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etrofaconline-my.sharepoint.com/personal/lakshmanan_k_petrofac_com/Documents/6J/Workshare/005 Piping Stress/005-20 Calculations/005-207 Master spreadsheets/"/>
    </mc:Choice>
  </mc:AlternateContent>
  <xr:revisionPtr revIDLastSave="157" documentId="13_ncr:1_{FE4BE3FF-5C92-40EC-A6E2-2A52983D76A2}" xr6:coauthVersionLast="44" xr6:coauthVersionMax="47" xr10:uidLastSave="{29E73873-7296-4AFD-B764-CF58759D98BE}"/>
  <bookViews>
    <workbookView xWindow="-120" yWindow="-120" windowWidth="29040" windowHeight="15840" xr2:uid="{00000000-000D-0000-FFFF-FFFF00000000}"/>
  </bookViews>
  <sheets>
    <sheet name="Sheet1" sheetId="10" r:id="rId1"/>
    <sheet name="Calculation Sheet (X)" sheetId="1" state="veryHidden" r:id="rId2"/>
    <sheet name="Calculation Sheet (X) (2)" sheetId="12" r:id="rId3"/>
    <sheet name="Calculation Sheet (X) (3)" sheetId="13" r:id="rId4"/>
    <sheet name="Calculation Sheet (Z)" sheetId="9" state="veryHidden" r:id="rId5"/>
    <sheet name="Settings" sheetId="11" state="veryHidden" r:id="rId6"/>
    <sheet name="Title Blocks" sheetId="2" state="veryHidden" r:id="rId7"/>
    <sheet name="Pipe Schedules" sheetId="4" state="veryHidden" r:id="rId8"/>
    <sheet name="B31.3 C-1" sheetId="6" state="veryHidden" r:id="rId9"/>
    <sheet name="B31.3 C-6" sheetId="7" state="veryHidden" r:id="rId10"/>
  </sheets>
  <functionGroups builtInGroupCount="19"/>
  <definedNames>
    <definedName name="_xlnm._FilterDatabase" localSheetId="1" hidden="1">'Calculation Sheet (X)'!$A$1:$R$34</definedName>
    <definedName name="_xlnm._FilterDatabase" localSheetId="2" hidden="1">'Calculation Sheet (X) (2)'!$A$1:$R$34</definedName>
    <definedName name="_xlnm._FilterDatabase" localSheetId="3" hidden="1">'Calculation Sheet (X) (3)'!$A$1:$R$34</definedName>
    <definedName name="_xlnm.Print_Area" localSheetId="9">'B31.3 C-6'!$A:$Y</definedName>
    <definedName name="_xlnm.Print_Area" localSheetId="1">'Calculation Sheet (X)'!$A:$R</definedName>
    <definedName name="_xlnm.Print_Area" localSheetId="2">'Calculation Sheet (X) (2)'!$A:$R</definedName>
    <definedName name="_xlnm.Print_Area" localSheetId="3">'Calculation Sheet (X) (3)'!$A:$R</definedName>
    <definedName name="_xlnm.Print_Area" localSheetId="4">'Calculation Sheet (Z)'!$A:$R</definedName>
    <definedName name="_xlnm.Print_Area" localSheetId="7">'Pipe Schedules'!$A$1:$T$48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30" i="13" l="1"/>
  <c r="U23" i="13"/>
  <c r="T24" i="13"/>
  <c r="D60" i="13"/>
  <c r="D59" i="13"/>
  <c r="D58" i="13"/>
  <c r="D57" i="13"/>
  <c r="D56" i="13"/>
  <c r="D51" i="13"/>
  <c r="D50" i="13"/>
  <c r="D49" i="13"/>
  <c r="D48" i="13"/>
  <c r="D47" i="13"/>
  <c r="D46" i="13"/>
  <c r="V39" i="13"/>
  <c r="U11" i="13" s="1"/>
  <c r="D39" i="13"/>
  <c r="D34" i="13"/>
  <c r="D33" i="13"/>
  <c r="U33" i="13" s="1"/>
  <c r="D32" i="13"/>
  <c r="V32" i="13" s="1"/>
  <c r="V31" i="13"/>
  <c r="D31" i="13"/>
  <c r="U31" i="13" s="1"/>
  <c r="D27" i="13"/>
  <c r="D26" i="13"/>
  <c r="D25" i="13"/>
  <c r="D24" i="13"/>
  <c r="D21" i="13"/>
  <c r="V20" i="13"/>
  <c r="U20" i="13"/>
  <c r="W19" i="13"/>
  <c r="V19" i="13"/>
  <c r="D19" i="13"/>
  <c r="U18" i="13"/>
  <c r="V18" i="13" s="1"/>
  <c r="U12" i="13"/>
  <c r="V14" i="13" s="1"/>
  <c r="D60" i="12"/>
  <c r="D59" i="12"/>
  <c r="D58" i="12"/>
  <c r="D57" i="12"/>
  <c r="D56" i="12"/>
  <c r="D51" i="12"/>
  <c r="D50" i="12"/>
  <c r="D49" i="12"/>
  <c r="D48" i="12"/>
  <c r="D47" i="12"/>
  <c r="D46" i="12"/>
  <c r="V39" i="12"/>
  <c r="V15" i="12" s="1"/>
  <c r="X15" i="12" s="1"/>
  <c r="D39" i="12"/>
  <c r="D34" i="12"/>
  <c r="D33" i="12"/>
  <c r="V33" i="12" s="1"/>
  <c r="D32" i="12"/>
  <c r="V32" i="12" s="1"/>
  <c r="V31" i="12"/>
  <c r="D31" i="12"/>
  <c r="U31" i="12" s="1"/>
  <c r="V30" i="12"/>
  <c r="U30" i="12"/>
  <c r="D27" i="12"/>
  <c r="D26" i="12"/>
  <c r="D25" i="12"/>
  <c r="T24" i="12"/>
  <c r="D24" i="12"/>
  <c r="V23" i="12"/>
  <c r="U23" i="12"/>
  <c r="T23" i="12"/>
  <c r="X23" i="12" s="1"/>
  <c r="Y23" i="12" s="1"/>
  <c r="D21" i="12"/>
  <c r="V20" i="12"/>
  <c r="U20" i="12"/>
  <c r="W19" i="12"/>
  <c r="V19" i="12"/>
  <c r="V27" i="12" s="1"/>
  <c r="D19" i="12"/>
  <c r="U18" i="12"/>
  <c r="V18" i="12" s="1"/>
  <c r="V14" i="12"/>
  <c r="W14" i="12" s="1"/>
  <c r="V12" i="12"/>
  <c r="U12" i="12"/>
  <c r="E30" i="1"/>
  <c r="U39" i="13" l="1"/>
  <c r="U30" i="13"/>
  <c r="V23" i="13"/>
  <c r="T23" i="13"/>
  <c r="X23" i="13" s="1"/>
  <c r="Y23" i="13" s="1"/>
  <c r="V27" i="13"/>
  <c r="E27" i="13" s="1"/>
  <c r="V15" i="13"/>
  <c r="X15" i="13" s="1"/>
  <c r="AA15" i="13" s="1"/>
  <c r="X14" i="13"/>
  <c r="AA14" i="13" s="1"/>
  <c r="W14" i="13"/>
  <c r="Z14" i="13" s="1"/>
  <c r="V11" i="13"/>
  <c r="Y14" i="13"/>
  <c r="V12" i="13"/>
  <c r="U27" i="13"/>
  <c r="U32" i="13"/>
  <c r="V33" i="13"/>
  <c r="E23" i="13"/>
  <c r="U27" i="12"/>
  <c r="U39" i="12"/>
  <c r="AA15" i="12"/>
  <c r="Z14" i="12"/>
  <c r="X24" i="12"/>
  <c r="U24" i="12" s="1"/>
  <c r="U26" i="12" s="1"/>
  <c r="V48" i="12"/>
  <c r="E48" i="12" s="1"/>
  <c r="V47" i="12"/>
  <c r="E47" i="12" s="1"/>
  <c r="E27" i="12"/>
  <c r="W12" i="12"/>
  <c r="Z12" i="12" s="1"/>
  <c r="W15" i="12"/>
  <c r="Z15" i="12" s="1"/>
  <c r="U33" i="12"/>
  <c r="X14" i="12"/>
  <c r="AA14" i="12" s="1"/>
  <c r="E23" i="12"/>
  <c r="U32" i="12"/>
  <c r="U11" i="12"/>
  <c r="X12" i="12"/>
  <c r="AA12" i="12" s="1"/>
  <c r="P1" i="11"/>
  <c r="C1" i="11"/>
  <c r="U47" i="13" l="1"/>
  <c r="X24" i="13"/>
  <c r="Y24" i="13" s="1"/>
  <c r="V24" i="13" s="1"/>
  <c r="V25" i="13" s="1"/>
  <c r="E25" i="13" s="1"/>
  <c r="V48" i="13"/>
  <c r="E48" i="13" s="1"/>
  <c r="V47" i="13"/>
  <c r="E47" i="13" s="1"/>
  <c r="U24" i="13"/>
  <c r="U26" i="13" s="1"/>
  <c r="W15" i="13"/>
  <c r="Z15" i="13" s="1"/>
  <c r="U48" i="13"/>
  <c r="X12" i="13"/>
  <c r="AA12" i="13" s="1"/>
  <c r="W12" i="13"/>
  <c r="X11" i="13"/>
  <c r="AA11" i="13" s="1"/>
  <c r="W11" i="13"/>
  <c r="AB14" i="13"/>
  <c r="Y15" i="12"/>
  <c r="AB15" i="12" s="1"/>
  <c r="AC15" i="12" s="1"/>
  <c r="U21" i="12" s="1"/>
  <c r="U42" i="12"/>
  <c r="U43" i="12" s="1"/>
  <c r="U49" i="12" s="1"/>
  <c r="Y24" i="12"/>
  <c r="V24" i="12" s="1"/>
  <c r="V25" i="12" s="1"/>
  <c r="E25" i="12" s="1"/>
  <c r="Y12" i="12"/>
  <c r="AB12" i="12" s="1"/>
  <c r="U48" i="12"/>
  <c r="U47" i="12"/>
  <c r="V11" i="12"/>
  <c r="U25" i="12"/>
  <c r="Y14" i="12"/>
  <c r="A13" i="4"/>
  <c r="A7" i="4"/>
  <c r="U25" i="13" l="1"/>
  <c r="U42" i="13"/>
  <c r="U43" i="13" s="1"/>
  <c r="U49" i="13" s="1"/>
  <c r="E24" i="13"/>
  <c r="V42" i="13"/>
  <c r="V26" i="13"/>
  <c r="E26" i="13" s="1"/>
  <c r="Y15" i="13"/>
  <c r="AB15" i="13" s="1"/>
  <c r="AC14" i="13"/>
  <c r="Z11" i="13"/>
  <c r="Y11" i="13"/>
  <c r="Z12" i="13"/>
  <c r="Y12" i="13"/>
  <c r="V21" i="12"/>
  <c r="U45" i="12"/>
  <c r="U46" i="12" s="1"/>
  <c r="U50" i="12" s="1"/>
  <c r="U44" i="12"/>
  <c r="V42" i="12"/>
  <c r="V26" i="12"/>
  <c r="E26" i="12" s="1"/>
  <c r="E24" i="12"/>
  <c r="AC12" i="12"/>
  <c r="V22" i="12"/>
  <c r="V51" i="12" s="1"/>
  <c r="E51" i="12" s="1"/>
  <c r="X11" i="12"/>
  <c r="AA11" i="12" s="1"/>
  <c r="W11" i="12"/>
  <c r="AB14" i="12"/>
  <c r="U20" i="9"/>
  <c r="U20" i="1"/>
  <c r="V20" i="1"/>
  <c r="V20" i="9"/>
  <c r="D19" i="1"/>
  <c r="W19" i="1"/>
  <c r="V19" i="1"/>
  <c r="V27" i="1" s="1"/>
  <c r="D19" i="9"/>
  <c r="W19" i="9"/>
  <c r="V19" i="9"/>
  <c r="T23" i="9"/>
  <c r="V27" i="9" s="1"/>
  <c r="T24" i="9"/>
  <c r="A12" i="4"/>
  <c r="A11" i="4"/>
  <c r="A10" i="4"/>
  <c r="A9" i="4"/>
  <c r="A8" i="4"/>
  <c r="U45" i="13" l="1"/>
  <c r="U46" i="13" s="1"/>
  <c r="U50" i="13" s="1"/>
  <c r="U44" i="13"/>
  <c r="E42" i="13"/>
  <c r="V43" i="13"/>
  <c r="V44" i="13"/>
  <c r="E44" i="13" s="1"/>
  <c r="AB11" i="13"/>
  <c r="AC11" i="13" s="1"/>
  <c r="AB12" i="13"/>
  <c r="V21" i="13"/>
  <c r="E21" i="13" s="1"/>
  <c r="AC15" i="13"/>
  <c r="U21" i="13" s="1"/>
  <c r="V44" i="12"/>
  <c r="E44" i="12" s="1"/>
  <c r="E42" i="12"/>
  <c r="V43" i="12"/>
  <c r="U22" i="12"/>
  <c r="U51" i="12" s="1"/>
  <c r="E22" i="12"/>
  <c r="Z11" i="12"/>
  <c r="Y11" i="12"/>
  <c r="AC14" i="12"/>
  <c r="V34" i="12"/>
  <c r="E34" i="12" s="1"/>
  <c r="U27" i="9"/>
  <c r="X23" i="9"/>
  <c r="Y23" i="9" s="1"/>
  <c r="V23" i="9" s="1"/>
  <c r="X24" i="9"/>
  <c r="U23" i="9"/>
  <c r="T24" i="1"/>
  <c r="T23" i="1"/>
  <c r="E43" i="13" l="1"/>
  <c r="V45" i="13"/>
  <c r="V49" i="13"/>
  <c r="E49" i="13" s="1"/>
  <c r="V52" i="13"/>
  <c r="V22" i="13"/>
  <c r="V51" i="13" s="1"/>
  <c r="E51" i="13" s="1"/>
  <c r="AC12" i="13"/>
  <c r="V49" i="12"/>
  <c r="E49" i="12" s="1"/>
  <c r="V45" i="12"/>
  <c r="E43" i="12"/>
  <c r="U34" i="12"/>
  <c r="U55" i="12"/>
  <c r="U56" i="12" s="1"/>
  <c r="E21" i="12"/>
  <c r="AB11" i="12"/>
  <c r="U27" i="1"/>
  <c r="Y24" i="9"/>
  <c r="V24" i="9" s="1"/>
  <c r="V42" i="9" s="1"/>
  <c r="U24" i="9"/>
  <c r="X23" i="1"/>
  <c r="U23" i="1" s="1"/>
  <c r="X24" i="1"/>
  <c r="U24" i="1" s="1"/>
  <c r="E45" i="13" l="1"/>
  <c r="V46" i="13"/>
  <c r="E22" i="13"/>
  <c r="V34" i="13"/>
  <c r="E34" i="13" s="1"/>
  <c r="U22" i="13"/>
  <c r="U51" i="13" s="1"/>
  <c r="U52" i="13"/>
  <c r="W55" i="13" s="1"/>
  <c r="U60" i="13" s="1"/>
  <c r="V46" i="12"/>
  <c r="E46" i="12" s="1"/>
  <c r="E45" i="12"/>
  <c r="AC11" i="12"/>
  <c r="U52" i="12" s="1"/>
  <c r="W55" i="12" s="1"/>
  <c r="U60" i="12" s="1"/>
  <c r="V52" i="12"/>
  <c r="U57" i="12"/>
  <c r="U59" i="12"/>
  <c r="U58" i="12"/>
  <c r="Y23" i="1"/>
  <c r="V23" i="1" s="1"/>
  <c r="Y24" i="1"/>
  <c r="V24" i="1" s="1"/>
  <c r="U26" i="1"/>
  <c r="V50" i="13" l="1"/>
  <c r="E46" i="13"/>
  <c r="U55" i="13"/>
  <c r="U34" i="13"/>
  <c r="V50" i="12"/>
  <c r="X55" i="12" s="1"/>
  <c r="V60" i="12" s="1"/>
  <c r="E60" i="12" s="1"/>
  <c r="D34" i="9"/>
  <c r="D34" i="1"/>
  <c r="E50" i="13" l="1"/>
  <c r="X55" i="13"/>
  <c r="V60" i="13" s="1"/>
  <c r="E60" i="13" s="1"/>
  <c r="V55" i="13"/>
  <c r="U57" i="13"/>
  <c r="U58" i="13"/>
  <c r="U59" i="13"/>
  <c r="U56" i="13"/>
  <c r="E50" i="12"/>
  <c r="V55" i="12"/>
  <c r="D26" i="1"/>
  <c r="D57" i="1"/>
  <c r="E23" i="9"/>
  <c r="D57" i="9"/>
  <c r="E55" i="13" l="1"/>
  <c r="V56" i="13"/>
  <c r="E56" i="13" s="1"/>
  <c r="V59" i="13"/>
  <c r="E59" i="13" s="1"/>
  <c r="V57" i="13"/>
  <c r="E57" i="13" s="1"/>
  <c r="V58" i="13"/>
  <c r="E58" i="13" s="1"/>
  <c r="V57" i="12"/>
  <c r="E57" i="12" s="1"/>
  <c r="E55" i="12"/>
  <c r="V56" i="12"/>
  <c r="E56" i="12" s="1"/>
  <c r="V59" i="12"/>
  <c r="E59" i="12" s="1"/>
  <c r="V58" i="12"/>
  <c r="E58" i="12" s="1"/>
  <c r="V26" i="1"/>
  <c r="E23" i="1"/>
  <c r="U25" i="1" s="1"/>
  <c r="D60" i="9" l="1"/>
  <c r="D59" i="9"/>
  <c r="D58" i="9"/>
  <c r="D56" i="9"/>
  <c r="D51" i="9"/>
  <c r="D50" i="9"/>
  <c r="D49" i="9"/>
  <c r="D48" i="9"/>
  <c r="D47" i="9"/>
  <c r="D46" i="9"/>
  <c r="D39" i="9"/>
  <c r="V39" i="9" s="1"/>
  <c r="U39" i="9" s="1"/>
  <c r="D33" i="9"/>
  <c r="V33" i="9" s="1"/>
  <c r="D32" i="9"/>
  <c r="U32" i="9" s="1"/>
  <c r="D31" i="9"/>
  <c r="V31" i="9" s="1"/>
  <c r="V30" i="9"/>
  <c r="U30" i="9"/>
  <c r="D27" i="9"/>
  <c r="D26" i="9"/>
  <c r="D25" i="9"/>
  <c r="D24" i="9"/>
  <c r="E24" i="9" s="1"/>
  <c r="D21" i="9"/>
  <c r="U18" i="9"/>
  <c r="V18" i="9" s="1"/>
  <c r="U12" i="9"/>
  <c r="U48" i="9" l="1"/>
  <c r="U11" i="9"/>
  <c r="V11" i="9" s="1"/>
  <c r="V15" i="9"/>
  <c r="W15" i="9" s="1"/>
  <c r="Z15" i="9" s="1"/>
  <c r="V32" i="9"/>
  <c r="V48" i="9" s="1"/>
  <c r="V25" i="9"/>
  <c r="U31" i="9"/>
  <c r="E27" i="9"/>
  <c r="U25" i="9"/>
  <c r="E25" i="9" s="1"/>
  <c r="V26" i="9"/>
  <c r="U26" i="9" s="1"/>
  <c r="E26" i="9" s="1"/>
  <c r="V12" i="9"/>
  <c r="V14" i="9"/>
  <c r="U33" i="9"/>
  <c r="D60" i="1"/>
  <c r="U12" i="1"/>
  <c r="V12" i="1" s="1"/>
  <c r="D39" i="1"/>
  <c r="V39" i="1" s="1"/>
  <c r="U39" i="1" s="1"/>
  <c r="D59" i="1"/>
  <c r="D58" i="1"/>
  <c r="D56" i="1"/>
  <c r="D51" i="1"/>
  <c r="D50" i="1"/>
  <c r="D49" i="1"/>
  <c r="D47" i="1"/>
  <c r="D48" i="1"/>
  <c r="U30" i="1"/>
  <c r="V30" i="1"/>
  <c r="D33" i="1"/>
  <c r="V33" i="1" s="1"/>
  <c r="D32" i="1"/>
  <c r="U32" i="1" s="1"/>
  <c r="D31" i="1"/>
  <c r="V31" i="1" s="1"/>
  <c r="D27" i="1"/>
  <c r="D25" i="1"/>
  <c r="D24" i="1"/>
  <c r="E24" i="1" s="1"/>
  <c r="U42" i="9" l="1"/>
  <c r="U44" i="9" s="1"/>
  <c r="U47" i="9"/>
  <c r="V47" i="9"/>
  <c r="X15" i="9"/>
  <c r="AA15" i="9" s="1"/>
  <c r="E48" i="9"/>
  <c r="V42" i="1"/>
  <c r="V44" i="1" s="1"/>
  <c r="U33" i="1"/>
  <c r="U47" i="1" s="1"/>
  <c r="X12" i="9"/>
  <c r="AA12" i="9" s="1"/>
  <c r="W12" i="9"/>
  <c r="V44" i="9"/>
  <c r="E44" i="9" s="1"/>
  <c r="E42" i="9"/>
  <c r="V43" i="9"/>
  <c r="X11" i="9"/>
  <c r="AA11" i="9" s="1"/>
  <c r="W11" i="9"/>
  <c r="Z11" i="9" s="1"/>
  <c r="X14" i="9"/>
  <c r="AA14" i="9" s="1"/>
  <c r="W14" i="9"/>
  <c r="V15" i="1"/>
  <c r="W15" i="1" s="1"/>
  <c r="X12" i="1"/>
  <c r="W12" i="1"/>
  <c r="U11" i="1"/>
  <c r="U31" i="1"/>
  <c r="V32" i="1"/>
  <c r="E47" i="9" l="1"/>
  <c r="U43" i="9"/>
  <c r="Y15" i="9"/>
  <c r="AB15" i="9" s="1"/>
  <c r="AC15" i="9" s="1"/>
  <c r="V43" i="1"/>
  <c r="V45" i="1" s="1"/>
  <c r="V46" i="1" s="1"/>
  <c r="E27" i="1"/>
  <c r="U42" i="1"/>
  <c r="Z12" i="9"/>
  <c r="Y12" i="9"/>
  <c r="Y11" i="9"/>
  <c r="Z14" i="9"/>
  <c r="Y14" i="9"/>
  <c r="E43" i="9"/>
  <c r="V45" i="9"/>
  <c r="V49" i="9"/>
  <c r="X15" i="1"/>
  <c r="Y15" i="1" s="1"/>
  <c r="V11" i="1"/>
  <c r="V25" i="1"/>
  <c r="V47" i="1"/>
  <c r="V48" i="1"/>
  <c r="U48" i="1"/>
  <c r="E26" i="1"/>
  <c r="E42" i="1"/>
  <c r="E44" i="1"/>
  <c r="V14" i="1"/>
  <c r="D46" i="1"/>
  <c r="D21" i="1"/>
  <c r="U49" i="9" l="1"/>
  <c r="E49" i="9" s="1"/>
  <c r="U45" i="9"/>
  <c r="U46" i="9" s="1"/>
  <c r="E25" i="1"/>
  <c r="U21" i="9"/>
  <c r="V21" i="9"/>
  <c r="E48" i="1"/>
  <c r="V49" i="1"/>
  <c r="V50" i="1" s="1"/>
  <c r="U44" i="1"/>
  <c r="U43" i="1"/>
  <c r="U45" i="1" s="1"/>
  <c r="U46" i="1" s="1"/>
  <c r="AB14" i="9"/>
  <c r="AC14" i="9" s="1"/>
  <c r="AB12" i="9"/>
  <c r="AC12" i="9" s="1"/>
  <c r="V46" i="9"/>
  <c r="V50" i="9" s="1"/>
  <c r="AB11" i="9"/>
  <c r="AC11" i="9" s="1"/>
  <c r="X11" i="1"/>
  <c r="W11" i="1"/>
  <c r="E47" i="1"/>
  <c r="E43" i="1"/>
  <c r="U50" i="9" l="1"/>
  <c r="E50" i="9" s="1"/>
  <c r="E45" i="9"/>
  <c r="E21" i="9"/>
  <c r="U49" i="1"/>
  <c r="U50" i="1" s="1"/>
  <c r="E45" i="1"/>
  <c r="V22" i="9"/>
  <c r="V51" i="9" s="1"/>
  <c r="V52" i="9"/>
  <c r="X55" i="9" s="1"/>
  <c r="V60" i="9" s="1"/>
  <c r="E46" i="9"/>
  <c r="Y11" i="1"/>
  <c r="E46" i="1"/>
  <c r="U18" i="1"/>
  <c r="V55" i="9" l="1"/>
  <c r="V56" i="9" s="1"/>
  <c r="V34" i="9"/>
  <c r="U22" i="9"/>
  <c r="U51" i="9" s="1"/>
  <c r="U52" i="9"/>
  <c r="W55" i="9" s="1"/>
  <c r="U60" i="9" s="1"/>
  <c r="E60" i="9" s="1"/>
  <c r="Z15" i="1"/>
  <c r="AA15" i="1"/>
  <c r="V18" i="1"/>
  <c r="M39" i="4"/>
  <c r="I39" i="4"/>
  <c r="I38" i="4"/>
  <c r="I37" i="4"/>
  <c r="M38" i="4"/>
  <c r="M37" i="4"/>
  <c r="M36" i="4"/>
  <c r="M35" i="4"/>
  <c r="M34" i="4"/>
  <c r="I36" i="4"/>
  <c r="I35" i="4"/>
  <c r="I34" i="4"/>
  <c r="K32" i="4"/>
  <c r="H33" i="4"/>
  <c r="H32" i="4"/>
  <c r="M33" i="4"/>
  <c r="M32" i="4"/>
  <c r="G33" i="4"/>
  <c r="G32" i="4"/>
  <c r="I33" i="4"/>
  <c r="I32" i="4"/>
  <c r="E33" i="4"/>
  <c r="E32" i="4"/>
  <c r="H31" i="4"/>
  <c r="M31" i="4"/>
  <c r="G31" i="4"/>
  <c r="I31" i="4"/>
  <c r="E31" i="4"/>
  <c r="H30" i="4"/>
  <c r="M30" i="4"/>
  <c r="G30" i="4"/>
  <c r="I30" i="4"/>
  <c r="E30" i="4"/>
  <c r="C30" i="4"/>
  <c r="H29" i="4"/>
  <c r="I29" i="4"/>
  <c r="M29" i="4"/>
  <c r="G29" i="4"/>
  <c r="E29" i="4"/>
  <c r="I28" i="4"/>
  <c r="M28" i="4"/>
  <c r="G28" i="4"/>
  <c r="E28" i="4"/>
  <c r="S27" i="4"/>
  <c r="M27" i="4"/>
  <c r="I27" i="4"/>
  <c r="G27" i="4"/>
  <c r="E27" i="4"/>
  <c r="C27" i="4"/>
  <c r="S26" i="4"/>
  <c r="M26" i="4"/>
  <c r="H26" i="4"/>
  <c r="I26" i="4"/>
  <c r="G26" i="4"/>
  <c r="E26" i="4"/>
  <c r="D26" i="4"/>
  <c r="C26" i="4"/>
  <c r="S25" i="4"/>
  <c r="M25" i="4"/>
  <c r="H25" i="4"/>
  <c r="I25" i="4"/>
  <c r="G25" i="4"/>
  <c r="E25" i="4"/>
  <c r="C25" i="4"/>
  <c r="S24" i="4"/>
  <c r="M24" i="4"/>
  <c r="L24" i="4"/>
  <c r="I24" i="4"/>
  <c r="G24" i="4"/>
  <c r="E24" i="4"/>
  <c r="D24" i="4"/>
  <c r="C24" i="4"/>
  <c r="S23" i="4"/>
  <c r="R23" i="4"/>
  <c r="M23" i="4"/>
  <c r="K23" i="4"/>
  <c r="I23" i="4"/>
  <c r="H23" i="4"/>
  <c r="G23" i="4"/>
  <c r="E23" i="4"/>
  <c r="C23" i="4"/>
  <c r="S22" i="4"/>
  <c r="O22" i="4"/>
  <c r="M22" i="4"/>
  <c r="I22" i="4"/>
  <c r="H22" i="4"/>
  <c r="G22" i="4"/>
  <c r="E22" i="4"/>
  <c r="C22" i="4"/>
  <c r="S21" i="4"/>
  <c r="R21" i="4"/>
  <c r="T21" i="4"/>
  <c r="Q21" i="4"/>
  <c r="M21" i="4"/>
  <c r="I21" i="4"/>
  <c r="G21" i="4"/>
  <c r="E21" i="4"/>
  <c r="C21" i="4"/>
  <c r="T20" i="4"/>
  <c r="R20" i="4"/>
  <c r="M20" i="4"/>
  <c r="L20" i="4"/>
  <c r="K20" i="4"/>
  <c r="I20" i="4"/>
  <c r="H20" i="4"/>
  <c r="G20" i="4"/>
  <c r="E20" i="4"/>
  <c r="C20" i="4"/>
  <c r="T19" i="4"/>
  <c r="S19" i="4"/>
  <c r="O19" i="4"/>
  <c r="M19" i="4"/>
  <c r="K19" i="4"/>
  <c r="I19" i="4"/>
  <c r="H19" i="4"/>
  <c r="G19" i="4"/>
  <c r="E19" i="4"/>
  <c r="C19" i="4"/>
  <c r="T18" i="4"/>
  <c r="S18" i="4"/>
  <c r="O18" i="4"/>
  <c r="M18" i="4"/>
  <c r="K18" i="4"/>
  <c r="I18" i="4"/>
  <c r="T17" i="4"/>
  <c r="S17" i="4"/>
  <c r="Q17" i="4"/>
  <c r="O17" i="4"/>
  <c r="M17" i="4"/>
  <c r="K17" i="4"/>
  <c r="I17" i="4"/>
  <c r="T16" i="4"/>
  <c r="S16" i="4"/>
  <c r="Q16" i="4"/>
  <c r="O16" i="4"/>
  <c r="M16" i="4"/>
  <c r="K16" i="4"/>
  <c r="I16" i="4"/>
  <c r="H16" i="4"/>
  <c r="E18" i="4"/>
  <c r="E17" i="4"/>
  <c r="E16" i="4"/>
  <c r="C18" i="4"/>
  <c r="C17" i="4"/>
  <c r="C16" i="4"/>
  <c r="O15" i="4"/>
  <c r="M15" i="4"/>
  <c r="K15" i="4"/>
  <c r="I15" i="4"/>
  <c r="T14" i="4"/>
  <c r="T13" i="4"/>
  <c r="S14" i="4"/>
  <c r="S13" i="4"/>
  <c r="O14" i="4"/>
  <c r="O13" i="4"/>
  <c r="M14" i="4"/>
  <c r="M13" i="4"/>
  <c r="K14" i="4"/>
  <c r="K13" i="4"/>
  <c r="I14" i="4"/>
  <c r="I13" i="4"/>
  <c r="J13" i="4"/>
  <c r="H15" i="4"/>
  <c r="H14" i="4"/>
  <c r="H13" i="4"/>
  <c r="E15" i="4"/>
  <c r="E14" i="4"/>
  <c r="E13" i="4"/>
  <c r="C15" i="4"/>
  <c r="C14" i="4"/>
  <c r="C13" i="4"/>
  <c r="T12" i="4"/>
  <c r="S12" i="4"/>
  <c r="O12" i="4"/>
  <c r="M12" i="4"/>
  <c r="K12" i="4"/>
  <c r="I12" i="4"/>
  <c r="H12" i="4"/>
  <c r="E12" i="4"/>
  <c r="C12" i="4"/>
  <c r="T11" i="4"/>
  <c r="S11" i="4"/>
  <c r="T10" i="4"/>
  <c r="T9" i="4"/>
  <c r="S10" i="4"/>
  <c r="S9" i="4"/>
  <c r="T8" i="4"/>
  <c r="S8" i="4"/>
  <c r="T7" i="4"/>
  <c r="S7" i="4"/>
  <c r="O11" i="4"/>
  <c r="O10" i="4"/>
  <c r="O9" i="4"/>
  <c r="O8" i="4"/>
  <c r="O7" i="4"/>
  <c r="M11" i="4"/>
  <c r="M10" i="4"/>
  <c r="M9" i="4"/>
  <c r="M8" i="4"/>
  <c r="M7" i="4"/>
  <c r="K11" i="4"/>
  <c r="K10" i="4"/>
  <c r="K9" i="4"/>
  <c r="K8" i="4"/>
  <c r="K7" i="4"/>
  <c r="I11" i="4"/>
  <c r="I10" i="4"/>
  <c r="I9" i="4"/>
  <c r="I8" i="4"/>
  <c r="I7" i="4"/>
  <c r="H11" i="4"/>
  <c r="H9" i="4"/>
  <c r="H10" i="4"/>
  <c r="H8" i="4"/>
  <c r="H7" i="4"/>
  <c r="E11" i="4"/>
  <c r="E10" i="4"/>
  <c r="E9" i="4"/>
  <c r="E8" i="4"/>
  <c r="E7" i="4"/>
  <c r="C11" i="4"/>
  <c r="C10" i="4"/>
  <c r="C9" i="4"/>
  <c r="C8" i="4"/>
  <c r="C7" i="4"/>
  <c r="F30" i="4"/>
  <c r="D30" i="4"/>
  <c r="N27" i="4"/>
  <c r="J27" i="4"/>
  <c r="F27" i="4"/>
  <c r="F26" i="4"/>
  <c r="D27" i="4"/>
  <c r="D25" i="4"/>
  <c r="D23" i="4"/>
  <c r="F25" i="4"/>
  <c r="F24" i="4"/>
  <c r="F23" i="4"/>
  <c r="J25" i="4"/>
  <c r="J24" i="4"/>
  <c r="J23" i="4"/>
  <c r="N25" i="4"/>
  <c r="N24" i="4"/>
  <c r="N23" i="4"/>
  <c r="N22" i="4"/>
  <c r="N21" i="4"/>
  <c r="N20" i="4"/>
  <c r="J22" i="4"/>
  <c r="J21" i="4"/>
  <c r="D22" i="4"/>
  <c r="D21" i="4"/>
  <c r="D20" i="4"/>
  <c r="N19" i="4"/>
  <c r="N17" i="4"/>
  <c r="F19" i="4"/>
  <c r="F18" i="4"/>
  <c r="F17" i="4"/>
  <c r="D19" i="4"/>
  <c r="D18" i="4"/>
  <c r="D17" i="4"/>
  <c r="J16" i="4"/>
  <c r="F16" i="4"/>
  <c r="F15" i="4"/>
  <c r="D16" i="4"/>
  <c r="D15" i="4"/>
  <c r="F14" i="4"/>
  <c r="F13" i="4"/>
  <c r="D14" i="4"/>
  <c r="D13" i="4"/>
  <c r="N9" i="4"/>
  <c r="N8" i="4"/>
  <c r="N7" i="4"/>
  <c r="J14" i="4"/>
  <c r="J12" i="4"/>
  <c r="J11" i="4"/>
  <c r="J10" i="4"/>
  <c r="J9" i="4"/>
  <c r="J8" i="4"/>
  <c r="J7" i="4"/>
  <c r="F12" i="4"/>
  <c r="F11" i="4"/>
  <c r="F10" i="4"/>
  <c r="F9" i="4"/>
  <c r="F8" i="4"/>
  <c r="F7" i="4"/>
  <c r="D12" i="4"/>
  <c r="D11" i="4"/>
  <c r="D10" i="4"/>
  <c r="D9" i="4"/>
  <c r="D8" i="4"/>
  <c r="D7" i="4"/>
  <c r="U34" i="9" l="1"/>
  <c r="E34" i="9" s="1"/>
  <c r="V58" i="9"/>
  <c r="V59" i="9"/>
  <c r="V57" i="9"/>
  <c r="E22" i="9"/>
  <c r="AA12" i="1"/>
  <c r="Z12" i="1"/>
  <c r="Z11" i="1"/>
  <c r="AA11" i="1"/>
  <c r="E51" i="9"/>
  <c r="U55" i="9"/>
  <c r="U57" i="9" s="1"/>
  <c r="E50" i="1"/>
  <c r="E49" i="1"/>
  <c r="AB15" i="1"/>
  <c r="AC15" i="1" s="1"/>
  <c r="X14" i="1"/>
  <c r="AA14" i="1" s="1"/>
  <c r="W14" i="1"/>
  <c r="K33" i="4"/>
  <c r="K31" i="4"/>
  <c r="R27" i="4"/>
  <c r="Q27" i="4"/>
  <c r="P27" i="4"/>
  <c r="O27" i="4"/>
  <c r="L27" i="4"/>
  <c r="K27" i="4"/>
  <c r="H27" i="4"/>
  <c r="R26" i="4"/>
  <c r="Q26" i="4"/>
  <c r="P26" i="4"/>
  <c r="O26" i="4"/>
  <c r="L26" i="4"/>
  <c r="R25" i="4"/>
  <c r="Q25" i="4"/>
  <c r="P25" i="4"/>
  <c r="O25" i="4"/>
  <c r="L25" i="4"/>
  <c r="K25" i="4"/>
  <c r="R24" i="4"/>
  <c r="Q24" i="4"/>
  <c r="P24" i="4"/>
  <c r="O24" i="4"/>
  <c r="K24" i="4"/>
  <c r="H24" i="4"/>
  <c r="Q23" i="4"/>
  <c r="P23" i="4"/>
  <c r="O23" i="4"/>
  <c r="L23" i="4"/>
  <c r="R22" i="4"/>
  <c r="Q22" i="4"/>
  <c r="P22" i="4"/>
  <c r="L22" i="4"/>
  <c r="K22" i="4"/>
  <c r="F22" i="4"/>
  <c r="P21" i="4"/>
  <c r="O21" i="4"/>
  <c r="L21" i="4"/>
  <c r="K21" i="4"/>
  <c r="H21" i="4"/>
  <c r="F21" i="4"/>
  <c r="S20" i="4"/>
  <c r="Q20" i="4"/>
  <c r="P20" i="4"/>
  <c r="O20" i="4"/>
  <c r="J20" i="4"/>
  <c r="F20" i="4"/>
  <c r="R19" i="4"/>
  <c r="Q19" i="4"/>
  <c r="P19" i="4"/>
  <c r="L19" i="4"/>
  <c r="J19" i="4"/>
  <c r="Q18" i="4"/>
  <c r="N18" i="4"/>
  <c r="J18" i="4"/>
  <c r="J17" i="4"/>
  <c r="N16" i="4"/>
  <c r="N15" i="4"/>
  <c r="J15" i="4"/>
  <c r="N14" i="4"/>
  <c r="N13" i="4"/>
  <c r="N12" i="4"/>
  <c r="N11" i="4"/>
  <c r="N10" i="4"/>
  <c r="E57" i="9" l="1"/>
  <c r="AB11" i="1"/>
  <c r="AC11" i="1" s="1"/>
  <c r="E55" i="9"/>
  <c r="U59" i="9"/>
  <c r="E59" i="9" s="1"/>
  <c r="U58" i="9"/>
  <c r="E58" i="9" s="1"/>
  <c r="U56" i="9"/>
  <c r="E56" i="9" s="1"/>
  <c r="U21" i="1"/>
  <c r="V21" i="1"/>
  <c r="Z14" i="1"/>
  <c r="Y14" i="1"/>
  <c r="Y12" i="1"/>
  <c r="AB14" i="1" l="1"/>
  <c r="AC14" i="1" s="1"/>
  <c r="AB12" i="1"/>
  <c r="AC12" i="1" s="1"/>
  <c r="V22" i="1" l="1"/>
  <c r="V52" i="1"/>
  <c r="X55" i="1" s="1"/>
  <c r="V60" i="1" s="1"/>
  <c r="U52" i="1"/>
  <c r="W55" i="1" s="1"/>
  <c r="U60" i="1" s="1"/>
  <c r="V51" i="1" l="1"/>
  <c r="V34" i="1" s="1"/>
  <c r="U22" i="1"/>
  <c r="U51" i="1" s="1"/>
  <c r="E60" i="1"/>
  <c r="E21" i="1"/>
  <c r="V55" i="1" l="1"/>
  <c r="V59" i="1" s="1"/>
  <c r="U34" i="1"/>
  <c r="E34" i="1" s="1"/>
  <c r="U55" i="1"/>
  <c r="E22" i="1"/>
  <c r="E51" i="1"/>
  <c r="V58" i="1" l="1"/>
  <c r="E58" i="1" s="1"/>
  <c r="U58" i="1"/>
  <c r="U57" i="1"/>
  <c r="V57" i="1"/>
  <c r="V56" i="1"/>
  <c r="E55" i="1"/>
  <c r="U59" i="1"/>
  <c r="E59" i="1" s="1"/>
  <c r="U56" i="1"/>
  <c r="E56" i="1" s="1"/>
  <c r="E57" i="1" l="1"/>
</calcChain>
</file>

<file path=xl/sharedStrings.xml><?xml version="1.0" encoding="utf-8"?>
<sst xmlns="http://schemas.openxmlformats.org/spreadsheetml/2006/main" count="1446" uniqueCount="299">
  <si>
    <t>Simplified Pipe Stress Analysis - Simplified Method</t>
  </si>
  <si>
    <t>Pipe Data</t>
  </si>
  <si>
    <t>Wall Thick</t>
  </si>
  <si>
    <t>Material</t>
  </si>
  <si>
    <t>Temperature</t>
  </si>
  <si>
    <t>Z</t>
  </si>
  <si>
    <t>Expansion</t>
  </si>
  <si>
    <t>L</t>
  </si>
  <si>
    <t>Youngs Modulus</t>
  </si>
  <si>
    <t>in</t>
  </si>
  <si>
    <t>mm/m</t>
  </si>
  <si>
    <t>MPa</t>
  </si>
  <si>
    <t>-</t>
  </si>
  <si>
    <t>Fx</t>
  </si>
  <si>
    <t>I</t>
  </si>
  <si>
    <t>Moment of Inertia</t>
  </si>
  <si>
    <t>O/D Pipe</t>
  </si>
  <si>
    <t>Pipe Wall Thickness</t>
  </si>
  <si>
    <t>D</t>
  </si>
  <si>
    <t>t</t>
  </si>
  <si>
    <t>Line Data</t>
  </si>
  <si>
    <t>Line No</t>
  </si>
  <si>
    <t>Allowable Stress</t>
  </si>
  <si>
    <t>Calculated Values</t>
  </si>
  <si>
    <t>ORIGINATOR:</t>
  </si>
  <si>
    <t>PI (UAE) LLC PIUL)</t>
  </si>
  <si>
    <t>CLIENT:</t>
  </si>
  <si>
    <t>BG TUNISIA</t>
  </si>
  <si>
    <t>PIU DOCUMENT NUMBER:</t>
  </si>
  <si>
    <t>104309-BOD-L-0001</t>
  </si>
  <si>
    <t>PROJECT:</t>
  </si>
  <si>
    <t>Acid Gas Management EPMS Services</t>
  </si>
  <si>
    <t>BGT DOCUMENT NUMBER:</t>
  </si>
  <si>
    <t>BG-TUN-PROJ-SSU-XX-XX-XXXX</t>
  </si>
  <si>
    <t>CONTRACT NO:</t>
  </si>
  <si>
    <t>117080CNT-005</t>
  </si>
  <si>
    <t>PROJECT NO.</t>
  </si>
  <si>
    <t>HOLDS</t>
  </si>
  <si>
    <t>Y</t>
  </si>
  <si>
    <t>PAGE NO:</t>
  </si>
  <si>
    <t>1 OF 36</t>
  </si>
  <si>
    <t>Results</t>
  </si>
  <si>
    <t>Notes</t>
  </si>
  <si>
    <t>(SCHEDULED THICKNESSES)</t>
  </si>
  <si>
    <t>SCHEDULE NO</t>
  </si>
  <si>
    <t>NS</t>
  </si>
  <si>
    <t>OD</t>
  </si>
  <si>
    <t>5S</t>
  </si>
  <si>
    <t>10S</t>
  </si>
  <si>
    <t>STD</t>
  </si>
  <si>
    <t>40S</t>
  </si>
  <si>
    <t>XS</t>
  </si>
  <si>
    <t>80S</t>
  </si>
  <si>
    <t>XXS</t>
  </si>
  <si>
    <t xml:space="preserve"> </t>
  </si>
  <si>
    <t>Sch</t>
  </si>
  <si>
    <t>STANDARD PIPE WALL THICKNESS AS PER B36.10M &amp; B36.19M-2004</t>
  </si>
  <si>
    <t>ASME B36.19M - 2004 checked 13/11/2014</t>
  </si>
  <si>
    <t>ASME B36.10M - 2004 checked 13/11/2014</t>
  </si>
  <si>
    <t>i)</t>
  </si>
  <si>
    <t>ii)</t>
  </si>
  <si>
    <t>iii)</t>
  </si>
  <si>
    <t>iv)</t>
  </si>
  <si>
    <t>v)</t>
  </si>
  <si>
    <t>ASME B31.3-2010</t>
  </si>
  <si>
    <t>(10)</t>
  </si>
  <si>
    <t>Table C-1   Total Thermal Expansion, U.S. Units, for Metals</t>
  </si>
  <si>
    <t>Total Linear Thermal Expansion Between 70°F and Indicated Temperature, in./100 ft</t>
  </si>
  <si>
    <t>Temp., °F</t>
  </si>
  <si>
    <t>Carbon Steel Carbon-Moly-Low-Chrome (Through 3Cr-Mo)</t>
  </si>
  <si>
    <t>5Cr-Mo
Through
9Cr-Mo</t>
  </si>
  <si>
    <t>Austenitic Stainless Steels
18Cr-8Ni</t>
  </si>
  <si>
    <t>12Cr, 
17Cr, 
27Cr</t>
  </si>
  <si>
    <t>25Cr-20Ni</t>
  </si>
  <si>
    <t>UNS N04400 67Ni-30Cu</t>
  </si>
  <si>
    <t>3½Ni</t>
  </si>
  <si>
    <t>Copper and Copper Alloys</t>
  </si>
  <si>
    <t>Titanium
Gr. 1,2,3,7,
11,12,16,17</t>
  </si>
  <si>
    <t>Titanium
Gr. 9</t>
  </si>
  <si>
    <t>UNS
N10675</t>
  </si>
  <si>
    <t>Aluminium</t>
  </si>
  <si>
    <t>Gray
Cast Iron</t>
  </si>
  <si>
    <t>Bronze</t>
  </si>
  <si>
    <t>Brass</t>
  </si>
  <si>
    <t>70Cu-30Ni</t>
  </si>
  <si>
    <t>UNS N08XXX Series
Ni-Fe-Cr</t>
  </si>
  <si>
    <t>UNS N06XXX Series
Ni-Cr-Fe</t>
  </si>
  <si>
    <t>UNS N06035 Series
Ni-Cr-Mo</t>
  </si>
  <si>
    <t>UNS N06200
Ni-Cr-Mo</t>
  </si>
  <si>
    <t>Ductile Iron</t>
  </si>
  <si>
    <t>Invar 36Ni</t>
  </si>
  <si>
    <t>.</t>
  </si>
  <si>
    <t xml:space="preserve">GENERAL NOTE:   For Code reference to this Appendix, see para.319.3.1.  These data are for use in the absence of more applicable data.  It </t>
  </si>
  <si>
    <t>is the designer's responsibility to verify that materials are suitable for the intended service at the temperatures shown.</t>
  </si>
  <si>
    <t xml:space="preserve">    </t>
  </si>
  <si>
    <t>Table C-6   Modulus of Elasticity, U.S. Units, for Metals</t>
  </si>
  <si>
    <t>E = Modulus of Elasticity, Msi (Millions of psi), at Temperature, °F</t>
  </si>
  <si>
    <t>36% Ni steel (Invar)</t>
  </si>
  <si>
    <t>70Cu-30Ni (C71500)</t>
  </si>
  <si>
    <t>80Cu-20Ni (C71000)</t>
  </si>
  <si>
    <t>90Cu-10Ni (C70600)</t>
  </si>
  <si>
    <t>Alloy 400 N04400</t>
  </si>
  <si>
    <t>Alloy N06600</t>
  </si>
  <si>
    <t>Alloy N06035</t>
  </si>
  <si>
    <t>Alloy N10001</t>
  </si>
  <si>
    <t>Alloy N10665</t>
  </si>
  <si>
    <t>Alloys N02200, N02201, N06625</t>
  </si>
  <si>
    <t>Alloy N10675</t>
  </si>
  <si>
    <t>Alloys N06007, N08320</t>
  </si>
  <si>
    <t>Alloys N06455, N10276</t>
  </si>
  <si>
    <t>Alloys N08800, N08810, N06002</t>
  </si>
  <si>
    <t>Austenitic steels (TP304, 310, 316, 321, 347)</t>
  </si>
  <si>
    <r>
      <t xml:space="preserve">Carbon steels, C </t>
    </r>
    <r>
      <rPr>
        <sz val="8"/>
        <rFont val="Calibri"/>
        <family val="2"/>
      </rPr>
      <t>≤</t>
    </r>
    <r>
      <rPr>
        <sz val="8"/>
        <rFont val="Arial"/>
        <family val="2"/>
      </rPr>
      <t xml:space="preserve"> 0.3%</t>
    </r>
  </si>
  <si>
    <t>Carbon steels, C &gt; 0.3%</t>
  </si>
  <si>
    <t>Carbon-moly steels</t>
  </si>
  <si>
    <t>Chromium steels, Cr12%, 17%, 27%</t>
  </si>
  <si>
    <t>Comp. and leaded Sn-bronze (C83600, C92200)</t>
  </si>
  <si>
    <t>Copper (C11000)</t>
  </si>
  <si>
    <t xml:space="preserve">Copper, red brass, Al-bronze </t>
  </si>
  <si>
    <t>Cr-Mo steels, ½%-2%</t>
  </si>
  <si>
    <t>Cr-Mo steels, 2¼%-3%</t>
  </si>
  <si>
    <t>Cr-Mo steels, 5%-9%</t>
  </si>
  <si>
    <t>Grades 1, 2, 3, and 7</t>
  </si>
  <si>
    <t>Grades 356, 5083, 5086, 5456</t>
  </si>
  <si>
    <t>Grades 443, 1060, 1100, 3003, 3004, 6061, 6063</t>
  </si>
  <si>
    <t>Grades 5052, 5154, 5454, 5652</t>
  </si>
  <si>
    <t>Gray cast iron</t>
  </si>
  <si>
    <t>Leaded Ni-bronze</t>
  </si>
  <si>
    <t>Naval Brass, Si- &amp; Al-bronze</t>
  </si>
  <si>
    <t>Nickel steels, Ni 2%-9%</t>
  </si>
  <si>
    <t>R60702</t>
  </si>
  <si>
    <t>R60705</t>
  </si>
  <si>
    <t>Aluminium and Aluminium Alloys (UNS Nos.)</t>
  </si>
  <si>
    <t>Copper and Copper Alloys (UNS Nos.)</t>
  </si>
  <si>
    <t>Ferrous Metals</t>
  </si>
  <si>
    <t>Materials not listed in ASME B31.3</t>
  </si>
  <si>
    <t>Nickel and Nickel Alloys (UNS Nos.)</t>
  </si>
  <si>
    <t>Unalloyed Titanium</t>
  </si>
  <si>
    <t>Zirconium Alloys</t>
  </si>
  <si>
    <t xml:space="preserve">  (A03560, A95083, A95086, A95456)</t>
  </si>
  <si>
    <t xml:space="preserve">  (A24430, A91060, A91100, A93003, A93004, A96061, A96063)</t>
  </si>
  <si>
    <t xml:space="preserve">  (A95052, A95154, A95454, A95652)</t>
  </si>
  <si>
    <t xml:space="preserve">  (C10200, C12000, C12200, C12500, C14200, C23000, C61400)</t>
  </si>
  <si>
    <t xml:space="preserve">  (C46400, C65500, C95200, C95400)</t>
  </si>
  <si>
    <t>Temp °F</t>
  </si>
  <si>
    <t>Index</t>
  </si>
  <si>
    <t>Lower °F</t>
  </si>
  <si>
    <t>Upper °F</t>
  </si>
  <si>
    <t>Ratio</t>
  </si>
  <si>
    <t>Exp @ Lower</t>
  </si>
  <si>
    <t>Exp @ Upper</t>
  </si>
  <si>
    <t>in/100ft</t>
  </si>
  <si>
    <t>E @ Lower</t>
  </si>
  <si>
    <t>E @ Upper</t>
  </si>
  <si>
    <t>10E6 psi</t>
  </si>
  <si>
    <t>Exp Lookup</t>
  </si>
  <si>
    <t>E Lookup</t>
  </si>
  <si>
    <t>NPS</t>
  </si>
  <si>
    <t>Ec</t>
  </si>
  <si>
    <t>Young's Modulus, Ec</t>
  </si>
  <si>
    <t>Young's Modulus, Eh</t>
  </si>
  <si>
    <t>h</t>
  </si>
  <si>
    <t>k</t>
  </si>
  <si>
    <t>β</t>
  </si>
  <si>
    <t>Section Modulus</t>
  </si>
  <si>
    <t>Loop Length</t>
  </si>
  <si>
    <t>Bend Factor</t>
  </si>
  <si>
    <t>S</t>
  </si>
  <si>
    <t>G</t>
  </si>
  <si>
    <t>H</t>
  </si>
  <si>
    <t>W</t>
  </si>
  <si>
    <t>Anchor Distance</t>
  </si>
  <si>
    <t>Guide Distance</t>
  </si>
  <si>
    <t>Loop Depth</t>
  </si>
  <si>
    <t>Loop Width</t>
  </si>
  <si>
    <t>Loop Data</t>
  </si>
  <si>
    <t>Centroid Distance</t>
  </si>
  <si>
    <t>Ix</t>
  </si>
  <si>
    <t>AA</t>
  </si>
  <si>
    <t>BB</t>
  </si>
  <si>
    <t>CC</t>
  </si>
  <si>
    <t>Anchor Force</t>
  </si>
  <si>
    <t>Anchor Force (Hot)</t>
  </si>
  <si>
    <r>
      <t xml:space="preserve">Stress @ Elbow </t>
    </r>
    <r>
      <rPr>
        <i/>
        <sz val="8"/>
        <color theme="1"/>
        <rFont val="Calibri"/>
        <family val="2"/>
        <scheme val="minor"/>
      </rPr>
      <t>A</t>
    </r>
  </si>
  <si>
    <r>
      <t>σ</t>
    </r>
    <r>
      <rPr>
        <i/>
        <sz val="5"/>
        <color theme="1"/>
        <rFont val="Calibri"/>
        <family val="2"/>
      </rPr>
      <t>A</t>
    </r>
  </si>
  <si>
    <r>
      <t xml:space="preserve">Stress @ Elbow </t>
    </r>
    <r>
      <rPr>
        <i/>
        <sz val="8"/>
        <color theme="1"/>
        <rFont val="Calibri"/>
        <family val="2"/>
        <scheme val="minor"/>
      </rPr>
      <t>B</t>
    </r>
  </si>
  <si>
    <r>
      <t>σ</t>
    </r>
    <r>
      <rPr>
        <i/>
        <sz val="5"/>
        <color theme="1"/>
        <rFont val="Calibri"/>
        <family val="2"/>
      </rPr>
      <t>B</t>
    </r>
  </si>
  <si>
    <r>
      <t>T</t>
    </r>
    <r>
      <rPr>
        <sz val="5"/>
        <color theme="1"/>
        <rFont val="Calibri"/>
        <family val="2"/>
      </rPr>
      <t>min</t>
    </r>
  </si>
  <si>
    <t>Max Displacement Stress</t>
  </si>
  <si>
    <t>Min Temperature</t>
  </si>
  <si>
    <t>Z̅</t>
  </si>
  <si>
    <t>Pipe Bend Radius</t>
  </si>
  <si>
    <t>R</t>
  </si>
  <si>
    <t>Flexibility Characteristic</t>
  </si>
  <si>
    <t>Flexibility Factor</t>
  </si>
  <si>
    <t>In-Plane SIF</t>
  </si>
  <si>
    <r>
      <t>1</t>
    </r>
    <r>
      <rPr>
        <sz val="8"/>
        <color theme="1"/>
        <rFont val="Calibri"/>
        <family val="2"/>
      </rPr>
      <t>ˢᵗ</t>
    </r>
    <r>
      <rPr>
        <sz val="8"/>
        <color theme="1"/>
        <rFont val="Calibri"/>
        <family val="2"/>
        <scheme val="minor"/>
      </rPr>
      <t xml:space="preserve"> Moment of Area</t>
    </r>
  </si>
  <si>
    <t>Overall Expansion</t>
  </si>
  <si>
    <t>Area Moment</t>
  </si>
  <si>
    <t>vi)</t>
  </si>
  <si>
    <t>Iz</t>
  </si>
  <si>
    <t>Fz</t>
  </si>
  <si>
    <t>X̅</t>
  </si>
  <si>
    <t>Guide Force</t>
  </si>
  <si>
    <t>Total Loop Length</t>
  </si>
  <si>
    <t>L2</t>
  </si>
  <si>
    <t>Δs</t>
  </si>
  <si>
    <r>
      <t>S</t>
    </r>
    <r>
      <rPr>
        <sz val="5"/>
        <color theme="1"/>
        <rFont val="Calibri"/>
        <family val="2"/>
        <scheme val="minor"/>
      </rPr>
      <t>A</t>
    </r>
  </si>
  <si>
    <t>ft</t>
  </si>
  <si>
    <t>psi</t>
  </si>
  <si>
    <t>in/ft</t>
  </si>
  <si>
    <t>in³</t>
  </si>
  <si>
    <r>
      <t>in</t>
    </r>
    <r>
      <rPr>
        <sz val="8"/>
        <color theme="1"/>
        <rFont val="Calibri"/>
        <family val="2"/>
      </rPr>
      <t>⁴</t>
    </r>
  </si>
  <si>
    <t>°F</t>
  </si>
  <si>
    <t>ft³</t>
  </si>
  <si>
    <t>lbf</t>
  </si>
  <si>
    <t>10" - 250</t>
  </si>
  <si>
    <t>3" - 80</t>
  </si>
  <si>
    <t>3½" - 90</t>
  </si>
  <si>
    <t>4" - 100</t>
  </si>
  <si>
    <t>5" - 125</t>
  </si>
  <si>
    <t>6" - 150</t>
  </si>
  <si>
    <t>8" - 200</t>
  </si>
  <si>
    <t>12" - 300</t>
  </si>
  <si>
    <t>14" - 350</t>
  </si>
  <si>
    <t>16" - 400</t>
  </si>
  <si>
    <t>18" - 450</t>
  </si>
  <si>
    <t>20" - 500</t>
  </si>
  <si>
    <t>22" - 550</t>
  </si>
  <si>
    <t>24" - 600</t>
  </si>
  <si>
    <t>26" - 650</t>
  </si>
  <si>
    <t>28" - 700</t>
  </si>
  <si>
    <t>30" - 750</t>
  </si>
  <si>
    <t>32" - 800</t>
  </si>
  <si>
    <t>34" - 850</t>
  </si>
  <si>
    <t>36" - 900</t>
  </si>
  <si>
    <t>38" - 950</t>
  </si>
  <si>
    <t>40" - 1000</t>
  </si>
  <si>
    <t>42" - 1050</t>
  </si>
  <si>
    <t>44" - 1100</t>
  </si>
  <si>
    <t>46" - 1150</t>
  </si>
  <si>
    <t>48" - 1200</t>
  </si>
  <si>
    <t>52" - 1300</t>
  </si>
  <si>
    <t>56" - 1400</t>
  </si>
  <si>
    <t>60" - 1500</t>
  </si>
  <si>
    <t>64" - 1600</t>
  </si>
  <si>
    <t>66" - 1650</t>
  </si>
  <si>
    <t>68" - 1700</t>
  </si>
  <si>
    <t>72" - 1800</t>
  </si>
  <si>
    <t>76" - 1900</t>
  </si>
  <si>
    <t>80" - 2000</t>
  </si>
  <si>
    <t>vii)</t>
  </si>
  <si>
    <t>lb/in²</t>
  </si>
  <si>
    <t>CLIENT</t>
  </si>
  <si>
    <t>DOCUMENT NUMBER</t>
  </si>
  <si>
    <t>WAHA Oil Company</t>
  </si>
  <si>
    <t>REV.</t>
  </si>
  <si>
    <t>DATE.</t>
  </si>
  <si>
    <t>SHEET.</t>
  </si>
  <si>
    <t>Notes:</t>
  </si>
  <si>
    <t>Simplified Pipe Stress Analysis - Loop Calculation</t>
  </si>
  <si>
    <t>Settings</t>
  </si>
  <si>
    <t>COUNTIF(B:B,"&lt;&gt;")+2</t>
  </si>
  <si>
    <t>Revisions</t>
  </si>
  <si>
    <t>Date</t>
  </si>
  <si>
    <t>By</t>
  </si>
  <si>
    <t>Description</t>
  </si>
  <si>
    <t>COUNTIF(K:K,"&lt;&gt;")</t>
  </si>
  <si>
    <t>System User Name</t>
  </si>
  <si>
    <t>Computer Name</t>
  </si>
  <si>
    <t>Option 1</t>
  </si>
  <si>
    <t>Option 2</t>
  </si>
  <si>
    <t>Option 3</t>
  </si>
  <si>
    <t>CNW</t>
  </si>
  <si>
    <t>Original spreadsheet</t>
  </si>
  <si>
    <t>1.0.0</t>
  </si>
  <si>
    <t>1.1.0</t>
  </si>
  <si>
    <t>Rewritten for WOC projects.</t>
  </si>
  <si>
    <t>0.1.0</t>
  </si>
  <si>
    <t>WOK-BMS-EN-VSS-X-7169_Rev 0.  Draft in Development</t>
  </si>
  <si>
    <t>0.2.0</t>
  </si>
  <si>
    <t>WOK-BMS-EN-VSS-X-7169_Rev A.  Draft in Development issued.</t>
  </si>
  <si>
    <t>WOK-BMS-EN-VSR-X-7184_Rev A.  Validation Check sheet issued.</t>
  </si>
  <si>
    <t>0.9.0</t>
  </si>
  <si>
    <t>WOK-BMS-EN-VSS-X-7169_Rev B.  Draft for Comment.</t>
  </si>
  <si>
    <t>2.0.0</t>
  </si>
  <si>
    <t>Clive.Westwood</t>
  </si>
  <si>
    <t>WOK-LT-46R2NQ2</t>
  </si>
  <si>
    <t>2.0.1</t>
  </si>
  <si>
    <t>5900R-GL-L-CA-0000</t>
  </si>
  <si>
    <t>North Gialo (6J) Post FEED Services Stage 2</t>
  </si>
  <si>
    <t>Updated to suit WOC North Gialo 6J.  VBA Project Description &amp; Password changed.</t>
  </si>
  <si>
    <t>Lakshmanan.k</t>
  </si>
  <si>
    <t>CHE-DT-8QRT3W2</t>
  </si>
  <si>
    <t>160-HG-10735-20"-B15X</t>
  </si>
  <si>
    <t>1.5D</t>
  </si>
  <si>
    <t>080-GI-18021-10"-J31S-01</t>
  </si>
  <si>
    <t>mm</t>
  </si>
  <si>
    <t>090-TG-13302-24"-C3X-01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</si>
</sst>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&quot;£&quot;#,##0;[Red]\-&quot;£&quot;#,##0"/>
    <numFmt numFmtId="165" formatCode="&quot;£&quot;#,##0.00;[Red]\-&quot;£&quot;#,##0.00"/>
    <numFmt numFmtId="166" formatCode="_-* #,##0_-;\-* #,##0_-;_-* &quot;-&quot;_-;_-@_-"/>
    <numFmt numFmtId="167" formatCode="_-* #,##0.00_-;\-* #,##0.00_-;_-* &quot;-&quot;??_-;_-@_-"/>
    <numFmt numFmtId="168" formatCode="0.000"/>
    <numFmt numFmtId="169" formatCode="0.0"/>
    <numFmt numFmtId="170" formatCode="_-* #,##0\ &quot;F&quot;_-;\-* #,##0\ &quot;F&quot;_-;_-* &quot;-&quot;\ &quot;F&quot;_-;_-@_-"/>
    <numFmt numFmtId="171" formatCode="_-* #,##0\ _F_-;\-* #,##0\ _F_-;_-* &quot;-&quot;\ _F_-;_-@_-"/>
    <numFmt numFmtId="172" formatCode="_-* #,##0.00\ &quot;F&quot;_-;\-* #,##0.00\ &quot;F&quot;_-;_-* &quot;-&quot;??\ &quot;F&quot;_-;_-@_-"/>
    <numFmt numFmtId="173" formatCode="_-* #,##0.00\ _F_-;\-* #,##0.00\ _F_-;_-* &quot;-&quot;??\ _F_-;_-@_-"/>
    <numFmt numFmtId="174" formatCode="0.00_)"/>
    <numFmt numFmtId="175" formatCode="&quot;$&quot;#,##0;\-&quot;$&quot;#,##0"/>
    <numFmt numFmtId="176" formatCode="#,##0.0_);\(#,##0.0\)"/>
    <numFmt numFmtId="177" formatCode="mm/dd/yy"/>
    <numFmt numFmtId="178" formatCode="&quot;$&quot;#,##0.0000_);\(&quot;$&quot;#,##0.0000\)"/>
  </numFmts>
  <fonts count="50">
    <font>
      <sz val="8"/>
      <color theme="1"/>
      <name val="Calibri"/>
      <family val="2"/>
      <scheme val="minor"/>
    </font>
    <font>
      <b/>
      <sz val="11"/>
      <color theme="1"/>
      <name val="Trebuchet MS"/>
      <family val="2"/>
    </font>
    <font>
      <sz val="8"/>
      <color theme="1"/>
      <name val="Calibri"/>
      <family val="2"/>
    </font>
    <font>
      <sz val="8"/>
      <color theme="1"/>
      <name val="Trebuchet MS"/>
      <family val="2"/>
    </font>
    <font>
      <b/>
      <sz val="8"/>
      <color theme="1"/>
      <name val="Trebuchet MS"/>
      <family val="2"/>
    </font>
    <font>
      <b/>
      <sz val="9"/>
      <color theme="1"/>
      <name val="Trebuchet MS"/>
      <family val="2"/>
    </font>
    <font>
      <sz val="12"/>
      <color theme="1"/>
      <name val="Trebuchet MS"/>
      <family val="2"/>
    </font>
    <font>
      <i/>
      <sz val="12"/>
      <name val="Arial"/>
      <family val="2"/>
    </font>
    <font>
      <sz val="10"/>
      <name val="Arial"/>
      <family val="2"/>
    </font>
    <font>
      <i/>
      <sz val="12"/>
      <color theme="1"/>
      <name val="Arial"/>
      <family val="2"/>
    </font>
    <font>
      <b/>
      <u/>
      <sz val="12"/>
      <color theme="1"/>
      <name val="Arial"/>
      <family val="2"/>
    </font>
    <font>
      <sz val="10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i/>
      <sz val="8"/>
      <name val="Arial"/>
      <family val="2"/>
    </font>
    <font>
      <sz val="6"/>
      <color theme="1"/>
      <name val="Arial"/>
      <family val="2"/>
    </font>
    <font>
      <sz val="8"/>
      <color rgb="FFFF0000"/>
      <name val="Arial"/>
      <family val="2"/>
    </font>
    <font>
      <sz val="8"/>
      <name val="Calibri"/>
      <family val="2"/>
    </font>
    <font>
      <b/>
      <sz val="8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i/>
      <sz val="5"/>
      <color theme="1"/>
      <name val="Calibri"/>
      <family val="2"/>
    </font>
    <font>
      <sz val="5"/>
      <color theme="1"/>
      <name val="Calibri"/>
      <family val="2"/>
    </font>
    <font>
      <sz val="7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5"/>
      <color theme="1"/>
      <name val="Calibri"/>
      <family val="2"/>
      <scheme val="minor"/>
    </font>
    <font>
      <sz val="12"/>
      <name val="CG Times"/>
    </font>
    <font>
      <u/>
      <sz val="10"/>
      <color indexed="12"/>
      <name val="Arial"/>
      <family val="2"/>
    </font>
    <font>
      <sz val="8"/>
      <name val="Times New Roman"/>
      <family val="1"/>
    </font>
    <font>
      <sz val="10"/>
      <name val="MS Serif"/>
      <family val="1"/>
    </font>
    <font>
      <sz val="10"/>
      <name val="Courier"/>
      <family val="3"/>
    </font>
    <font>
      <sz val="10"/>
      <color indexed="16"/>
      <name val="MS Serif"/>
      <family val="1"/>
    </font>
    <font>
      <b/>
      <sz val="12"/>
      <name val="Arial"/>
      <family val="2"/>
    </font>
    <font>
      <sz val="12"/>
      <name val="Helv"/>
    </font>
    <font>
      <sz val="12"/>
      <color indexed="9"/>
      <name val="Helv"/>
    </font>
    <font>
      <b/>
      <i/>
      <sz val="16"/>
      <name val="Helv"/>
    </font>
    <font>
      <sz val="10"/>
      <name val="Tms Rmn"/>
    </font>
    <font>
      <sz val="10"/>
      <name val="MS Sans Serif"/>
      <family val="2"/>
    </font>
    <font>
      <sz val="8"/>
      <name val="Helv"/>
    </font>
    <font>
      <b/>
      <sz val="8"/>
      <color indexed="8"/>
      <name val="Helv"/>
    </font>
    <font>
      <b/>
      <sz val="14"/>
      <name val="Arial"/>
      <family val="2"/>
    </font>
    <font>
      <sz val="10"/>
      <name val="Times New Roman"/>
      <family val="1"/>
    </font>
    <font>
      <sz val="8"/>
      <name val="Arial MT"/>
    </font>
    <font>
      <sz val="8"/>
      <name val="Trebuchet MS"/>
      <family val="2"/>
    </font>
    <font>
      <b/>
      <sz val="12"/>
      <name val="Trebuchet MS"/>
      <family val="2"/>
    </font>
    <font>
      <i/>
      <sz val="8"/>
      <name val="Trebuchet MS"/>
      <family val="2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solid">
        <fgColor rgb="FFFFFFCC"/>
        <bgColor indexed="64"/>
      </patternFill>
    </fill>
    <fill>
      <patternFill patternType="solid">
        <fgColor theme="2"/>
        <bgColor indexed="64"/>
      </patternFill>
    </fill>
  </fills>
  <borders count="10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hair">
        <color indexed="64"/>
      </bottom>
      <diagonal/>
    </border>
    <border>
      <left style="medium">
        <color auto="1"/>
      </left>
      <right/>
      <top style="hair">
        <color auto="1"/>
      </top>
      <bottom style="hair">
        <color indexed="64"/>
      </bottom>
      <diagonal/>
    </border>
    <border>
      <left/>
      <right style="thin">
        <color indexed="64"/>
      </right>
      <top style="hair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/>
      <top style="thick">
        <color rgb="FF000000"/>
      </top>
      <bottom/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hair">
        <color indexed="64"/>
      </left>
      <right style="medium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auto="1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indexed="64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0">
    <xf numFmtId="0" fontId="0" fillId="0" borderId="0"/>
    <xf numFmtId="0" fontId="8" fillId="0" borderId="0"/>
    <xf numFmtId="0" fontId="8" fillId="0" borderId="0"/>
    <xf numFmtId="0" fontId="14" fillId="0" borderId="0"/>
    <xf numFmtId="0" fontId="26" fillId="0" borderId="0"/>
    <xf numFmtId="0" fontId="28" fillId="0" borderId="0">
      <alignment horizontal="center" wrapText="1"/>
      <protection locked="0"/>
    </xf>
    <xf numFmtId="0" fontId="40" fillId="0" borderId="15" applyFill="0" applyBorder="0"/>
    <xf numFmtId="0" fontId="8" fillId="0" borderId="0" applyFill="0" applyBorder="0"/>
    <xf numFmtId="178" fontId="8" fillId="0" borderId="0" applyFill="0" applyBorder="0" applyAlignment="0"/>
    <xf numFmtId="0" fontId="29" fillId="0" borderId="0" applyNumberFormat="0" applyAlignment="0">
      <alignment horizontal="left"/>
    </xf>
    <xf numFmtId="0" fontId="30" fillId="0" borderId="0" applyNumberFormat="0" applyAlignment="0"/>
    <xf numFmtId="165" fontId="8" fillId="0" borderId="0" applyFill="0" applyBorder="0" applyAlignment="0" applyProtection="0"/>
    <xf numFmtId="164" fontId="8" fillId="0" borderId="0" applyFill="0" applyBorder="0" applyAlignment="0" applyProtection="0"/>
    <xf numFmtId="0" fontId="31" fillId="0" borderId="0" applyNumberFormat="0" applyAlignment="0">
      <alignment horizontal="left"/>
    </xf>
    <xf numFmtId="0" fontId="41" fillId="0" borderId="19" applyNumberFormat="0" applyFill="0" applyBorder="0" applyAlignment="0" applyProtection="0">
      <protection locked="0"/>
    </xf>
    <xf numFmtId="38" fontId="14" fillId="5" borderId="0" applyNumberFormat="0" applyBorder="0" applyAlignment="0" applyProtection="0"/>
    <xf numFmtId="0" fontId="32" fillId="0" borderId="24" applyNumberFormat="0" applyAlignment="0" applyProtection="0">
      <alignment horizontal="left" vertical="center"/>
    </xf>
    <xf numFmtId="0" fontId="32" fillId="0" borderId="58">
      <alignment horizontal="left" vertical="center"/>
    </xf>
    <xf numFmtId="0" fontId="32" fillId="0" borderId="0"/>
    <xf numFmtId="0" fontId="27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10" fontId="14" fillId="6" borderId="5" applyNumberFormat="0" applyBorder="0" applyAlignment="0" applyProtection="0"/>
    <xf numFmtId="176" fontId="33" fillId="7" borderId="0"/>
    <xf numFmtId="176" fontId="34" fillId="8" borderId="0"/>
    <xf numFmtId="171" fontId="8" fillId="0" borderId="0" applyFont="0" applyFill="0" applyBorder="0" applyAlignment="0" applyProtection="0"/>
    <xf numFmtId="173" fontId="8" fillId="0" borderId="0" applyFont="0" applyFill="0" applyBorder="0" applyAlignment="0" applyProtection="0"/>
    <xf numFmtId="170" fontId="8" fillId="0" borderId="0" applyFont="0" applyFill="0" applyBorder="0" applyAlignment="0" applyProtection="0"/>
    <xf numFmtId="172" fontId="8" fillId="0" borderId="0" applyFont="0" applyFill="0" applyBorder="0" applyAlignment="0" applyProtection="0"/>
    <xf numFmtId="174" fontId="35" fillId="0" borderId="0"/>
    <xf numFmtId="0" fontId="8" fillId="0" borderId="0"/>
    <xf numFmtId="0" fontId="26" fillId="0" borderId="0"/>
    <xf numFmtId="167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4" fontId="28" fillId="0" borderId="0">
      <alignment horizontal="center" wrapText="1"/>
      <protection locked="0"/>
    </xf>
    <xf numFmtId="10" fontId="8" fillId="0" borderId="0" applyFont="0" applyFill="0" applyBorder="0" applyAlignment="0" applyProtection="0"/>
    <xf numFmtId="175" fontId="36" fillId="0" borderId="0"/>
    <xf numFmtId="0" fontId="37" fillId="0" borderId="0" applyNumberFormat="0" applyFont="0" applyFill="0" applyBorder="0" applyAlignment="0" applyProtection="0">
      <alignment horizontal="left"/>
    </xf>
    <xf numFmtId="177" fontId="38" fillId="0" borderId="0" applyNumberFormat="0" applyFill="0" applyBorder="0" applyAlignment="0" applyProtection="0">
      <alignment horizontal="left"/>
    </xf>
    <xf numFmtId="0" fontId="42" fillId="0" borderId="100" applyBorder="0" applyAlignment="0">
      <alignment horizontal="left"/>
    </xf>
    <xf numFmtId="40" fontId="39" fillId="0" borderId="0" applyBorder="0">
      <alignment horizontal="right"/>
    </xf>
  </cellStyleXfs>
  <cellXfs count="387">
    <xf numFmtId="0" fontId="0" fillId="0" borderId="0" xfId="0"/>
    <xf numFmtId="0" fontId="3" fillId="0" borderId="41" xfId="0" applyFont="1" applyBorder="1" applyAlignment="1">
      <alignment vertical="center" wrapText="1"/>
    </xf>
    <xf numFmtId="0" fontId="3" fillId="0" borderId="42" xfId="0" applyFont="1" applyBorder="1" applyAlignment="1">
      <alignment vertical="center" wrapText="1"/>
    </xf>
    <xf numFmtId="0" fontId="4" fillId="0" borderId="42" xfId="0" applyFont="1" applyBorder="1" applyAlignment="1">
      <alignment vertical="center" wrapText="1"/>
    </xf>
    <xf numFmtId="0" fontId="3" fillId="0" borderId="45" xfId="0" applyFont="1" applyBorder="1" applyAlignment="1">
      <alignment horizontal="center" vertical="center" wrapText="1"/>
    </xf>
    <xf numFmtId="0" fontId="3" fillId="0" borderId="45" xfId="0" applyFont="1" applyBorder="1" applyAlignment="1">
      <alignment vertical="center" wrapText="1"/>
    </xf>
    <xf numFmtId="0" fontId="3" fillId="0" borderId="42" xfId="0" applyFont="1" applyBorder="1" applyAlignment="1">
      <alignment horizontal="justify" vertical="center" wrapText="1"/>
    </xf>
    <xf numFmtId="0" fontId="3" fillId="0" borderId="42" xfId="0" applyFont="1" applyBorder="1" applyAlignment="1">
      <alignment horizontal="center" vertical="center" wrapText="1"/>
    </xf>
    <xf numFmtId="0" fontId="5" fillId="0" borderId="42" xfId="0" applyFont="1" applyBorder="1" applyAlignment="1">
      <alignment vertical="center" wrapText="1"/>
    </xf>
    <xf numFmtId="0" fontId="14" fillId="0" borderId="0" xfId="2" applyFont="1" applyProtection="1">
      <protection hidden="1"/>
    </xf>
    <xf numFmtId="168" fontId="14" fillId="0" borderId="0" xfId="2" applyNumberFormat="1" applyFont="1" applyProtection="1">
      <protection hidden="1"/>
    </xf>
    <xf numFmtId="12" fontId="15" fillId="0" borderId="62" xfId="2" applyNumberFormat="1" applyFont="1" applyBorder="1" applyAlignment="1" applyProtection="1">
      <alignment horizontal="center"/>
      <protection hidden="1"/>
    </xf>
    <xf numFmtId="168" fontId="15" fillId="0" borderId="63" xfId="2" applyNumberFormat="1" applyFont="1" applyBorder="1" applyAlignment="1" applyProtection="1">
      <alignment horizontal="center"/>
      <protection hidden="1"/>
    </xf>
    <xf numFmtId="0" fontId="13" fillId="0" borderId="64" xfId="2" applyFont="1" applyBorder="1" applyAlignment="1" applyProtection="1">
      <alignment horizontal="center"/>
      <protection hidden="1"/>
    </xf>
    <xf numFmtId="0" fontId="13" fillId="0" borderId="66" xfId="2" applyFont="1" applyBorder="1" applyAlignment="1" applyProtection="1">
      <alignment horizontal="center"/>
      <protection hidden="1"/>
    </xf>
    <xf numFmtId="0" fontId="13" fillId="0" borderId="67" xfId="2" applyFont="1" applyBorder="1" applyAlignment="1" applyProtection="1">
      <alignment horizontal="center"/>
      <protection hidden="1"/>
    </xf>
    <xf numFmtId="168" fontId="14" fillId="0" borderId="69" xfId="2" applyNumberFormat="1" applyFont="1" applyBorder="1" applyProtection="1">
      <protection hidden="1"/>
    </xf>
    <xf numFmtId="168" fontId="14" fillId="4" borderId="5" xfId="2" applyNumberFormat="1" applyFont="1" applyFill="1" applyBorder="1" applyAlignment="1" applyProtection="1">
      <alignment horizontal="right"/>
      <protection hidden="1"/>
    </xf>
    <xf numFmtId="168" fontId="14" fillId="4" borderId="27" xfId="2" applyNumberFormat="1" applyFont="1" applyFill="1" applyBorder="1" applyProtection="1">
      <protection hidden="1"/>
    </xf>
    <xf numFmtId="168" fontId="14" fillId="0" borderId="5" xfId="2" applyNumberFormat="1" applyFont="1" applyFill="1" applyBorder="1" applyProtection="1">
      <protection hidden="1"/>
    </xf>
    <xf numFmtId="168" fontId="14" fillId="0" borderId="71" xfId="2" applyNumberFormat="1" applyFont="1" applyBorder="1" applyProtection="1">
      <protection hidden="1"/>
    </xf>
    <xf numFmtId="0" fontId="14" fillId="0" borderId="5" xfId="2" applyFont="1" applyBorder="1" applyProtection="1">
      <protection hidden="1"/>
    </xf>
    <xf numFmtId="0" fontId="14" fillId="0" borderId="5" xfId="2" applyFont="1" applyFill="1" applyBorder="1" applyProtection="1">
      <protection hidden="1"/>
    </xf>
    <xf numFmtId="168" fontId="14" fillId="4" borderId="5" xfId="2" applyNumberFormat="1" applyFont="1" applyFill="1" applyBorder="1" applyProtection="1">
      <protection hidden="1"/>
    </xf>
    <xf numFmtId="0" fontId="14" fillId="0" borderId="36" xfId="2" applyFont="1" applyBorder="1" applyProtection="1">
      <protection hidden="1"/>
    </xf>
    <xf numFmtId="168" fontId="14" fillId="0" borderId="5" xfId="2" applyNumberFormat="1" applyFont="1" applyBorder="1" applyProtection="1">
      <protection hidden="1"/>
    </xf>
    <xf numFmtId="168" fontId="14" fillId="4" borderId="72" xfId="2" applyNumberFormat="1" applyFont="1" applyFill="1" applyBorder="1" applyAlignment="1" applyProtection="1">
      <alignment horizontal="right"/>
      <protection hidden="1"/>
    </xf>
    <xf numFmtId="0" fontId="14" fillId="0" borderId="28" xfId="2" applyNumberFormat="1" applyFont="1" applyFill="1" applyBorder="1" applyProtection="1">
      <protection hidden="1"/>
    </xf>
    <xf numFmtId="0" fontId="14" fillId="4" borderId="5" xfId="2" applyFont="1" applyFill="1" applyBorder="1" applyProtection="1">
      <protection hidden="1"/>
    </xf>
    <xf numFmtId="168" fontId="14" fillId="0" borderId="36" xfId="2" applyNumberFormat="1" applyFont="1" applyBorder="1" applyProtection="1">
      <protection hidden="1"/>
    </xf>
    <xf numFmtId="2" fontId="14" fillId="0" borderId="71" xfId="2" applyNumberFormat="1" applyFont="1" applyBorder="1" applyProtection="1">
      <protection hidden="1"/>
    </xf>
    <xf numFmtId="169" fontId="14" fillId="0" borderId="71" xfId="2" applyNumberFormat="1" applyFont="1" applyBorder="1" applyProtection="1">
      <protection hidden="1"/>
    </xf>
    <xf numFmtId="0" fontId="14" fillId="0" borderId="72" xfId="2" applyFont="1" applyBorder="1" applyAlignment="1" applyProtection="1">
      <alignment horizontal="right"/>
      <protection hidden="1"/>
    </xf>
    <xf numFmtId="168" fontId="14" fillId="4" borderId="29" xfId="2" applyNumberFormat="1" applyFont="1" applyFill="1" applyBorder="1" applyProtection="1">
      <protection hidden="1"/>
    </xf>
    <xf numFmtId="169" fontId="14" fillId="0" borderId="74" xfId="2" applyNumberFormat="1" applyFont="1" applyBorder="1" applyProtection="1">
      <protection hidden="1"/>
    </xf>
    <xf numFmtId="169" fontId="14" fillId="0" borderId="77" xfId="2" applyNumberFormat="1" applyFont="1" applyBorder="1" applyProtection="1">
      <protection hidden="1"/>
    </xf>
    <xf numFmtId="0" fontId="14" fillId="0" borderId="78" xfId="2" applyFont="1" applyBorder="1" applyAlignment="1" applyProtection="1">
      <alignment horizontal="right"/>
      <protection hidden="1"/>
    </xf>
    <xf numFmtId="168" fontId="14" fillId="0" borderId="27" xfId="2" applyNumberFormat="1" applyFont="1" applyFill="1" applyBorder="1" applyProtection="1">
      <protection hidden="1"/>
    </xf>
    <xf numFmtId="0" fontId="14" fillId="0" borderId="72" xfId="2" applyFont="1" applyFill="1" applyBorder="1" applyAlignment="1" applyProtection="1">
      <alignment horizontal="right"/>
      <protection hidden="1"/>
    </xf>
    <xf numFmtId="0" fontId="14" fillId="0" borderId="29" xfId="2" applyFont="1" applyFill="1" applyBorder="1" applyProtection="1">
      <protection hidden="1"/>
    </xf>
    <xf numFmtId="0" fontId="14" fillId="0" borderId="75" xfId="2" applyFont="1" applyFill="1" applyBorder="1" applyAlignment="1" applyProtection="1">
      <alignment horizontal="right"/>
      <protection hidden="1"/>
    </xf>
    <xf numFmtId="0" fontId="13" fillId="0" borderId="65" xfId="2" applyFont="1" applyFill="1" applyBorder="1" applyAlignment="1" applyProtection="1">
      <alignment horizontal="center"/>
      <protection hidden="1"/>
    </xf>
    <xf numFmtId="0" fontId="13" fillId="0" borderId="66" xfId="2" applyFont="1" applyFill="1" applyBorder="1" applyAlignment="1" applyProtection="1">
      <alignment horizontal="center"/>
      <protection hidden="1"/>
    </xf>
    <xf numFmtId="168" fontId="14" fillId="4" borderId="70" xfId="2" applyNumberFormat="1" applyFont="1" applyFill="1" applyBorder="1" applyAlignment="1" applyProtection="1">
      <alignment horizontal="right"/>
      <protection hidden="1"/>
    </xf>
    <xf numFmtId="168" fontId="14" fillId="4" borderId="82" xfId="2" applyNumberFormat="1" applyFont="1" applyFill="1" applyBorder="1" applyAlignment="1" applyProtection="1">
      <alignment horizontal="right"/>
      <protection hidden="1"/>
    </xf>
    <xf numFmtId="168" fontId="14" fillId="0" borderId="27" xfId="2" applyNumberFormat="1" applyFont="1" applyBorder="1" applyProtection="1">
      <protection hidden="1"/>
    </xf>
    <xf numFmtId="168" fontId="14" fillId="4" borderId="37" xfId="2" applyNumberFormat="1" applyFont="1" applyFill="1" applyBorder="1" applyProtection="1">
      <protection hidden="1"/>
    </xf>
    <xf numFmtId="168" fontId="14" fillId="4" borderId="36" xfId="2" applyNumberFormat="1" applyFont="1" applyFill="1" applyBorder="1" applyProtection="1">
      <protection hidden="1"/>
    </xf>
    <xf numFmtId="0" fontId="0" fillId="0" borderId="0" xfId="0" applyProtection="1">
      <protection hidden="1"/>
    </xf>
    <xf numFmtId="0" fontId="1" fillId="0" borderId="0" xfId="0" applyFont="1" applyBorder="1" applyAlignment="1" applyProtection="1">
      <protection hidden="1"/>
    </xf>
    <xf numFmtId="0" fontId="1" fillId="0" borderId="0" xfId="0" applyFont="1" applyAlignment="1" applyProtection="1">
      <protection hidden="1"/>
    </xf>
    <xf numFmtId="0" fontId="0" fillId="0" borderId="0" xfId="0" applyBorder="1" applyProtection="1">
      <protection hidden="1"/>
    </xf>
    <xf numFmtId="0" fontId="0" fillId="2" borderId="18" xfId="0" applyFill="1" applyBorder="1" applyProtection="1">
      <protection hidden="1"/>
    </xf>
    <xf numFmtId="0" fontId="0" fillId="2" borderId="0" xfId="0" applyFill="1" applyBorder="1" applyProtection="1">
      <protection hidden="1"/>
    </xf>
    <xf numFmtId="0" fontId="0" fillId="2" borderId="0" xfId="0" applyFill="1" applyBorder="1" applyAlignment="1" applyProtection="1">
      <alignment horizontal="right"/>
      <protection hidden="1"/>
    </xf>
    <xf numFmtId="0" fontId="0" fillId="2" borderId="20" xfId="0" applyFill="1" applyBorder="1" applyProtection="1">
      <protection hidden="1"/>
    </xf>
    <xf numFmtId="0" fontId="0" fillId="2" borderId="12" xfId="0" applyFill="1" applyBorder="1" applyAlignment="1" applyProtection="1">
      <protection hidden="1"/>
    </xf>
    <xf numFmtId="0" fontId="0" fillId="2" borderId="12" xfId="0" applyFill="1" applyBorder="1" applyProtection="1">
      <protection hidden="1"/>
    </xf>
    <xf numFmtId="0" fontId="0" fillId="2" borderId="13" xfId="0" applyFill="1" applyBorder="1" applyProtection="1">
      <protection hidden="1"/>
    </xf>
    <xf numFmtId="0" fontId="0" fillId="2" borderId="13" xfId="0" applyFill="1" applyBorder="1" applyAlignment="1" applyProtection="1">
      <alignment horizontal="right"/>
      <protection hidden="1"/>
    </xf>
    <xf numFmtId="0" fontId="0" fillId="2" borderId="56" xfId="0" applyFill="1" applyBorder="1" applyProtection="1">
      <protection hidden="1"/>
    </xf>
    <xf numFmtId="0" fontId="0" fillId="2" borderId="31" xfId="0" applyFill="1" applyBorder="1" applyProtection="1">
      <protection hidden="1"/>
    </xf>
    <xf numFmtId="0" fontId="0" fillId="2" borderId="32" xfId="0" applyFill="1" applyBorder="1" applyProtection="1">
      <protection hidden="1"/>
    </xf>
    <xf numFmtId="0" fontId="0" fillId="2" borderId="0" xfId="0" applyFill="1" applyBorder="1" applyAlignment="1" applyProtection="1">
      <protection hidden="1"/>
    </xf>
    <xf numFmtId="0" fontId="2" fillId="2" borderId="0" xfId="0" applyFont="1" applyFill="1" applyBorder="1" applyAlignment="1" applyProtection="1">
      <protection hidden="1"/>
    </xf>
    <xf numFmtId="0" fontId="2" fillId="2" borderId="0" xfId="0" applyFont="1" applyFill="1" applyAlignment="1" applyProtection="1">
      <alignment horizontal="right"/>
      <protection hidden="1"/>
    </xf>
    <xf numFmtId="0" fontId="0" fillId="2" borderId="19" xfId="0" applyFill="1" applyBorder="1" applyProtection="1">
      <protection hidden="1"/>
    </xf>
    <xf numFmtId="0" fontId="0" fillId="2" borderId="21" xfId="0" applyFill="1" applyBorder="1" applyProtection="1">
      <protection hidden="1"/>
    </xf>
    <xf numFmtId="0" fontId="0" fillId="2" borderId="22" xfId="0" applyFill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2" borderId="12" xfId="0" applyFill="1" applyBorder="1" applyAlignment="1" applyProtection="1">
      <alignment horizontal="right"/>
      <protection locked="0" hidden="1"/>
    </xf>
    <xf numFmtId="0" fontId="0" fillId="2" borderId="13" xfId="0" applyFill="1" applyBorder="1" applyAlignment="1" applyProtection="1">
      <alignment horizontal="right"/>
      <protection locked="0" hidden="1"/>
    </xf>
    <xf numFmtId="0" fontId="0" fillId="2" borderId="18" xfId="0" applyFill="1" applyBorder="1" applyAlignment="1" applyProtection="1">
      <alignment horizontal="right" indent="4"/>
      <protection hidden="1"/>
    </xf>
    <xf numFmtId="0" fontId="0" fillId="2" borderId="20" xfId="0" applyFill="1" applyBorder="1" applyAlignment="1" applyProtection="1">
      <alignment horizontal="right" indent="4"/>
      <protection hidden="1"/>
    </xf>
    <xf numFmtId="0" fontId="13" fillId="0" borderId="0" xfId="0" applyFont="1" applyBorder="1" applyAlignment="1">
      <alignment horizontal="center"/>
    </xf>
    <xf numFmtId="0" fontId="13" fillId="0" borderId="0" xfId="0" applyFont="1" applyBorder="1" applyAlignment="1">
      <alignment horizontal="right"/>
    </xf>
    <xf numFmtId="0" fontId="13" fillId="0" borderId="0" xfId="0" applyFont="1" applyBorder="1"/>
    <xf numFmtId="2" fontId="13" fillId="0" borderId="0" xfId="0" applyNumberFormat="1" applyFont="1" applyBorder="1" applyAlignment="1">
      <alignment horizontal="center"/>
    </xf>
    <xf numFmtId="2" fontId="13" fillId="0" borderId="0" xfId="0" applyNumberFormat="1" applyFont="1" applyBorder="1" applyAlignment="1">
      <alignment horizontal="right"/>
    </xf>
    <xf numFmtId="0" fontId="13" fillId="0" borderId="0" xfId="0" applyFont="1" applyBorder="1" applyAlignment="1">
      <alignment horizontal="centerContinuous"/>
    </xf>
    <xf numFmtId="2" fontId="13" fillId="0" borderId="0" xfId="0" applyNumberFormat="1" applyFont="1" applyBorder="1" applyAlignment="1">
      <alignment horizontal="centerContinuous"/>
    </xf>
    <xf numFmtId="0" fontId="13" fillId="0" borderId="0" xfId="0" applyFont="1" applyBorder="1" applyAlignment="1"/>
    <xf numFmtId="0" fontId="13" fillId="0" borderId="0" xfId="0" quotePrefix="1" applyFont="1" applyBorder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 wrapText="1"/>
    </xf>
    <xf numFmtId="0" fontId="13" fillId="0" borderId="0" xfId="0" applyFont="1" applyBorder="1" applyAlignment="1">
      <alignment horizontal="center" wrapText="1"/>
    </xf>
    <xf numFmtId="0" fontId="14" fillId="0" borderId="1" xfId="0" applyFont="1" applyBorder="1" applyAlignment="1">
      <alignment horizontal="center" wrapText="1"/>
    </xf>
    <xf numFmtId="2" fontId="14" fillId="0" borderId="1" xfId="0" applyNumberFormat="1" applyFont="1" applyBorder="1" applyAlignment="1">
      <alignment horizontal="center" wrapText="1"/>
    </xf>
    <xf numFmtId="0" fontId="14" fillId="0" borderId="0" xfId="0" applyFont="1" applyBorder="1" applyAlignment="1">
      <alignment horizontal="center"/>
    </xf>
    <xf numFmtId="0" fontId="14" fillId="0" borderId="0" xfId="0" applyFont="1" applyFill="1" applyBorder="1"/>
    <xf numFmtId="2" fontId="14" fillId="0" borderId="0" xfId="0" applyNumberFormat="1" applyFont="1" applyFill="1" applyBorder="1" applyAlignment="1">
      <alignment horizontal="center"/>
    </xf>
    <xf numFmtId="2" fontId="14" fillId="0" borderId="48" xfId="0" applyNumberFormat="1" applyFont="1" applyFill="1" applyBorder="1" applyAlignment="1">
      <alignment horizontal="center"/>
    </xf>
    <xf numFmtId="1" fontId="14" fillId="0" borderId="0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2" fontId="14" fillId="0" borderId="0" xfId="0" applyNumberFormat="1" applyFont="1" applyBorder="1" applyAlignment="1">
      <alignment horizontal="center"/>
    </xf>
    <xf numFmtId="2" fontId="14" fillId="0" borderId="1" xfId="0" applyNumberFormat="1" applyFont="1" applyFill="1" applyBorder="1" applyAlignment="1">
      <alignment horizontal="center"/>
    </xf>
    <xf numFmtId="0" fontId="14" fillId="0" borderId="48" xfId="0" applyFont="1" applyBorder="1"/>
    <xf numFmtId="2" fontId="14" fillId="0" borderId="48" xfId="0" applyNumberFormat="1" applyFont="1" applyBorder="1" applyAlignment="1">
      <alignment horizontal="center"/>
    </xf>
    <xf numFmtId="2" fontId="14" fillId="0" borderId="48" xfId="0" applyNumberFormat="1" applyFont="1" applyBorder="1"/>
    <xf numFmtId="2" fontId="14" fillId="0" borderId="0" xfId="0" applyNumberFormat="1" applyFont="1" applyBorder="1"/>
    <xf numFmtId="0" fontId="13" fillId="0" borderId="0" xfId="0" applyFont="1" applyBorder="1" applyAlignment="1">
      <alignment wrapText="1"/>
    </xf>
    <xf numFmtId="0" fontId="13" fillId="0" borderId="0" xfId="0" applyFont="1" applyBorder="1" applyAlignment="1">
      <alignment horizontal="centerContinuous" wrapText="1"/>
    </xf>
    <xf numFmtId="0" fontId="13" fillId="0" borderId="1" xfId="0" applyFont="1" applyBorder="1" applyAlignment="1">
      <alignment horizontal="centerContinuous"/>
    </xf>
    <xf numFmtId="0" fontId="13" fillId="0" borderId="1" xfId="0" applyFont="1" applyBorder="1" applyAlignment="1">
      <alignment horizontal="centerContinuous" wrapText="1"/>
    </xf>
    <xf numFmtId="0" fontId="13" fillId="0" borderId="86" xfId="0" applyFont="1" applyBorder="1" applyAlignment="1">
      <alignment horizontal="centerContinuous"/>
    </xf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 wrapText="1"/>
    </xf>
    <xf numFmtId="0" fontId="13" fillId="0" borderId="1" xfId="0" applyFont="1" applyBorder="1" applyAlignment="1">
      <alignment horizontal="right"/>
    </xf>
    <xf numFmtId="0" fontId="14" fillId="0" borderId="0" xfId="0" applyFont="1" applyBorder="1" applyAlignment="1">
      <alignment wrapText="1"/>
    </xf>
    <xf numFmtId="169" fontId="14" fillId="0" borderId="0" xfId="0" applyNumberFormat="1" applyFont="1" applyBorder="1"/>
    <xf numFmtId="0" fontId="14" fillId="0" borderId="0" xfId="0" applyFont="1" applyBorder="1" applyAlignment="1">
      <alignment vertical="top"/>
    </xf>
    <xf numFmtId="169" fontId="14" fillId="0" borderId="0" xfId="0" applyNumberFormat="1" applyFont="1" applyFill="1" applyBorder="1"/>
    <xf numFmtId="169" fontId="17" fillId="0" borderId="0" xfId="0" applyNumberFormat="1" applyFont="1" applyFill="1" applyBorder="1"/>
    <xf numFmtId="0" fontId="14" fillId="0" borderId="0" xfId="0" applyFont="1" applyBorder="1" applyAlignment="1"/>
    <xf numFmtId="169" fontId="14" fillId="0" borderId="0" xfId="0" applyNumberFormat="1" applyFont="1" applyFill="1" applyBorder="1" applyAlignment="1">
      <alignment vertical="top"/>
    </xf>
    <xf numFmtId="0" fontId="14" fillId="0" borderId="0" xfId="0" applyFont="1" applyFill="1" applyBorder="1" applyAlignment="1">
      <alignment vertical="top"/>
    </xf>
    <xf numFmtId="169" fontId="14" fillId="0" borderId="0" xfId="0" applyNumberFormat="1" applyFont="1" applyBorder="1" applyAlignment="1">
      <alignment vertical="top"/>
    </xf>
    <xf numFmtId="0" fontId="13" fillId="0" borderId="0" xfId="0" applyFont="1" applyBorder="1" applyAlignment="1">
      <alignment vertical="top"/>
    </xf>
    <xf numFmtId="0" fontId="0" fillId="2" borderId="10" xfId="0" applyFill="1" applyBorder="1" applyAlignment="1" applyProtection="1">
      <protection hidden="1"/>
    </xf>
    <xf numFmtId="0" fontId="14" fillId="0" borderId="0" xfId="0" applyFont="1" applyBorder="1" applyAlignment="1">
      <alignment horizontal="right"/>
    </xf>
    <xf numFmtId="0" fontId="14" fillId="0" borderId="0" xfId="0" applyFont="1" applyBorder="1" applyAlignment="1">
      <alignment horizontal="right" vertical="top"/>
    </xf>
    <xf numFmtId="0" fontId="0" fillId="0" borderId="50" xfId="0" applyBorder="1" applyProtection="1">
      <protection hidden="1"/>
    </xf>
    <xf numFmtId="0" fontId="0" fillId="0" borderId="26" xfId="0" applyBorder="1" applyAlignment="1" applyProtection="1">
      <alignment horizontal="center"/>
      <protection hidden="1"/>
    </xf>
    <xf numFmtId="0" fontId="0" fillId="0" borderId="2" xfId="0" applyBorder="1" applyProtection="1">
      <protection hidden="1"/>
    </xf>
    <xf numFmtId="0" fontId="0" fillId="0" borderId="87" xfId="0" applyBorder="1" applyProtection="1">
      <protection hidden="1"/>
    </xf>
    <xf numFmtId="0" fontId="0" fillId="0" borderId="88" xfId="0" applyBorder="1" applyProtection="1">
      <protection hidden="1"/>
    </xf>
    <xf numFmtId="0" fontId="0" fillId="0" borderId="35" xfId="0" applyBorder="1" applyAlignment="1" applyProtection="1">
      <alignment horizontal="center"/>
      <protection hidden="1"/>
    </xf>
    <xf numFmtId="0" fontId="0" fillId="0" borderId="89" xfId="0" applyBorder="1" applyProtection="1">
      <protection hidden="1"/>
    </xf>
    <xf numFmtId="0" fontId="0" fillId="0" borderId="90" xfId="0" applyBorder="1" applyProtection="1">
      <protection hidden="1"/>
    </xf>
    <xf numFmtId="0" fontId="0" fillId="0" borderId="80" xfId="0" applyBorder="1" applyProtection="1">
      <protection hidden="1"/>
    </xf>
    <xf numFmtId="0" fontId="0" fillId="0" borderId="81" xfId="0" applyBorder="1" applyProtection="1">
      <protection hidden="1"/>
    </xf>
    <xf numFmtId="0" fontId="0" fillId="0" borderId="6" xfId="0" applyBorder="1" applyAlignment="1" applyProtection="1">
      <alignment horizontal="center"/>
      <protection hidden="1"/>
    </xf>
    <xf numFmtId="0" fontId="0" fillId="0" borderId="7" xfId="0" applyBorder="1" applyAlignment="1" applyProtection="1">
      <alignment horizontal="center"/>
      <protection hidden="1"/>
    </xf>
    <xf numFmtId="0" fontId="0" fillId="0" borderId="7" xfId="0" applyFont="1" applyBorder="1" applyAlignment="1" applyProtection="1">
      <alignment horizontal="center" shrinkToFit="1"/>
      <protection hidden="1"/>
    </xf>
    <xf numFmtId="0" fontId="0" fillId="0" borderId="7" xfId="0" applyBorder="1" applyAlignment="1" applyProtection="1">
      <alignment horizontal="center" shrinkToFit="1"/>
      <protection hidden="1"/>
    </xf>
    <xf numFmtId="0" fontId="0" fillId="0" borderId="91" xfId="0" applyBorder="1" applyAlignment="1" applyProtection="1">
      <alignment horizontal="center"/>
      <protection hidden="1"/>
    </xf>
    <xf numFmtId="0" fontId="0" fillId="0" borderId="8" xfId="0" applyBorder="1" applyProtection="1">
      <protection hidden="1"/>
    </xf>
    <xf numFmtId="0" fontId="0" fillId="0" borderId="3" xfId="0" applyBorder="1" applyProtection="1">
      <protection hidden="1"/>
    </xf>
    <xf numFmtId="0" fontId="0" fillId="0" borderId="9" xfId="0" applyBorder="1" applyProtection="1">
      <protection hidden="1"/>
    </xf>
    <xf numFmtId="0" fontId="0" fillId="0" borderId="92" xfId="0" applyBorder="1" applyProtection="1">
      <protection hidden="1"/>
    </xf>
    <xf numFmtId="0" fontId="0" fillId="0" borderId="57" xfId="0" applyBorder="1" applyAlignment="1" applyProtection="1">
      <alignment horizontal="center"/>
      <protection hidden="1"/>
    </xf>
    <xf numFmtId="0" fontId="0" fillId="0" borderId="93" xfId="0" applyBorder="1" applyAlignment="1" applyProtection="1">
      <alignment horizontal="center"/>
      <protection hidden="1"/>
    </xf>
    <xf numFmtId="0" fontId="0" fillId="2" borderId="56" xfId="0" applyFill="1" applyBorder="1" applyAlignment="1" applyProtection="1">
      <alignment horizontal="right"/>
      <protection hidden="1"/>
    </xf>
    <xf numFmtId="0" fontId="0" fillId="2" borderId="9" xfId="0" applyFill="1" applyBorder="1" applyAlignment="1" applyProtection="1">
      <protection locked="0" hidden="1"/>
    </xf>
    <xf numFmtId="0" fontId="12" fillId="0" borderId="48" xfId="0" applyFont="1" applyBorder="1" applyProtection="1">
      <protection hidden="1"/>
    </xf>
    <xf numFmtId="168" fontId="12" fillId="0" borderId="48" xfId="0" applyNumberFormat="1" applyFont="1" applyBorder="1" applyProtection="1">
      <protection hidden="1"/>
    </xf>
    <xf numFmtId="0" fontId="12" fillId="0" borderId="48" xfId="0" applyFont="1" applyBorder="1" applyAlignment="1" applyProtection="1">
      <alignment horizontal="right"/>
      <protection hidden="1"/>
    </xf>
    <xf numFmtId="0" fontId="12" fillId="0" borderId="0" xfId="0" applyFont="1" applyProtection="1">
      <protection hidden="1"/>
    </xf>
    <xf numFmtId="168" fontId="12" fillId="0" borderId="0" xfId="0" applyNumberFormat="1" applyFont="1" applyProtection="1">
      <protection hidden="1"/>
    </xf>
    <xf numFmtId="0" fontId="12" fillId="0" borderId="0" xfId="0" applyFont="1" applyAlignment="1" applyProtection="1">
      <alignment horizontal="right"/>
      <protection hidden="1"/>
    </xf>
    <xf numFmtId="0" fontId="12" fillId="0" borderId="0" xfId="0" applyNumberFormat="1" applyFont="1" applyProtection="1">
      <protection hidden="1"/>
    </xf>
    <xf numFmtId="0" fontId="12" fillId="0" borderId="0" xfId="0" applyNumberFormat="1" applyFont="1" applyAlignment="1" applyProtection="1">
      <alignment horizontal="right"/>
      <protection hidden="1"/>
    </xf>
    <xf numFmtId="0" fontId="14" fillId="0" borderId="29" xfId="0" applyFont="1" applyFill="1" applyBorder="1" applyProtection="1">
      <protection hidden="1"/>
    </xf>
    <xf numFmtId="0" fontId="14" fillId="0" borderId="5" xfId="0" applyFont="1" applyFill="1" applyBorder="1" applyProtection="1">
      <protection hidden="1"/>
    </xf>
    <xf numFmtId="0" fontId="14" fillId="0" borderId="5" xfId="0" applyFont="1" applyBorder="1" applyProtection="1">
      <protection hidden="1"/>
    </xf>
    <xf numFmtId="0" fontId="14" fillId="0" borderId="36" xfId="0" applyFont="1" applyBorder="1" applyProtection="1">
      <protection hidden="1"/>
    </xf>
    <xf numFmtId="0" fontId="14" fillId="0" borderId="29" xfId="0" applyFont="1" applyBorder="1" applyProtection="1">
      <protection hidden="1"/>
    </xf>
    <xf numFmtId="0" fontId="14" fillId="0" borderId="79" xfId="0" applyFont="1" applyBorder="1" applyProtection="1">
      <protection hidden="1"/>
    </xf>
    <xf numFmtId="0" fontId="14" fillId="0" borderId="80" xfId="0" applyFont="1" applyBorder="1" applyProtection="1">
      <protection hidden="1"/>
    </xf>
    <xf numFmtId="0" fontId="14" fillId="0" borderId="81" xfId="0" applyFont="1" applyBorder="1" applyProtection="1">
      <protection hidden="1"/>
    </xf>
    <xf numFmtId="0" fontId="16" fillId="0" borderId="0" xfId="0" applyFont="1" applyAlignment="1" applyProtection="1">
      <alignment horizontal="right"/>
      <protection hidden="1"/>
    </xf>
    <xf numFmtId="0" fontId="0" fillId="0" borderId="76" xfId="0" applyBorder="1" applyProtection="1"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2" fillId="0" borderId="0" xfId="0" applyFont="1" applyFill="1" applyBorder="1" applyAlignment="1" applyProtection="1">
      <alignment horizontal="center"/>
      <protection hidden="1"/>
    </xf>
    <xf numFmtId="2" fontId="0" fillId="0" borderId="0" xfId="0" applyNumberFormat="1" applyProtection="1">
      <protection hidden="1"/>
    </xf>
    <xf numFmtId="0" fontId="0" fillId="0" borderId="10" xfId="0" applyBorder="1" applyProtection="1">
      <protection hidden="1"/>
    </xf>
    <xf numFmtId="0" fontId="0" fillId="0" borderId="11" xfId="0" applyBorder="1" applyProtection="1">
      <protection hidden="1"/>
    </xf>
    <xf numFmtId="0" fontId="0" fillId="0" borderId="94" xfId="0" applyBorder="1" applyProtection="1">
      <protection hidden="1"/>
    </xf>
    <xf numFmtId="0" fontId="0" fillId="0" borderId="0" xfId="0" applyNumberFormat="1" applyProtection="1">
      <protection hidden="1"/>
    </xf>
    <xf numFmtId="0" fontId="0" fillId="0" borderId="0" xfId="0" applyBorder="1" applyAlignment="1" applyProtection="1">
      <alignment horizontal="right"/>
      <protection hidden="1"/>
    </xf>
    <xf numFmtId="0" fontId="0" fillId="2" borderId="21" xfId="0" applyFill="1" applyBorder="1" applyAlignment="1" applyProtection="1">
      <alignment horizontal="right"/>
      <protection locked="0" hidden="1"/>
    </xf>
    <xf numFmtId="0" fontId="0" fillId="2" borderId="13" xfId="0" applyFill="1" applyBorder="1" applyAlignment="1" applyProtection="1">
      <protection hidden="1"/>
    </xf>
    <xf numFmtId="0" fontId="0" fillId="2" borderId="10" xfId="0" applyFill="1" applyBorder="1" applyAlignment="1" applyProtection="1">
      <protection hidden="1"/>
    </xf>
    <xf numFmtId="0" fontId="0" fillId="2" borderId="13" xfId="0" applyFill="1" applyBorder="1" applyAlignment="1" applyProtection="1">
      <protection hidden="1"/>
    </xf>
    <xf numFmtId="0" fontId="0" fillId="2" borderId="0" xfId="0" applyFill="1" applyBorder="1" applyAlignment="1" applyProtection="1">
      <protection hidden="1"/>
    </xf>
    <xf numFmtId="0" fontId="2" fillId="0" borderId="0" xfId="0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2" borderId="32" xfId="0" applyFill="1" applyBorder="1" applyAlignment="1" applyProtection="1">
      <alignment horizontal="right"/>
      <protection hidden="1"/>
    </xf>
    <xf numFmtId="0" fontId="0" fillId="2" borderId="95" xfId="0" applyFill="1" applyBorder="1" applyProtection="1"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0" fillId="2" borderId="12" xfId="0" applyFill="1" applyBorder="1" applyAlignment="1" applyProtection="1">
      <protection hidden="1"/>
    </xf>
    <xf numFmtId="0" fontId="0" fillId="2" borderId="10" xfId="0" applyFill="1" applyBorder="1" applyProtection="1">
      <protection hidden="1"/>
    </xf>
    <xf numFmtId="0" fontId="0" fillId="2" borderId="13" xfId="0" applyFont="1" applyFill="1" applyBorder="1" applyAlignment="1" applyProtection="1">
      <protection hidden="1"/>
    </xf>
    <xf numFmtId="0" fontId="2" fillId="2" borderId="13" xfId="0" applyFont="1" applyFill="1" applyBorder="1" applyAlignment="1" applyProtection="1">
      <protection hidden="1"/>
    </xf>
    <xf numFmtId="0" fontId="0" fillId="0" borderId="97" xfId="0" applyBorder="1" applyProtection="1">
      <protection hidden="1"/>
    </xf>
    <xf numFmtId="0" fontId="0" fillId="0" borderId="27" xfId="0" applyBorder="1" applyProtection="1">
      <protection hidden="1"/>
    </xf>
    <xf numFmtId="0" fontId="0" fillId="0" borderId="37" xfId="0" applyBorder="1" applyProtection="1">
      <protection hidden="1"/>
    </xf>
    <xf numFmtId="0" fontId="0" fillId="2" borderId="89" xfId="0" applyFill="1" applyBorder="1" applyProtection="1">
      <protection hidden="1"/>
    </xf>
    <xf numFmtId="0" fontId="0" fillId="2" borderId="98" xfId="0" applyFill="1" applyBorder="1" applyProtection="1">
      <protection hidden="1"/>
    </xf>
    <xf numFmtId="0" fontId="0" fillId="2" borderId="98" xfId="0" applyFill="1" applyBorder="1" applyAlignment="1" applyProtection="1">
      <alignment horizontal="right"/>
      <protection hidden="1"/>
    </xf>
    <xf numFmtId="0" fontId="0" fillId="2" borderId="96" xfId="0" applyFill="1" applyBorder="1" applyAlignment="1" applyProtection="1">
      <alignment horizontal="right"/>
      <protection hidden="1"/>
    </xf>
    <xf numFmtId="0" fontId="0" fillId="2" borderId="96" xfId="0" applyFill="1" applyBorder="1" applyAlignment="1" applyProtection="1">
      <protection hidden="1"/>
    </xf>
    <xf numFmtId="0" fontId="2" fillId="2" borderId="98" xfId="0" applyFont="1" applyFill="1" applyBorder="1" applyAlignment="1" applyProtection="1">
      <alignment vertical="top"/>
      <protection hidden="1"/>
    </xf>
    <xf numFmtId="0" fontId="12" fillId="2" borderId="13" xfId="0" applyFont="1" applyFill="1" applyBorder="1" applyAlignment="1" applyProtection="1">
      <protection hidden="1"/>
    </xf>
    <xf numFmtId="0" fontId="2" fillId="2" borderId="98" xfId="0" applyFont="1" applyFill="1" applyBorder="1" applyAlignment="1" applyProtection="1">
      <protection hidden="1"/>
    </xf>
    <xf numFmtId="0" fontId="0" fillId="2" borderId="54" xfId="0" applyFill="1" applyBorder="1" applyAlignment="1" applyProtection="1">
      <protection hidden="1"/>
    </xf>
    <xf numFmtId="0" fontId="0" fillId="2" borderId="56" xfId="0" applyFill="1" applyBorder="1" applyAlignment="1" applyProtection="1">
      <protection hidden="1"/>
    </xf>
    <xf numFmtId="0" fontId="0" fillId="2" borderId="55" xfId="0" applyFill="1" applyBorder="1" applyAlignment="1" applyProtection="1">
      <protection hidden="1"/>
    </xf>
    <xf numFmtId="0" fontId="2" fillId="2" borderId="13" xfId="0" applyFont="1" applyFill="1" applyBorder="1" applyProtection="1">
      <protection hidden="1"/>
    </xf>
    <xf numFmtId="1" fontId="0" fillId="2" borderId="56" xfId="0" applyNumberFormat="1" applyFill="1" applyBorder="1" applyAlignment="1" applyProtection="1">
      <alignment horizontal="right" indent="1"/>
      <protection hidden="1"/>
    </xf>
    <xf numFmtId="0" fontId="0" fillId="2" borderId="15" xfId="0" applyFill="1" applyBorder="1" applyProtection="1">
      <protection hidden="1"/>
    </xf>
    <xf numFmtId="0" fontId="0" fillId="2" borderId="16" xfId="0" applyFill="1" applyBorder="1" applyProtection="1">
      <protection hidden="1"/>
    </xf>
    <xf numFmtId="0" fontId="0" fillId="2" borderId="17" xfId="0" applyFill="1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19" fillId="0" borderId="18" xfId="0" applyFont="1" applyBorder="1" applyAlignment="1" applyProtection="1">
      <alignment horizontal="right"/>
      <protection hidden="1"/>
    </xf>
    <xf numFmtId="0" fontId="19" fillId="0" borderId="18" xfId="0" applyFont="1" applyBorder="1" applyProtection="1">
      <protection hidden="1"/>
    </xf>
    <xf numFmtId="0" fontId="19" fillId="0" borderId="0" xfId="0" applyFont="1" applyBorder="1" applyProtection="1">
      <protection hidden="1"/>
    </xf>
    <xf numFmtId="0" fontId="0" fillId="2" borderId="12" xfId="0" applyFill="1" applyBorder="1" applyAlignment="1" applyProtection="1">
      <alignment horizontal="right"/>
      <protection hidden="1"/>
    </xf>
    <xf numFmtId="0" fontId="0" fillId="2" borderId="52" xfId="0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99" xfId="0" applyFill="1" applyBorder="1" applyAlignment="1" applyProtection="1">
      <alignment horizontal="right"/>
      <protection hidden="1"/>
    </xf>
    <xf numFmtId="0" fontId="0" fillId="2" borderId="95" xfId="0" applyFill="1" applyBorder="1" applyAlignment="1" applyProtection="1">
      <protection hidden="1"/>
    </xf>
    <xf numFmtId="0" fontId="0" fillId="9" borderId="55" xfId="0" applyFill="1" applyBorder="1" applyAlignment="1" applyProtection="1">
      <alignment horizontal="center"/>
      <protection locked="0"/>
    </xf>
    <xf numFmtId="0" fontId="0" fillId="9" borderId="56" xfId="0" applyNumberFormat="1" applyFill="1" applyBorder="1" applyAlignment="1" applyProtection="1">
      <alignment horizontal="center"/>
      <protection locked="0"/>
    </xf>
    <xf numFmtId="0" fontId="0" fillId="9" borderId="56" xfId="0" applyFill="1" applyBorder="1" applyAlignment="1" applyProtection="1">
      <alignment horizontal="center"/>
      <protection locked="0"/>
    </xf>
    <xf numFmtId="0" fontId="0" fillId="9" borderId="54" xfId="0" applyFill="1" applyBorder="1" applyAlignment="1" applyProtection="1">
      <alignment horizontal="center"/>
      <protection locked="0"/>
    </xf>
    <xf numFmtId="0" fontId="2" fillId="0" borderId="0" xfId="0" applyFont="1" applyFill="1" applyBorder="1" applyAlignment="1" applyProtection="1">
      <protection hidden="1"/>
    </xf>
    <xf numFmtId="0" fontId="0" fillId="9" borderId="54" xfId="0" applyNumberFormat="1" applyFill="1" applyBorder="1" applyAlignment="1" applyProtection="1">
      <alignment horizontal="center"/>
      <protection locked="0"/>
    </xf>
    <xf numFmtId="0" fontId="14" fillId="0" borderId="68" xfId="2" quotePrefix="1" applyNumberFormat="1" applyFont="1" applyBorder="1" applyAlignment="1" applyProtection="1">
      <alignment horizontal="center"/>
      <protection hidden="1"/>
    </xf>
    <xf numFmtId="0" fontId="14" fillId="0" borderId="51" xfId="2" quotePrefix="1" applyNumberFormat="1" applyFont="1" applyBorder="1" applyAlignment="1" applyProtection="1">
      <alignment horizontal="center"/>
      <protection hidden="1"/>
    </xf>
    <xf numFmtId="0" fontId="14" fillId="0" borderId="51" xfId="2" applyNumberFormat="1" applyFont="1" applyBorder="1" applyAlignment="1" applyProtection="1">
      <alignment horizontal="center"/>
      <protection hidden="1"/>
    </xf>
    <xf numFmtId="0" fontId="14" fillId="0" borderId="51" xfId="2" applyNumberFormat="1" applyFont="1" applyBorder="1" applyAlignment="1" applyProtection="1">
      <alignment horizontal="right"/>
      <protection hidden="1"/>
    </xf>
    <xf numFmtId="0" fontId="14" fillId="0" borderId="73" xfId="2" applyNumberFormat="1" applyFont="1" applyBorder="1" applyAlignment="1" applyProtection="1">
      <alignment horizontal="right"/>
      <protection hidden="1"/>
    </xf>
    <xf numFmtId="0" fontId="14" fillId="0" borderId="76" xfId="2" applyNumberFormat="1" applyFont="1" applyBorder="1" applyAlignment="1" applyProtection="1">
      <alignment horizontal="right"/>
      <protection hidden="1"/>
    </xf>
    <xf numFmtId="0" fontId="7" fillId="0" borderId="28" xfId="1" applyFont="1" applyBorder="1" applyAlignment="1" applyProtection="1">
      <alignment vertical="center"/>
      <protection hidden="1"/>
    </xf>
    <xf numFmtId="0" fontId="7" fillId="0" borderId="30" xfId="1" applyFont="1" applyBorder="1" applyAlignment="1" applyProtection="1">
      <alignment vertical="center"/>
      <protection hidden="1"/>
    </xf>
    <xf numFmtId="0" fontId="10" fillId="0" borderId="28" xfId="0" applyFont="1" applyBorder="1" applyAlignment="1" applyProtection="1">
      <alignment vertical="center" wrapText="1"/>
      <protection hidden="1"/>
    </xf>
    <xf numFmtId="0" fontId="10" fillId="0" borderId="0" xfId="0" applyFont="1" applyBorder="1" applyAlignment="1" applyProtection="1">
      <alignment vertical="center" wrapText="1"/>
      <protection hidden="1"/>
    </xf>
    <xf numFmtId="0" fontId="10" fillId="0" borderId="30" xfId="0" applyFont="1" applyBorder="1" applyAlignment="1" applyProtection="1">
      <alignment vertical="center" wrapText="1"/>
      <protection hidden="1"/>
    </xf>
    <xf numFmtId="0" fontId="43" fillId="0" borderId="101" xfId="1" applyFont="1" applyBorder="1" applyAlignment="1" applyProtection="1">
      <protection hidden="1"/>
    </xf>
    <xf numFmtId="0" fontId="3" fillId="0" borderId="103" xfId="0" applyFont="1" applyBorder="1" applyAlignment="1" applyProtection="1">
      <protection hidden="1"/>
    </xf>
    <xf numFmtId="0" fontId="45" fillId="0" borderId="29" xfId="1" applyFont="1" applyBorder="1" applyAlignment="1" applyProtection="1">
      <protection hidden="1"/>
    </xf>
    <xf numFmtId="14" fontId="3" fillId="0" borderId="102" xfId="0" applyNumberFormat="1" applyFont="1" applyBorder="1" applyAlignment="1" applyProtection="1">
      <alignment shrinkToFit="1"/>
      <protection locked="0"/>
    </xf>
    <xf numFmtId="0" fontId="3" fillId="0" borderId="58" xfId="0" applyFont="1" applyBorder="1" applyAlignment="1" applyProtection="1">
      <protection hidden="1"/>
    </xf>
    <xf numFmtId="0" fontId="3" fillId="0" borderId="101" xfId="0" applyFont="1" applyBorder="1" applyAlignment="1" applyProtection="1">
      <protection hidden="1"/>
    </xf>
    <xf numFmtId="0" fontId="46" fillId="0" borderId="0" xfId="0" applyFont="1" applyBorder="1" applyProtection="1">
      <protection locked="0"/>
    </xf>
    <xf numFmtId="0" fontId="46" fillId="0" borderId="19" xfId="0" applyFont="1" applyBorder="1" applyProtection="1">
      <protection locked="0"/>
    </xf>
    <xf numFmtId="0" fontId="46" fillId="0" borderId="18" xfId="0" applyFont="1" applyBorder="1" applyProtection="1">
      <protection locked="0"/>
    </xf>
    <xf numFmtId="0" fontId="18" fillId="0" borderId="18" xfId="0" applyFont="1" applyFill="1" applyBorder="1" applyAlignment="1" applyProtection="1">
      <alignment horizontal="center"/>
      <protection locked="0"/>
    </xf>
    <xf numFmtId="0" fontId="18" fillId="0" borderId="0" xfId="0" applyFont="1" applyFill="1" applyBorder="1" applyAlignment="1" applyProtection="1">
      <alignment horizontal="center"/>
      <protection locked="0"/>
    </xf>
    <xf numFmtId="0" fontId="46" fillId="0" borderId="0" xfId="0" applyFont="1" applyFill="1" applyBorder="1" applyAlignment="1" applyProtection="1">
      <alignment horizontal="center"/>
      <protection locked="0"/>
    </xf>
    <xf numFmtId="0" fontId="46" fillId="0" borderId="0" xfId="0" applyFont="1" applyFill="1" applyBorder="1" applyAlignment="1" applyProtection="1">
      <protection locked="0"/>
    </xf>
    <xf numFmtId="0" fontId="46" fillId="0" borderId="19" xfId="0" applyFont="1" applyFill="1" applyBorder="1" applyAlignment="1" applyProtection="1">
      <alignment horizontal="center"/>
      <protection locked="0"/>
    </xf>
    <xf numFmtId="168" fontId="46" fillId="0" borderId="18" xfId="0" applyNumberFormat="1" applyFont="1" applyFill="1" applyBorder="1" applyProtection="1">
      <protection locked="0"/>
    </xf>
    <xf numFmtId="168" fontId="46" fillId="0" borderId="0" xfId="0" applyNumberFormat="1" applyFont="1" applyFill="1" applyBorder="1" applyProtection="1">
      <protection locked="0"/>
    </xf>
    <xf numFmtId="0" fontId="46" fillId="0" borderId="0" xfId="0" applyFont="1" applyFill="1" applyBorder="1" applyProtection="1">
      <protection locked="0"/>
    </xf>
    <xf numFmtId="2" fontId="46" fillId="0" borderId="0" xfId="0" applyNumberFormat="1" applyFont="1" applyFill="1" applyBorder="1" applyProtection="1">
      <protection locked="0"/>
    </xf>
    <xf numFmtId="1" fontId="46" fillId="0" borderId="0" xfId="0" applyNumberFormat="1" applyFont="1" applyFill="1" applyBorder="1" applyProtection="1">
      <protection locked="0"/>
    </xf>
    <xf numFmtId="1" fontId="46" fillId="0" borderId="19" xfId="0" applyNumberFormat="1" applyFont="1" applyFill="1" applyBorder="1" applyProtection="1">
      <protection locked="0"/>
    </xf>
    <xf numFmtId="0" fontId="47" fillId="0" borderId="18" xfId="0" applyFont="1" applyBorder="1" applyProtection="1">
      <protection hidden="1"/>
    </xf>
    <xf numFmtId="0" fontId="49" fillId="0" borderId="0" xfId="0" applyFont="1" applyProtection="1">
      <protection hidden="1"/>
    </xf>
    <xf numFmtId="0" fontId="48" fillId="0" borderId="0" xfId="0" applyFont="1" applyProtection="1">
      <protection locked="0" hidden="1"/>
    </xf>
    <xf numFmtId="0" fontId="48" fillId="0" borderId="0" xfId="0" applyFont="1" applyProtection="1">
      <protection hidden="1"/>
    </xf>
    <xf numFmtId="169" fontId="48" fillId="0" borderId="0" xfId="0" applyNumberFormat="1" applyFont="1" applyProtection="1">
      <protection hidden="1"/>
    </xf>
    <xf numFmtId="169" fontId="48" fillId="0" borderId="0" xfId="0" applyNumberFormat="1" applyFont="1" applyAlignment="1" applyProtection="1">
      <alignment horizontal="right"/>
      <protection hidden="1"/>
    </xf>
    <xf numFmtId="0" fontId="48" fillId="0" borderId="0" xfId="0" applyFont="1"/>
    <xf numFmtId="169" fontId="48" fillId="0" borderId="0" xfId="0" quotePrefix="1" applyNumberFormat="1" applyFont="1" applyProtection="1">
      <protection hidden="1"/>
    </xf>
    <xf numFmtId="169" fontId="48" fillId="0" borderId="0" xfId="0" quotePrefix="1" applyNumberFormat="1" applyFont="1" applyAlignment="1" applyProtection="1">
      <alignment horizontal="right"/>
      <protection hidden="1"/>
    </xf>
    <xf numFmtId="14" fontId="48" fillId="0" borderId="0" xfId="0" applyNumberFormat="1" applyFont="1" applyProtection="1">
      <protection hidden="1"/>
    </xf>
    <xf numFmtId="0" fontId="48" fillId="0" borderId="0" xfId="0" applyFont="1" applyAlignment="1">
      <alignment horizontal="right"/>
    </xf>
    <xf numFmtId="14" fontId="48" fillId="0" borderId="0" xfId="0" applyNumberFormat="1" applyFont="1"/>
    <xf numFmtId="0" fontId="3" fillId="0" borderId="104" xfId="0" applyFont="1" applyBorder="1" applyAlignment="1" applyProtection="1">
      <alignment shrinkToFit="1"/>
      <protection locked="0"/>
    </xf>
    <xf numFmtId="0" fontId="3" fillId="0" borderId="102" xfId="0" applyFont="1" applyBorder="1" applyAlignment="1" applyProtection="1">
      <alignment shrinkToFit="1"/>
      <protection locked="0"/>
    </xf>
    <xf numFmtId="0" fontId="24" fillId="0" borderId="0" xfId="0" applyFont="1" applyBorder="1" applyAlignment="1" applyProtection="1">
      <protection hidden="1"/>
    </xf>
    <xf numFmtId="0" fontId="24" fillId="0" borderId="30" xfId="0" applyFont="1" applyBorder="1" applyAlignment="1" applyProtection="1">
      <protection hidden="1"/>
    </xf>
    <xf numFmtId="0" fontId="24" fillId="0" borderId="28" xfId="0" applyFont="1" applyBorder="1" applyAlignment="1" applyProtection="1">
      <alignment horizontal="center"/>
      <protection hidden="1"/>
    </xf>
    <xf numFmtId="0" fontId="3" fillId="0" borderId="0" xfId="0" applyFont="1" applyBorder="1" applyAlignment="1" applyProtection="1">
      <protection hidden="1"/>
    </xf>
    <xf numFmtId="0" fontId="3" fillId="0" borderId="30" xfId="0" applyFont="1" applyBorder="1" applyAlignment="1" applyProtection="1">
      <protection hidden="1"/>
    </xf>
    <xf numFmtId="0" fontId="43" fillId="0" borderId="58" xfId="4" applyFont="1" applyBorder="1" applyAlignment="1" applyProtection="1">
      <protection hidden="1"/>
    </xf>
    <xf numFmtId="0" fontId="43" fillId="0" borderId="29" xfId="4" applyFont="1" applyBorder="1" applyAlignment="1" applyProtection="1">
      <protection hidden="1"/>
    </xf>
    <xf numFmtId="0" fontId="3" fillId="0" borderId="21" xfId="0" applyFont="1" applyBorder="1" applyAlignment="1" applyProtection="1">
      <protection hidden="1"/>
    </xf>
    <xf numFmtId="0" fontId="3" fillId="0" borderId="49" xfId="0" applyFont="1" applyBorder="1" applyAlignment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2" borderId="12" xfId="0" applyFill="1" applyBorder="1" applyAlignment="1" applyProtection="1">
      <protection hidden="1"/>
    </xf>
    <xf numFmtId="0" fontId="0" fillId="2" borderId="10" xfId="0" applyFill="1" applyBorder="1" applyAlignment="1" applyProtection="1">
      <protection hidden="1"/>
    </xf>
    <xf numFmtId="0" fontId="0" fillId="2" borderId="13" xfId="0" applyFill="1" applyBorder="1" applyAlignment="1" applyProtection="1">
      <protection hidden="1"/>
    </xf>
    <xf numFmtId="0" fontId="2" fillId="0" borderId="0" xfId="0" applyFont="1" applyFill="1" applyBorder="1" applyAlignment="1" applyProtection="1">
      <alignment horizontal="center"/>
      <protection hidden="1"/>
    </xf>
    <xf numFmtId="0" fontId="43" fillId="0" borderId="58" xfId="4" applyFont="1" applyBorder="1" applyAlignment="1" applyProtection="1">
      <protection hidden="1"/>
    </xf>
    <xf numFmtId="0" fontId="43" fillId="0" borderId="29" xfId="4" applyFont="1" applyBorder="1" applyAlignment="1" applyProtection="1">
      <protection hidden="1"/>
    </xf>
    <xf numFmtId="0" fontId="19" fillId="0" borderId="0" xfId="0" applyFont="1" applyBorder="1" applyAlignment="1" applyProtection="1">
      <protection hidden="1"/>
    </xf>
    <xf numFmtId="49" fontId="44" fillId="10" borderId="59" xfId="4" applyNumberFormat="1" applyFont="1" applyFill="1" applyBorder="1" applyAlignment="1" applyProtection="1">
      <alignment horizontal="center" vertical="center"/>
      <protection hidden="1"/>
    </xf>
    <xf numFmtId="49" fontId="44" fillId="10" borderId="60" xfId="4" applyNumberFormat="1" applyFont="1" applyFill="1" applyBorder="1" applyAlignment="1" applyProtection="1">
      <alignment horizontal="center" vertical="center"/>
      <protection hidden="1"/>
    </xf>
    <xf numFmtId="49" fontId="44" fillId="10" borderId="61" xfId="4" applyNumberFormat="1" applyFont="1" applyFill="1" applyBorder="1" applyAlignment="1" applyProtection="1">
      <alignment horizontal="center" vertical="center"/>
      <protection hidden="1"/>
    </xf>
    <xf numFmtId="0" fontId="11" fillId="3" borderId="52" xfId="0" applyFont="1" applyFill="1" applyBorder="1" applyAlignment="1" applyProtection="1">
      <alignment horizontal="center" vertical="center"/>
      <protection hidden="1"/>
    </xf>
    <xf numFmtId="0" fontId="11" fillId="3" borderId="48" xfId="0" applyFont="1" applyFill="1" applyBorder="1" applyAlignment="1" applyProtection="1">
      <alignment horizontal="center" vertical="center"/>
      <protection hidden="1"/>
    </xf>
    <xf numFmtId="0" fontId="11" fillId="3" borderId="53" xfId="0" applyFont="1" applyFill="1" applyBorder="1" applyAlignment="1" applyProtection="1">
      <alignment horizontal="center" vertical="center"/>
      <protection hidden="1"/>
    </xf>
    <xf numFmtId="0" fontId="11" fillId="3" borderId="33" xfId="0" applyFont="1" applyFill="1" applyBorder="1" applyAlignment="1" applyProtection="1">
      <alignment horizontal="center" vertical="center"/>
      <protection hidden="1"/>
    </xf>
    <xf numFmtId="0" fontId="11" fillId="3" borderId="1" xfId="0" applyFont="1" applyFill="1" applyBorder="1" applyAlignment="1" applyProtection="1">
      <alignment horizontal="center" vertical="center"/>
      <protection hidden="1"/>
    </xf>
    <xf numFmtId="0" fontId="11" fillId="3" borderId="34" xfId="0" applyFont="1" applyFill="1" applyBorder="1" applyAlignment="1" applyProtection="1">
      <alignment horizontal="center" vertical="center"/>
      <protection hidden="1"/>
    </xf>
    <xf numFmtId="0" fontId="11" fillId="0" borderId="6" xfId="0" applyFont="1" applyBorder="1" applyAlignment="1" applyProtection="1">
      <alignment horizontal="center" vertical="center"/>
      <protection hidden="1"/>
    </xf>
    <xf numFmtId="0" fontId="11" fillId="0" borderId="7" xfId="0" applyFont="1" applyBorder="1" applyAlignment="1" applyProtection="1">
      <alignment horizontal="center" vertical="center"/>
      <protection hidden="1"/>
    </xf>
    <xf numFmtId="0" fontId="11" fillId="0" borderId="14" xfId="0" applyFont="1" applyBorder="1" applyAlignment="1" applyProtection="1">
      <alignment horizontal="center" vertical="center"/>
      <protection hidden="1"/>
    </xf>
    <xf numFmtId="0" fontId="11" fillId="0" borderId="8" xfId="0" applyFont="1" applyBorder="1" applyAlignment="1" applyProtection="1">
      <alignment horizontal="center" vertical="center"/>
      <protection hidden="1"/>
    </xf>
    <xf numFmtId="0" fontId="11" fillId="0" borderId="3" xfId="0" applyFont="1" applyBorder="1" applyAlignment="1" applyProtection="1">
      <alignment horizontal="center" vertical="center"/>
      <protection hidden="1"/>
    </xf>
    <xf numFmtId="0" fontId="11" fillId="0" borderId="4" xfId="0" applyFont="1" applyBorder="1" applyAlignment="1" applyProtection="1">
      <alignment horizontal="center" vertical="center"/>
      <protection hidden="1"/>
    </xf>
    <xf numFmtId="0" fontId="0" fillId="2" borderId="10" xfId="0" applyFill="1" applyBorder="1" applyAlignment="1" applyProtection="1">
      <protection hidden="1"/>
    </xf>
    <xf numFmtId="0" fontId="0" fillId="2" borderId="13" xfId="0" applyFill="1" applyBorder="1" applyAlignment="1" applyProtection="1">
      <protection hidden="1"/>
    </xf>
    <xf numFmtId="0" fontId="23" fillId="2" borderId="9" xfId="0" applyFont="1" applyFill="1" applyBorder="1" applyAlignment="1" applyProtection="1">
      <protection hidden="1"/>
    </xf>
    <xf numFmtId="0" fontId="23" fillId="2" borderId="12" xfId="0" applyFont="1" applyFill="1" applyBorder="1" applyAlignment="1" applyProtection="1">
      <protection hidden="1"/>
    </xf>
    <xf numFmtId="0" fontId="3" fillId="0" borderId="103" xfId="0" applyFont="1" applyBorder="1" applyAlignment="1" applyProtection="1">
      <alignment horizontal="left"/>
      <protection locked="0"/>
    </xf>
    <xf numFmtId="0" fontId="3" fillId="0" borderId="106" xfId="0" applyFont="1" applyBorder="1" applyAlignment="1" applyProtection="1">
      <alignment horizontal="left"/>
      <protection locked="0"/>
    </xf>
    <xf numFmtId="0" fontId="3" fillId="0" borderId="79" xfId="0" applyFont="1" applyBorder="1" applyAlignment="1" applyProtection="1">
      <alignment horizontal="left"/>
      <protection locked="0"/>
    </xf>
    <xf numFmtId="0" fontId="43" fillId="0" borderId="101" xfId="4" applyFont="1" applyBorder="1" applyAlignment="1" applyProtection="1">
      <alignment horizontal="left"/>
      <protection hidden="1"/>
    </xf>
    <xf numFmtId="0" fontId="43" fillId="0" borderId="58" xfId="4" applyFont="1" applyBorder="1" applyAlignment="1" applyProtection="1">
      <alignment horizontal="left"/>
      <protection hidden="1"/>
    </xf>
    <xf numFmtId="0" fontId="43" fillId="0" borderId="29" xfId="4" applyFont="1" applyBorder="1" applyAlignment="1" applyProtection="1">
      <alignment horizontal="left"/>
      <protection hidden="1"/>
    </xf>
    <xf numFmtId="0" fontId="43" fillId="0" borderId="107" xfId="4" applyNumberFormat="1" applyFont="1" applyBorder="1" applyAlignment="1" applyProtection="1">
      <alignment horizontal="left"/>
      <protection hidden="1"/>
    </xf>
    <xf numFmtId="0" fontId="43" fillId="0" borderId="1" xfId="4" applyNumberFormat="1" applyFont="1" applyBorder="1" applyAlignment="1" applyProtection="1">
      <alignment horizontal="left"/>
      <protection hidden="1"/>
    </xf>
    <xf numFmtId="0" fontId="43" fillId="0" borderId="105" xfId="4" applyNumberFormat="1" applyFont="1" applyBorder="1" applyAlignment="1" applyProtection="1">
      <alignment horizontal="left"/>
      <protection hidden="1"/>
    </xf>
    <xf numFmtId="0" fontId="9" fillId="0" borderId="15" xfId="0" applyFont="1" applyBorder="1" applyAlignment="1" applyProtection="1">
      <alignment horizontal="center" vertical="center"/>
      <protection hidden="1"/>
    </xf>
    <xf numFmtId="0" fontId="9" fillId="0" borderId="16" xfId="0" applyFont="1" applyBorder="1" applyAlignment="1" applyProtection="1">
      <alignment horizontal="center" vertical="center"/>
      <protection hidden="1"/>
    </xf>
    <xf numFmtId="0" fontId="9" fillId="0" borderId="17" xfId="0" applyFont="1" applyBorder="1" applyAlignment="1" applyProtection="1">
      <alignment horizontal="center" vertical="center"/>
      <protection hidden="1"/>
    </xf>
    <xf numFmtId="0" fontId="9" fillId="0" borderId="18" xfId="0" applyFont="1" applyBorder="1" applyAlignment="1" applyProtection="1">
      <alignment horizontal="center" vertical="center"/>
      <protection hidden="1"/>
    </xf>
    <xf numFmtId="0" fontId="9" fillId="0" borderId="0" xfId="0" applyFont="1" applyBorder="1" applyAlignment="1" applyProtection="1">
      <alignment horizontal="center" vertical="center"/>
      <protection hidden="1"/>
    </xf>
    <xf numFmtId="0" fontId="9" fillId="0" borderId="19" xfId="0" applyFont="1" applyBorder="1" applyAlignment="1" applyProtection="1">
      <alignment horizontal="center" vertical="center"/>
      <protection hidden="1"/>
    </xf>
    <xf numFmtId="0" fontId="9" fillId="0" borderId="20" xfId="0" applyFont="1" applyBorder="1" applyAlignment="1" applyProtection="1">
      <alignment horizontal="center" vertical="center"/>
      <protection hidden="1"/>
    </xf>
    <xf numFmtId="0" fontId="9" fillId="0" borderId="21" xfId="0" applyFont="1" applyBorder="1" applyAlignment="1" applyProtection="1">
      <alignment horizontal="center" vertical="center"/>
      <protection hidden="1"/>
    </xf>
    <xf numFmtId="0" fontId="9" fillId="0" borderId="22" xfId="0" applyFont="1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center"/>
      <protection hidden="1"/>
    </xf>
    <xf numFmtId="0" fontId="0" fillId="0" borderId="17" xfId="0" applyBorder="1" applyAlignment="1" applyProtection="1">
      <alignment horizontal="center"/>
      <protection hidden="1"/>
    </xf>
    <xf numFmtId="0" fontId="0" fillId="0" borderId="18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19" xfId="0" applyBorder="1" applyAlignment="1" applyProtection="1">
      <alignment horizontal="center"/>
      <protection hidden="1"/>
    </xf>
    <xf numFmtId="0" fontId="0" fillId="0" borderId="20" xfId="0" applyBorder="1" applyAlignment="1" applyProtection="1">
      <alignment horizontal="center"/>
      <protection hidden="1"/>
    </xf>
    <xf numFmtId="0" fontId="0" fillId="0" borderId="21" xfId="0" applyBorder="1" applyAlignment="1" applyProtection="1">
      <alignment horizontal="center"/>
      <protection hidden="1"/>
    </xf>
    <xf numFmtId="0" fontId="0" fillId="0" borderId="22" xfId="0" applyBorder="1" applyAlignment="1" applyProtection="1">
      <alignment horizontal="center"/>
      <protection hidden="1"/>
    </xf>
    <xf numFmtId="0" fontId="11" fillId="0" borderId="15" xfId="0" applyFont="1" applyBorder="1" applyAlignment="1" applyProtection="1">
      <alignment horizontal="center" vertical="center"/>
      <protection hidden="1"/>
    </xf>
    <xf numFmtId="0" fontId="11" fillId="0" borderId="16" xfId="0" applyFont="1" applyBorder="1" applyAlignment="1" applyProtection="1">
      <alignment horizontal="center" vertical="center"/>
      <protection hidden="1"/>
    </xf>
    <xf numFmtId="0" fontId="11" fillId="0" borderId="17" xfId="0" applyFont="1" applyBorder="1" applyAlignment="1" applyProtection="1">
      <alignment horizontal="center" vertical="center"/>
      <protection hidden="1"/>
    </xf>
    <xf numFmtId="0" fontId="11" fillId="0" borderId="33" xfId="0" applyFont="1" applyBorder="1" applyAlignment="1" applyProtection="1">
      <alignment horizontal="center" vertical="center"/>
      <protection hidden="1"/>
    </xf>
    <xf numFmtId="0" fontId="11" fillId="0" borderId="1" xfId="0" applyFont="1" applyBorder="1" applyAlignment="1" applyProtection="1">
      <alignment horizontal="center" vertical="center"/>
      <protection hidden="1"/>
    </xf>
    <xf numFmtId="0" fontId="11" fillId="0" borderId="34" xfId="0" applyFont="1" applyBorder="1" applyAlignment="1" applyProtection="1">
      <alignment horizontal="center" vertical="center"/>
      <protection hidden="1"/>
    </xf>
    <xf numFmtId="0" fontId="0" fillId="2" borderId="9" xfId="0" applyFill="1" applyBorder="1" applyAlignment="1" applyProtection="1">
      <protection hidden="1"/>
    </xf>
    <xf numFmtId="0" fontId="0" fillId="2" borderId="12" xfId="0" applyFill="1" applyBorder="1" applyAlignment="1" applyProtection="1">
      <protection hidden="1"/>
    </xf>
    <xf numFmtId="0" fontId="11" fillId="0" borderId="15" xfId="0" applyFont="1" applyFill="1" applyBorder="1" applyAlignment="1" applyProtection="1">
      <alignment horizontal="center" vertical="center"/>
      <protection hidden="1"/>
    </xf>
    <xf numFmtId="0" fontId="11" fillId="0" borderId="16" xfId="0" applyFont="1" applyFill="1" applyBorder="1" applyAlignment="1" applyProtection="1">
      <alignment horizontal="center" vertical="center"/>
      <protection hidden="1"/>
    </xf>
    <xf numFmtId="0" fontId="11" fillId="0" borderId="17" xfId="0" applyFont="1" applyFill="1" applyBorder="1" applyAlignment="1" applyProtection="1">
      <alignment horizontal="center" vertical="center"/>
      <protection hidden="1"/>
    </xf>
    <xf numFmtId="0" fontId="11" fillId="0" borderId="33" xfId="0" applyFont="1" applyFill="1" applyBorder="1" applyAlignment="1" applyProtection="1">
      <alignment horizontal="center" vertical="center"/>
      <protection hidden="1"/>
    </xf>
    <xf numFmtId="0" fontId="11" fillId="0" borderId="1" xfId="0" applyFont="1" applyFill="1" applyBorder="1" applyAlignment="1" applyProtection="1">
      <alignment horizontal="center" vertical="center"/>
      <protection hidden="1"/>
    </xf>
    <xf numFmtId="0" fontId="11" fillId="0" borderId="34" xfId="0" applyFont="1" applyFill="1" applyBorder="1" applyAlignment="1" applyProtection="1">
      <alignment horizontal="center" vertical="center"/>
      <protection hidden="1"/>
    </xf>
    <xf numFmtId="0" fontId="11" fillId="0" borderId="18" xfId="0" applyFont="1" applyBorder="1" applyAlignment="1" applyProtection="1">
      <alignment horizontal="center" vertical="center"/>
      <protection hidden="1"/>
    </xf>
    <xf numFmtId="0" fontId="11" fillId="0" borderId="0" xfId="0" applyFont="1" applyBorder="1" applyAlignment="1" applyProtection="1">
      <alignment horizontal="center" vertical="center"/>
      <protection hidden="1"/>
    </xf>
    <xf numFmtId="0" fontId="11" fillId="0" borderId="19" xfId="0" applyFont="1" applyBorder="1" applyAlignment="1" applyProtection="1">
      <alignment horizontal="center" vertical="center"/>
      <protection hidden="1"/>
    </xf>
    <xf numFmtId="0" fontId="0" fillId="9" borderId="83" xfId="0" applyFill="1" applyBorder="1" applyAlignment="1" applyProtection="1">
      <protection locked="0"/>
    </xf>
    <xf numFmtId="0" fontId="0" fillId="9" borderId="48" xfId="0" applyFill="1" applyBorder="1" applyAlignment="1" applyProtection="1">
      <protection locked="0"/>
    </xf>
    <xf numFmtId="0" fontId="0" fillId="9" borderId="53" xfId="0" applyFill="1" applyBorder="1" applyAlignment="1" applyProtection="1">
      <protection locked="0"/>
    </xf>
    <xf numFmtId="0" fontId="1" fillId="0" borderId="23" xfId="0" applyFont="1" applyBorder="1" applyAlignment="1" applyProtection="1">
      <alignment horizontal="center"/>
      <protection hidden="1"/>
    </xf>
    <xf numFmtId="0" fontId="1" fillId="0" borderId="24" xfId="0" applyFont="1" applyBorder="1" applyAlignment="1" applyProtection="1">
      <alignment horizontal="center"/>
      <protection hidden="1"/>
    </xf>
    <xf numFmtId="0" fontId="1" fillId="0" borderId="25" xfId="0" applyFont="1" applyBorder="1" applyAlignment="1" applyProtection="1">
      <alignment horizontal="center"/>
      <protection hidden="1"/>
    </xf>
    <xf numFmtId="0" fontId="0" fillId="9" borderId="84" xfId="0" applyFill="1" applyBorder="1" applyAlignment="1" applyProtection="1">
      <protection locked="0"/>
    </xf>
    <xf numFmtId="0" fontId="0" fillId="9" borderId="13" xfId="0" applyFill="1" applyBorder="1" applyAlignment="1" applyProtection="1">
      <protection locked="0"/>
    </xf>
    <xf numFmtId="0" fontId="0" fillId="9" borderId="85" xfId="0" applyFill="1" applyBorder="1" applyAlignment="1" applyProtection="1">
      <protection locked="0"/>
    </xf>
    <xf numFmtId="0" fontId="0" fillId="9" borderId="84" xfId="0" applyFill="1" applyBorder="1" applyAlignment="1" applyProtection="1">
      <alignment horizontal="right" shrinkToFit="1"/>
      <protection locked="0"/>
    </xf>
    <xf numFmtId="0" fontId="0" fillId="9" borderId="13" xfId="0" applyFill="1" applyBorder="1" applyAlignment="1" applyProtection="1">
      <alignment horizontal="right" shrinkToFit="1"/>
      <protection locked="0"/>
    </xf>
    <xf numFmtId="0" fontId="0" fillId="9" borderId="85" xfId="0" applyFill="1" applyBorder="1" applyAlignment="1" applyProtection="1">
      <alignment horizontal="right" shrinkToFit="1"/>
      <protection locked="0"/>
    </xf>
    <xf numFmtId="0" fontId="2" fillId="0" borderId="0" xfId="0" applyFont="1" applyFill="1" applyBorder="1" applyAlignment="1" applyProtection="1">
      <alignment horizontal="center"/>
      <protection hidden="1"/>
    </xf>
    <xf numFmtId="0" fontId="3" fillId="0" borderId="103" xfId="0" applyFont="1" applyBorder="1" applyAlignment="1" applyProtection="1">
      <protection locked="0"/>
    </xf>
    <xf numFmtId="0" fontId="3" fillId="0" borderId="106" xfId="0" applyFont="1" applyBorder="1" applyAlignment="1" applyProtection="1">
      <protection locked="0"/>
    </xf>
    <xf numFmtId="0" fontId="3" fillId="0" borderId="79" xfId="0" applyFont="1" applyBorder="1" applyAlignment="1" applyProtection="1">
      <protection locked="0"/>
    </xf>
    <xf numFmtId="0" fontId="43" fillId="0" borderId="101" xfId="4" applyFont="1" applyBorder="1" applyAlignment="1" applyProtection="1">
      <protection hidden="1"/>
    </xf>
    <xf numFmtId="0" fontId="43" fillId="0" borderId="58" xfId="4" applyFont="1" applyBorder="1" applyAlignment="1" applyProtection="1">
      <protection hidden="1"/>
    </xf>
    <xf numFmtId="0" fontId="43" fillId="0" borderId="29" xfId="4" applyFont="1" applyBorder="1" applyAlignment="1" applyProtection="1">
      <protection hidden="1"/>
    </xf>
    <xf numFmtId="0" fontId="43" fillId="0" borderId="107" xfId="4" applyNumberFormat="1" applyFont="1" applyBorder="1" applyAlignment="1" applyProtection="1">
      <protection hidden="1"/>
    </xf>
    <xf numFmtId="0" fontId="43" fillId="0" borderId="1" xfId="4" applyNumberFormat="1" applyFont="1" applyBorder="1" applyAlignment="1" applyProtection="1">
      <protection hidden="1"/>
    </xf>
    <xf numFmtId="0" fontId="43" fillId="0" borderId="105" xfId="4" applyNumberFormat="1" applyFont="1" applyBorder="1" applyAlignment="1" applyProtection="1">
      <protection hidden="1"/>
    </xf>
    <xf numFmtId="0" fontId="3" fillId="0" borderId="38" xfId="0" applyFont="1" applyBorder="1" applyAlignment="1">
      <alignment vertical="center" wrapText="1"/>
    </xf>
    <xf numFmtId="0" fontId="3" fillId="0" borderId="39" xfId="0" applyFont="1" applyBorder="1" applyAlignment="1">
      <alignment vertical="center" wrapText="1"/>
    </xf>
    <xf numFmtId="0" fontId="3" fillId="0" borderId="40" xfId="0" applyFont="1" applyBorder="1" applyAlignment="1">
      <alignment vertical="center" wrapText="1"/>
    </xf>
    <xf numFmtId="0" fontId="3" fillId="0" borderId="46" xfId="0" applyFont="1" applyBorder="1" applyAlignment="1">
      <alignment vertical="center" wrapText="1"/>
    </xf>
    <xf numFmtId="0" fontId="3" fillId="0" borderId="41" xfId="0" applyFont="1" applyBorder="1" applyAlignment="1">
      <alignment vertical="center" wrapText="1"/>
    </xf>
    <xf numFmtId="0" fontId="4" fillId="0" borderId="47" xfId="0" applyFont="1" applyBorder="1" applyAlignment="1">
      <alignment vertical="center" wrapText="1"/>
    </xf>
    <xf numFmtId="0" fontId="4" fillId="0" borderId="42" xfId="0" applyFont="1" applyBorder="1" applyAlignment="1">
      <alignment vertical="center" wrapText="1"/>
    </xf>
    <xf numFmtId="0" fontId="6" fillId="0" borderId="38" xfId="0" applyFont="1" applyBorder="1" applyAlignment="1">
      <alignment vertical="center" wrapText="1"/>
    </xf>
    <xf numFmtId="0" fontId="6" fillId="0" borderId="39" xfId="0" applyFont="1" applyBorder="1" applyAlignment="1">
      <alignment vertical="center" wrapText="1"/>
    </xf>
    <xf numFmtId="0" fontId="6" fillId="0" borderId="40" xfId="0" applyFont="1" applyBorder="1" applyAlignment="1">
      <alignment vertical="center" wrapText="1"/>
    </xf>
    <xf numFmtId="0" fontId="3" fillId="0" borderId="43" xfId="0" applyFont="1" applyBorder="1" applyAlignment="1">
      <alignment vertical="center" wrapText="1"/>
    </xf>
    <xf numFmtId="0" fontId="3" fillId="0" borderId="47" xfId="0" applyFont="1" applyBorder="1" applyAlignment="1">
      <alignment horizontal="center" vertical="center" wrapText="1"/>
    </xf>
    <xf numFmtId="0" fontId="3" fillId="0" borderId="44" xfId="0" applyFont="1" applyBorder="1" applyAlignment="1">
      <alignment horizontal="center" vertical="center" wrapText="1"/>
    </xf>
    <xf numFmtId="0" fontId="3" fillId="0" borderId="42" xfId="0" applyFont="1" applyBorder="1" applyAlignment="1">
      <alignment horizontal="center" vertical="center" wrapText="1"/>
    </xf>
    <xf numFmtId="0" fontId="13" fillId="0" borderId="0" xfId="0" applyFont="1" applyAlignment="1" applyProtection="1">
      <alignment horizontal="center" vertical="center" wrapText="1"/>
      <protection hidden="1"/>
    </xf>
    <xf numFmtId="0" fontId="15" fillId="0" borderId="59" xfId="2" applyFont="1" applyBorder="1" applyAlignment="1" applyProtection="1">
      <alignment horizontal="center" vertical="center" wrapText="1"/>
      <protection hidden="1"/>
    </xf>
    <xf numFmtId="0" fontId="15" fillId="0" borderId="60" xfId="2" applyFont="1" applyBorder="1" applyAlignment="1" applyProtection="1">
      <alignment horizontal="center" vertical="center" wrapText="1"/>
      <protection hidden="1"/>
    </xf>
    <xf numFmtId="0" fontId="15" fillId="0" borderId="61" xfId="2" applyFont="1" applyBorder="1" applyAlignment="1" applyProtection="1">
      <alignment horizontal="center" vertical="center" wrapText="1"/>
      <protection hidden="1"/>
    </xf>
    <xf numFmtId="0" fontId="13" fillId="0" borderId="0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2" fontId="13" fillId="0" borderId="58" xfId="0" applyNumberFormat="1" applyFont="1" applyBorder="1" applyAlignment="1">
      <alignment horizontal="center"/>
    </xf>
  </cellXfs>
  <cellStyles count="40">
    <cellStyle name="args.style" xfId="5" xr:uid="{00000000-0005-0000-0000-000000000000}"/>
    <cellStyle name="ARIAL" xfId="6" xr:uid="{00000000-0005-0000-0000-000001000000}"/>
    <cellStyle name="Arial10" xfId="7" xr:uid="{00000000-0005-0000-0000-000002000000}"/>
    <cellStyle name="Calc Currency (0)" xfId="8" xr:uid="{00000000-0005-0000-0000-000003000000}"/>
    <cellStyle name="Copied" xfId="9" xr:uid="{00000000-0005-0000-0000-000004000000}"/>
    <cellStyle name="COST1" xfId="10" xr:uid="{00000000-0005-0000-0000-000005000000}"/>
    <cellStyle name="Dollars" xfId="11" xr:uid="{00000000-0005-0000-0000-000006000000}"/>
    <cellStyle name="Dollars(0)" xfId="12" xr:uid="{00000000-0005-0000-0000-000007000000}"/>
    <cellStyle name="Entered" xfId="13" xr:uid="{00000000-0005-0000-0000-000008000000}"/>
    <cellStyle name="FORM" xfId="14" xr:uid="{00000000-0005-0000-0000-000009000000}"/>
    <cellStyle name="Grey" xfId="15" xr:uid="{00000000-0005-0000-0000-00000A000000}"/>
    <cellStyle name="Header1" xfId="16" xr:uid="{00000000-0005-0000-0000-00000B000000}"/>
    <cellStyle name="Header2" xfId="17" xr:uid="{00000000-0005-0000-0000-00000C000000}"/>
    <cellStyle name="header3" xfId="18" xr:uid="{00000000-0005-0000-0000-00000D000000}"/>
    <cellStyle name="Hyperlink 2" xfId="19" xr:uid="{00000000-0005-0000-0000-00000F000000}"/>
    <cellStyle name="Hyperlink 2 2" xfId="20" xr:uid="{00000000-0005-0000-0000-000010000000}"/>
    <cellStyle name="Input [yellow]" xfId="21" xr:uid="{00000000-0005-0000-0000-000011000000}"/>
    <cellStyle name="Input Cells" xfId="22" xr:uid="{00000000-0005-0000-0000-000012000000}"/>
    <cellStyle name="Linked Cells" xfId="23" xr:uid="{00000000-0005-0000-0000-000013000000}"/>
    <cellStyle name="Milliers [0]_!!!GO" xfId="24" xr:uid="{00000000-0005-0000-0000-000014000000}"/>
    <cellStyle name="Milliers_!!!GO" xfId="25" xr:uid="{00000000-0005-0000-0000-000015000000}"/>
    <cellStyle name="Monétaire [0]_!!!GO" xfId="26" xr:uid="{00000000-0005-0000-0000-000016000000}"/>
    <cellStyle name="Monétaire_!!!GO" xfId="27" xr:uid="{00000000-0005-0000-0000-000017000000}"/>
    <cellStyle name="Normal" xfId="0" builtinId="0"/>
    <cellStyle name="Normal - Style1" xfId="28" xr:uid="{00000000-0005-0000-0000-000019000000}"/>
    <cellStyle name="Normal 2" xfId="3" xr:uid="{00000000-0005-0000-0000-00001A000000}"/>
    <cellStyle name="Normal 2 2" xfId="29" xr:uid="{00000000-0005-0000-0000-00001B000000}"/>
    <cellStyle name="Normal 3" xfId="4" xr:uid="{00000000-0005-0000-0000-00001C000000}"/>
    <cellStyle name="Normal 4" xfId="30" xr:uid="{00000000-0005-0000-0000-00001D000000}"/>
    <cellStyle name="Normal_CALCULATION LOG 2" xfId="1" xr:uid="{00000000-0005-0000-0000-00001E000000}"/>
    <cellStyle name="Normal_Master-PipeSpan-Stress-Defl" xfId="2" xr:uid="{00000000-0005-0000-0000-00001F000000}"/>
    <cellStyle name="Œ…‹æØ‚è [0.00]_Region Orders (2)" xfId="31" xr:uid="{00000000-0005-0000-0000-000020000000}"/>
    <cellStyle name="Œ…‹æØ‚è_Region Orders (2)" xfId="32" xr:uid="{00000000-0005-0000-0000-000021000000}"/>
    <cellStyle name="per.style" xfId="33" xr:uid="{00000000-0005-0000-0000-000022000000}"/>
    <cellStyle name="Percent [2]" xfId="34" xr:uid="{00000000-0005-0000-0000-000023000000}"/>
    <cellStyle name="pricing" xfId="35" xr:uid="{00000000-0005-0000-0000-000024000000}"/>
    <cellStyle name="PSChar" xfId="36" xr:uid="{00000000-0005-0000-0000-000025000000}"/>
    <cellStyle name="RevList" xfId="37" xr:uid="{00000000-0005-0000-0000-000026000000}"/>
    <cellStyle name="STANDARD" xfId="38" xr:uid="{00000000-0005-0000-0000-000027000000}"/>
    <cellStyle name="Subtotal" xfId="39" xr:uid="{00000000-0005-0000-0000-000028000000}"/>
  </cellStyles>
  <dxfs count="20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4" tint="0.79998168889431442"/>
      </font>
    </dxf>
    <dxf>
      <numFmt numFmtId="168" formatCode="0.000"/>
    </dxf>
    <dxf>
      <numFmt numFmtId="2" formatCode="0.00"/>
    </dxf>
    <dxf>
      <numFmt numFmtId="169" formatCode="0.0"/>
    </dxf>
    <dxf>
      <numFmt numFmtId="1" formatCode="0"/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color theme="4" tint="0.79998168889431442"/>
      </font>
    </dxf>
    <dxf>
      <font>
        <b/>
        <i val="0"/>
        <color rgb="FFFF0000"/>
      </font>
    </dxf>
    <dxf>
      <numFmt numFmtId="168" formatCode="0.000"/>
    </dxf>
    <dxf>
      <numFmt numFmtId="2" formatCode="0.00"/>
    </dxf>
    <dxf>
      <numFmt numFmtId="169" formatCode="0.0"/>
    </dxf>
    <dxf>
      <numFmt numFmtId="1" formatCode="0"/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color theme="4" tint="0.79998168889431442"/>
      </font>
    </dxf>
    <dxf>
      <font>
        <b/>
        <i val="0"/>
        <color rgb="FFFF0000"/>
      </font>
    </dxf>
    <dxf>
      <numFmt numFmtId="168" formatCode="0.000"/>
    </dxf>
    <dxf>
      <numFmt numFmtId="2" formatCode="0.00"/>
    </dxf>
    <dxf>
      <numFmt numFmtId="169" formatCode="0.0"/>
    </dxf>
    <dxf>
      <numFmt numFmtId="1" formatCode="0"/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color theme="4" tint="0.79998168889431442"/>
      </font>
    </dxf>
    <dxf>
      <font>
        <b/>
        <i val="0"/>
        <color rgb="FFFF0000"/>
      </font>
    </dxf>
    <dxf>
      <numFmt numFmtId="168" formatCode="0.000"/>
    </dxf>
    <dxf>
      <numFmt numFmtId="2" formatCode="0.00"/>
    </dxf>
    <dxf>
      <numFmt numFmtId="169" formatCode="0.0"/>
    </dxf>
    <dxf>
      <numFmt numFmtId="1" formatCode="0"/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 val="0"/>
        <i val="0"/>
        <color auto="1"/>
      </font>
    </dxf>
  </dxfs>
  <tableStyles count="0" defaultTableStyle="TableStyleMedium2" defaultPivotStyle="PivotStyleLight16"/>
  <colors>
    <mruColors>
      <color rgb="FFFFFFCC"/>
      <color rgb="FFFF0000"/>
      <color rgb="FF00F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cid:image002.jpg@01CF5563.E3EC6F40" TargetMode="Externa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cid:image002.jpg@01CF5563.E3EC6F40" TargetMode="External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cid:image002.jpg@01CF5563.E3EC6F40" TargetMode="External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cid:image002.jpg@01CF5563.E3EC6F40" TargetMode="External"/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cid:image003.jpg@01CDAB90.A32F9FA0" TargetMode="External"/><Relationship Id="rId1" Type="http://schemas.openxmlformats.org/officeDocument/2006/relationships/image" Target="../media/image4.jpeg"/><Relationship Id="rId4" Type="http://schemas.openxmlformats.org/officeDocument/2006/relationships/image" Target="cid:image002.jpg@01CF5563.E3EC6F40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186905</xdr:colOff>
      <xdr:row>27</xdr:row>
      <xdr:rowOff>99587</xdr:rowOff>
    </xdr:from>
    <xdr:to>
      <xdr:col>12</xdr:col>
      <xdr:colOff>208058</xdr:colOff>
      <xdr:row>31</xdr:row>
      <xdr:rowOff>53023</xdr:rowOff>
    </xdr:to>
    <xdr:sp macro="" textlink="">
      <xdr:nvSpPr>
        <xdr:cNvPr id="177" name="TextBox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SpPr txBox="1"/>
      </xdr:nvSpPr>
      <xdr:spPr>
        <a:xfrm>
          <a:off x="4774145" y="3543827"/>
          <a:ext cx="310713" cy="471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800" i="1"/>
            <a:t>L</a:t>
          </a:r>
        </a:p>
      </xdr:txBody>
    </xdr:sp>
    <xdr:clientData/>
  </xdr:twoCellAnchor>
  <xdr:twoCellAnchor>
    <xdr:from>
      <xdr:col>8</xdr:col>
      <xdr:colOff>93486</xdr:colOff>
      <xdr:row>20</xdr:row>
      <xdr:rowOff>73726</xdr:rowOff>
    </xdr:from>
    <xdr:to>
      <xdr:col>9</xdr:col>
      <xdr:colOff>382351</xdr:colOff>
      <xdr:row>24</xdr:row>
      <xdr:rowOff>1768</xdr:rowOff>
    </xdr:to>
    <xdr:sp macro="" textlink="">
      <xdr:nvSpPr>
        <xdr:cNvPr id="203" name="TextBox 202">
          <a:extLst>
            <a:ext uri="{FF2B5EF4-FFF2-40B4-BE49-F238E27FC236}">
              <a16:creationId xmlns:a16="http://schemas.microsoft.com/office/drawing/2014/main" id="{00000000-0008-0000-0200-0000CB000000}"/>
            </a:ext>
          </a:extLst>
        </xdr:cNvPr>
        <xdr:cNvSpPr txBox="1"/>
      </xdr:nvSpPr>
      <xdr:spPr>
        <a:xfrm rot="1659641">
          <a:off x="3499040" y="2605911"/>
          <a:ext cx="775373" cy="443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000" baseline="0"/>
            <a:t>≈ 20ft min</a:t>
          </a:r>
        </a:p>
      </xdr:txBody>
    </xdr:sp>
    <xdr:clientData/>
  </xdr:twoCellAnchor>
  <xdr:twoCellAnchor editAs="oneCell">
    <xdr:from>
      <xdr:col>15</xdr:col>
      <xdr:colOff>60960</xdr:colOff>
      <xdr:row>0</xdr:row>
      <xdr:rowOff>160020</xdr:rowOff>
    </xdr:from>
    <xdr:to>
      <xdr:col>17</xdr:col>
      <xdr:colOff>413385</xdr:colOff>
      <xdr:row>5</xdr:row>
      <xdr:rowOff>43815</xdr:rowOff>
    </xdr:to>
    <xdr:pic>
      <xdr:nvPicPr>
        <xdr:cNvPr id="3" name="Picture 2" descr="petrofac logo_clr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00800" y="160020"/>
          <a:ext cx="1327785" cy="47815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12</xdr:col>
      <xdr:colOff>0</xdr:colOff>
      <xdr:row>5</xdr:row>
      <xdr:rowOff>190500</xdr:rowOff>
    </xdr:from>
    <xdr:to>
      <xdr:col>12</xdr:col>
      <xdr:colOff>0</xdr:colOff>
      <xdr:row>62</xdr:row>
      <xdr:rowOff>117480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>
          <a:off x="4876800" y="78486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6</xdr:row>
      <xdr:rowOff>0</xdr:rowOff>
    </xdr:from>
    <xdr:to>
      <xdr:col>12</xdr:col>
      <xdr:colOff>152400</xdr:colOff>
      <xdr:row>62</xdr:row>
      <xdr:rowOff>125100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50292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304800</xdr:colOff>
      <xdr:row>6</xdr:row>
      <xdr:rowOff>0</xdr:rowOff>
    </xdr:from>
    <xdr:to>
      <xdr:col>12</xdr:col>
      <xdr:colOff>304800</xdr:colOff>
      <xdr:row>62</xdr:row>
      <xdr:rowOff>125100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51816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457200</xdr:colOff>
      <xdr:row>6</xdr:row>
      <xdr:rowOff>0</xdr:rowOff>
    </xdr:from>
    <xdr:to>
      <xdr:col>12</xdr:col>
      <xdr:colOff>457200</xdr:colOff>
      <xdr:row>62</xdr:row>
      <xdr:rowOff>125100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>
          <a:off x="53340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121920</xdr:colOff>
      <xdr:row>5</xdr:row>
      <xdr:rowOff>190500</xdr:rowOff>
    </xdr:from>
    <xdr:to>
      <xdr:col>13</xdr:col>
      <xdr:colOff>121920</xdr:colOff>
      <xdr:row>62</xdr:row>
      <xdr:rowOff>117480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>
          <a:off x="5486400" y="78486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274320</xdr:colOff>
      <xdr:row>6</xdr:row>
      <xdr:rowOff>0</xdr:rowOff>
    </xdr:from>
    <xdr:to>
      <xdr:col>13</xdr:col>
      <xdr:colOff>274320</xdr:colOff>
      <xdr:row>62</xdr:row>
      <xdr:rowOff>125100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>
        <a:xfrm>
          <a:off x="56388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426720</xdr:colOff>
      <xdr:row>6</xdr:row>
      <xdr:rowOff>0</xdr:rowOff>
    </xdr:from>
    <xdr:to>
      <xdr:col>13</xdr:col>
      <xdr:colOff>426720</xdr:colOff>
      <xdr:row>62</xdr:row>
      <xdr:rowOff>125100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57912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91440</xdr:colOff>
      <xdr:row>6</xdr:row>
      <xdr:rowOff>0</xdr:rowOff>
    </xdr:from>
    <xdr:to>
      <xdr:col>14</xdr:col>
      <xdr:colOff>91440</xdr:colOff>
      <xdr:row>62</xdr:row>
      <xdr:rowOff>125100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>
          <a:off x="59436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396240</xdr:colOff>
      <xdr:row>5</xdr:row>
      <xdr:rowOff>190500</xdr:rowOff>
    </xdr:from>
    <xdr:to>
      <xdr:col>8</xdr:col>
      <xdr:colOff>396240</xdr:colOff>
      <xdr:row>62</xdr:row>
      <xdr:rowOff>117480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>
          <a:off x="3810000" y="78486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60960</xdr:colOff>
      <xdr:row>5</xdr:row>
      <xdr:rowOff>190500</xdr:rowOff>
    </xdr:from>
    <xdr:to>
      <xdr:col>9</xdr:col>
      <xdr:colOff>60960</xdr:colOff>
      <xdr:row>62</xdr:row>
      <xdr:rowOff>117480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/>
      </xdr:nvCxnSpPr>
      <xdr:spPr>
        <a:xfrm>
          <a:off x="3962400" y="78486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213360</xdr:colOff>
      <xdr:row>5</xdr:row>
      <xdr:rowOff>190500</xdr:rowOff>
    </xdr:from>
    <xdr:to>
      <xdr:col>9</xdr:col>
      <xdr:colOff>213360</xdr:colOff>
      <xdr:row>62</xdr:row>
      <xdr:rowOff>117480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>
          <a:off x="4114800" y="78486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365760</xdr:colOff>
      <xdr:row>5</xdr:row>
      <xdr:rowOff>190500</xdr:rowOff>
    </xdr:from>
    <xdr:to>
      <xdr:col>9</xdr:col>
      <xdr:colOff>365760</xdr:colOff>
      <xdr:row>62</xdr:row>
      <xdr:rowOff>117480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CxnSpPr/>
      </xdr:nvCxnSpPr>
      <xdr:spPr>
        <a:xfrm>
          <a:off x="4267200" y="78486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121920</xdr:colOff>
      <xdr:row>6</xdr:row>
      <xdr:rowOff>0</xdr:rowOff>
    </xdr:from>
    <xdr:to>
      <xdr:col>7</xdr:col>
      <xdr:colOff>121920</xdr:colOff>
      <xdr:row>62</xdr:row>
      <xdr:rowOff>125100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/>
      </xdr:nvCxnSpPr>
      <xdr:spPr>
        <a:xfrm>
          <a:off x="30480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274320</xdr:colOff>
      <xdr:row>6</xdr:row>
      <xdr:rowOff>0</xdr:rowOff>
    </xdr:from>
    <xdr:to>
      <xdr:col>7</xdr:col>
      <xdr:colOff>274320</xdr:colOff>
      <xdr:row>62</xdr:row>
      <xdr:rowOff>125100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/>
      </xdr:nvCxnSpPr>
      <xdr:spPr>
        <a:xfrm>
          <a:off x="32004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426720</xdr:colOff>
      <xdr:row>6</xdr:row>
      <xdr:rowOff>0</xdr:rowOff>
    </xdr:from>
    <xdr:to>
      <xdr:col>7</xdr:col>
      <xdr:colOff>426720</xdr:colOff>
      <xdr:row>62</xdr:row>
      <xdr:rowOff>125100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>
          <a:off x="33528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91440</xdr:colOff>
      <xdr:row>6</xdr:row>
      <xdr:rowOff>0</xdr:rowOff>
    </xdr:from>
    <xdr:to>
      <xdr:col>8</xdr:col>
      <xdr:colOff>91440</xdr:colOff>
      <xdr:row>62</xdr:row>
      <xdr:rowOff>125100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/>
      </xdr:nvCxnSpPr>
      <xdr:spPr>
        <a:xfrm>
          <a:off x="35052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243840</xdr:colOff>
      <xdr:row>5</xdr:row>
      <xdr:rowOff>190500</xdr:rowOff>
    </xdr:from>
    <xdr:to>
      <xdr:col>8</xdr:col>
      <xdr:colOff>243840</xdr:colOff>
      <xdr:row>62</xdr:row>
      <xdr:rowOff>117480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>
          <a:off x="3657600" y="78486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30480</xdr:colOff>
      <xdr:row>6</xdr:row>
      <xdr:rowOff>0</xdr:rowOff>
    </xdr:from>
    <xdr:to>
      <xdr:col>5</xdr:col>
      <xdr:colOff>30480</xdr:colOff>
      <xdr:row>62</xdr:row>
      <xdr:rowOff>125100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/>
      </xdr:nvCxnSpPr>
      <xdr:spPr>
        <a:xfrm>
          <a:off x="19812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182880</xdr:colOff>
      <xdr:row>6</xdr:row>
      <xdr:rowOff>0</xdr:rowOff>
    </xdr:from>
    <xdr:to>
      <xdr:col>5</xdr:col>
      <xdr:colOff>182880</xdr:colOff>
      <xdr:row>62</xdr:row>
      <xdr:rowOff>125100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CxnSpPr/>
      </xdr:nvCxnSpPr>
      <xdr:spPr>
        <a:xfrm>
          <a:off x="21336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335280</xdr:colOff>
      <xdr:row>6</xdr:row>
      <xdr:rowOff>0</xdr:rowOff>
    </xdr:from>
    <xdr:to>
      <xdr:col>5</xdr:col>
      <xdr:colOff>335280</xdr:colOff>
      <xdr:row>62</xdr:row>
      <xdr:rowOff>125100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CxnSpPr/>
      </xdr:nvCxnSpPr>
      <xdr:spPr>
        <a:xfrm>
          <a:off x="22860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6</xdr:row>
      <xdr:rowOff>0</xdr:rowOff>
    </xdr:from>
    <xdr:to>
      <xdr:col>6</xdr:col>
      <xdr:colOff>0</xdr:colOff>
      <xdr:row>62</xdr:row>
      <xdr:rowOff>125100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CxnSpPr/>
      </xdr:nvCxnSpPr>
      <xdr:spPr>
        <a:xfrm>
          <a:off x="24384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5</xdr:row>
      <xdr:rowOff>190500</xdr:rowOff>
    </xdr:from>
    <xdr:to>
      <xdr:col>6</xdr:col>
      <xdr:colOff>152400</xdr:colOff>
      <xdr:row>62</xdr:row>
      <xdr:rowOff>117480</xdr:rowOff>
    </xdr:to>
    <xdr:cxnSp macro="">
      <xdr:nvCxnSpPr>
        <xdr:cNvPr id="39" name="Straight Connector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CxnSpPr/>
      </xdr:nvCxnSpPr>
      <xdr:spPr>
        <a:xfrm>
          <a:off x="2590800" y="78486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304800</xdr:colOff>
      <xdr:row>6</xdr:row>
      <xdr:rowOff>0</xdr:rowOff>
    </xdr:from>
    <xdr:to>
      <xdr:col>6</xdr:col>
      <xdr:colOff>304800</xdr:colOff>
      <xdr:row>62</xdr:row>
      <xdr:rowOff>125100</xdr:rowOff>
    </xdr:to>
    <xdr:cxnSp macro="">
      <xdr:nvCxnSpPr>
        <xdr:cNvPr id="40" name="Straight Connector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CxnSpPr/>
      </xdr:nvCxnSpPr>
      <xdr:spPr>
        <a:xfrm>
          <a:off x="27432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457200</xdr:colOff>
      <xdr:row>6</xdr:row>
      <xdr:rowOff>0</xdr:rowOff>
    </xdr:from>
    <xdr:to>
      <xdr:col>6</xdr:col>
      <xdr:colOff>457200</xdr:colOff>
      <xdr:row>62</xdr:row>
      <xdr:rowOff>125100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/>
      </xdr:nvCxnSpPr>
      <xdr:spPr>
        <a:xfrm>
          <a:off x="28956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365760</xdr:colOff>
      <xdr:row>6</xdr:row>
      <xdr:rowOff>0</xdr:rowOff>
    </xdr:from>
    <xdr:to>
      <xdr:col>15</xdr:col>
      <xdr:colOff>365760</xdr:colOff>
      <xdr:row>62</xdr:row>
      <xdr:rowOff>125100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CxnSpPr/>
      </xdr:nvCxnSpPr>
      <xdr:spPr>
        <a:xfrm>
          <a:off x="67056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30480</xdr:colOff>
      <xdr:row>6</xdr:row>
      <xdr:rowOff>0</xdr:rowOff>
    </xdr:from>
    <xdr:to>
      <xdr:col>16</xdr:col>
      <xdr:colOff>30480</xdr:colOff>
      <xdr:row>62</xdr:row>
      <xdr:rowOff>125100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CxnSpPr/>
      </xdr:nvCxnSpPr>
      <xdr:spPr>
        <a:xfrm>
          <a:off x="68580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182880</xdr:colOff>
      <xdr:row>6</xdr:row>
      <xdr:rowOff>0</xdr:rowOff>
    </xdr:from>
    <xdr:to>
      <xdr:col>16</xdr:col>
      <xdr:colOff>182880</xdr:colOff>
      <xdr:row>62</xdr:row>
      <xdr:rowOff>125100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/>
      </xdr:nvCxnSpPr>
      <xdr:spPr>
        <a:xfrm>
          <a:off x="70104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335280</xdr:colOff>
      <xdr:row>6</xdr:row>
      <xdr:rowOff>0</xdr:rowOff>
    </xdr:from>
    <xdr:to>
      <xdr:col>16</xdr:col>
      <xdr:colOff>335280</xdr:colOff>
      <xdr:row>62</xdr:row>
      <xdr:rowOff>125100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/>
      </xdr:nvCxnSpPr>
      <xdr:spPr>
        <a:xfrm>
          <a:off x="71628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152400</xdr:colOff>
      <xdr:row>6</xdr:row>
      <xdr:rowOff>0</xdr:rowOff>
    </xdr:from>
    <xdr:to>
      <xdr:col>17</xdr:col>
      <xdr:colOff>152400</xdr:colOff>
      <xdr:row>62</xdr:row>
      <xdr:rowOff>125100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/>
      </xdr:nvCxnSpPr>
      <xdr:spPr>
        <a:xfrm>
          <a:off x="74676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304800</xdr:colOff>
      <xdr:row>6</xdr:row>
      <xdr:rowOff>0</xdr:rowOff>
    </xdr:from>
    <xdr:to>
      <xdr:col>17</xdr:col>
      <xdr:colOff>304800</xdr:colOff>
      <xdr:row>62</xdr:row>
      <xdr:rowOff>125100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CxnSpPr/>
      </xdr:nvCxnSpPr>
      <xdr:spPr>
        <a:xfrm>
          <a:off x="76200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457200</xdr:colOff>
      <xdr:row>6</xdr:row>
      <xdr:rowOff>0</xdr:rowOff>
    </xdr:from>
    <xdr:to>
      <xdr:col>17</xdr:col>
      <xdr:colOff>457200</xdr:colOff>
      <xdr:row>62</xdr:row>
      <xdr:rowOff>125100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/>
      </xdr:nvCxnSpPr>
      <xdr:spPr>
        <a:xfrm>
          <a:off x="77724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243840</xdr:colOff>
      <xdr:row>6</xdr:row>
      <xdr:rowOff>0</xdr:rowOff>
    </xdr:from>
    <xdr:to>
      <xdr:col>14</xdr:col>
      <xdr:colOff>243840</xdr:colOff>
      <xdr:row>62</xdr:row>
      <xdr:rowOff>125100</xdr:rowOff>
    </xdr:to>
    <xdr:cxnSp macro="">
      <xdr:nvCxnSpPr>
        <xdr:cNvPr id="53" name="Straight Connector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CxnSpPr/>
      </xdr:nvCxnSpPr>
      <xdr:spPr>
        <a:xfrm>
          <a:off x="60960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396240</xdr:colOff>
      <xdr:row>5</xdr:row>
      <xdr:rowOff>190500</xdr:rowOff>
    </xdr:from>
    <xdr:to>
      <xdr:col>14</xdr:col>
      <xdr:colOff>396240</xdr:colOff>
      <xdr:row>62</xdr:row>
      <xdr:rowOff>117480</xdr:rowOff>
    </xdr:to>
    <xdr:cxnSp macro="">
      <xdr:nvCxnSpPr>
        <xdr:cNvPr id="54" name="Straight Connector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CxnSpPr/>
      </xdr:nvCxnSpPr>
      <xdr:spPr>
        <a:xfrm>
          <a:off x="6248400" y="78486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60960</xdr:colOff>
      <xdr:row>6</xdr:row>
      <xdr:rowOff>0</xdr:rowOff>
    </xdr:from>
    <xdr:to>
      <xdr:col>15</xdr:col>
      <xdr:colOff>60960</xdr:colOff>
      <xdr:row>62</xdr:row>
      <xdr:rowOff>125100</xdr:rowOff>
    </xdr:to>
    <xdr:cxnSp macro="">
      <xdr:nvCxnSpPr>
        <xdr:cNvPr id="55" name="Straight Connector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CxnSpPr/>
      </xdr:nvCxnSpPr>
      <xdr:spPr>
        <a:xfrm>
          <a:off x="64008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213360</xdr:colOff>
      <xdr:row>6</xdr:row>
      <xdr:rowOff>0</xdr:rowOff>
    </xdr:from>
    <xdr:to>
      <xdr:col>15</xdr:col>
      <xdr:colOff>213360</xdr:colOff>
      <xdr:row>62</xdr:row>
      <xdr:rowOff>125100</xdr:rowOff>
    </xdr:to>
    <xdr:cxnSp macro="">
      <xdr:nvCxnSpPr>
        <xdr:cNvPr id="56" name="Straight Connector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CxnSpPr/>
      </xdr:nvCxnSpPr>
      <xdr:spPr>
        <a:xfrm>
          <a:off x="65532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8</xdr:row>
      <xdr:rowOff>7620</xdr:rowOff>
    </xdr:from>
    <xdr:to>
      <xdr:col>17</xdr:col>
      <xdr:colOff>485520</xdr:colOff>
      <xdr:row>8</xdr:row>
      <xdr:rowOff>7620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CxnSpPr/>
      </xdr:nvCxnSpPr>
      <xdr:spPr>
        <a:xfrm>
          <a:off x="1950720" y="9296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9</xdr:row>
      <xdr:rowOff>30480</xdr:rowOff>
    </xdr:from>
    <xdr:to>
      <xdr:col>17</xdr:col>
      <xdr:colOff>485520</xdr:colOff>
      <xdr:row>9</xdr:row>
      <xdr:rowOff>30480</xdr:rowOff>
    </xdr:to>
    <xdr:cxnSp macro="">
      <xdr:nvCxnSpPr>
        <xdr:cNvPr id="59" name="Straight Connector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CxnSpPr/>
      </xdr:nvCxnSpPr>
      <xdr:spPr>
        <a:xfrm>
          <a:off x="1950720" y="10820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10</xdr:row>
      <xdr:rowOff>53340</xdr:rowOff>
    </xdr:from>
    <xdr:to>
      <xdr:col>17</xdr:col>
      <xdr:colOff>485520</xdr:colOff>
      <xdr:row>10</xdr:row>
      <xdr:rowOff>53340</xdr:rowOff>
    </xdr:to>
    <xdr:cxnSp macro="">
      <xdr:nvCxnSpPr>
        <xdr:cNvPr id="60" name="Straight Connector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CxnSpPr/>
      </xdr:nvCxnSpPr>
      <xdr:spPr>
        <a:xfrm>
          <a:off x="1950720" y="12344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11</xdr:row>
      <xdr:rowOff>76200</xdr:rowOff>
    </xdr:from>
    <xdr:to>
      <xdr:col>17</xdr:col>
      <xdr:colOff>485520</xdr:colOff>
      <xdr:row>11</xdr:row>
      <xdr:rowOff>76200</xdr:rowOff>
    </xdr:to>
    <xdr:cxnSp macro="">
      <xdr:nvCxnSpPr>
        <xdr:cNvPr id="61" name="Straight Connector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/>
      </xdr:nvCxnSpPr>
      <xdr:spPr>
        <a:xfrm>
          <a:off x="1950720" y="13868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12</xdr:row>
      <xdr:rowOff>99060</xdr:rowOff>
    </xdr:from>
    <xdr:to>
      <xdr:col>17</xdr:col>
      <xdr:colOff>485520</xdr:colOff>
      <xdr:row>12</xdr:row>
      <xdr:rowOff>99060</xdr:rowOff>
    </xdr:to>
    <xdr:cxnSp macro="">
      <xdr:nvCxnSpPr>
        <xdr:cNvPr id="62" name="Straight Connector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CxnSpPr/>
      </xdr:nvCxnSpPr>
      <xdr:spPr>
        <a:xfrm>
          <a:off x="1950720" y="15392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13</xdr:row>
      <xdr:rowOff>114300</xdr:rowOff>
    </xdr:from>
    <xdr:to>
      <xdr:col>17</xdr:col>
      <xdr:colOff>485520</xdr:colOff>
      <xdr:row>13</xdr:row>
      <xdr:rowOff>114300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/>
      </xdr:nvCxnSpPr>
      <xdr:spPr>
        <a:xfrm>
          <a:off x="1950720" y="16916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15</xdr:row>
      <xdr:rowOff>7620</xdr:rowOff>
    </xdr:from>
    <xdr:to>
      <xdr:col>17</xdr:col>
      <xdr:colOff>485520</xdr:colOff>
      <xdr:row>15</xdr:row>
      <xdr:rowOff>7620</xdr:rowOff>
    </xdr:to>
    <xdr:cxnSp macro="">
      <xdr:nvCxnSpPr>
        <xdr:cNvPr id="64" name="Straight Connector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/>
      </xdr:nvCxnSpPr>
      <xdr:spPr>
        <a:xfrm>
          <a:off x="1950720" y="18440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30480</xdr:rowOff>
    </xdr:from>
    <xdr:to>
      <xdr:col>17</xdr:col>
      <xdr:colOff>485520</xdr:colOff>
      <xdr:row>16</xdr:row>
      <xdr:rowOff>30480</xdr:rowOff>
    </xdr:to>
    <xdr:cxnSp macro="">
      <xdr:nvCxnSpPr>
        <xdr:cNvPr id="65" name="Straight Connector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/>
      </xdr:nvCxnSpPr>
      <xdr:spPr>
        <a:xfrm>
          <a:off x="1950720" y="19964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17</xdr:row>
      <xdr:rowOff>53340</xdr:rowOff>
    </xdr:from>
    <xdr:to>
      <xdr:col>17</xdr:col>
      <xdr:colOff>485520</xdr:colOff>
      <xdr:row>17</xdr:row>
      <xdr:rowOff>53340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/>
      </xdr:nvCxnSpPr>
      <xdr:spPr>
        <a:xfrm>
          <a:off x="1950720" y="21488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18</xdr:row>
      <xdr:rowOff>76200</xdr:rowOff>
    </xdr:from>
    <xdr:to>
      <xdr:col>17</xdr:col>
      <xdr:colOff>485520</xdr:colOff>
      <xdr:row>18</xdr:row>
      <xdr:rowOff>76200</xdr:rowOff>
    </xdr:to>
    <xdr:cxnSp macro="">
      <xdr:nvCxnSpPr>
        <xdr:cNvPr id="67" name="Straight Connector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/>
      </xdr:nvCxnSpPr>
      <xdr:spPr>
        <a:xfrm>
          <a:off x="1950720" y="23012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19</xdr:row>
      <xdr:rowOff>92613</xdr:rowOff>
    </xdr:from>
    <xdr:to>
      <xdr:col>17</xdr:col>
      <xdr:colOff>485520</xdr:colOff>
      <xdr:row>19</xdr:row>
      <xdr:rowOff>92613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/>
      </xdr:nvCxnSpPr>
      <xdr:spPr>
        <a:xfrm>
          <a:off x="1946031" y="2481190"/>
          <a:ext cx="5840035" cy="0"/>
        </a:xfrm>
        <a:prstGeom prst="line">
          <a:avLst/>
        </a:prstGeom>
        <a:ln w="3175">
          <a:prstDash val="sysDot"/>
          <a:headEnd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106680</xdr:rowOff>
    </xdr:from>
    <xdr:to>
      <xdr:col>17</xdr:col>
      <xdr:colOff>485520</xdr:colOff>
      <xdr:row>20</xdr:row>
      <xdr:rowOff>106680</xdr:rowOff>
    </xdr:to>
    <xdr:cxnSp macro="">
      <xdr:nvCxnSpPr>
        <xdr:cNvPr id="69" name="Straight Connector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/>
      </xdr:nvCxnSpPr>
      <xdr:spPr>
        <a:xfrm>
          <a:off x="1950720" y="26060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22</xdr:row>
      <xdr:rowOff>0</xdr:rowOff>
    </xdr:from>
    <xdr:to>
      <xdr:col>17</xdr:col>
      <xdr:colOff>485520</xdr:colOff>
      <xdr:row>22</xdr:row>
      <xdr:rowOff>0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>
          <a:off x="1950720" y="27584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480060</xdr:colOff>
      <xdr:row>23</xdr:row>
      <xdr:rowOff>22860</xdr:rowOff>
    </xdr:from>
    <xdr:to>
      <xdr:col>17</xdr:col>
      <xdr:colOff>477900</xdr:colOff>
      <xdr:row>23</xdr:row>
      <xdr:rowOff>22860</xdr:rowOff>
    </xdr:to>
    <xdr:cxnSp macro="">
      <xdr:nvCxnSpPr>
        <xdr:cNvPr id="71" name="Straight Connector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/>
      </xdr:nvCxnSpPr>
      <xdr:spPr>
        <a:xfrm>
          <a:off x="1943100" y="29108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45720</xdr:rowOff>
    </xdr:from>
    <xdr:to>
      <xdr:col>17</xdr:col>
      <xdr:colOff>485520</xdr:colOff>
      <xdr:row>24</xdr:row>
      <xdr:rowOff>45720</xdr:rowOff>
    </xdr:to>
    <xdr:cxnSp macro="">
      <xdr:nvCxnSpPr>
        <xdr:cNvPr id="72" name="Straight Connector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CxnSpPr/>
      </xdr:nvCxnSpPr>
      <xdr:spPr>
        <a:xfrm>
          <a:off x="1950720" y="30632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25</xdr:row>
      <xdr:rowOff>68580</xdr:rowOff>
    </xdr:from>
    <xdr:to>
      <xdr:col>17</xdr:col>
      <xdr:colOff>485520</xdr:colOff>
      <xdr:row>25</xdr:row>
      <xdr:rowOff>68580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>
          <a:off x="1950720" y="32156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26</xdr:row>
      <xdr:rowOff>83820</xdr:rowOff>
    </xdr:from>
    <xdr:to>
      <xdr:col>17</xdr:col>
      <xdr:colOff>485520</xdr:colOff>
      <xdr:row>26</xdr:row>
      <xdr:rowOff>83820</xdr:rowOff>
    </xdr:to>
    <xdr:cxnSp macro="">
      <xdr:nvCxnSpPr>
        <xdr:cNvPr id="74" name="Straight Connector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CxnSpPr/>
      </xdr:nvCxnSpPr>
      <xdr:spPr>
        <a:xfrm>
          <a:off x="1950720" y="33680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27</xdr:row>
      <xdr:rowOff>106680</xdr:rowOff>
    </xdr:from>
    <xdr:to>
      <xdr:col>17</xdr:col>
      <xdr:colOff>485520</xdr:colOff>
      <xdr:row>27</xdr:row>
      <xdr:rowOff>106680</xdr:rowOff>
    </xdr:to>
    <xdr:cxnSp macro="">
      <xdr:nvCxnSpPr>
        <xdr:cNvPr id="75" name="Straight Connector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/>
      </xdr:nvCxnSpPr>
      <xdr:spPr>
        <a:xfrm>
          <a:off x="1950720" y="35204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</xdr:row>
      <xdr:rowOff>0</xdr:rowOff>
    </xdr:from>
    <xdr:to>
      <xdr:col>17</xdr:col>
      <xdr:colOff>485520</xdr:colOff>
      <xdr:row>29</xdr:row>
      <xdr:rowOff>0</xdr:rowOff>
    </xdr:to>
    <xdr:cxnSp macro="">
      <xdr:nvCxnSpPr>
        <xdr:cNvPr id="76" name="Straight Connector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/>
      </xdr:nvCxnSpPr>
      <xdr:spPr>
        <a:xfrm>
          <a:off x="1950720" y="36728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30</xdr:row>
      <xdr:rowOff>22860</xdr:rowOff>
    </xdr:from>
    <xdr:to>
      <xdr:col>17</xdr:col>
      <xdr:colOff>485520</xdr:colOff>
      <xdr:row>30</xdr:row>
      <xdr:rowOff>22860</xdr:rowOff>
    </xdr:to>
    <xdr:cxnSp macro="">
      <xdr:nvCxnSpPr>
        <xdr:cNvPr id="77" name="Straight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/>
      </xdr:nvCxnSpPr>
      <xdr:spPr>
        <a:xfrm>
          <a:off x="1950720" y="38252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31</xdr:row>
      <xdr:rowOff>45720</xdr:rowOff>
    </xdr:from>
    <xdr:to>
      <xdr:col>17</xdr:col>
      <xdr:colOff>485520</xdr:colOff>
      <xdr:row>31</xdr:row>
      <xdr:rowOff>45720</xdr:rowOff>
    </xdr:to>
    <xdr:cxnSp macro="">
      <xdr:nvCxnSpPr>
        <xdr:cNvPr id="78" name="Straight Connector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CxnSpPr/>
      </xdr:nvCxnSpPr>
      <xdr:spPr>
        <a:xfrm>
          <a:off x="1950720" y="39776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32</xdr:row>
      <xdr:rowOff>68580</xdr:rowOff>
    </xdr:from>
    <xdr:to>
      <xdr:col>17</xdr:col>
      <xdr:colOff>485520</xdr:colOff>
      <xdr:row>32</xdr:row>
      <xdr:rowOff>68580</xdr:rowOff>
    </xdr:to>
    <xdr:cxnSp macro="">
      <xdr:nvCxnSpPr>
        <xdr:cNvPr id="79" name="Straight Connector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CxnSpPr/>
      </xdr:nvCxnSpPr>
      <xdr:spPr>
        <a:xfrm>
          <a:off x="1950720" y="41300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33</xdr:row>
      <xdr:rowOff>91440</xdr:rowOff>
    </xdr:from>
    <xdr:to>
      <xdr:col>17</xdr:col>
      <xdr:colOff>485520</xdr:colOff>
      <xdr:row>33</xdr:row>
      <xdr:rowOff>91440</xdr:rowOff>
    </xdr:to>
    <xdr:cxnSp macro="">
      <xdr:nvCxnSpPr>
        <xdr:cNvPr id="80" name="Straight Connector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CxnSpPr/>
      </xdr:nvCxnSpPr>
      <xdr:spPr>
        <a:xfrm>
          <a:off x="1950720" y="42824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34</xdr:row>
      <xdr:rowOff>114300</xdr:rowOff>
    </xdr:from>
    <xdr:to>
      <xdr:col>17</xdr:col>
      <xdr:colOff>485520</xdr:colOff>
      <xdr:row>34</xdr:row>
      <xdr:rowOff>114300</xdr:rowOff>
    </xdr:to>
    <xdr:cxnSp macro="">
      <xdr:nvCxnSpPr>
        <xdr:cNvPr id="81" name="Straight Connector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/>
      </xdr:nvCxnSpPr>
      <xdr:spPr>
        <a:xfrm>
          <a:off x="1950720" y="44348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36</xdr:row>
      <xdr:rowOff>7620</xdr:rowOff>
    </xdr:from>
    <xdr:to>
      <xdr:col>17</xdr:col>
      <xdr:colOff>485520</xdr:colOff>
      <xdr:row>36</xdr:row>
      <xdr:rowOff>7620</xdr:rowOff>
    </xdr:to>
    <xdr:cxnSp macro="">
      <xdr:nvCxnSpPr>
        <xdr:cNvPr id="82" name="Straight Connector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CxnSpPr/>
      </xdr:nvCxnSpPr>
      <xdr:spPr>
        <a:xfrm>
          <a:off x="1950720" y="45872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37</xdr:row>
      <xdr:rowOff>30480</xdr:rowOff>
    </xdr:from>
    <xdr:to>
      <xdr:col>17</xdr:col>
      <xdr:colOff>485520</xdr:colOff>
      <xdr:row>37</xdr:row>
      <xdr:rowOff>30480</xdr:rowOff>
    </xdr:to>
    <xdr:cxnSp macro="">
      <xdr:nvCxnSpPr>
        <xdr:cNvPr id="83" name="Straight Connector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CxnSpPr/>
      </xdr:nvCxnSpPr>
      <xdr:spPr>
        <a:xfrm>
          <a:off x="1950720" y="47396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38</xdr:row>
      <xdr:rowOff>45720</xdr:rowOff>
    </xdr:from>
    <xdr:to>
      <xdr:col>17</xdr:col>
      <xdr:colOff>485520</xdr:colOff>
      <xdr:row>38</xdr:row>
      <xdr:rowOff>45720</xdr:rowOff>
    </xdr:to>
    <xdr:cxnSp macro="">
      <xdr:nvCxnSpPr>
        <xdr:cNvPr id="84" name="Straight Connector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CxnSpPr/>
      </xdr:nvCxnSpPr>
      <xdr:spPr>
        <a:xfrm>
          <a:off x="1950720" y="48920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39</xdr:row>
      <xdr:rowOff>68580</xdr:rowOff>
    </xdr:from>
    <xdr:to>
      <xdr:col>17</xdr:col>
      <xdr:colOff>485520</xdr:colOff>
      <xdr:row>39</xdr:row>
      <xdr:rowOff>68580</xdr:rowOff>
    </xdr:to>
    <xdr:cxnSp macro="">
      <xdr:nvCxnSpPr>
        <xdr:cNvPr id="85" name="Straight Connector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CxnSpPr/>
      </xdr:nvCxnSpPr>
      <xdr:spPr>
        <a:xfrm>
          <a:off x="1950720" y="50444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40</xdr:row>
      <xdr:rowOff>91440</xdr:rowOff>
    </xdr:from>
    <xdr:to>
      <xdr:col>17</xdr:col>
      <xdr:colOff>485520</xdr:colOff>
      <xdr:row>40</xdr:row>
      <xdr:rowOff>91440</xdr:rowOff>
    </xdr:to>
    <xdr:cxnSp macro="">
      <xdr:nvCxnSpPr>
        <xdr:cNvPr id="86" name="Straight Connector 85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CxnSpPr/>
      </xdr:nvCxnSpPr>
      <xdr:spPr>
        <a:xfrm>
          <a:off x="1950720" y="51968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41</xdr:row>
      <xdr:rowOff>114300</xdr:rowOff>
    </xdr:from>
    <xdr:to>
      <xdr:col>17</xdr:col>
      <xdr:colOff>485520</xdr:colOff>
      <xdr:row>41</xdr:row>
      <xdr:rowOff>114300</xdr:rowOff>
    </xdr:to>
    <xdr:cxnSp macro="">
      <xdr:nvCxnSpPr>
        <xdr:cNvPr id="87" name="Straight Connector 86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CxnSpPr/>
      </xdr:nvCxnSpPr>
      <xdr:spPr>
        <a:xfrm>
          <a:off x="1950720" y="53492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43</xdr:row>
      <xdr:rowOff>7620</xdr:rowOff>
    </xdr:from>
    <xdr:to>
      <xdr:col>17</xdr:col>
      <xdr:colOff>485520</xdr:colOff>
      <xdr:row>43</xdr:row>
      <xdr:rowOff>7620</xdr:rowOff>
    </xdr:to>
    <xdr:cxnSp macro="">
      <xdr:nvCxnSpPr>
        <xdr:cNvPr id="88" name="Straight Connector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CxnSpPr/>
      </xdr:nvCxnSpPr>
      <xdr:spPr>
        <a:xfrm>
          <a:off x="1950720" y="55016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44</xdr:row>
      <xdr:rowOff>30480</xdr:rowOff>
    </xdr:from>
    <xdr:to>
      <xdr:col>17</xdr:col>
      <xdr:colOff>485520</xdr:colOff>
      <xdr:row>44</xdr:row>
      <xdr:rowOff>30480</xdr:rowOff>
    </xdr:to>
    <xdr:cxnSp macro="">
      <xdr:nvCxnSpPr>
        <xdr:cNvPr id="89" name="Straight Connector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CxnSpPr/>
      </xdr:nvCxnSpPr>
      <xdr:spPr>
        <a:xfrm>
          <a:off x="1950720" y="56540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45</xdr:row>
      <xdr:rowOff>53340</xdr:rowOff>
    </xdr:from>
    <xdr:to>
      <xdr:col>17</xdr:col>
      <xdr:colOff>485520</xdr:colOff>
      <xdr:row>45</xdr:row>
      <xdr:rowOff>53340</xdr:rowOff>
    </xdr:to>
    <xdr:cxnSp macro="">
      <xdr:nvCxnSpPr>
        <xdr:cNvPr id="90" name="Straight Connector 89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CxnSpPr/>
      </xdr:nvCxnSpPr>
      <xdr:spPr>
        <a:xfrm>
          <a:off x="1950720" y="58064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46</xdr:row>
      <xdr:rowOff>76200</xdr:rowOff>
    </xdr:from>
    <xdr:to>
      <xdr:col>17</xdr:col>
      <xdr:colOff>485520</xdr:colOff>
      <xdr:row>46</xdr:row>
      <xdr:rowOff>76200</xdr:rowOff>
    </xdr:to>
    <xdr:cxnSp macro="">
      <xdr:nvCxnSpPr>
        <xdr:cNvPr id="91" name="Straight Connector 90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CxnSpPr/>
      </xdr:nvCxnSpPr>
      <xdr:spPr>
        <a:xfrm>
          <a:off x="1950720" y="59588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47</xdr:row>
      <xdr:rowOff>99060</xdr:rowOff>
    </xdr:from>
    <xdr:to>
      <xdr:col>17</xdr:col>
      <xdr:colOff>485520</xdr:colOff>
      <xdr:row>47</xdr:row>
      <xdr:rowOff>99060</xdr:rowOff>
    </xdr:to>
    <xdr:cxnSp macro="">
      <xdr:nvCxnSpPr>
        <xdr:cNvPr id="92" name="Straight Connector 91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CxnSpPr/>
      </xdr:nvCxnSpPr>
      <xdr:spPr>
        <a:xfrm>
          <a:off x="1950720" y="61112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48</xdr:row>
      <xdr:rowOff>121920</xdr:rowOff>
    </xdr:from>
    <xdr:to>
      <xdr:col>17</xdr:col>
      <xdr:colOff>485520</xdr:colOff>
      <xdr:row>48</xdr:row>
      <xdr:rowOff>121920</xdr:rowOff>
    </xdr:to>
    <xdr:cxnSp macro="">
      <xdr:nvCxnSpPr>
        <xdr:cNvPr id="93" name="Straight Connector 92"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CxnSpPr/>
      </xdr:nvCxnSpPr>
      <xdr:spPr>
        <a:xfrm>
          <a:off x="1950720" y="62636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50</xdr:row>
      <xdr:rowOff>15240</xdr:rowOff>
    </xdr:from>
    <xdr:to>
      <xdr:col>17</xdr:col>
      <xdr:colOff>485520</xdr:colOff>
      <xdr:row>50</xdr:row>
      <xdr:rowOff>15240</xdr:rowOff>
    </xdr:to>
    <xdr:cxnSp macro="">
      <xdr:nvCxnSpPr>
        <xdr:cNvPr id="94" name="Straight Connector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CxnSpPr/>
      </xdr:nvCxnSpPr>
      <xdr:spPr>
        <a:xfrm>
          <a:off x="1950720" y="64160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179070</xdr:colOff>
      <xdr:row>7</xdr:row>
      <xdr:rowOff>80010</xdr:rowOff>
    </xdr:from>
    <xdr:to>
      <xdr:col>17</xdr:col>
      <xdr:colOff>304800</xdr:colOff>
      <xdr:row>12</xdr:row>
      <xdr:rowOff>110490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pSpPr/>
      </xdr:nvGrpSpPr>
      <xdr:grpSpPr>
        <a:xfrm>
          <a:off x="7513320" y="842010"/>
          <a:ext cx="649605" cy="754380"/>
          <a:chOff x="7010400" y="872490"/>
          <a:chExt cx="613410" cy="678180"/>
        </a:xfrm>
      </xdr:grpSpPr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 flipV="1">
            <a:off x="7319010" y="887730"/>
            <a:ext cx="0" cy="342000"/>
          </a:xfrm>
          <a:prstGeom prst="straightConnector1">
            <a:avLst/>
          </a:prstGeom>
          <a:ln w="6350">
            <a:solidFill>
              <a:schemeClr val="tx1"/>
            </a:solidFill>
            <a:tailEnd type="stealth" w="sm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CxnSpPr/>
        </xdr:nvCxnSpPr>
        <xdr:spPr>
          <a:xfrm>
            <a:off x="7319010" y="1234440"/>
            <a:ext cx="304800" cy="152400"/>
          </a:xfrm>
          <a:prstGeom prst="straightConnector1">
            <a:avLst/>
          </a:prstGeom>
          <a:ln w="6350">
            <a:solidFill>
              <a:schemeClr val="tx1"/>
            </a:solidFill>
            <a:tailEnd type="stealth" w="sm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7" name="Straight Arrow Connector 126">
            <a:extLst>
              <a:ext uri="{FF2B5EF4-FFF2-40B4-BE49-F238E27FC236}">
                <a16:creationId xmlns:a16="http://schemas.microsoft.com/office/drawing/2014/main" id="{00000000-0008-0000-0200-00007F000000}"/>
              </a:ext>
            </a:extLst>
          </xdr:cNvPr>
          <xdr:cNvCxnSpPr/>
        </xdr:nvCxnSpPr>
        <xdr:spPr>
          <a:xfrm flipH="1">
            <a:off x="7010400" y="1234440"/>
            <a:ext cx="304800" cy="148590"/>
          </a:xfrm>
          <a:prstGeom prst="straightConnector1">
            <a:avLst/>
          </a:prstGeom>
          <a:ln w="6350">
            <a:solidFill>
              <a:schemeClr val="tx1"/>
            </a:solidFill>
            <a:tailEnd type="stealth" w="sm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 txBox="1"/>
        </xdr:nvSpPr>
        <xdr:spPr>
          <a:xfrm>
            <a:off x="7471410" y="1390650"/>
            <a:ext cx="152400" cy="1600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rIns="36000" rtlCol="0" anchor="ctr"/>
          <a:lstStyle/>
          <a:p>
            <a:pPr algn="l"/>
            <a:r>
              <a:rPr lang="en-GB" sz="800"/>
              <a:t>X</a:t>
            </a:r>
          </a:p>
        </xdr:txBody>
      </xdr:sp>
      <xdr:sp macro="" textlink="">
        <xdr:nvSpPr>
          <xdr:cNvPr id="128" name="TextBox 127">
            <a:extLst>
              <a:ext uri="{FF2B5EF4-FFF2-40B4-BE49-F238E27FC236}">
                <a16:creationId xmlns:a16="http://schemas.microsoft.com/office/drawing/2014/main" id="{00000000-0008-0000-0200-000080000000}"/>
              </a:ext>
            </a:extLst>
          </xdr:cNvPr>
          <xdr:cNvSpPr txBox="1"/>
        </xdr:nvSpPr>
        <xdr:spPr>
          <a:xfrm>
            <a:off x="7014210" y="1390650"/>
            <a:ext cx="152400" cy="1600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rIns="36000" rtlCol="0" anchor="ctr"/>
          <a:lstStyle/>
          <a:p>
            <a:pPr algn="l"/>
            <a:r>
              <a:rPr lang="en-GB" sz="800"/>
              <a:t>Z</a:t>
            </a:r>
          </a:p>
        </xdr:txBody>
      </xdr:sp>
      <xdr:sp macro="" textlink="">
        <xdr:nvSpPr>
          <xdr:cNvPr id="129" name="TextBox 128">
            <a:extLst>
              <a:ext uri="{FF2B5EF4-FFF2-40B4-BE49-F238E27FC236}">
                <a16:creationId xmlns:a16="http://schemas.microsoft.com/office/drawing/2014/main" id="{00000000-0008-0000-0200-000081000000}"/>
              </a:ext>
            </a:extLst>
          </xdr:cNvPr>
          <xdr:cNvSpPr txBox="1"/>
        </xdr:nvSpPr>
        <xdr:spPr>
          <a:xfrm>
            <a:off x="7162800" y="872490"/>
            <a:ext cx="152400" cy="1600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rIns="36000" rtlCol="0" anchor="ctr"/>
          <a:lstStyle/>
          <a:p>
            <a:pPr algn="l"/>
            <a:r>
              <a:rPr lang="en-GB" sz="800"/>
              <a:t>Y</a:t>
            </a:r>
          </a:p>
        </xdr:txBody>
      </xdr:sp>
    </xdr:grpSp>
    <xdr:clientData/>
  </xdr:twoCellAnchor>
  <xdr:twoCellAnchor>
    <xdr:from>
      <xdr:col>10</xdr:col>
      <xdr:colOff>30480</xdr:colOff>
      <xdr:row>6</xdr:row>
      <xdr:rowOff>0</xdr:rowOff>
    </xdr:from>
    <xdr:to>
      <xdr:col>10</xdr:col>
      <xdr:colOff>30480</xdr:colOff>
      <xdr:row>62</xdr:row>
      <xdr:rowOff>125100</xdr:rowOff>
    </xdr:to>
    <xdr:cxnSp macro="">
      <xdr:nvCxnSpPr>
        <xdr:cNvPr id="131" name="Straight Connector 130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CxnSpPr/>
      </xdr:nvCxnSpPr>
      <xdr:spPr>
        <a:xfrm>
          <a:off x="44196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182880</xdr:colOff>
      <xdr:row>6</xdr:row>
      <xdr:rowOff>0</xdr:rowOff>
    </xdr:from>
    <xdr:to>
      <xdr:col>10</xdr:col>
      <xdr:colOff>182880</xdr:colOff>
      <xdr:row>62</xdr:row>
      <xdr:rowOff>125100</xdr:rowOff>
    </xdr:to>
    <xdr:cxnSp macro="">
      <xdr:nvCxnSpPr>
        <xdr:cNvPr id="132" name="Straight Connector 131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CxnSpPr/>
      </xdr:nvCxnSpPr>
      <xdr:spPr>
        <a:xfrm>
          <a:off x="45720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137160</xdr:colOff>
      <xdr:row>6</xdr:row>
      <xdr:rowOff>0</xdr:rowOff>
    </xdr:from>
    <xdr:to>
      <xdr:col>11</xdr:col>
      <xdr:colOff>137160</xdr:colOff>
      <xdr:row>62</xdr:row>
      <xdr:rowOff>125100</xdr:rowOff>
    </xdr:to>
    <xdr:cxnSp macro="">
      <xdr:nvCxnSpPr>
        <xdr:cNvPr id="133" name="Straight Connector 132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/>
      </xdr:nvCxnSpPr>
      <xdr:spPr>
        <a:xfrm>
          <a:off x="47244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182880</xdr:colOff>
      <xdr:row>65</xdr:row>
      <xdr:rowOff>7620</xdr:rowOff>
    </xdr:from>
    <xdr:to>
      <xdr:col>17</xdr:col>
      <xdr:colOff>457200</xdr:colOff>
      <xdr:row>66</xdr:row>
      <xdr:rowOff>15240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82880" y="8359140"/>
          <a:ext cx="758952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18000" rtlCol="0" anchor="t"/>
        <a:lstStyle/>
        <a:p>
          <a:r>
            <a:rPr lang="en-GB" sz="800"/>
            <a:t>Analysis based upon Elastic Centre</a:t>
          </a:r>
          <a:r>
            <a:rPr lang="en-GB" sz="800" baseline="0"/>
            <a:t> </a:t>
          </a:r>
          <a:r>
            <a:rPr lang="en-GB" sz="800"/>
            <a:t>theory</a:t>
          </a:r>
          <a:r>
            <a:rPr lang="en-GB" sz="800" baseline="0"/>
            <a:t>.</a:t>
          </a:r>
          <a:endParaRPr lang="en-GB" sz="800"/>
        </a:p>
      </xdr:txBody>
    </xdr:sp>
    <xdr:clientData/>
  </xdr:twoCellAnchor>
  <xdr:twoCellAnchor>
    <xdr:from>
      <xdr:col>0</xdr:col>
      <xdr:colOff>182880</xdr:colOff>
      <xdr:row>71</xdr:row>
      <xdr:rowOff>15240</xdr:rowOff>
    </xdr:from>
    <xdr:to>
      <xdr:col>17</xdr:col>
      <xdr:colOff>434340</xdr:colOff>
      <xdr:row>77</xdr:row>
      <xdr:rowOff>22860</xdr:rowOff>
    </xdr:to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 txBox="1"/>
      </xdr:nvSpPr>
      <xdr:spPr>
        <a:xfrm>
          <a:off x="182880" y="9182100"/>
          <a:ext cx="7566660" cy="784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18000" rtlCol="0" anchor="t"/>
        <a:lstStyle/>
        <a:p>
          <a:r>
            <a:rPr lang="en-GB" sz="800" baseline="0"/>
            <a:t>Assumptions:-</a:t>
          </a:r>
        </a:p>
        <a:p>
          <a:pPr lvl="0"/>
          <a:r>
            <a:rPr lang="en-GB" sz="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system has only two terminal points.</a:t>
          </a:r>
        </a:p>
        <a:p>
          <a:pPr lvl="0"/>
          <a:r>
            <a:rPr lang="en-GB" sz="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system is composed of straight legs of pipe of uniform size and thickness.</a:t>
          </a:r>
        </a:p>
        <a:p>
          <a:pPr lvl="0"/>
          <a:r>
            <a:rPr lang="en-GB" sz="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system has elbows at each intersection</a:t>
          </a:r>
          <a:r>
            <a:rPr lang="en-GB" sz="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of same diameter and wall thickness as the pipe</a:t>
          </a:r>
          <a:r>
            <a:rPr lang="en-GB" sz="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GB" sz="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pipe legs of the system must be parallel to perpendicular co-ordinate axes.</a:t>
          </a:r>
          <a:endParaRPr lang="en-GB" sz="800">
            <a:effectLst/>
          </a:endParaRPr>
        </a:p>
        <a:p>
          <a:pPr eaLnBrk="1" fontAlgn="auto" latinLnBrk="0" hangingPunct="1"/>
          <a:r>
            <a:rPr lang="en-GB" sz="8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effect of Loop Risers is considered to be minimal as the additional elbows are out of plane and do not contribute to the flexibility.</a:t>
          </a:r>
          <a:endParaRPr lang="en-GB" sz="8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GB" sz="800"/>
        </a:p>
      </xdr:txBody>
    </xdr:sp>
    <xdr:clientData/>
  </xdr:twoCellAnchor>
  <xdr:twoCellAnchor>
    <xdr:from>
      <xdr:col>0</xdr:col>
      <xdr:colOff>182880</xdr:colOff>
      <xdr:row>65</xdr:row>
      <xdr:rowOff>121920</xdr:rowOff>
    </xdr:from>
    <xdr:to>
      <xdr:col>17</xdr:col>
      <xdr:colOff>472440</xdr:colOff>
      <xdr:row>70</xdr:row>
      <xdr:rowOff>15240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182880" y="8511540"/>
          <a:ext cx="7604760" cy="5410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18000" rIns="36000" bIns="18000" rtlCol="0" anchor="t"/>
        <a:lstStyle/>
        <a:p>
          <a:r>
            <a:rPr lang="en-GB" sz="800"/>
            <a:t>Select required units for the input and for the results.</a:t>
          </a:r>
        </a:p>
        <a:p>
          <a:r>
            <a:rPr lang="en-GB" sz="800"/>
            <a:t>Enter appropriate data into the </a:t>
          </a:r>
          <a:r>
            <a:rPr lang="en-GB" sz="800" b="1" i="1"/>
            <a:t>Temperature</a:t>
          </a:r>
          <a:r>
            <a:rPr lang="en-GB" sz="800"/>
            <a:t>, </a:t>
          </a:r>
          <a:r>
            <a:rPr lang="en-GB" sz="800" b="1" i="1"/>
            <a:t>NPS</a:t>
          </a:r>
          <a:r>
            <a:rPr lang="en-GB" sz="800"/>
            <a:t>, </a:t>
          </a:r>
          <a:r>
            <a:rPr lang="en-GB" sz="800" b="1" i="1"/>
            <a:t>Wall Thickness</a:t>
          </a:r>
          <a:r>
            <a:rPr lang="en-GB" sz="800" b="0" i="0"/>
            <a:t>,</a:t>
          </a:r>
          <a:r>
            <a:rPr lang="en-GB" sz="800" b="1" i="1"/>
            <a:t> Material</a:t>
          </a:r>
          <a:r>
            <a:rPr lang="en-GB" sz="800" b="0" i="0"/>
            <a:t>, </a:t>
          </a:r>
          <a:r>
            <a:rPr lang="en-GB" sz="800" b="1" i="1"/>
            <a:t>Bend Factor</a:t>
          </a:r>
          <a:r>
            <a:rPr lang="en-GB" sz="800" b="1" i="1" baseline="0"/>
            <a:t> </a:t>
          </a:r>
          <a:r>
            <a:rPr lang="en-GB" sz="800" b="0" i="0" baseline="0"/>
            <a:t>and </a:t>
          </a:r>
          <a:r>
            <a:rPr lang="en-GB" sz="800" b="1" i="1" baseline="0"/>
            <a:t>Allowable Stress </a:t>
          </a:r>
          <a:r>
            <a:rPr lang="en-GB" sz="800" baseline="0"/>
            <a:t>cells.  Only materials available in Drop Down box can be used.</a:t>
          </a:r>
          <a:endParaRPr lang="en-GB" sz="800"/>
        </a:p>
        <a:p>
          <a:r>
            <a:rPr lang="en-GB" sz="800" b="1" i="1"/>
            <a:t>NPS</a:t>
          </a:r>
          <a:r>
            <a:rPr lang="en-GB" sz="800" baseline="0"/>
            <a:t> and </a:t>
          </a:r>
          <a:r>
            <a:rPr lang="en-GB" sz="800" b="1" i="1" baseline="0"/>
            <a:t>Wall Thickness </a:t>
          </a:r>
          <a:r>
            <a:rPr lang="en-GB" sz="800" baseline="0"/>
            <a:t>can be selected from Drop Down boxes.  </a:t>
          </a:r>
          <a:r>
            <a:rPr lang="en-GB" sz="800"/>
            <a:t>To enter OD of pipe select "OD" from</a:t>
          </a:r>
          <a:r>
            <a:rPr lang="en-GB" sz="800" baseline="0"/>
            <a:t> Drop Down box.  To enter Wall Thickness in inches or mm, select "in" or "mm" for units.  </a:t>
          </a:r>
          <a:r>
            <a:rPr lang="en-GB" sz="800" b="0" i="0"/>
            <a:t>Enter Loop Dimensions, </a:t>
          </a:r>
          <a:r>
            <a:rPr lang="en-GB" sz="800" b="1" i="1"/>
            <a:t>S</a:t>
          </a:r>
          <a:r>
            <a:rPr lang="en-GB" sz="800" b="0" i="0"/>
            <a:t>, </a:t>
          </a:r>
          <a:r>
            <a:rPr lang="en-GB" sz="800" b="1" i="1"/>
            <a:t>G</a:t>
          </a:r>
          <a:r>
            <a:rPr lang="en-GB" sz="800" b="0" i="0"/>
            <a:t>, </a:t>
          </a:r>
          <a:r>
            <a:rPr lang="en-GB" sz="800" b="1" i="1"/>
            <a:t>H</a:t>
          </a:r>
          <a:r>
            <a:rPr lang="en-GB" sz="800" b="0" i="0"/>
            <a:t> &amp; </a:t>
          </a:r>
          <a:r>
            <a:rPr lang="en-GB" sz="800" b="1" i="1"/>
            <a:t>W</a:t>
          </a:r>
          <a:r>
            <a:rPr lang="en-GB" sz="800" baseline="0"/>
            <a:t>, in the appropriate cells.  See also note v).</a:t>
          </a:r>
          <a:endParaRPr lang="en-GB" sz="800"/>
        </a:p>
      </xdr:txBody>
    </xdr:sp>
    <xdr:clientData/>
  </xdr:twoCellAnchor>
  <xdr:twoCellAnchor>
    <xdr:from>
      <xdr:col>0</xdr:col>
      <xdr:colOff>182880</xdr:colOff>
      <xdr:row>70</xdr:row>
      <xdr:rowOff>15240</xdr:rowOff>
    </xdr:from>
    <xdr:to>
      <xdr:col>17</xdr:col>
      <xdr:colOff>449580</xdr:colOff>
      <xdr:row>71</xdr:row>
      <xdr:rowOff>53340</xdr:rowOff>
    </xdr:to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 txBox="1"/>
      </xdr:nvSpPr>
      <xdr:spPr>
        <a:xfrm>
          <a:off x="182880" y="9052560"/>
          <a:ext cx="7581900" cy="1676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18000" rtlCol="0" anchor="t"/>
        <a:lstStyle/>
        <a:p>
          <a:r>
            <a:rPr lang="en-GB" sz="800" b="1" i="1" baseline="0"/>
            <a:t>Young's Modulus </a:t>
          </a:r>
          <a:r>
            <a:rPr lang="en-GB" sz="800" baseline="0"/>
            <a:t>and </a:t>
          </a:r>
          <a:r>
            <a:rPr lang="en-GB" sz="800" b="1" i="1" baseline="0"/>
            <a:t>Expansion</a:t>
          </a:r>
          <a:r>
            <a:rPr lang="en-GB" sz="800" baseline="0"/>
            <a:t> are based upon </a:t>
          </a:r>
          <a:r>
            <a:rPr lang="en-GB" sz="800" b="1" baseline="0"/>
            <a:t>ASME B31.3 - 2010 Edition</a:t>
          </a:r>
          <a:r>
            <a:rPr lang="en-GB" sz="800" baseline="0"/>
            <a:t>.  </a:t>
          </a:r>
          <a:r>
            <a:rPr lang="en-GB" sz="800" b="1" i="1" baseline="0"/>
            <a:t>Allowable Stress</a:t>
          </a:r>
          <a:r>
            <a:rPr lang="en-GB" sz="800" b="0" i="0" baseline="0"/>
            <a:t> should be </a:t>
          </a:r>
          <a:r>
            <a:rPr lang="en-GB" sz="800" baseline="0"/>
            <a:t>based upon para 302.3.5 (1a).</a:t>
          </a:r>
        </a:p>
        <a:p>
          <a:endParaRPr lang="en-GB" sz="800"/>
        </a:p>
      </xdr:txBody>
    </xdr:sp>
    <xdr:clientData/>
  </xdr:twoCellAnchor>
  <xdr:twoCellAnchor>
    <xdr:from>
      <xdr:col>12</xdr:col>
      <xdr:colOff>205129</xdr:colOff>
      <xdr:row>24</xdr:row>
      <xdr:rowOff>89227</xdr:rowOff>
    </xdr:from>
    <xdr:to>
      <xdr:col>14</xdr:col>
      <xdr:colOff>140653</xdr:colOff>
      <xdr:row>26</xdr:row>
      <xdr:rowOff>123419</xdr:rowOff>
    </xdr:to>
    <xdr:sp macro="" textlink="">
      <xdr:nvSpPr>
        <xdr:cNvPr id="163" name="TextBox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SpPr txBox="1"/>
      </xdr:nvSpPr>
      <xdr:spPr>
        <a:xfrm rot="1620000">
          <a:off x="5073137" y="3137227"/>
          <a:ext cx="908539" cy="292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600"/>
            <a:t>S</a:t>
          </a:r>
        </a:p>
      </xdr:txBody>
    </xdr:sp>
    <xdr:clientData/>
  </xdr:twoCellAnchor>
  <xdr:twoCellAnchor>
    <xdr:from>
      <xdr:col>12</xdr:col>
      <xdr:colOff>22103</xdr:colOff>
      <xdr:row>25</xdr:row>
      <xdr:rowOff>114298</xdr:rowOff>
    </xdr:from>
    <xdr:to>
      <xdr:col>13</xdr:col>
      <xdr:colOff>444135</xdr:colOff>
      <xdr:row>28</xdr:row>
      <xdr:rowOff>6186</xdr:rowOff>
    </xdr:to>
    <xdr:sp macro="" textlink="">
      <xdr:nvSpPr>
        <xdr:cNvPr id="164" name="TextBox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SpPr txBox="1"/>
      </xdr:nvSpPr>
      <xdr:spPr>
        <a:xfrm rot="1578243">
          <a:off x="4890111" y="3291252"/>
          <a:ext cx="908539" cy="2875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600"/>
            <a:t>G</a:t>
          </a:r>
        </a:p>
      </xdr:txBody>
    </xdr:sp>
    <xdr:clientData/>
  </xdr:twoCellAnchor>
  <xdr:twoCellAnchor>
    <xdr:from>
      <xdr:col>9</xdr:col>
      <xdr:colOff>281674</xdr:colOff>
      <xdr:row>24</xdr:row>
      <xdr:rowOff>46578</xdr:rowOff>
    </xdr:from>
    <xdr:to>
      <xdr:col>12</xdr:col>
      <xdr:colOff>59242</xdr:colOff>
      <xdr:row>26</xdr:row>
      <xdr:rowOff>73931</xdr:rowOff>
    </xdr:to>
    <xdr:sp macro="" textlink="">
      <xdr:nvSpPr>
        <xdr:cNvPr id="165" name="TextBox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 txBox="1"/>
      </xdr:nvSpPr>
      <xdr:spPr>
        <a:xfrm rot="1554430">
          <a:off x="4173736" y="3094578"/>
          <a:ext cx="753514" cy="2852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600"/>
            <a:t>G/2</a:t>
          </a:r>
        </a:p>
      </xdr:txBody>
    </xdr:sp>
    <xdr:clientData/>
  </xdr:twoCellAnchor>
  <xdr:twoCellAnchor>
    <xdr:from>
      <xdr:col>7</xdr:col>
      <xdr:colOff>405795</xdr:colOff>
      <xdr:row>33</xdr:row>
      <xdr:rowOff>17451</xdr:rowOff>
    </xdr:from>
    <xdr:to>
      <xdr:col>9</xdr:col>
      <xdr:colOff>48041</xdr:colOff>
      <xdr:row>35</xdr:row>
      <xdr:rowOff>51643</xdr:rowOff>
    </xdr:to>
    <xdr:sp macro="" textlink="">
      <xdr:nvSpPr>
        <xdr:cNvPr id="168" name="TextBox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SpPr txBox="1"/>
      </xdr:nvSpPr>
      <xdr:spPr>
        <a:xfrm rot="1620000">
          <a:off x="3331875" y="4238931"/>
          <a:ext cx="617606" cy="2932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600"/>
            <a:t>W</a:t>
          </a:r>
        </a:p>
      </xdr:txBody>
    </xdr:sp>
    <xdr:clientData/>
  </xdr:twoCellAnchor>
  <xdr:twoCellAnchor>
    <xdr:from>
      <xdr:col>7</xdr:col>
      <xdr:colOff>358507</xdr:colOff>
      <xdr:row>25</xdr:row>
      <xdr:rowOff>110062</xdr:rowOff>
    </xdr:from>
    <xdr:to>
      <xdr:col>8</xdr:col>
      <xdr:colOff>180692</xdr:colOff>
      <xdr:row>28</xdr:row>
      <xdr:rowOff>23444</xdr:rowOff>
    </xdr:to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SpPr txBox="1"/>
      </xdr:nvSpPr>
      <xdr:spPr>
        <a:xfrm rot="19994032">
          <a:off x="3277553" y="3287016"/>
          <a:ext cx="308693" cy="3090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600"/>
            <a:t>H</a:t>
          </a:r>
        </a:p>
      </xdr:txBody>
    </xdr:sp>
    <xdr:clientData/>
  </xdr:twoCellAnchor>
  <xdr:twoCellAnchor>
    <xdr:from>
      <xdr:col>11</xdr:col>
      <xdr:colOff>165210</xdr:colOff>
      <xdr:row>28</xdr:row>
      <xdr:rowOff>24902</xdr:rowOff>
    </xdr:from>
    <xdr:to>
      <xdr:col>12</xdr:col>
      <xdr:colOff>186363</xdr:colOff>
      <xdr:row>31</xdr:row>
      <xdr:rowOff>5692</xdr:rowOff>
    </xdr:to>
    <xdr:sp macro="" textlink="">
      <xdr:nvSpPr>
        <xdr:cNvPr id="176" name="TextBox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SpPr txBox="1"/>
      </xdr:nvSpPr>
      <xdr:spPr>
        <a:xfrm>
          <a:off x="4765284" y="3570207"/>
          <a:ext cx="309911" cy="365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/>
            <a:t>C</a:t>
          </a:r>
        </a:p>
      </xdr:txBody>
    </xdr:sp>
    <xdr:clientData/>
  </xdr:twoCellAnchor>
  <xdr:twoCellAnchor>
    <xdr:from>
      <xdr:col>15</xdr:col>
      <xdr:colOff>56368</xdr:colOff>
      <xdr:row>31</xdr:row>
      <xdr:rowOff>83684</xdr:rowOff>
    </xdr:from>
    <xdr:to>
      <xdr:col>16</xdr:col>
      <xdr:colOff>327272</xdr:colOff>
      <xdr:row>35</xdr:row>
      <xdr:rowOff>11725</xdr:rowOff>
    </xdr:to>
    <xdr:sp macro="" textlink="">
      <xdr:nvSpPr>
        <xdr:cNvPr id="205" name="TextBox 204">
          <a:extLst>
            <a:ext uri="{FF2B5EF4-FFF2-40B4-BE49-F238E27FC236}">
              <a16:creationId xmlns:a16="http://schemas.microsoft.com/office/drawing/2014/main" id="{00000000-0008-0000-0200-0000CD000000}"/>
            </a:ext>
          </a:extLst>
        </xdr:cNvPr>
        <xdr:cNvSpPr txBox="1"/>
      </xdr:nvSpPr>
      <xdr:spPr>
        <a:xfrm rot="1620000">
          <a:off x="6383899" y="4043153"/>
          <a:ext cx="757411" cy="443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000" baseline="0"/>
            <a:t>≈ 20ft min</a:t>
          </a:r>
        </a:p>
      </xdr:txBody>
    </xdr:sp>
    <xdr:clientData/>
  </xdr:twoCellAnchor>
  <xdr:twoCellAnchor>
    <xdr:from>
      <xdr:col>8</xdr:col>
      <xdr:colOff>407049</xdr:colOff>
      <xdr:row>31</xdr:row>
      <xdr:rowOff>43961</xdr:rowOff>
    </xdr:from>
    <xdr:to>
      <xdr:col>9</xdr:col>
      <xdr:colOff>68707</xdr:colOff>
      <xdr:row>32</xdr:row>
      <xdr:rowOff>75874</xdr:rowOff>
    </xdr:to>
    <xdr:sp macro="" textlink="">
      <xdr:nvSpPr>
        <xdr:cNvPr id="207" name="TextBox 206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SpPr txBox="1"/>
      </xdr:nvSpPr>
      <xdr:spPr>
        <a:xfrm>
          <a:off x="3812603" y="4003430"/>
          <a:ext cx="148166" cy="1608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 i="1"/>
            <a:t>A</a:t>
          </a:r>
        </a:p>
      </xdr:txBody>
    </xdr:sp>
    <xdr:clientData/>
  </xdr:twoCellAnchor>
  <xdr:twoCellAnchor>
    <xdr:from>
      <xdr:col>9</xdr:col>
      <xdr:colOff>351080</xdr:colOff>
      <xdr:row>27</xdr:row>
      <xdr:rowOff>86295</xdr:rowOff>
    </xdr:from>
    <xdr:to>
      <xdr:col>10</xdr:col>
      <xdr:colOff>13586</xdr:colOff>
      <xdr:row>28</xdr:row>
      <xdr:rowOff>126939</xdr:rowOff>
    </xdr:to>
    <xdr:sp macro="" textlink="">
      <xdr:nvSpPr>
        <xdr:cNvPr id="208" name="TextBox 207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SpPr txBox="1"/>
      </xdr:nvSpPr>
      <xdr:spPr>
        <a:xfrm>
          <a:off x="4243142" y="3529949"/>
          <a:ext cx="149013" cy="1695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 i="1"/>
            <a:t>B</a:t>
          </a:r>
        </a:p>
      </xdr:txBody>
    </xdr:sp>
    <xdr:clientData/>
  </xdr:twoCellAnchor>
  <xdr:twoCellAnchor>
    <xdr:from>
      <xdr:col>12</xdr:col>
      <xdr:colOff>138076</xdr:colOff>
      <xdr:row>31</xdr:row>
      <xdr:rowOff>120158</xdr:rowOff>
    </xdr:from>
    <xdr:to>
      <xdr:col>12</xdr:col>
      <xdr:colOff>430176</xdr:colOff>
      <xdr:row>34</xdr:row>
      <xdr:rowOff>37770</xdr:rowOff>
    </xdr:to>
    <xdr:sp macro="" textlink="">
      <xdr:nvSpPr>
        <xdr:cNvPr id="211" name="TextBox 210">
          <a:extLst>
            <a:ext uri="{FF2B5EF4-FFF2-40B4-BE49-F238E27FC236}">
              <a16:creationId xmlns:a16="http://schemas.microsoft.com/office/drawing/2014/main" id="{00000000-0008-0000-0200-0000D3000000}"/>
            </a:ext>
          </a:extLst>
        </xdr:cNvPr>
        <xdr:cNvSpPr txBox="1"/>
      </xdr:nvSpPr>
      <xdr:spPr>
        <a:xfrm>
          <a:off x="5006084" y="4079627"/>
          <a:ext cx="292100" cy="304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800"/>
            <a:t>R</a:t>
          </a:r>
        </a:p>
      </xdr:txBody>
    </xdr:sp>
    <xdr:clientData/>
  </xdr:twoCellAnchor>
  <xdr:twoCellAnchor>
    <xdr:from>
      <xdr:col>5</xdr:col>
      <xdr:colOff>114301</xdr:colOff>
      <xdr:row>16</xdr:row>
      <xdr:rowOff>12362</xdr:rowOff>
    </xdr:from>
    <xdr:to>
      <xdr:col>6</xdr:col>
      <xdr:colOff>152401</xdr:colOff>
      <xdr:row>19</xdr:row>
      <xdr:rowOff>73582</xdr:rowOff>
    </xdr:to>
    <xdr:sp macro="" textlink="">
      <xdr:nvSpPr>
        <xdr:cNvPr id="215" name="TextBox 214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SpPr txBox="1"/>
      </xdr:nvSpPr>
      <xdr:spPr>
        <a:xfrm>
          <a:off x="2060332" y="2005285"/>
          <a:ext cx="524607" cy="4568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r>
            <a:rPr lang="en-GB" sz="2400">
              <a:latin typeface="Times New Roman" panose="02020603050405020304" pitchFamily="18" charset="0"/>
              <a:cs typeface="Times New Roman" panose="02020603050405020304" pitchFamily="18" charset="0"/>
            </a:rPr>
            <a:t>Fx</a:t>
          </a:r>
        </a:p>
      </xdr:txBody>
    </xdr:sp>
    <xdr:clientData/>
  </xdr:twoCellAnchor>
  <xdr:twoCellAnchor>
    <xdr:from>
      <xdr:col>16</xdr:col>
      <xdr:colOff>419111</xdr:colOff>
      <xdr:row>39</xdr:row>
      <xdr:rowOff>44607</xdr:rowOff>
    </xdr:from>
    <xdr:to>
      <xdr:col>17</xdr:col>
      <xdr:colOff>457212</xdr:colOff>
      <xdr:row>42</xdr:row>
      <xdr:rowOff>114619</xdr:rowOff>
    </xdr:to>
    <xdr:sp macro="" textlink="">
      <xdr:nvSpPr>
        <xdr:cNvPr id="216" name="TextBox 215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SpPr txBox="1"/>
      </xdr:nvSpPr>
      <xdr:spPr>
        <a:xfrm>
          <a:off x="7233149" y="5044499"/>
          <a:ext cx="524609" cy="4568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r>
            <a:rPr lang="en-GB" sz="2400">
              <a:latin typeface="Times New Roman" panose="02020603050405020304" pitchFamily="18" charset="0"/>
              <a:cs typeface="Times New Roman" panose="02020603050405020304" pitchFamily="18" charset="0"/>
            </a:rPr>
            <a:t>Fx</a:t>
          </a:r>
        </a:p>
      </xdr:txBody>
    </xdr:sp>
    <xdr:clientData/>
  </xdr:twoCellAnchor>
  <xdr:twoCellAnchor>
    <xdr:from>
      <xdr:col>0</xdr:col>
      <xdr:colOff>175260</xdr:colOff>
      <xdr:row>77</xdr:row>
      <xdr:rowOff>7620</xdr:rowOff>
    </xdr:from>
    <xdr:to>
      <xdr:col>17</xdr:col>
      <xdr:colOff>441960</xdr:colOff>
      <xdr:row>79</xdr:row>
      <xdr:rowOff>22860</xdr:rowOff>
    </xdr:to>
    <xdr:sp macro="" textlink="">
      <xdr:nvSpPr>
        <xdr:cNvPr id="201" name="TextBox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SpPr txBox="1"/>
      </xdr:nvSpPr>
      <xdr:spPr>
        <a:xfrm>
          <a:off x="175260" y="9951720"/>
          <a:ext cx="7581900" cy="2743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18000" rtlCol="0" anchor="t"/>
        <a:lstStyle/>
        <a:p>
          <a:r>
            <a:rPr lang="en-GB" sz="800" baseline="0"/>
            <a:t>Young's Modulus, Expansion, Forces and Displacement Stress are based upon minimum temperature of 70°F.  If lower temperature required for Displacement Stress enter appropriate data into the </a:t>
          </a:r>
          <a:r>
            <a:rPr lang="en-GB" sz="800" b="1" i="1" baseline="0"/>
            <a:t>Min Temperature</a:t>
          </a:r>
          <a:r>
            <a:rPr lang="en-GB" sz="800" baseline="0"/>
            <a:t> cell.  This also affects the value of the cold Young's Modulus</a:t>
          </a:r>
        </a:p>
        <a:p>
          <a:endParaRPr lang="en-GB" sz="800"/>
        </a:p>
      </xdr:txBody>
    </xdr:sp>
    <xdr:clientData/>
  </xdr:twoCellAnchor>
  <xdr:twoCellAnchor>
    <xdr:from>
      <xdr:col>0</xdr:col>
      <xdr:colOff>175260</xdr:colOff>
      <xdr:row>79</xdr:row>
      <xdr:rowOff>0</xdr:rowOff>
    </xdr:from>
    <xdr:to>
      <xdr:col>17</xdr:col>
      <xdr:colOff>441960</xdr:colOff>
      <xdr:row>80</xdr:row>
      <xdr:rowOff>22860</xdr:rowOff>
    </xdr:to>
    <xdr:sp macro="" textlink="">
      <xdr:nvSpPr>
        <xdr:cNvPr id="202" name="TextBox 201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SpPr txBox="1"/>
      </xdr:nvSpPr>
      <xdr:spPr>
        <a:xfrm>
          <a:off x="175260" y="10187940"/>
          <a:ext cx="7581900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18000" rtlCol="0" anchor="t"/>
        <a:lstStyle/>
        <a:p>
          <a:r>
            <a:rPr lang="en-GB" sz="800" b="0" i="0" baseline="0"/>
            <a:t>Anchor Force (Hot) is based upon the ratios of the hot and cold Young's Modulus.</a:t>
          </a:r>
        </a:p>
        <a:p>
          <a:endParaRPr lang="en-GB" sz="800"/>
        </a:p>
      </xdr:txBody>
    </xdr:sp>
    <xdr:clientData/>
  </xdr:twoCellAnchor>
  <xdr:twoCellAnchor>
    <xdr:from>
      <xdr:col>5</xdr:col>
      <xdr:colOff>0</xdr:colOff>
      <xdr:row>51</xdr:row>
      <xdr:rowOff>38100</xdr:rowOff>
    </xdr:from>
    <xdr:to>
      <xdr:col>17</xdr:col>
      <xdr:colOff>485520</xdr:colOff>
      <xdr:row>51</xdr:row>
      <xdr:rowOff>38100</xdr:rowOff>
    </xdr:to>
    <xdr:cxnSp macro="">
      <xdr:nvCxnSpPr>
        <xdr:cNvPr id="218" name="Straight Connector 217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CxnSpPr/>
      </xdr:nvCxnSpPr>
      <xdr:spPr>
        <a:xfrm>
          <a:off x="1950720" y="66065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52</xdr:row>
      <xdr:rowOff>60960</xdr:rowOff>
    </xdr:from>
    <xdr:to>
      <xdr:col>17</xdr:col>
      <xdr:colOff>485520</xdr:colOff>
      <xdr:row>52</xdr:row>
      <xdr:rowOff>60960</xdr:rowOff>
    </xdr:to>
    <xdr:cxnSp macro="">
      <xdr:nvCxnSpPr>
        <xdr:cNvPr id="219" name="Straight Connector 218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CxnSpPr/>
      </xdr:nvCxnSpPr>
      <xdr:spPr>
        <a:xfrm>
          <a:off x="1950720" y="67589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53</xdr:row>
      <xdr:rowOff>83820</xdr:rowOff>
    </xdr:from>
    <xdr:to>
      <xdr:col>17</xdr:col>
      <xdr:colOff>485520</xdr:colOff>
      <xdr:row>53</xdr:row>
      <xdr:rowOff>83820</xdr:rowOff>
    </xdr:to>
    <xdr:cxnSp macro="">
      <xdr:nvCxnSpPr>
        <xdr:cNvPr id="220" name="Straight Connector 219">
          <a:extLst>
            <a:ext uri="{FF2B5EF4-FFF2-40B4-BE49-F238E27FC236}">
              <a16:creationId xmlns:a16="http://schemas.microsoft.com/office/drawing/2014/main" id="{00000000-0008-0000-0200-0000DC000000}"/>
            </a:ext>
          </a:extLst>
        </xdr:cNvPr>
        <xdr:cNvCxnSpPr/>
      </xdr:nvCxnSpPr>
      <xdr:spPr>
        <a:xfrm>
          <a:off x="1950720" y="69113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54</xdr:row>
      <xdr:rowOff>106680</xdr:rowOff>
    </xdr:from>
    <xdr:to>
      <xdr:col>17</xdr:col>
      <xdr:colOff>485520</xdr:colOff>
      <xdr:row>54</xdr:row>
      <xdr:rowOff>106680</xdr:rowOff>
    </xdr:to>
    <xdr:cxnSp macro="">
      <xdr:nvCxnSpPr>
        <xdr:cNvPr id="221" name="Straight Connector 220">
          <a:extLst>
            <a:ext uri="{FF2B5EF4-FFF2-40B4-BE49-F238E27FC236}">
              <a16:creationId xmlns:a16="http://schemas.microsoft.com/office/drawing/2014/main" id="{00000000-0008-0000-0200-0000DD000000}"/>
            </a:ext>
          </a:extLst>
        </xdr:cNvPr>
        <xdr:cNvCxnSpPr/>
      </xdr:nvCxnSpPr>
      <xdr:spPr>
        <a:xfrm>
          <a:off x="1950720" y="70637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56</xdr:row>
      <xdr:rowOff>0</xdr:rowOff>
    </xdr:from>
    <xdr:to>
      <xdr:col>17</xdr:col>
      <xdr:colOff>485520</xdr:colOff>
      <xdr:row>56</xdr:row>
      <xdr:rowOff>0</xdr:rowOff>
    </xdr:to>
    <xdr:cxnSp macro="">
      <xdr:nvCxnSpPr>
        <xdr:cNvPr id="222" name="Straight Connector 221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CxnSpPr/>
      </xdr:nvCxnSpPr>
      <xdr:spPr>
        <a:xfrm>
          <a:off x="1950720" y="72161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57</xdr:row>
      <xdr:rowOff>22860</xdr:rowOff>
    </xdr:from>
    <xdr:to>
      <xdr:col>17</xdr:col>
      <xdr:colOff>485520</xdr:colOff>
      <xdr:row>57</xdr:row>
      <xdr:rowOff>22860</xdr:rowOff>
    </xdr:to>
    <xdr:cxnSp macro="">
      <xdr:nvCxnSpPr>
        <xdr:cNvPr id="223" name="Straight Connector 222">
          <a:extLst>
            <a:ext uri="{FF2B5EF4-FFF2-40B4-BE49-F238E27FC236}">
              <a16:creationId xmlns:a16="http://schemas.microsoft.com/office/drawing/2014/main" id="{00000000-0008-0000-0200-0000DF000000}"/>
            </a:ext>
          </a:extLst>
        </xdr:cNvPr>
        <xdr:cNvCxnSpPr/>
      </xdr:nvCxnSpPr>
      <xdr:spPr>
        <a:xfrm>
          <a:off x="1950720" y="73685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58</xdr:row>
      <xdr:rowOff>45720</xdr:rowOff>
    </xdr:from>
    <xdr:to>
      <xdr:col>17</xdr:col>
      <xdr:colOff>485520</xdr:colOff>
      <xdr:row>58</xdr:row>
      <xdr:rowOff>45720</xdr:rowOff>
    </xdr:to>
    <xdr:cxnSp macro="">
      <xdr:nvCxnSpPr>
        <xdr:cNvPr id="224" name="Straight Connector 223">
          <a:extLst>
            <a:ext uri="{FF2B5EF4-FFF2-40B4-BE49-F238E27FC236}">
              <a16:creationId xmlns:a16="http://schemas.microsoft.com/office/drawing/2014/main" id="{00000000-0008-0000-0200-0000E0000000}"/>
            </a:ext>
          </a:extLst>
        </xdr:cNvPr>
        <xdr:cNvCxnSpPr/>
      </xdr:nvCxnSpPr>
      <xdr:spPr>
        <a:xfrm>
          <a:off x="1950720" y="75209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59</xdr:row>
      <xdr:rowOff>68580</xdr:rowOff>
    </xdr:from>
    <xdr:to>
      <xdr:col>17</xdr:col>
      <xdr:colOff>485520</xdr:colOff>
      <xdr:row>59</xdr:row>
      <xdr:rowOff>68580</xdr:rowOff>
    </xdr:to>
    <xdr:cxnSp macro="">
      <xdr:nvCxnSpPr>
        <xdr:cNvPr id="225" name="Straight Connector 224">
          <a:extLst>
            <a:ext uri="{FF2B5EF4-FFF2-40B4-BE49-F238E27FC236}">
              <a16:creationId xmlns:a16="http://schemas.microsoft.com/office/drawing/2014/main" id="{00000000-0008-0000-0200-0000E1000000}"/>
            </a:ext>
          </a:extLst>
        </xdr:cNvPr>
        <xdr:cNvCxnSpPr/>
      </xdr:nvCxnSpPr>
      <xdr:spPr>
        <a:xfrm>
          <a:off x="1950720" y="76733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60</xdr:row>
      <xdr:rowOff>91440</xdr:rowOff>
    </xdr:from>
    <xdr:to>
      <xdr:col>17</xdr:col>
      <xdr:colOff>485520</xdr:colOff>
      <xdr:row>60</xdr:row>
      <xdr:rowOff>91440</xdr:rowOff>
    </xdr:to>
    <xdr:cxnSp macro="">
      <xdr:nvCxnSpPr>
        <xdr:cNvPr id="226" name="Straight Connector 225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CxnSpPr/>
      </xdr:nvCxnSpPr>
      <xdr:spPr>
        <a:xfrm>
          <a:off x="1950720" y="78257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61</xdr:row>
      <xdr:rowOff>114300</xdr:rowOff>
    </xdr:from>
    <xdr:to>
      <xdr:col>17</xdr:col>
      <xdr:colOff>485520</xdr:colOff>
      <xdr:row>61</xdr:row>
      <xdr:rowOff>114300</xdr:rowOff>
    </xdr:to>
    <xdr:cxnSp macro="">
      <xdr:nvCxnSpPr>
        <xdr:cNvPr id="227" name="Straight Connector 226">
          <a:extLst>
            <a:ext uri="{FF2B5EF4-FFF2-40B4-BE49-F238E27FC236}">
              <a16:creationId xmlns:a16="http://schemas.microsoft.com/office/drawing/2014/main" id="{00000000-0008-0000-0200-0000E3000000}"/>
            </a:ext>
          </a:extLst>
        </xdr:cNvPr>
        <xdr:cNvCxnSpPr/>
      </xdr:nvCxnSpPr>
      <xdr:spPr>
        <a:xfrm>
          <a:off x="1950720" y="79781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5</xdr:row>
      <xdr:rowOff>190500</xdr:rowOff>
    </xdr:from>
    <xdr:to>
      <xdr:col>17</xdr:col>
      <xdr:colOff>0</xdr:colOff>
      <xdr:row>62</xdr:row>
      <xdr:rowOff>117480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CxnSpPr/>
      </xdr:nvCxnSpPr>
      <xdr:spPr>
        <a:xfrm>
          <a:off x="7315200" y="78486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187569</xdr:colOff>
      <xdr:row>18</xdr:row>
      <xdr:rowOff>14654</xdr:rowOff>
    </xdr:from>
    <xdr:to>
      <xdr:col>17</xdr:col>
      <xdr:colOff>342900</xdr:colOff>
      <xdr:row>40</xdr:row>
      <xdr:rowOff>29297</xdr:rowOff>
    </xdr:to>
    <xdr:grpSp>
      <xdr:nvGrpSpPr>
        <xdr:cNvPr id="356" name="Group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GrpSpPr/>
      </xdr:nvGrpSpPr>
      <xdr:grpSpPr>
        <a:xfrm>
          <a:off x="2283069" y="2395904"/>
          <a:ext cx="5917956" cy="3138843"/>
          <a:chOff x="2138289" y="2270174"/>
          <a:chExt cx="5519811" cy="2895003"/>
        </a:xfrm>
      </xdr:grpSpPr>
      <xdr:grpSp>
        <xdr:nvGrpSpPr>
          <xdr:cNvPr id="350" name="Group 349">
            <a:extLst>
              <a:ext uri="{FF2B5EF4-FFF2-40B4-BE49-F238E27FC236}">
                <a16:creationId xmlns:a16="http://schemas.microsoft.com/office/drawing/2014/main" id="{00000000-0008-0000-0200-00005E010000}"/>
              </a:ext>
            </a:extLst>
          </xdr:cNvPr>
          <xdr:cNvGrpSpPr/>
        </xdr:nvGrpSpPr>
        <xdr:grpSpPr>
          <a:xfrm>
            <a:off x="2669931" y="2270174"/>
            <a:ext cx="4988169" cy="2599006"/>
            <a:chOff x="2669931" y="2270174"/>
            <a:chExt cx="4988169" cy="2599006"/>
          </a:xfrm>
        </xdr:grpSpPr>
        <xdr:cxnSp macro="">
          <xdr:nvCxnSpPr>
            <xdr:cNvPr id="125" name="Straight Connector 124">
              <a:extLst>
                <a:ext uri="{FF2B5EF4-FFF2-40B4-BE49-F238E27FC236}">
                  <a16:creationId xmlns:a16="http://schemas.microsoft.com/office/drawing/2014/main" id="{00000000-0008-0000-0200-00007D000000}"/>
                </a:ext>
              </a:extLst>
            </xdr:cNvPr>
            <xdr:cNvCxnSpPr/>
          </xdr:nvCxnSpPr>
          <xdr:spPr>
            <a:xfrm flipV="1">
              <a:off x="2669931" y="2270174"/>
              <a:ext cx="648872" cy="335867"/>
            </a:xfrm>
            <a:prstGeom prst="line">
              <a:avLst/>
            </a:prstGeom>
            <a:ln w="635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7" name="Straight Connector 146">
              <a:extLst>
                <a:ext uri="{FF2B5EF4-FFF2-40B4-BE49-F238E27FC236}">
                  <a16:creationId xmlns:a16="http://schemas.microsoft.com/office/drawing/2014/main" id="{00000000-0008-0000-0200-000093000000}"/>
                </a:ext>
              </a:extLst>
            </xdr:cNvPr>
            <xdr:cNvCxnSpPr/>
          </xdr:nvCxnSpPr>
          <xdr:spPr>
            <a:xfrm flipH="1">
              <a:off x="7269480" y="4695093"/>
              <a:ext cx="350520" cy="174087"/>
            </a:xfrm>
            <a:prstGeom prst="line">
              <a:avLst/>
            </a:prstGeom>
            <a:ln w="635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/>
          </xdr:nvCxnSpPr>
          <xdr:spPr>
            <a:xfrm flipH="1">
              <a:off x="3809417" y="2956560"/>
              <a:ext cx="426130" cy="211602"/>
            </a:xfrm>
            <a:prstGeom prst="line">
              <a:avLst/>
            </a:prstGeom>
            <a:ln w="635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2" name="Straight Connector 151">
              <a:extLst>
                <a:ext uri="{FF2B5EF4-FFF2-40B4-BE49-F238E27FC236}">
                  <a16:creationId xmlns:a16="http://schemas.microsoft.com/office/drawing/2014/main" id="{00000000-0008-0000-0200-000098000000}"/>
                </a:ext>
              </a:extLst>
            </xdr:cNvPr>
            <xdr:cNvCxnSpPr/>
          </xdr:nvCxnSpPr>
          <xdr:spPr>
            <a:xfrm flipH="1">
              <a:off x="6083691" y="4106594"/>
              <a:ext cx="437856" cy="217451"/>
            </a:xfrm>
            <a:prstGeom prst="line">
              <a:avLst/>
            </a:prstGeom>
            <a:ln w="635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4" name="Straight Arrow Connector 153">
              <a:extLst>
                <a:ext uri="{FF2B5EF4-FFF2-40B4-BE49-F238E27FC236}">
                  <a16:creationId xmlns:a16="http://schemas.microsoft.com/office/drawing/2014/main" id="{00000000-0008-0000-0200-00009A000000}"/>
                </a:ext>
              </a:extLst>
            </xdr:cNvPr>
            <xdr:cNvCxnSpPr/>
          </xdr:nvCxnSpPr>
          <xdr:spPr>
            <a:xfrm>
              <a:off x="4194516" y="2982937"/>
              <a:ext cx="2286001" cy="1147103"/>
            </a:xfrm>
            <a:prstGeom prst="straightConnector1">
              <a:avLst/>
            </a:prstGeom>
            <a:ln w="6350">
              <a:solidFill>
                <a:schemeClr val="tx1"/>
              </a:solidFill>
              <a:headEnd type="triangle" w="sm" len="lg"/>
              <a:tailEnd type="triangle" w="sm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5" name="Straight Arrow Connector 154">
              <a:extLst>
                <a:ext uri="{FF2B5EF4-FFF2-40B4-BE49-F238E27FC236}">
                  <a16:creationId xmlns:a16="http://schemas.microsoft.com/office/drawing/2014/main" id="{00000000-0008-0000-0200-00009B000000}"/>
                </a:ext>
              </a:extLst>
            </xdr:cNvPr>
            <xdr:cNvCxnSpPr/>
          </xdr:nvCxnSpPr>
          <xdr:spPr>
            <a:xfrm>
              <a:off x="3280703" y="2293620"/>
              <a:ext cx="4339297" cy="2174631"/>
            </a:xfrm>
            <a:prstGeom prst="straightConnector1">
              <a:avLst/>
            </a:prstGeom>
            <a:ln w="6350">
              <a:solidFill>
                <a:schemeClr val="tx1"/>
              </a:solidFill>
              <a:headEnd type="triangle" w="sm" len="lg"/>
              <a:tailEnd type="triangle" w="sm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60" name="Straight Connector 159">
              <a:extLst>
                <a:ext uri="{FF2B5EF4-FFF2-40B4-BE49-F238E27FC236}">
                  <a16:creationId xmlns:a16="http://schemas.microsoft.com/office/drawing/2014/main" id="{00000000-0008-0000-0200-0000A0000000}"/>
                </a:ext>
              </a:extLst>
            </xdr:cNvPr>
            <xdr:cNvCxnSpPr/>
          </xdr:nvCxnSpPr>
          <xdr:spPr>
            <a:xfrm flipV="1">
              <a:off x="3927816" y="3650567"/>
              <a:ext cx="1262576" cy="638907"/>
            </a:xfrm>
            <a:prstGeom prst="line">
              <a:avLst/>
            </a:prstGeom>
            <a:ln w="6350">
              <a:solidFill>
                <a:schemeClr val="tx1"/>
              </a:solidFill>
              <a:prstDash val="lgDashDot"/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61" name="Straight Arrow Connector 160">
              <a:extLst>
                <a:ext uri="{FF2B5EF4-FFF2-40B4-BE49-F238E27FC236}">
                  <a16:creationId xmlns:a16="http://schemas.microsoft.com/office/drawing/2014/main" id="{00000000-0008-0000-0200-0000A1000000}"/>
                </a:ext>
              </a:extLst>
            </xdr:cNvPr>
            <xdr:cNvCxnSpPr/>
          </xdr:nvCxnSpPr>
          <xdr:spPr>
            <a:xfrm>
              <a:off x="3960055" y="3091962"/>
              <a:ext cx="1173418" cy="582081"/>
            </a:xfrm>
            <a:prstGeom prst="straightConnector1">
              <a:avLst/>
            </a:prstGeom>
            <a:ln w="6350">
              <a:solidFill>
                <a:schemeClr val="tx1"/>
              </a:solidFill>
              <a:headEnd type="triangle" w="sm" len="lg"/>
              <a:tailEnd type="triangle" w="sm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66" name="Straight Connector 165">
              <a:extLst>
                <a:ext uri="{FF2B5EF4-FFF2-40B4-BE49-F238E27FC236}">
                  <a16:creationId xmlns:a16="http://schemas.microsoft.com/office/drawing/2014/main" id="{00000000-0008-0000-0200-0000A6000000}"/>
                </a:ext>
              </a:extLst>
            </xdr:cNvPr>
            <xdr:cNvCxnSpPr/>
          </xdr:nvCxnSpPr>
          <xdr:spPr>
            <a:xfrm flipH="1">
              <a:off x="3169334" y="4088418"/>
              <a:ext cx="487681" cy="244431"/>
            </a:xfrm>
            <a:prstGeom prst="line">
              <a:avLst/>
            </a:prstGeom>
            <a:ln w="635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67" name="Straight Arrow Connector 166">
              <a:extLst>
                <a:ext uri="{FF2B5EF4-FFF2-40B4-BE49-F238E27FC236}">
                  <a16:creationId xmlns:a16="http://schemas.microsoft.com/office/drawing/2014/main" id="{00000000-0008-0000-0200-0000A7000000}"/>
                </a:ext>
              </a:extLst>
            </xdr:cNvPr>
            <xdr:cNvCxnSpPr/>
          </xdr:nvCxnSpPr>
          <xdr:spPr>
            <a:xfrm>
              <a:off x="3201572" y="4315265"/>
              <a:ext cx="689903" cy="344659"/>
            </a:xfrm>
            <a:prstGeom prst="straightConnector1">
              <a:avLst/>
            </a:prstGeom>
            <a:ln w="6350">
              <a:solidFill>
                <a:schemeClr val="tx1"/>
              </a:solidFill>
              <a:headEnd type="triangle" w="sm" len="lg"/>
              <a:tailEnd type="triangle" w="sm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69" name="Straight Connector 168">
              <a:extLst>
                <a:ext uri="{FF2B5EF4-FFF2-40B4-BE49-F238E27FC236}">
                  <a16:creationId xmlns:a16="http://schemas.microsoft.com/office/drawing/2014/main" id="{00000000-0008-0000-0200-0000A9000000}"/>
                </a:ext>
              </a:extLst>
            </xdr:cNvPr>
            <xdr:cNvCxnSpPr/>
          </xdr:nvCxnSpPr>
          <xdr:spPr>
            <a:xfrm flipH="1">
              <a:off x="3847514" y="4430148"/>
              <a:ext cx="493547" cy="247360"/>
            </a:xfrm>
            <a:prstGeom prst="line">
              <a:avLst/>
            </a:prstGeom>
            <a:ln w="635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72" name="Straight Connector 171">
              <a:extLst>
                <a:ext uri="{FF2B5EF4-FFF2-40B4-BE49-F238E27FC236}">
                  <a16:creationId xmlns:a16="http://schemas.microsoft.com/office/drawing/2014/main" id="{00000000-0008-0000-0200-0000AC000000}"/>
                </a:ext>
              </a:extLst>
            </xdr:cNvPr>
            <xdr:cNvCxnSpPr/>
          </xdr:nvCxnSpPr>
          <xdr:spPr>
            <a:xfrm flipH="1" flipV="1">
              <a:off x="2981765" y="3744350"/>
              <a:ext cx="660594" cy="320627"/>
            </a:xfrm>
            <a:prstGeom prst="line">
              <a:avLst/>
            </a:prstGeom>
            <a:ln w="635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74" name="Straight Arrow Connector 173">
              <a:extLst>
                <a:ext uri="{FF2B5EF4-FFF2-40B4-BE49-F238E27FC236}">
                  <a16:creationId xmlns:a16="http://schemas.microsoft.com/office/drawing/2014/main" id="{00000000-0008-0000-0200-0000AE000000}"/>
                </a:ext>
              </a:extLst>
            </xdr:cNvPr>
            <xdr:cNvCxnSpPr/>
          </xdr:nvCxnSpPr>
          <xdr:spPr>
            <a:xfrm flipH="1">
              <a:off x="3052104" y="3330526"/>
              <a:ext cx="913812" cy="440201"/>
            </a:xfrm>
            <a:prstGeom prst="straightConnector1">
              <a:avLst/>
            </a:prstGeom>
            <a:ln w="6350">
              <a:solidFill>
                <a:schemeClr val="tx1"/>
              </a:solidFill>
              <a:headEnd type="triangle" w="sm" len="lg"/>
              <a:tailEnd type="triangle" w="sm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9" name="Straight Connector 198">
              <a:extLst>
                <a:ext uri="{FF2B5EF4-FFF2-40B4-BE49-F238E27FC236}">
                  <a16:creationId xmlns:a16="http://schemas.microsoft.com/office/drawing/2014/main" id="{00000000-0008-0000-0200-0000C7000000}"/>
                </a:ext>
              </a:extLst>
            </xdr:cNvPr>
            <xdr:cNvCxnSpPr/>
          </xdr:nvCxnSpPr>
          <xdr:spPr>
            <a:xfrm flipH="1">
              <a:off x="3204505" y="2665242"/>
              <a:ext cx="420270" cy="196948"/>
            </a:xfrm>
            <a:prstGeom prst="line">
              <a:avLst/>
            </a:prstGeom>
            <a:ln w="635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0" name="Straight Arrow Connector 199">
              <a:extLst>
                <a:ext uri="{FF2B5EF4-FFF2-40B4-BE49-F238E27FC236}">
                  <a16:creationId xmlns:a16="http://schemas.microsoft.com/office/drawing/2014/main" id="{00000000-0008-0000-0200-0000C8000000}"/>
                </a:ext>
              </a:extLst>
            </xdr:cNvPr>
            <xdr:cNvCxnSpPr/>
          </xdr:nvCxnSpPr>
          <xdr:spPr>
            <a:xfrm>
              <a:off x="3583744" y="2679896"/>
              <a:ext cx="610772" cy="303041"/>
            </a:xfrm>
            <a:prstGeom prst="straightConnector1">
              <a:avLst/>
            </a:prstGeom>
            <a:ln w="6350">
              <a:solidFill>
                <a:schemeClr val="tx1"/>
              </a:solidFill>
              <a:headEnd type="triangle" w="sm" len="lg"/>
              <a:tailEnd type="triangle" w="sm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4" name="Straight Connector 203">
              <a:extLst>
                <a:ext uri="{FF2B5EF4-FFF2-40B4-BE49-F238E27FC236}">
                  <a16:creationId xmlns:a16="http://schemas.microsoft.com/office/drawing/2014/main" id="{00000000-0008-0000-0200-0000CC000000}"/>
                </a:ext>
              </a:extLst>
            </xdr:cNvPr>
            <xdr:cNvCxnSpPr/>
          </xdr:nvCxnSpPr>
          <xdr:spPr>
            <a:xfrm flipH="1">
              <a:off x="6709118" y="4403774"/>
              <a:ext cx="420272" cy="215107"/>
            </a:xfrm>
            <a:prstGeom prst="line">
              <a:avLst/>
            </a:prstGeom>
            <a:ln w="635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6" name="Straight Arrow Connector 205">
              <a:extLst>
                <a:ext uri="{FF2B5EF4-FFF2-40B4-BE49-F238E27FC236}">
                  <a16:creationId xmlns:a16="http://schemas.microsoft.com/office/drawing/2014/main" id="{00000000-0008-0000-0200-0000CE000000}"/>
                </a:ext>
              </a:extLst>
            </xdr:cNvPr>
            <xdr:cNvCxnSpPr/>
          </xdr:nvCxnSpPr>
          <xdr:spPr>
            <a:xfrm>
              <a:off x="6480517" y="4132971"/>
              <a:ext cx="604911" cy="300111"/>
            </a:xfrm>
            <a:prstGeom prst="straightConnector1">
              <a:avLst/>
            </a:prstGeom>
            <a:ln w="6350">
              <a:solidFill>
                <a:schemeClr val="tx1"/>
              </a:solidFill>
              <a:headEnd type="triangle" w="sm" len="lg"/>
              <a:tailEnd type="triangle" w="sm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6" name="Straight Connector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CxnSpPr/>
          </xdr:nvCxnSpPr>
          <xdr:spPr>
            <a:xfrm flipH="1" flipV="1">
              <a:off x="7414846" y="4591929"/>
              <a:ext cx="202223" cy="97302"/>
            </a:xfrm>
            <a:prstGeom prst="line">
              <a:avLst/>
            </a:prstGeom>
            <a:ln w="635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/>
          </xdr:nvCxnSpPr>
          <xdr:spPr>
            <a:xfrm flipV="1">
              <a:off x="7411916" y="4441874"/>
              <a:ext cx="246184" cy="150055"/>
            </a:xfrm>
            <a:prstGeom prst="line">
              <a:avLst/>
            </a:prstGeom>
            <a:ln w="635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348" name="Group 347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2138289" y="2393847"/>
            <a:ext cx="5484642" cy="2771330"/>
            <a:chOff x="2138289" y="2393847"/>
            <a:chExt cx="5484642" cy="2771330"/>
          </a:xfrm>
        </xdr:grpSpPr>
        <xdr:cxnSp macro="">
          <xdr:nvCxnSpPr>
            <xdr:cNvPr id="15" name="Straight Connector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CxnSpPr>
              <a:endCxn id="17" idx="0"/>
            </xdr:cNvCxnSpPr>
          </xdr:nvCxnSpPr>
          <xdr:spPr>
            <a:xfrm>
              <a:off x="2590800" y="2635347"/>
              <a:ext cx="1824158" cy="918411"/>
            </a:xfrm>
            <a:prstGeom prst="line">
              <a:avLst/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7" name="Arc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/>
          </xdr:nvSpPr>
          <xdr:spPr>
            <a:xfrm rot="16940832">
              <a:off x="4299528" y="3508390"/>
              <a:ext cx="151751" cy="225508"/>
            </a:xfrm>
            <a:prstGeom prst="arc">
              <a:avLst>
                <a:gd name="adj1" fmla="val 1068063"/>
                <a:gd name="adj2" fmla="val 7636823"/>
              </a:avLst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24" name="Straight Connector 23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CxnSpPr>
              <a:stCxn id="98" idx="2"/>
              <a:endCxn id="17" idx="2"/>
            </xdr:cNvCxnSpPr>
          </xdr:nvCxnSpPr>
          <xdr:spPr>
            <a:xfrm flipV="1">
              <a:off x="3815267" y="3692621"/>
              <a:ext cx="621247" cy="318663"/>
            </a:xfrm>
            <a:prstGeom prst="line">
              <a:avLst/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98" name="Arc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SpPr/>
          </xdr:nvSpPr>
          <xdr:spPr>
            <a:xfrm rot="10800000">
              <a:off x="3757338" y="3999617"/>
              <a:ext cx="234967" cy="171460"/>
            </a:xfrm>
            <a:prstGeom prst="arc">
              <a:avLst>
                <a:gd name="adj1" fmla="val 18824391"/>
                <a:gd name="adj2" fmla="val 3081744"/>
              </a:avLst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32" name="Straight Connector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CxnSpPr>
              <a:stCxn id="98" idx="0"/>
            </xdr:cNvCxnSpPr>
          </xdr:nvCxnSpPr>
          <xdr:spPr>
            <a:xfrm>
              <a:off x="3807237" y="4155652"/>
              <a:ext cx="463479" cy="230537"/>
            </a:xfrm>
            <a:prstGeom prst="line">
              <a:avLst/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00" name="Arc 99">
              <a:extLst>
                <a:ext uri="{FF2B5EF4-FFF2-40B4-BE49-F238E27FC236}">
                  <a16:creationId xmlns:a16="http://schemas.microsoft.com/office/drawing/2014/main" id="{00000000-0008-0000-0200-000064000000}"/>
                </a:ext>
              </a:extLst>
            </xdr:cNvPr>
            <xdr:cNvSpPr/>
          </xdr:nvSpPr>
          <xdr:spPr>
            <a:xfrm>
              <a:off x="4196223" y="4104356"/>
              <a:ext cx="301258" cy="304610"/>
            </a:xfrm>
            <a:prstGeom prst="arc">
              <a:avLst>
                <a:gd name="adj1" fmla="val 3855463"/>
                <a:gd name="adj2" fmla="val 7302030"/>
              </a:avLst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50" name="Straight Connector 49">
              <a:extLst>
                <a:ext uri="{FF2B5EF4-FFF2-40B4-BE49-F238E27FC236}">
                  <a16:creationId xmlns:a16="http://schemas.microsoft.com/office/drawing/2014/main" id="{00000000-0008-0000-0200-000032000000}"/>
                </a:ext>
              </a:extLst>
            </xdr:cNvPr>
            <xdr:cNvCxnSpPr>
              <a:stCxn id="100" idx="0"/>
              <a:endCxn id="264" idx="2"/>
            </xdr:cNvCxnSpPr>
          </xdr:nvCxnSpPr>
          <xdr:spPr>
            <a:xfrm flipV="1">
              <a:off x="4413194" y="4016284"/>
              <a:ext cx="771509" cy="377336"/>
            </a:xfrm>
            <a:prstGeom prst="line">
              <a:avLst/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" name="Straight Connector 56">
              <a:extLst>
                <a:ext uri="{FF2B5EF4-FFF2-40B4-BE49-F238E27FC236}">
                  <a16:creationId xmlns:a16="http://schemas.microsoft.com/office/drawing/2014/main" id="{00000000-0008-0000-0200-000039000000}"/>
                </a:ext>
              </a:extLst>
            </xdr:cNvPr>
            <xdr:cNvCxnSpPr/>
          </xdr:nvCxnSpPr>
          <xdr:spPr>
            <a:xfrm>
              <a:off x="5331069" y="4012212"/>
              <a:ext cx="1830559" cy="915572"/>
            </a:xfrm>
            <a:prstGeom prst="line">
              <a:avLst/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106" name="Group 105">
              <a:extLst>
                <a:ext uri="{FF2B5EF4-FFF2-40B4-BE49-F238E27FC236}">
                  <a16:creationId xmlns:a16="http://schemas.microsoft.com/office/drawing/2014/main" id="{00000000-0008-0000-0200-00006A000000}"/>
                </a:ext>
              </a:extLst>
            </xdr:cNvPr>
            <xdr:cNvGrpSpPr/>
          </xdr:nvGrpSpPr>
          <xdr:grpSpPr>
            <a:xfrm>
              <a:off x="7164857" y="4756220"/>
              <a:ext cx="59266" cy="312910"/>
              <a:chOff x="6540483" y="2468017"/>
              <a:chExt cx="59266" cy="302816"/>
            </a:xfrm>
          </xdr:grpSpPr>
          <xdr:cxnSp macro="">
            <xdr:nvCxnSpPr>
              <xdr:cNvPr id="102" name="Straight Connector 101">
                <a:extLst>
                  <a:ext uri="{FF2B5EF4-FFF2-40B4-BE49-F238E27FC236}">
                    <a16:creationId xmlns:a16="http://schemas.microsoft.com/office/drawing/2014/main" id="{00000000-0008-0000-0200-000066000000}"/>
                  </a:ext>
                </a:extLst>
              </xdr:cNvPr>
              <xdr:cNvCxnSpPr/>
            </xdr:nvCxnSpPr>
            <xdr:spPr>
              <a:xfrm>
                <a:off x="6540500" y="2518833"/>
                <a:ext cx="0" cy="252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05" name="Straight Connector 104">
                <a:extLst>
                  <a:ext uri="{FF2B5EF4-FFF2-40B4-BE49-F238E27FC236}">
                    <a16:creationId xmlns:a16="http://schemas.microsoft.com/office/drawing/2014/main" id="{00000000-0008-0000-0200-000069000000}"/>
                  </a:ext>
                </a:extLst>
              </xdr:cNvPr>
              <xdr:cNvCxnSpPr/>
            </xdr:nvCxnSpPr>
            <xdr:spPr>
              <a:xfrm flipV="1">
                <a:off x="6540500" y="2709333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12" name="Straight Connector 111">
                <a:extLst>
                  <a:ext uri="{FF2B5EF4-FFF2-40B4-BE49-F238E27FC236}">
                    <a16:creationId xmlns:a16="http://schemas.microsoft.com/office/drawing/2014/main" id="{00000000-0008-0000-0200-000070000000}"/>
                  </a:ext>
                </a:extLst>
              </xdr:cNvPr>
              <xdr:cNvCxnSpPr/>
            </xdr:nvCxnSpPr>
            <xdr:spPr>
              <a:xfrm flipV="1">
                <a:off x="6544716" y="2586552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13" name="Straight Connector 112">
                <a:extLst>
                  <a:ext uri="{FF2B5EF4-FFF2-40B4-BE49-F238E27FC236}">
                    <a16:creationId xmlns:a16="http://schemas.microsoft.com/office/drawing/2014/main" id="{00000000-0008-0000-0200-000071000000}"/>
                  </a:ext>
                </a:extLst>
              </xdr:cNvPr>
              <xdr:cNvCxnSpPr/>
            </xdr:nvCxnSpPr>
            <xdr:spPr>
              <a:xfrm flipV="1">
                <a:off x="6544716" y="2641570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14" name="Straight Connector 113">
                <a:extLst>
                  <a:ext uri="{FF2B5EF4-FFF2-40B4-BE49-F238E27FC236}">
                    <a16:creationId xmlns:a16="http://schemas.microsoft.com/office/drawing/2014/main" id="{00000000-0008-0000-0200-000072000000}"/>
                  </a:ext>
                </a:extLst>
              </xdr:cNvPr>
              <xdr:cNvCxnSpPr/>
            </xdr:nvCxnSpPr>
            <xdr:spPr>
              <a:xfrm flipV="1">
                <a:off x="6540483" y="2468017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15" name="Straight Connector 114">
                <a:extLst>
                  <a:ext uri="{FF2B5EF4-FFF2-40B4-BE49-F238E27FC236}">
                    <a16:creationId xmlns:a16="http://schemas.microsoft.com/office/drawing/2014/main" id="{00000000-0008-0000-0200-000073000000}"/>
                  </a:ext>
                </a:extLst>
              </xdr:cNvPr>
              <xdr:cNvCxnSpPr/>
            </xdr:nvCxnSpPr>
            <xdr:spPr>
              <a:xfrm flipV="1">
                <a:off x="6544716" y="2527279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117" name="Group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GrpSpPr/>
          </xdr:nvGrpSpPr>
          <xdr:grpSpPr>
            <a:xfrm rot="10800000">
              <a:off x="2531526" y="2486652"/>
              <a:ext cx="59266" cy="312976"/>
              <a:chOff x="6540483" y="2468017"/>
              <a:chExt cx="59266" cy="302816"/>
            </a:xfrm>
          </xdr:grpSpPr>
          <xdr:cxnSp macro="">
            <xdr:nvCxnSpPr>
              <xdr:cNvPr id="118" name="Straight Connector 117">
                <a:extLst>
                  <a:ext uri="{FF2B5EF4-FFF2-40B4-BE49-F238E27FC236}">
                    <a16:creationId xmlns:a16="http://schemas.microsoft.com/office/drawing/2014/main" id="{00000000-0008-0000-0200-000076000000}"/>
                  </a:ext>
                </a:extLst>
              </xdr:cNvPr>
              <xdr:cNvCxnSpPr/>
            </xdr:nvCxnSpPr>
            <xdr:spPr>
              <a:xfrm>
                <a:off x="6540500" y="2518833"/>
                <a:ext cx="0" cy="252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19" name="Straight Connector 118">
                <a:extLst>
                  <a:ext uri="{FF2B5EF4-FFF2-40B4-BE49-F238E27FC236}">
                    <a16:creationId xmlns:a16="http://schemas.microsoft.com/office/drawing/2014/main" id="{00000000-0008-0000-0200-000077000000}"/>
                  </a:ext>
                </a:extLst>
              </xdr:cNvPr>
              <xdr:cNvCxnSpPr/>
            </xdr:nvCxnSpPr>
            <xdr:spPr>
              <a:xfrm flipV="1">
                <a:off x="6540500" y="2709333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20" name="Straight Connector 119">
                <a:extLst>
                  <a:ext uri="{FF2B5EF4-FFF2-40B4-BE49-F238E27FC236}">
                    <a16:creationId xmlns:a16="http://schemas.microsoft.com/office/drawing/2014/main" id="{00000000-0008-0000-0200-000078000000}"/>
                  </a:ext>
                </a:extLst>
              </xdr:cNvPr>
              <xdr:cNvCxnSpPr/>
            </xdr:nvCxnSpPr>
            <xdr:spPr>
              <a:xfrm flipV="1">
                <a:off x="6544716" y="2586552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21" name="Straight Connector 120">
                <a:extLst>
                  <a:ext uri="{FF2B5EF4-FFF2-40B4-BE49-F238E27FC236}">
                    <a16:creationId xmlns:a16="http://schemas.microsoft.com/office/drawing/2014/main" id="{00000000-0008-0000-0200-000079000000}"/>
                  </a:ext>
                </a:extLst>
              </xdr:cNvPr>
              <xdr:cNvCxnSpPr/>
            </xdr:nvCxnSpPr>
            <xdr:spPr>
              <a:xfrm flipV="1">
                <a:off x="6544716" y="2641570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22" name="Straight Connector 121">
                <a:extLst>
                  <a:ext uri="{FF2B5EF4-FFF2-40B4-BE49-F238E27FC236}">
                    <a16:creationId xmlns:a16="http://schemas.microsoft.com/office/drawing/2014/main" id="{00000000-0008-0000-0200-00007A000000}"/>
                  </a:ext>
                </a:extLst>
              </xdr:cNvPr>
              <xdr:cNvCxnSpPr/>
            </xdr:nvCxnSpPr>
            <xdr:spPr>
              <a:xfrm flipV="1">
                <a:off x="6540483" y="2468017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23" name="Straight Connector 122">
                <a:extLst>
                  <a:ext uri="{FF2B5EF4-FFF2-40B4-BE49-F238E27FC236}">
                    <a16:creationId xmlns:a16="http://schemas.microsoft.com/office/drawing/2014/main" id="{00000000-0008-0000-0200-00007B000000}"/>
                  </a:ext>
                </a:extLst>
              </xdr:cNvPr>
              <xdr:cNvCxnSpPr/>
            </xdr:nvCxnSpPr>
            <xdr:spPr>
              <a:xfrm flipV="1">
                <a:off x="6544716" y="2527279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116" name="Group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GrpSpPr/>
          </xdr:nvGrpSpPr>
          <xdr:grpSpPr>
            <a:xfrm rot="1620000">
              <a:off x="3663503" y="3130973"/>
              <a:ext cx="148171" cy="159176"/>
              <a:chOff x="3352800" y="2565400"/>
              <a:chExt cx="148171" cy="160869"/>
            </a:xfrm>
          </xdr:grpSpPr>
          <xdr:grpSp>
            <xdr:nvGrpSpPr>
              <xdr:cNvPr id="111" name="Group 110">
                <a:extLst>
                  <a:ext uri="{FF2B5EF4-FFF2-40B4-BE49-F238E27FC236}">
                    <a16:creationId xmlns:a16="http://schemas.microsoft.com/office/drawing/2014/main" id="{00000000-0008-0000-0200-00006F000000}"/>
                  </a:ext>
                </a:extLst>
              </xdr:cNvPr>
              <xdr:cNvGrpSpPr/>
            </xdr:nvGrpSpPr>
            <xdr:grpSpPr>
              <a:xfrm>
                <a:off x="3352800" y="2565400"/>
                <a:ext cx="148159" cy="42333"/>
                <a:chOff x="3352800" y="2561167"/>
                <a:chExt cx="148159" cy="42333"/>
              </a:xfrm>
            </xdr:grpSpPr>
            <xdr:cxnSp macro="">
              <xdr:nvCxnSpPr>
                <xdr:cNvPr id="108" name="Straight Connector 107">
                  <a:extLst>
                    <a:ext uri="{FF2B5EF4-FFF2-40B4-BE49-F238E27FC236}">
                      <a16:creationId xmlns:a16="http://schemas.microsoft.com/office/drawing/2014/main" id="{00000000-0008-0000-0200-00006C000000}"/>
                    </a:ext>
                  </a:extLst>
                </xdr:cNvPr>
                <xdr:cNvCxnSpPr/>
              </xdr:nvCxnSpPr>
              <xdr:spPr>
                <a:xfrm>
                  <a:off x="3352800" y="2603500"/>
                  <a:ext cx="144000" cy="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0" name="Straight Connector 109">
                  <a:extLst>
                    <a:ext uri="{FF2B5EF4-FFF2-40B4-BE49-F238E27FC236}">
                      <a16:creationId xmlns:a16="http://schemas.microsoft.com/office/drawing/2014/main" id="{00000000-0008-0000-0200-00006E000000}"/>
                    </a:ext>
                  </a:extLst>
                </xdr:cNvPr>
                <xdr:cNvCxnSpPr/>
              </xdr:nvCxnSpPr>
              <xdr:spPr>
                <a:xfrm flipV="1">
                  <a:off x="3352800" y="2561167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30" name="Straight Connector 129">
                  <a:extLst>
                    <a:ext uri="{FF2B5EF4-FFF2-40B4-BE49-F238E27FC236}">
                      <a16:creationId xmlns:a16="http://schemas.microsoft.com/office/drawing/2014/main" id="{00000000-0008-0000-0200-000082000000}"/>
                    </a:ext>
                  </a:extLst>
                </xdr:cNvPr>
                <xdr:cNvCxnSpPr/>
              </xdr:nvCxnSpPr>
              <xdr:spPr>
                <a:xfrm flipV="1">
                  <a:off x="3500959" y="2565398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134" name="Group 133">
                <a:extLst>
                  <a:ext uri="{FF2B5EF4-FFF2-40B4-BE49-F238E27FC236}">
                    <a16:creationId xmlns:a16="http://schemas.microsoft.com/office/drawing/2014/main" id="{00000000-0008-0000-0200-000086000000}"/>
                  </a:ext>
                </a:extLst>
              </xdr:cNvPr>
              <xdr:cNvGrpSpPr/>
            </xdr:nvGrpSpPr>
            <xdr:grpSpPr>
              <a:xfrm flipV="1">
                <a:off x="3352812" y="2683936"/>
                <a:ext cx="148159" cy="42333"/>
                <a:chOff x="3352800" y="2561167"/>
                <a:chExt cx="148159" cy="42333"/>
              </a:xfrm>
            </xdr:grpSpPr>
            <xdr:cxnSp macro="">
              <xdr:nvCxnSpPr>
                <xdr:cNvPr id="135" name="Straight Connector 134">
                  <a:extLst>
                    <a:ext uri="{FF2B5EF4-FFF2-40B4-BE49-F238E27FC236}">
                      <a16:creationId xmlns:a16="http://schemas.microsoft.com/office/drawing/2014/main" id="{00000000-0008-0000-0200-000087000000}"/>
                    </a:ext>
                  </a:extLst>
                </xdr:cNvPr>
                <xdr:cNvCxnSpPr/>
              </xdr:nvCxnSpPr>
              <xdr:spPr>
                <a:xfrm>
                  <a:off x="3352800" y="2603500"/>
                  <a:ext cx="144000" cy="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36" name="Straight Connector 135">
                  <a:extLst>
                    <a:ext uri="{FF2B5EF4-FFF2-40B4-BE49-F238E27FC236}">
                      <a16:creationId xmlns:a16="http://schemas.microsoft.com/office/drawing/2014/main" id="{00000000-0008-0000-0200-000088000000}"/>
                    </a:ext>
                  </a:extLst>
                </xdr:cNvPr>
                <xdr:cNvCxnSpPr/>
              </xdr:nvCxnSpPr>
              <xdr:spPr>
                <a:xfrm flipV="1">
                  <a:off x="3352800" y="2561167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37" name="Straight Connector 136">
                  <a:extLst>
                    <a:ext uri="{FF2B5EF4-FFF2-40B4-BE49-F238E27FC236}">
                      <a16:creationId xmlns:a16="http://schemas.microsoft.com/office/drawing/2014/main" id="{00000000-0008-0000-0200-000089000000}"/>
                    </a:ext>
                  </a:extLst>
                </xdr:cNvPr>
                <xdr:cNvCxnSpPr/>
              </xdr:nvCxnSpPr>
              <xdr:spPr>
                <a:xfrm flipV="1">
                  <a:off x="3500959" y="2565398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grpSp>
          <xdr:nvGrpSpPr>
            <xdr:cNvPr id="138" name="Group 137">
              <a:extLst>
                <a:ext uri="{FF2B5EF4-FFF2-40B4-BE49-F238E27FC236}">
                  <a16:creationId xmlns:a16="http://schemas.microsoft.com/office/drawing/2014/main" id="{00000000-0008-0000-0200-00008A000000}"/>
                </a:ext>
              </a:extLst>
            </xdr:cNvPr>
            <xdr:cNvGrpSpPr/>
          </xdr:nvGrpSpPr>
          <xdr:grpSpPr>
            <a:xfrm rot="1620000">
              <a:off x="5948179" y="4279107"/>
              <a:ext cx="148171" cy="159175"/>
              <a:chOff x="3352800" y="2565400"/>
              <a:chExt cx="148171" cy="160869"/>
            </a:xfrm>
          </xdr:grpSpPr>
          <xdr:grpSp>
            <xdr:nvGrpSpPr>
              <xdr:cNvPr id="139" name="Group 138">
                <a:extLst>
                  <a:ext uri="{FF2B5EF4-FFF2-40B4-BE49-F238E27FC236}">
                    <a16:creationId xmlns:a16="http://schemas.microsoft.com/office/drawing/2014/main" id="{00000000-0008-0000-0200-00008B000000}"/>
                  </a:ext>
                </a:extLst>
              </xdr:cNvPr>
              <xdr:cNvGrpSpPr/>
            </xdr:nvGrpSpPr>
            <xdr:grpSpPr>
              <a:xfrm>
                <a:off x="3352800" y="2565400"/>
                <a:ext cx="148159" cy="42333"/>
                <a:chOff x="3352800" y="2561167"/>
                <a:chExt cx="148159" cy="42333"/>
              </a:xfrm>
            </xdr:grpSpPr>
            <xdr:cxnSp macro="">
              <xdr:nvCxnSpPr>
                <xdr:cNvPr id="144" name="Straight Connector 143">
                  <a:extLst>
                    <a:ext uri="{FF2B5EF4-FFF2-40B4-BE49-F238E27FC236}">
                      <a16:creationId xmlns:a16="http://schemas.microsoft.com/office/drawing/2014/main" id="{00000000-0008-0000-0200-000090000000}"/>
                    </a:ext>
                  </a:extLst>
                </xdr:cNvPr>
                <xdr:cNvCxnSpPr/>
              </xdr:nvCxnSpPr>
              <xdr:spPr>
                <a:xfrm>
                  <a:off x="3352800" y="2603500"/>
                  <a:ext cx="144000" cy="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5" name="Straight Connector 144">
                  <a:extLst>
                    <a:ext uri="{FF2B5EF4-FFF2-40B4-BE49-F238E27FC236}">
                      <a16:creationId xmlns:a16="http://schemas.microsoft.com/office/drawing/2014/main" id="{00000000-0008-0000-0200-000091000000}"/>
                    </a:ext>
                  </a:extLst>
                </xdr:cNvPr>
                <xdr:cNvCxnSpPr/>
              </xdr:nvCxnSpPr>
              <xdr:spPr>
                <a:xfrm flipV="1">
                  <a:off x="3352800" y="2561167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6" name="Straight Connector 145">
                  <a:extLst>
                    <a:ext uri="{FF2B5EF4-FFF2-40B4-BE49-F238E27FC236}">
                      <a16:creationId xmlns:a16="http://schemas.microsoft.com/office/drawing/2014/main" id="{00000000-0008-0000-0200-000092000000}"/>
                    </a:ext>
                  </a:extLst>
                </xdr:cNvPr>
                <xdr:cNvCxnSpPr/>
              </xdr:nvCxnSpPr>
              <xdr:spPr>
                <a:xfrm flipV="1">
                  <a:off x="3500959" y="2565398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140" name="Group 139">
                <a:extLst>
                  <a:ext uri="{FF2B5EF4-FFF2-40B4-BE49-F238E27FC236}">
                    <a16:creationId xmlns:a16="http://schemas.microsoft.com/office/drawing/2014/main" id="{00000000-0008-0000-0200-00008C000000}"/>
                  </a:ext>
                </a:extLst>
              </xdr:cNvPr>
              <xdr:cNvGrpSpPr/>
            </xdr:nvGrpSpPr>
            <xdr:grpSpPr>
              <a:xfrm flipV="1">
                <a:off x="3352812" y="2683936"/>
                <a:ext cx="148159" cy="42333"/>
                <a:chOff x="3352800" y="2561167"/>
                <a:chExt cx="148159" cy="42333"/>
              </a:xfrm>
            </xdr:grpSpPr>
            <xdr:cxnSp macro="">
              <xdr:nvCxnSpPr>
                <xdr:cNvPr id="141" name="Straight Connector 140">
                  <a:extLst>
                    <a:ext uri="{FF2B5EF4-FFF2-40B4-BE49-F238E27FC236}">
                      <a16:creationId xmlns:a16="http://schemas.microsoft.com/office/drawing/2014/main" id="{00000000-0008-0000-0200-00008D000000}"/>
                    </a:ext>
                  </a:extLst>
                </xdr:cNvPr>
                <xdr:cNvCxnSpPr/>
              </xdr:nvCxnSpPr>
              <xdr:spPr>
                <a:xfrm>
                  <a:off x="3352800" y="2603500"/>
                  <a:ext cx="144000" cy="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2" name="Straight Connector 141">
                  <a:extLst>
                    <a:ext uri="{FF2B5EF4-FFF2-40B4-BE49-F238E27FC236}">
                      <a16:creationId xmlns:a16="http://schemas.microsoft.com/office/drawing/2014/main" id="{00000000-0008-0000-0200-00008E000000}"/>
                    </a:ext>
                  </a:extLst>
                </xdr:cNvPr>
                <xdr:cNvCxnSpPr/>
              </xdr:nvCxnSpPr>
              <xdr:spPr>
                <a:xfrm flipV="1">
                  <a:off x="3352800" y="2561167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3" name="Straight Connector 142">
                  <a:extLst>
                    <a:ext uri="{FF2B5EF4-FFF2-40B4-BE49-F238E27FC236}">
                      <a16:creationId xmlns:a16="http://schemas.microsoft.com/office/drawing/2014/main" id="{00000000-0008-0000-0200-00008F000000}"/>
                    </a:ext>
                  </a:extLst>
                </xdr:cNvPr>
                <xdr:cNvCxnSpPr/>
              </xdr:nvCxnSpPr>
              <xdr:spPr>
                <a:xfrm flipV="1">
                  <a:off x="3500959" y="2565398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grpSp>
          <xdr:nvGrpSpPr>
            <xdr:cNvPr id="181" name="Group 180">
              <a:extLst>
                <a:ext uri="{FF2B5EF4-FFF2-40B4-BE49-F238E27FC236}">
                  <a16:creationId xmlns:a16="http://schemas.microsoft.com/office/drawing/2014/main" id="{00000000-0008-0000-0200-0000B5000000}"/>
                </a:ext>
              </a:extLst>
            </xdr:cNvPr>
            <xdr:cNvGrpSpPr/>
          </xdr:nvGrpSpPr>
          <xdr:grpSpPr>
            <a:xfrm rot="1620000">
              <a:off x="3053070" y="2817705"/>
              <a:ext cx="148171" cy="159176"/>
              <a:chOff x="3352800" y="2565400"/>
              <a:chExt cx="148171" cy="160869"/>
            </a:xfrm>
          </xdr:grpSpPr>
          <xdr:grpSp>
            <xdr:nvGrpSpPr>
              <xdr:cNvPr id="182" name="Group 181">
                <a:extLst>
                  <a:ext uri="{FF2B5EF4-FFF2-40B4-BE49-F238E27FC236}">
                    <a16:creationId xmlns:a16="http://schemas.microsoft.com/office/drawing/2014/main" id="{00000000-0008-0000-0200-0000B6000000}"/>
                  </a:ext>
                </a:extLst>
              </xdr:cNvPr>
              <xdr:cNvGrpSpPr/>
            </xdr:nvGrpSpPr>
            <xdr:grpSpPr>
              <a:xfrm>
                <a:off x="3352800" y="2565400"/>
                <a:ext cx="148159" cy="42333"/>
                <a:chOff x="3352800" y="2561167"/>
                <a:chExt cx="148159" cy="42333"/>
              </a:xfrm>
            </xdr:grpSpPr>
            <xdr:cxnSp macro="">
              <xdr:nvCxnSpPr>
                <xdr:cNvPr id="187" name="Straight Connector 186">
                  <a:extLst>
                    <a:ext uri="{FF2B5EF4-FFF2-40B4-BE49-F238E27FC236}">
                      <a16:creationId xmlns:a16="http://schemas.microsoft.com/office/drawing/2014/main" id="{00000000-0008-0000-0200-0000BB000000}"/>
                    </a:ext>
                  </a:extLst>
                </xdr:cNvPr>
                <xdr:cNvCxnSpPr/>
              </xdr:nvCxnSpPr>
              <xdr:spPr>
                <a:xfrm>
                  <a:off x="3352800" y="2603500"/>
                  <a:ext cx="144000" cy="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88" name="Straight Connector 187">
                  <a:extLst>
                    <a:ext uri="{FF2B5EF4-FFF2-40B4-BE49-F238E27FC236}">
                      <a16:creationId xmlns:a16="http://schemas.microsoft.com/office/drawing/2014/main" id="{00000000-0008-0000-0200-0000BC000000}"/>
                    </a:ext>
                  </a:extLst>
                </xdr:cNvPr>
                <xdr:cNvCxnSpPr/>
              </xdr:nvCxnSpPr>
              <xdr:spPr>
                <a:xfrm flipV="1">
                  <a:off x="3352800" y="2561167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89" name="Straight Connector 188">
                  <a:extLst>
                    <a:ext uri="{FF2B5EF4-FFF2-40B4-BE49-F238E27FC236}">
                      <a16:creationId xmlns:a16="http://schemas.microsoft.com/office/drawing/2014/main" id="{00000000-0008-0000-0200-0000BD000000}"/>
                    </a:ext>
                  </a:extLst>
                </xdr:cNvPr>
                <xdr:cNvCxnSpPr/>
              </xdr:nvCxnSpPr>
              <xdr:spPr>
                <a:xfrm flipV="1">
                  <a:off x="3500959" y="2565398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183" name="Group 182">
                <a:extLst>
                  <a:ext uri="{FF2B5EF4-FFF2-40B4-BE49-F238E27FC236}">
                    <a16:creationId xmlns:a16="http://schemas.microsoft.com/office/drawing/2014/main" id="{00000000-0008-0000-0200-0000B7000000}"/>
                  </a:ext>
                </a:extLst>
              </xdr:cNvPr>
              <xdr:cNvGrpSpPr/>
            </xdr:nvGrpSpPr>
            <xdr:grpSpPr>
              <a:xfrm flipV="1">
                <a:off x="3352812" y="2683936"/>
                <a:ext cx="148159" cy="42333"/>
                <a:chOff x="3352800" y="2561167"/>
                <a:chExt cx="148159" cy="42333"/>
              </a:xfrm>
            </xdr:grpSpPr>
            <xdr:cxnSp macro="">
              <xdr:nvCxnSpPr>
                <xdr:cNvPr id="184" name="Straight Connector 183">
                  <a:extLst>
                    <a:ext uri="{FF2B5EF4-FFF2-40B4-BE49-F238E27FC236}">
                      <a16:creationId xmlns:a16="http://schemas.microsoft.com/office/drawing/2014/main" id="{00000000-0008-0000-0200-0000B8000000}"/>
                    </a:ext>
                  </a:extLst>
                </xdr:cNvPr>
                <xdr:cNvCxnSpPr/>
              </xdr:nvCxnSpPr>
              <xdr:spPr>
                <a:xfrm>
                  <a:off x="3352800" y="2603500"/>
                  <a:ext cx="144000" cy="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85" name="Straight Connector 184">
                  <a:extLst>
                    <a:ext uri="{FF2B5EF4-FFF2-40B4-BE49-F238E27FC236}">
                      <a16:creationId xmlns:a16="http://schemas.microsoft.com/office/drawing/2014/main" id="{00000000-0008-0000-0200-0000B9000000}"/>
                    </a:ext>
                  </a:extLst>
                </xdr:cNvPr>
                <xdr:cNvCxnSpPr/>
              </xdr:nvCxnSpPr>
              <xdr:spPr>
                <a:xfrm flipV="1">
                  <a:off x="3352800" y="2561167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86" name="Straight Connector 185">
                  <a:extLst>
                    <a:ext uri="{FF2B5EF4-FFF2-40B4-BE49-F238E27FC236}">
                      <a16:creationId xmlns:a16="http://schemas.microsoft.com/office/drawing/2014/main" id="{00000000-0008-0000-0200-0000BA000000}"/>
                    </a:ext>
                  </a:extLst>
                </xdr:cNvPr>
                <xdr:cNvCxnSpPr/>
              </xdr:nvCxnSpPr>
              <xdr:spPr>
                <a:xfrm flipV="1">
                  <a:off x="3500959" y="2565398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grpSp>
          <xdr:nvGrpSpPr>
            <xdr:cNvPr id="190" name="Group 189">
              <a:extLst>
                <a:ext uri="{FF2B5EF4-FFF2-40B4-BE49-F238E27FC236}">
                  <a16:creationId xmlns:a16="http://schemas.microsoft.com/office/drawing/2014/main" id="{00000000-0008-0000-0200-0000BE000000}"/>
                </a:ext>
              </a:extLst>
            </xdr:cNvPr>
            <xdr:cNvGrpSpPr/>
          </xdr:nvGrpSpPr>
          <xdr:grpSpPr>
            <a:xfrm rot="1620000">
              <a:off x="6554421" y="4579216"/>
              <a:ext cx="148171" cy="159176"/>
              <a:chOff x="3352800" y="2565400"/>
              <a:chExt cx="148171" cy="160869"/>
            </a:xfrm>
          </xdr:grpSpPr>
          <xdr:grpSp>
            <xdr:nvGrpSpPr>
              <xdr:cNvPr id="191" name="Group 190">
                <a:extLst>
                  <a:ext uri="{FF2B5EF4-FFF2-40B4-BE49-F238E27FC236}">
                    <a16:creationId xmlns:a16="http://schemas.microsoft.com/office/drawing/2014/main" id="{00000000-0008-0000-0200-0000BF000000}"/>
                  </a:ext>
                </a:extLst>
              </xdr:cNvPr>
              <xdr:cNvGrpSpPr/>
            </xdr:nvGrpSpPr>
            <xdr:grpSpPr>
              <a:xfrm>
                <a:off x="3352800" y="2565400"/>
                <a:ext cx="148159" cy="42333"/>
                <a:chOff x="3352800" y="2561167"/>
                <a:chExt cx="148159" cy="42333"/>
              </a:xfrm>
            </xdr:grpSpPr>
            <xdr:cxnSp macro="">
              <xdr:nvCxnSpPr>
                <xdr:cNvPr id="196" name="Straight Connector 195">
                  <a:extLst>
                    <a:ext uri="{FF2B5EF4-FFF2-40B4-BE49-F238E27FC236}">
                      <a16:creationId xmlns:a16="http://schemas.microsoft.com/office/drawing/2014/main" id="{00000000-0008-0000-0200-0000C4000000}"/>
                    </a:ext>
                  </a:extLst>
                </xdr:cNvPr>
                <xdr:cNvCxnSpPr/>
              </xdr:nvCxnSpPr>
              <xdr:spPr>
                <a:xfrm>
                  <a:off x="3352800" y="2603500"/>
                  <a:ext cx="144000" cy="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97" name="Straight Connector 196">
                  <a:extLst>
                    <a:ext uri="{FF2B5EF4-FFF2-40B4-BE49-F238E27FC236}">
                      <a16:creationId xmlns:a16="http://schemas.microsoft.com/office/drawing/2014/main" id="{00000000-0008-0000-0200-0000C5000000}"/>
                    </a:ext>
                  </a:extLst>
                </xdr:cNvPr>
                <xdr:cNvCxnSpPr/>
              </xdr:nvCxnSpPr>
              <xdr:spPr>
                <a:xfrm flipV="1">
                  <a:off x="3352800" y="2561167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98" name="Straight Connector 197">
                  <a:extLst>
                    <a:ext uri="{FF2B5EF4-FFF2-40B4-BE49-F238E27FC236}">
                      <a16:creationId xmlns:a16="http://schemas.microsoft.com/office/drawing/2014/main" id="{00000000-0008-0000-0200-0000C6000000}"/>
                    </a:ext>
                  </a:extLst>
                </xdr:cNvPr>
                <xdr:cNvCxnSpPr/>
              </xdr:nvCxnSpPr>
              <xdr:spPr>
                <a:xfrm flipV="1">
                  <a:off x="3500959" y="2565398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192" name="Group 191">
                <a:extLst>
                  <a:ext uri="{FF2B5EF4-FFF2-40B4-BE49-F238E27FC236}">
                    <a16:creationId xmlns:a16="http://schemas.microsoft.com/office/drawing/2014/main" id="{00000000-0008-0000-0200-0000C0000000}"/>
                  </a:ext>
                </a:extLst>
              </xdr:cNvPr>
              <xdr:cNvGrpSpPr/>
            </xdr:nvGrpSpPr>
            <xdr:grpSpPr>
              <a:xfrm flipV="1">
                <a:off x="3352812" y="2683936"/>
                <a:ext cx="148159" cy="42333"/>
                <a:chOff x="3352800" y="2561167"/>
                <a:chExt cx="148159" cy="42333"/>
              </a:xfrm>
            </xdr:grpSpPr>
            <xdr:cxnSp macro="">
              <xdr:nvCxnSpPr>
                <xdr:cNvPr id="193" name="Straight Connector 192">
                  <a:extLst>
                    <a:ext uri="{FF2B5EF4-FFF2-40B4-BE49-F238E27FC236}">
                      <a16:creationId xmlns:a16="http://schemas.microsoft.com/office/drawing/2014/main" id="{00000000-0008-0000-0200-0000C1000000}"/>
                    </a:ext>
                  </a:extLst>
                </xdr:cNvPr>
                <xdr:cNvCxnSpPr/>
              </xdr:nvCxnSpPr>
              <xdr:spPr>
                <a:xfrm>
                  <a:off x="3352800" y="2603500"/>
                  <a:ext cx="144000" cy="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94" name="Straight Connector 193">
                  <a:extLst>
                    <a:ext uri="{FF2B5EF4-FFF2-40B4-BE49-F238E27FC236}">
                      <a16:creationId xmlns:a16="http://schemas.microsoft.com/office/drawing/2014/main" id="{00000000-0008-0000-0200-0000C2000000}"/>
                    </a:ext>
                  </a:extLst>
                </xdr:cNvPr>
                <xdr:cNvCxnSpPr/>
              </xdr:nvCxnSpPr>
              <xdr:spPr>
                <a:xfrm flipV="1">
                  <a:off x="3352800" y="2561167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95" name="Straight Connector 194">
                  <a:extLst>
                    <a:ext uri="{FF2B5EF4-FFF2-40B4-BE49-F238E27FC236}">
                      <a16:creationId xmlns:a16="http://schemas.microsoft.com/office/drawing/2014/main" id="{00000000-0008-0000-0200-0000C3000000}"/>
                    </a:ext>
                  </a:extLst>
                </xdr:cNvPr>
                <xdr:cNvCxnSpPr/>
              </xdr:nvCxnSpPr>
              <xdr:spPr>
                <a:xfrm flipV="1">
                  <a:off x="3500959" y="2565398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cxnSp macro="">
          <xdr:nvCxnSpPr>
            <xdr:cNvPr id="213" name="Straight Arrow Connector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CxnSpPr/>
          </xdr:nvCxnSpPr>
          <xdr:spPr>
            <a:xfrm>
              <a:off x="7261274" y="4968815"/>
              <a:ext cx="361657" cy="196362"/>
            </a:xfrm>
            <a:prstGeom prst="straightConnector1">
              <a:avLst/>
            </a:prstGeom>
            <a:ln w="19050">
              <a:solidFill>
                <a:schemeClr val="tx1"/>
              </a:solidFill>
              <a:headEnd type="none" w="med" len="lg"/>
              <a:tailEnd type="stealth" w="sm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4" name="Straight Arrow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/>
          </xdr:nvCxnSpPr>
          <xdr:spPr>
            <a:xfrm flipH="1" flipV="1">
              <a:off x="2138289" y="2393847"/>
              <a:ext cx="352865" cy="191671"/>
            </a:xfrm>
            <a:prstGeom prst="straightConnector1">
              <a:avLst/>
            </a:prstGeom>
            <a:ln w="19050">
              <a:solidFill>
                <a:schemeClr val="tx1"/>
              </a:solidFill>
              <a:headEnd type="none" w="med" len="lg"/>
              <a:tailEnd type="stealth" w="sm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64" name="Arc 263">
              <a:extLst>
                <a:ext uri="{FF2B5EF4-FFF2-40B4-BE49-F238E27FC236}">
                  <a16:creationId xmlns:a16="http://schemas.microsoft.com/office/drawing/2014/main" id="{00000000-0008-0000-0200-000008010000}"/>
                </a:ext>
              </a:extLst>
            </xdr:cNvPr>
            <xdr:cNvSpPr/>
          </xdr:nvSpPr>
          <xdr:spPr>
            <a:xfrm flipV="1">
              <a:off x="5087832" y="3997573"/>
              <a:ext cx="349918" cy="360895"/>
            </a:xfrm>
            <a:prstGeom prst="arc">
              <a:avLst>
                <a:gd name="adj1" fmla="val 3855463"/>
                <a:gd name="adj2" fmla="val 6943491"/>
              </a:avLst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354" name="Group 353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3810000" y="3703320"/>
            <a:ext cx="1988232" cy="914400"/>
            <a:chOff x="3810000" y="3703320"/>
            <a:chExt cx="1988232" cy="914400"/>
          </a:xfrm>
        </xdr:grpSpPr>
        <xdr:cxnSp macro="">
          <xdr:nvCxnSpPr>
            <xdr:cNvPr id="210" name="Straight Arrow Connector 209">
              <a:extLst>
                <a:ext uri="{FF2B5EF4-FFF2-40B4-BE49-F238E27FC236}">
                  <a16:creationId xmlns:a16="http://schemas.microsoft.com/office/drawing/2014/main" id="{00000000-0008-0000-0200-0000D2000000}"/>
                </a:ext>
              </a:extLst>
            </xdr:cNvPr>
            <xdr:cNvCxnSpPr/>
          </xdr:nvCxnSpPr>
          <xdr:spPr>
            <a:xfrm flipV="1">
              <a:off x="5257474" y="4000487"/>
              <a:ext cx="6187" cy="140938"/>
            </a:xfrm>
            <a:prstGeom prst="straightConnector1">
              <a:avLst/>
            </a:prstGeom>
            <a:ln w="6350">
              <a:solidFill>
                <a:schemeClr val="tx1"/>
              </a:solidFill>
              <a:headEnd type="oval" w="sm" len="sm"/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1" name="Straight Connector 340">
              <a:extLst>
                <a:ext uri="{FF2B5EF4-FFF2-40B4-BE49-F238E27FC236}">
                  <a16:creationId xmlns:a16="http://schemas.microsoft.com/office/drawing/2014/main" id="{00000000-0008-0000-0200-000055010000}"/>
                </a:ext>
              </a:extLst>
            </xdr:cNvPr>
            <xdr:cNvCxnSpPr/>
          </xdr:nvCxnSpPr>
          <xdr:spPr>
            <a:xfrm>
              <a:off x="3810000" y="3703320"/>
              <a:ext cx="1836420" cy="914400"/>
            </a:xfrm>
            <a:prstGeom prst="line">
              <a:avLst/>
            </a:prstGeom>
            <a:ln w="12700">
              <a:solidFill>
                <a:schemeClr val="tx1"/>
              </a:solidFill>
              <a:prstDash val="lgDashDotDot"/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2" name="Straight Arrow Connector 341">
              <a:extLst>
                <a:ext uri="{FF2B5EF4-FFF2-40B4-BE49-F238E27FC236}">
                  <a16:creationId xmlns:a16="http://schemas.microsoft.com/office/drawing/2014/main" id="{00000000-0008-0000-0200-000056010000}"/>
                </a:ext>
              </a:extLst>
            </xdr:cNvPr>
            <xdr:cNvCxnSpPr/>
          </xdr:nvCxnSpPr>
          <xdr:spPr>
            <a:xfrm flipH="1">
              <a:off x="5341620" y="4244340"/>
              <a:ext cx="456612" cy="228600"/>
            </a:xfrm>
            <a:prstGeom prst="straightConnector1">
              <a:avLst/>
            </a:prstGeom>
            <a:ln w="6350">
              <a:solidFill>
                <a:schemeClr val="tx1"/>
              </a:solidFill>
              <a:headEnd type="triangle" w="sm" len="lg"/>
              <a:tailEnd type="triangle" w="sm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8</xdr:col>
      <xdr:colOff>182880</xdr:colOff>
      <xdr:row>27</xdr:row>
      <xdr:rowOff>121920</xdr:rowOff>
    </xdr:from>
    <xdr:to>
      <xdr:col>9</xdr:col>
      <xdr:colOff>30480</xdr:colOff>
      <xdr:row>29</xdr:row>
      <xdr:rowOff>38100</xdr:rowOff>
    </xdr:to>
    <xdr:sp macro="" textlink="">
      <xdr:nvSpPr>
        <xdr:cNvPr id="344" name="TextBox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SpPr txBox="1"/>
      </xdr:nvSpPr>
      <xdr:spPr>
        <a:xfrm>
          <a:off x="3596640" y="3566160"/>
          <a:ext cx="335280" cy="1752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 i="1"/>
            <a:t>Ix</a:t>
          </a:r>
        </a:p>
      </xdr:txBody>
    </xdr:sp>
    <xdr:clientData/>
  </xdr:twoCellAnchor>
  <xdr:twoCellAnchor>
    <xdr:from>
      <xdr:col>13</xdr:col>
      <xdr:colOff>175260</xdr:colOff>
      <xdr:row>35</xdr:row>
      <xdr:rowOff>7620</xdr:rowOff>
    </xdr:from>
    <xdr:to>
      <xdr:col>14</xdr:col>
      <xdr:colOff>38100</xdr:colOff>
      <xdr:row>36</xdr:row>
      <xdr:rowOff>91440</xdr:rowOff>
    </xdr:to>
    <xdr:sp macro="" textlink="">
      <xdr:nvSpPr>
        <xdr:cNvPr id="345" name="TextBox 344">
          <a:extLst>
            <a:ext uri="{FF2B5EF4-FFF2-40B4-BE49-F238E27FC236}">
              <a16:creationId xmlns:a16="http://schemas.microsoft.com/office/drawing/2014/main" id="{00000000-0008-0000-0200-000059010000}"/>
            </a:ext>
          </a:extLst>
        </xdr:cNvPr>
        <xdr:cNvSpPr txBox="1"/>
      </xdr:nvSpPr>
      <xdr:spPr>
        <a:xfrm>
          <a:off x="5539740" y="4488180"/>
          <a:ext cx="350520" cy="2133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 i="1"/>
            <a:t>Ix</a:t>
          </a:r>
        </a:p>
      </xdr:txBody>
    </xdr:sp>
    <xdr:clientData/>
  </xdr:twoCellAnchor>
  <xdr:twoCellAnchor>
    <xdr:from>
      <xdr:col>13</xdr:col>
      <xdr:colOff>38100</xdr:colOff>
      <xdr:row>33</xdr:row>
      <xdr:rowOff>0</xdr:rowOff>
    </xdr:from>
    <xdr:to>
      <xdr:col>13</xdr:col>
      <xdr:colOff>297180</xdr:colOff>
      <xdr:row>34</xdr:row>
      <xdr:rowOff>45720</xdr:rowOff>
    </xdr:to>
    <xdr:sp macro="" textlink="">
      <xdr:nvSpPr>
        <xdr:cNvPr id="346" name="TextBox 345">
          <a:extLst>
            <a:ext uri="{FF2B5EF4-FFF2-40B4-BE49-F238E27FC236}">
              <a16:creationId xmlns:a16="http://schemas.microsoft.com/office/drawing/2014/main" id="{00000000-0008-0000-0200-00005A010000}"/>
            </a:ext>
          </a:extLst>
        </xdr:cNvPr>
        <xdr:cNvSpPr txBox="1"/>
      </xdr:nvSpPr>
      <xdr:spPr>
        <a:xfrm rot="19850289">
          <a:off x="5402580" y="4221480"/>
          <a:ext cx="259080" cy="1752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 i="1"/>
            <a:t>Z̅</a:t>
          </a:r>
        </a:p>
      </xdr:txBody>
    </xdr:sp>
    <xdr:clientData/>
  </xdr:twoCellAnchor>
  <xdr:twoCellAnchor>
    <xdr:from>
      <xdr:col>0</xdr:col>
      <xdr:colOff>182880</xdr:colOff>
      <xdr:row>80</xdr:row>
      <xdr:rowOff>0</xdr:rowOff>
    </xdr:from>
    <xdr:to>
      <xdr:col>17</xdr:col>
      <xdr:colOff>449580</xdr:colOff>
      <xdr:row>81</xdr:row>
      <xdr:rowOff>22860</xdr:rowOff>
    </xdr:to>
    <xdr:sp macro="" textlink="">
      <xdr:nvSpPr>
        <xdr:cNvPr id="209" name="TextBox 208">
          <a:extLst>
            <a:ext uri="{FF2B5EF4-FFF2-40B4-BE49-F238E27FC236}">
              <a16:creationId xmlns:a16="http://schemas.microsoft.com/office/drawing/2014/main" id="{00000000-0008-0000-0200-0000D1000000}"/>
            </a:ext>
          </a:extLst>
        </xdr:cNvPr>
        <xdr:cNvSpPr txBox="1"/>
      </xdr:nvSpPr>
      <xdr:spPr>
        <a:xfrm>
          <a:off x="182880" y="10317480"/>
          <a:ext cx="7581900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18000" rtlCol="0" anchor="t"/>
        <a:lstStyle/>
        <a:p>
          <a:r>
            <a:rPr lang="en-GB" sz="800" b="0" i="0" baseline="0"/>
            <a:t>Use of spreadsheet where G &lt; 2W should be considered with caution as anchor loads may not be conservative.</a:t>
          </a:r>
        </a:p>
        <a:p>
          <a:endParaRPr lang="en-GB" sz="800" b="0" i="0" baseline="0"/>
        </a:p>
        <a:p>
          <a:endParaRPr lang="en-GB" sz="800" b="0" i="0" baseline="0"/>
        </a:p>
        <a:p>
          <a:endParaRPr lang="en-GB" sz="800" b="0" i="0" baseline="0"/>
        </a:p>
        <a:p>
          <a:endParaRPr lang="en-GB" sz="800" b="0" i="0" baseline="0"/>
        </a:p>
        <a:p>
          <a:endParaRPr lang="en-GB" sz="800" b="0" i="0" baseline="0"/>
        </a:p>
        <a:p>
          <a:endParaRPr lang="en-GB" sz="800" b="0" i="0" baseline="0"/>
        </a:p>
        <a:p>
          <a:endParaRPr lang="en-GB" sz="800" b="0" i="0" baseline="0"/>
        </a:p>
        <a:p>
          <a:endParaRPr lang="en-GB" sz="800" b="0" i="0" baseline="0"/>
        </a:p>
        <a:p>
          <a:endParaRPr lang="en-GB" sz="800" b="0" i="0" baseline="0"/>
        </a:p>
        <a:p>
          <a:endParaRPr lang="en-GB" sz="800" b="0" i="0" baseline="0"/>
        </a:p>
        <a:p>
          <a:r>
            <a:rPr lang="en-GB" sz="800" b="0" i="0" baseline="0"/>
            <a:t>.</a:t>
          </a:r>
        </a:p>
        <a:p>
          <a:endParaRPr lang="en-GB" sz="800"/>
        </a:p>
      </xdr:txBody>
    </xdr:sp>
    <xdr:clientData/>
  </xdr:twoCellAnchor>
  <xdr:twoCellAnchor editAs="oneCell">
    <xdr:from>
      <xdr:col>0</xdr:col>
      <xdr:colOff>457201</xdr:colOff>
      <xdr:row>0</xdr:row>
      <xdr:rowOff>28575</xdr:rowOff>
    </xdr:from>
    <xdr:to>
      <xdr:col>2</xdr:col>
      <xdr:colOff>120969</xdr:colOff>
      <xdr:row>5</xdr:row>
      <xdr:rowOff>168593</xdr:rowOff>
    </xdr:to>
    <xdr:pic>
      <xdr:nvPicPr>
        <xdr:cNvPr id="212" name="Picture 211">
          <a:extLst>
            <a:ext uri="{FF2B5EF4-FFF2-40B4-BE49-F238E27FC236}">
              <a16:creationId xmlns:a16="http://schemas.microsoft.com/office/drawing/2014/main" id="{2DB4388E-3BDF-4F2B-8A6A-932D56DF08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1" y="28575"/>
          <a:ext cx="711518" cy="7115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186905</xdr:colOff>
      <xdr:row>27</xdr:row>
      <xdr:rowOff>99587</xdr:rowOff>
    </xdr:from>
    <xdr:to>
      <xdr:col>12</xdr:col>
      <xdr:colOff>208058</xdr:colOff>
      <xdr:row>31</xdr:row>
      <xdr:rowOff>53023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47D9194-E77D-4918-A553-A838B0F9D43F}"/>
            </a:ext>
          </a:extLst>
        </xdr:cNvPr>
        <xdr:cNvSpPr txBox="1"/>
      </xdr:nvSpPr>
      <xdr:spPr>
        <a:xfrm>
          <a:off x="5111330" y="3776237"/>
          <a:ext cx="335478" cy="4868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800" i="1"/>
            <a:t>L</a:t>
          </a:r>
        </a:p>
      </xdr:txBody>
    </xdr:sp>
    <xdr:clientData/>
  </xdr:twoCellAnchor>
  <xdr:twoCellAnchor>
    <xdr:from>
      <xdr:col>8</xdr:col>
      <xdr:colOff>93486</xdr:colOff>
      <xdr:row>20</xdr:row>
      <xdr:rowOff>73726</xdr:rowOff>
    </xdr:from>
    <xdr:to>
      <xdr:col>9</xdr:col>
      <xdr:colOff>382351</xdr:colOff>
      <xdr:row>24</xdr:row>
      <xdr:rowOff>1768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A6436DB-7B70-45E5-B151-BDDDFD8710BF}"/>
            </a:ext>
          </a:extLst>
        </xdr:cNvPr>
        <xdr:cNvSpPr txBox="1"/>
      </xdr:nvSpPr>
      <xdr:spPr>
        <a:xfrm rot="1659641">
          <a:off x="3760611" y="2740726"/>
          <a:ext cx="812740" cy="4995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000" baseline="0"/>
            <a:t>≈ 20ft min</a:t>
          </a:r>
        </a:p>
      </xdr:txBody>
    </xdr:sp>
    <xdr:clientData/>
  </xdr:twoCellAnchor>
  <xdr:twoCellAnchor editAs="oneCell">
    <xdr:from>
      <xdr:col>15</xdr:col>
      <xdr:colOff>60960</xdr:colOff>
      <xdr:row>0</xdr:row>
      <xdr:rowOff>160020</xdr:rowOff>
    </xdr:from>
    <xdr:to>
      <xdr:col>17</xdr:col>
      <xdr:colOff>413385</xdr:colOff>
      <xdr:row>5</xdr:row>
      <xdr:rowOff>43815</xdr:rowOff>
    </xdr:to>
    <xdr:pic>
      <xdr:nvPicPr>
        <xdr:cNvPr id="4" name="Picture 3" descr="petrofac logo_clr">
          <a:extLst>
            <a:ext uri="{FF2B5EF4-FFF2-40B4-BE49-F238E27FC236}">
              <a16:creationId xmlns:a16="http://schemas.microsoft.com/office/drawing/2014/main" id="{04A37168-071E-4BCC-B855-A66D5F00021D}"/>
            </a:ext>
          </a:extLst>
        </xdr:cNvPr>
        <xdr:cNvPicPr/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71335" y="160020"/>
          <a:ext cx="1400175" cy="45529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12</xdr:col>
      <xdr:colOff>0</xdr:colOff>
      <xdr:row>5</xdr:row>
      <xdr:rowOff>190500</xdr:rowOff>
    </xdr:from>
    <xdr:to>
      <xdr:col>12</xdr:col>
      <xdr:colOff>0</xdr:colOff>
      <xdr:row>62</xdr:row>
      <xdr:rowOff>117480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7924A637-C183-417D-B4FC-DD11360227EB}"/>
            </a:ext>
          </a:extLst>
        </xdr:cNvPr>
        <xdr:cNvCxnSpPr/>
      </xdr:nvCxnSpPr>
      <xdr:spPr>
        <a:xfrm>
          <a:off x="5238750" y="762000"/>
          <a:ext cx="0" cy="797560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6</xdr:row>
      <xdr:rowOff>0</xdr:rowOff>
    </xdr:from>
    <xdr:to>
      <xdr:col>12</xdr:col>
      <xdr:colOff>152400</xdr:colOff>
      <xdr:row>62</xdr:row>
      <xdr:rowOff>125100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4BC6F35-E80A-46B0-9738-A4596633D584}"/>
            </a:ext>
          </a:extLst>
        </xdr:cNvPr>
        <xdr:cNvCxnSpPr/>
      </xdr:nvCxnSpPr>
      <xdr:spPr>
        <a:xfrm>
          <a:off x="5391150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304800</xdr:colOff>
      <xdr:row>6</xdr:row>
      <xdr:rowOff>0</xdr:rowOff>
    </xdr:from>
    <xdr:to>
      <xdr:col>12</xdr:col>
      <xdr:colOff>304800</xdr:colOff>
      <xdr:row>62</xdr:row>
      <xdr:rowOff>125100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9944413D-362B-4083-87B5-986569C78D7B}"/>
            </a:ext>
          </a:extLst>
        </xdr:cNvPr>
        <xdr:cNvCxnSpPr/>
      </xdr:nvCxnSpPr>
      <xdr:spPr>
        <a:xfrm>
          <a:off x="5543550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457200</xdr:colOff>
      <xdr:row>6</xdr:row>
      <xdr:rowOff>0</xdr:rowOff>
    </xdr:from>
    <xdr:to>
      <xdr:col>12</xdr:col>
      <xdr:colOff>457200</xdr:colOff>
      <xdr:row>62</xdr:row>
      <xdr:rowOff>125100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6634CD8E-3644-4BD1-8A23-9C1CBFD46E74}"/>
            </a:ext>
          </a:extLst>
        </xdr:cNvPr>
        <xdr:cNvCxnSpPr/>
      </xdr:nvCxnSpPr>
      <xdr:spPr>
        <a:xfrm>
          <a:off x="5695950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121920</xdr:colOff>
      <xdr:row>5</xdr:row>
      <xdr:rowOff>190500</xdr:rowOff>
    </xdr:from>
    <xdr:to>
      <xdr:col>13</xdr:col>
      <xdr:colOff>121920</xdr:colOff>
      <xdr:row>62</xdr:row>
      <xdr:rowOff>117480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C29571B7-36B1-4D44-B503-EF625F86162F}"/>
            </a:ext>
          </a:extLst>
        </xdr:cNvPr>
        <xdr:cNvCxnSpPr/>
      </xdr:nvCxnSpPr>
      <xdr:spPr>
        <a:xfrm>
          <a:off x="5884545" y="762000"/>
          <a:ext cx="0" cy="797560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274320</xdr:colOff>
      <xdr:row>6</xdr:row>
      <xdr:rowOff>0</xdr:rowOff>
    </xdr:from>
    <xdr:to>
      <xdr:col>13</xdr:col>
      <xdr:colOff>274320</xdr:colOff>
      <xdr:row>62</xdr:row>
      <xdr:rowOff>125100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B7B93BA7-F3C6-4ED6-ADE9-9EFE98066C85}"/>
            </a:ext>
          </a:extLst>
        </xdr:cNvPr>
        <xdr:cNvCxnSpPr/>
      </xdr:nvCxnSpPr>
      <xdr:spPr>
        <a:xfrm>
          <a:off x="6036945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426720</xdr:colOff>
      <xdr:row>6</xdr:row>
      <xdr:rowOff>0</xdr:rowOff>
    </xdr:from>
    <xdr:to>
      <xdr:col>13</xdr:col>
      <xdr:colOff>426720</xdr:colOff>
      <xdr:row>62</xdr:row>
      <xdr:rowOff>125100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338E4836-ABEB-45A6-A892-C7E24B74B3A7}"/>
            </a:ext>
          </a:extLst>
        </xdr:cNvPr>
        <xdr:cNvCxnSpPr/>
      </xdr:nvCxnSpPr>
      <xdr:spPr>
        <a:xfrm>
          <a:off x="6189345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91440</xdr:colOff>
      <xdr:row>6</xdr:row>
      <xdr:rowOff>0</xdr:rowOff>
    </xdr:from>
    <xdr:to>
      <xdr:col>14</xdr:col>
      <xdr:colOff>91440</xdr:colOff>
      <xdr:row>62</xdr:row>
      <xdr:rowOff>125100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3EECC621-A004-4425-B9EB-C13F0504D0CF}"/>
            </a:ext>
          </a:extLst>
        </xdr:cNvPr>
        <xdr:cNvCxnSpPr/>
      </xdr:nvCxnSpPr>
      <xdr:spPr>
        <a:xfrm>
          <a:off x="6377940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396240</xdr:colOff>
      <xdr:row>5</xdr:row>
      <xdr:rowOff>190500</xdr:rowOff>
    </xdr:from>
    <xdr:to>
      <xdr:col>8</xdr:col>
      <xdr:colOff>396240</xdr:colOff>
      <xdr:row>62</xdr:row>
      <xdr:rowOff>117480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971574F2-1969-49E8-9FCF-032920C3CB67}"/>
            </a:ext>
          </a:extLst>
        </xdr:cNvPr>
        <xdr:cNvCxnSpPr/>
      </xdr:nvCxnSpPr>
      <xdr:spPr>
        <a:xfrm>
          <a:off x="4063365" y="762000"/>
          <a:ext cx="0" cy="797560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60960</xdr:colOff>
      <xdr:row>5</xdr:row>
      <xdr:rowOff>190500</xdr:rowOff>
    </xdr:from>
    <xdr:to>
      <xdr:col>9</xdr:col>
      <xdr:colOff>60960</xdr:colOff>
      <xdr:row>62</xdr:row>
      <xdr:rowOff>117480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1D2A5B64-E7DF-40A3-9822-A77577636D3B}"/>
            </a:ext>
          </a:extLst>
        </xdr:cNvPr>
        <xdr:cNvCxnSpPr/>
      </xdr:nvCxnSpPr>
      <xdr:spPr>
        <a:xfrm>
          <a:off x="4251960" y="762000"/>
          <a:ext cx="0" cy="797560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213360</xdr:colOff>
      <xdr:row>5</xdr:row>
      <xdr:rowOff>190500</xdr:rowOff>
    </xdr:from>
    <xdr:to>
      <xdr:col>9</xdr:col>
      <xdr:colOff>213360</xdr:colOff>
      <xdr:row>62</xdr:row>
      <xdr:rowOff>117480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60856768-3E85-4BD5-BABC-275FD2661DF1}"/>
            </a:ext>
          </a:extLst>
        </xdr:cNvPr>
        <xdr:cNvCxnSpPr/>
      </xdr:nvCxnSpPr>
      <xdr:spPr>
        <a:xfrm>
          <a:off x="4404360" y="762000"/>
          <a:ext cx="0" cy="797560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365760</xdr:colOff>
      <xdr:row>5</xdr:row>
      <xdr:rowOff>190500</xdr:rowOff>
    </xdr:from>
    <xdr:to>
      <xdr:col>9</xdr:col>
      <xdr:colOff>365760</xdr:colOff>
      <xdr:row>62</xdr:row>
      <xdr:rowOff>117480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C20EF5C7-8012-47CA-BA14-700A94001824}"/>
            </a:ext>
          </a:extLst>
        </xdr:cNvPr>
        <xdr:cNvCxnSpPr/>
      </xdr:nvCxnSpPr>
      <xdr:spPr>
        <a:xfrm>
          <a:off x="4556760" y="762000"/>
          <a:ext cx="0" cy="797560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121920</xdr:colOff>
      <xdr:row>6</xdr:row>
      <xdr:rowOff>0</xdr:rowOff>
    </xdr:from>
    <xdr:to>
      <xdr:col>7</xdr:col>
      <xdr:colOff>121920</xdr:colOff>
      <xdr:row>62</xdr:row>
      <xdr:rowOff>125100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ACFF196C-7D3A-42E3-9B67-E5A74A07A2FC}"/>
            </a:ext>
          </a:extLst>
        </xdr:cNvPr>
        <xdr:cNvCxnSpPr/>
      </xdr:nvCxnSpPr>
      <xdr:spPr>
        <a:xfrm>
          <a:off x="3265170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274320</xdr:colOff>
      <xdr:row>6</xdr:row>
      <xdr:rowOff>0</xdr:rowOff>
    </xdr:from>
    <xdr:to>
      <xdr:col>7</xdr:col>
      <xdr:colOff>274320</xdr:colOff>
      <xdr:row>62</xdr:row>
      <xdr:rowOff>125100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D94E3455-966F-44C9-A6EE-540D2FE4B6C2}"/>
            </a:ext>
          </a:extLst>
        </xdr:cNvPr>
        <xdr:cNvCxnSpPr/>
      </xdr:nvCxnSpPr>
      <xdr:spPr>
        <a:xfrm>
          <a:off x="3417570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426720</xdr:colOff>
      <xdr:row>6</xdr:row>
      <xdr:rowOff>0</xdr:rowOff>
    </xdr:from>
    <xdr:to>
      <xdr:col>7</xdr:col>
      <xdr:colOff>426720</xdr:colOff>
      <xdr:row>62</xdr:row>
      <xdr:rowOff>125100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3778F165-0A98-4168-897A-73F8EA499689}"/>
            </a:ext>
          </a:extLst>
        </xdr:cNvPr>
        <xdr:cNvCxnSpPr/>
      </xdr:nvCxnSpPr>
      <xdr:spPr>
        <a:xfrm>
          <a:off x="3569970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91440</xdr:colOff>
      <xdr:row>6</xdr:row>
      <xdr:rowOff>0</xdr:rowOff>
    </xdr:from>
    <xdr:to>
      <xdr:col>8</xdr:col>
      <xdr:colOff>91440</xdr:colOff>
      <xdr:row>62</xdr:row>
      <xdr:rowOff>125100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AD51CA82-B6FA-4457-84E3-4B4A653BC43B}"/>
            </a:ext>
          </a:extLst>
        </xdr:cNvPr>
        <xdr:cNvCxnSpPr/>
      </xdr:nvCxnSpPr>
      <xdr:spPr>
        <a:xfrm>
          <a:off x="3758565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243840</xdr:colOff>
      <xdr:row>5</xdr:row>
      <xdr:rowOff>190500</xdr:rowOff>
    </xdr:from>
    <xdr:to>
      <xdr:col>8</xdr:col>
      <xdr:colOff>243840</xdr:colOff>
      <xdr:row>62</xdr:row>
      <xdr:rowOff>117480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13D2F345-16D8-430F-8120-6F93A22B9182}"/>
            </a:ext>
          </a:extLst>
        </xdr:cNvPr>
        <xdr:cNvCxnSpPr/>
      </xdr:nvCxnSpPr>
      <xdr:spPr>
        <a:xfrm>
          <a:off x="3910965" y="762000"/>
          <a:ext cx="0" cy="797560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30480</xdr:colOff>
      <xdr:row>6</xdr:row>
      <xdr:rowOff>0</xdr:rowOff>
    </xdr:from>
    <xdr:to>
      <xdr:col>5</xdr:col>
      <xdr:colOff>30480</xdr:colOff>
      <xdr:row>62</xdr:row>
      <xdr:rowOff>125100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E0E56EB2-36D4-4781-A9AC-444501421833}"/>
            </a:ext>
          </a:extLst>
        </xdr:cNvPr>
        <xdr:cNvCxnSpPr/>
      </xdr:nvCxnSpPr>
      <xdr:spPr>
        <a:xfrm>
          <a:off x="2125980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182880</xdr:colOff>
      <xdr:row>6</xdr:row>
      <xdr:rowOff>0</xdr:rowOff>
    </xdr:from>
    <xdr:to>
      <xdr:col>5</xdr:col>
      <xdr:colOff>182880</xdr:colOff>
      <xdr:row>62</xdr:row>
      <xdr:rowOff>125100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9F75EE6-827B-4EF7-87EF-1D5410917BF4}"/>
            </a:ext>
          </a:extLst>
        </xdr:cNvPr>
        <xdr:cNvCxnSpPr/>
      </xdr:nvCxnSpPr>
      <xdr:spPr>
        <a:xfrm>
          <a:off x="2278380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335280</xdr:colOff>
      <xdr:row>6</xdr:row>
      <xdr:rowOff>0</xdr:rowOff>
    </xdr:from>
    <xdr:to>
      <xdr:col>5</xdr:col>
      <xdr:colOff>335280</xdr:colOff>
      <xdr:row>62</xdr:row>
      <xdr:rowOff>125100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A15A4270-F880-4551-9F64-E8E4462B1A42}"/>
            </a:ext>
          </a:extLst>
        </xdr:cNvPr>
        <xdr:cNvCxnSpPr/>
      </xdr:nvCxnSpPr>
      <xdr:spPr>
        <a:xfrm>
          <a:off x="2430780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6</xdr:row>
      <xdr:rowOff>0</xdr:rowOff>
    </xdr:from>
    <xdr:to>
      <xdr:col>6</xdr:col>
      <xdr:colOff>0</xdr:colOff>
      <xdr:row>62</xdr:row>
      <xdr:rowOff>125100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85F57023-0E1F-403A-AB40-F99D686CCB98}"/>
            </a:ext>
          </a:extLst>
        </xdr:cNvPr>
        <xdr:cNvCxnSpPr/>
      </xdr:nvCxnSpPr>
      <xdr:spPr>
        <a:xfrm>
          <a:off x="2619375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5</xdr:row>
      <xdr:rowOff>190500</xdr:rowOff>
    </xdr:from>
    <xdr:to>
      <xdr:col>6</xdr:col>
      <xdr:colOff>152400</xdr:colOff>
      <xdr:row>62</xdr:row>
      <xdr:rowOff>117480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1E34F40E-C872-4321-AD86-9700BD188E25}"/>
            </a:ext>
          </a:extLst>
        </xdr:cNvPr>
        <xdr:cNvCxnSpPr/>
      </xdr:nvCxnSpPr>
      <xdr:spPr>
        <a:xfrm>
          <a:off x="2771775" y="762000"/>
          <a:ext cx="0" cy="797560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304800</xdr:colOff>
      <xdr:row>6</xdr:row>
      <xdr:rowOff>0</xdr:rowOff>
    </xdr:from>
    <xdr:to>
      <xdr:col>6</xdr:col>
      <xdr:colOff>304800</xdr:colOff>
      <xdr:row>62</xdr:row>
      <xdr:rowOff>125100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F5EB28E6-E279-44FA-B972-AC183AD99F79}"/>
            </a:ext>
          </a:extLst>
        </xdr:cNvPr>
        <xdr:cNvCxnSpPr/>
      </xdr:nvCxnSpPr>
      <xdr:spPr>
        <a:xfrm>
          <a:off x="2924175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457200</xdr:colOff>
      <xdr:row>6</xdr:row>
      <xdr:rowOff>0</xdr:rowOff>
    </xdr:from>
    <xdr:to>
      <xdr:col>6</xdr:col>
      <xdr:colOff>457200</xdr:colOff>
      <xdr:row>62</xdr:row>
      <xdr:rowOff>125100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9C8E5113-8EE1-4441-894A-D2D9E5C71131}"/>
            </a:ext>
          </a:extLst>
        </xdr:cNvPr>
        <xdr:cNvCxnSpPr/>
      </xdr:nvCxnSpPr>
      <xdr:spPr>
        <a:xfrm>
          <a:off x="3076575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365760</xdr:colOff>
      <xdr:row>6</xdr:row>
      <xdr:rowOff>0</xdr:rowOff>
    </xdr:from>
    <xdr:to>
      <xdr:col>15</xdr:col>
      <xdr:colOff>365760</xdr:colOff>
      <xdr:row>62</xdr:row>
      <xdr:rowOff>125100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F7D5521-8728-41FC-A20C-CF1EB514BCE8}"/>
            </a:ext>
          </a:extLst>
        </xdr:cNvPr>
        <xdr:cNvCxnSpPr/>
      </xdr:nvCxnSpPr>
      <xdr:spPr>
        <a:xfrm>
          <a:off x="7176135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30480</xdr:colOff>
      <xdr:row>6</xdr:row>
      <xdr:rowOff>0</xdr:rowOff>
    </xdr:from>
    <xdr:to>
      <xdr:col>16</xdr:col>
      <xdr:colOff>30480</xdr:colOff>
      <xdr:row>62</xdr:row>
      <xdr:rowOff>125100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FA8C801-BCCF-419D-9FEE-7E3BC4890148}"/>
            </a:ext>
          </a:extLst>
        </xdr:cNvPr>
        <xdr:cNvCxnSpPr/>
      </xdr:nvCxnSpPr>
      <xdr:spPr>
        <a:xfrm>
          <a:off x="7364730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182880</xdr:colOff>
      <xdr:row>6</xdr:row>
      <xdr:rowOff>0</xdr:rowOff>
    </xdr:from>
    <xdr:to>
      <xdr:col>16</xdr:col>
      <xdr:colOff>182880</xdr:colOff>
      <xdr:row>62</xdr:row>
      <xdr:rowOff>125100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7E915B0D-13B7-4A01-8A82-B435125003E6}"/>
            </a:ext>
          </a:extLst>
        </xdr:cNvPr>
        <xdr:cNvCxnSpPr/>
      </xdr:nvCxnSpPr>
      <xdr:spPr>
        <a:xfrm>
          <a:off x="7517130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335280</xdr:colOff>
      <xdr:row>6</xdr:row>
      <xdr:rowOff>0</xdr:rowOff>
    </xdr:from>
    <xdr:to>
      <xdr:col>16</xdr:col>
      <xdr:colOff>335280</xdr:colOff>
      <xdr:row>62</xdr:row>
      <xdr:rowOff>125100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9B25C52D-D91B-4A72-BC90-12072ADACC16}"/>
            </a:ext>
          </a:extLst>
        </xdr:cNvPr>
        <xdr:cNvCxnSpPr/>
      </xdr:nvCxnSpPr>
      <xdr:spPr>
        <a:xfrm>
          <a:off x="7669530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152400</xdr:colOff>
      <xdr:row>6</xdr:row>
      <xdr:rowOff>0</xdr:rowOff>
    </xdr:from>
    <xdr:to>
      <xdr:col>17</xdr:col>
      <xdr:colOff>152400</xdr:colOff>
      <xdr:row>62</xdr:row>
      <xdr:rowOff>125100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62E62143-0297-4990-A717-FF2D534DC498}"/>
            </a:ext>
          </a:extLst>
        </xdr:cNvPr>
        <xdr:cNvCxnSpPr/>
      </xdr:nvCxnSpPr>
      <xdr:spPr>
        <a:xfrm>
          <a:off x="8010525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304800</xdr:colOff>
      <xdr:row>6</xdr:row>
      <xdr:rowOff>0</xdr:rowOff>
    </xdr:from>
    <xdr:to>
      <xdr:col>17</xdr:col>
      <xdr:colOff>304800</xdr:colOff>
      <xdr:row>62</xdr:row>
      <xdr:rowOff>125100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DFA274E-D066-4FAD-B37A-5F1D9767C523}"/>
            </a:ext>
          </a:extLst>
        </xdr:cNvPr>
        <xdr:cNvCxnSpPr/>
      </xdr:nvCxnSpPr>
      <xdr:spPr>
        <a:xfrm>
          <a:off x="8162925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457200</xdr:colOff>
      <xdr:row>6</xdr:row>
      <xdr:rowOff>0</xdr:rowOff>
    </xdr:from>
    <xdr:to>
      <xdr:col>17</xdr:col>
      <xdr:colOff>457200</xdr:colOff>
      <xdr:row>62</xdr:row>
      <xdr:rowOff>125100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751F8B9F-B5FB-417D-A2B7-F1BAE41A8991}"/>
            </a:ext>
          </a:extLst>
        </xdr:cNvPr>
        <xdr:cNvCxnSpPr/>
      </xdr:nvCxnSpPr>
      <xdr:spPr>
        <a:xfrm>
          <a:off x="8315325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243840</xdr:colOff>
      <xdr:row>6</xdr:row>
      <xdr:rowOff>0</xdr:rowOff>
    </xdr:from>
    <xdr:to>
      <xdr:col>14</xdr:col>
      <xdr:colOff>243840</xdr:colOff>
      <xdr:row>62</xdr:row>
      <xdr:rowOff>125100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DCCAEF17-A2B3-455E-8A25-162FA3EF37A6}"/>
            </a:ext>
          </a:extLst>
        </xdr:cNvPr>
        <xdr:cNvCxnSpPr/>
      </xdr:nvCxnSpPr>
      <xdr:spPr>
        <a:xfrm>
          <a:off x="6530340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396240</xdr:colOff>
      <xdr:row>5</xdr:row>
      <xdr:rowOff>190500</xdr:rowOff>
    </xdr:from>
    <xdr:to>
      <xdr:col>14</xdr:col>
      <xdr:colOff>396240</xdr:colOff>
      <xdr:row>62</xdr:row>
      <xdr:rowOff>117480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B54C4BBE-07EB-42F2-9896-E150DF772859}"/>
            </a:ext>
          </a:extLst>
        </xdr:cNvPr>
        <xdr:cNvCxnSpPr/>
      </xdr:nvCxnSpPr>
      <xdr:spPr>
        <a:xfrm>
          <a:off x="6682740" y="762000"/>
          <a:ext cx="0" cy="797560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60960</xdr:colOff>
      <xdr:row>6</xdr:row>
      <xdr:rowOff>0</xdr:rowOff>
    </xdr:from>
    <xdr:to>
      <xdr:col>15</xdr:col>
      <xdr:colOff>60960</xdr:colOff>
      <xdr:row>62</xdr:row>
      <xdr:rowOff>125100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30199BE1-EF22-4136-8C58-9045D3423AD5}"/>
            </a:ext>
          </a:extLst>
        </xdr:cNvPr>
        <xdr:cNvCxnSpPr/>
      </xdr:nvCxnSpPr>
      <xdr:spPr>
        <a:xfrm>
          <a:off x="6871335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213360</xdr:colOff>
      <xdr:row>6</xdr:row>
      <xdr:rowOff>0</xdr:rowOff>
    </xdr:from>
    <xdr:to>
      <xdr:col>15</xdr:col>
      <xdr:colOff>213360</xdr:colOff>
      <xdr:row>62</xdr:row>
      <xdr:rowOff>125100</xdr:rowOff>
    </xdr:to>
    <xdr:cxnSp macro="">
      <xdr:nvCxnSpPr>
        <xdr:cNvPr id="39" name="Straight Connector 38">
          <a:extLst>
            <a:ext uri="{FF2B5EF4-FFF2-40B4-BE49-F238E27FC236}">
              <a16:creationId xmlns:a16="http://schemas.microsoft.com/office/drawing/2014/main" id="{2C3D9E6F-2E26-478F-A3EA-93F94D1940E3}"/>
            </a:ext>
          </a:extLst>
        </xdr:cNvPr>
        <xdr:cNvCxnSpPr/>
      </xdr:nvCxnSpPr>
      <xdr:spPr>
        <a:xfrm>
          <a:off x="7023735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8</xdr:row>
      <xdr:rowOff>7620</xdr:rowOff>
    </xdr:from>
    <xdr:to>
      <xdr:col>17</xdr:col>
      <xdr:colOff>485520</xdr:colOff>
      <xdr:row>8</xdr:row>
      <xdr:rowOff>7620</xdr:rowOff>
    </xdr:to>
    <xdr:cxnSp macro="">
      <xdr:nvCxnSpPr>
        <xdr:cNvPr id="40" name="Straight Connector 39">
          <a:extLst>
            <a:ext uri="{FF2B5EF4-FFF2-40B4-BE49-F238E27FC236}">
              <a16:creationId xmlns:a16="http://schemas.microsoft.com/office/drawing/2014/main" id="{BB0F440A-FA78-4341-9125-D9FD329AED9B}"/>
            </a:ext>
          </a:extLst>
        </xdr:cNvPr>
        <xdr:cNvCxnSpPr/>
      </xdr:nvCxnSpPr>
      <xdr:spPr>
        <a:xfrm>
          <a:off x="2095500" y="91249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9</xdr:row>
      <xdr:rowOff>30480</xdr:rowOff>
    </xdr:from>
    <xdr:to>
      <xdr:col>17</xdr:col>
      <xdr:colOff>485520</xdr:colOff>
      <xdr:row>9</xdr:row>
      <xdr:rowOff>30480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id="{29E9C90C-F4F9-4E86-8494-C55DA9D5F6B0}"/>
            </a:ext>
          </a:extLst>
        </xdr:cNvPr>
        <xdr:cNvCxnSpPr/>
      </xdr:nvCxnSpPr>
      <xdr:spPr>
        <a:xfrm>
          <a:off x="2095500" y="108775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10</xdr:row>
      <xdr:rowOff>53340</xdr:rowOff>
    </xdr:from>
    <xdr:to>
      <xdr:col>17</xdr:col>
      <xdr:colOff>485520</xdr:colOff>
      <xdr:row>10</xdr:row>
      <xdr:rowOff>53340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E2BFE570-438A-4D4B-A6FB-DC4DDC24EBA8}"/>
            </a:ext>
          </a:extLst>
        </xdr:cNvPr>
        <xdr:cNvCxnSpPr/>
      </xdr:nvCxnSpPr>
      <xdr:spPr>
        <a:xfrm>
          <a:off x="2095500" y="125349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11</xdr:row>
      <xdr:rowOff>76200</xdr:rowOff>
    </xdr:from>
    <xdr:to>
      <xdr:col>17</xdr:col>
      <xdr:colOff>485520</xdr:colOff>
      <xdr:row>11</xdr:row>
      <xdr:rowOff>76200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9956A595-12F4-4E44-95C8-A3CB90352246}"/>
            </a:ext>
          </a:extLst>
        </xdr:cNvPr>
        <xdr:cNvCxnSpPr/>
      </xdr:nvCxnSpPr>
      <xdr:spPr>
        <a:xfrm>
          <a:off x="2095500" y="141922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12</xdr:row>
      <xdr:rowOff>99060</xdr:rowOff>
    </xdr:from>
    <xdr:to>
      <xdr:col>17</xdr:col>
      <xdr:colOff>485520</xdr:colOff>
      <xdr:row>12</xdr:row>
      <xdr:rowOff>99060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113EBCB7-7E3B-43BB-BDFF-96CA08C89890}"/>
            </a:ext>
          </a:extLst>
        </xdr:cNvPr>
        <xdr:cNvCxnSpPr/>
      </xdr:nvCxnSpPr>
      <xdr:spPr>
        <a:xfrm>
          <a:off x="2095500" y="158496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13</xdr:row>
      <xdr:rowOff>114300</xdr:rowOff>
    </xdr:from>
    <xdr:to>
      <xdr:col>17</xdr:col>
      <xdr:colOff>485520</xdr:colOff>
      <xdr:row>13</xdr:row>
      <xdr:rowOff>114300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A91359A5-75A7-4C57-8F21-2AEFF4920BD9}"/>
            </a:ext>
          </a:extLst>
        </xdr:cNvPr>
        <xdr:cNvCxnSpPr/>
      </xdr:nvCxnSpPr>
      <xdr:spPr>
        <a:xfrm>
          <a:off x="2095500" y="175260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15</xdr:row>
      <xdr:rowOff>7620</xdr:rowOff>
    </xdr:from>
    <xdr:to>
      <xdr:col>17</xdr:col>
      <xdr:colOff>485520</xdr:colOff>
      <xdr:row>15</xdr:row>
      <xdr:rowOff>7620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B32E85AD-00D7-4C19-9CB1-7D3B7882AAF9}"/>
            </a:ext>
          </a:extLst>
        </xdr:cNvPr>
        <xdr:cNvCxnSpPr/>
      </xdr:nvCxnSpPr>
      <xdr:spPr>
        <a:xfrm>
          <a:off x="2095500" y="194119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30480</xdr:rowOff>
    </xdr:from>
    <xdr:to>
      <xdr:col>17</xdr:col>
      <xdr:colOff>485520</xdr:colOff>
      <xdr:row>16</xdr:row>
      <xdr:rowOff>30480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7C2396E2-880B-4F8D-A557-EBD3B2792E7D}"/>
            </a:ext>
          </a:extLst>
        </xdr:cNvPr>
        <xdr:cNvCxnSpPr/>
      </xdr:nvCxnSpPr>
      <xdr:spPr>
        <a:xfrm>
          <a:off x="2095500" y="211645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17</xdr:row>
      <xdr:rowOff>53340</xdr:rowOff>
    </xdr:from>
    <xdr:to>
      <xdr:col>17</xdr:col>
      <xdr:colOff>485520</xdr:colOff>
      <xdr:row>17</xdr:row>
      <xdr:rowOff>53340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5B5D46E2-0091-45C7-94B6-DA34632B115C}"/>
            </a:ext>
          </a:extLst>
        </xdr:cNvPr>
        <xdr:cNvCxnSpPr/>
      </xdr:nvCxnSpPr>
      <xdr:spPr>
        <a:xfrm>
          <a:off x="2095500" y="228219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18</xdr:row>
      <xdr:rowOff>76200</xdr:rowOff>
    </xdr:from>
    <xdr:to>
      <xdr:col>17</xdr:col>
      <xdr:colOff>485520</xdr:colOff>
      <xdr:row>18</xdr:row>
      <xdr:rowOff>76200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83BC7655-8B8E-42A5-84CE-C8332710DE50}"/>
            </a:ext>
          </a:extLst>
        </xdr:cNvPr>
        <xdr:cNvCxnSpPr/>
      </xdr:nvCxnSpPr>
      <xdr:spPr>
        <a:xfrm>
          <a:off x="2095500" y="245745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19</xdr:row>
      <xdr:rowOff>92613</xdr:rowOff>
    </xdr:from>
    <xdr:to>
      <xdr:col>17</xdr:col>
      <xdr:colOff>485520</xdr:colOff>
      <xdr:row>19</xdr:row>
      <xdr:rowOff>92613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EDC0E82E-F428-4BC1-ACA3-9E4599741559}"/>
            </a:ext>
          </a:extLst>
        </xdr:cNvPr>
        <xdr:cNvCxnSpPr/>
      </xdr:nvCxnSpPr>
      <xdr:spPr>
        <a:xfrm>
          <a:off x="2095500" y="2616738"/>
          <a:ext cx="6248145" cy="0"/>
        </a:xfrm>
        <a:prstGeom prst="line">
          <a:avLst/>
        </a:prstGeom>
        <a:ln w="3175">
          <a:prstDash val="sysDot"/>
          <a:headEnd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106680</xdr:rowOff>
    </xdr:from>
    <xdr:to>
      <xdr:col>17</xdr:col>
      <xdr:colOff>485520</xdr:colOff>
      <xdr:row>20</xdr:row>
      <xdr:rowOff>106680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87ACF8E8-A2DB-4974-9A38-1C9B80B3AB58}"/>
            </a:ext>
          </a:extLst>
        </xdr:cNvPr>
        <xdr:cNvCxnSpPr/>
      </xdr:nvCxnSpPr>
      <xdr:spPr>
        <a:xfrm>
          <a:off x="2095500" y="277368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22</xdr:row>
      <xdr:rowOff>0</xdr:rowOff>
    </xdr:from>
    <xdr:to>
      <xdr:col>17</xdr:col>
      <xdr:colOff>485520</xdr:colOff>
      <xdr:row>22</xdr:row>
      <xdr:rowOff>0</xdr:rowOff>
    </xdr:to>
    <xdr:cxnSp macro="">
      <xdr:nvCxnSpPr>
        <xdr:cNvPr id="52" name="Straight Connector 51">
          <a:extLst>
            <a:ext uri="{FF2B5EF4-FFF2-40B4-BE49-F238E27FC236}">
              <a16:creationId xmlns:a16="http://schemas.microsoft.com/office/drawing/2014/main" id="{3F6032D0-82D9-4C39-B656-8CEB9A654730}"/>
            </a:ext>
          </a:extLst>
        </xdr:cNvPr>
        <xdr:cNvCxnSpPr/>
      </xdr:nvCxnSpPr>
      <xdr:spPr>
        <a:xfrm>
          <a:off x="2095500" y="295275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480060</xdr:colOff>
      <xdr:row>23</xdr:row>
      <xdr:rowOff>22860</xdr:rowOff>
    </xdr:from>
    <xdr:to>
      <xdr:col>17</xdr:col>
      <xdr:colOff>477900</xdr:colOff>
      <xdr:row>23</xdr:row>
      <xdr:rowOff>22860</xdr:rowOff>
    </xdr:to>
    <xdr:cxnSp macro="">
      <xdr:nvCxnSpPr>
        <xdr:cNvPr id="53" name="Straight Connector 52">
          <a:extLst>
            <a:ext uri="{FF2B5EF4-FFF2-40B4-BE49-F238E27FC236}">
              <a16:creationId xmlns:a16="http://schemas.microsoft.com/office/drawing/2014/main" id="{6D43CCF2-71D4-4256-BA89-D366974A8588}"/>
            </a:ext>
          </a:extLst>
        </xdr:cNvPr>
        <xdr:cNvCxnSpPr/>
      </xdr:nvCxnSpPr>
      <xdr:spPr>
        <a:xfrm>
          <a:off x="2051685" y="3118485"/>
          <a:ext cx="628434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45720</xdr:rowOff>
    </xdr:from>
    <xdr:to>
      <xdr:col>17</xdr:col>
      <xdr:colOff>485520</xdr:colOff>
      <xdr:row>24</xdr:row>
      <xdr:rowOff>45720</xdr:rowOff>
    </xdr:to>
    <xdr:cxnSp macro="">
      <xdr:nvCxnSpPr>
        <xdr:cNvPr id="54" name="Straight Connector 53">
          <a:extLst>
            <a:ext uri="{FF2B5EF4-FFF2-40B4-BE49-F238E27FC236}">
              <a16:creationId xmlns:a16="http://schemas.microsoft.com/office/drawing/2014/main" id="{F920711E-4FF2-4AA5-99B9-E73A11EAF536}"/>
            </a:ext>
          </a:extLst>
        </xdr:cNvPr>
        <xdr:cNvCxnSpPr/>
      </xdr:nvCxnSpPr>
      <xdr:spPr>
        <a:xfrm>
          <a:off x="2095500" y="328422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25</xdr:row>
      <xdr:rowOff>68580</xdr:rowOff>
    </xdr:from>
    <xdr:to>
      <xdr:col>17</xdr:col>
      <xdr:colOff>485520</xdr:colOff>
      <xdr:row>25</xdr:row>
      <xdr:rowOff>68580</xdr:rowOff>
    </xdr:to>
    <xdr:cxnSp macro="">
      <xdr:nvCxnSpPr>
        <xdr:cNvPr id="55" name="Straight Connector 54">
          <a:extLst>
            <a:ext uri="{FF2B5EF4-FFF2-40B4-BE49-F238E27FC236}">
              <a16:creationId xmlns:a16="http://schemas.microsoft.com/office/drawing/2014/main" id="{454C7440-F53D-442D-9FBC-E04440B8053B}"/>
            </a:ext>
          </a:extLst>
        </xdr:cNvPr>
        <xdr:cNvCxnSpPr/>
      </xdr:nvCxnSpPr>
      <xdr:spPr>
        <a:xfrm>
          <a:off x="2095500" y="344995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26</xdr:row>
      <xdr:rowOff>83820</xdr:rowOff>
    </xdr:from>
    <xdr:to>
      <xdr:col>17</xdr:col>
      <xdr:colOff>485520</xdr:colOff>
      <xdr:row>26</xdr:row>
      <xdr:rowOff>83820</xdr:rowOff>
    </xdr:to>
    <xdr:cxnSp macro="">
      <xdr:nvCxnSpPr>
        <xdr:cNvPr id="56" name="Straight Connector 55">
          <a:extLst>
            <a:ext uri="{FF2B5EF4-FFF2-40B4-BE49-F238E27FC236}">
              <a16:creationId xmlns:a16="http://schemas.microsoft.com/office/drawing/2014/main" id="{93A2C9C6-2A11-40B5-B168-6376D924DD65}"/>
            </a:ext>
          </a:extLst>
        </xdr:cNvPr>
        <xdr:cNvCxnSpPr/>
      </xdr:nvCxnSpPr>
      <xdr:spPr>
        <a:xfrm>
          <a:off x="2095500" y="360807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27</xdr:row>
      <xdr:rowOff>106680</xdr:rowOff>
    </xdr:from>
    <xdr:to>
      <xdr:col>17</xdr:col>
      <xdr:colOff>485520</xdr:colOff>
      <xdr:row>27</xdr:row>
      <xdr:rowOff>106680</xdr:rowOff>
    </xdr:to>
    <xdr:cxnSp macro="">
      <xdr:nvCxnSpPr>
        <xdr:cNvPr id="57" name="Straight Connector 56">
          <a:extLst>
            <a:ext uri="{FF2B5EF4-FFF2-40B4-BE49-F238E27FC236}">
              <a16:creationId xmlns:a16="http://schemas.microsoft.com/office/drawing/2014/main" id="{AFAB53C5-70A9-446D-AED6-1CC145FA9E10}"/>
            </a:ext>
          </a:extLst>
        </xdr:cNvPr>
        <xdr:cNvCxnSpPr/>
      </xdr:nvCxnSpPr>
      <xdr:spPr>
        <a:xfrm>
          <a:off x="2095500" y="378333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</xdr:row>
      <xdr:rowOff>0</xdr:rowOff>
    </xdr:from>
    <xdr:to>
      <xdr:col>17</xdr:col>
      <xdr:colOff>485520</xdr:colOff>
      <xdr:row>29</xdr:row>
      <xdr:rowOff>0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1EE8A789-D213-4178-8B1E-1AC6D7BC03B1}"/>
            </a:ext>
          </a:extLst>
        </xdr:cNvPr>
        <xdr:cNvCxnSpPr/>
      </xdr:nvCxnSpPr>
      <xdr:spPr>
        <a:xfrm>
          <a:off x="2095500" y="392430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30</xdr:row>
      <xdr:rowOff>22860</xdr:rowOff>
    </xdr:from>
    <xdr:to>
      <xdr:col>17</xdr:col>
      <xdr:colOff>485520</xdr:colOff>
      <xdr:row>30</xdr:row>
      <xdr:rowOff>22860</xdr:rowOff>
    </xdr:to>
    <xdr:cxnSp macro="">
      <xdr:nvCxnSpPr>
        <xdr:cNvPr id="59" name="Straight Connector 58">
          <a:extLst>
            <a:ext uri="{FF2B5EF4-FFF2-40B4-BE49-F238E27FC236}">
              <a16:creationId xmlns:a16="http://schemas.microsoft.com/office/drawing/2014/main" id="{ABCCAA23-C3B0-4B28-BE5A-2EE7B9EB781A}"/>
            </a:ext>
          </a:extLst>
        </xdr:cNvPr>
        <xdr:cNvCxnSpPr/>
      </xdr:nvCxnSpPr>
      <xdr:spPr>
        <a:xfrm>
          <a:off x="2095500" y="409003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31</xdr:row>
      <xdr:rowOff>45720</xdr:rowOff>
    </xdr:from>
    <xdr:to>
      <xdr:col>17</xdr:col>
      <xdr:colOff>485520</xdr:colOff>
      <xdr:row>31</xdr:row>
      <xdr:rowOff>45720</xdr:rowOff>
    </xdr:to>
    <xdr:cxnSp macro="">
      <xdr:nvCxnSpPr>
        <xdr:cNvPr id="60" name="Straight Connector 59">
          <a:extLst>
            <a:ext uri="{FF2B5EF4-FFF2-40B4-BE49-F238E27FC236}">
              <a16:creationId xmlns:a16="http://schemas.microsoft.com/office/drawing/2014/main" id="{533E67F8-4A31-4A4F-8E46-A5130B471637}"/>
            </a:ext>
          </a:extLst>
        </xdr:cNvPr>
        <xdr:cNvCxnSpPr/>
      </xdr:nvCxnSpPr>
      <xdr:spPr>
        <a:xfrm>
          <a:off x="2095500" y="425577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32</xdr:row>
      <xdr:rowOff>68580</xdr:rowOff>
    </xdr:from>
    <xdr:to>
      <xdr:col>17</xdr:col>
      <xdr:colOff>485520</xdr:colOff>
      <xdr:row>32</xdr:row>
      <xdr:rowOff>68580</xdr:rowOff>
    </xdr:to>
    <xdr:cxnSp macro="">
      <xdr:nvCxnSpPr>
        <xdr:cNvPr id="61" name="Straight Connector 60">
          <a:extLst>
            <a:ext uri="{FF2B5EF4-FFF2-40B4-BE49-F238E27FC236}">
              <a16:creationId xmlns:a16="http://schemas.microsoft.com/office/drawing/2014/main" id="{A0C02024-225D-4664-8EB7-CBC450926777}"/>
            </a:ext>
          </a:extLst>
        </xdr:cNvPr>
        <xdr:cNvCxnSpPr/>
      </xdr:nvCxnSpPr>
      <xdr:spPr>
        <a:xfrm>
          <a:off x="2095500" y="442150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33</xdr:row>
      <xdr:rowOff>91440</xdr:rowOff>
    </xdr:from>
    <xdr:to>
      <xdr:col>17</xdr:col>
      <xdr:colOff>485520</xdr:colOff>
      <xdr:row>33</xdr:row>
      <xdr:rowOff>91440</xdr:rowOff>
    </xdr:to>
    <xdr:cxnSp macro="">
      <xdr:nvCxnSpPr>
        <xdr:cNvPr id="62" name="Straight Connector 61">
          <a:extLst>
            <a:ext uri="{FF2B5EF4-FFF2-40B4-BE49-F238E27FC236}">
              <a16:creationId xmlns:a16="http://schemas.microsoft.com/office/drawing/2014/main" id="{EF165023-8854-4F57-B9F8-9706F976F31C}"/>
            </a:ext>
          </a:extLst>
        </xdr:cNvPr>
        <xdr:cNvCxnSpPr/>
      </xdr:nvCxnSpPr>
      <xdr:spPr>
        <a:xfrm>
          <a:off x="2095500" y="458724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34</xdr:row>
      <xdr:rowOff>114300</xdr:rowOff>
    </xdr:from>
    <xdr:to>
      <xdr:col>17</xdr:col>
      <xdr:colOff>485520</xdr:colOff>
      <xdr:row>34</xdr:row>
      <xdr:rowOff>114300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886970AD-2673-4172-B086-D1FE5B91EAE1}"/>
            </a:ext>
          </a:extLst>
        </xdr:cNvPr>
        <xdr:cNvCxnSpPr/>
      </xdr:nvCxnSpPr>
      <xdr:spPr>
        <a:xfrm>
          <a:off x="2095500" y="475297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36</xdr:row>
      <xdr:rowOff>7620</xdr:rowOff>
    </xdr:from>
    <xdr:to>
      <xdr:col>17</xdr:col>
      <xdr:colOff>485520</xdr:colOff>
      <xdr:row>36</xdr:row>
      <xdr:rowOff>7620</xdr:rowOff>
    </xdr:to>
    <xdr:cxnSp macro="">
      <xdr:nvCxnSpPr>
        <xdr:cNvPr id="64" name="Straight Connector 63">
          <a:extLst>
            <a:ext uri="{FF2B5EF4-FFF2-40B4-BE49-F238E27FC236}">
              <a16:creationId xmlns:a16="http://schemas.microsoft.com/office/drawing/2014/main" id="{2EF686AB-D7F8-4684-8770-94B242C9E534}"/>
            </a:ext>
          </a:extLst>
        </xdr:cNvPr>
        <xdr:cNvCxnSpPr/>
      </xdr:nvCxnSpPr>
      <xdr:spPr>
        <a:xfrm>
          <a:off x="2095500" y="493204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37</xdr:row>
      <xdr:rowOff>30480</xdr:rowOff>
    </xdr:from>
    <xdr:to>
      <xdr:col>17</xdr:col>
      <xdr:colOff>485520</xdr:colOff>
      <xdr:row>37</xdr:row>
      <xdr:rowOff>30480</xdr:rowOff>
    </xdr:to>
    <xdr:cxnSp macro="">
      <xdr:nvCxnSpPr>
        <xdr:cNvPr id="65" name="Straight Connector 64">
          <a:extLst>
            <a:ext uri="{FF2B5EF4-FFF2-40B4-BE49-F238E27FC236}">
              <a16:creationId xmlns:a16="http://schemas.microsoft.com/office/drawing/2014/main" id="{A53C6A7B-AE96-469F-858E-AAD461A1D0A6}"/>
            </a:ext>
          </a:extLst>
        </xdr:cNvPr>
        <xdr:cNvCxnSpPr/>
      </xdr:nvCxnSpPr>
      <xdr:spPr>
        <a:xfrm>
          <a:off x="2095500" y="509778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38</xdr:row>
      <xdr:rowOff>45720</xdr:rowOff>
    </xdr:from>
    <xdr:to>
      <xdr:col>17</xdr:col>
      <xdr:colOff>485520</xdr:colOff>
      <xdr:row>38</xdr:row>
      <xdr:rowOff>45720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B391369E-CC10-4803-8C7F-3EC1DC51E63F}"/>
            </a:ext>
          </a:extLst>
        </xdr:cNvPr>
        <xdr:cNvCxnSpPr/>
      </xdr:nvCxnSpPr>
      <xdr:spPr>
        <a:xfrm>
          <a:off x="2095500" y="525589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39</xdr:row>
      <xdr:rowOff>68580</xdr:rowOff>
    </xdr:from>
    <xdr:to>
      <xdr:col>17</xdr:col>
      <xdr:colOff>485520</xdr:colOff>
      <xdr:row>39</xdr:row>
      <xdr:rowOff>68580</xdr:rowOff>
    </xdr:to>
    <xdr:cxnSp macro="">
      <xdr:nvCxnSpPr>
        <xdr:cNvPr id="67" name="Straight Connector 66">
          <a:extLst>
            <a:ext uri="{FF2B5EF4-FFF2-40B4-BE49-F238E27FC236}">
              <a16:creationId xmlns:a16="http://schemas.microsoft.com/office/drawing/2014/main" id="{18B8E48E-8886-44AF-9DE5-A7A8ACAABF18}"/>
            </a:ext>
          </a:extLst>
        </xdr:cNvPr>
        <xdr:cNvCxnSpPr/>
      </xdr:nvCxnSpPr>
      <xdr:spPr>
        <a:xfrm>
          <a:off x="2095500" y="543115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40</xdr:row>
      <xdr:rowOff>91440</xdr:rowOff>
    </xdr:from>
    <xdr:to>
      <xdr:col>17</xdr:col>
      <xdr:colOff>485520</xdr:colOff>
      <xdr:row>40</xdr:row>
      <xdr:rowOff>91440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6A405E4D-4551-4BCF-97D6-943BF90D8B87}"/>
            </a:ext>
          </a:extLst>
        </xdr:cNvPr>
        <xdr:cNvCxnSpPr/>
      </xdr:nvCxnSpPr>
      <xdr:spPr>
        <a:xfrm>
          <a:off x="2095500" y="559689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41</xdr:row>
      <xdr:rowOff>114300</xdr:rowOff>
    </xdr:from>
    <xdr:to>
      <xdr:col>17</xdr:col>
      <xdr:colOff>485520</xdr:colOff>
      <xdr:row>41</xdr:row>
      <xdr:rowOff>114300</xdr:rowOff>
    </xdr:to>
    <xdr:cxnSp macro="">
      <xdr:nvCxnSpPr>
        <xdr:cNvPr id="69" name="Straight Connector 68">
          <a:extLst>
            <a:ext uri="{FF2B5EF4-FFF2-40B4-BE49-F238E27FC236}">
              <a16:creationId xmlns:a16="http://schemas.microsoft.com/office/drawing/2014/main" id="{60305986-4254-4667-BBB5-29E8358EC4FF}"/>
            </a:ext>
          </a:extLst>
        </xdr:cNvPr>
        <xdr:cNvCxnSpPr/>
      </xdr:nvCxnSpPr>
      <xdr:spPr>
        <a:xfrm>
          <a:off x="2095500" y="576262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43</xdr:row>
      <xdr:rowOff>7620</xdr:rowOff>
    </xdr:from>
    <xdr:to>
      <xdr:col>17</xdr:col>
      <xdr:colOff>485520</xdr:colOff>
      <xdr:row>43</xdr:row>
      <xdr:rowOff>7620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FD5D15A5-315A-4CD5-9323-6C1DCBCBD11B}"/>
            </a:ext>
          </a:extLst>
        </xdr:cNvPr>
        <xdr:cNvCxnSpPr/>
      </xdr:nvCxnSpPr>
      <xdr:spPr>
        <a:xfrm>
          <a:off x="2095500" y="594169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44</xdr:row>
      <xdr:rowOff>30480</xdr:rowOff>
    </xdr:from>
    <xdr:to>
      <xdr:col>17</xdr:col>
      <xdr:colOff>485520</xdr:colOff>
      <xdr:row>44</xdr:row>
      <xdr:rowOff>30480</xdr:rowOff>
    </xdr:to>
    <xdr:cxnSp macro="">
      <xdr:nvCxnSpPr>
        <xdr:cNvPr id="71" name="Straight Connector 70">
          <a:extLst>
            <a:ext uri="{FF2B5EF4-FFF2-40B4-BE49-F238E27FC236}">
              <a16:creationId xmlns:a16="http://schemas.microsoft.com/office/drawing/2014/main" id="{925CEA49-F90C-424A-A71E-AC28213275BD}"/>
            </a:ext>
          </a:extLst>
        </xdr:cNvPr>
        <xdr:cNvCxnSpPr/>
      </xdr:nvCxnSpPr>
      <xdr:spPr>
        <a:xfrm>
          <a:off x="2095500" y="610743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45</xdr:row>
      <xdr:rowOff>53340</xdr:rowOff>
    </xdr:from>
    <xdr:to>
      <xdr:col>17</xdr:col>
      <xdr:colOff>485520</xdr:colOff>
      <xdr:row>45</xdr:row>
      <xdr:rowOff>53340</xdr:rowOff>
    </xdr:to>
    <xdr:cxnSp macro="">
      <xdr:nvCxnSpPr>
        <xdr:cNvPr id="72" name="Straight Connector 71">
          <a:extLst>
            <a:ext uri="{FF2B5EF4-FFF2-40B4-BE49-F238E27FC236}">
              <a16:creationId xmlns:a16="http://schemas.microsoft.com/office/drawing/2014/main" id="{6CA9ACBD-2B88-4991-A25B-815459ED07C1}"/>
            </a:ext>
          </a:extLst>
        </xdr:cNvPr>
        <xdr:cNvCxnSpPr/>
      </xdr:nvCxnSpPr>
      <xdr:spPr>
        <a:xfrm>
          <a:off x="2095500" y="627316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46</xdr:row>
      <xdr:rowOff>76200</xdr:rowOff>
    </xdr:from>
    <xdr:to>
      <xdr:col>17</xdr:col>
      <xdr:colOff>485520</xdr:colOff>
      <xdr:row>46</xdr:row>
      <xdr:rowOff>76200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827A6E65-70E1-4411-88B7-A2EF5C9ED40E}"/>
            </a:ext>
          </a:extLst>
        </xdr:cNvPr>
        <xdr:cNvCxnSpPr/>
      </xdr:nvCxnSpPr>
      <xdr:spPr>
        <a:xfrm>
          <a:off x="2095500" y="643890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47</xdr:row>
      <xdr:rowOff>99060</xdr:rowOff>
    </xdr:from>
    <xdr:to>
      <xdr:col>17</xdr:col>
      <xdr:colOff>485520</xdr:colOff>
      <xdr:row>47</xdr:row>
      <xdr:rowOff>99060</xdr:rowOff>
    </xdr:to>
    <xdr:cxnSp macro="">
      <xdr:nvCxnSpPr>
        <xdr:cNvPr id="74" name="Straight Connector 73">
          <a:extLst>
            <a:ext uri="{FF2B5EF4-FFF2-40B4-BE49-F238E27FC236}">
              <a16:creationId xmlns:a16="http://schemas.microsoft.com/office/drawing/2014/main" id="{E86E19AE-6373-48C2-81B2-284DC5A6A533}"/>
            </a:ext>
          </a:extLst>
        </xdr:cNvPr>
        <xdr:cNvCxnSpPr/>
      </xdr:nvCxnSpPr>
      <xdr:spPr>
        <a:xfrm>
          <a:off x="2095500" y="660463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48</xdr:row>
      <xdr:rowOff>121920</xdr:rowOff>
    </xdr:from>
    <xdr:to>
      <xdr:col>17</xdr:col>
      <xdr:colOff>485520</xdr:colOff>
      <xdr:row>48</xdr:row>
      <xdr:rowOff>121920</xdr:rowOff>
    </xdr:to>
    <xdr:cxnSp macro="">
      <xdr:nvCxnSpPr>
        <xdr:cNvPr id="75" name="Straight Connector 74">
          <a:extLst>
            <a:ext uri="{FF2B5EF4-FFF2-40B4-BE49-F238E27FC236}">
              <a16:creationId xmlns:a16="http://schemas.microsoft.com/office/drawing/2014/main" id="{6D302904-CB11-4350-836B-E5A546547CF5}"/>
            </a:ext>
          </a:extLst>
        </xdr:cNvPr>
        <xdr:cNvCxnSpPr/>
      </xdr:nvCxnSpPr>
      <xdr:spPr>
        <a:xfrm>
          <a:off x="2095500" y="677037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50</xdr:row>
      <xdr:rowOff>15240</xdr:rowOff>
    </xdr:from>
    <xdr:to>
      <xdr:col>17</xdr:col>
      <xdr:colOff>485520</xdr:colOff>
      <xdr:row>50</xdr:row>
      <xdr:rowOff>15240</xdr:rowOff>
    </xdr:to>
    <xdr:cxnSp macro="">
      <xdr:nvCxnSpPr>
        <xdr:cNvPr id="76" name="Straight Connector 75">
          <a:extLst>
            <a:ext uri="{FF2B5EF4-FFF2-40B4-BE49-F238E27FC236}">
              <a16:creationId xmlns:a16="http://schemas.microsoft.com/office/drawing/2014/main" id="{9B45A2E4-7C37-42C6-9EB3-94C075263A7E}"/>
            </a:ext>
          </a:extLst>
        </xdr:cNvPr>
        <xdr:cNvCxnSpPr/>
      </xdr:nvCxnSpPr>
      <xdr:spPr>
        <a:xfrm>
          <a:off x="2095500" y="694944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179070</xdr:colOff>
      <xdr:row>7</xdr:row>
      <xdr:rowOff>80010</xdr:rowOff>
    </xdr:from>
    <xdr:to>
      <xdr:col>17</xdr:col>
      <xdr:colOff>304800</xdr:colOff>
      <xdr:row>12</xdr:row>
      <xdr:rowOff>110490</xdr:rowOff>
    </xdr:to>
    <xdr:grpSp>
      <xdr:nvGrpSpPr>
        <xdr:cNvPr id="77" name="Group 76">
          <a:extLst>
            <a:ext uri="{FF2B5EF4-FFF2-40B4-BE49-F238E27FC236}">
              <a16:creationId xmlns:a16="http://schemas.microsoft.com/office/drawing/2014/main" id="{B7203B92-CDE7-43EE-8664-A2100FEAB721}"/>
            </a:ext>
          </a:extLst>
        </xdr:cNvPr>
        <xdr:cNvGrpSpPr/>
      </xdr:nvGrpSpPr>
      <xdr:grpSpPr>
        <a:xfrm>
          <a:off x="7513320" y="842010"/>
          <a:ext cx="649605" cy="754380"/>
          <a:chOff x="7010400" y="872490"/>
          <a:chExt cx="613410" cy="678180"/>
        </a:xfrm>
      </xdr:grpSpPr>
      <xdr:cxnSp macro="">
        <xdr:nvCxnSpPr>
          <xdr:cNvPr id="78" name="Straight Arrow Connector 77">
            <a:extLst>
              <a:ext uri="{FF2B5EF4-FFF2-40B4-BE49-F238E27FC236}">
                <a16:creationId xmlns:a16="http://schemas.microsoft.com/office/drawing/2014/main" id="{2A3DBC3F-0E3E-45D3-9EC7-1E9E2750F6E4}"/>
              </a:ext>
            </a:extLst>
          </xdr:cNvPr>
          <xdr:cNvCxnSpPr/>
        </xdr:nvCxnSpPr>
        <xdr:spPr>
          <a:xfrm flipV="1">
            <a:off x="7319010" y="887730"/>
            <a:ext cx="0" cy="342000"/>
          </a:xfrm>
          <a:prstGeom prst="straightConnector1">
            <a:avLst/>
          </a:prstGeom>
          <a:ln w="6350">
            <a:solidFill>
              <a:schemeClr val="tx1"/>
            </a:solidFill>
            <a:tailEnd type="stealth" w="sm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Straight Arrow Connector 78">
            <a:extLst>
              <a:ext uri="{FF2B5EF4-FFF2-40B4-BE49-F238E27FC236}">
                <a16:creationId xmlns:a16="http://schemas.microsoft.com/office/drawing/2014/main" id="{D3F95648-50C7-42E9-BB19-43DAAB709FA4}"/>
              </a:ext>
            </a:extLst>
          </xdr:cNvPr>
          <xdr:cNvCxnSpPr/>
        </xdr:nvCxnSpPr>
        <xdr:spPr>
          <a:xfrm>
            <a:off x="7319010" y="1234440"/>
            <a:ext cx="304800" cy="152400"/>
          </a:xfrm>
          <a:prstGeom prst="straightConnector1">
            <a:avLst/>
          </a:prstGeom>
          <a:ln w="6350">
            <a:solidFill>
              <a:schemeClr val="tx1"/>
            </a:solidFill>
            <a:tailEnd type="stealth" w="sm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E884F741-29A0-4D99-BB8F-0E8F06041458}"/>
              </a:ext>
            </a:extLst>
          </xdr:cNvPr>
          <xdr:cNvCxnSpPr/>
        </xdr:nvCxnSpPr>
        <xdr:spPr>
          <a:xfrm flipH="1">
            <a:off x="7010400" y="1234440"/>
            <a:ext cx="304800" cy="148590"/>
          </a:xfrm>
          <a:prstGeom prst="straightConnector1">
            <a:avLst/>
          </a:prstGeom>
          <a:ln w="6350">
            <a:solidFill>
              <a:schemeClr val="tx1"/>
            </a:solidFill>
            <a:tailEnd type="stealth" w="sm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1" name="TextBox 80">
            <a:extLst>
              <a:ext uri="{FF2B5EF4-FFF2-40B4-BE49-F238E27FC236}">
                <a16:creationId xmlns:a16="http://schemas.microsoft.com/office/drawing/2014/main" id="{28E08971-6139-49CB-8451-3BF239841350}"/>
              </a:ext>
            </a:extLst>
          </xdr:cNvPr>
          <xdr:cNvSpPr txBox="1"/>
        </xdr:nvSpPr>
        <xdr:spPr>
          <a:xfrm>
            <a:off x="7471410" y="1390650"/>
            <a:ext cx="152400" cy="1600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rIns="36000" rtlCol="0" anchor="ctr"/>
          <a:lstStyle/>
          <a:p>
            <a:pPr algn="l"/>
            <a:r>
              <a:rPr lang="en-GB" sz="800"/>
              <a:t>X</a:t>
            </a:r>
          </a:p>
        </xdr:txBody>
      </xdr:sp>
      <xdr:sp macro="" textlink="">
        <xdr:nvSpPr>
          <xdr:cNvPr id="82" name="TextBox 81">
            <a:extLst>
              <a:ext uri="{FF2B5EF4-FFF2-40B4-BE49-F238E27FC236}">
                <a16:creationId xmlns:a16="http://schemas.microsoft.com/office/drawing/2014/main" id="{E09403D5-C4E7-46B7-A7F2-9A97980DCD53}"/>
              </a:ext>
            </a:extLst>
          </xdr:cNvPr>
          <xdr:cNvSpPr txBox="1"/>
        </xdr:nvSpPr>
        <xdr:spPr>
          <a:xfrm>
            <a:off x="7014210" y="1390650"/>
            <a:ext cx="152400" cy="1600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rIns="36000" rtlCol="0" anchor="ctr"/>
          <a:lstStyle/>
          <a:p>
            <a:pPr algn="l"/>
            <a:r>
              <a:rPr lang="en-GB" sz="800"/>
              <a:t>Z</a:t>
            </a:r>
          </a:p>
        </xdr:txBody>
      </xdr:sp>
      <xdr:sp macro="" textlink="">
        <xdr:nvSpPr>
          <xdr:cNvPr id="83" name="TextBox 82">
            <a:extLst>
              <a:ext uri="{FF2B5EF4-FFF2-40B4-BE49-F238E27FC236}">
                <a16:creationId xmlns:a16="http://schemas.microsoft.com/office/drawing/2014/main" id="{1493248F-61AD-4C9B-B8AB-BF2E548A0923}"/>
              </a:ext>
            </a:extLst>
          </xdr:cNvPr>
          <xdr:cNvSpPr txBox="1"/>
        </xdr:nvSpPr>
        <xdr:spPr>
          <a:xfrm>
            <a:off x="7162800" y="872490"/>
            <a:ext cx="152400" cy="1600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rIns="36000" rtlCol="0" anchor="ctr"/>
          <a:lstStyle/>
          <a:p>
            <a:pPr algn="l"/>
            <a:r>
              <a:rPr lang="en-GB" sz="800"/>
              <a:t>Y</a:t>
            </a:r>
          </a:p>
        </xdr:txBody>
      </xdr:sp>
    </xdr:grpSp>
    <xdr:clientData/>
  </xdr:twoCellAnchor>
  <xdr:twoCellAnchor>
    <xdr:from>
      <xdr:col>10</xdr:col>
      <xdr:colOff>30480</xdr:colOff>
      <xdr:row>6</xdr:row>
      <xdr:rowOff>0</xdr:rowOff>
    </xdr:from>
    <xdr:to>
      <xdr:col>10</xdr:col>
      <xdr:colOff>30480</xdr:colOff>
      <xdr:row>62</xdr:row>
      <xdr:rowOff>125100</xdr:rowOff>
    </xdr:to>
    <xdr:cxnSp macro="">
      <xdr:nvCxnSpPr>
        <xdr:cNvPr id="84" name="Straight Connector 83">
          <a:extLst>
            <a:ext uri="{FF2B5EF4-FFF2-40B4-BE49-F238E27FC236}">
              <a16:creationId xmlns:a16="http://schemas.microsoft.com/office/drawing/2014/main" id="{E0BF30E6-EA8C-4C3C-A2A3-170E3FB39398}"/>
            </a:ext>
          </a:extLst>
        </xdr:cNvPr>
        <xdr:cNvCxnSpPr/>
      </xdr:nvCxnSpPr>
      <xdr:spPr>
        <a:xfrm>
          <a:off x="4745355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182880</xdr:colOff>
      <xdr:row>6</xdr:row>
      <xdr:rowOff>0</xdr:rowOff>
    </xdr:from>
    <xdr:to>
      <xdr:col>10</xdr:col>
      <xdr:colOff>182880</xdr:colOff>
      <xdr:row>62</xdr:row>
      <xdr:rowOff>125100</xdr:rowOff>
    </xdr:to>
    <xdr:cxnSp macro="">
      <xdr:nvCxnSpPr>
        <xdr:cNvPr id="85" name="Straight Connector 84">
          <a:extLst>
            <a:ext uri="{FF2B5EF4-FFF2-40B4-BE49-F238E27FC236}">
              <a16:creationId xmlns:a16="http://schemas.microsoft.com/office/drawing/2014/main" id="{71F8A994-39EF-44AB-82E3-ED03326256F9}"/>
            </a:ext>
          </a:extLst>
        </xdr:cNvPr>
        <xdr:cNvCxnSpPr/>
      </xdr:nvCxnSpPr>
      <xdr:spPr>
        <a:xfrm>
          <a:off x="4897755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137160</xdr:colOff>
      <xdr:row>6</xdr:row>
      <xdr:rowOff>0</xdr:rowOff>
    </xdr:from>
    <xdr:to>
      <xdr:col>11</xdr:col>
      <xdr:colOff>137160</xdr:colOff>
      <xdr:row>62</xdr:row>
      <xdr:rowOff>125100</xdr:rowOff>
    </xdr:to>
    <xdr:cxnSp macro="">
      <xdr:nvCxnSpPr>
        <xdr:cNvPr id="86" name="Straight Connector 85">
          <a:extLst>
            <a:ext uri="{FF2B5EF4-FFF2-40B4-BE49-F238E27FC236}">
              <a16:creationId xmlns:a16="http://schemas.microsoft.com/office/drawing/2014/main" id="{58DAF377-D6C1-45C3-888D-1AF96FD519EB}"/>
            </a:ext>
          </a:extLst>
        </xdr:cNvPr>
        <xdr:cNvCxnSpPr/>
      </xdr:nvCxnSpPr>
      <xdr:spPr>
        <a:xfrm>
          <a:off x="5061585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182880</xdr:colOff>
      <xdr:row>65</xdr:row>
      <xdr:rowOff>7620</xdr:rowOff>
    </xdr:from>
    <xdr:to>
      <xdr:col>17</xdr:col>
      <xdr:colOff>457200</xdr:colOff>
      <xdr:row>66</xdr:row>
      <xdr:rowOff>15240</xdr:rowOff>
    </xdr:to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id="{64E63529-85BE-4D97-8386-DDB7472CD9BC}"/>
            </a:ext>
          </a:extLst>
        </xdr:cNvPr>
        <xdr:cNvSpPr txBox="1"/>
      </xdr:nvSpPr>
      <xdr:spPr>
        <a:xfrm>
          <a:off x="182880" y="9065895"/>
          <a:ext cx="8132445" cy="1504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18000" rtlCol="0" anchor="t"/>
        <a:lstStyle/>
        <a:p>
          <a:r>
            <a:rPr lang="en-GB" sz="800"/>
            <a:t>Analysis based upon Elastic Centre</a:t>
          </a:r>
          <a:r>
            <a:rPr lang="en-GB" sz="800" baseline="0"/>
            <a:t> </a:t>
          </a:r>
          <a:r>
            <a:rPr lang="en-GB" sz="800"/>
            <a:t>theory</a:t>
          </a:r>
          <a:r>
            <a:rPr lang="en-GB" sz="800" baseline="0"/>
            <a:t>.</a:t>
          </a:r>
          <a:endParaRPr lang="en-GB" sz="800"/>
        </a:p>
      </xdr:txBody>
    </xdr:sp>
    <xdr:clientData/>
  </xdr:twoCellAnchor>
  <xdr:twoCellAnchor>
    <xdr:from>
      <xdr:col>0</xdr:col>
      <xdr:colOff>182880</xdr:colOff>
      <xdr:row>71</xdr:row>
      <xdr:rowOff>15240</xdr:rowOff>
    </xdr:from>
    <xdr:to>
      <xdr:col>17</xdr:col>
      <xdr:colOff>434340</xdr:colOff>
      <xdr:row>77</xdr:row>
      <xdr:rowOff>22860</xdr:rowOff>
    </xdr:to>
    <xdr:sp macro="" textlink="">
      <xdr:nvSpPr>
        <xdr:cNvPr id="88" name="TextBox 87">
          <a:extLst>
            <a:ext uri="{FF2B5EF4-FFF2-40B4-BE49-F238E27FC236}">
              <a16:creationId xmlns:a16="http://schemas.microsoft.com/office/drawing/2014/main" id="{C4040B10-073D-42D4-A2F8-E1FE430EDA0D}"/>
            </a:ext>
          </a:extLst>
        </xdr:cNvPr>
        <xdr:cNvSpPr txBox="1"/>
      </xdr:nvSpPr>
      <xdr:spPr>
        <a:xfrm>
          <a:off x="182880" y="9930765"/>
          <a:ext cx="8109585" cy="864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18000" rtlCol="0" anchor="t"/>
        <a:lstStyle/>
        <a:p>
          <a:r>
            <a:rPr lang="en-GB" sz="800" baseline="0"/>
            <a:t>Assumptions:-</a:t>
          </a:r>
        </a:p>
        <a:p>
          <a:pPr lvl="0"/>
          <a:r>
            <a:rPr lang="en-GB" sz="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system has only two terminal points.</a:t>
          </a:r>
        </a:p>
        <a:p>
          <a:pPr lvl="0"/>
          <a:r>
            <a:rPr lang="en-GB" sz="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system is composed of straight legs of pipe of uniform size and thickness.</a:t>
          </a:r>
        </a:p>
        <a:p>
          <a:pPr lvl="0"/>
          <a:r>
            <a:rPr lang="en-GB" sz="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system has elbows at each intersection</a:t>
          </a:r>
          <a:r>
            <a:rPr lang="en-GB" sz="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of same diameter and wall thickness as the pipe</a:t>
          </a:r>
          <a:r>
            <a:rPr lang="en-GB" sz="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GB" sz="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pipe legs of the system must be parallel to perpendicular co-ordinate axes.</a:t>
          </a:r>
          <a:endParaRPr lang="en-GB" sz="800">
            <a:effectLst/>
          </a:endParaRPr>
        </a:p>
        <a:p>
          <a:pPr eaLnBrk="1" fontAlgn="auto" latinLnBrk="0" hangingPunct="1"/>
          <a:r>
            <a:rPr lang="en-GB" sz="8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effect of Loop Risers is considered to be minimal as the additional elbows are out of plane and do not contribute to the flexibility.</a:t>
          </a:r>
          <a:endParaRPr lang="en-GB" sz="8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GB" sz="800"/>
        </a:p>
      </xdr:txBody>
    </xdr:sp>
    <xdr:clientData/>
  </xdr:twoCellAnchor>
  <xdr:twoCellAnchor>
    <xdr:from>
      <xdr:col>0</xdr:col>
      <xdr:colOff>182880</xdr:colOff>
      <xdr:row>65</xdr:row>
      <xdr:rowOff>121920</xdr:rowOff>
    </xdr:from>
    <xdr:to>
      <xdr:col>17</xdr:col>
      <xdr:colOff>472440</xdr:colOff>
      <xdr:row>70</xdr:row>
      <xdr:rowOff>15240</xdr:rowOff>
    </xdr:to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id="{7F76F869-019D-4F70-A86C-B0DE4FC0BD2C}"/>
            </a:ext>
          </a:extLst>
        </xdr:cNvPr>
        <xdr:cNvSpPr txBox="1"/>
      </xdr:nvSpPr>
      <xdr:spPr>
        <a:xfrm>
          <a:off x="182880" y="9180195"/>
          <a:ext cx="8147685" cy="607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18000" rIns="36000" bIns="18000" rtlCol="0" anchor="t"/>
        <a:lstStyle/>
        <a:p>
          <a:r>
            <a:rPr lang="en-GB" sz="800"/>
            <a:t>Select required units for the input and for the results.</a:t>
          </a:r>
        </a:p>
        <a:p>
          <a:r>
            <a:rPr lang="en-GB" sz="800"/>
            <a:t>Enter appropriate data into the </a:t>
          </a:r>
          <a:r>
            <a:rPr lang="en-GB" sz="800" b="1" i="1"/>
            <a:t>Temperature</a:t>
          </a:r>
          <a:r>
            <a:rPr lang="en-GB" sz="800"/>
            <a:t>, </a:t>
          </a:r>
          <a:r>
            <a:rPr lang="en-GB" sz="800" b="1" i="1"/>
            <a:t>NPS</a:t>
          </a:r>
          <a:r>
            <a:rPr lang="en-GB" sz="800"/>
            <a:t>, </a:t>
          </a:r>
          <a:r>
            <a:rPr lang="en-GB" sz="800" b="1" i="1"/>
            <a:t>Wall Thickness</a:t>
          </a:r>
          <a:r>
            <a:rPr lang="en-GB" sz="800" b="0" i="0"/>
            <a:t>,</a:t>
          </a:r>
          <a:r>
            <a:rPr lang="en-GB" sz="800" b="1" i="1"/>
            <a:t> Material</a:t>
          </a:r>
          <a:r>
            <a:rPr lang="en-GB" sz="800" b="0" i="0"/>
            <a:t>, </a:t>
          </a:r>
          <a:r>
            <a:rPr lang="en-GB" sz="800" b="1" i="1"/>
            <a:t>Bend Factor</a:t>
          </a:r>
          <a:r>
            <a:rPr lang="en-GB" sz="800" b="1" i="1" baseline="0"/>
            <a:t> </a:t>
          </a:r>
          <a:r>
            <a:rPr lang="en-GB" sz="800" b="0" i="0" baseline="0"/>
            <a:t>and </a:t>
          </a:r>
          <a:r>
            <a:rPr lang="en-GB" sz="800" b="1" i="1" baseline="0"/>
            <a:t>Allowable Stress </a:t>
          </a:r>
          <a:r>
            <a:rPr lang="en-GB" sz="800" baseline="0"/>
            <a:t>cells.  Only materials available in Drop Down box can be used.</a:t>
          </a:r>
          <a:endParaRPr lang="en-GB" sz="800"/>
        </a:p>
        <a:p>
          <a:r>
            <a:rPr lang="en-GB" sz="800" b="1" i="1"/>
            <a:t>NPS</a:t>
          </a:r>
          <a:r>
            <a:rPr lang="en-GB" sz="800" baseline="0"/>
            <a:t> and </a:t>
          </a:r>
          <a:r>
            <a:rPr lang="en-GB" sz="800" b="1" i="1" baseline="0"/>
            <a:t>Wall Thickness </a:t>
          </a:r>
          <a:r>
            <a:rPr lang="en-GB" sz="800" baseline="0"/>
            <a:t>can be selected from Drop Down boxes.  </a:t>
          </a:r>
          <a:r>
            <a:rPr lang="en-GB" sz="800"/>
            <a:t>To enter OD of pipe select "OD" from</a:t>
          </a:r>
          <a:r>
            <a:rPr lang="en-GB" sz="800" baseline="0"/>
            <a:t> Drop Down box.  To enter Wall Thickness in inches or mm, select "in" or "mm" for units.  </a:t>
          </a:r>
          <a:r>
            <a:rPr lang="en-GB" sz="800" b="0" i="0"/>
            <a:t>Enter Loop Dimensions, </a:t>
          </a:r>
          <a:r>
            <a:rPr lang="en-GB" sz="800" b="1" i="1"/>
            <a:t>S</a:t>
          </a:r>
          <a:r>
            <a:rPr lang="en-GB" sz="800" b="0" i="0"/>
            <a:t>, </a:t>
          </a:r>
          <a:r>
            <a:rPr lang="en-GB" sz="800" b="1" i="1"/>
            <a:t>G</a:t>
          </a:r>
          <a:r>
            <a:rPr lang="en-GB" sz="800" b="0" i="0"/>
            <a:t>, </a:t>
          </a:r>
          <a:r>
            <a:rPr lang="en-GB" sz="800" b="1" i="1"/>
            <a:t>H</a:t>
          </a:r>
          <a:r>
            <a:rPr lang="en-GB" sz="800" b="0" i="0"/>
            <a:t> &amp; </a:t>
          </a:r>
          <a:r>
            <a:rPr lang="en-GB" sz="800" b="1" i="1"/>
            <a:t>W</a:t>
          </a:r>
          <a:r>
            <a:rPr lang="en-GB" sz="800" baseline="0"/>
            <a:t>, in the appropriate cells.  See also note v).</a:t>
          </a:r>
          <a:endParaRPr lang="en-GB" sz="800"/>
        </a:p>
      </xdr:txBody>
    </xdr:sp>
    <xdr:clientData/>
  </xdr:twoCellAnchor>
  <xdr:twoCellAnchor>
    <xdr:from>
      <xdr:col>0</xdr:col>
      <xdr:colOff>182880</xdr:colOff>
      <xdr:row>70</xdr:row>
      <xdr:rowOff>15240</xdr:rowOff>
    </xdr:from>
    <xdr:to>
      <xdr:col>17</xdr:col>
      <xdr:colOff>449580</xdr:colOff>
      <xdr:row>71</xdr:row>
      <xdr:rowOff>53340</xdr:rowOff>
    </xdr:to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850CD8F8-D3B0-4F1B-A73F-81B8344D5C06}"/>
            </a:ext>
          </a:extLst>
        </xdr:cNvPr>
        <xdr:cNvSpPr txBox="1"/>
      </xdr:nvSpPr>
      <xdr:spPr>
        <a:xfrm>
          <a:off x="182880" y="9787890"/>
          <a:ext cx="81248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18000" rtlCol="0" anchor="t"/>
        <a:lstStyle/>
        <a:p>
          <a:r>
            <a:rPr lang="en-GB" sz="800" b="1" i="1" baseline="0"/>
            <a:t>Young's Modulus </a:t>
          </a:r>
          <a:r>
            <a:rPr lang="en-GB" sz="800" baseline="0"/>
            <a:t>and </a:t>
          </a:r>
          <a:r>
            <a:rPr lang="en-GB" sz="800" b="1" i="1" baseline="0"/>
            <a:t>Expansion</a:t>
          </a:r>
          <a:r>
            <a:rPr lang="en-GB" sz="800" baseline="0"/>
            <a:t> are based upon </a:t>
          </a:r>
          <a:r>
            <a:rPr lang="en-GB" sz="800" b="1" baseline="0"/>
            <a:t>ASME B31.3 - 2010 Edition</a:t>
          </a:r>
          <a:r>
            <a:rPr lang="en-GB" sz="800" baseline="0"/>
            <a:t>.  </a:t>
          </a:r>
          <a:r>
            <a:rPr lang="en-GB" sz="800" b="1" i="1" baseline="0"/>
            <a:t>Allowable Stress</a:t>
          </a:r>
          <a:r>
            <a:rPr lang="en-GB" sz="800" b="0" i="0" baseline="0"/>
            <a:t> should be </a:t>
          </a:r>
          <a:r>
            <a:rPr lang="en-GB" sz="800" baseline="0"/>
            <a:t>based upon para 302.3.5 (1a).</a:t>
          </a:r>
        </a:p>
        <a:p>
          <a:endParaRPr lang="en-GB" sz="800"/>
        </a:p>
      </xdr:txBody>
    </xdr:sp>
    <xdr:clientData/>
  </xdr:twoCellAnchor>
  <xdr:twoCellAnchor>
    <xdr:from>
      <xdr:col>12</xdr:col>
      <xdr:colOff>205129</xdr:colOff>
      <xdr:row>24</xdr:row>
      <xdr:rowOff>89227</xdr:rowOff>
    </xdr:from>
    <xdr:to>
      <xdr:col>14</xdr:col>
      <xdr:colOff>140653</xdr:colOff>
      <xdr:row>26</xdr:row>
      <xdr:rowOff>123419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4DE36094-36CD-475F-93A9-EE89D1EB956D}"/>
            </a:ext>
          </a:extLst>
        </xdr:cNvPr>
        <xdr:cNvSpPr txBox="1"/>
      </xdr:nvSpPr>
      <xdr:spPr>
        <a:xfrm rot="1620000">
          <a:off x="5443879" y="3327727"/>
          <a:ext cx="983274" cy="3199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600"/>
            <a:t>S</a:t>
          </a:r>
        </a:p>
      </xdr:txBody>
    </xdr:sp>
    <xdr:clientData/>
  </xdr:twoCellAnchor>
  <xdr:twoCellAnchor>
    <xdr:from>
      <xdr:col>12</xdr:col>
      <xdr:colOff>22103</xdr:colOff>
      <xdr:row>25</xdr:row>
      <xdr:rowOff>114298</xdr:rowOff>
    </xdr:from>
    <xdr:to>
      <xdr:col>13</xdr:col>
      <xdr:colOff>444135</xdr:colOff>
      <xdr:row>28</xdr:row>
      <xdr:rowOff>6186</xdr:rowOff>
    </xdr:to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84EDCAB9-1D5C-4DAF-BD31-E6BA5B6AE31F}"/>
            </a:ext>
          </a:extLst>
        </xdr:cNvPr>
        <xdr:cNvSpPr txBox="1"/>
      </xdr:nvSpPr>
      <xdr:spPr>
        <a:xfrm rot="1578243">
          <a:off x="5260853" y="3495673"/>
          <a:ext cx="945907" cy="3109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600"/>
            <a:t>G</a:t>
          </a:r>
        </a:p>
      </xdr:txBody>
    </xdr:sp>
    <xdr:clientData/>
  </xdr:twoCellAnchor>
  <xdr:twoCellAnchor>
    <xdr:from>
      <xdr:col>9</xdr:col>
      <xdr:colOff>281674</xdr:colOff>
      <xdr:row>24</xdr:row>
      <xdr:rowOff>46578</xdr:rowOff>
    </xdr:from>
    <xdr:to>
      <xdr:col>12</xdr:col>
      <xdr:colOff>59242</xdr:colOff>
      <xdr:row>26</xdr:row>
      <xdr:rowOff>73931</xdr:rowOff>
    </xdr:to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F5910BFB-CE8F-4ABB-B077-926E0F193452}"/>
            </a:ext>
          </a:extLst>
        </xdr:cNvPr>
        <xdr:cNvSpPr txBox="1"/>
      </xdr:nvSpPr>
      <xdr:spPr>
        <a:xfrm rot="1554430">
          <a:off x="4472674" y="3285078"/>
          <a:ext cx="825318" cy="3131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600"/>
            <a:t>G/2</a:t>
          </a:r>
        </a:p>
      </xdr:txBody>
    </xdr:sp>
    <xdr:clientData/>
  </xdr:twoCellAnchor>
  <xdr:twoCellAnchor>
    <xdr:from>
      <xdr:col>7</xdr:col>
      <xdr:colOff>405795</xdr:colOff>
      <xdr:row>33</xdr:row>
      <xdr:rowOff>17451</xdr:rowOff>
    </xdr:from>
    <xdr:to>
      <xdr:col>9</xdr:col>
      <xdr:colOff>48041</xdr:colOff>
      <xdr:row>35</xdr:row>
      <xdr:rowOff>51643</xdr:rowOff>
    </xdr:to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E7E6279C-2B1E-470C-B754-FF8BB58E7810}"/>
            </a:ext>
          </a:extLst>
        </xdr:cNvPr>
        <xdr:cNvSpPr txBox="1"/>
      </xdr:nvSpPr>
      <xdr:spPr>
        <a:xfrm rot="1620000">
          <a:off x="3549045" y="4513251"/>
          <a:ext cx="689996" cy="3199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600"/>
            <a:t>W</a:t>
          </a:r>
        </a:p>
      </xdr:txBody>
    </xdr:sp>
    <xdr:clientData/>
  </xdr:twoCellAnchor>
  <xdr:twoCellAnchor>
    <xdr:from>
      <xdr:col>7</xdr:col>
      <xdr:colOff>358507</xdr:colOff>
      <xdr:row>25</xdr:row>
      <xdr:rowOff>110062</xdr:rowOff>
    </xdr:from>
    <xdr:to>
      <xdr:col>8</xdr:col>
      <xdr:colOff>180692</xdr:colOff>
      <xdr:row>28</xdr:row>
      <xdr:rowOff>23444</xdr:rowOff>
    </xdr:to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E0D6AF7B-2F72-4450-9C08-334BFF54C713}"/>
            </a:ext>
          </a:extLst>
        </xdr:cNvPr>
        <xdr:cNvSpPr txBox="1"/>
      </xdr:nvSpPr>
      <xdr:spPr>
        <a:xfrm rot="19994032">
          <a:off x="3501757" y="3491437"/>
          <a:ext cx="346060" cy="3324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600"/>
            <a:t>H</a:t>
          </a:r>
        </a:p>
      </xdr:txBody>
    </xdr:sp>
    <xdr:clientData/>
  </xdr:twoCellAnchor>
  <xdr:twoCellAnchor>
    <xdr:from>
      <xdr:col>11</xdr:col>
      <xdr:colOff>165210</xdr:colOff>
      <xdr:row>28</xdr:row>
      <xdr:rowOff>24902</xdr:rowOff>
    </xdr:from>
    <xdr:to>
      <xdr:col>12</xdr:col>
      <xdr:colOff>186363</xdr:colOff>
      <xdr:row>31</xdr:row>
      <xdr:rowOff>5692</xdr:rowOff>
    </xdr:to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249583B2-5290-42D3-96C6-D954CE7C333A}"/>
            </a:ext>
          </a:extLst>
        </xdr:cNvPr>
        <xdr:cNvSpPr txBox="1"/>
      </xdr:nvSpPr>
      <xdr:spPr>
        <a:xfrm>
          <a:off x="5089635" y="3825377"/>
          <a:ext cx="335478" cy="3903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/>
            <a:t>C</a:t>
          </a:r>
        </a:p>
      </xdr:txBody>
    </xdr:sp>
    <xdr:clientData/>
  </xdr:twoCellAnchor>
  <xdr:twoCellAnchor>
    <xdr:from>
      <xdr:col>15</xdr:col>
      <xdr:colOff>56368</xdr:colOff>
      <xdr:row>31</xdr:row>
      <xdr:rowOff>83684</xdr:rowOff>
    </xdr:from>
    <xdr:to>
      <xdr:col>16</xdr:col>
      <xdr:colOff>327272</xdr:colOff>
      <xdr:row>35</xdr:row>
      <xdr:rowOff>11725</xdr:rowOff>
    </xdr:to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D0238AB2-8E97-4099-8BFB-5ADEC97C1016}"/>
            </a:ext>
          </a:extLst>
        </xdr:cNvPr>
        <xdr:cNvSpPr txBox="1"/>
      </xdr:nvSpPr>
      <xdr:spPr>
        <a:xfrm rot="1620000">
          <a:off x="6866743" y="4293734"/>
          <a:ext cx="794779" cy="4995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000" baseline="0"/>
            <a:t>≈ 20ft min</a:t>
          </a:r>
        </a:p>
      </xdr:txBody>
    </xdr:sp>
    <xdr:clientData/>
  </xdr:twoCellAnchor>
  <xdr:twoCellAnchor>
    <xdr:from>
      <xdr:col>8</xdr:col>
      <xdr:colOff>407049</xdr:colOff>
      <xdr:row>31</xdr:row>
      <xdr:rowOff>43961</xdr:rowOff>
    </xdr:from>
    <xdr:to>
      <xdr:col>9</xdr:col>
      <xdr:colOff>68707</xdr:colOff>
      <xdr:row>32</xdr:row>
      <xdr:rowOff>75874</xdr:rowOff>
    </xdr:to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id="{C2548B57-F005-4FAC-85AE-766678C71AED}"/>
            </a:ext>
          </a:extLst>
        </xdr:cNvPr>
        <xdr:cNvSpPr txBox="1"/>
      </xdr:nvSpPr>
      <xdr:spPr>
        <a:xfrm>
          <a:off x="4074174" y="4254011"/>
          <a:ext cx="185533" cy="1747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 i="1"/>
            <a:t>A</a:t>
          </a:r>
        </a:p>
      </xdr:txBody>
    </xdr:sp>
    <xdr:clientData/>
  </xdr:twoCellAnchor>
  <xdr:twoCellAnchor>
    <xdr:from>
      <xdr:col>9</xdr:col>
      <xdr:colOff>351080</xdr:colOff>
      <xdr:row>27</xdr:row>
      <xdr:rowOff>86295</xdr:rowOff>
    </xdr:from>
    <xdr:to>
      <xdr:col>10</xdr:col>
      <xdr:colOff>13586</xdr:colOff>
      <xdr:row>28</xdr:row>
      <xdr:rowOff>126939</xdr:rowOff>
    </xdr:to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CF203CA2-EE99-4E56-B12F-6A4CB9F99A4A}"/>
            </a:ext>
          </a:extLst>
        </xdr:cNvPr>
        <xdr:cNvSpPr txBox="1"/>
      </xdr:nvSpPr>
      <xdr:spPr>
        <a:xfrm>
          <a:off x="4542080" y="3762945"/>
          <a:ext cx="186381" cy="1644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 i="1"/>
            <a:t>B</a:t>
          </a:r>
        </a:p>
      </xdr:txBody>
    </xdr:sp>
    <xdr:clientData/>
  </xdr:twoCellAnchor>
  <xdr:twoCellAnchor>
    <xdr:from>
      <xdr:col>12</xdr:col>
      <xdr:colOff>138076</xdr:colOff>
      <xdr:row>31</xdr:row>
      <xdr:rowOff>120158</xdr:rowOff>
    </xdr:from>
    <xdr:to>
      <xdr:col>12</xdr:col>
      <xdr:colOff>430176</xdr:colOff>
      <xdr:row>34</xdr:row>
      <xdr:rowOff>37770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EBFA52AC-6F91-4B1C-B004-F2E206772346}"/>
            </a:ext>
          </a:extLst>
        </xdr:cNvPr>
        <xdr:cNvSpPr txBox="1"/>
      </xdr:nvSpPr>
      <xdr:spPr>
        <a:xfrm>
          <a:off x="5376826" y="4330208"/>
          <a:ext cx="292100" cy="346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800"/>
            <a:t>R</a:t>
          </a:r>
        </a:p>
      </xdr:txBody>
    </xdr:sp>
    <xdr:clientData/>
  </xdr:twoCellAnchor>
  <xdr:twoCellAnchor>
    <xdr:from>
      <xdr:col>5</xdr:col>
      <xdr:colOff>114301</xdr:colOff>
      <xdr:row>16</xdr:row>
      <xdr:rowOff>12362</xdr:rowOff>
    </xdr:from>
    <xdr:to>
      <xdr:col>6</xdr:col>
      <xdr:colOff>152401</xdr:colOff>
      <xdr:row>19</xdr:row>
      <xdr:rowOff>73582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55A5A3F3-9E4A-4C01-A8B6-DDE4225BA487}"/>
            </a:ext>
          </a:extLst>
        </xdr:cNvPr>
        <xdr:cNvSpPr txBox="1"/>
      </xdr:nvSpPr>
      <xdr:spPr>
        <a:xfrm>
          <a:off x="2209801" y="2098337"/>
          <a:ext cx="561975" cy="4993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r>
            <a:rPr lang="en-GB" sz="2400">
              <a:latin typeface="Times New Roman" panose="02020603050405020304" pitchFamily="18" charset="0"/>
              <a:cs typeface="Times New Roman" panose="02020603050405020304" pitchFamily="18" charset="0"/>
            </a:rPr>
            <a:t>Fx</a:t>
          </a:r>
        </a:p>
      </xdr:txBody>
    </xdr:sp>
    <xdr:clientData/>
  </xdr:twoCellAnchor>
  <xdr:twoCellAnchor>
    <xdr:from>
      <xdr:col>16</xdr:col>
      <xdr:colOff>419111</xdr:colOff>
      <xdr:row>39</xdr:row>
      <xdr:rowOff>44607</xdr:rowOff>
    </xdr:from>
    <xdr:to>
      <xdr:col>17</xdr:col>
      <xdr:colOff>457212</xdr:colOff>
      <xdr:row>42</xdr:row>
      <xdr:rowOff>114619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280D60F3-50E7-4218-9A28-C75E16B6BAEA}"/>
            </a:ext>
          </a:extLst>
        </xdr:cNvPr>
        <xdr:cNvSpPr txBox="1"/>
      </xdr:nvSpPr>
      <xdr:spPr>
        <a:xfrm>
          <a:off x="7753361" y="5407182"/>
          <a:ext cx="561976" cy="4986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r>
            <a:rPr lang="en-GB" sz="2400">
              <a:latin typeface="Times New Roman" panose="02020603050405020304" pitchFamily="18" charset="0"/>
              <a:cs typeface="Times New Roman" panose="02020603050405020304" pitchFamily="18" charset="0"/>
            </a:rPr>
            <a:t>Fx</a:t>
          </a:r>
        </a:p>
      </xdr:txBody>
    </xdr:sp>
    <xdr:clientData/>
  </xdr:twoCellAnchor>
  <xdr:twoCellAnchor>
    <xdr:from>
      <xdr:col>0</xdr:col>
      <xdr:colOff>175260</xdr:colOff>
      <xdr:row>77</xdr:row>
      <xdr:rowOff>7620</xdr:rowOff>
    </xdr:from>
    <xdr:to>
      <xdr:col>17</xdr:col>
      <xdr:colOff>441960</xdr:colOff>
      <xdr:row>79</xdr:row>
      <xdr:rowOff>22860</xdr:rowOff>
    </xdr:to>
    <xdr:sp macro="" textlink="">
      <xdr:nvSpPr>
        <xdr:cNvPr id="103" name="TextBox 102">
          <a:extLst>
            <a:ext uri="{FF2B5EF4-FFF2-40B4-BE49-F238E27FC236}">
              <a16:creationId xmlns:a16="http://schemas.microsoft.com/office/drawing/2014/main" id="{2B237576-575D-4583-BAB2-A28520F4A2A1}"/>
            </a:ext>
          </a:extLst>
        </xdr:cNvPr>
        <xdr:cNvSpPr txBox="1"/>
      </xdr:nvSpPr>
      <xdr:spPr>
        <a:xfrm>
          <a:off x="175260" y="10780395"/>
          <a:ext cx="8124825" cy="3009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18000" rtlCol="0" anchor="t"/>
        <a:lstStyle/>
        <a:p>
          <a:r>
            <a:rPr lang="en-GB" sz="800" baseline="0"/>
            <a:t>Young's Modulus, Expansion, Forces and Displacement Stress are based upon minimum temperature of 70°F.  If lower temperature required for Displacement Stress enter appropriate data into the </a:t>
          </a:r>
          <a:r>
            <a:rPr lang="en-GB" sz="800" b="1" i="1" baseline="0"/>
            <a:t>Min Temperature</a:t>
          </a:r>
          <a:r>
            <a:rPr lang="en-GB" sz="800" baseline="0"/>
            <a:t> cell.  This also affects the value of the cold Young's Modulus</a:t>
          </a:r>
        </a:p>
        <a:p>
          <a:endParaRPr lang="en-GB" sz="800"/>
        </a:p>
      </xdr:txBody>
    </xdr:sp>
    <xdr:clientData/>
  </xdr:twoCellAnchor>
  <xdr:twoCellAnchor>
    <xdr:from>
      <xdr:col>0</xdr:col>
      <xdr:colOff>175260</xdr:colOff>
      <xdr:row>79</xdr:row>
      <xdr:rowOff>0</xdr:rowOff>
    </xdr:from>
    <xdr:to>
      <xdr:col>17</xdr:col>
      <xdr:colOff>441960</xdr:colOff>
      <xdr:row>80</xdr:row>
      <xdr:rowOff>22860</xdr:rowOff>
    </xdr:to>
    <xdr:sp macro="" textlink="">
      <xdr:nvSpPr>
        <xdr:cNvPr id="104" name="TextBox 103">
          <a:extLst>
            <a:ext uri="{FF2B5EF4-FFF2-40B4-BE49-F238E27FC236}">
              <a16:creationId xmlns:a16="http://schemas.microsoft.com/office/drawing/2014/main" id="{D6ECB6DF-1688-4B20-AEF0-C845A6604E53}"/>
            </a:ext>
          </a:extLst>
        </xdr:cNvPr>
        <xdr:cNvSpPr txBox="1"/>
      </xdr:nvSpPr>
      <xdr:spPr>
        <a:xfrm>
          <a:off x="175260" y="11058525"/>
          <a:ext cx="8124825" cy="1657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18000" rtlCol="0" anchor="t"/>
        <a:lstStyle/>
        <a:p>
          <a:r>
            <a:rPr lang="en-GB" sz="800" b="0" i="0" baseline="0"/>
            <a:t>Anchor Force (Hot) is based upon the ratios of the hot and cold Young's Modulus.</a:t>
          </a:r>
        </a:p>
        <a:p>
          <a:endParaRPr lang="en-GB" sz="800"/>
        </a:p>
      </xdr:txBody>
    </xdr:sp>
    <xdr:clientData/>
  </xdr:twoCellAnchor>
  <xdr:twoCellAnchor>
    <xdr:from>
      <xdr:col>5</xdr:col>
      <xdr:colOff>0</xdr:colOff>
      <xdr:row>51</xdr:row>
      <xdr:rowOff>38100</xdr:rowOff>
    </xdr:from>
    <xdr:to>
      <xdr:col>17</xdr:col>
      <xdr:colOff>485520</xdr:colOff>
      <xdr:row>51</xdr:row>
      <xdr:rowOff>38100</xdr:rowOff>
    </xdr:to>
    <xdr:cxnSp macro="">
      <xdr:nvCxnSpPr>
        <xdr:cNvPr id="105" name="Straight Connector 104">
          <a:extLst>
            <a:ext uri="{FF2B5EF4-FFF2-40B4-BE49-F238E27FC236}">
              <a16:creationId xmlns:a16="http://schemas.microsoft.com/office/drawing/2014/main" id="{FBCE30CD-9185-4F84-B32C-9E876F7FE35E}"/>
            </a:ext>
          </a:extLst>
        </xdr:cNvPr>
        <xdr:cNvCxnSpPr/>
      </xdr:nvCxnSpPr>
      <xdr:spPr>
        <a:xfrm>
          <a:off x="2095500" y="712470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52</xdr:row>
      <xdr:rowOff>60960</xdr:rowOff>
    </xdr:from>
    <xdr:to>
      <xdr:col>17</xdr:col>
      <xdr:colOff>485520</xdr:colOff>
      <xdr:row>52</xdr:row>
      <xdr:rowOff>60960</xdr:rowOff>
    </xdr:to>
    <xdr:cxnSp macro="">
      <xdr:nvCxnSpPr>
        <xdr:cNvPr id="106" name="Straight Connector 105">
          <a:extLst>
            <a:ext uri="{FF2B5EF4-FFF2-40B4-BE49-F238E27FC236}">
              <a16:creationId xmlns:a16="http://schemas.microsoft.com/office/drawing/2014/main" id="{45B7336A-B8B0-49ED-B063-BE6E41366125}"/>
            </a:ext>
          </a:extLst>
        </xdr:cNvPr>
        <xdr:cNvCxnSpPr/>
      </xdr:nvCxnSpPr>
      <xdr:spPr>
        <a:xfrm>
          <a:off x="2095500" y="727138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53</xdr:row>
      <xdr:rowOff>83820</xdr:rowOff>
    </xdr:from>
    <xdr:to>
      <xdr:col>17</xdr:col>
      <xdr:colOff>485520</xdr:colOff>
      <xdr:row>53</xdr:row>
      <xdr:rowOff>83820</xdr:rowOff>
    </xdr:to>
    <xdr:cxnSp macro="">
      <xdr:nvCxnSpPr>
        <xdr:cNvPr id="107" name="Straight Connector 106">
          <a:extLst>
            <a:ext uri="{FF2B5EF4-FFF2-40B4-BE49-F238E27FC236}">
              <a16:creationId xmlns:a16="http://schemas.microsoft.com/office/drawing/2014/main" id="{71B5D83B-B331-478C-BDA3-0E2B5C0D27A8}"/>
            </a:ext>
          </a:extLst>
        </xdr:cNvPr>
        <xdr:cNvCxnSpPr/>
      </xdr:nvCxnSpPr>
      <xdr:spPr>
        <a:xfrm>
          <a:off x="2095500" y="743712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54</xdr:row>
      <xdr:rowOff>106680</xdr:rowOff>
    </xdr:from>
    <xdr:to>
      <xdr:col>17</xdr:col>
      <xdr:colOff>485520</xdr:colOff>
      <xdr:row>54</xdr:row>
      <xdr:rowOff>106680</xdr:rowOff>
    </xdr:to>
    <xdr:cxnSp macro="">
      <xdr:nvCxnSpPr>
        <xdr:cNvPr id="108" name="Straight Connector 107">
          <a:extLst>
            <a:ext uri="{FF2B5EF4-FFF2-40B4-BE49-F238E27FC236}">
              <a16:creationId xmlns:a16="http://schemas.microsoft.com/office/drawing/2014/main" id="{EB9F03FC-928E-4B3C-9703-A7163CCEE2A0}"/>
            </a:ext>
          </a:extLst>
        </xdr:cNvPr>
        <xdr:cNvCxnSpPr/>
      </xdr:nvCxnSpPr>
      <xdr:spPr>
        <a:xfrm>
          <a:off x="2095500" y="760285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56</xdr:row>
      <xdr:rowOff>0</xdr:rowOff>
    </xdr:from>
    <xdr:to>
      <xdr:col>17</xdr:col>
      <xdr:colOff>485520</xdr:colOff>
      <xdr:row>56</xdr:row>
      <xdr:rowOff>0</xdr:rowOff>
    </xdr:to>
    <xdr:cxnSp macro="">
      <xdr:nvCxnSpPr>
        <xdr:cNvPr id="109" name="Straight Connector 108">
          <a:extLst>
            <a:ext uri="{FF2B5EF4-FFF2-40B4-BE49-F238E27FC236}">
              <a16:creationId xmlns:a16="http://schemas.microsoft.com/office/drawing/2014/main" id="{00D0101D-F324-4AA2-BFF2-13083EDE637E}"/>
            </a:ext>
          </a:extLst>
        </xdr:cNvPr>
        <xdr:cNvCxnSpPr/>
      </xdr:nvCxnSpPr>
      <xdr:spPr>
        <a:xfrm>
          <a:off x="2095500" y="778192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57</xdr:row>
      <xdr:rowOff>22860</xdr:rowOff>
    </xdr:from>
    <xdr:to>
      <xdr:col>17</xdr:col>
      <xdr:colOff>485520</xdr:colOff>
      <xdr:row>57</xdr:row>
      <xdr:rowOff>22860</xdr:rowOff>
    </xdr:to>
    <xdr:cxnSp macro="">
      <xdr:nvCxnSpPr>
        <xdr:cNvPr id="110" name="Straight Connector 109">
          <a:extLst>
            <a:ext uri="{FF2B5EF4-FFF2-40B4-BE49-F238E27FC236}">
              <a16:creationId xmlns:a16="http://schemas.microsoft.com/office/drawing/2014/main" id="{C94F71F6-68C8-4365-AC4E-95E8BDC2E142}"/>
            </a:ext>
          </a:extLst>
        </xdr:cNvPr>
        <xdr:cNvCxnSpPr/>
      </xdr:nvCxnSpPr>
      <xdr:spPr>
        <a:xfrm>
          <a:off x="2095500" y="794766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58</xdr:row>
      <xdr:rowOff>45720</xdr:rowOff>
    </xdr:from>
    <xdr:to>
      <xdr:col>17</xdr:col>
      <xdr:colOff>485520</xdr:colOff>
      <xdr:row>58</xdr:row>
      <xdr:rowOff>45720</xdr:rowOff>
    </xdr:to>
    <xdr:cxnSp macro="">
      <xdr:nvCxnSpPr>
        <xdr:cNvPr id="111" name="Straight Connector 110">
          <a:extLst>
            <a:ext uri="{FF2B5EF4-FFF2-40B4-BE49-F238E27FC236}">
              <a16:creationId xmlns:a16="http://schemas.microsoft.com/office/drawing/2014/main" id="{70CD16B0-E2F2-4516-9DC8-741A322D86DA}"/>
            </a:ext>
          </a:extLst>
        </xdr:cNvPr>
        <xdr:cNvCxnSpPr/>
      </xdr:nvCxnSpPr>
      <xdr:spPr>
        <a:xfrm>
          <a:off x="2095500" y="811339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59</xdr:row>
      <xdr:rowOff>68580</xdr:rowOff>
    </xdr:from>
    <xdr:to>
      <xdr:col>17</xdr:col>
      <xdr:colOff>485520</xdr:colOff>
      <xdr:row>59</xdr:row>
      <xdr:rowOff>68580</xdr:rowOff>
    </xdr:to>
    <xdr:cxnSp macro="">
      <xdr:nvCxnSpPr>
        <xdr:cNvPr id="112" name="Straight Connector 111">
          <a:extLst>
            <a:ext uri="{FF2B5EF4-FFF2-40B4-BE49-F238E27FC236}">
              <a16:creationId xmlns:a16="http://schemas.microsoft.com/office/drawing/2014/main" id="{EDA1D310-0CC7-4EC0-9AC5-71CC8F749296}"/>
            </a:ext>
          </a:extLst>
        </xdr:cNvPr>
        <xdr:cNvCxnSpPr/>
      </xdr:nvCxnSpPr>
      <xdr:spPr>
        <a:xfrm>
          <a:off x="2095500" y="827913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60</xdr:row>
      <xdr:rowOff>91440</xdr:rowOff>
    </xdr:from>
    <xdr:to>
      <xdr:col>17</xdr:col>
      <xdr:colOff>485520</xdr:colOff>
      <xdr:row>60</xdr:row>
      <xdr:rowOff>91440</xdr:rowOff>
    </xdr:to>
    <xdr:cxnSp macro="">
      <xdr:nvCxnSpPr>
        <xdr:cNvPr id="113" name="Straight Connector 112">
          <a:extLst>
            <a:ext uri="{FF2B5EF4-FFF2-40B4-BE49-F238E27FC236}">
              <a16:creationId xmlns:a16="http://schemas.microsoft.com/office/drawing/2014/main" id="{DD0B14C3-7A9C-46AE-931B-01C45A513B8A}"/>
            </a:ext>
          </a:extLst>
        </xdr:cNvPr>
        <xdr:cNvCxnSpPr/>
      </xdr:nvCxnSpPr>
      <xdr:spPr>
        <a:xfrm>
          <a:off x="2095500" y="842581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61</xdr:row>
      <xdr:rowOff>114300</xdr:rowOff>
    </xdr:from>
    <xdr:to>
      <xdr:col>17</xdr:col>
      <xdr:colOff>485520</xdr:colOff>
      <xdr:row>61</xdr:row>
      <xdr:rowOff>114300</xdr:rowOff>
    </xdr:to>
    <xdr:cxnSp macro="">
      <xdr:nvCxnSpPr>
        <xdr:cNvPr id="114" name="Straight Connector 113">
          <a:extLst>
            <a:ext uri="{FF2B5EF4-FFF2-40B4-BE49-F238E27FC236}">
              <a16:creationId xmlns:a16="http://schemas.microsoft.com/office/drawing/2014/main" id="{EB44D396-BC29-47B8-82E3-406C1033A645}"/>
            </a:ext>
          </a:extLst>
        </xdr:cNvPr>
        <xdr:cNvCxnSpPr/>
      </xdr:nvCxnSpPr>
      <xdr:spPr>
        <a:xfrm>
          <a:off x="2095500" y="859155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5</xdr:row>
      <xdr:rowOff>190500</xdr:rowOff>
    </xdr:from>
    <xdr:to>
      <xdr:col>17</xdr:col>
      <xdr:colOff>0</xdr:colOff>
      <xdr:row>62</xdr:row>
      <xdr:rowOff>117480</xdr:rowOff>
    </xdr:to>
    <xdr:cxnSp macro="">
      <xdr:nvCxnSpPr>
        <xdr:cNvPr id="115" name="Straight Connector 114">
          <a:extLst>
            <a:ext uri="{FF2B5EF4-FFF2-40B4-BE49-F238E27FC236}">
              <a16:creationId xmlns:a16="http://schemas.microsoft.com/office/drawing/2014/main" id="{245DF30B-B638-4765-9FE5-A9900CD37091}"/>
            </a:ext>
          </a:extLst>
        </xdr:cNvPr>
        <xdr:cNvCxnSpPr/>
      </xdr:nvCxnSpPr>
      <xdr:spPr>
        <a:xfrm>
          <a:off x="7858125" y="762000"/>
          <a:ext cx="0" cy="797560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187569</xdr:colOff>
      <xdr:row>18</xdr:row>
      <xdr:rowOff>14654</xdr:rowOff>
    </xdr:from>
    <xdr:to>
      <xdr:col>17</xdr:col>
      <xdr:colOff>342900</xdr:colOff>
      <xdr:row>40</xdr:row>
      <xdr:rowOff>29297</xdr:rowOff>
    </xdr:to>
    <xdr:grpSp>
      <xdr:nvGrpSpPr>
        <xdr:cNvPr id="116" name="Group 115">
          <a:extLst>
            <a:ext uri="{FF2B5EF4-FFF2-40B4-BE49-F238E27FC236}">
              <a16:creationId xmlns:a16="http://schemas.microsoft.com/office/drawing/2014/main" id="{97F7C2D0-BF7E-40B9-A081-D305B8EEF7F5}"/>
            </a:ext>
          </a:extLst>
        </xdr:cNvPr>
        <xdr:cNvGrpSpPr/>
      </xdr:nvGrpSpPr>
      <xdr:grpSpPr>
        <a:xfrm>
          <a:off x="2283069" y="2395904"/>
          <a:ext cx="5917956" cy="3138843"/>
          <a:chOff x="2138289" y="2270174"/>
          <a:chExt cx="5519811" cy="2895003"/>
        </a:xfrm>
      </xdr:grpSpPr>
      <xdr:grpSp>
        <xdr:nvGrpSpPr>
          <xdr:cNvPr id="117" name="Group 116">
            <a:extLst>
              <a:ext uri="{FF2B5EF4-FFF2-40B4-BE49-F238E27FC236}">
                <a16:creationId xmlns:a16="http://schemas.microsoft.com/office/drawing/2014/main" id="{7C63806B-E6EF-4E47-94CB-7341B39A58F4}"/>
              </a:ext>
            </a:extLst>
          </xdr:cNvPr>
          <xdr:cNvGrpSpPr/>
        </xdr:nvGrpSpPr>
        <xdr:grpSpPr>
          <a:xfrm>
            <a:off x="2669931" y="2270174"/>
            <a:ext cx="4988169" cy="2599006"/>
            <a:chOff x="2669931" y="2270174"/>
            <a:chExt cx="4988169" cy="2599006"/>
          </a:xfrm>
        </xdr:grpSpPr>
        <xdr:cxnSp macro="">
          <xdr:nvCxnSpPr>
            <xdr:cNvPr id="184" name="Straight Connector 183">
              <a:extLst>
                <a:ext uri="{FF2B5EF4-FFF2-40B4-BE49-F238E27FC236}">
                  <a16:creationId xmlns:a16="http://schemas.microsoft.com/office/drawing/2014/main" id="{0DEEE76A-E38F-4372-AD6C-3CBD18BCA7AA}"/>
                </a:ext>
              </a:extLst>
            </xdr:cNvPr>
            <xdr:cNvCxnSpPr/>
          </xdr:nvCxnSpPr>
          <xdr:spPr>
            <a:xfrm flipV="1">
              <a:off x="2669931" y="2270174"/>
              <a:ext cx="648872" cy="335867"/>
            </a:xfrm>
            <a:prstGeom prst="line">
              <a:avLst/>
            </a:prstGeom>
            <a:ln w="635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85" name="Straight Connector 184">
              <a:extLst>
                <a:ext uri="{FF2B5EF4-FFF2-40B4-BE49-F238E27FC236}">
                  <a16:creationId xmlns:a16="http://schemas.microsoft.com/office/drawing/2014/main" id="{36DC82BA-FD04-4826-AFC7-CDD95BA572D6}"/>
                </a:ext>
              </a:extLst>
            </xdr:cNvPr>
            <xdr:cNvCxnSpPr/>
          </xdr:nvCxnSpPr>
          <xdr:spPr>
            <a:xfrm flipH="1">
              <a:off x="7269480" y="4695093"/>
              <a:ext cx="350520" cy="174087"/>
            </a:xfrm>
            <a:prstGeom prst="line">
              <a:avLst/>
            </a:prstGeom>
            <a:ln w="635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86" name="Straight Connector 185">
              <a:extLst>
                <a:ext uri="{FF2B5EF4-FFF2-40B4-BE49-F238E27FC236}">
                  <a16:creationId xmlns:a16="http://schemas.microsoft.com/office/drawing/2014/main" id="{2795C05D-41D7-44EA-B6E1-EA6573E9B6E1}"/>
                </a:ext>
              </a:extLst>
            </xdr:cNvPr>
            <xdr:cNvCxnSpPr/>
          </xdr:nvCxnSpPr>
          <xdr:spPr>
            <a:xfrm flipH="1">
              <a:off x="3809417" y="2956560"/>
              <a:ext cx="426130" cy="211602"/>
            </a:xfrm>
            <a:prstGeom prst="line">
              <a:avLst/>
            </a:prstGeom>
            <a:ln w="635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87" name="Straight Connector 186">
              <a:extLst>
                <a:ext uri="{FF2B5EF4-FFF2-40B4-BE49-F238E27FC236}">
                  <a16:creationId xmlns:a16="http://schemas.microsoft.com/office/drawing/2014/main" id="{02A61EAA-1E4A-42CA-83EB-E2D9C4F0604F}"/>
                </a:ext>
              </a:extLst>
            </xdr:cNvPr>
            <xdr:cNvCxnSpPr/>
          </xdr:nvCxnSpPr>
          <xdr:spPr>
            <a:xfrm flipH="1">
              <a:off x="6083691" y="4106594"/>
              <a:ext cx="437856" cy="217451"/>
            </a:xfrm>
            <a:prstGeom prst="line">
              <a:avLst/>
            </a:prstGeom>
            <a:ln w="635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88" name="Straight Arrow Connector 187">
              <a:extLst>
                <a:ext uri="{FF2B5EF4-FFF2-40B4-BE49-F238E27FC236}">
                  <a16:creationId xmlns:a16="http://schemas.microsoft.com/office/drawing/2014/main" id="{E53574BB-656E-4707-A650-35D5A15E2B44}"/>
                </a:ext>
              </a:extLst>
            </xdr:cNvPr>
            <xdr:cNvCxnSpPr/>
          </xdr:nvCxnSpPr>
          <xdr:spPr>
            <a:xfrm>
              <a:off x="4194516" y="2982937"/>
              <a:ext cx="2286001" cy="1147103"/>
            </a:xfrm>
            <a:prstGeom prst="straightConnector1">
              <a:avLst/>
            </a:prstGeom>
            <a:ln w="6350">
              <a:solidFill>
                <a:schemeClr val="tx1"/>
              </a:solidFill>
              <a:headEnd type="triangle" w="sm" len="lg"/>
              <a:tailEnd type="triangle" w="sm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89" name="Straight Arrow Connector 188">
              <a:extLst>
                <a:ext uri="{FF2B5EF4-FFF2-40B4-BE49-F238E27FC236}">
                  <a16:creationId xmlns:a16="http://schemas.microsoft.com/office/drawing/2014/main" id="{4BDA7E81-E7DB-4A9E-B646-2361A5767A68}"/>
                </a:ext>
              </a:extLst>
            </xdr:cNvPr>
            <xdr:cNvCxnSpPr/>
          </xdr:nvCxnSpPr>
          <xdr:spPr>
            <a:xfrm>
              <a:off x="3280703" y="2293620"/>
              <a:ext cx="4339297" cy="2174631"/>
            </a:xfrm>
            <a:prstGeom prst="straightConnector1">
              <a:avLst/>
            </a:prstGeom>
            <a:ln w="6350">
              <a:solidFill>
                <a:schemeClr val="tx1"/>
              </a:solidFill>
              <a:headEnd type="triangle" w="sm" len="lg"/>
              <a:tailEnd type="triangle" w="sm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0" name="Straight Connector 189">
              <a:extLst>
                <a:ext uri="{FF2B5EF4-FFF2-40B4-BE49-F238E27FC236}">
                  <a16:creationId xmlns:a16="http://schemas.microsoft.com/office/drawing/2014/main" id="{741FF815-AACD-403A-A3A0-DCFBACC426A5}"/>
                </a:ext>
              </a:extLst>
            </xdr:cNvPr>
            <xdr:cNvCxnSpPr/>
          </xdr:nvCxnSpPr>
          <xdr:spPr>
            <a:xfrm flipV="1">
              <a:off x="3927816" y="3650567"/>
              <a:ext cx="1262576" cy="638907"/>
            </a:xfrm>
            <a:prstGeom prst="line">
              <a:avLst/>
            </a:prstGeom>
            <a:ln w="6350">
              <a:solidFill>
                <a:schemeClr val="tx1"/>
              </a:solidFill>
              <a:prstDash val="lgDashDot"/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1" name="Straight Arrow Connector 190">
              <a:extLst>
                <a:ext uri="{FF2B5EF4-FFF2-40B4-BE49-F238E27FC236}">
                  <a16:creationId xmlns:a16="http://schemas.microsoft.com/office/drawing/2014/main" id="{E0FFDD0F-5CE7-4759-A197-2BDD81FE853E}"/>
                </a:ext>
              </a:extLst>
            </xdr:cNvPr>
            <xdr:cNvCxnSpPr/>
          </xdr:nvCxnSpPr>
          <xdr:spPr>
            <a:xfrm>
              <a:off x="3960055" y="3091962"/>
              <a:ext cx="1173418" cy="582081"/>
            </a:xfrm>
            <a:prstGeom prst="straightConnector1">
              <a:avLst/>
            </a:prstGeom>
            <a:ln w="6350">
              <a:solidFill>
                <a:schemeClr val="tx1"/>
              </a:solidFill>
              <a:headEnd type="triangle" w="sm" len="lg"/>
              <a:tailEnd type="triangle" w="sm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2" name="Straight Connector 191">
              <a:extLst>
                <a:ext uri="{FF2B5EF4-FFF2-40B4-BE49-F238E27FC236}">
                  <a16:creationId xmlns:a16="http://schemas.microsoft.com/office/drawing/2014/main" id="{3F6EE65E-EA2A-45E7-A790-DD4F336C936B}"/>
                </a:ext>
              </a:extLst>
            </xdr:cNvPr>
            <xdr:cNvCxnSpPr/>
          </xdr:nvCxnSpPr>
          <xdr:spPr>
            <a:xfrm flipH="1">
              <a:off x="3169334" y="4088418"/>
              <a:ext cx="487681" cy="244431"/>
            </a:xfrm>
            <a:prstGeom prst="line">
              <a:avLst/>
            </a:prstGeom>
            <a:ln w="635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3" name="Straight Arrow Connector 192">
              <a:extLst>
                <a:ext uri="{FF2B5EF4-FFF2-40B4-BE49-F238E27FC236}">
                  <a16:creationId xmlns:a16="http://schemas.microsoft.com/office/drawing/2014/main" id="{08619E7C-A7D6-48F2-AE9F-4FF05AF2DE7A}"/>
                </a:ext>
              </a:extLst>
            </xdr:cNvPr>
            <xdr:cNvCxnSpPr/>
          </xdr:nvCxnSpPr>
          <xdr:spPr>
            <a:xfrm>
              <a:off x="3201572" y="4315265"/>
              <a:ext cx="689903" cy="344659"/>
            </a:xfrm>
            <a:prstGeom prst="straightConnector1">
              <a:avLst/>
            </a:prstGeom>
            <a:ln w="6350">
              <a:solidFill>
                <a:schemeClr val="tx1"/>
              </a:solidFill>
              <a:headEnd type="triangle" w="sm" len="lg"/>
              <a:tailEnd type="triangle" w="sm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4" name="Straight Connector 193">
              <a:extLst>
                <a:ext uri="{FF2B5EF4-FFF2-40B4-BE49-F238E27FC236}">
                  <a16:creationId xmlns:a16="http://schemas.microsoft.com/office/drawing/2014/main" id="{C19F1853-2518-438B-9E75-713C9A4341F0}"/>
                </a:ext>
              </a:extLst>
            </xdr:cNvPr>
            <xdr:cNvCxnSpPr/>
          </xdr:nvCxnSpPr>
          <xdr:spPr>
            <a:xfrm flipH="1">
              <a:off x="3847514" y="4430148"/>
              <a:ext cx="493547" cy="247360"/>
            </a:xfrm>
            <a:prstGeom prst="line">
              <a:avLst/>
            </a:prstGeom>
            <a:ln w="635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5" name="Straight Connector 194">
              <a:extLst>
                <a:ext uri="{FF2B5EF4-FFF2-40B4-BE49-F238E27FC236}">
                  <a16:creationId xmlns:a16="http://schemas.microsoft.com/office/drawing/2014/main" id="{CF2453F1-6F49-41BF-855D-0AD4097D82C3}"/>
                </a:ext>
              </a:extLst>
            </xdr:cNvPr>
            <xdr:cNvCxnSpPr/>
          </xdr:nvCxnSpPr>
          <xdr:spPr>
            <a:xfrm flipH="1" flipV="1">
              <a:off x="2981765" y="3744350"/>
              <a:ext cx="660594" cy="320627"/>
            </a:xfrm>
            <a:prstGeom prst="line">
              <a:avLst/>
            </a:prstGeom>
            <a:ln w="635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6" name="Straight Arrow Connector 195">
              <a:extLst>
                <a:ext uri="{FF2B5EF4-FFF2-40B4-BE49-F238E27FC236}">
                  <a16:creationId xmlns:a16="http://schemas.microsoft.com/office/drawing/2014/main" id="{3D015A1D-ECAD-4108-A327-E0E3911A2F5D}"/>
                </a:ext>
              </a:extLst>
            </xdr:cNvPr>
            <xdr:cNvCxnSpPr/>
          </xdr:nvCxnSpPr>
          <xdr:spPr>
            <a:xfrm flipH="1">
              <a:off x="3052104" y="3330526"/>
              <a:ext cx="913812" cy="440201"/>
            </a:xfrm>
            <a:prstGeom prst="straightConnector1">
              <a:avLst/>
            </a:prstGeom>
            <a:ln w="6350">
              <a:solidFill>
                <a:schemeClr val="tx1"/>
              </a:solidFill>
              <a:headEnd type="triangle" w="sm" len="lg"/>
              <a:tailEnd type="triangle" w="sm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B9E72898-8C36-440A-B81F-A5CA65F0A58A}"/>
                </a:ext>
              </a:extLst>
            </xdr:cNvPr>
            <xdr:cNvCxnSpPr/>
          </xdr:nvCxnSpPr>
          <xdr:spPr>
            <a:xfrm flipH="1">
              <a:off x="3204505" y="2665242"/>
              <a:ext cx="420270" cy="196948"/>
            </a:xfrm>
            <a:prstGeom prst="line">
              <a:avLst/>
            </a:prstGeom>
            <a:ln w="635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8" name="Straight Arrow Connector 197">
              <a:extLst>
                <a:ext uri="{FF2B5EF4-FFF2-40B4-BE49-F238E27FC236}">
                  <a16:creationId xmlns:a16="http://schemas.microsoft.com/office/drawing/2014/main" id="{732B1038-B303-41A6-9ABD-5446ACEC2390}"/>
                </a:ext>
              </a:extLst>
            </xdr:cNvPr>
            <xdr:cNvCxnSpPr/>
          </xdr:nvCxnSpPr>
          <xdr:spPr>
            <a:xfrm>
              <a:off x="3583744" y="2679896"/>
              <a:ext cx="610772" cy="303041"/>
            </a:xfrm>
            <a:prstGeom prst="straightConnector1">
              <a:avLst/>
            </a:prstGeom>
            <a:ln w="6350">
              <a:solidFill>
                <a:schemeClr val="tx1"/>
              </a:solidFill>
              <a:headEnd type="triangle" w="sm" len="lg"/>
              <a:tailEnd type="triangle" w="sm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9" name="Straight Connector 198">
              <a:extLst>
                <a:ext uri="{FF2B5EF4-FFF2-40B4-BE49-F238E27FC236}">
                  <a16:creationId xmlns:a16="http://schemas.microsoft.com/office/drawing/2014/main" id="{41B095EF-D90B-4FA8-9F61-3D75D0112522}"/>
                </a:ext>
              </a:extLst>
            </xdr:cNvPr>
            <xdr:cNvCxnSpPr/>
          </xdr:nvCxnSpPr>
          <xdr:spPr>
            <a:xfrm flipH="1">
              <a:off x="6709118" y="4403774"/>
              <a:ext cx="420272" cy="215107"/>
            </a:xfrm>
            <a:prstGeom prst="line">
              <a:avLst/>
            </a:prstGeom>
            <a:ln w="635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0" name="Straight Arrow Connector 199">
              <a:extLst>
                <a:ext uri="{FF2B5EF4-FFF2-40B4-BE49-F238E27FC236}">
                  <a16:creationId xmlns:a16="http://schemas.microsoft.com/office/drawing/2014/main" id="{0BC547EC-FB6F-438D-A2C5-28581DB692FA}"/>
                </a:ext>
              </a:extLst>
            </xdr:cNvPr>
            <xdr:cNvCxnSpPr/>
          </xdr:nvCxnSpPr>
          <xdr:spPr>
            <a:xfrm>
              <a:off x="6480517" y="4132971"/>
              <a:ext cx="604911" cy="300111"/>
            </a:xfrm>
            <a:prstGeom prst="straightConnector1">
              <a:avLst/>
            </a:prstGeom>
            <a:ln w="6350">
              <a:solidFill>
                <a:schemeClr val="tx1"/>
              </a:solidFill>
              <a:headEnd type="triangle" w="sm" len="lg"/>
              <a:tailEnd type="triangle" w="sm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1" name="Straight Connector 200">
              <a:extLst>
                <a:ext uri="{FF2B5EF4-FFF2-40B4-BE49-F238E27FC236}">
                  <a16:creationId xmlns:a16="http://schemas.microsoft.com/office/drawing/2014/main" id="{D2EB3A4B-6C57-4CE1-8DAC-78F68422A4CC}"/>
                </a:ext>
              </a:extLst>
            </xdr:cNvPr>
            <xdr:cNvCxnSpPr/>
          </xdr:nvCxnSpPr>
          <xdr:spPr>
            <a:xfrm flipH="1" flipV="1">
              <a:off x="7414846" y="4591929"/>
              <a:ext cx="202223" cy="97302"/>
            </a:xfrm>
            <a:prstGeom prst="line">
              <a:avLst/>
            </a:prstGeom>
            <a:ln w="635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285C5606-2580-4A30-A5B4-119882D83DF3}"/>
                </a:ext>
              </a:extLst>
            </xdr:cNvPr>
            <xdr:cNvCxnSpPr/>
          </xdr:nvCxnSpPr>
          <xdr:spPr>
            <a:xfrm flipV="1">
              <a:off x="7411916" y="4441874"/>
              <a:ext cx="246184" cy="150055"/>
            </a:xfrm>
            <a:prstGeom prst="line">
              <a:avLst/>
            </a:prstGeom>
            <a:ln w="635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18" name="Group 117">
            <a:extLst>
              <a:ext uri="{FF2B5EF4-FFF2-40B4-BE49-F238E27FC236}">
                <a16:creationId xmlns:a16="http://schemas.microsoft.com/office/drawing/2014/main" id="{26A40427-C9EC-4364-B8B1-F6F3336E33FD}"/>
              </a:ext>
            </a:extLst>
          </xdr:cNvPr>
          <xdr:cNvGrpSpPr/>
        </xdr:nvGrpSpPr>
        <xdr:grpSpPr>
          <a:xfrm>
            <a:off x="2138289" y="2393847"/>
            <a:ext cx="5484642" cy="2771330"/>
            <a:chOff x="2138289" y="2393847"/>
            <a:chExt cx="5484642" cy="2771330"/>
          </a:xfrm>
        </xdr:grpSpPr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2C0D0380-400D-40F7-8500-6023D810DB3B}"/>
                </a:ext>
              </a:extLst>
            </xdr:cNvPr>
            <xdr:cNvCxnSpPr>
              <a:endCxn id="124" idx="0"/>
            </xdr:cNvCxnSpPr>
          </xdr:nvCxnSpPr>
          <xdr:spPr>
            <a:xfrm>
              <a:off x="2590800" y="2635347"/>
              <a:ext cx="1824158" cy="918411"/>
            </a:xfrm>
            <a:prstGeom prst="line">
              <a:avLst/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24" name="Arc 123">
              <a:extLst>
                <a:ext uri="{FF2B5EF4-FFF2-40B4-BE49-F238E27FC236}">
                  <a16:creationId xmlns:a16="http://schemas.microsoft.com/office/drawing/2014/main" id="{0F7EB1FB-D153-4D28-B73F-55E392F86D1B}"/>
                </a:ext>
              </a:extLst>
            </xdr:cNvPr>
            <xdr:cNvSpPr/>
          </xdr:nvSpPr>
          <xdr:spPr>
            <a:xfrm rot="16940832">
              <a:off x="4299528" y="3508390"/>
              <a:ext cx="151751" cy="225508"/>
            </a:xfrm>
            <a:prstGeom prst="arc">
              <a:avLst>
                <a:gd name="adj1" fmla="val 1068063"/>
                <a:gd name="adj2" fmla="val 7636823"/>
              </a:avLst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125" name="Straight Connector 124">
              <a:extLst>
                <a:ext uri="{FF2B5EF4-FFF2-40B4-BE49-F238E27FC236}">
                  <a16:creationId xmlns:a16="http://schemas.microsoft.com/office/drawing/2014/main" id="{DED82110-E029-4BCD-ABA5-A241538C24AF}"/>
                </a:ext>
              </a:extLst>
            </xdr:cNvPr>
            <xdr:cNvCxnSpPr>
              <a:stCxn id="126" idx="2"/>
              <a:endCxn id="124" idx="2"/>
            </xdr:cNvCxnSpPr>
          </xdr:nvCxnSpPr>
          <xdr:spPr>
            <a:xfrm flipV="1">
              <a:off x="3815267" y="3692621"/>
              <a:ext cx="621247" cy="318663"/>
            </a:xfrm>
            <a:prstGeom prst="line">
              <a:avLst/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26" name="Arc 125">
              <a:extLst>
                <a:ext uri="{FF2B5EF4-FFF2-40B4-BE49-F238E27FC236}">
                  <a16:creationId xmlns:a16="http://schemas.microsoft.com/office/drawing/2014/main" id="{BDB77991-6A60-4D10-9AC6-2F9DC8E3616A}"/>
                </a:ext>
              </a:extLst>
            </xdr:cNvPr>
            <xdr:cNvSpPr/>
          </xdr:nvSpPr>
          <xdr:spPr>
            <a:xfrm rot="10800000">
              <a:off x="3757338" y="3999617"/>
              <a:ext cx="234967" cy="171460"/>
            </a:xfrm>
            <a:prstGeom prst="arc">
              <a:avLst>
                <a:gd name="adj1" fmla="val 18824391"/>
                <a:gd name="adj2" fmla="val 3081744"/>
              </a:avLst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127" name="Straight Connector 126">
              <a:extLst>
                <a:ext uri="{FF2B5EF4-FFF2-40B4-BE49-F238E27FC236}">
                  <a16:creationId xmlns:a16="http://schemas.microsoft.com/office/drawing/2014/main" id="{73297542-85B8-40AD-9C76-9B008036CAA4}"/>
                </a:ext>
              </a:extLst>
            </xdr:cNvPr>
            <xdr:cNvCxnSpPr>
              <a:stCxn id="126" idx="0"/>
            </xdr:cNvCxnSpPr>
          </xdr:nvCxnSpPr>
          <xdr:spPr>
            <a:xfrm>
              <a:off x="3807237" y="4155652"/>
              <a:ext cx="463479" cy="230537"/>
            </a:xfrm>
            <a:prstGeom prst="line">
              <a:avLst/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28" name="Arc 127">
              <a:extLst>
                <a:ext uri="{FF2B5EF4-FFF2-40B4-BE49-F238E27FC236}">
                  <a16:creationId xmlns:a16="http://schemas.microsoft.com/office/drawing/2014/main" id="{4FAD9AF7-949F-416C-8080-3CBA76264EFA}"/>
                </a:ext>
              </a:extLst>
            </xdr:cNvPr>
            <xdr:cNvSpPr/>
          </xdr:nvSpPr>
          <xdr:spPr>
            <a:xfrm>
              <a:off x="4196223" y="4104356"/>
              <a:ext cx="301258" cy="304610"/>
            </a:xfrm>
            <a:prstGeom prst="arc">
              <a:avLst>
                <a:gd name="adj1" fmla="val 3855463"/>
                <a:gd name="adj2" fmla="val 7302030"/>
              </a:avLst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129" name="Straight Connector 128">
              <a:extLst>
                <a:ext uri="{FF2B5EF4-FFF2-40B4-BE49-F238E27FC236}">
                  <a16:creationId xmlns:a16="http://schemas.microsoft.com/office/drawing/2014/main" id="{0D901F03-17A4-4414-B91E-41F47A299981}"/>
                </a:ext>
              </a:extLst>
            </xdr:cNvPr>
            <xdr:cNvCxnSpPr>
              <a:stCxn id="128" idx="0"/>
              <a:endCxn id="139" idx="2"/>
            </xdr:cNvCxnSpPr>
          </xdr:nvCxnSpPr>
          <xdr:spPr>
            <a:xfrm flipV="1">
              <a:off x="4413194" y="4016284"/>
              <a:ext cx="771509" cy="377336"/>
            </a:xfrm>
            <a:prstGeom prst="line">
              <a:avLst/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30" name="Straight Connector 129">
              <a:extLst>
                <a:ext uri="{FF2B5EF4-FFF2-40B4-BE49-F238E27FC236}">
                  <a16:creationId xmlns:a16="http://schemas.microsoft.com/office/drawing/2014/main" id="{92F4BBAC-0343-4BF7-B833-5ED7A98DA336}"/>
                </a:ext>
              </a:extLst>
            </xdr:cNvPr>
            <xdr:cNvCxnSpPr/>
          </xdr:nvCxnSpPr>
          <xdr:spPr>
            <a:xfrm>
              <a:off x="5331069" y="4012212"/>
              <a:ext cx="1830559" cy="915572"/>
            </a:xfrm>
            <a:prstGeom prst="line">
              <a:avLst/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131" name="Group 130">
              <a:extLst>
                <a:ext uri="{FF2B5EF4-FFF2-40B4-BE49-F238E27FC236}">
                  <a16:creationId xmlns:a16="http://schemas.microsoft.com/office/drawing/2014/main" id="{C15CF8FD-4C39-480C-A382-7128887B52DF}"/>
                </a:ext>
              </a:extLst>
            </xdr:cNvPr>
            <xdr:cNvGrpSpPr/>
          </xdr:nvGrpSpPr>
          <xdr:grpSpPr>
            <a:xfrm>
              <a:off x="7164857" y="4756220"/>
              <a:ext cx="59266" cy="312910"/>
              <a:chOff x="6540483" y="2468017"/>
              <a:chExt cx="59266" cy="302816"/>
            </a:xfrm>
          </xdr:grpSpPr>
          <xdr:cxnSp macro="">
            <xdr:nvCxnSpPr>
              <xdr:cNvPr id="178" name="Straight Connector 177">
                <a:extLst>
                  <a:ext uri="{FF2B5EF4-FFF2-40B4-BE49-F238E27FC236}">
                    <a16:creationId xmlns:a16="http://schemas.microsoft.com/office/drawing/2014/main" id="{9223B852-404C-4D7A-9EB3-9299B4EE2EE9}"/>
                  </a:ext>
                </a:extLst>
              </xdr:cNvPr>
              <xdr:cNvCxnSpPr/>
            </xdr:nvCxnSpPr>
            <xdr:spPr>
              <a:xfrm>
                <a:off x="6540500" y="2518833"/>
                <a:ext cx="0" cy="252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9" name="Straight Connector 178">
                <a:extLst>
                  <a:ext uri="{FF2B5EF4-FFF2-40B4-BE49-F238E27FC236}">
                    <a16:creationId xmlns:a16="http://schemas.microsoft.com/office/drawing/2014/main" id="{B4193230-A2AC-433B-A57E-8FC64FD73420}"/>
                  </a:ext>
                </a:extLst>
              </xdr:cNvPr>
              <xdr:cNvCxnSpPr/>
            </xdr:nvCxnSpPr>
            <xdr:spPr>
              <a:xfrm flipV="1">
                <a:off x="6540500" y="2709333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80" name="Straight Connector 179">
                <a:extLst>
                  <a:ext uri="{FF2B5EF4-FFF2-40B4-BE49-F238E27FC236}">
                    <a16:creationId xmlns:a16="http://schemas.microsoft.com/office/drawing/2014/main" id="{5AB51882-D0FA-4B38-A71B-C5411ED5DF5B}"/>
                  </a:ext>
                </a:extLst>
              </xdr:cNvPr>
              <xdr:cNvCxnSpPr/>
            </xdr:nvCxnSpPr>
            <xdr:spPr>
              <a:xfrm flipV="1">
                <a:off x="6544716" y="2586552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81" name="Straight Connector 180">
                <a:extLst>
                  <a:ext uri="{FF2B5EF4-FFF2-40B4-BE49-F238E27FC236}">
                    <a16:creationId xmlns:a16="http://schemas.microsoft.com/office/drawing/2014/main" id="{052EAF34-3B5A-4E54-A322-10D5D4B13F25}"/>
                  </a:ext>
                </a:extLst>
              </xdr:cNvPr>
              <xdr:cNvCxnSpPr/>
            </xdr:nvCxnSpPr>
            <xdr:spPr>
              <a:xfrm flipV="1">
                <a:off x="6544716" y="2641570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82" name="Straight Connector 181">
                <a:extLst>
                  <a:ext uri="{FF2B5EF4-FFF2-40B4-BE49-F238E27FC236}">
                    <a16:creationId xmlns:a16="http://schemas.microsoft.com/office/drawing/2014/main" id="{62609705-1105-4BDA-8CBF-685EE24CDA73}"/>
                  </a:ext>
                </a:extLst>
              </xdr:cNvPr>
              <xdr:cNvCxnSpPr/>
            </xdr:nvCxnSpPr>
            <xdr:spPr>
              <a:xfrm flipV="1">
                <a:off x="6540483" y="2468017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83" name="Straight Connector 182">
                <a:extLst>
                  <a:ext uri="{FF2B5EF4-FFF2-40B4-BE49-F238E27FC236}">
                    <a16:creationId xmlns:a16="http://schemas.microsoft.com/office/drawing/2014/main" id="{D19A9D7E-CC74-41A0-871C-0002E68BE741}"/>
                  </a:ext>
                </a:extLst>
              </xdr:cNvPr>
              <xdr:cNvCxnSpPr/>
            </xdr:nvCxnSpPr>
            <xdr:spPr>
              <a:xfrm flipV="1">
                <a:off x="6544716" y="2527279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132" name="Group 131">
              <a:extLst>
                <a:ext uri="{FF2B5EF4-FFF2-40B4-BE49-F238E27FC236}">
                  <a16:creationId xmlns:a16="http://schemas.microsoft.com/office/drawing/2014/main" id="{725C1E58-984A-4724-B51C-AE445A252903}"/>
                </a:ext>
              </a:extLst>
            </xdr:cNvPr>
            <xdr:cNvGrpSpPr/>
          </xdr:nvGrpSpPr>
          <xdr:grpSpPr>
            <a:xfrm rot="10800000">
              <a:off x="2531526" y="2486652"/>
              <a:ext cx="59266" cy="312976"/>
              <a:chOff x="6540483" y="2468017"/>
              <a:chExt cx="59266" cy="302816"/>
            </a:xfrm>
          </xdr:grpSpPr>
          <xdr:cxnSp macro="">
            <xdr:nvCxnSpPr>
              <xdr:cNvPr id="172" name="Straight Connector 171">
                <a:extLst>
                  <a:ext uri="{FF2B5EF4-FFF2-40B4-BE49-F238E27FC236}">
                    <a16:creationId xmlns:a16="http://schemas.microsoft.com/office/drawing/2014/main" id="{3E475A6B-67EF-4A8A-87DD-05880DD8CBA8}"/>
                  </a:ext>
                </a:extLst>
              </xdr:cNvPr>
              <xdr:cNvCxnSpPr/>
            </xdr:nvCxnSpPr>
            <xdr:spPr>
              <a:xfrm>
                <a:off x="6540500" y="2518833"/>
                <a:ext cx="0" cy="252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3" name="Straight Connector 172">
                <a:extLst>
                  <a:ext uri="{FF2B5EF4-FFF2-40B4-BE49-F238E27FC236}">
                    <a16:creationId xmlns:a16="http://schemas.microsoft.com/office/drawing/2014/main" id="{4E8E36F6-8EC0-4F8A-BF71-50835DE45878}"/>
                  </a:ext>
                </a:extLst>
              </xdr:cNvPr>
              <xdr:cNvCxnSpPr/>
            </xdr:nvCxnSpPr>
            <xdr:spPr>
              <a:xfrm flipV="1">
                <a:off x="6540500" y="2709333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4" name="Straight Connector 173">
                <a:extLst>
                  <a:ext uri="{FF2B5EF4-FFF2-40B4-BE49-F238E27FC236}">
                    <a16:creationId xmlns:a16="http://schemas.microsoft.com/office/drawing/2014/main" id="{FDCC5C5E-6FEE-416D-87E7-EA8CD04F06B4}"/>
                  </a:ext>
                </a:extLst>
              </xdr:cNvPr>
              <xdr:cNvCxnSpPr/>
            </xdr:nvCxnSpPr>
            <xdr:spPr>
              <a:xfrm flipV="1">
                <a:off x="6544716" y="2586552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5" name="Straight Connector 174">
                <a:extLst>
                  <a:ext uri="{FF2B5EF4-FFF2-40B4-BE49-F238E27FC236}">
                    <a16:creationId xmlns:a16="http://schemas.microsoft.com/office/drawing/2014/main" id="{E91008AF-1116-4E18-8293-626465FFC0B9}"/>
                  </a:ext>
                </a:extLst>
              </xdr:cNvPr>
              <xdr:cNvCxnSpPr/>
            </xdr:nvCxnSpPr>
            <xdr:spPr>
              <a:xfrm flipV="1">
                <a:off x="6544716" y="2641570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6" name="Straight Connector 175">
                <a:extLst>
                  <a:ext uri="{FF2B5EF4-FFF2-40B4-BE49-F238E27FC236}">
                    <a16:creationId xmlns:a16="http://schemas.microsoft.com/office/drawing/2014/main" id="{49A8F691-B042-4397-995A-D67F074893C4}"/>
                  </a:ext>
                </a:extLst>
              </xdr:cNvPr>
              <xdr:cNvCxnSpPr/>
            </xdr:nvCxnSpPr>
            <xdr:spPr>
              <a:xfrm flipV="1">
                <a:off x="6540483" y="2468017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7" name="Straight Connector 176">
                <a:extLst>
                  <a:ext uri="{FF2B5EF4-FFF2-40B4-BE49-F238E27FC236}">
                    <a16:creationId xmlns:a16="http://schemas.microsoft.com/office/drawing/2014/main" id="{C4B39519-12E2-43AB-8438-5F56F0F33F66}"/>
                  </a:ext>
                </a:extLst>
              </xdr:cNvPr>
              <xdr:cNvCxnSpPr/>
            </xdr:nvCxnSpPr>
            <xdr:spPr>
              <a:xfrm flipV="1">
                <a:off x="6544716" y="2527279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133" name="Group 132">
              <a:extLst>
                <a:ext uri="{FF2B5EF4-FFF2-40B4-BE49-F238E27FC236}">
                  <a16:creationId xmlns:a16="http://schemas.microsoft.com/office/drawing/2014/main" id="{C34231DB-FC60-4FB2-9BD1-88B261448253}"/>
                </a:ext>
              </a:extLst>
            </xdr:cNvPr>
            <xdr:cNvGrpSpPr/>
          </xdr:nvGrpSpPr>
          <xdr:grpSpPr>
            <a:xfrm rot="1620000">
              <a:off x="3663503" y="3130973"/>
              <a:ext cx="148171" cy="159176"/>
              <a:chOff x="3352800" y="2565400"/>
              <a:chExt cx="148171" cy="160869"/>
            </a:xfrm>
          </xdr:grpSpPr>
          <xdr:grpSp>
            <xdr:nvGrpSpPr>
              <xdr:cNvPr id="164" name="Group 163">
                <a:extLst>
                  <a:ext uri="{FF2B5EF4-FFF2-40B4-BE49-F238E27FC236}">
                    <a16:creationId xmlns:a16="http://schemas.microsoft.com/office/drawing/2014/main" id="{6C68B198-24CD-4DA4-BB86-0E80B18E136A}"/>
                  </a:ext>
                </a:extLst>
              </xdr:cNvPr>
              <xdr:cNvGrpSpPr/>
            </xdr:nvGrpSpPr>
            <xdr:grpSpPr>
              <a:xfrm>
                <a:off x="3352800" y="2565400"/>
                <a:ext cx="148159" cy="42333"/>
                <a:chOff x="3352800" y="2561167"/>
                <a:chExt cx="148159" cy="42333"/>
              </a:xfrm>
            </xdr:grpSpPr>
            <xdr:cxnSp macro="">
              <xdr:nvCxnSpPr>
                <xdr:cNvPr id="169" name="Straight Connector 168">
                  <a:extLst>
                    <a:ext uri="{FF2B5EF4-FFF2-40B4-BE49-F238E27FC236}">
                      <a16:creationId xmlns:a16="http://schemas.microsoft.com/office/drawing/2014/main" id="{179EEE17-088C-4D89-B8A6-2FB7AEC26421}"/>
                    </a:ext>
                  </a:extLst>
                </xdr:cNvPr>
                <xdr:cNvCxnSpPr/>
              </xdr:nvCxnSpPr>
              <xdr:spPr>
                <a:xfrm>
                  <a:off x="3352800" y="2603500"/>
                  <a:ext cx="144000" cy="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70" name="Straight Connector 169">
                  <a:extLst>
                    <a:ext uri="{FF2B5EF4-FFF2-40B4-BE49-F238E27FC236}">
                      <a16:creationId xmlns:a16="http://schemas.microsoft.com/office/drawing/2014/main" id="{EA683C23-0115-428A-A9D7-3672DE2537F7}"/>
                    </a:ext>
                  </a:extLst>
                </xdr:cNvPr>
                <xdr:cNvCxnSpPr/>
              </xdr:nvCxnSpPr>
              <xdr:spPr>
                <a:xfrm flipV="1">
                  <a:off x="3352800" y="2561167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71" name="Straight Connector 170">
                  <a:extLst>
                    <a:ext uri="{FF2B5EF4-FFF2-40B4-BE49-F238E27FC236}">
                      <a16:creationId xmlns:a16="http://schemas.microsoft.com/office/drawing/2014/main" id="{A866C725-1C72-4D66-916E-C2A035043455}"/>
                    </a:ext>
                  </a:extLst>
                </xdr:cNvPr>
                <xdr:cNvCxnSpPr/>
              </xdr:nvCxnSpPr>
              <xdr:spPr>
                <a:xfrm flipV="1">
                  <a:off x="3500959" y="2565398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165" name="Group 164">
                <a:extLst>
                  <a:ext uri="{FF2B5EF4-FFF2-40B4-BE49-F238E27FC236}">
                    <a16:creationId xmlns:a16="http://schemas.microsoft.com/office/drawing/2014/main" id="{36437F6B-5366-41CD-80A1-978174A6DB26}"/>
                  </a:ext>
                </a:extLst>
              </xdr:cNvPr>
              <xdr:cNvGrpSpPr/>
            </xdr:nvGrpSpPr>
            <xdr:grpSpPr>
              <a:xfrm flipV="1">
                <a:off x="3352812" y="2683936"/>
                <a:ext cx="148159" cy="42333"/>
                <a:chOff x="3352800" y="2561167"/>
                <a:chExt cx="148159" cy="42333"/>
              </a:xfrm>
            </xdr:grpSpPr>
            <xdr:cxnSp macro="">
              <xdr:nvCxnSpPr>
                <xdr:cNvPr id="166" name="Straight Connector 165">
                  <a:extLst>
                    <a:ext uri="{FF2B5EF4-FFF2-40B4-BE49-F238E27FC236}">
                      <a16:creationId xmlns:a16="http://schemas.microsoft.com/office/drawing/2014/main" id="{2EB60F02-44CE-4AED-B54E-FDE1031E65C8}"/>
                    </a:ext>
                  </a:extLst>
                </xdr:cNvPr>
                <xdr:cNvCxnSpPr/>
              </xdr:nvCxnSpPr>
              <xdr:spPr>
                <a:xfrm>
                  <a:off x="3352800" y="2603500"/>
                  <a:ext cx="144000" cy="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7" name="Straight Connector 166">
                  <a:extLst>
                    <a:ext uri="{FF2B5EF4-FFF2-40B4-BE49-F238E27FC236}">
                      <a16:creationId xmlns:a16="http://schemas.microsoft.com/office/drawing/2014/main" id="{588751B4-D1CF-47AD-BCAB-B1C59B683FF5}"/>
                    </a:ext>
                  </a:extLst>
                </xdr:cNvPr>
                <xdr:cNvCxnSpPr/>
              </xdr:nvCxnSpPr>
              <xdr:spPr>
                <a:xfrm flipV="1">
                  <a:off x="3352800" y="2561167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8" name="Straight Connector 167">
                  <a:extLst>
                    <a:ext uri="{FF2B5EF4-FFF2-40B4-BE49-F238E27FC236}">
                      <a16:creationId xmlns:a16="http://schemas.microsoft.com/office/drawing/2014/main" id="{11ADD7BB-8176-43B5-9A33-A89382B127D0}"/>
                    </a:ext>
                  </a:extLst>
                </xdr:cNvPr>
                <xdr:cNvCxnSpPr/>
              </xdr:nvCxnSpPr>
              <xdr:spPr>
                <a:xfrm flipV="1">
                  <a:off x="3500959" y="2565398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grpSp>
          <xdr:nvGrpSpPr>
            <xdr:cNvPr id="134" name="Group 133">
              <a:extLst>
                <a:ext uri="{FF2B5EF4-FFF2-40B4-BE49-F238E27FC236}">
                  <a16:creationId xmlns:a16="http://schemas.microsoft.com/office/drawing/2014/main" id="{F4F787EC-CA63-440F-B8F1-C67CE703FF47}"/>
                </a:ext>
              </a:extLst>
            </xdr:cNvPr>
            <xdr:cNvGrpSpPr/>
          </xdr:nvGrpSpPr>
          <xdr:grpSpPr>
            <a:xfrm rot="1620000">
              <a:off x="5948179" y="4279107"/>
              <a:ext cx="148171" cy="159175"/>
              <a:chOff x="3352800" y="2565400"/>
              <a:chExt cx="148171" cy="160869"/>
            </a:xfrm>
          </xdr:grpSpPr>
          <xdr:grpSp>
            <xdr:nvGrpSpPr>
              <xdr:cNvPr id="156" name="Group 155">
                <a:extLst>
                  <a:ext uri="{FF2B5EF4-FFF2-40B4-BE49-F238E27FC236}">
                    <a16:creationId xmlns:a16="http://schemas.microsoft.com/office/drawing/2014/main" id="{B9DD3C12-24DD-4FDF-9E13-48C0714FB081}"/>
                  </a:ext>
                </a:extLst>
              </xdr:cNvPr>
              <xdr:cNvGrpSpPr/>
            </xdr:nvGrpSpPr>
            <xdr:grpSpPr>
              <a:xfrm>
                <a:off x="3352800" y="2565400"/>
                <a:ext cx="148159" cy="42333"/>
                <a:chOff x="3352800" y="2561167"/>
                <a:chExt cx="148159" cy="42333"/>
              </a:xfrm>
            </xdr:grpSpPr>
            <xdr:cxnSp macro="">
              <xdr:nvCxnSpPr>
                <xdr:cNvPr id="161" name="Straight Connector 160">
                  <a:extLst>
                    <a:ext uri="{FF2B5EF4-FFF2-40B4-BE49-F238E27FC236}">
                      <a16:creationId xmlns:a16="http://schemas.microsoft.com/office/drawing/2014/main" id="{0A1ADA38-DBA7-4E5F-8D8D-BA16D5AD297E}"/>
                    </a:ext>
                  </a:extLst>
                </xdr:cNvPr>
                <xdr:cNvCxnSpPr/>
              </xdr:nvCxnSpPr>
              <xdr:spPr>
                <a:xfrm>
                  <a:off x="3352800" y="2603500"/>
                  <a:ext cx="144000" cy="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2" name="Straight Connector 161">
                  <a:extLst>
                    <a:ext uri="{FF2B5EF4-FFF2-40B4-BE49-F238E27FC236}">
                      <a16:creationId xmlns:a16="http://schemas.microsoft.com/office/drawing/2014/main" id="{179C5BA0-E4A8-4664-BAB8-9B9FC678CF62}"/>
                    </a:ext>
                  </a:extLst>
                </xdr:cNvPr>
                <xdr:cNvCxnSpPr/>
              </xdr:nvCxnSpPr>
              <xdr:spPr>
                <a:xfrm flipV="1">
                  <a:off x="3352800" y="2561167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3" name="Straight Connector 162">
                  <a:extLst>
                    <a:ext uri="{FF2B5EF4-FFF2-40B4-BE49-F238E27FC236}">
                      <a16:creationId xmlns:a16="http://schemas.microsoft.com/office/drawing/2014/main" id="{F8B66C52-896C-441D-89C0-6A31C8101E61}"/>
                    </a:ext>
                  </a:extLst>
                </xdr:cNvPr>
                <xdr:cNvCxnSpPr/>
              </xdr:nvCxnSpPr>
              <xdr:spPr>
                <a:xfrm flipV="1">
                  <a:off x="3500959" y="2565398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157" name="Group 156">
                <a:extLst>
                  <a:ext uri="{FF2B5EF4-FFF2-40B4-BE49-F238E27FC236}">
                    <a16:creationId xmlns:a16="http://schemas.microsoft.com/office/drawing/2014/main" id="{AB094B61-C0E0-4AF0-9A65-BB67C5DF4D2D}"/>
                  </a:ext>
                </a:extLst>
              </xdr:cNvPr>
              <xdr:cNvGrpSpPr/>
            </xdr:nvGrpSpPr>
            <xdr:grpSpPr>
              <a:xfrm flipV="1">
                <a:off x="3352812" y="2683936"/>
                <a:ext cx="148159" cy="42333"/>
                <a:chOff x="3352800" y="2561167"/>
                <a:chExt cx="148159" cy="42333"/>
              </a:xfrm>
            </xdr:grpSpPr>
            <xdr:cxnSp macro="">
              <xdr:nvCxnSpPr>
                <xdr:cNvPr id="158" name="Straight Connector 157">
                  <a:extLst>
                    <a:ext uri="{FF2B5EF4-FFF2-40B4-BE49-F238E27FC236}">
                      <a16:creationId xmlns:a16="http://schemas.microsoft.com/office/drawing/2014/main" id="{94DFA7E7-A25F-4940-876A-61C67371FB4C}"/>
                    </a:ext>
                  </a:extLst>
                </xdr:cNvPr>
                <xdr:cNvCxnSpPr/>
              </xdr:nvCxnSpPr>
              <xdr:spPr>
                <a:xfrm>
                  <a:off x="3352800" y="2603500"/>
                  <a:ext cx="144000" cy="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9" name="Straight Connector 158">
                  <a:extLst>
                    <a:ext uri="{FF2B5EF4-FFF2-40B4-BE49-F238E27FC236}">
                      <a16:creationId xmlns:a16="http://schemas.microsoft.com/office/drawing/2014/main" id="{AACE9F52-445D-4844-A7E4-17CD5C95010E}"/>
                    </a:ext>
                  </a:extLst>
                </xdr:cNvPr>
                <xdr:cNvCxnSpPr/>
              </xdr:nvCxnSpPr>
              <xdr:spPr>
                <a:xfrm flipV="1">
                  <a:off x="3352800" y="2561167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0" name="Straight Connector 159">
                  <a:extLst>
                    <a:ext uri="{FF2B5EF4-FFF2-40B4-BE49-F238E27FC236}">
                      <a16:creationId xmlns:a16="http://schemas.microsoft.com/office/drawing/2014/main" id="{D51BC4B0-46AB-4345-9FB8-DD51FBF3D50F}"/>
                    </a:ext>
                  </a:extLst>
                </xdr:cNvPr>
                <xdr:cNvCxnSpPr/>
              </xdr:nvCxnSpPr>
              <xdr:spPr>
                <a:xfrm flipV="1">
                  <a:off x="3500959" y="2565398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grpSp>
          <xdr:nvGrpSpPr>
            <xdr:cNvPr id="135" name="Group 134">
              <a:extLst>
                <a:ext uri="{FF2B5EF4-FFF2-40B4-BE49-F238E27FC236}">
                  <a16:creationId xmlns:a16="http://schemas.microsoft.com/office/drawing/2014/main" id="{221BEC5B-99F2-4C85-8CA2-5D067EA199F6}"/>
                </a:ext>
              </a:extLst>
            </xdr:cNvPr>
            <xdr:cNvGrpSpPr/>
          </xdr:nvGrpSpPr>
          <xdr:grpSpPr>
            <a:xfrm rot="1620000">
              <a:off x="3053070" y="2817705"/>
              <a:ext cx="148171" cy="159176"/>
              <a:chOff x="3352800" y="2565400"/>
              <a:chExt cx="148171" cy="160869"/>
            </a:xfrm>
          </xdr:grpSpPr>
          <xdr:grpSp>
            <xdr:nvGrpSpPr>
              <xdr:cNvPr id="148" name="Group 147">
                <a:extLst>
                  <a:ext uri="{FF2B5EF4-FFF2-40B4-BE49-F238E27FC236}">
                    <a16:creationId xmlns:a16="http://schemas.microsoft.com/office/drawing/2014/main" id="{EE9797C9-DE03-42AB-B162-B25C48FDD12B}"/>
                  </a:ext>
                </a:extLst>
              </xdr:cNvPr>
              <xdr:cNvGrpSpPr/>
            </xdr:nvGrpSpPr>
            <xdr:grpSpPr>
              <a:xfrm>
                <a:off x="3352800" y="2565400"/>
                <a:ext cx="148159" cy="42333"/>
                <a:chOff x="3352800" y="2561167"/>
                <a:chExt cx="148159" cy="42333"/>
              </a:xfrm>
            </xdr:grpSpPr>
            <xdr:cxnSp macro="">
              <xdr:nvCxnSpPr>
                <xdr:cNvPr id="153" name="Straight Connector 152">
                  <a:extLst>
                    <a:ext uri="{FF2B5EF4-FFF2-40B4-BE49-F238E27FC236}">
                      <a16:creationId xmlns:a16="http://schemas.microsoft.com/office/drawing/2014/main" id="{E658AD3E-2879-4F50-BA96-B4D925A98DB0}"/>
                    </a:ext>
                  </a:extLst>
                </xdr:cNvPr>
                <xdr:cNvCxnSpPr/>
              </xdr:nvCxnSpPr>
              <xdr:spPr>
                <a:xfrm>
                  <a:off x="3352800" y="2603500"/>
                  <a:ext cx="144000" cy="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4" name="Straight Connector 153">
                  <a:extLst>
                    <a:ext uri="{FF2B5EF4-FFF2-40B4-BE49-F238E27FC236}">
                      <a16:creationId xmlns:a16="http://schemas.microsoft.com/office/drawing/2014/main" id="{2A99FB7C-72FD-492A-B771-E385DAF8AF40}"/>
                    </a:ext>
                  </a:extLst>
                </xdr:cNvPr>
                <xdr:cNvCxnSpPr/>
              </xdr:nvCxnSpPr>
              <xdr:spPr>
                <a:xfrm flipV="1">
                  <a:off x="3352800" y="2561167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5" name="Straight Connector 154">
                  <a:extLst>
                    <a:ext uri="{FF2B5EF4-FFF2-40B4-BE49-F238E27FC236}">
                      <a16:creationId xmlns:a16="http://schemas.microsoft.com/office/drawing/2014/main" id="{85AC4945-49C1-497F-9BFB-CDF1A079734F}"/>
                    </a:ext>
                  </a:extLst>
                </xdr:cNvPr>
                <xdr:cNvCxnSpPr/>
              </xdr:nvCxnSpPr>
              <xdr:spPr>
                <a:xfrm flipV="1">
                  <a:off x="3500959" y="2565398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149" name="Group 148">
                <a:extLst>
                  <a:ext uri="{FF2B5EF4-FFF2-40B4-BE49-F238E27FC236}">
                    <a16:creationId xmlns:a16="http://schemas.microsoft.com/office/drawing/2014/main" id="{09ABF3A4-3CA1-4C33-8BCB-5827331F5C6C}"/>
                  </a:ext>
                </a:extLst>
              </xdr:cNvPr>
              <xdr:cNvGrpSpPr/>
            </xdr:nvGrpSpPr>
            <xdr:grpSpPr>
              <a:xfrm flipV="1">
                <a:off x="3352812" y="2683936"/>
                <a:ext cx="148159" cy="42333"/>
                <a:chOff x="3352800" y="2561167"/>
                <a:chExt cx="148159" cy="42333"/>
              </a:xfrm>
            </xdr:grpSpPr>
            <xdr:cxnSp macro="">
              <xdr:nvCxnSpPr>
                <xdr:cNvPr id="150" name="Straight Connector 149">
                  <a:extLst>
                    <a:ext uri="{FF2B5EF4-FFF2-40B4-BE49-F238E27FC236}">
                      <a16:creationId xmlns:a16="http://schemas.microsoft.com/office/drawing/2014/main" id="{42329DBD-0E06-40DB-AD82-B563C8C55257}"/>
                    </a:ext>
                  </a:extLst>
                </xdr:cNvPr>
                <xdr:cNvCxnSpPr/>
              </xdr:nvCxnSpPr>
              <xdr:spPr>
                <a:xfrm>
                  <a:off x="3352800" y="2603500"/>
                  <a:ext cx="144000" cy="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1" name="Straight Connector 150">
                  <a:extLst>
                    <a:ext uri="{FF2B5EF4-FFF2-40B4-BE49-F238E27FC236}">
                      <a16:creationId xmlns:a16="http://schemas.microsoft.com/office/drawing/2014/main" id="{4F91EC6E-7A4B-4681-83E6-16AFE2936BD6}"/>
                    </a:ext>
                  </a:extLst>
                </xdr:cNvPr>
                <xdr:cNvCxnSpPr/>
              </xdr:nvCxnSpPr>
              <xdr:spPr>
                <a:xfrm flipV="1">
                  <a:off x="3352800" y="2561167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2" name="Straight Connector 151">
                  <a:extLst>
                    <a:ext uri="{FF2B5EF4-FFF2-40B4-BE49-F238E27FC236}">
                      <a16:creationId xmlns:a16="http://schemas.microsoft.com/office/drawing/2014/main" id="{AA5DB9B3-F18E-464A-997C-0D4C7157A8EC}"/>
                    </a:ext>
                  </a:extLst>
                </xdr:cNvPr>
                <xdr:cNvCxnSpPr/>
              </xdr:nvCxnSpPr>
              <xdr:spPr>
                <a:xfrm flipV="1">
                  <a:off x="3500959" y="2565398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grpSp>
          <xdr:nvGrpSpPr>
            <xdr:cNvPr id="136" name="Group 135">
              <a:extLst>
                <a:ext uri="{FF2B5EF4-FFF2-40B4-BE49-F238E27FC236}">
                  <a16:creationId xmlns:a16="http://schemas.microsoft.com/office/drawing/2014/main" id="{A2E2DFBE-9F52-464B-BB5D-F3DD80C4FB56}"/>
                </a:ext>
              </a:extLst>
            </xdr:cNvPr>
            <xdr:cNvGrpSpPr/>
          </xdr:nvGrpSpPr>
          <xdr:grpSpPr>
            <a:xfrm rot="1620000">
              <a:off x="6554421" y="4579216"/>
              <a:ext cx="148171" cy="159176"/>
              <a:chOff x="3352800" y="2565400"/>
              <a:chExt cx="148171" cy="160869"/>
            </a:xfrm>
          </xdr:grpSpPr>
          <xdr:grpSp>
            <xdr:nvGrpSpPr>
              <xdr:cNvPr id="140" name="Group 139">
                <a:extLst>
                  <a:ext uri="{FF2B5EF4-FFF2-40B4-BE49-F238E27FC236}">
                    <a16:creationId xmlns:a16="http://schemas.microsoft.com/office/drawing/2014/main" id="{A3771995-A9E5-4003-968F-0F9676707E50}"/>
                  </a:ext>
                </a:extLst>
              </xdr:cNvPr>
              <xdr:cNvGrpSpPr/>
            </xdr:nvGrpSpPr>
            <xdr:grpSpPr>
              <a:xfrm>
                <a:off x="3352800" y="2565400"/>
                <a:ext cx="148159" cy="42333"/>
                <a:chOff x="3352800" y="2561167"/>
                <a:chExt cx="148159" cy="42333"/>
              </a:xfrm>
            </xdr:grpSpPr>
            <xdr:cxnSp macro="">
              <xdr:nvCxnSpPr>
                <xdr:cNvPr id="145" name="Straight Connector 144">
                  <a:extLst>
                    <a:ext uri="{FF2B5EF4-FFF2-40B4-BE49-F238E27FC236}">
                      <a16:creationId xmlns:a16="http://schemas.microsoft.com/office/drawing/2014/main" id="{0DF39B25-A902-4543-B3A1-29CFB02CAF4D}"/>
                    </a:ext>
                  </a:extLst>
                </xdr:cNvPr>
                <xdr:cNvCxnSpPr/>
              </xdr:nvCxnSpPr>
              <xdr:spPr>
                <a:xfrm>
                  <a:off x="3352800" y="2603500"/>
                  <a:ext cx="144000" cy="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6" name="Straight Connector 145">
                  <a:extLst>
                    <a:ext uri="{FF2B5EF4-FFF2-40B4-BE49-F238E27FC236}">
                      <a16:creationId xmlns:a16="http://schemas.microsoft.com/office/drawing/2014/main" id="{2EB3921F-A545-44A7-9432-E57A9FF9CDEE}"/>
                    </a:ext>
                  </a:extLst>
                </xdr:cNvPr>
                <xdr:cNvCxnSpPr/>
              </xdr:nvCxnSpPr>
              <xdr:spPr>
                <a:xfrm flipV="1">
                  <a:off x="3352800" y="2561167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7" name="Straight Connector 146">
                  <a:extLst>
                    <a:ext uri="{FF2B5EF4-FFF2-40B4-BE49-F238E27FC236}">
                      <a16:creationId xmlns:a16="http://schemas.microsoft.com/office/drawing/2014/main" id="{510F3567-CE75-48D9-8B8C-B2CEBF70E211}"/>
                    </a:ext>
                  </a:extLst>
                </xdr:cNvPr>
                <xdr:cNvCxnSpPr/>
              </xdr:nvCxnSpPr>
              <xdr:spPr>
                <a:xfrm flipV="1">
                  <a:off x="3500959" y="2565398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141" name="Group 140">
                <a:extLst>
                  <a:ext uri="{FF2B5EF4-FFF2-40B4-BE49-F238E27FC236}">
                    <a16:creationId xmlns:a16="http://schemas.microsoft.com/office/drawing/2014/main" id="{C8EC3E0B-15B9-4DE2-9B21-06550946303A}"/>
                  </a:ext>
                </a:extLst>
              </xdr:cNvPr>
              <xdr:cNvGrpSpPr/>
            </xdr:nvGrpSpPr>
            <xdr:grpSpPr>
              <a:xfrm flipV="1">
                <a:off x="3352812" y="2683936"/>
                <a:ext cx="148159" cy="42333"/>
                <a:chOff x="3352800" y="2561167"/>
                <a:chExt cx="148159" cy="42333"/>
              </a:xfrm>
            </xdr:grpSpPr>
            <xdr:cxnSp macro="">
              <xdr:nvCxnSpPr>
                <xdr:cNvPr id="142" name="Straight Connector 141">
                  <a:extLst>
                    <a:ext uri="{FF2B5EF4-FFF2-40B4-BE49-F238E27FC236}">
                      <a16:creationId xmlns:a16="http://schemas.microsoft.com/office/drawing/2014/main" id="{566B3A29-9C99-4DD8-8358-51657DBB2EE9}"/>
                    </a:ext>
                  </a:extLst>
                </xdr:cNvPr>
                <xdr:cNvCxnSpPr/>
              </xdr:nvCxnSpPr>
              <xdr:spPr>
                <a:xfrm>
                  <a:off x="3352800" y="2603500"/>
                  <a:ext cx="144000" cy="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3" name="Straight Connector 142">
                  <a:extLst>
                    <a:ext uri="{FF2B5EF4-FFF2-40B4-BE49-F238E27FC236}">
                      <a16:creationId xmlns:a16="http://schemas.microsoft.com/office/drawing/2014/main" id="{61D16F29-C0BF-4639-9002-364B400AB5CE}"/>
                    </a:ext>
                  </a:extLst>
                </xdr:cNvPr>
                <xdr:cNvCxnSpPr/>
              </xdr:nvCxnSpPr>
              <xdr:spPr>
                <a:xfrm flipV="1">
                  <a:off x="3352800" y="2561167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4" name="Straight Connector 143">
                  <a:extLst>
                    <a:ext uri="{FF2B5EF4-FFF2-40B4-BE49-F238E27FC236}">
                      <a16:creationId xmlns:a16="http://schemas.microsoft.com/office/drawing/2014/main" id="{B3339027-39AE-4FE3-ABE4-55DC7F767D18}"/>
                    </a:ext>
                  </a:extLst>
                </xdr:cNvPr>
                <xdr:cNvCxnSpPr/>
              </xdr:nvCxnSpPr>
              <xdr:spPr>
                <a:xfrm flipV="1">
                  <a:off x="3500959" y="2565398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cxnSp macro="">
          <xdr:nvCxnSpPr>
            <xdr:cNvPr id="137" name="Straight Arrow Connector 136">
              <a:extLst>
                <a:ext uri="{FF2B5EF4-FFF2-40B4-BE49-F238E27FC236}">
                  <a16:creationId xmlns:a16="http://schemas.microsoft.com/office/drawing/2014/main" id="{EABB5D97-B0D7-45F4-855B-34B8CC001EF1}"/>
                </a:ext>
              </a:extLst>
            </xdr:cNvPr>
            <xdr:cNvCxnSpPr/>
          </xdr:nvCxnSpPr>
          <xdr:spPr>
            <a:xfrm>
              <a:off x="7261274" y="4968815"/>
              <a:ext cx="361657" cy="196362"/>
            </a:xfrm>
            <a:prstGeom prst="straightConnector1">
              <a:avLst/>
            </a:prstGeom>
            <a:ln w="19050">
              <a:solidFill>
                <a:schemeClr val="tx1"/>
              </a:solidFill>
              <a:headEnd type="none" w="med" len="lg"/>
              <a:tailEnd type="stealth" w="sm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38" name="Straight Arrow Connector 137">
              <a:extLst>
                <a:ext uri="{FF2B5EF4-FFF2-40B4-BE49-F238E27FC236}">
                  <a16:creationId xmlns:a16="http://schemas.microsoft.com/office/drawing/2014/main" id="{B265E442-2316-4CF9-9785-B9C3E5E3134D}"/>
                </a:ext>
              </a:extLst>
            </xdr:cNvPr>
            <xdr:cNvCxnSpPr/>
          </xdr:nvCxnSpPr>
          <xdr:spPr>
            <a:xfrm flipH="1" flipV="1">
              <a:off x="2138289" y="2393847"/>
              <a:ext cx="352865" cy="191671"/>
            </a:xfrm>
            <a:prstGeom prst="straightConnector1">
              <a:avLst/>
            </a:prstGeom>
            <a:ln w="19050">
              <a:solidFill>
                <a:schemeClr val="tx1"/>
              </a:solidFill>
              <a:headEnd type="none" w="med" len="lg"/>
              <a:tailEnd type="stealth" w="sm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39" name="Arc 138">
              <a:extLst>
                <a:ext uri="{FF2B5EF4-FFF2-40B4-BE49-F238E27FC236}">
                  <a16:creationId xmlns:a16="http://schemas.microsoft.com/office/drawing/2014/main" id="{22A40647-7D69-4226-A4D9-AFDE07DB16C2}"/>
                </a:ext>
              </a:extLst>
            </xdr:cNvPr>
            <xdr:cNvSpPr/>
          </xdr:nvSpPr>
          <xdr:spPr>
            <a:xfrm flipV="1">
              <a:off x="5087832" y="3997573"/>
              <a:ext cx="349918" cy="360895"/>
            </a:xfrm>
            <a:prstGeom prst="arc">
              <a:avLst>
                <a:gd name="adj1" fmla="val 3855463"/>
                <a:gd name="adj2" fmla="val 6943491"/>
              </a:avLst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119" name="Group 118">
            <a:extLst>
              <a:ext uri="{FF2B5EF4-FFF2-40B4-BE49-F238E27FC236}">
                <a16:creationId xmlns:a16="http://schemas.microsoft.com/office/drawing/2014/main" id="{530FD521-0764-4C37-8796-AA79317E9AB0}"/>
              </a:ext>
            </a:extLst>
          </xdr:cNvPr>
          <xdr:cNvGrpSpPr/>
        </xdr:nvGrpSpPr>
        <xdr:grpSpPr>
          <a:xfrm>
            <a:off x="3810000" y="3703320"/>
            <a:ext cx="1988232" cy="914400"/>
            <a:chOff x="3810000" y="3703320"/>
            <a:chExt cx="1988232" cy="914400"/>
          </a:xfrm>
        </xdr:grpSpPr>
        <xdr:cxnSp macro="">
          <xdr:nvCxnSpPr>
            <xdr:cNvPr id="120" name="Straight Arrow Connector 119">
              <a:extLst>
                <a:ext uri="{FF2B5EF4-FFF2-40B4-BE49-F238E27FC236}">
                  <a16:creationId xmlns:a16="http://schemas.microsoft.com/office/drawing/2014/main" id="{1C064508-B0E5-462F-BE88-88AB0DC2CB55}"/>
                </a:ext>
              </a:extLst>
            </xdr:cNvPr>
            <xdr:cNvCxnSpPr/>
          </xdr:nvCxnSpPr>
          <xdr:spPr>
            <a:xfrm flipV="1">
              <a:off x="5257474" y="4000487"/>
              <a:ext cx="6187" cy="140938"/>
            </a:xfrm>
            <a:prstGeom prst="straightConnector1">
              <a:avLst/>
            </a:prstGeom>
            <a:ln w="6350">
              <a:solidFill>
                <a:schemeClr val="tx1"/>
              </a:solidFill>
              <a:headEnd type="oval" w="sm" len="sm"/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1" name="Straight Connector 120">
              <a:extLst>
                <a:ext uri="{FF2B5EF4-FFF2-40B4-BE49-F238E27FC236}">
                  <a16:creationId xmlns:a16="http://schemas.microsoft.com/office/drawing/2014/main" id="{4066CBEF-EA72-48B5-B574-96EEDC311BA0}"/>
                </a:ext>
              </a:extLst>
            </xdr:cNvPr>
            <xdr:cNvCxnSpPr/>
          </xdr:nvCxnSpPr>
          <xdr:spPr>
            <a:xfrm>
              <a:off x="3810000" y="3703320"/>
              <a:ext cx="1836420" cy="914400"/>
            </a:xfrm>
            <a:prstGeom prst="line">
              <a:avLst/>
            </a:prstGeom>
            <a:ln w="12700">
              <a:solidFill>
                <a:schemeClr val="tx1"/>
              </a:solidFill>
              <a:prstDash val="lgDashDotDot"/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2" name="Straight Arrow Connector 121">
              <a:extLst>
                <a:ext uri="{FF2B5EF4-FFF2-40B4-BE49-F238E27FC236}">
                  <a16:creationId xmlns:a16="http://schemas.microsoft.com/office/drawing/2014/main" id="{AD7EE08D-0F1C-4EA9-9703-EE7F5D50C47E}"/>
                </a:ext>
              </a:extLst>
            </xdr:cNvPr>
            <xdr:cNvCxnSpPr/>
          </xdr:nvCxnSpPr>
          <xdr:spPr>
            <a:xfrm flipH="1">
              <a:off x="5341620" y="4244340"/>
              <a:ext cx="456612" cy="228600"/>
            </a:xfrm>
            <a:prstGeom prst="straightConnector1">
              <a:avLst/>
            </a:prstGeom>
            <a:ln w="6350">
              <a:solidFill>
                <a:schemeClr val="tx1"/>
              </a:solidFill>
              <a:headEnd type="triangle" w="sm" len="lg"/>
              <a:tailEnd type="triangle" w="sm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8</xdr:col>
      <xdr:colOff>182880</xdr:colOff>
      <xdr:row>27</xdr:row>
      <xdr:rowOff>121920</xdr:rowOff>
    </xdr:from>
    <xdr:to>
      <xdr:col>9</xdr:col>
      <xdr:colOff>30480</xdr:colOff>
      <xdr:row>29</xdr:row>
      <xdr:rowOff>38100</xdr:rowOff>
    </xdr:to>
    <xdr:sp macro="" textlink="">
      <xdr:nvSpPr>
        <xdr:cNvPr id="203" name="TextBox 202">
          <a:extLst>
            <a:ext uri="{FF2B5EF4-FFF2-40B4-BE49-F238E27FC236}">
              <a16:creationId xmlns:a16="http://schemas.microsoft.com/office/drawing/2014/main" id="{5E6D1EA0-0826-40CE-9C33-AB0109A59662}"/>
            </a:ext>
          </a:extLst>
        </xdr:cNvPr>
        <xdr:cNvSpPr txBox="1"/>
      </xdr:nvSpPr>
      <xdr:spPr>
        <a:xfrm>
          <a:off x="3850005" y="3798570"/>
          <a:ext cx="371475" cy="163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 i="1"/>
            <a:t>Ix</a:t>
          </a:r>
        </a:p>
      </xdr:txBody>
    </xdr:sp>
    <xdr:clientData/>
  </xdr:twoCellAnchor>
  <xdr:twoCellAnchor>
    <xdr:from>
      <xdr:col>13</xdr:col>
      <xdr:colOff>175260</xdr:colOff>
      <xdr:row>35</xdr:row>
      <xdr:rowOff>7620</xdr:rowOff>
    </xdr:from>
    <xdr:to>
      <xdr:col>14</xdr:col>
      <xdr:colOff>38100</xdr:colOff>
      <xdr:row>36</xdr:row>
      <xdr:rowOff>91440</xdr:rowOff>
    </xdr:to>
    <xdr:sp macro="" textlink="">
      <xdr:nvSpPr>
        <xdr:cNvPr id="204" name="TextBox 203">
          <a:extLst>
            <a:ext uri="{FF2B5EF4-FFF2-40B4-BE49-F238E27FC236}">
              <a16:creationId xmlns:a16="http://schemas.microsoft.com/office/drawing/2014/main" id="{F66F1BE1-E47A-4F06-A7A7-118B547F9407}"/>
            </a:ext>
          </a:extLst>
        </xdr:cNvPr>
        <xdr:cNvSpPr txBox="1"/>
      </xdr:nvSpPr>
      <xdr:spPr>
        <a:xfrm>
          <a:off x="5937885" y="4789170"/>
          <a:ext cx="386715" cy="226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 i="1"/>
            <a:t>Ix</a:t>
          </a:r>
        </a:p>
      </xdr:txBody>
    </xdr:sp>
    <xdr:clientData/>
  </xdr:twoCellAnchor>
  <xdr:twoCellAnchor>
    <xdr:from>
      <xdr:col>13</xdr:col>
      <xdr:colOff>38100</xdr:colOff>
      <xdr:row>33</xdr:row>
      <xdr:rowOff>0</xdr:rowOff>
    </xdr:from>
    <xdr:to>
      <xdr:col>13</xdr:col>
      <xdr:colOff>297180</xdr:colOff>
      <xdr:row>34</xdr:row>
      <xdr:rowOff>45720</xdr:rowOff>
    </xdr:to>
    <xdr:sp macro="" textlink="">
      <xdr:nvSpPr>
        <xdr:cNvPr id="205" name="TextBox 204">
          <a:extLst>
            <a:ext uri="{FF2B5EF4-FFF2-40B4-BE49-F238E27FC236}">
              <a16:creationId xmlns:a16="http://schemas.microsoft.com/office/drawing/2014/main" id="{CDF1D4C5-C2C4-4AC5-8456-9BA4A01F3A1D}"/>
            </a:ext>
          </a:extLst>
        </xdr:cNvPr>
        <xdr:cNvSpPr txBox="1"/>
      </xdr:nvSpPr>
      <xdr:spPr>
        <a:xfrm rot="19850289">
          <a:off x="5800725" y="4495800"/>
          <a:ext cx="259080" cy="1885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 i="1"/>
            <a:t>Z̅</a:t>
          </a:r>
        </a:p>
      </xdr:txBody>
    </xdr:sp>
    <xdr:clientData/>
  </xdr:twoCellAnchor>
  <xdr:twoCellAnchor>
    <xdr:from>
      <xdr:col>0</xdr:col>
      <xdr:colOff>182880</xdr:colOff>
      <xdr:row>80</xdr:row>
      <xdr:rowOff>0</xdr:rowOff>
    </xdr:from>
    <xdr:to>
      <xdr:col>17</xdr:col>
      <xdr:colOff>449580</xdr:colOff>
      <xdr:row>81</xdr:row>
      <xdr:rowOff>22860</xdr:rowOff>
    </xdr:to>
    <xdr:sp macro="" textlink="">
      <xdr:nvSpPr>
        <xdr:cNvPr id="206" name="TextBox 205">
          <a:extLst>
            <a:ext uri="{FF2B5EF4-FFF2-40B4-BE49-F238E27FC236}">
              <a16:creationId xmlns:a16="http://schemas.microsoft.com/office/drawing/2014/main" id="{4A730957-BB3F-4349-B431-767091D8A06E}"/>
            </a:ext>
          </a:extLst>
        </xdr:cNvPr>
        <xdr:cNvSpPr txBox="1"/>
      </xdr:nvSpPr>
      <xdr:spPr>
        <a:xfrm>
          <a:off x="182880" y="11201400"/>
          <a:ext cx="8124825" cy="1657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18000" rtlCol="0" anchor="t"/>
        <a:lstStyle/>
        <a:p>
          <a:r>
            <a:rPr lang="en-GB" sz="800" b="0" i="0" baseline="0"/>
            <a:t>Use of spreadsheet where G &lt; 2W should be considered with caution as anchor loads may not be conservative.</a:t>
          </a:r>
        </a:p>
        <a:p>
          <a:endParaRPr lang="en-GB" sz="800" b="0" i="0" baseline="0"/>
        </a:p>
        <a:p>
          <a:endParaRPr lang="en-GB" sz="800" b="0" i="0" baseline="0"/>
        </a:p>
        <a:p>
          <a:endParaRPr lang="en-GB" sz="800" b="0" i="0" baseline="0"/>
        </a:p>
        <a:p>
          <a:endParaRPr lang="en-GB" sz="800" b="0" i="0" baseline="0"/>
        </a:p>
        <a:p>
          <a:endParaRPr lang="en-GB" sz="800" b="0" i="0" baseline="0"/>
        </a:p>
        <a:p>
          <a:endParaRPr lang="en-GB" sz="800" b="0" i="0" baseline="0"/>
        </a:p>
        <a:p>
          <a:endParaRPr lang="en-GB" sz="800" b="0" i="0" baseline="0"/>
        </a:p>
        <a:p>
          <a:endParaRPr lang="en-GB" sz="800" b="0" i="0" baseline="0"/>
        </a:p>
        <a:p>
          <a:endParaRPr lang="en-GB" sz="800" b="0" i="0" baseline="0"/>
        </a:p>
        <a:p>
          <a:endParaRPr lang="en-GB" sz="800" b="0" i="0" baseline="0"/>
        </a:p>
        <a:p>
          <a:r>
            <a:rPr lang="en-GB" sz="800" b="0" i="0" baseline="0"/>
            <a:t>.</a:t>
          </a:r>
        </a:p>
        <a:p>
          <a:endParaRPr lang="en-GB" sz="800"/>
        </a:p>
      </xdr:txBody>
    </xdr:sp>
    <xdr:clientData/>
  </xdr:twoCellAnchor>
  <xdr:twoCellAnchor editAs="oneCell">
    <xdr:from>
      <xdr:col>0</xdr:col>
      <xdr:colOff>457201</xdr:colOff>
      <xdr:row>0</xdr:row>
      <xdr:rowOff>28575</xdr:rowOff>
    </xdr:from>
    <xdr:to>
      <xdr:col>2</xdr:col>
      <xdr:colOff>120969</xdr:colOff>
      <xdr:row>5</xdr:row>
      <xdr:rowOff>168593</xdr:rowOff>
    </xdr:to>
    <xdr:pic>
      <xdr:nvPicPr>
        <xdr:cNvPr id="207" name="Picture 206">
          <a:extLst>
            <a:ext uri="{FF2B5EF4-FFF2-40B4-BE49-F238E27FC236}">
              <a16:creationId xmlns:a16="http://schemas.microsoft.com/office/drawing/2014/main" id="{A92B981A-1C27-47A4-905C-03F0E5E001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1" y="28575"/>
          <a:ext cx="711518" cy="7115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186905</xdr:colOff>
      <xdr:row>27</xdr:row>
      <xdr:rowOff>99587</xdr:rowOff>
    </xdr:from>
    <xdr:to>
      <xdr:col>12</xdr:col>
      <xdr:colOff>208058</xdr:colOff>
      <xdr:row>31</xdr:row>
      <xdr:rowOff>53023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9A65C59-9A7F-4A22-9854-E45B05EB2ACA}"/>
            </a:ext>
          </a:extLst>
        </xdr:cNvPr>
        <xdr:cNvSpPr txBox="1"/>
      </xdr:nvSpPr>
      <xdr:spPr>
        <a:xfrm>
          <a:off x="5111330" y="3776237"/>
          <a:ext cx="335478" cy="4868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800" i="1"/>
            <a:t>L</a:t>
          </a:r>
        </a:p>
      </xdr:txBody>
    </xdr:sp>
    <xdr:clientData/>
  </xdr:twoCellAnchor>
  <xdr:twoCellAnchor>
    <xdr:from>
      <xdr:col>8</xdr:col>
      <xdr:colOff>93486</xdr:colOff>
      <xdr:row>20</xdr:row>
      <xdr:rowOff>73726</xdr:rowOff>
    </xdr:from>
    <xdr:to>
      <xdr:col>9</xdr:col>
      <xdr:colOff>382351</xdr:colOff>
      <xdr:row>24</xdr:row>
      <xdr:rowOff>1768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2E1CC81-DAAA-4E27-AA4A-0DF288D5A2FB}"/>
            </a:ext>
          </a:extLst>
        </xdr:cNvPr>
        <xdr:cNvSpPr txBox="1"/>
      </xdr:nvSpPr>
      <xdr:spPr>
        <a:xfrm rot="1659641">
          <a:off x="3760611" y="2740726"/>
          <a:ext cx="812740" cy="4995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000" baseline="0"/>
            <a:t>≈ 20ft min</a:t>
          </a:r>
        </a:p>
      </xdr:txBody>
    </xdr:sp>
    <xdr:clientData/>
  </xdr:twoCellAnchor>
  <xdr:twoCellAnchor editAs="oneCell">
    <xdr:from>
      <xdr:col>15</xdr:col>
      <xdr:colOff>60960</xdr:colOff>
      <xdr:row>0</xdr:row>
      <xdr:rowOff>160020</xdr:rowOff>
    </xdr:from>
    <xdr:to>
      <xdr:col>17</xdr:col>
      <xdr:colOff>413385</xdr:colOff>
      <xdr:row>5</xdr:row>
      <xdr:rowOff>43815</xdr:rowOff>
    </xdr:to>
    <xdr:pic>
      <xdr:nvPicPr>
        <xdr:cNvPr id="4" name="Picture 3" descr="petrofac logo_clr">
          <a:extLst>
            <a:ext uri="{FF2B5EF4-FFF2-40B4-BE49-F238E27FC236}">
              <a16:creationId xmlns:a16="http://schemas.microsoft.com/office/drawing/2014/main" id="{7224D5B1-7568-4FBB-9219-48E4BDB74F74}"/>
            </a:ext>
          </a:extLst>
        </xdr:cNvPr>
        <xdr:cNvPicPr/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71335" y="160020"/>
          <a:ext cx="1400175" cy="45529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12</xdr:col>
      <xdr:colOff>0</xdr:colOff>
      <xdr:row>5</xdr:row>
      <xdr:rowOff>190500</xdr:rowOff>
    </xdr:from>
    <xdr:to>
      <xdr:col>12</xdr:col>
      <xdr:colOff>0</xdr:colOff>
      <xdr:row>62</xdr:row>
      <xdr:rowOff>117480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D0D3554E-64BC-4E74-A6FE-07A40EF9F3AB}"/>
            </a:ext>
          </a:extLst>
        </xdr:cNvPr>
        <xdr:cNvCxnSpPr/>
      </xdr:nvCxnSpPr>
      <xdr:spPr>
        <a:xfrm>
          <a:off x="5238750" y="762000"/>
          <a:ext cx="0" cy="797560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6</xdr:row>
      <xdr:rowOff>0</xdr:rowOff>
    </xdr:from>
    <xdr:to>
      <xdr:col>12</xdr:col>
      <xdr:colOff>152400</xdr:colOff>
      <xdr:row>62</xdr:row>
      <xdr:rowOff>125100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BD8FF03E-4113-45B3-88CF-F4BA4D57E22D}"/>
            </a:ext>
          </a:extLst>
        </xdr:cNvPr>
        <xdr:cNvCxnSpPr/>
      </xdr:nvCxnSpPr>
      <xdr:spPr>
        <a:xfrm>
          <a:off x="5391150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304800</xdr:colOff>
      <xdr:row>6</xdr:row>
      <xdr:rowOff>0</xdr:rowOff>
    </xdr:from>
    <xdr:to>
      <xdr:col>12</xdr:col>
      <xdr:colOff>304800</xdr:colOff>
      <xdr:row>62</xdr:row>
      <xdr:rowOff>125100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43C2D30A-1895-4B0C-8307-6560BD02B33D}"/>
            </a:ext>
          </a:extLst>
        </xdr:cNvPr>
        <xdr:cNvCxnSpPr/>
      </xdr:nvCxnSpPr>
      <xdr:spPr>
        <a:xfrm>
          <a:off x="5543550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457200</xdr:colOff>
      <xdr:row>6</xdr:row>
      <xdr:rowOff>0</xdr:rowOff>
    </xdr:from>
    <xdr:to>
      <xdr:col>12</xdr:col>
      <xdr:colOff>457200</xdr:colOff>
      <xdr:row>62</xdr:row>
      <xdr:rowOff>125100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4373BAA9-F8FB-420E-B003-29954FAB5A6D}"/>
            </a:ext>
          </a:extLst>
        </xdr:cNvPr>
        <xdr:cNvCxnSpPr/>
      </xdr:nvCxnSpPr>
      <xdr:spPr>
        <a:xfrm>
          <a:off x="5695950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121920</xdr:colOff>
      <xdr:row>5</xdr:row>
      <xdr:rowOff>190500</xdr:rowOff>
    </xdr:from>
    <xdr:to>
      <xdr:col>13</xdr:col>
      <xdr:colOff>121920</xdr:colOff>
      <xdr:row>62</xdr:row>
      <xdr:rowOff>117480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61ECE228-EF19-41AD-ABDB-98E84AD5498E}"/>
            </a:ext>
          </a:extLst>
        </xdr:cNvPr>
        <xdr:cNvCxnSpPr/>
      </xdr:nvCxnSpPr>
      <xdr:spPr>
        <a:xfrm>
          <a:off x="5884545" y="762000"/>
          <a:ext cx="0" cy="797560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274320</xdr:colOff>
      <xdr:row>6</xdr:row>
      <xdr:rowOff>0</xdr:rowOff>
    </xdr:from>
    <xdr:to>
      <xdr:col>13</xdr:col>
      <xdr:colOff>274320</xdr:colOff>
      <xdr:row>62</xdr:row>
      <xdr:rowOff>125100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53C5D472-C025-4622-88A8-2F8785683761}"/>
            </a:ext>
          </a:extLst>
        </xdr:cNvPr>
        <xdr:cNvCxnSpPr/>
      </xdr:nvCxnSpPr>
      <xdr:spPr>
        <a:xfrm>
          <a:off x="6036945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426720</xdr:colOff>
      <xdr:row>6</xdr:row>
      <xdr:rowOff>0</xdr:rowOff>
    </xdr:from>
    <xdr:to>
      <xdr:col>13</xdr:col>
      <xdr:colOff>426720</xdr:colOff>
      <xdr:row>62</xdr:row>
      <xdr:rowOff>125100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7A85C13F-0CFA-41E2-92FD-A02E14C66559}"/>
            </a:ext>
          </a:extLst>
        </xdr:cNvPr>
        <xdr:cNvCxnSpPr/>
      </xdr:nvCxnSpPr>
      <xdr:spPr>
        <a:xfrm>
          <a:off x="6189345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91440</xdr:colOff>
      <xdr:row>6</xdr:row>
      <xdr:rowOff>0</xdr:rowOff>
    </xdr:from>
    <xdr:to>
      <xdr:col>14</xdr:col>
      <xdr:colOff>91440</xdr:colOff>
      <xdr:row>62</xdr:row>
      <xdr:rowOff>125100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170E237B-F327-49BC-8CA8-8AB6819BB534}"/>
            </a:ext>
          </a:extLst>
        </xdr:cNvPr>
        <xdr:cNvCxnSpPr/>
      </xdr:nvCxnSpPr>
      <xdr:spPr>
        <a:xfrm>
          <a:off x="6377940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396240</xdr:colOff>
      <xdr:row>5</xdr:row>
      <xdr:rowOff>190500</xdr:rowOff>
    </xdr:from>
    <xdr:to>
      <xdr:col>8</xdr:col>
      <xdr:colOff>396240</xdr:colOff>
      <xdr:row>62</xdr:row>
      <xdr:rowOff>117480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B280C4CD-088F-45B6-8815-47B0E4B07626}"/>
            </a:ext>
          </a:extLst>
        </xdr:cNvPr>
        <xdr:cNvCxnSpPr/>
      </xdr:nvCxnSpPr>
      <xdr:spPr>
        <a:xfrm>
          <a:off x="4063365" y="762000"/>
          <a:ext cx="0" cy="797560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60960</xdr:colOff>
      <xdr:row>5</xdr:row>
      <xdr:rowOff>190500</xdr:rowOff>
    </xdr:from>
    <xdr:to>
      <xdr:col>9</xdr:col>
      <xdr:colOff>60960</xdr:colOff>
      <xdr:row>62</xdr:row>
      <xdr:rowOff>117480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AF796B11-B134-44D2-93BA-63EE4BF6576E}"/>
            </a:ext>
          </a:extLst>
        </xdr:cNvPr>
        <xdr:cNvCxnSpPr/>
      </xdr:nvCxnSpPr>
      <xdr:spPr>
        <a:xfrm>
          <a:off x="4251960" y="762000"/>
          <a:ext cx="0" cy="797560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213360</xdr:colOff>
      <xdr:row>5</xdr:row>
      <xdr:rowOff>190500</xdr:rowOff>
    </xdr:from>
    <xdr:to>
      <xdr:col>9</xdr:col>
      <xdr:colOff>213360</xdr:colOff>
      <xdr:row>62</xdr:row>
      <xdr:rowOff>117480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88AB8F9D-0118-42FB-9E90-5065AB2C5C04}"/>
            </a:ext>
          </a:extLst>
        </xdr:cNvPr>
        <xdr:cNvCxnSpPr/>
      </xdr:nvCxnSpPr>
      <xdr:spPr>
        <a:xfrm>
          <a:off x="4404360" y="762000"/>
          <a:ext cx="0" cy="797560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365760</xdr:colOff>
      <xdr:row>5</xdr:row>
      <xdr:rowOff>190500</xdr:rowOff>
    </xdr:from>
    <xdr:to>
      <xdr:col>9</xdr:col>
      <xdr:colOff>365760</xdr:colOff>
      <xdr:row>62</xdr:row>
      <xdr:rowOff>117480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6EC1F55E-7C21-45C8-ACCE-1F499F673F8F}"/>
            </a:ext>
          </a:extLst>
        </xdr:cNvPr>
        <xdr:cNvCxnSpPr/>
      </xdr:nvCxnSpPr>
      <xdr:spPr>
        <a:xfrm>
          <a:off x="4556760" y="762000"/>
          <a:ext cx="0" cy="797560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121920</xdr:colOff>
      <xdr:row>6</xdr:row>
      <xdr:rowOff>0</xdr:rowOff>
    </xdr:from>
    <xdr:to>
      <xdr:col>7</xdr:col>
      <xdr:colOff>121920</xdr:colOff>
      <xdr:row>62</xdr:row>
      <xdr:rowOff>125100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B0BF27C3-DFF9-40B2-99FD-A3F8EE39A4BE}"/>
            </a:ext>
          </a:extLst>
        </xdr:cNvPr>
        <xdr:cNvCxnSpPr/>
      </xdr:nvCxnSpPr>
      <xdr:spPr>
        <a:xfrm>
          <a:off x="3265170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274320</xdr:colOff>
      <xdr:row>6</xdr:row>
      <xdr:rowOff>0</xdr:rowOff>
    </xdr:from>
    <xdr:to>
      <xdr:col>7</xdr:col>
      <xdr:colOff>274320</xdr:colOff>
      <xdr:row>62</xdr:row>
      <xdr:rowOff>125100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E1D9F384-4347-422B-A007-21EF10BC512F}"/>
            </a:ext>
          </a:extLst>
        </xdr:cNvPr>
        <xdr:cNvCxnSpPr/>
      </xdr:nvCxnSpPr>
      <xdr:spPr>
        <a:xfrm>
          <a:off x="3417570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426720</xdr:colOff>
      <xdr:row>6</xdr:row>
      <xdr:rowOff>0</xdr:rowOff>
    </xdr:from>
    <xdr:to>
      <xdr:col>7</xdr:col>
      <xdr:colOff>426720</xdr:colOff>
      <xdr:row>62</xdr:row>
      <xdr:rowOff>125100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6DA4C7F7-487F-44EA-A7C5-B9F3A82AC199}"/>
            </a:ext>
          </a:extLst>
        </xdr:cNvPr>
        <xdr:cNvCxnSpPr/>
      </xdr:nvCxnSpPr>
      <xdr:spPr>
        <a:xfrm>
          <a:off x="3569970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91440</xdr:colOff>
      <xdr:row>6</xdr:row>
      <xdr:rowOff>0</xdr:rowOff>
    </xdr:from>
    <xdr:to>
      <xdr:col>8</xdr:col>
      <xdr:colOff>91440</xdr:colOff>
      <xdr:row>62</xdr:row>
      <xdr:rowOff>125100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CAB67770-468D-46BA-83C1-6AF32C5D307F}"/>
            </a:ext>
          </a:extLst>
        </xdr:cNvPr>
        <xdr:cNvCxnSpPr/>
      </xdr:nvCxnSpPr>
      <xdr:spPr>
        <a:xfrm>
          <a:off x="3758565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243840</xdr:colOff>
      <xdr:row>5</xdr:row>
      <xdr:rowOff>190500</xdr:rowOff>
    </xdr:from>
    <xdr:to>
      <xdr:col>8</xdr:col>
      <xdr:colOff>243840</xdr:colOff>
      <xdr:row>62</xdr:row>
      <xdr:rowOff>117480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C54127DA-BA57-4F59-9BD7-14A43273935B}"/>
            </a:ext>
          </a:extLst>
        </xdr:cNvPr>
        <xdr:cNvCxnSpPr/>
      </xdr:nvCxnSpPr>
      <xdr:spPr>
        <a:xfrm>
          <a:off x="3910965" y="762000"/>
          <a:ext cx="0" cy="797560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30480</xdr:colOff>
      <xdr:row>6</xdr:row>
      <xdr:rowOff>0</xdr:rowOff>
    </xdr:from>
    <xdr:to>
      <xdr:col>5</xdr:col>
      <xdr:colOff>30480</xdr:colOff>
      <xdr:row>62</xdr:row>
      <xdr:rowOff>125100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BAE0F719-677A-4061-8C72-C15EE855DACE}"/>
            </a:ext>
          </a:extLst>
        </xdr:cNvPr>
        <xdr:cNvCxnSpPr/>
      </xdr:nvCxnSpPr>
      <xdr:spPr>
        <a:xfrm>
          <a:off x="2125980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182880</xdr:colOff>
      <xdr:row>6</xdr:row>
      <xdr:rowOff>0</xdr:rowOff>
    </xdr:from>
    <xdr:to>
      <xdr:col>5</xdr:col>
      <xdr:colOff>182880</xdr:colOff>
      <xdr:row>62</xdr:row>
      <xdr:rowOff>125100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7EDC6C3B-1644-4499-B860-E7DEFED69C59}"/>
            </a:ext>
          </a:extLst>
        </xdr:cNvPr>
        <xdr:cNvCxnSpPr/>
      </xdr:nvCxnSpPr>
      <xdr:spPr>
        <a:xfrm>
          <a:off x="2278380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335280</xdr:colOff>
      <xdr:row>6</xdr:row>
      <xdr:rowOff>0</xdr:rowOff>
    </xdr:from>
    <xdr:to>
      <xdr:col>5</xdr:col>
      <xdr:colOff>335280</xdr:colOff>
      <xdr:row>62</xdr:row>
      <xdr:rowOff>125100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94F6C0CC-86FD-47C7-8D2E-D1C9B4B5A2F1}"/>
            </a:ext>
          </a:extLst>
        </xdr:cNvPr>
        <xdr:cNvCxnSpPr/>
      </xdr:nvCxnSpPr>
      <xdr:spPr>
        <a:xfrm>
          <a:off x="2430780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6</xdr:row>
      <xdr:rowOff>0</xdr:rowOff>
    </xdr:from>
    <xdr:to>
      <xdr:col>6</xdr:col>
      <xdr:colOff>0</xdr:colOff>
      <xdr:row>62</xdr:row>
      <xdr:rowOff>125100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6C1E4E43-B449-42E8-81FA-D81A98FD7137}"/>
            </a:ext>
          </a:extLst>
        </xdr:cNvPr>
        <xdr:cNvCxnSpPr/>
      </xdr:nvCxnSpPr>
      <xdr:spPr>
        <a:xfrm>
          <a:off x="2619375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5</xdr:row>
      <xdr:rowOff>190500</xdr:rowOff>
    </xdr:from>
    <xdr:to>
      <xdr:col>6</xdr:col>
      <xdr:colOff>152400</xdr:colOff>
      <xdr:row>62</xdr:row>
      <xdr:rowOff>117480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5C0CDC9A-F81A-45AE-94E2-38AFCC3F7640}"/>
            </a:ext>
          </a:extLst>
        </xdr:cNvPr>
        <xdr:cNvCxnSpPr/>
      </xdr:nvCxnSpPr>
      <xdr:spPr>
        <a:xfrm>
          <a:off x="2771775" y="762000"/>
          <a:ext cx="0" cy="797560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304800</xdr:colOff>
      <xdr:row>6</xdr:row>
      <xdr:rowOff>0</xdr:rowOff>
    </xdr:from>
    <xdr:to>
      <xdr:col>6</xdr:col>
      <xdr:colOff>304800</xdr:colOff>
      <xdr:row>62</xdr:row>
      <xdr:rowOff>125100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22E754F2-F684-4EA3-AB29-0800776A3629}"/>
            </a:ext>
          </a:extLst>
        </xdr:cNvPr>
        <xdr:cNvCxnSpPr/>
      </xdr:nvCxnSpPr>
      <xdr:spPr>
        <a:xfrm>
          <a:off x="2924175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457200</xdr:colOff>
      <xdr:row>6</xdr:row>
      <xdr:rowOff>0</xdr:rowOff>
    </xdr:from>
    <xdr:to>
      <xdr:col>6</xdr:col>
      <xdr:colOff>457200</xdr:colOff>
      <xdr:row>62</xdr:row>
      <xdr:rowOff>125100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8A8C745E-7F12-4C85-9923-6B5FE5C29C2B}"/>
            </a:ext>
          </a:extLst>
        </xdr:cNvPr>
        <xdr:cNvCxnSpPr/>
      </xdr:nvCxnSpPr>
      <xdr:spPr>
        <a:xfrm>
          <a:off x="3076575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365760</xdr:colOff>
      <xdr:row>6</xdr:row>
      <xdr:rowOff>0</xdr:rowOff>
    </xdr:from>
    <xdr:to>
      <xdr:col>15</xdr:col>
      <xdr:colOff>365760</xdr:colOff>
      <xdr:row>62</xdr:row>
      <xdr:rowOff>125100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A5627169-0D7F-4E3C-98AA-6CB01C0EB27B}"/>
            </a:ext>
          </a:extLst>
        </xdr:cNvPr>
        <xdr:cNvCxnSpPr/>
      </xdr:nvCxnSpPr>
      <xdr:spPr>
        <a:xfrm>
          <a:off x="7176135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30480</xdr:colOff>
      <xdr:row>6</xdr:row>
      <xdr:rowOff>0</xdr:rowOff>
    </xdr:from>
    <xdr:to>
      <xdr:col>16</xdr:col>
      <xdr:colOff>30480</xdr:colOff>
      <xdr:row>62</xdr:row>
      <xdr:rowOff>125100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CBC6A740-25AF-4443-A33C-5566031DDF47}"/>
            </a:ext>
          </a:extLst>
        </xdr:cNvPr>
        <xdr:cNvCxnSpPr/>
      </xdr:nvCxnSpPr>
      <xdr:spPr>
        <a:xfrm>
          <a:off x="7364730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182880</xdr:colOff>
      <xdr:row>6</xdr:row>
      <xdr:rowOff>0</xdr:rowOff>
    </xdr:from>
    <xdr:to>
      <xdr:col>16</xdr:col>
      <xdr:colOff>182880</xdr:colOff>
      <xdr:row>62</xdr:row>
      <xdr:rowOff>125100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4215C716-9A4E-4FC5-A5FE-DF51D16EE999}"/>
            </a:ext>
          </a:extLst>
        </xdr:cNvPr>
        <xdr:cNvCxnSpPr/>
      </xdr:nvCxnSpPr>
      <xdr:spPr>
        <a:xfrm>
          <a:off x="7517130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335280</xdr:colOff>
      <xdr:row>6</xdr:row>
      <xdr:rowOff>0</xdr:rowOff>
    </xdr:from>
    <xdr:to>
      <xdr:col>16</xdr:col>
      <xdr:colOff>335280</xdr:colOff>
      <xdr:row>62</xdr:row>
      <xdr:rowOff>125100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4AABF6EC-4E41-4CB1-9132-0EFE21BD1331}"/>
            </a:ext>
          </a:extLst>
        </xdr:cNvPr>
        <xdr:cNvCxnSpPr/>
      </xdr:nvCxnSpPr>
      <xdr:spPr>
        <a:xfrm>
          <a:off x="7669530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152400</xdr:colOff>
      <xdr:row>6</xdr:row>
      <xdr:rowOff>0</xdr:rowOff>
    </xdr:from>
    <xdr:to>
      <xdr:col>17</xdr:col>
      <xdr:colOff>152400</xdr:colOff>
      <xdr:row>62</xdr:row>
      <xdr:rowOff>125100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8FD04B21-BE4B-4182-92FF-8E0F838AF01E}"/>
            </a:ext>
          </a:extLst>
        </xdr:cNvPr>
        <xdr:cNvCxnSpPr/>
      </xdr:nvCxnSpPr>
      <xdr:spPr>
        <a:xfrm>
          <a:off x="8010525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304800</xdr:colOff>
      <xdr:row>6</xdr:row>
      <xdr:rowOff>0</xdr:rowOff>
    </xdr:from>
    <xdr:to>
      <xdr:col>17</xdr:col>
      <xdr:colOff>304800</xdr:colOff>
      <xdr:row>62</xdr:row>
      <xdr:rowOff>125100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64E7406A-3104-46BE-BFC7-17B205E81DE0}"/>
            </a:ext>
          </a:extLst>
        </xdr:cNvPr>
        <xdr:cNvCxnSpPr/>
      </xdr:nvCxnSpPr>
      <xdr:spPr>
        <a:xfrm>
          <a:off x="8162925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457200</xdr:colOff>
      <xdr:row>6</xdr:row>
      <xdr:rowOff>0</xdr:rowOff>
    </xdr:from>
    <xdr:to>
      <xdr:col>17</xdr:col>
      <xdr:colOff>457200</xdr:colOff>
      <xdr:row>62</xdr:row>
      <xdr:rowOff>125100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6836D811-61CF-4ED7-877C-58864FF92C13}"/>
            </a:ext>
          </a:extLst>
        </xdr:cNvPr>
        <xdr:cNvCxnSpPr/>
      </xdr:nvCxnSpPr>
      <xdr:spPr>
        <a:xfrm>
          <a:off x="8315325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243840</xdr:colOff>
      <xdr:row>6</xdr:row>
      <xdr:rowOff>0</xdr:rowOff>
    </xdr:from>
    <xdr:to>
      <xdr:col>14</xdr:col>
      <xdr:colOff>243840</xdr:colOff>
      <xdr:row>62</xdr:row>
      <xdr:rowOff>125100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69D03D93-45F9-45D2-85B9-1D6EEB481880}"/>
            </a:ext>
          </a:extLst>
        </xdr:cNvPr>
        <xdr:cNvCxnSpPr/>
      </xdr:nvCxnSpPr>
      <xdr:spPr>
        <a:xfrm>
          <a:off x="6530340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396240</xdr:colOff>
      <xdr:row>5</xdr:row>
      <xdr:rowOff>190500</xdr:rowOff>
    </xdr:from>
    <xdr:to>
      <xdr:col>14</xdr:col>
      <xdr:colOff>396240</xdr:colOff>
      <xdr:row>62</xdr:row>
      <xdr:rowOff>117480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AE878EA2-B752-4B81-948E-CA97CF2B9DAB}"/>
            </a:ext>
          </a:extLst>
        </xdr:cNvPr>
        <xdr:cNvCxnSpPr/>
      </xdr:nvCxnSpPr>
      <xdr:spPr>
        <a:xfrm>
          <a:off x="6682740" y="762000"/>
          <a:ext cx="0" cy="797560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60960</xdr:colOff>
      <xdr:row>6</xdr:row>
      <xdr:rowOff>0</xdr:rowOff>
    </xdr:from>
    <xdr:to>
      <xdr:col>15</xdr:col>
      <xdr:colOff>60960</xdr:colOff>
      <xdr:row>62</xdr:row>
      <xdr:rowOff>125100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972D25C6-9221-4304-B38A-48F01327F1A1}"/>
            </a:ext>
          </a:extLst>
        </xdr:cNvPr>
        <xdr:cNvCxnSpPr/>
      </xdr:nvCxnSpPr>
      <xdr:spPr>
        <a:xfrm>
          <a:off x="6871335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213360</xdr:colOff>
      <xdr:row>6</xdr:row>
      <xdr:rowOff>0</xdr:rowOff>
    </xdr:from>
    <xdr:to>
      <xdr:col>15</xdr:col>
      <xdr:colOff>213360</xdr:colOff>
      <xdr:row>62</xdr:row>
      <xdr:rowOff>125100</xdr:rowOff>
    </xdr:to>
    <xdr:cxnSp macro="">
      <xdr:nvCxnSpPr>
        <xdr:cNvPr id="39" name="Straight Connector 38">
          <a:extLst>
            <a:ext uri="{FF2B5EF4-FFF2-40B4-BE49-F238E27FC236}">
              <a16:creationId xmlns:a16="http://schemas.microsoft.com/office/drawing/2014/main" id="{2600C6D9-9DC1-434F-AA3A-1D0FDDDFAECC}"/>
            </a:ext>
          </a:extLst>
        </xdr:cNvPr>
        <xdr:cNvCxnSpPr/>
      </xdr:nvCxnSpPr>
      <xdr:spPr>
        <a:xfrm>
          <a:off x="7023735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8</xdr:row>
      <xdr:rowOff>7620</xdr:rowOff>
    </xdr:from>
    <xdr:to>
      <xdr:col>17</xdr:col>
      <xdr:colOff>485520</xdr:colOff>
      <xdr:row>8</xdr:row>
      <xdr:rowOff>7620</xdr:rowOff>
    </xdr:to>
    <xdr:cxnSp macro="">
      <xdr:nvCxnSpPr>
        <xdr:cNvPr id="40" name="Straight Connector 39">
          <a:extLst>
            <a:ext uri="{FF2B5EF4-FFF2-40B4-BE49-F238E27FC236}">
              <a16:creationId xmlns:a16="http://schemas.microsoft.com/office/drawing/2014/main" id="{87DC5AD4-2C21-4B53-BAE9-5CF646111155}"/>
            </a:ext>
          </a:extLst>
        </xdr:cNvPr>
        <xdr:cNvCxnSpPr/>
      </xdr:nvCxnSpPr>
      <xdr:spPr>
        <a:xfrm>
          <a:off x="2095500" y="91249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9</xdr:row>
      <xdr:rowOff>30480</xdr:rowOff>
    </xdr:from>
    <xdr:to>
      <xdr:col>17</xdr:col>
      <xdr:colOff>485520</xdr:colOff>
      <xdr:row>9</xdr:row>
      <xdr:rowOff>30480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id="{7B8D58B3-BED4-4184-B05F-6A82B35ADB3C}"/>
            </a:ext>
          </a:extLst>
        </xdr:cNvPr>
        <xdr:cNvCxnSpPr/>
      </xdr:nvCxnSpPr>
      <xdr:spPr>
        <a:xfrm>
          <a:off x="2095500" y="108775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10</xdr:row>
      <xdr:rowOff>53340</xdr:rowOff>
    </xdr:from>
    <xdr:to>
      <xdr:col>17</xdr:col>
      <xdr:colOff>485520</xdr:colOff>
      <xdr:row>10</xdr:row>
      <xdr:rowOff>53340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3FC4D657-12F4-49B2-951F-49E1D9869ACD}"/>
            </a:ext>
          </a:extLst>
        </xdr:cNvPr>
        <xdr:cNvCxnSpPr/>
      </xdr:nvCxnSpPr>
      <xdr:spPr>
        <a:xfrm>
          <a:off x="2095500" y="125349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11</xdr:row>
      <xdr:rowOff>76200</xdr:rowOff>
    </xdr:from>
    <xdr:to>
      <xdr:col>17</xdr:col>
      <xdr:colOff>485520</xdr:colOff>
      <xdr:row>11</xdr:row>
      <xdr:rowOff>76200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F89B7A0D-D71C-4BDE-A34C-14D83A8C6502}"/>
            </a:ext>
          </a:extLst>
        </xdr:cNvPr>
        <xdr:cNvCxnSpPr/>
      </xdr:nvCxnSpPr>
      <xdr:spPr>
        <a:xfrm>
          <a:off x="2095500" y="141922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12</xdr:row>
      <xdr:rowOff>99060</xdr:rowOff>
    </xdr:from>
    <xdr:to>
      <xdr:col>17</xdr:col>
      <xdr:colOff>485520</xdr:colOff>
      <xdr:row>12</xdr:row>
      <xdr:rowOff>99060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4AD3407-9A84-4E48-B3EA-EF7E6C8CBEC6}"/>
            </a:ext>
          </a:extLst>
        </xdr:cNvPr>
        <xdr:cNvCxnSpPr/>
      </xdr:nvCxnSpPr>
      <xdr:spPr>
        <a:xfrm>
          <a:off x="2095500" y="158496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13</xdr:row>
      <xdr:rowOff>114300</xdr:rowOff>
    </xdr:from>
    <xdr:to>
      <xdr:col>17</xdr:col>
      <xdr:colOff>485520</xdr:colOff>
      <xdr:row>13</xdr:row>
      <xdr:rowOff>114300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8B42ED5C-419E-4419-8D4D-A050D40A4F6A}"/>
            </a:ext>
          </a:extLst>
        </xdr:cNvPr>
        <xdr:cNvCxnSpPr/>
      </xdr:nvCxnSpPr>
      <xdr:spPr>
        <a:xfrm>
          <a:off x="2095500" y="175260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15</xdr:row>
      <xdr:rowOff>7620</xdr:rowOff>
    </xdr:from>
    <xdr:to>
      <xdr:col>17</xdr:col>
      <xdr:colOff>485520</xdr:colOff>
      <xdr:row>15</xdr:row>
      <xdr:rowOff>7620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6F4C9371-6BB8-4FB7-AC8E-E8DA70ADD7C7}"/>
            </a:ext>
          </a:extLst>
        </xdr:cNvPr>
        <xdr:cNvCxnSpPr/>
      </xdr:nvCxnSpPr>
      <xdr:spPr>
        <a:xfrm>
          <a:off x="2095500" y="194119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30480</xdr:rowOff>
    </xdr:from>
    <xdr:to>
      <xdr:col>17</xdr:col>
      <xdr:colOff>485520</xdr:colOff>
      <xdr:row>16</xdr:row>
      <xdr:rowOff>30480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E762BCB9-8C8B-48ED-8AA1-415CC3585F58}"/>
            </a:ext>
          </a:extLst>
        </xdr:cNvPr>
        <xdr:cNvCxnSpPr/>
      </xdr:nvCxnSpPr>
      <xdr:spPr>
        <a:xfrm>
          <a:off x="2095500" y="211645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17</xdr:row>
      <xdr:rowOff>53340</xdr:rowOff>
    </xdr:from>
    <xdr:to>
      <xdr:col>17</xdr:col>
      <xdr:colOff>485520</xdr:colOff>
      <xdr:row>17</xdr:row>
      <xdr:rowOff>53340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03EF3A4A-5900-4EE1-9E27-27A7E2EAAB7E}"/>
            </a:ext>
          </a:extLst>
        </xdr:cNvPr>
        <xdr:cNvCxnSpPr/>
      </xdr:nvCxnSpPr>
      <xdr:spPr>
        <a:xfrm>
          <a:off x="2095500" y="228219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18</xdr:row>
      <xdr:rowOff>76200</xdr:rowOff>
    </xdr:from>
    <xdr:to>
      <xdr:col>17</xdr:col>
      <xdr:colOff>485520</xdr:colOff>
      <xdr:row>18</xdr:row>
      <xdr:rowOff>76200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E8849738-A4B8-4F80-99B8-8D45363D9493}"/>
            </a:ext>
          </a:extLst>
        </xdr:cNvPr>
        <xdr:cNvCxnSpPr/>
      </xdr:nvCxnSpPr>
      <xdr:spPr>
        <a:xfrm>
          <a:off x="2095500" y="245745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19</xdr:row>
      <xdr:rowOff>92613</xdr:rowOff>
    </xdr:from>
    <xdr:to>
      <xdr:col>17</xdr:col>
      <xdr:colOff>485520</xdr:colOff>
      <xdr:row>19</xdr:row>
      <xdr:rowOff>92613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4B9E4B1E-700D-4051-B3FD-54D0924C3CF2}"/>
            </a:ext>
          </a:extLst>
        </xdr:cNvPr>
        <xdr:cNvCxnSpPr/>
      </xdr:nvCxnSpPr>
      <xdr:spPr>
        <a:xfrm>
          <a:off x="2095500" y="2616738"/>
          <a:ext cx="6248145" cy="0"/>
        </a:xfrm>
        <a:prstGeom prst="line">
          <a:avLst/>
        </a:prstGeom>
        <a:ln w="3175">
          <a:prstDash val="sysDot"/>
          <a:headEnd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106680</xdr:rowOff>
    </xdr:from>
    <xdr:to>
      <xdr:col>17</xdr:col>
      <xdr:colOff>485520</xdr:colOff>
      <xdr:row>20</xdr:row>
      <xdr:rowOff>106680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D320E1DA-9F73-411A-A523-46CC4D3C459D}"/>
            </a:ext>
          </a:extLst>
        </xdr:cNvPr>
        <xdr:cNvCxnSpPr/>
      </xdr:nvCxnSpPr>
      <xdr:spPr>
        <a:xfrm>
          <a:off x="2095500" y="277368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22</xdr:row>
      <xdr:rowOff>0</xdr:rowOff>
    </xdr:from>
    <xdr:to>
      <xdr:col>17</xdr:col>
      <xdr:colOff>485520</xdr:colOff>
      <xdr:row>22</xdr:row>
      <xdr:rowOff>0</xdr:rowOff>
    </xdr:to>
    <xdr:cxnSp macro="">
      <xdr:nvCxnSpPr>
        <xdr:cNvPr id="52" name="Straight Connector 51">
          <a:extLst>
            <a:ext uri="{FF2B5EF4-FFF2-40B4-BE49-F238E27FC236}">
              <a16:creationId xmlns:a16="http://schemas.microsoft.com/office/drawing/2014/main" id="{D238299E-2557-4486-B068-28771E09180F}"/>
            </a:ext>
          </a:extLst>
        </xdr:cNvPr>
        <xdr:cNvCxnSpPr/>
      </xdr:nvCxnSpPr>
      <xdr:spPr>
        <a:xfrm>
          <a:off x="2095500" y="295275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480060</xdr:colOff>
      <xdr:row>23</xdr:row>
      <xdr:rowOff>22860</xdr:rowOff>
    </xdr:from>
    <xdr:to>
      <xdr:col>17</xdr:col>
      <xdr:colOff>477900</xdr:colOff>
      <xdr:row>23</xdr:row>
      <xdr:rowOff>22860</xdr:rowOff>
    </xdr:to>
    <xdr:cxnSp macro="">
      <xdr:nvCxnSpPr>
        <xdr:cNvPr id="53" name="Straight Connector 52">
          <a:extLst>
            <a:ext uri="{FF2B5EF4-FFF2-40B4-BE49-F238E27FC236}">
              <a16:creationId xmlns:a16="http://schemas.microsoft.com/office/drawing/2014/main" id="{2CFF1059-8EFE-4862-B20C-5E07CCD1ABFE}"/>
            </a:ext>
          </a:extLst>
        </xdr:cNvPr>
        <xdr:cNvCxnSpPr/>
      </xdr:nvCxnSpPr>
      <xdr:spPr>
        <a:xfrm>
          <a:off x="2051685" y="3118485"/>
          <a:ext cx="628434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45720</xdr:rowOff>
    </xdr:from>
    <xdr:to>
      <xdr:col>17</xdr:col>
      <xdr:colOff>485520</xdr:colOff>
      <xdr:row>24</xdr:row>
      <xdr:rowOff>45720</xdr:rowOff>
    </xdr:to>
    <xdr:cxnSp macro="">
      <xdr:nvCxnSpPr>
        <xdr:cNvPr id="54" name="Straight Connector 53">
          <a:extLst>
            <a:ext uri="{FF2B5EF4-FFF2-40B4-BE49-F238E27FC236}">
              <a16:creationId xmlns:a16="http://schemas.microsoft.com/office/drawing/2014/main" id="{0D8AF981-9DEF-4893-8AB0-1C1E4415C260}"/>
            </a:ext>
          </a:extLst>
        </xdr:cNvPr>
        <xdr:cNvCxnSpPr/>
      </xdr:nvCxnSpPr>
      <xdr:spPr>
        <a:xfrm>
          <a:off x="2095500" y="328422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25</xdr:row>
      <xdr:rowOff>68580</xdr:rowOff>
    </xdr:from>
    <xdr:to>
      <xdr:col>17</xdr:col>
      <xdr:colOff>485520</xdr:colOff>
      <xdr:row>25</xdr:row>
      <xdr:rowOff>68580</xdr:rowOff>
    </xdr:to>
    <xdr:cxnSp macro="">
      <xdr:nvCxnSpPr>
        <xdr:cNvPr id="55" name="Straight Connector 54">
          <a:extLst>
            <a:ext uri="{FF2B5EF4-FFF2-40B4-BE49-F238E27FC236}">
              <a16:creationId xmlns:a16="http://schemas.microsoft.com/office/drawing/2014/main" id="{20979102-4321-41CE-8DF1-3974A72F0BF8}"/>
            </a:ext>
          </a:extLst>
        </xdr:cNvPr>
        <xdr:cNvCxnSpPr/>
      </xdr:nvCxnSpPr>
      <xdr:spPr>
        <a:xfrm>
          <a:off x="2095500" y="344995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26</xdr:row>
      <xdr:rowOff>83820</xdr:rowOff>
    </xdr:from>
    <xdr:to>
      <xdr:col>17</xdr:col>
      <xdr:colOff>485520</xdr:colOff>
      <xdr:row>26</xdr:row>
      <xdr:rowOff>83820</xdr:rowOff>
    </xdr:to>
    <xdr:cxnSp macro="">
      <xdr:nvCxnSpPr>
        <xdr:cNvPr id="56" name="Straight Connector 55">
          <a:extLst>
            <a:ext uri="{FF2B5EF4-FFF2-40B4-BE49-F238E27FC236}">
              <a16:creationId xmlns:a16="http://schemas.microsoft.com/office/drawing/2014/main" id="{0E7648D5-809B-4D48-BFEB-C75C36C33B00}"/>
            </a:ext>
          </a:extLst>
        </xdr:cNvPr>
        <xdr:cNvCxnSpPr/>
      </xdr:nvCxnSpPr>
      <xdr:spPr>
        <a:xfrm>
          <a:off x="2095500" y="360807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27</xdr:row>
      <xdr:rowOff>106680</xdr:rowOff>
    </xdr:from>
    <xdr:to>
      <xdr:col>17</xdr:col>
      <xdr:colOff>485520</xdr:colOff>
      <xdr:row>27</xdr:row>
      <xdr:rowOff>106680</xdr:rowOff>
    </xdr:to>
    <xdr:cxnSp macro="">
      <xdr:nvCxnSpPr>
        <xdr:cNvPr id="57" name="Straight Connector 56">
          <a:extLst>
            <a:ext uri="{FF2B5EF4-FFF2-40B4-BE49-F238E27FC236}">
              <a16:creationId xmlns:a16="http://schemas.microsoft.com/office/drawing/2014/main" id="{23B6A128-E1FF-4E55-964F-14A00C87BA5D}"/>
            </a:ext>
          </a:extLst>
        </xdr:cNvPr>
        <xdr:cNvCxnSpPr/>
      </xdr:nvCxnSpPr>
      <xdr:spPr>
        <a:xfrm>
          <a:off x="2095500" y="378333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</xdr:row>
      <xdr:rowOff>0</xdr:rowOff>
    </xdr:from>
    <xdr:to>
      <xdr:col>17</xdr:col>
      <xdr:colOff>485520</xdr:colOff>
      <xdr:row>29</xdr:row>
      <xdr:rowOff>0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4AE70D2F-FEC9-4195-BB74-AB1E5C0EF186}"/>
            </a:ext>
          </a:extLst>
        </xdr:cNvPr>
        <xdr:cNvCxnSpPr/>
      </xdr:nvCxnSpPr>
      <xdr:spPr>
        <a:xfrm>
          <a:off x="2095500" y="392430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30</xdr:row>
      <xdr:rowOff>22860</xdr:rowOff>
    </xdr:from>
    <xdr:to>
      <xdr:col>17</xdr:col>
      <xdr:colOff>485520</xdr:colOff>
      <xdr:row>30</xdr:row>
      <xdr:rowOff>22860</xdr:rowOff>
    </xdr:to>
    <xdr:cxnSp macro="">
      <xdr:nvCxnSpPr>
        <xdr:cNvPr id="59" name="Straight Connector 58">
          <a:extLst>
            <a:ext uri="{FF2B5EF4-FFF2-40B4-BE49-F238E27FC236}">
              <a16:creationId xmlns:a16="http://schemas.microsoft.com/office/drawing/2014/main" id="{711E94A7-EE34-49DC-8E1C-171E9D38D557}"/>
            </a:ext>
          </a:extLst>
        </xdr:cNvPr>
        <xdr:cNvCxnSpPr/>
      </xdr:nvCxnSpPr>
      <xdr:spPr>
        <a:xfrm>
          <a:off x="2095500" y="409003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31</xdr:row>
      <xdr:rowOff>45720</xdr:rowOff>
    </xdr:from>
    <xdr:to>
      <xdr:col>17</xdr:col>
      <xdr:colOff>485520</xdr:colOff>
      <xdr:row>31</xdr:row>
      <xdr:rowOff>45720</xdr:rowOff>
    </xdr:to>
    <xdr:cxnSp macro="">
      <xdr:nvCxnSpPr>
        <xdr:cNvPr id="60" name="Straight Connector 59">
          <a:extLst>
            <a:ext uri="{FF2B5EF4-FFF2-40B4-BE49-F238E27FC236}">
              <a16:creationId xmlns:a16="http://schemas.microsoft.com/office/drawing/2014/main" id="{9F288AFC-8C02-4193-BA25-820166829D51}"/>
            </a:ext>
          </a:extLst>
        </xdr:cNvPr>
        <xdr:cNvCxnSpPr/>
      </xdr:nvCxnSpPr>
      <xdr:spPr>
        <a:xfrm>
          <a:off x="2095500" y="425577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32</xdr:row>
      <xdr:rowOff>68580</xdr:rowOff>
    </xdr:from>
    <xdr:to>
      <xdr:col>17</xdr:col>
      <xdr:colOff>485520</xdr:colOff>
      <xdr:row>32</xdr:row>
      <xdr:rowOff>68580</xdr:rowOff>
    </xdr:to>
    <xdr:cxnSp macro="">
      <xdr:nvCxnSpPr>
        <xdr:cNvPr id="61" name="Straight Connector 60">
          <a:extLst>
            <a:ext uri="{FF2B5EF4-FFF2-40B4-BE49-F238E27FC236}">
              <a16:creationId xmlns:a16="http://schemas.microsoft.com/office/drawing/2014/main" id="{736CC8D4-A051-4DE2-BEAC-2EE6F680043C}"/>
            </a:ext>
          </a:extLst>
        </xdr:cNvPr>
        <xdr:cNvCxnSpPr/>
      </xdr:nvCxnSpPr>
      <xdr:spPr>
        <a:xfrm>
          <a:off x="2095500" y="442150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33</xdr:row>
      <xdr:rowOff>91440</xdr:rowOff>
    </xdr:from>
    <xdr:to>
      <xdr:col>17</xdr:col>
      <xdr:colOff>485520</xdr:colOff>
      <xdr:row>33</xdr:row>
      <xdr:rowOff>91440</xdr:rowOff>
    </xdr:to>
    <xdr:cxnSp macro="">
      <xdr:nvCxnSpPr>
        <xdr:cNvPr id="62" name="Straight Connector 61">
          <a:extLst>
            <a:ext uri="{FF2B5EF4-FFF2-40B4-BE49-F238E27FC236}">
              <a16:creationId xmlns:a16="http://schemas.microsoft.com/office/drawing/2014/main" id="{25582D0A-758C-4F0D-82FE-281FDF97F4EC}"/>
            </a:ext>
          </a:extLst>
        </xdr:cNvPr>
        <xdr:cNvCxnSpPr/>
      </xdr:nvCxnSpPr>
      <xdr:spPr>
        <a:xfrm>
          <a:off x="2095500" y="458724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34</xdr:row>
      <xdr:rowOff>114300</xdr:rowOff>
    </xdr:from>
    <xdr:to>
      <xdr:col>17</xdr:col>
      <xdr:colOff>485520</xdr:colOff>
      <xdr:row>34</xdr:row>
      <xdr:rowOff>114300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80FAFCB6-24B2-4F95-8E10-FE7DEEE78402}"/>
            </a:ext>
          </a:extLst>
        </xdr:cNvPr>
        <xdr:cNvCxnSpPr/>
      </xdr:nvCxnSpPr>
      <xdr:spPr>
        <a:xfrm>
          <a:off x="2095500" y="475297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36</xdr:row>
      <xdr:rowOff>7620</xdr:rowOff>
    </xdr:from>
    <xdr:to>
      <xdr:col>17</xdr:col>
      <xdr:colOff>485520</xdr:colOff>
      <xdr:row>36</xdr:row>
      <xdr:rowOff>7620</xdr:rowOff>
    </xdr:to>
    <xdr:cxnSp macro="">
      <xdr:nvCxnSpPr>
        <xdr:cNvPr id="64" name="Straight Connector 63">
          <a:extLst>
            <a:ext uri="{FF2B5EF4-FFF2-40B4-BE49-F238E27FC236}">
              <a16:creationId xmlns:a16="http://schemas.microsoft.com/office/drawing/2014/main" id="{08B71E98-43ED-490A-AF7F-21363498535D}"/>
            </a:ext>
          </a:extLst>
        </xdr:cNvPr>
        <xdr:cNvCxnSpPr/>
      </xdr:nvCxnSpPr>
      <xdr:spPr>
        <a:xfrm>
          <a:off x="2095500" y="493204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37</xdr:row>
      <xdr:rowOff>30480</xdr:rowOff>
    </xdr:from>
    <xdr:to>
      <xdr:col>17</xdr:col>
      <xdr:colOff>485520</xdr:colOff>
      <xdr:row>37</xdr:row>
      <xdr:rowOff>30480</xdr:rowOff>
    </xdr:to>
    <xdr:cxnSp macro="">
      <xdr:nvCxnSpPr>
        <xdr:cNvPr id="65" name="Straight Connector 64">
          <a:extLst>
            <a:ext uri="{FF2B5EF4-FFF2-40B4-BE49-F238E27FC236}">
              <a16:creationId xmlns:a16="http://schemas.microsoft.com/office/drawing/2014/main" id="{FDDA79F9-3CB1-4947-96D4-61E5A4566631}"/>
            </a:ext>
          </a:extLst>
        </xdr:cNvPr>
        <xdr:cNvCxnSpPr/>
      </xdr:nvCxnSpPr>
      <xdr:spPr>
        <a:xfrm>
          <a:off x="2095500" y="509778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38</xdr:row>
      <xdr:rowOff>45720</xdr:rowOff>
    </xdr:from>
    <xdr:to>
      <xdr:col>17</xdr:col>
      <xdr:colOff>485520</xdr:colOff>
      <xdr:row>38</xdr:row>
      <xdr:rowOff>45720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42E0FFEC-092A-4C13-85A5-1FF64054CD6F}"/>
            </a:ext>
          </a:extLst>
        </xdr:cNvPr>
        <xdr:cNvCxnSpPr/>
      </xdr:nvCxnSpPr>
      <xdr:spPr>
        <a:xfrm>
          <a:off x="2095500" y="525589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39</xdr:row>
      <xdr:rowOff>68580</xdr:rowOff>
    </xdr:from>
    <xdr:to>
      <xdr:col>17</xdr:col>
      <xdr:colOff>485520</xdr:colOff>
      <xdr:row>39</xdr:row>
      <xdr:rowOff>68580</xdr:rowOff>
    </xdr:to>
    <xdr:cxnSp macro="">
      <xdr:nvCxnSpPr>
        <xdr:cNvPr id="67" name="Straight Connector 66">
          <a:extLst>
            <a:ext uri="{FF2B5EF4-FFF2-40B4-BE49-F238E27FC236}">
              <a16:creationId xmlns:a16="http://schemas.microsoft.com/office/drawing/2014/main" id="{9A50AEB5-B4AA-472D-B38A-DE31538D1DF4}"/>
            </a:ext>
          </a:extLst>
        </xdr:cNvPr>
        <xdr:cNvCxnSpPr/>
      </xdr:nvCxnSpPr>
      <xdr:spPr>
        <a:xfrm>
          <a:off x="2095500" y="543115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40</xdr:row>
      <xdr:rowOff>91440</xdr:rowOff>
    </xdr:from>
    <xdr:to>
      <xdr:col>17</xdr:col>
      <xdr:colOff>485520</xdr:colOff>
      <xdr:row>40</xdr:row>
      <xdr:rowOff>91440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91DA97DE-DE85-46EA-B089-8FF8F6D21841}"/>
            </a:ext>
          </a:extLst>
        </xdr:cNvPr>
        <xdr:cNvCxnSpPr/>
      </xdr:nvCxnSpPr>
      <xdr:spPr>
        <a:xfrm>
          <a:off x="2095500" y="559689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41</xdr:row>
      <xdr:rowOff>114300</xdr:rowOff>
    </xdr:from>
    <xdr:to>
      <xdr:col>17</xdr:col>
      <xdr:colOff>485520</xdr:colOff>
      <xdr:row>41</xdr:row>
      <xdr:rowOff>114300</xdr:rowOff>
    </xdr:to>
    <xdr:cxnSp macro="">
      <xdr:nvCxnSpPr>
        <xdr:cNvPr id="69" name="Straight Connector 68">
          <a:extLst>
            <a:ext uri="{FF2B5EF4-FFF2-40B4-BE49-F238E27FC236}">
              <a16:creationId xmlns:a16="http://schemas.microsoft.com/office/drawing/2014/main" id="{3D082600-6041-43EB-8739-FC77B4B3DF96}"/>
            </a:ext>
          </a:extLst>
        </xdr:cNvPr>
        <xdr:cNvCxnSpPr/>
      </xdr:nvCxnSpPr>
      <xdr:spPr>
        <a:xfrm>
          <a:off x="2095500" y="576262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43</xdr:row>
      <xdr:rowOff>7620</xdr:rowOff>
    </xdr:from>
    <xdr:to>
      <xdr:col>17</xdr:col>
      <xdr:colOff>485520</xdr:colOff>
      <xdr:row>43</xdr:row>
      <xdr:rowOff>7620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292A5F32-7ABB-4A99-972A-35A707689DF0}"/>
            </a:ext>
          </a:extLst>
        </xdr:cNvPr>
        <xdr:cNvCxnSpPr/>
      </xdr:nvCxnSpPr>
      <xdr:spPr>
        <a:xfrm>
          <a:off x="2095500" y="594169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44</xdr:row>
      <xdr:rowOff>30480</xdr:rowOff>
    </xdr:from>
    <xdr:to>
      <xdr:col>17</xdr:col>
      <xdr:colOff>485520</xdr:colOff>
      <xdr:row>44</xdr:row>
      <xdr:rowOff>30480</xdr:rowOff>
    </xdr:to>
    <xdr:cxnSp macro="">
      <xdr:nvCxnSpPr>
        <xdr:cNvPr id="71" name="Straight Connector 70">
          <a:extLst>
            <a:ext uri="{FF2B5EF4-FFF2-40B4-BE49-F238E27FC236}">
              <a16:creationId xmlns:a16="http://schemas.microsoft.com/office/drawing/2014/main" id="{C6EA98EE-B621-4647-891E-59A6BAEE74CD}"/>
            </a:ext>
          </a:extLst>
        </xdr:cNvPr>
        <xdr:cNvCxnSpPr/>
      </xdr:nvCxnSpPr>
      <xdr:spPr>
        <a:xfrm>
          <a:off x="2095500" y="610743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45</xdr:row>
      <xdr:rowOff>53340</xdr:rowOff>
    </xdr:from>
    <xdr:to>
      <xdr:col>17</xdr:col>
      <xdr:colOff>485520</xdr:colOff>
      <xdr:row>45</xdr:row>
      <xdr:rowOff>53340</xdr:rowOff>
    </xdr:to>
    <xdr:cxnSp macro="">
      <xdr:nvCxnSpPr>
        <xdr:cNvPr id="72" name="Straight Connector 71">
          <a:extLst>
            <a:ext uri="{FF2B5EF4-FFF2-40B4-BE49-F238E27FC236}">
              <a16:creationId xmlns:a16="http://schemas.microsoft.com/office/drawing/2014/main" id="{F5172A84-EC9A-4272-8B3D-6E35A4DAD1B7}"/>
            </a:ext>
          </a:extLst>
        </xdr:cNvPr>
        <xdr:cNvCxnSpPr/>
      </xdr:nvCxnSpPr>
      <xdr:spPr>
        <a:xfrm>
          <a:off x="2095500" y="627316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46</xdr:row>
      <xdr:rowOff>76200</xdr:rowOff>
    </xdr:from>
    <xdr:to>
      <xdr:col>17</xdr:col>
      <xdr:colOff>485520</xdr:colOff>
      <xdr:row>46</xdr:row>
      <xdr:rowOff>76200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7FBB79E2-4025-47FC-BAA5-9140D041F83F}"/>
            </a:ext>
          </a:extLst>
        </xdr:cNvPr>
        <xdr:cNvCxnSpPr/>
      </xdr:nvCxnSpPr>
      <xdr:spPr>
        <a:xfrm>
          <a:off x="2095500" y="643890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47</xdr:row>
      <xdr:rowOff>99060</xdr:rowOff>
    </xdr:from>
    <xdr:to>
      <xdr:col>17</xdr:col>
      <xdr:colOff>485520</xdr:colOff>
      <xdr:row>47</xdr:row>
      <xdr:rowOff>99060</xdr:rowOff>
    </xdr:to>
    <xdr:cxnSp macro="">
      <xdr:nvCxnSpPr>
        <xdr:cNvPr id="74" name="Straight Connector 73">
          <a:extLst>
            <a:ext uri="{FF2B5EF4-FFF2-40B4-BE49-F238E27FC236}">
              <a16:creationId xmlns:a16="http://schemas.microsoft.com/office/drawing/2014/main" id="{831FD2C3-0BE4-4A68-84FF-1BB625573614}"/>
            </a:ext>
          </a:extLst>
        </xdr:cNvPr>
        <xdr:cNvCxnSpPr/>
      </xdr:nvCxnSpPr>
      <xdr:spPr>
        <a:xfrm>
          <a:off x="2095500" y="660463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48</xdr:row>
      <xdr:rowOff>121920</xdr:rowOff>
    </xdr:from>
    <xdr:to>
      <xdr:col>17</xdr:col>
      <xdr:colOff>485520</xdr:colOff>
      <xdr:row>48</xdr:row>
      <xdr:rowOff>121920</xdr:rowOff>
    </xdr:to>
    <xdr:cxnSp macro="">
      <xdr:nvCxnSpPr>
        <xdr:cNvPr id="75" name="Straight Connector 74">
          <a:extLst>
            <a:ext uri="{FF2B5EF4-FFF2-40B4-BE49-F238E27FC236}">
              <a16:creationId xmlns:a16="http://schemas.microsoft.com/office/drawing/2014/main" id="{F1DBB832-C95A-4A13-A40C-A26213A4E10E}"/>
            </a:ext>
          </a:extLst>
        </xdr:cNvPr>
        <xdr:cNvCxnSpPr/>
      </xdr:nvCxnSpPr>
      <xdr:spPr>
        <a:xfrm>
          <a:off x="2095500" y="677037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50</xdr:row>
      <xdr:rowOff>15240</xdr:rowOff>
    </xdr:from>
    <xdr:to>
      <xdr:col>17</xdr:col>
      <xdr:colOff>485520</xdr:colOff>
      <xdr:row>50</xdr:row>
      <xdr:rowOff>15240</xdr:rowOff>
    </xdr:to>
    <xdr:cxnSp macro="">
      <xdr:nvCxnSpPr>
        <xdr:cNvPr id="76" name="Straight Connector 75">
          <a:extLst>
            <a:ext uri="{FF2B5EF4-FFF2-40B4-BE49-F238E27FC236}">
              <a16:creationId xmlns:a16="http://schemas.microsoft.com/office/drawing/2014/main" id="{F4DD82CF-1A6C-4F2C-B687-F3EECAD805B0}"/>
            </a:ext>
          </a:extLst>
        </xdr:cNvPr>
        <xdr:cNvCxnSpPr/>
      </xdr:nvCxnSpPr>
      <xdr:spPr>
        <a:xfrm>
          <a:off x="2095500" y="694944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179070</xdr:colOff>
      <xdr:row>7</xdr:row>
      <xdr:rowOff>80010</xdr:rowOff>
    </xdr:from>
    <xdr:to>
      <xdr:col>17</xdr:col>
      <xdr:colOff>304800</xdr:colOff>
      <xdr:row>12</xdr:row>
      <xdr:rowOff>110490</xdr:rowOff>
    </xdr:to>
    <xdr:grpSp>
      <xdr:nvGrpSpPr>
        <xdr:cNvPr id="77" name="Group 76">
          <a:extLst>
            <a:ext uri="{FF2B5EF4-FFF2-40B4-BE49-F238E27FC236}">
              <a16:creationId xmlns:a16="http://schemas.microsoft.com/office/drawing/2014/main" id="{579D7DD8-133E-40E7-BDFE-CB8CBBE5227A}"/>
            </a:ext>
          </a:extLst>
        </xdr:cNvPr>
        <xdr:cNvGrpSpPr/>
      </xdr:nvGrpSpPr>
      <xdr:grpSpPr>
        <a:xfrm>
          <a:off x="7513320" y="842010"/>
          <a:ext cx="649605" cy="754380"/>
          <a:chOff x="7010400" y="872490"/>
          <a:chExt cx="613410" cy="678180"/>
        </a:xfrm>
      </xdr:grpSpPr>
      <xdr:cxnSp macro="">
        <xdr:nvCxnSpPr>
          <xdr:cNvPr id="78" name="Straight Arrow Connector 77">
            <a:extLst>
              <a:ext uri="{FF2B5EF4-FFF2-40B4-BE49-F238E27FC236}">
                <a16:creationId xmlns:a16="http://schemas.microsoft.com/office/drawing/2014/main" id="{DB20D3B3-5374-4BA8-8126-E7D1881F71FA}"/>
              </a:ext>
            </a:extLst>
          </xdr:cNvPr>
          <xdr:cNvCxnSpPr/>
        </xdr:nvCxnSpPr>
        <xdr:spPr>
          <a:xfrm flipV="1">
            <a:off x="7319010" y="887730"/>
            <a:ext cx="0" cy="342000"/>
          </a:xfrm>
          <a:prstGeom prst="straightConnector1">
            <a:avLst/>
          </a:prstGeom>
          <a:ln w="6350">
            <a:solidFill>
              <a:schemeClr val="tx1"/>
            </a:solidFill>
            <a:tailEnd type="stealth" w="sm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Straight Arrow Connector 78">
            <a:extLst>
              <a:ext uri="{FF2B5EF4-FFF2-40B4-BE49-F238E27FC236}">
                <a16:creationId xmlns:a16="http://schemas.microsoft.com/office/drawing/2014/main" id="{45C37275-4060-4BBA-9C26-A062BE089144}"/>
              </a:ext>
            </a:extLst>
          </xdr:cNvPr>
          <xdr:cNvCxnSpPr/>
        </xdr:nvCxnSpPr>
        <xdr:spPr>
          <a:xfrm>
            <a:off x="7319010" y="1234440"/>
            <a:ext cx="304800" cy="152400"/>
          </a:xfrm>
          <a:prstGeom prst="straightConnector1">
            <a:avLst/>
          </a:prstGeom>
          <a:ln w="6350">
            <a:solidFill>
              <a:schemeClr val="tx1"/>
            </a:solidFill>
            <a:tailEnd type="stealth" w="sm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1EACC230-1F3F-4708-AE56-4544021F18A4}"/>
              </a:ext>
            </a:extLst>
          </xdr:cNvPr>
          <xdr:cNvCxnSpPr/>
        </xdr:nvCxnSpPr>
        <xdr:spPr>
          <a:xfrm flipH="1">
            <a:off x="7010400" y="1234440"/>
            <a:ext cx="304800" cy="148590"/>
          </a:xfrm>
          <a:prstGeom prst="straightConnector1">
            <a:avLst/>
          </a:prstGeom>
          <a:ln w="6350">
            <a:solidFill>
              <a:schemeClr val="tx1"/>
            </a:solidFill>
            <a:tailEnd type="stealth" w="sm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1" name="TextBox 80">
            <a:extLst>
              <a:ext uri="{FF2B5EF4-FFF2-40B4-BE49-F238E27FC236}">
                <a16:creationId xmlns:a16="http://schemas.microsoft.com/office/drawing/2014/main" id="{F7CC15C8-D069-47E1-B220-52C3C1163F24}"/>
              </a:ext>
            </a:extLst>
          </xdr:cNvPr>
          <xdr:cNvSpPr txBox="1"/>
        </xdr:nvSpPr>
        <xdr:spPr>
          <a:xfrm>
            <a:off x="7471410" y="1390650"/>
            <a:ext cx="152400" cy="1600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rIns="36000" rtlCol="0" anchor="ctr"/>
          <a:lstStyle/>
          <a:p>
            <a:pPr algn="l"/>
            <a:r>
              <a:rPr lang="en-GB" sz="800"/>
              <a:t>X</a:t>
            </a:r>
          </a:p>
        </xdr:txBody>
      </xdr:sp>
      <xdr:sp macro="" textlink="">
        <xdr:nvSpPr>
          <xdr:cNvPr id="82" name="TextBox 81">
            <a:extLst>
              <a:ext uri="{FF2B5EF4-FFF2-40B4-BE49-F238E27FC236}">
                <a16:creationId xmlns:a16="http://schemas.microsoft.com/office/drawing/2014/main" id="{0F8D4D41-F6FB-4639-9BF8-AA497E6E255F}"/>
              </a:ext>
            </a:extLst>
          </xdr:cNvPr>
          <xdr:cNvSpPr txBox="1"/>
        </xdr:nvSpPr>
        <xdr:spPr>
          <a:xfrm>
            <a:off x="7014210" y="1390650"/>
            <a:ext cx="152400" cy="1600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rIns="36000" rtlCol="0" anchor="ctr"/>
          <a:lstStyle/>
          <a:p>
            <a:pPr algn="l"/>
            <a:r>
              <a:rPr lang="en-GB" sz="800"/>
              <a:t>Z</a:t>
            </a:r>
          </a:p>
        </xdr:txBody>
      </xdr:sp>
      <xdr:sp macro="" textlink="">
        <xdr:nvSpPr>
          <xdr:cNvPr id="83" name="TextBox 82">
            <a:extLst>
              <a:ext uri="{FF2B5EF4-FFF2-40B4-BE49-F238E27FC236}">
                <a16:creationId xmlns:a16="http://schemas.microsoft.com/office/drawing/2014/main" id="{663247EE-53FF-43D5-80B3-15D87C247726}"/>
              </a:ext>
            </a:extLst>
          </xdr:cNvPr>
          <xdr:cNvSpPr txBox="1"/>
        </xdr:nvSpPr>
        <xdr:spPr>
          <a:xfrm>
            <a:off x="7162800" y="872490"/>
            <a:ext cx="152400" cy="1600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rIns="36000" rtlCol="0" anchor="ctr"/>
          <a:lstStyle/>
          <a:p>
            <a:pPr algn="l"/>
            <a:r>
              <a:rPr lang="en-GB" sz="800"/>
              <a:t>Y</a:t>
            </a:r>
          </a:p>
        </xdr:txBody>
      </xdr:sp>
    </xdr:grpSp>
    <xdr:clientData/>
  </xdr:twoCellAnchor>
  <xdr:twoCellAnchor>
    <xdr:from>
      <xdr:col>10</xdr:col>
      <xdr:colOff>30480</xdr:colOff>
      <xdr:row>6</xdr:row>
      <xdr:rowOff>0</xdr:rowOff>
    </xdr:from>
    <xdr:to>
      <xdr:col>10</xdr:col>
      <xdr:colOff>30480</xdr:colOff>
      <xdr:row>62</xdr:row>
      <xdr:rowOff>125100</xdr:rowOff>
    </xdr:to>
    <xdr:cxnSp macro="">
      <xdr:nvCxnSpPr>
        <xdr:cNvPr id="84" name="Straight Connector 83">
          <a:extLst>
            <a:ext uri="{FF2B5EF4-FFF2-40B4-BE49-F238E27FC236}">
              <a16:creationId xmlns:a16="http://schemas.microsoft.com/office/drawing/2014/main" id="{BC536375-A464-411C-B397-9F9445091DFE}"/>
            </a:ext>
          </a:extLst>
        </xdr:cNvPr>
        <xdr:cNvCxnSpPr/>
      </xdr:nvCxnSpPr>
      <xdr:spPr>
        <a:xfrm>
          <a:off x="4745355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182880</xdr:colOff>
      <xdr:row>6</xdr:row>
      <xdr:rowOff>0</xdr:rowOff>
    </xdr:from>
    <xdr:to>
      <xdr:col>10</xdr:col>
      <xdr:colOff>182880</xdr:colOff>
      <xdr:row>62</xdr:row>
      <xdr:rowOff>125100</xdr:rowOff>
    </xdr:to>
    <xdr:cxnSp macro="">
      <xdr:nvCxnSpPr>
        <xdr:cNvPr id="85" name="Straight Connector 84">
          <a:extLst>
            <a:ext uri="{FF2B5EF4-FFF2-40B4-BE49-F238E27FC236}">
              <a16:creationId xmlns:a16="http://schemas.microsoft.com/office/drawing/2014/main" id="{1E18EF81-43AC-4B27-8F2F-D025E880CC25}"/>
            </a:ext>
          </a:extLst>
        </xdr:cNvPr>
        <xdr:cNvCxnSpPr/>
      </xdr:nvCxnSpPr>
      <xdr:spPr>
        <a:xfrm>
          <a:off x="4897755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137160</xdr:colOff>
      <xdr:row>6</xdr:row>
      <xdr:rowOff>0</xdr:rowOff>
    </xdr:from>
    <xdr:to>
      <xdr:col>11</xdr:col>
      <xdr:colOff>137160</xdr:colOff>
      <xdr:row>62</xdr:row>
      <xdr:rowOff>125100</xdr:rowOff>
    </xdr:to>
    <xdr:cxnSp macro="">
      <xdr:nvCxnSpPr>
        <xdr:cNvPr id="86" name="Straight Connector 85">
          <a:extLst>
            <a:ext uri="{FF2B5EF4-FFF2-40B4-BE49-F238E27FC236}">
              <a16:creationId xmlns:a16="http://schemas.microsoft.com/office/drawing/2014/main" id="{3EDF9CBA-2761-4A23-9498-38A54191FE55}"/>
            </a:ext>
          </a:extLst>
        </xdr:cNvPr>
        <xdr:cNvCxnSpPr/>
      </xdr:nvCxnSpPr>
      <xdr:spPr>
        <a:xfrm>
          <a:off x="5061585" y="762000"/>
          <a:ext cx="0" cy="798322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182880</xdr:colOff>
      <xdr:row>65</xdr:row>
      <xdr:rowOff>7620</xdr:rowOff>
    </xdr:from>
    <xdr:to>
      <xdr:col>17</xdr:col>
      <xdr:colOff>457200</xdr:colOff>
      <xdr:row>66</xdr:row>
      <xdr:rowOff>15240</xdr:rowOff>
    </xdr:to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id="{BC2FD92E-CDDC-4B58-AE4E-810CECADF23F}"/>
            </a:ext>
          </a:extLst>
        </xdr:cNvPr>
        <xdr:cNvSpPr txBox="1"/>
      </xdr:nvSpPr>
      <xdr:spPr>
        <a:xfrm>
          <a:off x="182880" y="9065895"/>
          <a:ext cx="8132445" cy="1504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18000" rtlCol="0" anchor="t"/>
        <a:lstStyle/>
        <a:p>
          <a:r>
            <a:rPr lang="en-GB" sz="800"/>
            <a:t>Analysis based upon Elastic Centre</a:t>
          </a:r>
          <a:r>
            <a:rPr lang="en-GB" sz="800" baseline="0"/>
            <a:t> </a:t>
          </a:r>
          <a:r>
            <a:rPr lang="en-GB" sz="800"/>
            <a:t>theory</a:t>
          </a:r>
          <a:r>
            <a:rPr lang="en-GB" sz="800" baseline="0"/>
            <a:t>.</a:t>
          </a:r>
          <a:endParaRPr lang="en-GB" sz="800"/>
        </a:p>
      </xdr:txBody>
    </xdr:sp>
    <xdr:clientData/>
  </xdr:twoCellAnchor>
  <xdr:twoCellAnchor>
    <xdr:from>
      <xdr:col>0</xdr:col>
      <xdr:colOff>182880</xdr:colOff>
      <xdr:row>71</xdr:row>
      <xdr:rowOff>15240</xdr:rowOff>
    </xdr:from>
    <xdr:to>
      <xdr:col>17</xdr:col>
      <xdr:colOff>434340</xdr:colOff>
      <xdr:row>77</xdr:row>
      <xdr:rowOff>22860</xdr:rowOff>
    </xdr:to>
    <xdr:sp macro="" textlink="">
      <xdr:nvSpPr>
        <xdr:cNvPr id="88" name="TextBox 87">
          <a:extLst>
            <a:ext uri="{FF2B5EF4-FFF2-40B4-BE49-F238E27FC236}">
              <a16:creationId xmlns:a16="http://schemas.microsoft.com/office/drawing/2014/main" id="{99236E8F-4790-4173-8A75-FA940858AF87}"/>
            </a:ext>
          </a:extLst>
        </xdr:cNvPr>
        <xdr:cNvSpPr txBox="1"/>
      </xdr:nvSpPr>
      <xdr:spPr>
        <a:xfrm>
          <a:off x="182880" y="9930765"/>
          <a:ext cx="8109585" cy="864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18000" rtlCol="0" anchor="t"/>
        <a:lstStyle/>
        <a:p>
          <a:r>
            <a:rPr lang="en-GB" sz="800" baseline="0"/>
            <a:t>Assumptions:-</a:t>
          </a:r>
        </a:p>
        <a:p>
          <a:pPr lvl="0"/>
          <a:r>
            <a:rPr lang="en-GB" sz="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system has only two terminal points.</a:t>
          </a:r>
        </a:p>
        <a:p>
          <a:pPr lvl="0"/>
          <a:r>
            <a:rPr lang="en-GB" sz="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system is composed of straight legs of pipe of uniform size and thickness.</a:t>
          </a:r>
        </a:p>
        <a:p>
          <a:pPr lvl="0"/>
          <a:r>
            <a:rPr lang="en-GB" sz="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system has elbows at each intersection</a:t>
          </a:r>
          <a:r>
            <a:rPr lang="en-GB" sz="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of same diameter and wall thickness as the pipe</a:t>
          </a:r>
          <a:r>
            <a:rPr lang="en-GB" sz="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GB" sz="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pipe legs of the system must be parallel to perpendicular co-ordinate axes.</a:t>
          </a:r>
          <a:endParaRPr lang="en-GB" sz="800">
            <a:effectLst/>
          </a:endParaRPr>
        </a:p>
        <a:p>
          <a:pPr eaLnBrk="1" fontAlgn="auto" latinLnBrk="0" hangingPunct="1"/>
          <a:r>
            <a:rPr lang="en-GB" sz="8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effect of Loop Risers is considered to be minimal as the additional elbows are out of plane and do not contribute to the flexibility.</a:t>
          </a:r>
          <a:endParaRPr lang="en-GB" sz="8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GB" sz="800"/>
        </a:p>
      </xdr:txBody>
    </xdr:sp>
    <xdr:clientData/>
  </xdr:twoCellAnchor>
  <xdr:twoCellAnchor>
    <xdr:from>
      <xdr:col>0</xdr:col>
      <xdr:colOff>182880</xdr:colOff>
      <xdr:row>65</xdr:row>
      <xdr:rowOff>121920</xdr:rowOff>
    </xdr:from>
    <xdr:to>
      <xdr:col>17</xdr:col>
      <xdr:colOff>472440</xdr:colOff>
      <xdr:row>70</xdr:row>
      <xdr:rowOff>15240</xdr:rowOff>
    </xdr:to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id="{F5C2E67F-B554-4D70-9279-072F01C81926}"/>
            </a:ext>
          </a:extLst>
        </xdr:cNvPr>
        <xdr:cNvSpPr txBox="1"/>
      </xdr:nvSpPr>
      <xdr:spPr>
        <a:xfrm>
          <a:off x="182880" y="9180195"/>
          <a:ext cx="8147685" cy="607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18000" rIns="36000" bIns="18000" rtlCol="0" anchor="t"/>
        <a:lstStyle/>
        <a:p>
          <a:r>
            <a:rPr lang="en-GB" sz="800"/>
            <a:t>Select required units for the input and for the results.</a:t>
          </a:r>
        </a:p>
        <a:p>
          <a:r>
            <a:rPr lang="en-GB" sz="800"/>
            <a:t>Enter appropriate data into the </a:t>
          </a:r>
          <a:r>
            <a:rPr lang="en-GB" sz="800" b="1" i="1"/>
            <a:t>Temperature</a:t>
          </a:r>
          <a:r>
            <a:rPr lang="en-GB" sz="800"/>
            <a:t>, </a:t>
          </a:r>
          <a:r>
            <a:rPr lang="en-GB" sz="800" b="1" i="1"/>
            <a:t>NPS</a:t>
          </a:r>
          <a:r>
            <a:rPr lang="en-GB" sz="800"/>
            <a:t>, </a:t>
          </a:r>
          <a:r>
            <a:rPr lang="en-GB" sz="800" b="1" i="1"/>
            <a:t>Wall Thickness</a:t>
          </a:r>
          <a:r>
            <a:rPr lang="en-GB" sz="800" b="0" i="0"/>
            <a:t>,</a:t>
          </a:r>
          <a:r>
            <a:rPr lang="en-GB" sz="800" b="1" i="1"/>
            <a:t> Material</a:t>
          </a:r>
          <a:r>
            <a:rPr lang="en-GB" sz="800" b="0" i="0"/>
            <a:t>, </a:t>
          </a:r>
          <a:r>
            <a:rPr lang="en-GB" sz="800" b="1" i="1"/>
            <a:t>Bend Factor</a:t>
          </a:r>
          <a:r>
            <a:rPr lang="en-GB" sz="800" b="1" i="1" baseline="0"/>
            <a:t> </a:t>
          </a:r>
          <a:r>
            <a:rPr lang="en-GB" sz="800" b="0" i="0" baseline="0"/>
            <a:t>and </a:t>
          </a:r>
          <a:r>
            <a:rPr lang="en-GB" sz="800" b="1" i="1" baseline="0"/>
            <a:t>Allowable Stress </a:t>
          </a:r>
          <a:r>
            <a:rPr lang="en-GB" sz="800" baseline="0"/>
            <a:t>cells.  Only materials available in Drop Down box can be used.</a:t>
          </a:r>
          <a:endParaRPr lang="en-GB" sz="800"/>
        </a:p>
        <a:p>
          <a:r>
            <a:rPr lang="en-GB" sz="800" b="1" i="1"/>
            <a:t>NPS</a:t>
          </a:r>
          <a:r>
            <a:rPr lang="en-GB" sz="800" baseline="0"/>
            <a:t> and </a:t>
          </a:r>
          <a:r>
            <a:rPr lang="en-GB" sz="800" b="1" i="1" baseline="0"/>
            <a:t>Wall Thickness </a:t>
          </a:r>
          <a:r>
            <a:rPr lang="en-GB" sz="800" baseline="0"/>
            <a:t>can be selected from Drop Down boxes.  </a:t>
          </a:r>
          <a:r>
            <a:rPr lang="en-GB" sz="800"/>
            <a:t>To enter OD of pipe select "OD" from</a:t>
          </a:r>
          <a:r>
            <a:rPr lang="en-GB" sz="800" baseline="0"/>
            <a:t> Drop Down box.  To enter Wall Thickness in inches or mm, select "in" or "mm" for units.  </a:t>
          </a:r>
          <a:r>
            <a:rPr lang="en-GB" sz="800" b="0" i="0"/>
            <a:t>Enter Loop Dimensions, </a:t>
          </a:r>
          <a:r>
            <a:rPr lang="en-GB" sz="800" b="1" i="1"/>
            <a:t>S</a:t>
          </a:r>
          <a:r>
            <a:rPr lang="en-GB" sz="800" b="0" i="0"/>
            <a:t>, </a:t>
          </a:r>
          <a:r>
            <a:rPr lang="en-GB" sz="800" b="1" i="1"/>
            <a:t>G</a:t>
          </a:r>
          <a:r>
            <a:rPr lang="en-GB" sz="800" b="0" i="0"/>
            <a:t>, </a:t>
          </a:r>
          <a:r>
            <a:rPr lang="en-GB" sz="800" b="1" i="1"/>
            <a:t>H</a:t>
          </a:r>
          <a:r>
            <a:rPr lang="en-GB" sz="800" b="0" i="0"/>
            <a:t> &amp; </a:t>
          </a:r>
          <a:r>
            <a:rPr lang="en-GB" sz="800" b="1" i="1"/>
            <a:t>W</a:t>
          </a:r>
          <a:r>
            <a:rPr lang="en-GB" sz="800" baseline="0"/>
            <a:t>, in the appropriate cells.  See also note v).</a:t>
          </a:r>
          <a:endParaRPr lang="en-GB" sz="800"/>
        </a:p>
      </xdr:txBody>
    </xdr:sp>
    <xdr:clientData/>
  </xdr:twoCellAnchor>
  <xdr:twoCellAnchor>
    <xdr:from>
      <xdr:col>0</xdr:col>
      <xdr:colOff>182880</xdr:colOff>
      <xdr:row>70</xdr:row>
      <xdr:rowOff>15240</xdr:rowOff>
    </xdr:from>
    <xdr:to>
      <xdr:col>17</xdr:col>
      <xdr:colOff>449580</xdr:colOff>
      <xdr:row>71</xdr:row>
      <xdr:rowOff>53340</xdr:rowOff>
    </xdr:to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BE9AB9CF-0E3E-4A07-B076-A328B6D594A3}"/>
            </a:ext>
          </a:extLst>
        </xdr:cNvPr>
        <xdr:cNvSpPr txBox="1"/>
      </xdr:nvSpPr>
      <xdr:spPr>
        <a:xfrm>
          <a:off x="182880" y="9787890"/>
          <a:ext cx="81248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18000" rtlCol="0" anchor="t"/>
        <a:lstStyle/>
        <a:p>
          <a:r>
            <a:rPr lang="en-GB" sz="800" b="1" i="1" baseline="0"/>
            <a:t>Young's Modulus </a:t>
          </a:r>
          <a:r>
            <a:rPr lang="en-GB" sz="800" baseline="0"/>
            <a:t>and </a:t>
          </a:r>
          <a:r>
            <a:rPr lang="en-GB" sz="800" b="1" i="1" baseline="0"/>
            <a:t>Expansion</a:t>
          </a:r>
          <a:r>
            <a:rPr lang="en-GB" sz="800" baseline="0"/>
            <a:t> are based upon </a:t>
          </a:r>
          <a:r>
            <a:rPr lang="en-GB" sz="800" b="1" baseline="0"/>
            <a:t>ASME B31.3 - 2010 Edition</a:t>
          </a:r>
          <a:r>
            <a:rPr lang="en-GB" sz="800" baseline="0"/>
            <a:t>.  </a:t>
          </a:r>
          <a:r>
            <a:rPr lang="en-GB" sz="800" b="1" i="1" baseline="0"/>
            <a:t>Allowable Stress</a:t>
          </a:r>
          <a:r>
            <a:rPr lang="en-GB" sz="800" b="0" i="0" baseline="0"/>
            <a:t> should be </a:t>
          </a:r>
          <a:r>
            <a:rPr lang="en-GB" sz="800" baseline="0"/>
            <a:t>based upon para 302.3.5 (1a).</a:t>
          </a:r>
        </a:p>
        <a:p>
          <a:endParaRPr lang="en-GB" sz="800"/>
        </a:p>
      </xdr:txBody>
    </xdr:sp>
    <xdr:clientData/>
  </xdr:twoCellAnchor>
  <xdr:twoCellAnchor>
    <xdr:from>
      <xdr:col>12</xdr:col>
      <xdr:colOff>205129</xdr:colOff>
      <xdr:row>24</xdr:row>
      <xdr:rowOff>89227</xdr:rowOff>
    </xdr:from>
    <xdr:to>
      <xdr:col>14</xdr:col>
      <xdr:colOff>140653</xdr:colOff>
      <xdr:row>26</xdr:row>
      <xdr:rowOff>123419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3BC8022A-2029-426D-B8C4-EDD108DD4F37}"/>
            </a:ext>
          </a:extLst>
        </xdr:cNvPr>
        <xdr:cNvSpPr txBox="1"/>
      </xdr:nvSpPr>
      <xdr:spPr>
        <a:xfrm rot="1620000">
          <a:off x="5443879" y="3327727"/>
          <a:ext cx="983274" cy="3199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600"/>
            <a:t>S</a:t>
          </a:r>
        </a:p>
      </xdr:txBody>
    </xdr:sp>
    <xdr:clientData/>
  </xdr:twoCellAnchor>
  <xdr:twoCellAnchor>
    <xdr:from>
      <xdr:col>12</xdr:col>
      <xdr:colOff>22103</xdr:colOff>
      <xdr:row>25</xdr:row>
      <xdr:rowOff>114298</xdr:rowOff>
    </xdr:from>
    <xdr:to>
      <xdr:col>13</xdr:col>
      <xdr:colOff>444135</xdr:colOff>
      <xdr:row>28</xdr:row>
      <xdr:rowOff>6186</xdr:rowOff>
    </xdr:to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7ABD5446-4BBB-4A11-9982-1F16B6DB4DBE}"/>
            </a:ext>
          </a:extLst>
        </xdr:cNvPr>
        <xdr:cNvSpPr txBox="1"/>
      </xdr:nvSpPr>
      <xdr:spPr>
        <a:xfrm rot="1578243">
          <a:off x="5260853" y="3495673"/>
          <a:ext cx="945907" cy="3109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600"/>
            <a:t>G</a:t>
          </a:r>
        </a:p>
      </xdr:txBody>
    </xdr:sp>
    <xdr:clientData/>
  </xdr:twoCellAnchor>
  <xdr:twoCellAnchor>
    <xdr:from>
      <xdr:col>9</xdr:col>
      <xdr:colOff>281674</xdr:colOff>
      <xdr:row>24</xdr:row>
      <xdr:rowOff>46578</xdr:rowOff>
    </xdr:from>
    <xdr:to>
      <xdr:col>12</xdr:col>
      <xdr:colOff>59242</xdr:colOff>
      <xdr:row>26</xdr:row>
      <xdr:rowOff>73931</xdr:rowOff>
    </xdr:to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ED091E58-0237-4730-9DC4-766AACE22E84}"/>
            </a:ext>
          </a:extLst>
        </xdr:cNvPr>
        <xdr:cNvSpPr txBox="1"/>
      </xdr:nvSpPr>
      <xdr:spPr>
        <a:xfrm rot="1554430">
          <a:off x="4472674" y="3285078"/>
          <a:ext cx="825318" cy="3131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600"/>
            <a:t>G/2</a:t>
          </a:r>
        </a:p>
      </xdr:txBody>
    </xdr:sp>
    <xdr:clientData/>
  </xdr:twoCellAnchor>
  <xdr:twoCellAnchor>
    <xdr:from>
      <xdr:col>7</xdr:col>
      <xdr:colOff>405795</xdr:colOff>
      <xdr:row>33</xdr:row>
      <xdr:rowOff>17451</xdr:rowOff>
    </xdr:from>
    <xdr:to>
      <xdr:col>9</xdr:col>
      <xdr:colOff>48041</xdr:colOff>
      <xdr:row>35</xdr:row>
      <xdr:rowOff>51643</xdr:rowOff>
    </xdr:to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DE0D3F8B-4850-448B-921C-7B3228DC99CD}"/>
            </a:ext>
          </a:extLst>
        </xdr:cNvPr>
        <xdr:cNvSpPr txBox="1"/>
      </xdr:nvSpPr>
      <xdr:spPr>
        <a:xfrm rot="1620000">
          <a:off x="3549045" y="4513251"/>
          <a:ext cx="689996" cy="3199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600"/>
            <a:t>W</a:t>
          </a:r>
        </a:p>
      </xdr:txBody>
    </xdr:sp>
    <xdr:clientData/>
  </xdr:twoCellAnchor>
  <xdr:twoCellAnchor>
    <xdr:from>
      <xdr:col>7</xdr:col>
      <xdr:colOff>358507</xdr:colOff>
      <xdr:row>25</xdr:row>
      <xdr:rowOff>110062</xdr:rowOff>
    </xdr:from>
    <xdr:to>
      <xdr:col>8</xdr:col>
      <xdr:colOff>180692</xdr:colOff>
      <xdr:row>28</xdr:row>
      <xdr:rowOff>23444</xdr:rowOff>
    </xdr:to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1805DB04-C6B9-4CD7-925E-5606C9D01B40}"/>
            </a:ext>
          </a:extLst>
        </xdr:cNvPr>
        <xdr:cNvSpPr txBox="1"/>
      </xdr:nvSpPr>
      <xdr:spPr>
        <a:xfrm rot="19994032">
          <a:off x="3501757" y="3491437"/>
          <a:ext cx="346060" cy="3324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600"/>
            <a:t>H</a:t>
          </a:r>
        </a:p>
      </xdr:txBody>
    </xdr:sp>
    <xdr:clientData/>
  </xdr:twoCellAnchor>
  <xdr:twoCellAnchor>
    <xdr:from>
      <xdr:col>11</xdr:col>
      <xdr:colOff>165210</xdr:colOff>
      <xdr:row>28</xdr:row>
      <xdr:rowOff>24902</xdr:rowOff>
    </xdr:from>
    <xdr:to>
      <xdr:col>12</xdr:col>
      <xdr:colOff>186363</xdr:colOff>
      <xdr:row>31</xdr:row>
      <xdr:rowOff>5692</xdr:rowOff>
    </xdr:to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BBAF8FD6-EF23-4123-978E-ACC8C6D68A53}"/>
            </a:ext>
          </a:extLst>
        </xdr:cNvPr>
        <xdr:cNvSpPr txBox="1"/>
      </xdr:nvSpPr>
      <xdr:spPr>
        <a:xfrm>
          <a:off x="5089635" y="3825377"/>
          <a:ext cx="335478" cy="3903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/>
            <a:t>C</a:t>
          </a:r>
        </a:p>
      </xdr:txBody>
    </xdr:sp>
    <xdr:clientData/>
  </xdr:twoCellAnchor>
  <xdr:twoCellAnchor>
    <xdr:from>
      <xdr:col>15</xdr:col>
      <xdr:colOff>56368</xdr:colOff>
      <xdr:row>31</xdr:row>
      <xdr:rowOff>83684</xdr:rowOff>
    </xdr:from>
    <xdr:to>
      <xdr:col>16</xdr:col>
      <xdr:colOff>327272</xdr:colOff>
      <xdr:row>35</xdr:row>
      <xdr:rowOff>11725</xdr:rowOff>
    </xdr:to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2F8A246B-2118-4F20-9587-1C2FA79A6EB4}"/>
            </a:ext>
          </a:extLst>
        </xdr:cNvPr>
        <xdr:cNvSpPr txBox="1"/>
      </xdr:nvSpPr>
      <xdr:spPr>
        <a:xfrm rot="1620000">
          <a:off x="6866743" y="4293734"/>
          <a:ext cx="794779" cy="4995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000" baseline="0"/>
            <a:t>≈ 20ft min</a:t>
          </a:r>
        </a:p>
      </xdr:txBody>
    </xdr:sp>
    <xdr:clientData/>
  </xdr:twoCellAnchor>
  <xdr:twoCellAnchor>
    <xdr:from>
      <xdr:col>8</xdr:col>
      <xdr:colOff>407049</xdr:colOff>
      <xdr:row>31</xdr:row>
      <xdr:rowOff>43961</xdr:rowOff>
    </xdr:from>
    <xdr:to>
      <xdr:col>9</xdr:col>
      <xdr:colOff>68707</xdr:colOff>
      <xdr:row>32</xdr:row>
      <xdr:rowOff>75874</xdr:rowOff>
    </xdr:to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id="{6BBFFE58-57E9-4D3A-9E90-99E98163D61E}"/>
            </a:ext>
          </a:extLst>
        </xdr:cNvPr>
        <xdr:cNvSpPr txBox="1"/>
      </xdr:nvSpPr>
      <xdr:spPr>
        <a:xfrm>
          <a:off x="4074174" y="4254011"/>
          <a:ext cx="185533" cy="1747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 i="1"/>
            <a:t>A</a:t>
          </a:r>
        </a:p>
      </xdr:txBody>
    </xdr:sp>
    <xdr:clientData/>
  </xdr:twoCellAnchor>
  <xdr:twoCellAnchor>
    <xdr:from>
      <xdr:col>9</xdr:col>
      <xdr:colOff>351080</xdr:colOff>
      <xdr:row>27</xdr:row>
      <xdr:rowOff>86295</xdr:rowOff>
    </xdr:from>
    <xdr:to>
      <xdr:col>10</xdr:col>
      <xdr:colOff>13586</xdr:colOff>
      <xdr:row>28</xdr:row>
      <xdr:rowOff>126939</xdr:rowOff>
    </xdr:to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D1F4CC20-71C0-441F-A8B6-AD2995828ACA}"/>
            </a:ext>
          </a:extLst>
        </xdr:cNvPr>
        <xdr:cNvSpPr txBox="1"/>
      </xdr:nvSpPr>
      <xdr:spPr>
        <a:xfrm>
          <a:off x="4542080" y="3762945"/>
          <a:ext cx="186381" cy="1644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 i="1"/>
            <a:t>B</a:t>
          </a:r>
        </a:p>
      </xdr:txBody>
    </xdr:sp>
    <xdr:clientData/>
  </xdr:twoCellAnchor>
  <xdr:twoCellAnchor>
    <xdr:from>
      <xdr:col>12</xdr:col>
      <xdr:colOff>138076</xdr:colOff>
      <xdr:row>31</xdr:row>
      <xdr:rowOff>120158</xdr:rowOff>
    </xdr:from>
    <xdr:to>
      <xdr:col>12</xdr:col>
      <xdr:colOff>430176</xdr:colOff>
      <xdr:row>34</xdr:row>
      <xdr:rowOff>37770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965C5700-2442-41AE-94ED-305CEF967227}"/>
            </a:ext>
          </a:extLst>
        </xdr:cNvPr>
        <xdr:cNvSpPr txBox="1"/>
      </xdr:nvSpPr>
      <xdr:spPr>
        <a:xfrm>
          <a:off x="5376826" y="4330208"/>
          <a:ext cx="292100" cy="346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800"/>
            <a:t>R</a:t>
          </a:r>
        </a:p>
      </xdr:txBody>
    </xdr:sp>
    <xdr:clientData/>
  </xdr:twoCellAnchor>
  <xdr:twoCellAnchor>
    <xdr:from>
      <xdr:col>5</xdr:col>
      <xdr:colOff>114301</xdr:colOff>
      <xdr:row>16</xdr:row>
      <xdr:rowOff>12362</xdr:rowOff>
    </xdr:from>
    <xdr:to>
      <xdr:col>6</xdr:col>
      <xdr:colOff>152401</xdr:colOff>
      <xdr:row>19</xdr:row>
      <xdr:rowOff>73582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2C5EAFC0-7507-4CC6-BEAC-048C73886669}"/>
            </a:ext>
          </a:extLst>
        </xdr:cNvPr>
        <xdr:cNvSpPr txBox="1"/>
      </xdr:nvSpPr>
      <xdr:spPr>
        <a:xfrm>
          <a:off x="2209801" y="2098337"/>
          <a:ext cx="561975" cy="4993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r>
            <a:rPr lang="en-GB" sz="2400">
              <a:latin typeface="Times New Roman" panose="02020603050405020304" pitchFamily="18" charset="0"/>
              <a:cs typeface="Times New Roman" panose="02020603050405020304" pitchFamily="18" charset="0"/>
            </a:rPr>
            <a:t>Fx</a:t>
          </a:r>
        </a:p>
      </xdr:txBody>
    </xdr:sp>
    <xdr:clientData/>
  </xdr:twoCellAnchor>
  <xdr:twoCellAnchor>
    <xdr:from>
      <xdr:col>16</xdr:col>
      <xdr:colOff>419111</xdr:colOff>
      <xdr:row>39</xdr:row>
      <xdr:rowOff>44607</xdr:rowOff>
    </xdr:from>
    <xdr:to>
      <xdr:col>17</xdr:col>
      <xdr:colOff>457212</xdr:colOff>
      <xdr:row>42</xdr:row>
      <xdr:rowOff>114619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AAB301B-283A-47D1-9BD7-769ECA8B7C1E}"/>
            </a:ext>
          </a:extLst>
        </xdr:cNvPr>
        <xdr:cNvSpPr txBox="1"/>
      </xdr:nvSpPr>
      <xdr:spPr>
        <a:xfrm>
          <a:off x="7753361" y="5407182"/>
          <a:ext cx="561976" cy="4986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r>
            <a:rPr lang="en-GB" sz="2400">
              <a:latin typeface="Times New Roman" panose="02020603050405020304" pitchFamily="18" charset="0"/>
              <a:cs typeface="Times New Roman" panose="02020603050405020304" pitchFamily="18" charset="0"/>
            </a:rPr>
            <a:t>Fx</a:t>
          </a:r>
        </a:p>
      </xdr:txBody>
    </xdr:sp>
    <xdr:clientData/>
  </xdr:twoCellAnchor>
  <xdr:twoCellAnchor>
    <xdr:from>
      <xdr:col>0</xdr:col>
      <xdr:colOff>175260</xdr:colOff>
      <xdr:row>77</xdr:row>
      <xdr:rowOff>7620</xdr:rowOff>
    </xdr:from>
    <xdr:to>
      <xdr:col>17</xdr:col>
      <xdr:colOff>441960</xdr:colOff>
      <xdr:row>79</xdr:row>
      <xdr:rowOff>22860</xdr:rowOff>
    </xdr:to>
    <xdr:sp macro="" textlink="">
      <xdr:nvSpPr>
        <xdr:cNvPr id="103" name="TextBox 102">
          <a:extLst>
            <a:ext uri="{FF2B5EF4-FFF2-40B4-BE49-F238E27FC236}">
              <a16:creationId xmlns:a16="http://schemas.microsoft.com/office/drawing/2014/main" id="{BAC043EC-62EA-468E-B8DA-508C7BD1439A}"/>
            </a:ext>
          </a:extLst>
        </xdr:cNvPr>
        <xdr:cNvSpPr txBox="1"/>
      </xdr:nvSpPr>
      <xdr:spPr>
        <a:xfrm>
          <a:off x="175260" y="10780395"/>
          <a:ext cx="8124825" cy="3009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18000" rtlCol="0" anchor="t"/>
        <a:lstStyle/>
        <a:p>
          <a:r>
            <a:rPr lang="en-GB" sz="800" baseline="0"/>
            <a:t>Young's Modulus, Expansion, Forces and Displacement Stress are based upon minimum temperature of 70°F.  If lower temperature required for Displacement Stress enter appropriate data into the </a:t>
          </a:r>
          <a:r>
            <a:rPr lang="en-GB" sz="800" b="1" i="1" baseline="0"/>
            <a:t>Min Temperature</a:t>
          </a:r>
          <a:r>
            <a:rPr lang="en-GB" sz="800" baseline="0"/>
            <a:t> cell.  This also affects the value of the cold Young's Modulus</a:t>
          </a:r>
        </a:p>
        <a:p>
          <a:endParaRPr lang="en-GB" sz="800"/>
        </a:p>
      </xdr:txBody>
    </xdr:sp>
    <xdr:clientData/>
  </xdr:twoCellAnchor>
  <xdr:twoCellAnchor>
    <xdr:from>
      <xdr:col>0</xdr:col>
      <xdr:colOff>175260</xdr:colOff>
      <xdr:row>79</xdr:row>
      <xdr:rowOff>0</xdr:rowOff>
    </xdr:from>
    <xdr:to>
      <xdr:col>17</xdr:col>
      <xdr:colOff>441960</xdr:colOff>
      <xdr:row>80</xdr:row>
      <xdr:rowOff>22860</xdr:rowOff>
    </xdr:to>
    <xdr:sp macro="" textlink="">
      <xdr:nvSpPr>
        <xdr:cNvPr id="104" name="TextBox 103">
          <a:extLst>
            <a:ext uri="{FF2B5EF4-FFF2-40B4-BE49-F238E27FC236}">
              <a16:creationId xmlns:a16="http://schemas.microsoft.com/office/drawing/2014/main" id="{CE896DD0-ED19-4692-9589-80EE42940A90}"/>
            </a:ext>
          </a:extLst>
        </xdr:cNvPr>
        <xdr:cNvSpPr txBox="1"/>
      </xdr:nvSpPr>
      <xdr:spPr>
        <a:xfrm>
          <a:off x="175260" y="11058525"/>
          <a:ext cx="8124825" cy="1657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18000" rtlCol="0" anchor="t"/>
        <a:lstStyle/>
        <a:p>
          <a:r>
            <a:rPr lang="en-GB" sz="800" b="0" i="0" baseline="0"/>
            <a:t>Anchor Force (Hot) is based upon the ratios of the hot and cold Young's Modulus.</a:t>
          </a:r>
        </a:p>
        <a:p>
          <a:endParaRPr lang="en-GB" sz="800"/>
        </a:p>
      </xdr:txBody>
    </xdr:sp>
    <xdr:clientData/>
  </xdr:twoCellAnchor>
  <xdr:twoCellAnchor>
    <xdr:from>
      <xdr:col>5</xdr:col>
      <xdr:colOff>0</xdr:colOff>
      <xdr:row>51</xdr:row>
      <xdr:rowOff>38100</xdr:rowOff>
    </xdr:from>
    <xdr:to>
      <xdr:col>17</xdr:col>
      <xdr:colOff>485520</xdr:colOff>
      <xdr:row>51</xdr:row>
      <xdr:rowOff>38100</xdr:rowOff>
    </xdr:to>
    <xdr:cxnSp macro="">
      <xdr:nvCxnSpPr>
        <xdr:cNvPr id="105" name="Straight Connector 104">
          <a:extLst>
            <a:ext uri="{FF2B5EF4-FFF2-40B4-BE49-F238E27FC236}">
              <a16:creationId xmlns:a16="http://schemas.microsoft.com/office/drawing/2014/main" id="{794E6734-E662-4A4E-8358-8A29F7CC090C}"/>
            </a:ext>
          </a:extLst>
        </xdr:cNvPr>
        <xdr:cNvCxnSpPr/>
      </xdr:nvCxnSpPr>
      <xdr:spPr>
        <a:xfrm>
          <a:off x="2095500" y="712470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52</xdr:row>
      <xdr:rowOff>60960</xdr:rowOff>
    </xdr:from>
    <xdr:to>
      <xdr:col>17</xdr:col>
      <xdr:colOff>485520</xdr:colOff>
      <xdr:row>52</xdr:row>
      <xdr:rowOff>60960</xdr:rowOff>
    </xdr:to>
    <xdr:cxnSp macro="">
      <xdr:nvCxnSpPr>
        <xdr:cNvPr id="106" name="Straight Connector 105">
          <a:extLst>
            <a:ext uri="{FF2B5EF4-FFF2-40B4-BE49-F238E27FC236}">
              <a16:creationId xmlns:a16="http://schemas.microsoft.com/office/drawing/2014/main" id="{14F7AFD7-7724-4AC1-874A-F2A7B07DB927}"/>
            </a:ext>
          </a:extLst>
        </xdr:cNvPr>
        <xdr:cNvCxnSpPr/>
      </xdr:nvCxnSpPr>
      <xdr:spPr>
        <a:xfrm>
          <a:off x="2095500" y="727138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53</xdr:row>
      <xdr:rowOff>83820</xdr:rowOff>
    </xdr:from>
    <xdr:to>
      <xdr:col>17</xdr:col>
      <xdr:colOff>485520</xdr:colOff>
      <xdr:row>53</xdr:row>
      <xdr:rowOff>83820</xdr:rowOff>
    </xdr:to>
    <xdr:cxnSp macro="">
      <xdr:nvCxnSpPr>
        <xdr:cNvPr id="107" name="Straight Connector 106">
          <a:extLst>
            <a:ext uri="{FF2B5EF4-FFF2-40B4-BE49-F238E27FC236}">
              <a16:creationId xmlns:a16="http://schemas.microsoft.com/office/drawing/2014/main" id="{146BCB9B-3CF1-4B05-AC5B-D7360F52788B}"/>
            </a:ext>
          </a:extLst>
        </xdr:cNvPr>
        <xdr:cNvCxnSpPr/>
      </xdr:nvCxnSpPr>
      <xdr:spPr>
        <a:xfrm>
          <a:off x="2095500" y="743712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54</xdr:row>
      <xdr:rowOff>106680</xdr:rowOff>
    </xdr:from>
    <xdr:to>
      <xdr:col>17</xdr:col>
      <xdr:colOff>485520</xdr:colOff>
      <xdr:row>54</xdr:row>
      <xdr:rowOff>106680</xdr:rowOff>
    </xdr:to>
    <xdr:cxnSp macro="">
      <xdr:nvCxnSpPr>
        <xdr:cNvPr id="108" name="Straight Connector 107">
          <a:extLst>
            <a:ext uri="{FF2B5EF4-FFF2-40B4-BE49-F238E27FC236}">
              <a16:creationId xmlns:a16="http://schemas.microsoft.com/office/drawing/2014/main" id="{CD32EB4B-1D19-410F-A926-A41F875790DA}"/>
            </a:ext>
          </a:extLst>
        </xdr:cNvPr>
        <xdr:cNvCxnSpPr/>
      </xdr:nvCxnSpPr>
      <xdr:spPr>
        <a:xfrm>
          <a:off x="2095500" y="760285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56</xdr:row>
      <xdr:rowOff>0</xdr:rowOff>
    </xdr:from>
    <xdr:to>
      <xdr:col>17</xdr:col>
      <xdr:colOff>485520</xdr:colOff>
      <xdr:row>56</xdr:row>
      <xdr:rowOff>0</xdr:rowOff>
    </xdr:to>
    <xdr:cxnSp macro="">
      <xdr:nvCxnSpPr>
        <xdr:cNvPr id="109" name="Straight Connector 108">
          <a:extLst>
            <a:ext uri="{FF2B5EF4-FFF2-40B4-BE49-F238E27FC236}">
              <a16:creationId xmlns:a16="http://schemas.microsoft.com/office/drawing/2014/main" id="{A69A9605-655F-45EE-A9B3-BF0FC050D9D0}"/>
            </a:ext>
          </a:extLst>
        </xdr:cNvPr>
        <xdr:cNvCxnSpPr/>
      </xdr:nvCxnSpPr>
      <xdr:spPr>
        <a:xfrm>
          <a:off x="2095500" y="778192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57</xdr:row>
      <xdr:rowOff>22860</xdr:rowOff>
    </xdr:from>
    <xdr:to>
      <xdr:col>17</xdr:col>
      <xdr:colOff>485520</xdr:colOff>
      <xdr:row>57</xdr:row>
      <xdr:rowOff>22860</xdr:rowOff>
    </xdr:to>
    <xdr:cxnSp macro="">
      <xdr:nvCxnSpPr>
        <xdr:cNvPr id="110" name="Straight Connector 109">
          <a:extLst>
            <a:ext uri="{FF2B5EF4-FFF2-40B4-BE49-F238E27FC236}">
              <a16:creationId xmlns:a16="http://schemas.microsoft.com/office/drawing/2014/main" id="{E3102767-2CFF-4A08-8CE3-D3006E2431B2}"/>
            </a:ext>
          </a:extLst>
        </xdr:cNvPr>
        <xdr:cNvCxnSpPr/>
      </xdr:nvCxnSpPr>
      <xdr:spPr>
        <a:xfrm>
          <a:off x="2095500" y="794766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58</xdr:row>
      <xdr:rowOff>45720</xdr:rowOff>
    </xdr:from>
    <xdr:to>
      <xdr:col>17</xdr:col>
      <xdr:colOff>485520</xdr:colOff>
      <xdr:row>58</xdr:row>
      <xdr:rowOff>45720</xdr:rowOff>
    </xdr:to>
    <xdr:cxnSp macro="">
      <xdr:nvCxnSpPr>
        <xdr:cNvPr id="111" name="Straight Connector 110">
          <a:extLst>
            <a:ext uri="{FF2B5EF4-FFF2-40B4-BE49-F238E27FC236}">
              <a16:creationId xmlns:a16="http://schemas.microsoft.com/office/drawing/2014/main" id="{4D4ABCF9-5AE1-47F7-830D-7461B802A958}"/>
            </a:ext>
          </a:extLst>
        </xdr:cNvPr>
        <xdr:cNvCxnSpPr/>
      </xdr:nvCxnSpPr>
      <xdr:spPr>
        <a:xfrm>
          <a:off x="2095500" y="811339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59</xdr:row>
      <xdr:rowOff>68580</xdr:rowOff>
    </xdr:from>
    <xdr:to>
      <xdr:col>17</xdr:col>
      <xdr:colOff>485520</xdr:colOff>
      <xdr:row>59</xdr:row>
      <xdr:rowOff>68580</xdr:rowOff>
    </xdr:to>
    <xdr:cxnSp macro="">
      <xdr:nvCxnSpPr>
        <xdr:cNvPr id="112" name="Straight Connector 111">
          <a:extLst>
            <a:ext uri="{FF2B5EF4-FFF2-40B4-BE49-F238E27FC236}">
              <a16:creationId xmlns:a16="http://schemas.microsoft.com/office/drawing/2014/main" id="{65A5065B-8185-47CF-893D-8154C1D7CB4C}"/>
            </a:ext>
          </a:extLst>
        </xdr:cNvPr>
        <xdr:cNvCxnSpPr/>
      </xdr:nvCxnSpPr>
      <xdr:spPr>
        <a:xfrm>
          <a:off x="2095500" y="827913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60</xdr:row>
      <xdr:rowOff>91440</xdr:rowOff>
    </xdr:from>
    <xdr:to>
      <xdr:col>17</xdr:col>
      <xdr:colOff>485520</xdr:colOff>
      <xdr:row>60</xdr:row>
      <xdr:rowOff>91440</xdr:rowOff>
    </xdr:to>
    <xdr:cxnSp macro="">
      <xdr:nvCxnSpPr>
        <xdr:cNvPr id="113" name="Straight Connector 112">
          <a:extLst>
            <a:ext uri="{FF2B5EF4-FFF2-40B4-BE49-F238E27FC236}">
              <a16:creationId xmlns:a16="http://schemas.microsoft.com/office/drawing/2014/main" id="{7774DF54-C758-44B2-89A4-00A8009E238F}"/>
            </a:ext>
          </a:extLst>
        </xdr:cNvPr>
        <xdr:cNvCxnSpPr/>
      </xdr:nvCxnSpPr>
      <xdr:spPr>
        <a:xfrm>
          <a:off x="2095500" y="8425815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61</xdr:row>
      <xdr:rowOff>114300</xdr:rowOff>
    </xdr:from>
    <xdr:to>
      <xdr:col>17</xdr:col>
      <xdr:colOff>485520</xdr:colOff>
      <xdr:row>61</xdr:row>
      <xdr:rowOff>114300</xdr:rowOff>
    </xdr:to>
    <xdr:cxnSp macro="">
      <xdr:nvCxnSpPr>
        <xdr:cNvPr id="114" name="Straight Connector 113">
          <a:extLst>
            <a:ext uri="{FF2B5EF4-FFF2-40B4-BE49-F238E27FC236}">
              <a16:creationId xmlns:a16="http://schemas.microsoft.com/office/drawing/2014/main" id="{04FE991D-EC56-46BF-97E9-FAB13CBE58ED}"/>
            </a:ext>
          </a:extLst>
        </xdr:cNvPr>
        <xdr:cNvCxnSpPr/>
      </xdr:nvCxnSpPr>
      <xdr:spPr>
        <a:xfrm>
          <a:off x="2095500" y="8591550"/>
          <a:ext cx="6248145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5</xdr:row>
      <xdr:rowOff>190500</xdr:rowOff>
    </xdr:from>
    <xdr:to>
      <xdr:col>17</xdr:col>
      <xdr:colOff>0</xdr:colOff>
      <xdr:row>62</xdr:row>
      <xdr:rowOff>117480</xdr:rowOff>
    </xdr:to>
    <xdr:cxnSp macro="">
      <xdr:nvCxnSpPr>
        <xdr:cNvPr id="115" name="Straight Connector 114">
          <a:extLst>
            <a:ext uri="{FF2B5EF4-FFF2-40B4-BE49-F238E27FC236}">
              <a16:creationId xmlns:a16="http://schemas.microsoft.com/office/drawing/2014/main" id="{6A4339C8-8A56-44FE-871E-1C65903E0A92}"/>
            </a:ext>
          </a:extLst>
        </xdr:cNvPr>
        <xdr:cNvCxnSpPr/>
      </xdr:nvCxnSpPr>
      <xdr:spPr>
        <a:xfrm>
          <a:off x="7858125" y="762000"/>
          <a:ext cx="0" cy="7975605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187569</xdr:colOff>
      <xdr:row>18</xdr:row>
      <xdr:rowOff>14654</xdr:rowOff>
    </xdr:from>
    <xdr:to>
      <xdr:col>17</xdr:col>
      <xdr:colOff>342900</xdr:colOff>
      <xdr:row>40</xdr:row>
      <xdr:rowOff>29297</xdr:rowOff>
    </xdr:to>
    <xdr:grpSp>
      <xdr:nvGrpSpPr>
        <xdr:cNvPr id="116" name="Group 115">
          <a:extLst>
            <a:ext uri="{FF2B5EF4-FFF2-40B4-BE49-F238E27FC236}">
              <a16:creationId xmlns:a16="http://schemas.microsoft.com/office/drawing/2014/main" id="{0E57CE13-10B5-4AFB-9312-6CFC7413874F}"/>
            </a:ext>
          </a:extLst>
        </xdr:cNvPr>
        <xdr:cNvGrpSpPr/>
      </xdr:nvGrpSpPr>
      <xdr:grpSpPr>
        <a:xfrm>
          <a:off x="2283069" y="2395904"/>
          <a:ext cx="5917956" cy="3138843"/>
          <a:chOff x="2138289" y="2270174"/>
          <a:chExt cx="5519811" cy="2895003"/>
        </a:xfrm>
      </xdr:grpSpPr>
      <xdr:grpSp>
        <xdr:nvGrpSpPr>
          <xdr:cNvPr id="117" name="Group 116">
            <a:extLst>
              <a:ext uri="{FF2B5EF4-FFF2-40B4-BE49-F238E27FC236}">
                <a16:creationId xmlns:a16="http://schemas.microsoft.com/office/drawing/2014/main" id="{0DCF8D6A-BF18-4BC8-B93C-8C8570539C82}"/>
              </a:ext>
            </a:extLst>
          </xdr:cNvPr>
          <xdr:cNvGrpSpPr/>
        </xdr:nvGrpSpPr>
        <xdr:grpSpPr>
          <a:xfrm>
            <a:off x="2669931" y="2270174"/>
            <a:ext cx="4988169" cy="2599006"/>
            <a:chOff x="2669931" y="2270174"/>
            <a:chExt cx="4988169" cy="2599006"/>
          </a:xfrm>
        </xdr:grpSpPr>
        <xdr:cxnSp macro="">
          <xdr:nvCxnSpPr>
            <xdr:cNvPr id="184" name="Straight Connector 183">
              <a:extLst>
                <a:ext uri="{FF2B5EF4-FFF2-40B4-BE49-F238E27FC236}">
                  <a16:creationId xmlns:a16="http://schemas.microsoft.com/office/drawing/2014/main" id="{00F3076F-0095-4536-910E-0D6EB7E84194}"/>
                </a:ext>
              </a:extLst>
            </xdr:cNvPr>
            <xdr:cNvCxnSpPr/>
          </xdr:nvCxnSpPr>
          <xdr:spPr>
            <a:xfrm flipV="1">
              <a:off x="2669931" y="2270174"/>
              <a:ext cx="648872" cy="335867"/>
            </a:xfrm>
            <a:prstGeom prst="line">
              <a:avLst/>
            </a:prstGeom>
            <a:ln w="635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85" name="Straight Connector 184">
              <a:extLst>
                <a:ext uri="{FF2B5EF4-FFF2-40B4-BE49-F238E27FC236}">
                  <a16:creationId xmlns:a16="http://schemas.microsoft.com/office/drawing/2014/main" id="{591E4B75-D044-4558-B4A6-2EB752B37DA6}"/>
                </a:ext>
              </a:extLst>
            </xdr:cNvPr>
            <xdr:cNvCxnSpPr/>
          </xdr:nvCxnSpPr>
          <xdr:spPr>
            <a:xfrm flipH="1">
              <a:off x="7269480" y="4695093"/>
              <a:ext cx="350520" cy="174087"/>
            </a:xfrm>
            <a:prstGeom prst="line">
              <a:avLst/>
            </a:prstGeom>
            <a:ln w="635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86" name="Straight Connector 185">
              <a:extLst>
                <a:ext uri="{FF2B5EF4-FFF2-40B4-BE49-F238E27FC236}">
                  <a16:creationId xmlns:a16="http://schemas.microsoft.com/office/drawing/2014/main" id="{93A00373-83B2-43EF-96D1-ADBAA7B4E83D}"/>
                </a:ext>
              </a:extLst>
            </xdr:cNvPr>
            <xdr:cNvCxnSpPr/>
          </xdr:nvCxnSpPr>
          <xdr:spPr>
            <a:xfrm flipH="1">
              <a:off x="3809417" y="2956560"/>
              <a:ext cx="426130" cy="211602"/>
            </a:xfrm>
            <a:prstGeom prst="line">
              <a:avLst/>
            </a:prstGeom>
            <a:ln w="635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87" name="Straight Connector 186">
              <a:extLst>
                <a:ext uri="{FF2B5EF4-FFF2-40B4-BE49-F238E27FC236}">
                  <a16:creationId xmlns:a16="http://schemas.microsoft.com/office/drawing/2014/main" id="{31082749-965D-491C-B049-EA82D3D97BE2}"/>
                </a:ext>
              </a:extLst>
            </xdr:cNvPr>
            <xdr:cNvCxnSpPr/>
          </xdr:nvCxnSpPr>
          <xdr:spPr>
            <a:xfrm flipH="1">
              <a:off x="6083691" y="4106594"/>
              <a:ext cx="437856" cy="217451"/>
            </a:xfrm>
            <a:prstGeom prst="line">
              <a:avLst/>
            </a:prstGeom>
            <a:ln w="635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88" name="Straight Arrow Connector 187">
              <a:extLst>
                <a:ext uri="{FF2B5EF4-FFF2-40B4-BE49-F238E27FC236}">
                  <a16:creationId xmlns:a16="http://schemas.microsoft.com/office/drawing/2014/main" id="{5A26267F-7964-41A3-848B-BDE1390E4AD7}"/>
                </a:ext>
              </a:extLst>
            </xdr:cNvPr>
            <xdr:cNvCxnSpPr/>
          </xdr:nvCxnSpPr>
          <xdr:spPr>
            <a:xfrm>
              <a:off x="4194516" y="2982937"/>
              <a:ext cx="2286001" cy="1147103"/>
            </a:xfrm>
            <a:prstGeom prst="straightConnector1">
              <a:avLst/>
            </a:prstGeom>
            <a:ln w="6350">
              <a:solidFill>
                <a:schemeClr val="tx1"/>
              </a:solidFill>
              <a:headEnd type="triangle" w="sm" len="lg"/>
              <a:tailEnd type="triangle" w="sm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89" name="Straight Arrow Connector 188">
              <a:extLst>
                <a:ext uri="{FF2B5EF4-FFF2-40B4-BE49-F238E27FC236}">
                  <a16:creationId xmlns:a16="http://schemas.microsoft.com/office/drawing/2014/main" id="{CEB37150-749F-49D9-91BC-E25F74F8F6B8}"/>
                </a:ext>
              </a:extLst>
            </xdr:cNvPr>
            <xdr:cNvCxnSpPr/>
          </xdr:nvCxnSpPr>
          <xdr:spPr>
            <a:xfrm>
              <a:off x="3280703" y="2293620"/>
              <a:ext cx="4339297" cy="2174631"/>
            </a:xfrm>
            <a:prstGeom prst="straightConnector1">
              <a:avLst/>
            </a:prstGeom>
            <a:ln w="6350">
              <a:solidFill>
                <a:schemeClr val="tx1"/>
              </a:solidFill>
              <a:headEnd type="triangle" w="sm" len="lg"/>
              <a:tailEnd type="triangle" w="sm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0" name="Straight Connector 189">
              <a:extLst>
                <a:ext uri="{FF2B5EF4-FFF2-40B4-BE49-F238E27FC236}">
                  <a16:creationId xmlns:a16="http://schemas.microsoft.com/office/drawing/2014/main" id="{460EFB95-61A3-4796-8F7C-3A55E514550F}"/>
                </a:ext>
              </a:extLst>
            </xdr:cNvPr>
            <xdr:cNvCxnSpPr/>
          </xdr:nvCxnSpPr>
          <xdr:spPr>
            <a:xfrm flipV="1">
              <a:off x="3927816" y="3650567"/>
              <a:ext cx="1262576" cy="638907"/>
            </a:xfrm>
            <a:prstGeom prst="line">
              <a:avLst/>
            </a:prstGeom>
            <a:ln w="6350">
              <a:solidFill>
                <a:schemeClr val="tx1"/>
              </a:solidFill>
              <a:prstDash val="lgDashDot"/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1" name="Straight Arrow Connector 190">
              <a:extLst>
                <a:ext uri="{FF2B5EF4-FFF2-40B4-BE49-F238E27FC236}">
                  <a16:creationId xmlns:a16="http://schemas.microsoft.com/office/drawing/2014/main" id="{EA326DEF-E719-49C5-8F28-FDE5E79C3F36}"/>
                </a:ext>
              </a:extLst>
            </xdr:cNvPr>
            <xdr:cNvCxnSpPr/>
          </xdr:nvCxnSpPr>
          <xdr:spPr>
            <a:xfrm>
              <a:off x="3960055" y="3091962"/>
              <a:ext cx="1173418" cy="582081"/>
            </a:xfrm>
            <a:prstGeom prst="straightConnector1">
              <a:avLst/>
            </a:prstGeom>
            <a:ln w="6350">
              <a:solidFill>
                <a:schemeClr val="tx1"/>
              </a:solidFill>
              <a:headEnd type="triangle" w="sm" len="lg"/>
              <a:tailEnd type="triangle" w="sm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2" name="Straight Connector 191">
              <a:extLst>
                <a:ext uri="{FF2B5EF4-FFF2-40B4-BE49-F238E27FC236}">
                  <a16:creationId xmlns:a16="http://schemas.microsoft.com/office/drawing/2014/main" id="{2EBA15C2-1751-4BAF-92DE-AEE9CCB46F31}"/>
                </a:ext>
              </a:extLst>
            </xdr:cNvPr>
            <xdr:cNvCxnSpPr/>
          </xdr:nvCxnSpPr>
          <xdr:spPr>
            <a:xfrm flipH="1">
              <a:off x="3169334" y="4088418"/>
              <a:ext cx="487681" cy="244431"/>
            </a:xfrm>
            <a:prstGeom prst="line">
              <a:avLst/>
            </a:prstGeom>
            <a:ln w="635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3" name="Straight Arrow Connector 192">
              <a:extLst>
                <a:ext uri="{FF2B5EF4-FFF2-40B4-BE49-F238E27FC236}">
                  <a16:creationId xmlns:a16="http://schemas.microsoft.com/office/drawing/2014/main" id="{642A7A62-9A6F-4794-BEB6-0BC53F4498F1}"/>
                </a:ext>
              </a:extLst>
            </xdr:cNvPr>
            <xdr:cNvCxnSpPr/>
          </xdr:nvCxnSpPr>
          <xdr:spPr>
            <a:xfrm>
              <a:off x="3201572" y="4315265"/>
              <a:ext cx="689903" cy="344659"/>
            </a:xfrm>
            <a:prstGeom prst="straightConnector1">
              <a:avLst/>
            </a:prstGeom>
            <a:ln w="6350">
              <a:solidFill>
                <a:schemeClr val="tx1"/>
              </a:solidFill>
              <a:headEnd type="triangle" w="sm" len="lg"/>
              <a:tailEnd type="triangle" w="sm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4" name="Straight Connector 193">
              <a:extLst>
                <a:ext uri="{FF2B5EF4-FFF2-40B4-BE49-F238E27FC236}">
                  <a16:creationId xmlns:a16="http://schemas.microsoft.com/office/drawing/2014/main" id="{CD5D984E-37E5-4DD6-8755-4BE8CDB0BFC4}"/>
                </a:ext>
              </a:extLst>
            </xdr:cNvPr>
            <xdr:cNvCxnSpPr/>
          </xdr:nvCxnSpPr>
          <xdr:spPr>
            <a:xfrm flipH="1">
              <a:off x="3847514" y="4430148"/>
              <a:ext cx="493547" cy="247360"/>
            </a:xfrm>
            <a:prstGeom prst="line">
              <a:avLst/>
            </a:prstGeom>
            <a:ln w="635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5" name="Straight Connector 194">
              <a:extLst>
                <a:ext uri="{FF2B5EF4-FFF2-40B4-BE49-F238E27FC236}">
                  <a16:creationId xmlns:a16="http://schemas.microsoft.com/office/drawing/2014/main" id="{41704969-457A-48CF-8C6B-5CCC347C5130}"/>
                </a:ext>
              </a:extLst>
            </xdr:cNvPr>
            <xdr:cNvCxnSpPr/>
          </xdr:nvCxnSpPr>
          <xdr:spPr>
            <a:xfrm flipH="1" flipV="1">
              <a:off x="2981765" y="3744350"/>
              <a:ext cx="660594" cy="320627"/>
            </a:xfrm>
            <a:prstGeom prst="line">
              <a:avLst/>
            </a:prstGeom>
            <a:ln w="635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6" name="Straight Arrow Connector 195">
              <a:extLst>
                <a:ext uri="{FF2B5EF4-FFF2-40B4-BE49-F238E27FC236}">
                  <a16:creationId xmlns:a16="http://schemas.microsoft.com/office/drawing/2014/main" id="{DCC6A972-FC32-45B8-8D63-9CF84BDC961E}"/>
                </a:ext>
              </a:extLst>
            </xdr:cNvPr>
            <xdr:cNvCxnSpPr/>
          </xdr:nvCxnSpPr>
          <xdr:spPr>
            <a:xfrm flipH="1">
              <a:off x="3052104" y="3330526"/>
              <a:ext cx="913812" cy="440201"/>
            </a:xfrm>
            <a:prstGeom prst="straightConnector1">
              <a:avLst/>
            </a:prstGeom>
            <a:ln w="6350">
              <a:solidFill>
                <a:schemeClr val="tx1"/>
              </a:solidFill>
              <a:headEnd type="triangle" w="sm" len="lg"/>
              <a:tailEnd type="triangle" w="sm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85E014E5-6339-4EE5-9494-4B7B27F35D37}"/>
                </a:ext>
              </a:extLst>
            </xdr:cNvPr>
            <xdr:cNvCxnSpPr/>
          </xdr:nvCxnSpPr>
          <xdr:spPr>
            <a:xfrm flipH="1">
              <a:off x="3204505" y="2665242"/>
              <a:ext cx="420270" cy="196948"/>
            </a:xfrm>
            <a:prstGeom prst="line">
              <a:avLst/>
            </a:prstGeom>
            <a:ln w="635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8" name="Straight Arrow Connector 197">
              <a:extLst>
                <a:ext uri="{FF2B5EF4-FFF2-40B4-BE49-F238E27FC236}">
                  <a16:creationId xmlns:a16="http://schemas.microsoft.com/office/drawing/2014/main" id="{69CABFF1-3B3E-422F-A5A7-6214308F68AB}"/>
                </a:ext>
              </a:extLst>
            </xdr:cNvPr>
            <xdr:cNvCxnSpPr/>
          </xdr:nvCxnSpPr>
          <xdr:spPr>
            <a:xfrm>
              <a:off x="3583744" y="2679896"/>
              <a:ext cx="610772" cy="303041"/>
            </a:xfrm>
            <a:prstGeom prst="straightConnector1">
              <a:avLst/>
            </a:prstGeom>
            <a:ln w="6350">
              <a:solidFill>
                <a:schemeClr val="tx1"/>
              </a:solidFill>
              <a:headEnd type="triangle" w="sm" len="lg"/>
              <a:tailEnd type="triangle" w="sm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9" name="Straight Connector 198">
              <a:extLst>
                <a:ext uri="{FF2B5EF4-FFF2-40B4-BE49-F238E27FC236}">
                  <a16:creationId xmlns:a16="http://schemas.microsoft.com/office/drawing/2014/main" id="{5DFB4F4F-BF3D-40EC-B59C-C8188F0F98B1}"/>
                </a:ext>
              </a:extLst>
            </xdr:cNvPr>
            <xdr:cNvCxnSpPr/>
          </xdr:nvCxnSpPr>
          <xdr:spPr>
            <a:xfrm flipH="1">
              <a:off x="6709118" y="4403774"/>
              <a:ext cx="420272" cy="215107"/>
            </a:xfrm>
            <a:prstGeom prst="line">
              <a:avLst/>
            </a:prstGeom>
            <a:ln w="635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0" name="Straight Arrow Connector 199">
              <a:extLst>
                <a:ext uri="{FF2B5EF4-FFF2-40B4-BE49-F238E27FC236}">
                  <a16:creationId xmlns:a16="http://schemas.microsoft.com/office/drawing/2014/main" id="{1ABD26AA-2493-475E-975D-0F9F86882A13}"/>
                </a:ext>
              </a:extLst>
            </xdr:cNvPr>
            <xdr:cNvCxnSpPr/>
          </xdr:nvCxnSpPr>
          <xdr:spPr>
            <a:xfrm>
              <a:off x="6480517" y="4132971"/>
              <a:ext cx="604911" cy="300111"/>
            </a:xfrm>
            <a:prstGeom prst="straightConnector1">
              <a:avLst/>
            </a:prstGeom>
            <a:ln w="6350">
              <a:solidFill>
                <a:schemeClr val="tx1"/>
              </a:solidFill>
              <a:headEnd type="triangle" w="sm" len="lg"/>
              <a:tailEnd type="triangle" w="sm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1" name="Straight Connector 200">
              <a:extLst>
                <a:ext uri="{FF2B5EF4-FFF2-40B4-BE49-F238E27FC236}">
                  <a16:creationId xmlns:a16="http://schemas.microsoft.com/office/drawing/2014/main" id="{CD062246-8868-40B2-BD8F-5C2D5D6B1379}"/>
                </a:ext>
              </a:extLst>
            </xdr:cNvPr>
            <xdr:cNvCxnSpPr/>
          </xdr:nvCxnSpPr>
          <xdr:spPr>
            <a:xfrm flipH="1" flipV="1">
              <a:off x="7414846" y="4591929"/>
              <a:ext cx="202223" cy="97302"/>
            </a:xfrm>
            <a:prstGeom prst="line">
              <a:avLst/>
            </a:prstGeom>
            <a:ln w="635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4016962F-49C9-4097-8BA1-BA1203F3E908}"/>
                </a:ext>
              </a:extLst>
            </xdr:cNvPr>
            <xdr:cNvCxnSpPr/>
          </xdr:nvCxnSpPr>
          <xdr:spPr>
            <a:xfrm flipV="1">
              <a:off x="7411916" y="4441874"/>
              <a:ext cx="246184" cy="150055"/>
            </a:xfrm>
            <a:prstGeom prst="line">
              <a:avLst/>
            </a:prstGeom>
            <a:ln w="635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18" name="Group 117">
            <a:extLst>
              <a:ext uri="{FF2B5EF4-FFF2-40B4-BE49-F238E27FC236}">
                <a16:creationId xmlns:a16="http://schemas.microsoft.com/office/drawing/2014/main" id="{83389378-12A0-43F0-8DDE-F25B74D8C17A}"/>
              </a:ext>
            </a:extLst>
          </xdr:cNvPr>
          <xdr:cNvGrpSpPr/>
        </xdr:nvGrpSpPr>
        <xdr:grpSpPr>
          <a:xfrm>
            <a:off x="2138289" y="2393847"/>
            <a:ext cx="5484642" cy="2771330"/>
            <a:chOff x="2138289" y="2393847"/>
            <a:chExt cx="5484642" cy="2771330"/>
          </a:xfrm>
        </xdr:grpSpPr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513EBFDA-B698-4984-817E-EC2FD4F36E61}"/>
                </a:ext>
              </a:extLst>
            </xdr:cNvPr>
            <xdr:cNvCxnSpPr>
              <a:endCxn id="124" idx="0"/>
            </xdr:cNvCxnSpPr>
          </xdr:nvCxnSpPr>
          <xdr:spPr>
            <a:xfrm>
              <a:off x="2590800" y="2635347"/>
              <a:ext cx="1824158" cy="918411"/>
            </a:xfrm>
            <a:prstGeom prst="line">
              <a:avLst/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24" name="Arc 123">
              <a:extLst>
                <a:ext uri="{FF2B5EF4-FFF2-40B4-BE49-F238E27FC236}">
                  <a16:creationId xmlns:a16="http://schemas.microsoft.com/office/drawing/2014/main" id="{C63A2AD0-7FB9-4BFD-9F70-C696459C59D7}"/>
                </a:ext>
              </a:extLst>
            </xdr:cNvPr>
            <xdr:cNvSpPr/>
          </xdr:nvSpPr>
          <xdr:spPr>
            <a:xfrm rot="16940832">
              <a:off x="4299528" y="3508390"/>
              <a:ext cx="151751" cy="225508"/>
            </a:xfrm>
            <a:prstGeom prst="arc">
              <a:avLst>
                <a:gd name="adj1" fmla="val 1068063"/>
                <a:gd name="adj2" fmla="val 7636823"/>
              </a:avLst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125" name="Straight Connector 124">
              <a:extLst>
                <a:ext uri="{FF2B5EF4-FFF2-40B4-BE49-F238E27FC236}">
                  <a16:creationId xmlns:a16="http://schemas.microsoft.com/office/drawing/2014/main" id="{6FFBA70A-C6C7-4AAB-ACB4-6CDDB490881C}"/>
                </a:ext>
              </a:extLst>
            </xdr:cNvPr>
            <xdr:cNvCxnSpPr>
              <a:stCxn id="126" idx="2"/>
              <a:endCxn id="124" idx="2"/>
            </xdr:cNvCxnSpPr>
          </xdr:nvCxnSpPr>
          <xdr:spPr>
            <a:xfrm flipV="1">
              <a:off x="3815267" y="3692621"/>
              <a:ext cx="621247" cy="318663"/>
            </a:xfrm>
            <a:prstGeom prst="line">
              <a:avLst/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26" name="Arc 125">
              <a:extLst>
                <a:ext uri="{FF2B5EF4-FFF2-40B4-BE49-F238E27FC236}">
                  <a16:creationId xmlns:a16="http://schemas.microsoft.com/office/drawing/2014/main" id="{FD3AE809-92F0-490F-A8D4-B2FD85EA30DA}"/>
                </a:ext>
              </a:extLst>
            </xdr:cNvPr>
            <xdr:cNvSpPr/>
          </xdr:nvSpPr>
          <xdr:spPr>
            <a:xfrm rot="10800000">
              <a:off x="3757338" y="3999617"/>
              <a:ext cx="234967" cy="171460"/>
            </a:xfrm>
            <a:prstGeom prst="arc">
              <a:avLst>
                <a:gd name="adj1" fmla="val 18824391"/>
                <a:gd name="adj2" fmla="val 3081744"/>
              </a:avLst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127" name="Straight Connector 126">
              <a:extLst>
                <a:ext uri="{FF2B5EF4-FFF2-40B4-BE49-F238E27FC236}">
                  <a16:creationId xmlns:a16="http://schemas.microsoft.com/office/drawing/2014/main" id="{95412026-46C0-4F05-A151-4DC11F4BE5C2}"/>
                </a:ext>
              </a:extLst>
            </xdr:cNvPr>
            <xdr:cNvCxnSpPr>
              <a:stCxn id="126" idx="0"/>
            </xdr:cNvCxnSpPr>
          </xdr:nvCxnSpPr>
          <xdr:spPr>
            <a:xfrm>
              <a:off x="3807237" y="4155652"/>
              <a:ext cx="463479" cy="230537"/>
            </a:xfrm>
            <a:prstGeom prst="line">
              <a:avLst/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28" name="Arc 127">
              <a:extLst>
                <a:ext uri="{FF2B5EF4-FFF2-40B4-BE49-F238E27FC236}">
                  <a16:creationId xmlns:a16="http://schemas.microsoft.com/office/drawing/2014/main" id="{E1527B73-BF5B-4525-BA54-93E40A81E2CF}"/>
                </a:ext>
              </a:extLst>
            </xdr:cNvPr>
            <xdr:cNvSpPr/>
          </xdr:nvSpPr>
          <xdr:spPr>
            <a:xfrm>
              <a:off x="4196223" y="4104356"/>
              <a:ext cx="301258" cy="304610"/>
            </a:xfrm>
            <a:prstGeom prst="arc">
              <a:avLst>
                <a:gd name="adj1" fmla="val 3855463"/>
                <a:gd name="adj2" fmla="val 7302030"/>
              </a:avLst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129" name="Straight Connector 128">
              <a:extLst>
                <a:ext uri="{FF2B5EF4-FFF2-40B4-BE49-F238E27FC236}">
                  <a16:creationId xmlns:a16="http://schemas.microsoft.com/office/drawing/2014/main" id="{4785A192-934E-4C76-B668-5800D3EC5746}"/>
                </a:ext>
              </a:extLst>
            </xdr:cNvPr>
            <xdr:cNvCxnSpPr>
              <a:stCxn id="128" idx="0"/>
              <a:endCxn id="139" idx="2"/>
            </xdr:cNvCxnSpPr>
          </xdr:nvCxnSpPr>
          <xdr:spPr>
            <a:xfrm flipV="1">
              <a:off x="4413194" y="4016284"/>
              <a:ext cx="771509" cy="377336"/>
            </a:xfrm>
            <a:prstGeom prst="line">
              <a:avLst/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30" name="Straight Connector 129">
              <a:extLst>
                <a:ext uri="{FF2B5EF4-FFF2-40B4-BE49-F238E27FC236}">
                  <a16:creationId xmlns:a16="http://schemas.microsoft.com/office/drawing/2014/main" id="{AB405718-49FF-4A42-98FE-F48FDB34C3FB}"/>
                </a:ext>
              </a:extLst>
            </xdr:cNvPr>
            <xdr:cNvCxnSpPr/>
          </xdr:nvCxnSpPr>
          <xdr:spPr>
            <a:xfrm>
              <a:off x="5331069" y="4012212"/>
              <a:ext cx="1830559" cy="915572"/>
            </a:xfrm>
            <a:prstGeom prst="line">
              <a:avLst/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131" name="Group 130">
              <a:extLst>
                <a:ext uri="{FF2B5EF4-FFF2-40B4-BE49-F238E27FC236}">
                  <a16:creationId xmlns:a16="http://schemas.microsoft.com/office/drawing/2014/main" id="{C513093B-718E-48ED-9BB7-5C703AEDFF85}"/>
                </a:ext>
              </a:extLst>
            </xdr:cNvPr>
            <xdr:cNvGrpSpPr/>
          </xdr:nvGrpSpPr>
          <xdr:grpSpPr>
            <a:xfrm>
              <a:off x="7164857" y="4756220"/>
              <a:ext cx="59266" cy="312910"/>
              <a:chOff x="6540483" y="2468017"/>
              <a:chExt cx="59266" cy="302816"/>
            </a:xfrm>
          </xdr:grpSpPr>
          <xdr:cxnSp macro="">
            <xdr:nvCxnSpPr>
              <xdr:cNvPr id="178" name="Straight Connector 177">
                <a:extLst>
                  <a:ext uri="{FF2B5EF4-FFF2-40B4-BE49-F238E27FC236}">
                    <a16:creationId xmlns:a16="http://schemas.microsoft.com/office/drawing/2014/main" id="{D11B7A53-8795-4AE7-B079-687CFD4B9609}"/>
                  </a:ext>
                </a:extLst>
              </xdr:cNvPr>
              <xdr:cNvCxnSpPr/>
            </xdr:nvCxnSpPr>
            <xdr:spPr>
              <a:xfrm>
                <a:off x="6540500" y="2518833"/>
                <a:ext cx="0" cy="252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9" name="Straight Connector 178">
                <a:extLst>
                  <a:ext uri="{FF2B5EF4-FFF2-40B4-BE49-F238E27FC236}">
                    <a16:creationId xmlns:a16="http://schemas.microsoft.com/office/drawing/2014/main" id="{3AFE4E1A-3326-4C7B-9296-98BE25EFEBEA}"/>
                  </a:ext>
                </a:extLst>
              </xdr:cNvPr>
              <xdr:cNvCxnSpPr/>
            </xdr:nvCxnSpPr>
            <xdr:spPr>
              <a:xfrm flipV="1">
                <a:off x="6540500" y="2709333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80" name="Straight Connector 179">
                <a:extLst>
                  <a:ext uri="{FF2B5EF4-FFF2-40B4-BE49-F238E27FC236}">
                    <a16:creationId xmlns:a16="http://schemas.microsoft.com/office/drawing/2014/main" id="{1CBBD7A7-76D6-4206-BE86-3ED6674EC6AC}"/>
                  </a:ext>
                </a:extLst>
              </xdr:cNvPr>
              <xdr:cNvCxnSpPr/>
            </xdr:nvCxnSpPr>
            <xdr:spPr>
              <a:xfrm flipV="1">
                <a:off x="6544716" y="2586552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81" name="Straight Connector 180">
                <a:extLst>
                  <a:ext uri="{FF2B5EF4-FFF2-40B4-BE49-F238E27FC236}">
                    <a16:creationId xmlns:a16="http://schemas.microsoft.com/office/drawing/2014/main" id="{53BBD91A-37A0-4BC6-9B02-2CB621678621}"/>
                  </a:ext>
                </a:extLst>
              </xdr:cNvPr>
              <xdr:cNvCxnSpPr/>
            </xdr:nvCxnSpPr>
            <xdr:spPr>
              <a:xfrm flipV="1">
                <a:off x="6544716" y="2641570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82" name="Straight Connector 181">
                <a:extLst>
                  <a:ext uri="{FF2B5EF4-FFF2-40B4-BE49-F238E27FC236}">
                    <a16:creationId xmlns:a16="http://schemas.microsoft.com/office/drawing/2014/main" id="{A0C78F27-CD42-4CF7-9E67-C7FC8EC46242}"/>
                  </a:ext>
                </a:extLst>
              </xdr:cNvPr>
              <xdr:cNvCxnSpPr/>
            </xdr:nvCxnSpPr>
            <xdr:spPr>
              <a:xfrm flipV="1">
                <a:off x="6540483" y="2468017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83" name="Straight Connector 182">
                <a:extLst>
                  <a:ext uri="{FF2B5EF4-FFF2-40B4-BE49-F238E27FC236}">
                    <a16:creationId xmlns:a16="http://schemas.microsoft.com/office/drawing/2014/main" id="{76D838A5-EA4A-4073-94EF-2552F871D354}"/>
                  </a:ext>
                </a:extLst>
              </xdr:cNvPr>
              <xdr:cNvCxnSpPr/>
            </xdr:nvCxnSpPr>
            <xdr:spPr>
              <a:xfrm flipV="1">
                <a:off x="6544716" y="2527279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132" name="Group 131">
              <a:extLst>
                <a:ext uri="{FF2B5EF4-FFF2-40B4-BE49-F238E27FC236}">
                  <a16:creationId xmlns:a16="http://schemas.microsoft.com/office/drawing/2014/main" id="{7FFAB120-868A-4169-885E-48E15D496FE8}"/>
                </a:ext>
              </a:extLst>
            </xdr:cNvPr>
            <xdr:cNvGrpSpPr/>
          </xdr:nvGrpSpPr>
          <xdr:grpSpPr>
            <a:xfrm rot="10800000">
              <a:off x="2531526" y="2486652"/>
              <a:ext cx="59266" cy="312976"/>
              <a:chOff x="6540483" y="2468017"/>
              <a:chExt cx="59266" cy="302816"/>
            </a:xfrm>
          </xdr:grpSpPr>
          <xdr:cxnSp macro="">
            <xdr:nvCxnSpPr>
              <xdr:cNvPr id="172" name="Straight Connector 171">
                <a:extLst>
                  <a:ext uri="{FF2B5EF4-FFF2-40B4-BE49-F238E27FC236}">
                    <a16:creationId xmlns:a16="http://schemas.microsoft.com/office/drawing/2014/main" id="{3922AB21-8C5E-44BB-98EC-B0AC6FCBD2AC}"/>
                  </a:ext>
                </a:extLst>
              </xdr:cNvPr>
              <xdr:cNvCxnSpPr/>
            </xdr:nvCxnSpPr>
            <xdr:spPr>
              <a:xfrm>
                <a:off x="6540500" y="2518833"/>
                <a:ext cx="0" cy="252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3" name="Straight Connector 172">
                <a:extLst>
                  <a:ext uri="{FF2B5EF4-FFF2-40B4-BE49-F238E27FC236}">
                    <a16:creationId xmlns:a16="http://schemas.microsoft.com/office/drawing/2014/main" id="{2500AD4B-47C0-4F7D-BEEC-209658222627}"/>
                  </a:ext>
                </a:extLst>
              </xdr:cNvPr>
              <xdr:cNvCxnSpPr/>
            </xdr:nvCxnSpPr>
            <xdr:spPr>
              <a:xfrm flipV="1">
                <a:off x="6540500" y="2709333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4" name="Straight Connector 173">
                <a:extLst>
                  <a:ext uri="{FF2B5EF4-FFF2-40B4-BE49-F238E27FC236}">
                    <a16:creationId xmlns:a16="http://schemas.microsoft.com/office/drawing/2014/main" id="{2C833C12-525E-4CBF-A7F8-4185D79EFAF7}"/>
                  </a:ext>
                </a:extLst>
              </xdr:cNvPr>
              <xdr:cNvCxnSpPr/>
            </xdr:nvCxnSpPr>
            <xdr:spPr>
              <a:xfrm flipV="1">
                <a:off x="6544716" y="2586552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5" name="Straight Connector 174">
                <a:extLst>
                  <a:ext uri="{FF2B5EF4-FFF2-40B4-BE49-F238E27FC236}">
                    <a16:creationId xmlns:a16="http://schemas.microsoft.com/office/drawing/2014/main" id="{237AED53-0B47-4CB6-8FD0-D01E088400D6}"/>
                  </a:ext>
                </a:extLst>
              </xdr:cNvPr>
              <xdr:cNvCxnSpPr/>
            </xdr:nvCxnSpPr>
            <xdr:spPr>
              <a:xfrm flipV="1">
                <a:off x="6544716" y="2641570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6" name="Straight Connector 175">
                <a:extLst>
                  <a:ext uri="{FF2B5EF4-FFF2-40B4-BE49-F238E27FC236}">
                    <a16:creationId xmlns:a16="http://schemas.microsoft.com/office/drawing/2014/main" id="{C0C1C514-F60A-4D52-BB5F-65BB1D3C0F89}"/>
                  </a:ext>
                </a:extLst>
              </xdr:cNvPr>
              <xdr:cNvCxnSpPr/>
            </xdr:nvCxnSpPr>
            <xdr:spPr>
              <a:xfrm flipV="1">
                <a:off x="6540483" y="2468017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7" name="Straight Connector 176">
                <a:extLst>
                  <a:ext uri="{FF2B5EF4-FFF2-40B4-BE49-F238E27FC236}">
                    <a16:creationId xmlns:a16="http://schemas.microsoft.com/office/drawing/2014/main" id="{A2B3F1F2-A49D-47D7-B05B-66BFDD79305E}"/>
                  </a:ext>
                </a:extLst>
              </xdr:cNvPr>
              <xdr:cNvCxnSpPr/>
            </xdr:nvCxnSpPr>
            <xdr:spPr>
              <a:xfrm flipV="1">
                <a:off x="6544716" y="2527279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133" name="Group 132">
              <a:extLst>
                <a:ext uri="{FF2B5EF4-FFF2-40B4-BE49-F238E27FC236}">
                  <a16:creationId xmlns:a16="http://schemas.microsoft.com/office/drawing/2014/main" id="{B5A0EBB5-8EAE-4004-834D-06DC8E0A5A8C}"/>
                </a:ext>
              </a:extLst>
            </xdr:cNvPr>
            <xdr:cNvGrpSpPr/>
          </xdr:nvGrpSpPr>
          <xdr:grpSpPr>
            <a:xfrm rot="1620000">
              <a:off x="3663503" y="3130973"/>
              <a:ext cx="148171" cy="159176"/>
              <a:chOff x="3352800" y="2565400"/>
              <a:chExt cx="148171" cy="160869"/>
            </a:xfrm>
          </xdr:grpSpPr>
          <xdr:grpSp>
            <xdr:nvGrpSpPr>
              <xdr:cNvPr id="164" name="Group 163">
                <a:extLst>
                  <a:ext uri="{FF2B5EF4-FFF2-40B4-BE49-F238E27FC236}">
                    <a16:creationId xmlns:a16="http://schemas.microsoft.com/office/drawing/2014/main" id="{6C7B8CB3-C19F-4F67-9E82-5AE18747390B}"/>
                  </a:ext>
                </a:extLst>
              </xdr:cNvPr>
              <xdr:cNvGrpSpPr/>
            </xdr:nvGrpSpPr>
            <xdr:grpSpPr>
              <a:xfrm>
                <a:off x="3352800" y="2565400"/>
                <a:ext cx="148159" cy="42333"/>
                <a:chOff x="3352800" y="2561167"/>
                <a:chExt cx="148159" cy="42333"/>
              </a:xfrm>
            </xdr:grpSpPr>
            <xdr:cxnSp macro="">
              <xdr:nvCxnSpPr>
                <xdr:cNvPr id="169" name="Straight Connector 168">
                  <a:extLst>
                    <a:ext uri="{FF2B5EF4-FFF2-40B4-BE49-F238E27FC236}">
                      <a16:creationId xmlns:a16="http://schemas.microsoft.com/office/drawing/2014/main" id="{59E7C76C-14AF-45E2-9969-B345C422F2F7}"/>
                    </a:ext>
                  </a:extLst>
                </xdr:cNvPr>
                <xdr:cNvCxnSpPr/>
              </xdr:nvCxnSpPr>
              <xdr:spPr>
                <a:xfrm>
                  <a:off x="3352800" y="2603500"/>
                  <a:ext cx="144000" cy="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70" name="Straight Connector 169">
                  <a:extLst>
                    <a:ext uri="{FF2B5EF4-FFF2-40B4-BE49-F238E27FC236}">
                      <a16:creationId xmlns:a16="http://schemas.microsoft.com/office/drawing/2014/main" id="{23C1A756-2DC3-4B59-8524-DEC8587A9664}"/>
                    </a:ext>
                  </a:extLst>
                </xdr:cNvPr>
                <xdr:cNvCxnSpPr/>
              </xdr:nvCxnSpPr>
              <xdr:spPr>
                <a:xfrm flipV="1">
                  <a:off x="3352800" y="2561167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71" name="Straight Connector 170">
                  <a:extLst>
                    <a:ext uri="{FF2B5EF4-FFF2-40B4-BE49-F238E27FC236}">
                      <a16:creationId xmlns:a16="http://schemas.microsoft.com/office/drawing/2014/main" id="{CC75EA25-BAAC-4BEF-BAEB-606F3D4A3C8E}"/>
                    </a:ext>
                  </a:extLst>
                </xdr:cNvPr>
                <xdr:cNvCxnSpPr/>
              </xdr:nvCxnSpPr>
              <xdr:spPr>
                <a:xfrm flipV="1">
                  <a:off x="3500959" y="2565398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165" name="Group 164">
                <a:extLst>
                  <a:ext uri="{FF2B5EF4-FFF2-40B4-BE49-F238E27FC236}">
                    <a16:creationId xmlns:a16="http://schemas.microsoft.com/office/drawing/2014/main" id="{D3707BE9-87EB-440A-8BE2-F26DD5757D41}"/>
                  </a:ext>
                </a:extLst>
              </xdr:cNvPr>
              <xdr:cNvGrpSpPr/>
            </xdr:nvGrpSpPr>
            <xdr:grpSpPr>
              <a:xfrm flipV="1">
                <a:off x="3352812" y="2683936"/>
                <a:ext cx="148159" cy="42333"/>
                <a:chOff x="3352800" y="2561167"/>
                <a:chExt cx="148159" cy="42333"/>
              </a:xfrm>
            </xdr:grpSpPr>
            <xdr:cxnSp macro="">
              <xdr:nvCxnSpPr>
                <xdr:cNvPr id="166" name="Straight Connector 165">
                  <a:extLst>
                    <a:ext uri="{FF2B5EF4-FFF2-40B4-BE49-F238E27FC236}">
                      <a16:creationId xmlns:a16="http://schemas.microsoft.com/office/drawing/2014/main" id="{E7125657-6F12-4D2D-AD7E-6BD8F4270332}"/>
                    </a:ext>
                  </a:extLst>
                </xdr:cNvPr>
                <xdr:cNvCxnSpPr/>
              </xdr:nvCxnSpPr>
              <xdr:spPr>
                <a:xfrm>
                  <a:off x="3352800" y="2603500"/>
                  <a:ext cx="144000" cy="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7" name="Straight Connector 166">
                  <a:extLst>
                    <a:ext uri="{FF2B5EF4-FFF2-40B4-BE49-F238E27FC236}">
                      <a16:creationId xmlns:a16="http://schemas.microsoft.com/office/drawing/2014/main" id="{E57FB59B-5C37-4574-B762-90FD6AD7D73C}"/>
                    </a:ext>
                  </a:extLst>
                </xdr:cNvPr>
                <xdr:cNvCxnSpPr/>
              </xdr:nvCxnSpPr>
              <xdr:spPr>
                <a:xfrm flipV="1">
                  <a:off x="3352800" y="2561167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8" name="Straight Connector 167">
                  <a:extLst>
                    <a:ext uri="{FF2B5EF4-FFF2-40B4-BE49-F238E27FC236}">
                      <a16:creationId xmlns:a16="http://schemas.microsoft.com/office/drawing/2014/main" id="{2B15E6F7-4ECE-4FD3-9706-DC0E17FAEC26}"/>
                    </a:ext>
                  </a:extLst>
                </xdr:cNvPr>
                <xdr:cNvCxnSpPr/>
              </xdr:nvCxnSpPr>
              <xdr:spPr>
                <a:xfrm flipV="1">
                  <a:off x="3500959" y="2565398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grpSp>
          <xdr:nvGrpSpPr>
            <xdr:cNvPr id="134" name="Group 133">
              <a:extLst>
                <a:ext uri="{FF2B5EF4-FFF2-40B4-BE49-F238E27FC236}">
                  <a16:creationId xmlns:a16="http://schemas.microsoft.com/office/drawing/2014/main" id="{50D62E59-0B0C-40D7-B062-846030D3F837}"/>
                </a:ext>
              </a:extLst>
            </xdr:cNvPr>
            <xdr:cNvGrpSpPr/>
          </xdr:nvGrpSpPr>
          <xdr:grpSpPr>
            <a:xfrm rot="1620000">
              <a:off x="5948179" y="4279107"/>
              <a:ext cx="148171" cy="159175"/>
              <a:chOff x="3352800" y="2565400"/>
              <a:chExt cx="148171" cy="160869"/>
            </a:xfrm>
          </xdr:grpSpPr>
          <xdr:grpSp>
            <xdr:nvGrpSpPr>
              <xdr:cNvPr id="156" name="Group 155">
                <a:extLst>
                  <a:ext uri="{FF2B5EF4-FFF2-40B4-BE49-F238E27FC236}">
                    <a16:creationId xmlns:a16="http://schemas.microsoft.com/office/drawing/2014/main" id="{8E950C3A-CF9A-427F-8031-5ED9F31A7CE5}"/>
                  </a:ext>
                </a:extLst>
              </xdr:cNvPr>
              <xdr:cNvGrpSpPr/>
            </xdr:nvGrpSpPr>
            <xdr:grpSpPr>
              <a:xfrm>
                <a:off x="3352800" y="2565400"/>
                <a:ext cx="148159" cy="42333"/>
                <a:chOff x="3352800" y="2561167"/>
                <a:chExt cx="148159" cy="42333"/>
              </a:xfrm>
            </xdr:grpSpPr>
            <xdr:cxnSp macro="">
              <xdr:nvCxnSpPr>
                <xdr:cNvPr id="161" name="Straight Connector 160">
                  <a:extLst>
                    <a:ext uri="{FF2B5EF4-FFF2-40B4-BE49-F238E27FC236}">
                      <a16:creationId xmlns:a16="http://schemas.microsoft.com/office/drawing/2014/main" id="{46BF7F99-2D18-4200-B8B6-58FFA6453659}"/>
                    </a:ext>
                  </a:extLst>
                </xdr:cNvPr>
                <xdr:cNvCxnSpPr/>
              </xdr:nvCxnSpPr>
              <xdr:spPr>
                <a:xfrm>
                  <a:off x="3352800" y="2603500"/>
                  <a:ext cx="144000" cy="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2" name="Straight Connector 161">
                  <a:extLst>
                    <a:ext uri="{FF2B5EF4-FFF2-40B4-BE49-F238E27FC236}">
                      <a16:creationId xmlns:a16="http://schemas.microsoft.com/office/drawing/2014/main" id="{EB3A5D30-A8EF-43B0-88A2-ABD83D8A5A0E}"/>
                    </a:ext>
                  </a:extLst>
                </xdr:cNvPr>
                <xdr:cNvCxnSpPr/>
              </xdr:nvCxnSpPr>
              <xdr:spPr>
                <a:xfrm flipV="1">
                  <a:off x="3352800" y="2561167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3" name="Straight Connector 162">
                  <a:extLst>
                    <a:ext uri="{FF2B5EF4-FFF2-40B4-BE49-F238E27FC236}">
                      <a16:creationId xmlns:a16="http://schemas.microsoft.com/office/drawing/2014/main" id="{53AA0776-ED66-4B8D-AF6F-F4FA77B76414}"/>
                    </a:ext>
                  </a:extLst>
                </xdr:cNvPr>
                <xdr:cNvCxnSpPr/>
              </xdr:nvCxnSpPr>
              <xdr:spPr>
                <a:xfrm flipV="1">
                  <a:off x="3500959" y="2565398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157" name="Group 156">
                <a:extLst>
                  <a:ext uri="{FF2B5EF4-FFF2-40B4-BE49-F238E27FC236}">
                    <a16:creationId xmlns:a16="http://schemas.microsoft.com/office/drawing/2014/main" id="{0333DD92-884F-43C4-849A-18ECC9833D5D}"/>
                  </a:ext>
                </a:extLst>
              </xdr:cNvPr>
              <xdr:cNvGrpSpPr/>
            </xdr:nvGrpSpPr>
            <xdr:grpSpPr>
              <a:xfrm flipV="1">
                <a:off x="3352812" y="2683936"/>
                <a:ext cx="148159" cy="42333"/>
                <a:chOff x="3352800" y="2561167"/>
                <a:chExt cx="148159" cy="42333"/>
              </a:xfrm>
            </xdr:grpSpPr>
            <xdr:cxnSp macro="">
              <xdr:nvCxnSpPr>
                <xdr:cNvPr id="158" name="Straight Connector 157">
                  <a:extLst>
                    <a:ext uri="{FF2B5EF4-FFF2-40B4-BE49-F238E27FC236}">
                      <a16:creationId xmlns:a16="http://schemas.microsoft.com/office/drawing/2014/main" id="{135D8C48-7F53-41E6-9BA6-4AA6E5153C58}"/>
                    </a:ext>
                  </a:extLst>
                </xdr:cNvPr>
                <xdr:cNvCxnSpPr/>
              </xdr:nvCxnSpPr>
              <xdr:spPr>
                <a:xfrm>
                  <a:off x="3352800" y="2603500"/>
                  <a:ext cx="144000" cy="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9" name="Straight Connector 158">
                  <a:extLst>
                    <a:ext uri="{FF2B5EF4-FFF2-40B4-BE49-F238E27FC236}">
                      <a16:creationId xmlns:a16="http://schemas.microsoft.com/office/drawing/2014/main" id="{9F44E112-14CE-4AE8-A6BE-1885526FDEFE}"/>
                    </a:ext>
                  </a:extLst>
                </xdr:cNvPr>
                <xdr:cNvCxnSpPr/>
              </xdr:nvCxnSpPr>
              <xdr:spPr>
                <a:xfrm flipV="1">
                  <a:off x="3352800" y="2561167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0" name="Straight Connector 159">
                  <a:extLst>
                    <a:ext uri="{FF2B5EF4-FFF2-40B4-BE49-F238E27FC236}">
                      <a16:creationId xmlns:a16="http://schemas.microsoft.com/office/drawing/2014/main" id="{7780BBDB-E309-454D-A631-6707B43B0F75}"/>
                    </a:ext>
                  </a:extLst>
                </xdr:cNvPr>
                <xdr:cNvCxnSpPr/>
              </xdr:nvCxnSpPr>
              <xdr:spPr>
                <a:xfrm flipV="1">
                  <a:off x="3500959" y="2565398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grpSp>
          <xdr:nvGrpSpPr>
            <xdr:cNvPr id="135" name="Group 134">
              <a:extLst>
                <a:ext uri="{FF2B5EF4-FFF2-40B4-BE49-F238E27FC236}">
                  <a16:creationId xmlns:a16="http://schemas.microsoft.com/office/drawing/2014/main" id="{8E8650DB-F35B-4009-8C1A-6918AD752044}"/>
                </a:ext>
              </a:extLst>
            </xdr:cNvPr>
            <xdr:cNvGrpSpPr/>
          </xdr:nvGrpSpPr>
          <xdr:grpSpPr>
            <a:xfrm rot="1620000">
              <a:off x="3053070" y="2817705"/>
              <a:ext cx="148171" cy="159176"/>
              <a:chOff x="3352800" y="2565400"/>
              <a:chExt cx="148171" cy="160869"/>
            </a:xfrm>
          </xdr:grpSpPr>
          <xdr:grpSp>
            <xdr:nvGrpSpPr>
              <xdr:cNvPr id="148" name="Group 147">
                <a:extLst>
                  <a:ext uri="{FF2B5EF4-FFF2-40B4-BE49-F238E27FC236}">
                    <a16:creationId xmlns:a16="http://schemas.microsoft.com/office/drawing/2014/main" id="{614396A9-86D5-4AD4-9EF4-1B738EF49FCB}"/>
                  </a:ext>
                </a:extLst>
              </xdr:cNvPr>
              <xdr:cNvGrpSpPr/>
            </xdr:nvGrpSpPr>
            <xdr:grpSpPr>
              <a:xfrm>
                <a:off x="3352800" y="2565400"/>
                <a:ext cx="148159" cy="42333"/>
                <a:chOff x="3352800" y="2561167"/>
                <a:chExt cx="148159" cy="42333"/>
              </a:xfrm>
            </xdr:grpSpPr>
            <xdr:cxnSp macro="">
              <xdr:nvCxnSpPr>
                <xdr:cNvPr id="153" name="Straight Connector 152">
                  <a:extLst>
                    <a:ext uri="{FF2B5EF4-FFF2-40B4-BE49-F238E27FC236}">
                      <a16:creationId xmlns:a16="http://schemas.microsoft.com/office/drawing/2014/main" id="{DFD133F7-DF81-4DAB-9AE4-81C8040ADA8E}"/>
                    </a:ext>
                  </a:extLst>
                </xdr:cNvPr>
                <xdr:cNvCxnSpPr/>
              </xdr:nvCxnSpPr>
              <xdr:spPr>
                <a:xfrm>
                  <a:off x="3352800" y="2603500"/>
                  <a:ext cx="144000" cy="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4" name="Straight Connector 153">
                  <a:extLst>
                    <a:ext uri="{FF2B5EF4-FFF2-40B4-BE49-F238E27FC236}">
                      <a16:creationId xmlns:a16="http://schemas.microsoft.com/office/drawing/2014/main" id="{26BB3B43-9B1C-450D-84E9-3F6BE4E3F425}"/>
                    </a:ext>
                  </a:extLst>
                </xdr:cNvPr>
                <xdr:cNvCxnSpPr/>
              </xdr:nvCxnSpPr>
              <xdr:spPr>
                <a:xfrm flipV="1">
                  <a:off x="3352800" y="2561167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5" name="Straight Connector 154">
                  <a:extLst>
                    <a:ext uri="{FF2B5EF4-FFF2-40B4-BE49-F238E27FC236}">
                      <a16:creationId xmlns:a16="http://schemas.microsoft.com/office/drawing/2014/main" id="{90CD10F4-7EE6-4115-8498-1216E3592FFB}"/>
                    </a:ext>
                  </a:extLst>
                </xdr:cNvPr>
                <xdr:cNvCxnSpPr/>
              </xdr:nvCxnSpPr>
              <xdr:spPr>
                <a:xfrm flipV="1">
                  <a:off x="3500959" y="2565398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149" name="Group 148">
                <a:extLst>
                  <a:ext uri="{FF2B5EF4-FFF2-40B4-BE49-F238E27FC236}">
                    <a16:creationId xmlns:a16="http://schemas.microsoft.com/office/drawing/2014/main" id="{F95BC781-6B8D-4E12-91A4-62D3C0904316}"/>
                  </a:ext>
                </a:extLst>
              </xdr:cNvPr>
              <xdr:cNvGrpSpPr/>
            </xdr:nvGrpSpPr>
            <xdr:grpSpPr>
              <a:xfrm flipV="1">
                <a:off x="3352812" y="2683936"/>
                <a:ext cx="148159" cy="42333"/>
                <a:chOff x="3352800" y="2561167"/>
                <a:chExt cx="148159" cy="42333"/>
              </a:xfrm>
            </xdr:grpSpPr>
            <xdr:cxnSp macro="">
              <xdr:nvCxnSpPr>
                <xdr:cNvPr id="150" name="Straight Connector 149">
                  <a:extLst>
                    <a:ext uri="{FF2B5EF4-FFF2-40B4-BE49-F238E27FC236}">
                      <a16:creationId xmlns:a16="http://schemas.microsoft.com/office/drawing/2014/main" id="{666E8B7C-C784-4D9C-817B-1B255F1B46C3}"/>
                    </a:ext>
                  </a:extLst>
                </xdr:cNvPr>
                <xdr:cNvCxnSpPr/>
              </xdr:nvCxnSpPr>
              <xdr:spPr>
                <a:xfrm>
                  <a:off x="3352800" y="2603500"/>
                  <a:ext cx="144000" cy="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1" name="Straight Connector 150">
                  <a:extLst>
                    <a:ext uri="{FF2B5EF4-FFF2-40B4-BE49-F238E27FC236}">
                      <a16:creationId xmlns:a16="http://schemas.microsoft.com/office/drawing/2014/main" id="{9AE44EC5-DA8E-4D3A-9255-59DA7494F247}"/>
                    </a:ext>
                  </a:extLst>
                </xdr:cNvPr>
                <xdr:cNvCxnSpPr/>
              </xdr:nvCxnSpPr>
              <xdr:spPr>
                <a:xfrm flipV="1">
                  <a:off x="3352800" y="2561167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2" name="Straight Connector 151">
                  <a:extLst>
                    <a:ext uri="{FF2B5EF4-FFF2-40B4-BE49-F238E27FC236}">
                      <a16:creationId xmlns:a16="http://schemas.microsoft.com/office/drawing/2014/main" id="{2BFA9677-5D73-431C-AF67-3C0C02937B1C}"/>
                    </a:ext>
                  </a:extLst>
                </xdr:cNvPr>
                <xdr:cNvCxnSpPr/>
              </xdr:nvCxnSpPr>
              <xdr:spPr>
                <a:xfrm flipV="1">
                  <a:off x="3500959" y="2565398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grpSp>
          <xdr:nvGrpSpPr>
            <xdr:cNvPr id="136" name="Group 135">
              <a:extLst>
                <a:ext uri="{FF2B5EF4-FFF2-40B4-BE49-F238E27FC236}">
                  <a16:creationId xmlns:a16="http://schemas.microsoft.com/office/drawing/2014/main" id="{2B044105-623D-4F30-BDA9-8C35F70C8794}"/>
                </a:ext>
              </a:extLst>
            </xdr:cNvPr>
            <xdr:cNvGrpSpPr/>
          </xdr:nvGrpSpPr>
          <xdr:grpSpPr>
            <a:xfrm rot="1620000">
              <a:off x="6554421" y="4579216"/>
              <a:ext cx="148171" cy="159176"/>
              <a:chOff x="3352800" y="2565400"/>
              <a:chExt cx="148171" cy="160869"/>
            </a:xfrm>
          </xdr:grpSpPr>
          <xdr:grpSp>
            <xdr:nvGrpSpPr>
              <xdr:cNvPr id="140" name="Group 139">
                <a:extLst>
                  <a:ext uri="{FF2B5EF4-FFF2-40B4-BE49-F238E27FC236}">
                    <a16:creationId xmlns:a16="http://schemas.microsoft.com/office/drawing/2014/main" id="{804B2653-731A-435C-8681-72E250025B68}"/>
                  </a:ext>
                </a:extLst>
              </xdr:cNvPr>
              <xdr:cNvGrpSpPr/>
            </xdr:nvGrpSpPr>
            <xdr:grpSpPr>
              <a:xfrm>
                <a:off x="3352800" y="2565400"/>
                <a:ext cx="148159" cy="42333"/>
                <a:chOff x="3352800" y="2561167"/>
                <a:chExt cx="148159" cy="42333"/>
              </a:xfrm>
            </xdr:grpSpPr>
            <xdr:cxnSp macro="">
              <xdr:nvCxnSpPr>
                <xdr:cNvPr id="145" name="Straight Connector 144">
                  <a:extLst>
                    <a:ext uri="{FF2B5EF4-FFF2-40B4-BE49-F238E27FC236}">
                      <a16:creationId xmlns:a16="http://schemas.microsoft.com/office/drawing/2014/main" id="{4331D6F1-A56F-4344-AB30-05CE11E3B767}"/>
                    </a:ext>
                  </a:extLst>
                </xdr:cNvPr>
                <xdr:cNvCxnSpPr/>
              </xdr:nvCxnSpPr>
              <xdr:spPr>
                <a:xfrm>
                  <a:off x="3352800" y="2603500"/>
                  <a:ext cx="144000" cy="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6" name="Straight Connector 145">
                  <a:extLst>
                    <a:ext uri="{FF2B5EF4-FFF2-40B4-BE49-F238E27FC236}">
                      <a16:creationId xmlns:a16="http://schemas.microsoft.com/office/drawing/2014/main" id="{9B691A20-B2CD-429C-A408-62A3956E22CA}"/>
                    </a:ext>
                  </a:extLst>
                </xdr:cNvPr>
                <xdr:cNvCxnSpPr/>
              </xdr:nvCxnSpPr>
              <xdr:spPr>
                <a:xfrm flipV="1">
                  <a:off x="3352800" y="2561167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7" name="Straight Connector 146">
                  <a:extLst>
                    <a:ext uri="{FF2B5EF4-FFF2-40B4-BE49-F238E27FC236}">
                      <a16:creationId xmlns:a16="http://schemas.microsoft.com/office/drawing/2014/main" id="{780F02ED-1DA0-4BFB-946D-E928E6C3027B}"/>
                    </a:ext>
                  </a:extLst>
                </xdr:cNvPr>
                <xdr:cNvCxnSpPr/>
              </xdr:nvCxnSpPr>
              <xdr:spPr>
                <a:xfrm flipV="1">
                  <a:off x="3500959" y="2565398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141" name="Group 140">
                <a:extLst>
                  <a:ext uri="{FF2B5EF4-FFF2-40B4-BE49-F238E27FC236}">
                    <a16:creationId xmlns:a16="http://schemas.microsoft.com/office/drawing/2014/main" id="{BC13CC4C-BF40-497C-8622-2CDF5DD75127}"/>
                  </a:ext>
                </a:extLst>
              </xdr:cNvPr>
              <xdr:cNvGrpSpPr/>
            </xdr:nvGrpSpPr>
            <xdr:grpSpPr>
              <a:xfrm flipV="1">
                <a:off x="3352812" y="2683936"/>
                <a:ext cx="148159" cy="42333"/>
                <a:chOff x="3352800" y="2561167"/>
                <a:chExt cx="148159" cy="42333"/>
              </a:xfrm>
            </xdr:grpSpPr>
            <xdr:cxnSp macro="">
              <xdr:nvCxnSpPr>
                <xdr:cNvPr id="142" name="Straight Connector 141">
                  <a:extLst>
                    <a:ext uri="{FF2B5EF4-FFF2-40B4-BE49-F238E27FC236}">
                      <a16:creationId xmlns:a16="http://schemas.microsoft.com/office/drawing/2014/main" id="{F65804A9-9BB8-4A9D-9B30-048BE5CA6E0C}"/>
                    </a:ext>
                  </a:extLst>
                </xdr:cNvPr>
                <xdr:cNvCxnSpPr/>
              </xdr:nvCxnSpPr>
              <xdr:spPr>
                <a:xfrm>
                  <a:off x="3352800" y="2603500"/>
                  <a:ext cx="144000" cy="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3" name="Straight Connector 142">
                  <a:extLst>
                    <a:ext uri="{FF2B5EF4-FFF2-40B4-BE49-F238E27FC236}">
                      <a16:creationId xmlns:a16="http://schemas.microsoft.com/office/drawing/2014/main" id="{18A86D92-9D4D-44B6-8913-699A25E81D32}"/>
                    </a:ext>
                  </a:extLst>
                </xdr:cNvPr>
                <xdr:cNvCxnSpPr/>
              </xdr:nvCxnSpPr>
              <xdr:spPr>
                <a:xfrm flipV="1">
                  <a:off x="3352800" y="2561167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4" name="Straight Connector 143">
                  <a:extLst>
                    <a:ext uri="{FF2B5EF4-FFF2-40B4-BE49-F238E27FC236}">
                      <a16:creationId xmlns:a16="http://schemas.microsoft.com/office/drawing/2014/main" id="{51998A30-AD25-4F80-A213-3D57416FC5B4}"/>
                    </a:ext>
                  </a:extLst>
                </xdr:cNvPr>
                <xdr:cNvCxnSpPr/>
              </xdr:nvCxnSpPr>
              <xdr:spPr>
                <a:xfrm flipV="1">
                  <a:off x="3500959" y="2565398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cxnSp macro="">
          <xdr:nvCxnSpPr>
            <xdr:cNvPr id="137" name="Straight Arrow Connector 136">
              <a:extLst>
                <a:ext uri="{FF2B5EF4-FFF2-40B4-BE49-F238E27FC236}">
                  <a16:creationId xmlns:a16="http://schemas.microsoft.com/office/drawing/2014/main" id="{9F348644-772C-4422-939F-11E49669AE95}"/>
                </a:ext>
              </a:extLst>
            </xdr:cNvPr>
            <xdr:cNvCxnSpPr/>
          </xdr:nvCxnSpPr>
          <xdr:spPr>
            <a:xfrm>
              <a:off x="7261274" y="4968815"/>
              <a:ext cx="361657" cy="196362"/>
            </a:xfrm>
            <a:prstGeom prst="straightConnector1">
              <a:avLst/>
            </a:prstGeom>
            <a:ln w="19050">
              <a:solidFill>
                <a:schemeClr val="tx1"/>
              </a:solidFill>
              <a:headEnd type="none" w="med" len="lg"/>
              <a:tailEnd type="stealth" w="sm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38" name="Straight Arrow Connector 137">
              <a:extLst>
                <a:ext uri="{FF2B5EF4-FFF2-40B4-BE49-F238E27FC236}">
                  <a16:creationId xmlns:a16="http://schemas.microsoft.com/office/drawing/2014/main" id="{9104E904-7CC3-4F7D-843D-752CFF4C5EE4}"/>
                </a:ext>
              </a:extLst>
            </xdr:cNvPr>
            <xdr:cNvCxnSpPr/>
          </xdr:nvCxnSpPr>
          <xdr:spPr>
            <a:xfrm flipH="1" flipV="1">
              <a:off x="2138289" y="2393847"/>
              <a:ext cx="352865" cy="191671"/>
            </a:xfrm>
            <a:prstGeom prst="straightConnector1">
              <a:avLst/>
            </a:prstGeom>
            <a:ln w="19050">
              <a:solidFill>
                <a:schemeClr val="tx1"/>
              </a:solidFill>
              <a:headEnd type="none" w="med" len="lg"/>
              <a:tailEnd type="stealth" w="sm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39" name="Arc 138">
              <a:extLst>
                <a:ext uri="{FF2B5EF4-FFF2-40B4-BE49-F238E27FC236}">
                  <a16:creationId xmlns:a16="http://schemas.microsoft.com/office/drawing/2014/main" id="{88F4AAFA-744C-42FF-A122-6DDC3ECAE4C5}"/>
                </a:ext>
              </a:extLst>
            </xdr:cNvPr>
            <xdr:cNvSpPr/>
          </xdr:nvSpPr>
          <xdr:spPr>
            <a:xfrm flipV="1">
              <a:off x="5087832" y="3997573"/>
              <a:ext cx="349918" cy="360895"/>
            </a:xfrm>
            <a:prstGeom prst="arc">
              <a:avLst>
                <a:gd name="adj1" fmla="val 3855463"/>
                <a:gd name="adj2" fmla="val 6943491"/>
              </a:avLst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119" name="Group 118">
            <a:extLst>
              <a:ext uri="{FF2B5EF4-FFF2-40B4-BE49-F238E27FC236}">
                <a16:creationId xmlns:a16="http://schemas.microsoft.com/office/drawing/2014/main" id="{722374BA-2D37-43C9-A699-95CDC35E7F1C}"/>
              </a:ext>
            </a:extLst>
          </xdr:cNvPr>
          <xdr:cNvGrpSpPr/>
        </xdr:nvGrpSpPr>
        <xdr:grpSpPr>
          <a:xfrm>
            <a:off x="3810000" y="3703320"/>
            <a:ext cx="1988232" cy="914400"/>
            <a:chOff x="3810000" y="3703320"/>
            <a:chExt cx="1988232" cy="914400"/>
          </a:xfrm>
        </xdr:grpSpPr>
        <xdr:cxnSp macro="">
          <xdr:nvCxnSpPr>
            <xdr:cNvPr id="120" name="Straight Arrow Connector 119">
              <a:extLst>
                <a:ext uri="{FF2B5EF4-FFF2-40B4-BE49-F238E27FC236}">
                  <a16:creationId xmlns:a16="http://schemas.microsoft.com/office/drawing/2014/main" id="{167D0B9B-54CA-40B4-B6C3-C05E8D705B72}"/>
                </a:ext>
              </a:extLst>
            </xdr:cNvPr>
            <xdr:cNvCxnSpPr/>
          </xdr:nvCxnSpPr>
          <xdr:spPr>
            <a:xfrm flipV="1">
              <a:off x="5257474" y="4000487"/>
              <a:ext cx="6187" cy="140938"/>
            </a:xfrm>
            <a:prstGeom prst="straightConnector1">
              <a:avLst/>
            </a:prstGeom>
            <a:ln w="6350">
              <a:solidFill>
                <a:schemeClr val="tx1"/>
              </a:solidFill>
              <a:headEnd type="oval" w="sm" len="sm"/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1" name="Straight Connector 120">
              <a:extLst>
                <a:ext uri="{FF2B5EF4-FFF2-40B4-BE49-F238E27FC236}">
                  <a16:creationId xmlns:a16="http://schemas.microsoft.com/office/drawing/2014/main" id="{A8A2871A-77E7-4B61-9E17-32EFB49C192E}"/>
                </a:ext>
              </a:extLst>
            </xdr:cNvPr>
            <xdr:cNvCxnSpPr/>
          </xdr:nvCxnSpPr>
          <xdr:spPr>
            <a:xfrm>
              <a:off x="3810000" y="3703320"/>
              <a:ext cx="1836420" cy="914400"/>
            </a:xfrm>
            <a:prstGeom prst="line">
              <a:avLst/>
            </a:prstGeom>
            <a:ln w="12700">
              <a:solidFill>
                <a:schemeClr val="tx1"/>
              </a:solidFill>
              <a:prstDash val="lgDashDotDot"/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2" name="Straight Arrow Connector 121">
              <a:extLst>
                <a:ext uri="{FF2B5EF4-FFF2-40B4-BE49-F238E27FC236}">
                  <a16:creationId xmlns:a16="http://schemas.microsoft.com/office/drawing/2014/main" id="{BF76F61D-F7F6-48F5-86BE-894DE44D47E6}"/>
                </a:ext>
              </a:extLst>
            </xdr:cNvPr>
            <xdr:cNvCxnSpPr/>
          </xdr:nvCxnSpPr>
          <xdr:spPr>
            <a:xfrm flipH="1">
              <a:off x="5341620" y="4244340"/>
              <a:ext cx="456612" cy="228600"/>
            </a:xfrm>
            <a:prstGeom prst="straightConnector1">
              <a:avLst/>
            </a:prstGeom>
            <a:ln w="6350">
              <a:solidFill>
                <a:schemeClr val="tx1"/>
              </a:solidFill>
              <a:headEnd type="triangle" w="sm" len="lg"/>
              <a:tailEnd type="triangle" w="sm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8</xdr:col>
      <xdr:colOff>182880</xdr:colOff>
      <xdr:row>27</xdr:row>
      <xdr:rowOff>121920</xdr:rowOff>
    </xdr:from>
    <xdr:to>
      <xdr:col>9</xdr:col>
      <xdr:colOff>30480</xdr:colOff>
      <xdr:row>29</xdr:row>
      <xdr:rowOff>38100</xdr:rowOff>
    </xdr:to>
    <xdr:sp macro="" textlink="">
      <xdr:nvSpPr>
        <xdr:cNvPr id="203" name="TextBox 202">
          <a:extLst>
            <a:ext uri="{FF2B5EF4-FFF2-40B4-BE49-F238E27FC236}">
              <a16:creationId xmlns:a16="http://schemas.microsoft.com/office/drawing/2014/main" id="{AB6ABDAD-C2BB-4B51-8E1F-B133836714AD}"/>
            </a:ext>
          </a:extLst>
        </xdr:cNvPr>
        <xdr:cNvSpPr txBox="1"/>
      </xdr:nvSpPr>
      <xdr:spPr>
        <a:xfrm>
          <a:off x="3850005" y="3798570"/>
          <a:ext cx="371475" cy="163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 i="1"/>
            <a:t>Ix</a:t>
          </a:r>
        </a:p>
      </xdr:txBody>
    </xdr:sp>
    <xdr:clientData/>
  </xdr:twoCellAnchor>
  <xdr:twoCellAnchor>
    <xdr:from>
      <xdr:col>13</xdr:col>
      <xdr:colOff>175260</xdr:colOff>
      <xdr:row>35</xdr:row>
      <xdr:rowOff>7620</xdr:rowOff>
    </xdr:from>
    <xdr:to>
      <xdr:col>14</xdr:col>
      <xdr:colOff>38100</xdr:colOff>
      <xdr:row>36</xdr:row>
      <xdr:rowOff>91440</xdr:rowOff>
    </xdr:to>
    <xdr:sp macro="" textlink="">
      <xdr:nvSpPr>
        <xdr:cNvPr id="204" name="TextBox 203">
          <a:extLst>
            <a:ext uri="{FF2B5EF4-FFF2-40B4-BE49-F238E27FC236}">
              <a16:creationId xmlns:a16="http://schemas.microsoft.com/office/drawing/2014/main" id="{6A30EB77-C01B-4986-BE1F-B79B0507C29E}"/>
            </a:ext>
          </a:extLst>
        </xdr:cNvPr>
        <xdr:cNvSpPr txBox="1"/>
      </xdr:nvSpPr>
      <xdr:spPr>
        <a:xfrm>
          <a:off x="5937885" y="4789170"/>
          <a:ext cx="386715" cy="226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 i="1"/>
            <a:t>Ix</a:t>
          </a:r>
        </a:p>
      </xdr:txBody>
    </xdr:sp>
    <xdr:clientData/>
  </xdr:twoCellAnchor>
  <xdr:twoCellAnchor>
    <xdr:from>
      <xdr:col>13</xdr:col>
      <xdr:colOff>38100</xdr:colOff>
      <xdr:row>33</xdr:row>
      <xdr:rowOff>0</xdr:rowOff>
    </xdr:from>
    <xdr:to>
      <xdr:col>13</xdr:col>
      <xdr:colOff>297180</xdr:colOff>
      <xdr:row>34</xdr:row>
      <xdr:rowOff>45720</xdr:rowOff>
    </xdr:to>
    <xdr:sp macro="" textlink="">
      <xdr:nvSpPr>
        <xdr:cNvPr id="205" name="TextBox 204">
          <a:extLst>
            <a:ext uri="{FF2B5EF4-FFF2-40B4-BE49-F238E27FC236}">
              <a16:creationId xmlns:a16="http://schemas.microsoft.com/office/drawing/2014/main" id="{F464CC01-1798-4C9A-8573-7F56012577BA}"/>
            </a:ext>
          </a:extLst>
        </xdr:cNvPr>
        <xdr:cNvSpPr txBox="1"/>
      </xdr:nvSpPr>
      <xdr:spPr>
        <a:xfrm rot="19850289">
          <a:off x="5800725" y="4495800"/>
          <a:ext cx="259080" cy="1885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 i="1"/>
            <a:t>Z̅</a:t>
          </a:r>
        </a:p>
      </xdr:txBody>
    </xdr:sp>
    <xdr:clientData/>
  </xdr:twoCellAnchor>
  <xdr:twoCellAnchor>
    <xdr:from>
      <xdr:col>0</xdr:col>
      <xdr:colOff>182880</xdr:colOff>
      <xdr:row>80</xdr:row>
      <xdr:rowOff>0</xdr:rowOff>
    </xdr:from>
    <xdr:to>
      <xdr:col>17</xdr:col>
      <xdr:colOff>449580</xdr:colOff>
      <xdr:row>81</xdr:row>
      <xdr:rowOff>22860</xdr:rowOff>
    </xdr:to>
    <xdr:sp macro="" textlink="">
      <xdr:nvSpPr>
        <xdr:cNvPr id="206" name="TextBox 205">
          <a:extLst>
            <a:ext uri="{FF2B5EF4-FFF2-40B4-BE49-F238E27FC236}">
              <a16:creationId xmlns:a16="http://schemas.microsoft.com/office/drawing/2014/main" id="{43AEA666-C98A-4C0F-8031-945353F25C26}"/>
            </a:ext>
          </a:extLst>
        </xdr:cNvPr>
        <xdr:cNvSpPr txBox="1"/>
      </xdr:nvSpPr>
      <xdr:spPr>
        <a:xfrm>
          <a:off x="182880" y="11201400"/>
          <a:ext cx="8124825" cy="1657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18000" rtlCol="0" anchor="t"/>
        <a:lstStyle/>
        <a:p>
          <a:r>
            <a:rPr lang="en-GB" sz="800" b="0" i="0" baseline="0"/>
            <a:t>Use of spreadsheet where G &lt; 2W should be considered with caution as anchor loads may not be conservative.</a:t>
          </a:r>
        </a:p>
        <a:p>
          <a:endParaRPr lang="en-GB" sz="800" b="0" i="0" baseline="0"/>
        </a:p>
        <a:p>
          <a:endParaRPr lang="en-GB" sz="800" b="0" i="0" baseline="0"/>
        </a:p>
        <a:p>
          <a:endParaRPr lang="en-GB" sz="800" b="0" i="0" baseline="0"/>
        </a:p>
        <a:p>
          <a:endParaRPr lang="en-GB" sz="800" b="0" i="0" baseline="0"/>
        </a:p>
        <a:p>
          <a:endParaRPr lang="en-GB" sz="800" b="0" i="0" baseline="0"/>
        </a:p>
        <a:p>
          <a:endParaRPr lang="en-GB" sz="800" b="0" i="0" baseline="0"/>
        </a:p>
        <a:p>
          <a:endParaRPr lang="en-GB" sz="800" b="0" i="0" baseline="0"/>
        </a:p>
        <a:p>
          <a:endParaRPr lang="en-GB" sz="800" b="0" i="0" baseline="0"/>
        </a:p>
        <a:p>
          <a:endParaRPr lang="en-GB" sz="800" b="0" i="0" baseline="0"/>
        </a:p>
        <a:p>
          <a:endParaRPr lang="en-GB" sz="800" b="0" i="0" baseline="0"/>
        </a:p>
        <a:p>
          <a:r>
            <a:rPr lang="en-GB" sz="800" b="0" i="0" baseline="0"/>
            <a:t>.</a:t>
          </a:r>
        </a:p>
        <a:p>
          <a:endParaRPr lang="en-GB" sz="800"/>
        </a:p>
      </xdr:txBody>
    </xdr:sp>
    <xdr:clientData/>
  </xdr:twoCellAnchor>
  <xdr:twoCellAnchor editAs="oneCell">
    <xdr:from>
      <xdr:col>0</xdr:col>
      <xdr:colOff>457201</xdr:colOff>
      <xdr:row>0</xdr:row>
      <xdr:rowOff>28575</xdr:rowOff>
    </xdr:from>
    <xdr:to>
      <xdr:col>2</xdr:col>
      <xdr:colOff>120969</xdr:colOff>
      <xdr:row>5</xdr:row>
      <xdr:rowOff>168593</xdr:rowOff>
    </xdr:to>
    <xdr:pic>
      <xdr:nvPicPr>
        <xdr:cNvPr id="207" name="Picture 206">
          <a:extLst>
            <a:ext uri="{FF2B5EF4-FFF2-40B4-BE49-F238E27FC236}">
              <a16:creationId xmlns:a16="http://schemas.microsoft.com/office/drawing/2014/main" id="{E53012FC-C636-48E9-BBEC-46B4D8F261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1" y="28575"/>
          <a:ext cx="711518" cy="7115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186905</xdr:colOff>
      <xdr:row>27</xdr:row>
      <xdr:rowOff>99587</xdr:rowOff>
    </xdr:from>
    <xdr:to>
      <xdr:col>12</xdr:col>
      <xdr:colOff>208058</xdr:colOff>
      <xdr:row>31</xdr:row>
      <xdr:rowOff>53023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4774145" y="3543827"/>
          <a:ext cx="310713" cy="471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800" i="1"/>
            <a:t>L</a:t>
          </a:r>
        </a:p>
      </xdr:txBody>
    </xdr:sp>
    <xdr:clientData/>
  </xdr:twoCellAnchor>
  <xdr:twoCellAnchor>
    <xdr:from>
      <xdr:col>6</xdr:col>
      <xdr:colOff>245886</xdr:colOff>
      <xdr:row>31</xdr:row>
      <xdr:rowOff>73726</xdr:rowOff>
    </xdr:from>
    <xdr:to>
      <xdr:col>8</xdr:col>
      <xdr:colOff>47071</xdr:colOff>
      <xdr:row>35</xdr:row>
      <xdr:rowOff>1768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 rot="19980000">
          <a:off x="2684286" y="4036126"/>
          <a:ext cx="776545" cy="4462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≈</a:t>
          </a:r>
          <a:r>
            <a:rPr lang="en-GB" sz="1000" baseline="0"/>
            <a:t> 20ft min</a:t>
          </a:r>
        </a:p>
      </xdr:txBody>
    </xdr:sp>
    <xdr:clientData/>
  </xdr:twoCellAnchor>
  <xdr:twoCellAnchor>
    <xdr:from>
      <xdr:col>12</xdr:col>
      <xdr:colOff>0</xdr:colOff>
      <xdr:row>5</xdr:row>
      <xdr:rowOff>190500</xdr:rowOff>
    </xdr:from>
    <xdr:to>
      <xdr:col>12</xdr:col>
      <xdr:colOff>0</xdr:colOff>
      <xdr:row>62</xdr:row>
      <xdr:rowOff>117480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4876800" y="78486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6</xdr:row>
      <xdr:rowOff>0</xdr:rowOff>
    </xdr:from>
    <xdr:to>
      <xdr:col>12</xdr:col>
      <xdr:colOff>152400</xdr:colOff>
      <xdr:row>62</xdr:row>
      <xdr:rowOff>125100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50292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304800</xdr:colOff>
      <xdr:row>6</xdr:row>
      <xdr:rowOff>0</xdr:rowOff>
    </xdr:from>
    <xdr:to>
      <xdr:col>12</xdr:col>
      <xdr:colOff>304800</xdr:colOff>
      <xdr:row>62</xdr:row>
      <xdr:rowOff>125100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>
          <a:off x="51816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457200</xdr:colOff>
      <xdr:row>6</xdr:row>
      <xdr:rowOff>0</xdr:rowOff>
    </xdr:from>
    <xdr:to>
      <xdr:col>12</xdr:col>
      <xdr:colOff>457200</xdr:colOff>
      <xdr:row>62</xdr:row>
      <xdr:rowOff>125100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53340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121920</xdr:colOff>
      <xdr:row>5</xdr:row>
      <xdr:rowOff>190500</xdr:rowOff>
    </xdr:from>
    <xdr:to>
      <xdr:col>13</xdr:col>
      <xdr:colOff>121920</xdr:colOff>
      <xdr:row>62</xdr:row>
      <xdr:rowOff>117480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5486400" y="78486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274320</xdr:colOff>
      <xdr:row>6</xdr:row>
      <xdr:rowOff>0</xdr:rowOff>
    </xdr:from>
    <xdr:to>
      <xdr:col>13</xdr:col>
      <xdr:colOff>274320</xdr:colOff>
      <xdr:row>62</xdr:row>
      <xdr:rowOff>125100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56388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426720</xdr:colOff>
      <xdr:row>6</xdr:row>
      <xdr:rowOff>0</xdr:rowOff>
    </xdr:from>
    <xdr:to>
      <xdr:col>13</xdr:col>
      <xdr:colOff>426720</xdr:colOff>
      <xdr:row>62</xdr:row>
      <xdr:rowOff>125100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57912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91440</xdr:colOff>
      <xdr:row>6</xdr:row>
      <xdr:rowOff>0</xdr:rowOff>
    </xdr:from>
    <xdr:to>
      <xdr:col>14</xdr:col>
      <xdr:colOff>91440</xdr:colOff>
      <xdr:row>62</xdr:row>
      <xdr:rowOff>125100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CxnSpPr/>
      </xdr:nvCxnSpPr>
      <xdr:spPr>
        <a:xfrm>
          <a:off x="59436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396240</xdr:colOff>
      <xdr:row>5</xdr:row>
      <xdr:rowOff>190500</xdr:rowOff>
    </xdr:from>
    <xdr:to>
      <xdr:col>8</xdr:col>
      <xdr:colOff>396240</xdr:colOff>
      <xdr:row>62</xdr:row>
      <xdr:rowOff>117480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/>
      </xdr:nvCxnSpPr>
      <xdr:spPr>
        <a:xfrm>
          <a:off x="3810000" y="78486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60960</xdr:colOff>
      <xdr:row>5</xdr:row>
      <xdr:rowOff>190500</xdr:rowOff>
    </xdr:from>
    <xdr:to>
      <xdr:col>9</xdr:col>
      <xdr:colOff>60960</xdr:colOff>
      <xdr:row>62</xdr:row>
      <xdr:rowOff>117480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>
          <a:off x="3962400" y="78486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213360</xdr:colOff>
      <xdr:row>5</xdr:row>
      <xdr:rowOff>190500</xdr:rowOff>
    </xdr:from>
    <xdr:to>
      <xdr:col>9</xdr:col>
      <xdr:colOff>213360</xdr:colOff>
      <xdr:row>62</xdr:row>
      <xdr:rowOff>117480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/>
      </xdr:nvCxnSpPr>
      <xdr:spPr>
        <a:xfrm>
          <a:off x="4114800" y="78486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365760</xdr:colOff>
      <xdr:row>5</xdr:row>
      <xdr:rowOff>190500</xdr:rowOff>
    </xdr:from>
    <xdr:to>
      <xdr:col>9</xdr:col>
      <xdr:colOff>365760</xdr:colOff>
      <xdr:row>62</xdr:row>
      <xdr:rowOff>117480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>
          <a:off x="4267200" y="78486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121920</xdr:colOff>
      <xdr:row>6</xdr:row>
      <xdr:rowOff>0</xdr:rowOff>
    </xdr:from>
    <xdr:to>
      <xdr:col>7</xdr:col>
      <xdr:colOff>121920</xdr:colOff>
      <xdr:row>62</xdr:row>
      <xdr:rowOff>125100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/>
      </xdr:nvCxnSpPr>
      <xdr:spPr>
        <a:xfrm>
          <a:off x="30480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274320</xdr:colOff>
      <xdr:row>6</xdr:row>
      <xdr:rowOff>0</xdr:rowOff>
    </xdr:from>
    <xdr:to>
      <xdr:col>7</xdr:col>
      <xdr:colOff>274320</xdr:colOff>
      <xdr:row>62</xdr:row>
      <xdr:rowOff>125100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CxnSpPr/>
      </xdr:nvCxnSpPr>
      <xdr:spPr>
        <a:xfrm>
          <a:off x="32004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426720</xdr:colOff>
      <xdr:row>6</xdr:row>
      <xdr:rowOff>0</xdr:rowOff>
    </xdr:from>
    <xdr:to>
      <xdr:col>7</xdr:col>
      <xdr:colOff>426720</xdr:colOff>
      <xdr:row>62</xdr:row>
      <xdr:rowOff>125100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CxnSpPr/>
      </xdr:nvCxnSpPr>
      <xdr:spPr>
        <a:xfrm>
          <a:off x="33528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91440</xdr:colOff>
      <xdr:row>6</xdr:row>
      <xdr:rowOff>0</xdr:rowOff>
    </xdr:from>
    <xdr:to>
      <xdr:col>8</xdr:col>
      <xdr:colOff>91440</xdr:colOff>
      <xdr:row>62</xdr:row>
      <xdr:rowOff>125100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CxnSpPr/>
      </xdr:nvCxnSpPr>
      <xdr:spPr>
        <a:xfrm>
          <a:off x="35052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243840</xdr:colOff>
      <xdr:row>5</xdr:row>
      <xdr:rowOff>190500</xdr:rowOff>
    </xdr:from>
    <xdr:to>
      <xdr:col>8</xdr:col>
      <xdr:colOff>243840</xdr:colOff>
      <xdr:row>62</xdr:row>
      <xdr:rowOff>117480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CxnSpPr/>
      </xdr:nvCxnSpPr>
      <xdr:spPr>
        <a:xfrm>
          <a:off x="3657600" y="78486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30480</xdr:colOff>
      <xdr:row>6</xdr:row>
      <xdr:rowOff>0</xdr:rowOff>
    </xdr:from>
    <xdr:to>
      <xdr:col>5</xdr:col>
      <xdr:colOff>30480</xdr:colOff>
      <xdr:row>62</xdr:row>
      <xdr:rowOff>125100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CxnSpPr/>
      </xdr:nvCxnSpPr>
      <xdr:spPr>
        <a:xfrm>
          <a:off x="19812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182880</xdr:colOff>
      <xdr:row>6</xdr:row>
      <xdr:rowOff>0</xdr:rowOff>
    </xdr:from>
    <xdr:to>
      <xdr:col>5</xdr:col>
      <xdr:colOff>182880</xdr:colOff>
      <xdr:row>62</xdr:row>
      <xdr:rowOff>125100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>
        <a:xfrm>
          <a:off x="21336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335280</xdr:colOff>
      <xdr:row>6</xdr:row>
      <xdr:rowOff>0</xdr:rowOff>
    </xdr:from>
    <xdr:to>
      <xdr:col>5</xdr:col>
      <xdr:colOff>335280</xdr:colOff>
      <xdr:row>62</xdr:row>
      <xdr:rowOff>125100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CxnSpPr/>
      </xdr:nvCxnSpPr>
      <xdr:spPr>
        <a:xfrm>
          <a:off x="22860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6</xdr:row>
      <xdr:rowOff>0</xdr:rowOff>
    </xdr:from>
    <xdr:to>
      <xdr:col>6</xdr:col>
      <xdr:colOff>0</xdr:colOff>
      <xdr:row>62</xdr:row>
      <xdr:rowOff>125100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CxnSpPr/>
      </xdr:nvCxnSpPr>
      <xdr:spPr>
        <a:xfrm>
          <a:off x="24384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5</xdr:row>
      <xdr:rowOff>190500</xdr:rowOff>
    </xdr:from>
    <xdr:to>
      <xdr:col>6</xdr:col>
      <xdr:colOff>152400</xdr:colOff>
      <xdr:row>62</xdr:row>
      <xdr:rowOff>117480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/>
      </xdr:nvCxnSpPr>
      <xdr:spPr>
        <a:xfrm>
          <a:off x="2590800" y="78486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304800</xdr:colOff>
      <xdr:row>6</xdr:row>
      <xdr:rowOff>0</xdr:rowOff>
    </xdr:from>
    <xdr:to>
      <xdr:col>6</xdr:col>
      <xdr:colOff>304800</xdr:colOff>
      <xdr:row>62</xdr:row>
      <xdr:rowOff>125100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CxnSpPr/>
      </xdr:nvCxnSpPr>
      <xdr:spPr>
        <a:xfrm>
          <a:off x="27432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457200</xdr:colOff>
      <xdr:row>6</xdr:row>
      <xdr:rowOff>0</xdr:rowOff>
    </xdr:from>
    <xdr:to>
      <xdr:col>6</xdr:col>
      <xdr:colOff>457200</xdr:colOff>
      <xdr:row>62</xdr:row>
      <xdr:rowOff>125100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CxnSpPr/>
      </xdr:nvCxnSpPr>
      <xdr:spPr>
        <a:xfrm>
          <a:off x="28956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365760</xdr:colOff>
      <xdr:row>6</xdr:row>
      <xdr:rowOff>0</xdr:rowOff>
    </xdr:from>
    <xdr:to>
      <xdr:col>15</xdr:col>
      <xdr:colOff>365760</xdr:colOff>
      <xdr:row>62</xdr:row>
      <xdr:rowOff>125100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CxnSpPr/>
      </xdr:nvCxnSpPr>
      <xdr:spPr>
        <a:xfrm>
          <a:off x="67056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30480</xdr:colOff>
      <xdr:row>6</xdr:row>
      <xdr:rowOff>0</xdr:rowOff>
    </xdr:from>
    <xdr:to>
      <xdr:col>16</xdr:col>
      <xdr:colOff>30480</xdr:colOff>
      <xdr:row>62</xdr:row>
      <xdr:rowOff>125100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CxnSpPr/>
      </xdr:nvCxnSpPr>
      <xdr:spPr>
        <a:xfrm>
          <a:off x="68580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182880</xdr:colOff>
      <xdr:row>6</xdr:row>
      <xdr:rowOff>0</xdr:rowOff>
    </xdr:from>
    <xdr:to>
      <xdr:col>16</xdr:col>
      <xdr:colOff>182880</xdr:colOff>
      <xdr:row>62</xdr:row>
      <xdr:rowOff>125100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CxnSpPr/>
      </xdr:nvCxnSpPr>
      <xdr:spPr>
        <a:xfrm>
          <a:off x="70104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335280</xdr:colOff>
      <xdr:row>6</xdr:row>
      <xdr:rowOff>0</xdr:rowOff>
    </xdr:from>
    <xdr:to>
      <xdr:col>16</xdr:col>
      <xdr:colOff>335280</xdr:colOff>
      <xdr:row>62</xdr:row>
      <xdr:rowOff>125100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CxnSpPr/>
      </xdr:nvCxnSpPr>
      <xdr:spPr>
        <a:xfrm>
          <a:off x="71628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152400</xdr:colOff>
      <xdr:row>6</xdr:row>
      <xdr:rowOff>0</xdr:rowOff>
    </xdr:from>
    <xdr:to>
      <xdr:col>17</xdr:col>
      <xdr:colOff>152400</xdr:colOff>
      <xdr:row>62</xdr:row>
      <xdr:rowOff>125100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CxnSpPr/>
      </xdr:nvCxnSpPr>
      <xdr:spPr>
        <a:xfrm>
          <a:off x="74676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304800</xdr:colOff>
      <xdr:row>6</xdr:row>
      <xdr:rowOff>0</xdr:rowOff>
    </xdr:from>
    <xdr:to>
      <xdr:col>17</xdr:col>
      <xdr:colOff>304800</xdr:colOff>
      <xdr:row>62</xdr:row>
      <xdr:rowOff>125100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CxnSpPr/>
      </xdr:nvCxnSpPr>
      <xdr:spPr>
        <a:xfrm>
          <a:off x="76200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457200</xdr:colOff>
      <xdr:row>6</xdr:row>
      <xdr:rowOff>0</xdr:rowOff>
    </xdr:from>
    <xdr:to>
      <xdr:col>17</xdr:col>
      <xdr:colOff>457200</xdr:colOff>
      <xdr:row>62</xdr:row>
      <xdr:rowOff>125100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>
          <a:off x="77724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243840</xdr:colOff>
      <xdr:row>6</xdr:row>
      <xdr:rowOff>0</xdr:rowOff>
    </xdr:from>
    <xdr:to>
      <xdr:col>14</xdr:col>
      <xdr:colOff>243840</xdr:colOff>
      <xdr:row>62</xdr:row>
      <xdr:rowOff>125100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CxnSpPr/>
      </xdr:nvCxnSpPr>
      <xdr:spPr>
        <a:xfrm>
          <a:off x="60960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396240</xdr:colOff>
      <xdr:row>5</xdr:row>
      <xdr:rowOff>190500</xdr:rowOff>
    </xdr:from>
    <xdr:to>
      <xdr:col>14</xdr:col>
      <xdr:colOff>396240</xdr:colOff>
      <xdr:row>62</xdr:row>
      <xdr:rowOff>117480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CxnSpPr/>
      </xdr:nvCxnSpPr>
      <xdr:spPr>
        <a:xfrm>
          <a:off x="6248400" y="78486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60960</xdr:colOff>
      <xdr:row>6</xdr:row>
      <xdr:rowOff>0</xdr:rowOff>
    </xdr:from>
    <xdr:to>
      <xdr:col>15</xdr:col>
      <xdr:colOff>60960</xdr:colOff>
      <xdr:row>62</xdr:row>
      <xdr:rowOff>125100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CxnSpPr/>
      </xdr:nvCxnSpPr>
      <xdr:spPr>
        <a:xfrm>
          <a:off x="64008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213360</xdr:colOff>
      <xdr:row>6</xdr:row>
      <xdr:rowOff>0</xdr:rowOff>
    </xdr:from>
    <xdr:to>
      <xdr:col>15</xdr:col>
      <xdr:colOff>213360</xdr:colOff>
      <xdr:row>62</xdr:row>
      <xdr:rowOff>125100</xdr:rowOff>
    </xdr:to>
    <xdr:cxnSp macro="">
      <xdr:nvCxnSpPr>
        <xdr:cNvPr id="39" name="Straight Connector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CxnSpPr/>
      </xdr:nvCxnSpPr>
      <xdr:spPr>
        <a:xfrm>
          <a:off x="65532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8</xdr:row>
      <xdr:rowOff>7620</xdr:rowOff>
    </xdr:from>
    <xdr:to>
      <xdr:col>17</xdr:col>
      <xdr:colOff>485520</xdr:colOff>
      <xdr:row>8</xdr:row>
      <xdr:rowOff>7620</xdr:rowOff>
    </xdr:to>
    <xdr:cxnSp macro="">
      <xdr:nvCxnSpPr>
        <xdr:cNvPr id="40" name="Straight Connector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CxnSpPr/>
      </xdr:nvCxnSpPr>
      <xdr:spPr>
        <a:xfrm>
          <a:off x="1950720" y="9296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9</xdr:row>
      <xdr:rowOff>30480</xdr:rowOff>
    </xdr:from>
    <xdr:to>
      <xdr:col>17</xdr:col>
      <xdr:colOff>485520</xdr:colOff>
      <xdr:row>9</xdr:row>
      <xdr:rowOff>30480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CxnSpPr/>
      </xdr:nvCxnSpPr>
      <xdr:spPr>
        <a:xfrm>
          <a:off x="1950720" y="108966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10</xdr:row>
      <xdr:rowOff>53340</xdr:rowOff>
    </xdr:from>
    <xdr:to>
      <xdr:col>17</xdr:col>
      <xdr:colOff>485520</xdr:colOff>
      <xdr:row>10</xdr:row>
      <xdr:rowOff>53340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CxnSpPr/>
      </xdr:nvCxnSpPr>
      <xdr:spPr>
        <a:xfrm>
          <a:off x="1950720" y="124206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11</xdr:row>
      <xdr:rowOff>76200</xdr:rowOff>
    </xdr:from>
    <xdr:to>
      <xdr:col>17</xdr:col>
      <xdr:colOff>485520</xdr:colOff>
      <xdr:row>11</xdr:row>
      <xdr:rowOff>76200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CxnSpPr/>
      </xdr:nvCxnSpPr>
      <xdr:spPr>
        <a:xfrm>
          <a:off x="1950720" y="139446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12</xdr:row>
      <xdr:rowOff>99060</xdr:rowOff>
    </xdr:from>
    <xdr:to>
      <xdr:col>17</xdr:col>
      <xdr:colOff>485520</xdr:colOff>
      <xdr:row>12</xdr:row>
      <xdr:rowOff>99060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CxnSpPr/>
      </xdr:nvCxnSpPr>
      <xdr:spPr>
        <a:xfrm>
          <a:off x="1950720" y="154686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13</xdr:row>
      <xdr:rowOff>114300</xdr:rowOff>
    </xdr:from>
    <xdr:to>
      <xdr:col>17</xdr:col>
      <xdr:colOff>485520</xdr:colOff>
      <xdr:row>13</xdr:row>
      <xdr:rowOff>114300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CxnSpPr/>
      </xdr:nvCxnSpPr>
      <xdr:spPr>
        <a:xfrm>
          <a:off x="1950720" y="169926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15</xdr:row>
      <xdr:rowOff>7620</xdr:rowOff>
    </xdr:from>
    <xdr:to>
      <xdr:col>17</xdr:col>
      <xdr:colOff>485520</xdr:colOff>
      <xdr:row>15</xdr:row>
      <xdr:rowOff>7620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CxnSpPr/>
      </xdr:nvCxnSpPr>
      <xdr:spPr>
        <a:xfrm>
          <a:off x="1950720" y="185928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30480</xdr:rowOff>
    </xdr:from>
    <xdr:to>
      <xdr:col>17</xdr:col>
      <xdr:colOff>485520</xdr:colOff>
      <xdr:row>16</xdr:row>
      <xdr:rowOff>30480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CxnSpPr/>
      </xdr:nvCxnSpPr>
      <xdr:spPr>
        <a:xfrm>
          <a:off x="1950720" y="201930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17</xdr:row>
      <xdr:rowOff>53340</xdr:rowOff>
    </xdr:from>
    <xdr:to>
      <xdr:col>17</xdr:col>
      <xdr:colOff>485520</xdr:colOff>
      <xdr:row>17</xdr:row>
      <xdr:rowOff>53340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CxnSpPr/>
      </xdr:nvCxnSpPr>
      <xdr:spPr>
        <a:xfrm>
          <a:off x="1950720" y="217170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18</xdr:row>
      <xdr:rowOff>76200</xdr:rowOff>
    </xdr:from>
    <xdr:to>
      <xdr:col>17</xdr:col>
      <xdr:colOff>485520</xdr:colOff>
      <xdr:row>18</xdr:row>
      <xdr:rowOff>76200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CxnSpPr/>
      </xdr:nvCxnSpPr>
      <xdr:spPr>
        <a:xfrm>
          <a:off x="1950720" y="233172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19</xdr:row>
      <xdr:rowOff>92613</xdr:rowOff>
    </xdr:from>
    <xdr:to>
      <xdr:col>17</xdr:col>
      <xdr:colOff>485520</xdr:colOff>
      <xdr:row>19</xdr:row>
      <xdr:rowOff>92613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CxnSpPr/>
      </xdr:nvCxnSpPr>
      <xdr:spPr>
        <a:xfrm>
          <a:off x="1950720" y="2477673"/>
          <a:ext cx="5850000" cy="0"/>
        </a:xfrm>
        <a:prstGeom prst="line">
          <a:avLst/>
        </a:prstGeom>
        <a:ln w="3175">
          <a:prstDash val="sysDot"/>
          <a:headEnd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106680</xdr:rowOff>
    </xdr:from>
    <xdr:to>
      <xdr:col>17</xdr:col>
      <xdr:colOff>485520</xdr:colOff>
      <xdr:row>20</xdr:row>
      <xdr:rowOff>106680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CxnSpPr/>
      </xdr:nvCxnSpPr>
      <xdr:spPr>
        <a:xfrm>
          <a:off x="1950720" y="263652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22</xdr:row>
      <xdr:rowOff>0</xdr:rowOff>
    </xdr:from>
    <xdr:to>
      <xdr:col>17</xdr:col>
      <xdr:colOff>485520</xdr:colOff>
      <xdr:row>22</xdr:row>
      <xdr:rowOff>0</xdr:rowOff>
    </xdr:to>
    <xdr:cxnSp macro="">
      <xdr:nvCxnSpPr>
        <xdr:cNvPr id="52" name="Straight Connector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CxnSpPr/>
      </xdr:nvCxnSpPr>
      <xdr:spPr>
        <a:xfrm>
          <a:off x="1950720" y="278892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480060</xdr:colOff>
      <xdr:row>23</xdr:row>
      <xdr:rowOff>22860</xdr:rowOff>
    </xdr:from>
    <xdr:to>
      <xdr:col>17</xdr:col>
      <xdr:colOff>477900</xdr:colOff>
      <xdr:row>23</xdr:row>
      <xdr:rowOff>22860</xdr:rowOff>
    </xdr:to>
    <xdr:cxnSp macro="">
      <xdr:nvCxnSpPr>
        <xdr:cNvPr id="53" name="Straight Connector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CxnSpPr/>
      </xdr:nvCxnSpPr>
      <xdr:spPr>
        <a:xfrm>
          <a:off x="1943100" y="294132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45720</xdr:rowOff>
    </xdr:from>
    <xdr:to>
      <xdr:col>17</xdr:col>
      <xdr:colOff>485520</xdr:colOff>
      <xdr:row>24</xdr:row>
      <xdr:rowOff>45720</xdr:rowOff>
    </xdr:to>
    <xdr:cxnSp macro="">
      <xdr:nvCxnSpPr>
        <xdr:cNvPr id="54" name="Straight Connector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CxnSpPr/>
      </xdr:nvCxnSpPr>
      <xdr:spPr>
        <a:xfrm>
          <a:off x="1950720" y="309372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25</xdr:row>
      <xdr:rowOff>68580</xdr:rowOff>
    </xdr:from>
    <xdr:to>
      <xdr:col>17</xdr:col>
      <xdr:colOff>485520</xdr:colOff>
      <xdr:row>25</xdr:row>
      <xdr:rowOff>68580</xdr:rowOff>
    </xdr:to>
    <xdr:cxnSp macro="">
      <xdr:nvCxnSpPr>
        <xdr:cNvPr id="55" name="Straight Connector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CxnSpPr/>
      </xdr:nvCxnSpPr>
      <xdr:spPr>
        <a:xfrm>
          <a:off x="1950720" y="324612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26</xdr:row>
      <xdr:rowOff>83820</xdr:rowOff>
    </xdr:from>
    <xdr:to>
      <xdr:col>17</xdr:col>
      <xdr:colOff>485520</xdr:colOff>
      <xdr:row>26</xdr:row>
      <xdr:rowOff>83820</xdr:rowOff>
    </xdr:to>
    <xdr:cxnSp macro="">
      <xdr:nvCxnSpPr>
        <xdr:cNvPr id="56" name="Straight Connector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CxnSpPr/>
      </xdr:nvCxnSpPr>
      <xdr:spPr>
        <a:xfrm>
          <a:off x="1950720" y="339090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27</xdr:row>
      <xdr:rowOff>106680</xdr:rowOff>
    </xdr:from>
    <xdr:to>
      <xdr:col>17</xdr:col>
      <xdr:colOff>485520</xdr:colOff>
      <xdr:row>27</xdr:row>
      <xdr:rowOff>106680</xdr:rowOff>
    </xdr:to>
    <xdr:cxnSp macro="">
      <xdr:nvCxnSpPr>
        <xdr:cNvPr id="57" name="Straight Connector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CxnSpPr/>
      </xdr:nvCxnSpPr>
      <xdr:spPr>
        <a:xfrm>
          <a:off x="1950720" y="355092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</xdr:row>
      <xdr:rowOff>0</xdr:rowOff>
    </xdr:from>
    <xdr:to>
      <xdr:col>17</xdr:col>
      <xdr:colOff>485520</xdr:colOff>
      <xdr:row>29</xdr:row>
      <xdr:rowOff>0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CxnSpPr/>
      </xdr:nvCxnSpPr>
      <xdr:spPr>
        <a:xfrm>
          <a:off x="1950720" y="370332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30</xdr:row>
      <xdr:rowOff>22860</xdr:rowOff>
    </xdr:from>
    <xdr:to>
      <xdr:col>17</xdr:col>
      <xdr:colOff>485520</xdr:colOff>
      <xdr:row>30</xdr:row>
      <xdr:rowOff>22860</xdr:rowOff>
    </xdr:to>
    <xdr:cxnSp macro="">
      <xdr:nvCxnSpPr>
        <xdr:cNvPr id="59" name="Straight Connector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CxnSpPr/>
      </xdr:nvCxnSpPr>
      <xdr:spPr>
        <a:xfrm>
          <a:off x="1950720" y="385572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31</xdr:row>
      <xdr:rowOff>45720</xdr:rowOff>
    </xdr:from>
    <xdr:to>
      <xdr:col>17</xdr:col>
      <xdr:colOff>485520</xdr:colOff>
      <xdr:row>31</xdr:row>
      <xdr:rowOff>45720</xdr:rowOff>
    </xdr:to>
    <xdr:cxnSp macro="">
      <xdr:nvCxnSpPr>
        <xdr:cNvPr id="60" name="Straight Connector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CxnSpPr/>
      </xdr:nvCxnSpPr>
      <xdr:spPr>
        <a:xfrm>
          <a:off x="1950720" y="400812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32</xdr:row>
      <xdr:rowOff>68580</xdr:rowOff>
    </xdr:from>
    <xdr:to>
      <xdr:col>17</xdr:col>
      <xdr:colOff>485520</xdr:colOff>
      <xdr:row>32</xdr:row>
      <xdr:rowOff>68580</xdr:rowOff>
    </xdr:to>
    <xdr:cxnSp macro="">
      <xdr:nvCxnSpPr>
        <xdr:cNvPr id="61" name="Straight Connector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CxnSpPr/>
      </xdr:nvCxnSpPr>
      <xdr:spPr>
        <a:xfrm>
          <a:off x="1950720" y="416052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33</xdr:row>
      <xdr:rowOff>91440</xdr:rowOff>
    </xdr:from>
    <xdr:to>
      <xdr:col>17</xdr:col>
      <xdr:colOff>485520</xdr:colOff>
      <xdr:row>33</xdr:row>
      <xdr:rowOff>91440</xdr:rowOff>
    </xdr:to>
    <xdr:cxnSp macro="">
      <xdr:nvCxnSpPr>
        <xdr:cNvPr id="62" name="Straight Connector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CxnSpPr/>
      </xdr:nvCxnSpPr>
      <xdr:spPr>
        <a:xfrm>
          <a:off x="1950720" y="431292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34</xdr:row>
      <xdr:rowOff>114300</xdr:rowOff>
    </xdr:from>
    <xdr:to>
      <xdr:col>17</xdr:col>
      <xdr:colOff>485520</xdr:colOff>
      <xdr:row>34</xdr:row>
      <xdr:rowOff>114300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CxnSpPr/>
      </xdr:nvCxnSpPr>
      <xdr:spPr>
        <a:xfrm>
          <a:off x="1950720" y="446532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36</xdr:row>
      <xdr:rowOff>7620</xdr:rowOff>
    </xdr:from>
    <xdr:to>
      <xdr:col>17</xdr:col>
      <xdr:colOff>485520</xdr:colOff>
      <xdr:row>36</xdr:row>
      <xdr:rowOff>7620</xdr:rowOff>
    </xdr:to>
    <xdr:cxnSp macro="">
      <xdr:nvCxnSpPr>
        <xdr:cNvPr id="64" name="Straight Connector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CxnSpPr/>
      </xdr:nvCxnSpPr>
      <xdr:spPr>
        <a:xfrm>
          <a:off x="1950720" y="461772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37</xdr:row>
      <xdr:rowOff>30480</xdr:rowOff>
    </xdr:from>
    <xdr:to>
      <xdr:col>17</xdr:col>
      <xdr:colOff>485520</xdr:colOff>
      <xdr:row>37</xdr:row>
      <xdr:rowOff>30480</xdr:rowOff>
    </xdr:to>
    <xdr:cxnSp macro="">
      <xdr:nvCxnSpPr>
        <xdr:cNvPr id="65" name="Straight Connector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CxnSpPr/>
      </xdr:nvCxnSpPr>
      <xdr:spPr>
        <a:xfrm>
          <a:off x="1950720" y="477012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38</xdr:row>
      <xdr:rowOff>45720</xdr:rowOff>
    </xdr:from>
    <xdr:to>
      <xdr:col>17</xdr:col>
      <xdr:colOff>485520</xdr:colOff>
      <xdr:row>38</xdr:row>
      <xdr:rowOff>45720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CxnSpPr/>
      </xdr:nvCxnSpPr>
      <xdr:spPr>
        <a:xfrm>
          <a:off x="1950720" y="491490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39</xdr:row>
      <xdr:rowOff>68580</xdr:rowOff>
    </xdr:from>
    <xdr:to>
      <xdr:col>17</xdr:col>
      <xdr:colOff>485520</xdr:colOff>
      <xdr:row>39</xdr:row>
      <xdr:rowOff>68580</xdr:rowOff>
    </xdr:to>
    <xdr:cxnSp macro="">
      <xdr:nvCxnSpPr>
        <xdr:cNvPr id="67" name="Straight Connector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CxnSpPr/>
      </xdr:nvCxnSpPr>
      <xdr:spPr>
        <a:xfrm>
          <a:off x="1950720" y="507492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40</xdr:row>
      <xdr:rowOff>91440</xdr:rowOff>
    </xdr:from>
    <xdr:to>
      <xdr:col>17</xdr:col>
      <xdr:colOff>485520</xdr:colOff>
      <xdr:row>40</xdr:row>
      <xdr:rowOff>91440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CxnSpPr/>
      </xdr:nvCxnSpPr>
      <xdr:spPr>
        <a:xfrm>
          <a:off x="1950720" y="522732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41</xdr:row>
      <xdr:rowOff>114300</xdr:rowOff>
    </xdr:from>
    <xdr:to>
      <xdr:col>17</xdr:col>
      <xdr:colOff>485520</xdr:colOff>
      <xdr:row>41</xdr:row>
      <xdr:rowOff>114300</xdr:rowOff>
    </xdr:to>
    <xdr:cxnSp macro="">
      <xdr:nvCxnSpPr>
        <xdr:cNvPr id="69" name="Straight Connector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CxnSpPr/>
      </xdr:nvCxnSpPr>
      <xdr:spPr>
        <a:xfrm>
          <a:off x="1950720" y="537972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43</xdr:row>
      <xdr:rowOff>7620</xdr:rowOff>
    </xdr:from>
    <xdr:to>
      <xdr:col>17</xdr:col>
      <xdr:colOff>485520</xdr:colOff>
      <xdr:row>43</xdr:row>
      <xdr:rowOff>7620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/>
      </xdr:nvCxnSpPr>
      <xdr:spPr>
        <a:xfrm>
          <a:off x="1950720" y="553212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44</xdr:row>
      <xdr:rowOff>30480</xdr:rowOff>
    </xdr:from>
    <xdr:to>
      <xdr:col>17</xdr:col>
      <xdr:colOff>485520</xdr:colOff>
      <xdr:row>44</xdr:row>
      <xdr:rowOff>30480</xdr:rowOff>
    </xdr:to>
    <xdr:cxnSp macro="">
      <xdr:nvCxnSpPr>
        <xdr:cNvPr id="71" name="Straight Connector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CxnSpPr/>
      </xdr:nvCxnSpPr>
      <xdr:spPr>
        <a:xfrm>
          <a:off x="1950720" y="568452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45</xdr:row>
      <xdr:rowOff>53340</xdr:rowOff>
    </xdr:from>
    <xdr:to>
      <xdr:col>17</xdr:col>
      <xdr:colOff>485520</xdr:colOff>
      <xdr:row>45</xdr:row>
      <xdr:rowOff>53340</xdr:rowOff>
    </xdr:to>
    <xdr:cxnSp macro="">
      <xdr:nvCxnSpPr>
        <xdr:cNvPr id="72" name="Straight Connector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CxnSpPr/>
      </xdr:nvCxnSpPr>
      <xdr:spPr>
        <a:xfrm>
          <a:off x="1950720" y="583692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46</xdr:row>
      <xdr:rowOff>76200</xdr:rowOff>
    </xdr:from>
    <xdr:to>
      <xdr:col>17</xdr:col>
      <xdr:colOff>485520</xdr:colOff>
      <xdr:row>46</xdr:row>
      <xdr:rowOff>76200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CxnSpPr/>
      </xdr:nvCxnSpPr>
      <xdr:spPr>
        <a:xfrm>
          <a:off x="1950720" y="598932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47</xdr:row>
      <xdr:rowOff>99060</xdr:rowOff>
    </xdr:from>
    <xdr:to>
      <xdr:col>17</xdr:col>
      <xdr:colOff>485520</xdr:colOff>
      <xdr:row>47</xdr:row>
      <xdr:rowOff>99060</xdr:rowOff>
    </xdr:to>
    <xdr:cxnSp macro="">
      <xdr:nvCxnSpPr>
        <xdr:cNvPr id="74" name="Straight Connector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CxnSpPr/>
      </xdr:nvCxnSpPr>
      <xdr:spPr>
        <a:xfrm>
          <a:off x="1950720" y="614172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48</xdr:row>
      <xdr:rowOff>121920</xdr:rowOff>
    </xdr:from>
    <xdr:to>
      <xdr:col>17</xdr:col>
      <xdr:colOff>485520</xdr:colOff>
      <xdr:row>48</xdr:row>
      <xdr:rowOff>121920</xdr:rowOff>
    </xdr:to>
    <xdr:cxnSp macro="">
      <xdr:nvCxnSpPr>
        <xdr:cNvPr id="75" name="Straight Connector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CxnSpPr/>
      </xdr:nvCxnSpPr>
      <xdr:spPr>
        <a:xfrm>
          <a:off x="1950720" y="629412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50</xdr:row>
      <xdr:rowOff>15240</xdr:rowOff>
    </xdr:from>
    <xdr:to>
      <xdr:col>17</xdr:col>
      <xdr:colOff>485520</xdr:colOff>
      <xdr:row>50</xdr:row>
      <xdr:rowOff>15240</xdr:rowOff>
    </xdr:to>
    <xdr:cxnSp macro="">
      <xdr:nvCxnSpPr>
        <xdr:cNvPr id="76" name="Straight Connector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CxnSpPr/>
      </xdr:nvCxnSpPr>
      <xdr:spPr>
        <a:xfrm>
          <a:off x="1950720" y="644652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179070</xdr:colOff>
      <xdr:row>7</xdr:row>
      <xdr:rowOff>80010</xdr:rowOff>
    </xdr:from>
    <xdr:to>
      <xdr:col>17</xdr:col>
      <xdr:colOff>304800</xdr:colOff>
      <xdr:row>12</xdr:row>
      <xdr:rowOff>110490</xdr:rowOff>
    </xdr:to>
    <xdr:grpSp>
      <xdr:nvGrpSpPr>
        <xdr:cNvPr id="77" name="Group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GrpSpPr/>
      </xdr:nvGrpSpPr>
      <xdr:grpSpPr>
        <a:xfrm>
          <a:off x="7513320" y="842010"/>
          <a:ext cx="649605" cy="754380"/>
          <a:chOff x="7010400" y="872490"/>
          <a:chExt cx="613410" cy="678180"/>
        </a:xfrm>
      </xdr:grpSpPr>
      <xdr:cxnSp macro="">
        <xdr:nvCxnSpPr>
          <xdr:cNvPr id="78" name="Straight Arrow Connector 77">
            <a:extLst>
              <a:ext uri="{FF2B5EF4-FFF2-40B4-BE49-F238E27FC236}">
                <a16:creationId xmlns:a16="http://schemas.microsoft.com/office/drawing/2014/main" id="{00000000-0008-0000-0300-00004E000000}"/>
              </a:ext>
            </a:extLst>
          </xdr:cNvPr>
          <xdr:cNvCxnSpPr/>
        </xdr:nvCxnSpPr>
        <xdr:spPr>
          <a:xfrm flipV="1">
            <a:off x="7319010" y="887730"/>
            <a:ext cx="0" cy="342000"/>
          </a:xfrm>
          <a:prstGeom prst="straightConnector1">
            <a:avLst/>
          </a:prstGeom>
          <a:ln w="6350">
            <a:solidFill>
              <a:schemeClr val="tx1"/>
            </a:solidFill>
            <a:tailEnd type="stealth" w="sm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Straight Arrow Connector 78">
            <a:extLst>
              <a:ext uri="{FF2B5EF4-FFF2-40B4-BE49-F238E27FC236}">
                <a16:creationId xmlns:a16="http://schemas.microsoft.com/office/drawing/2014/main" id="{00000000-0008-0000-0300-00004F000000}"/>
              </a:ext>
            </a:extLst>
          </xdr:cNvPr>
          <xdr:cNvCxnSpPr/>
        </xdr:nvCxnSpPr>
        <xdr:spPr>
          <a:xfrm>
            <a:off x="7319010" y="1234440"/>
            <a:ext cx="304800" cy="152400"/>
          </a:xfrm>
          <a:prstGeom prst="straightConnector1">
            <a:avLst/>
          </a:prstGeom>
          <a:ln w="6350">
            <a:solidFill>
              <a:schemeClr val="tx1"/>
            </a:solidFill>
            <a:tailEnd type="stealth" w="sm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300-000050000000}"/>
              </a:ext>
            </a:extLst>
          </xdr:cNvPr>
          <xdr:cNvCxnSpPr/>
        </xdr:nvCxnSpPr>
        <xdr:spPr>
          <a:xfrm flipH="1">
            <a:off x="7010400" y="1234440"/>
            <a:ext cx="304800" cy="148590"/>
          </a:xfrm>
          <a:prstGeom prst="straightConnector1">
            <a:avLst/>
          </a:prstGeom>
          <a:ln w="6350">
            <a:solidFill>
              <a:schemeClr val="tx1"/>
            </a:solidFill>
            <a:tailEnd type="stealth" w="sm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1" name="TextBox 80">
            <a:extLst>
              <a:ext uri="{FF2B5EF4-FFF2-40B4-BE49-F238E27FC236}">
                <a16:creationId xmlns:a16="http://schemas.microsoft.com/office/drawing/2014/main" id="{00000000-0008-0000-0300-000051000000}"/>
              </a:ext>
            </a:extLst>
          </xdr:cNvPr>
          <xdr:cNvSpPr txBox="1"/>
        </xdr:nvSpPr>
        <xdr:spPr>
          <a:xfrm>
            <a:off x="7471410" y="1390650"/>
            <a:ext cx="152400" cy="1600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rIns="36000" rtlCol="0" anchor="ctr"/>
          <a:lstStyle/>
          <a:p>
            <a:pPr algn="l"/>
            <a:r>
              <a:rPr lang="en-GB" sz="800"/>
              <a:t>X</a:t>
            </a:r>
          </a:p>
        </xdr:txBody>
      </xdr:sp>
      <xdr:sp macro="" textlink="">
        <xdr:nvSpPr>
          <xdr:cNvPr id="82" name="TextBox 81">
            <a:extLst>
              <a:ext uri="{FF2B5EF4-FFF2-40B4-BE49-F238E27FC236}">
                <a16:creationId xmlns:a16="http://schemas.microsoft.com/office/drawing/2014/main" id="{00000000-0008-0000-0300-000052000000}"/>
              </a:ext>
            </a:extLst>
          </xdr:cNvPr>
          <xdr:cNvSpPr txBox="1"/>
        </xdr:nvSpPr>
        <xdr:spPr>
          <a:xfrm>
            <a:off x="7014210" y="1390650"/>
            <a:ext cx="152400" cy="1600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rIns="36000" rtlCol="0" anchor="ctr"/>
          <a:lstStyle/>
          <a:p>
            <a:pPr algn="l"/>
            <a:r>
              <a:rPr lang="en-GB" sz="800"/>
              <a:t>Z</a:t>
            </a:r>
          </a:p>
        </xdr:txBody>
      </xdr:sp>
      <xdr:sp macro="" textlink="">
        <xdr:nvSpPr>
          <xdr:cNvPr id="83" name="TextBox 82">
            <a:extLst>
              <a:ext uri="{FF2B5EF4-FFF2-40B4-BE49-F238E27FC236}">
                <a16:creationId xmlns:a16="http://schemas.microsoft.com/office/drawing/2014/main" id="{00000000-0008-0000-0300-000053000000}"/>
              </a:ext>
            </a:extLst>
          </xdr:cNvPr>
          <xdr:cNvSpPr txBox="1"/>
        </xdr:nvSpPr>
        <xdr:spPr>
          <a:xfrm>
            <a:off x="7162800" y="872490"/>
            <a:ext cx="152400" cy="1600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rIns="36000" rtlCol="0" anchor="ctr"/>
          <a:lstStyle/>
          <a:p>
            <a:pPr algn="l"/>
            <a:r>
              <a:rPr lang="en-GB" sz="800"/>
              <a:t>Y</a:t>
            </a:r>
          </a:p>
        </xdr:txBody>
      </xdr:sp>
    </xdr:grpSp>
    <xdr:clientData/>
  </xdr:twoCellAnchor>
  <xdr:twoCellAnchor>
    <xdr:from>
      <xdr:col>10</xdr:col>
      <xdr:colOff>30480</xdr:colOff>
      <xdr:row>6</xdr:row>
      <xdr:rowOff>0</xdr:rowOff>
    </xdr:from>
    <xdr:to>
      <xdr:col>10</xdr:col>
      <xdr:colOff>30480</xdr:colOff>
      <xdr:row>62</xdr:row>
      <xdr:rowOff>125100</xdr:rowOff>
    </xdr:to>
    <xdr:cxnSp macro="">
      <xdr:nvCxnSpPr>
        <xdr:cNvPr id="84" name="Straight Connector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>
          <a:off x="44196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182880</xdr:colOff>
      <xdr:row>6</xdr:row>
      <xdr:rowOff>0</xdr:rowOff>
    </xdr:from>
    <xdr:to>
      <xdr:col>10</xdr:col>
      <xdr:colOff>182880</xdr:colOff>
      <xdr:row>62</xdr:row>
      <xdr:rowOff>125100</xdr:rowOff>
    </xdr:to>
    <xdr:cxnSp macro="">
      <xdr:nvCxnSpPr>
        <xdr:cNvPr id="85" name="Straight Connector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>
          <a:off x="45720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137160</xdr:colOff>
      <xdr:row>6</xdr:row>
      <xdr:rowOff>0</xdr:rowOff>
    </xdr:from>
    <xdr:to>
      <xdr:col>11</xdr:col>
      <xdr:colOff>137160</xdr:colOff>
      <xdr:row>62</xdr:row>
      <xdr:rowOff>125100</xdr:rowOff>
    </xdr:to>
    <xdr:cxnSp macro="">
      <xdr:nvCxnSpPr>
        <xdr:cNvPr id="86" name="Straight Connector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4724400" y="79248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182880</xdr:colOff>
      <xdr:row>65</xdr:row>
      <xdr:rowOff>7620</xdr:rowOff>
    </xdr:from>
    <xdr:to>
      <xdr:col>17</xdr:col>
      <xdr:colOff>457200</xdr:colOff>
      <xdr:row>66</xdr:row>
      <xdr:rowOff>15240</xdr:rowOff>
    </xdr:to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 txBox="1"/>
      </xdr:nvSpPr>
      <xdr:spPr>
        <a:xfrm>
          <a:off x="182880" y="8397240"/>
          <a:ext cx="758952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18000" rtlCol="0" anchor="t"/>
        <a:lstStyle/>
        <a:p>
          <a:r>
            <a:rPr lang="en-GB" sz="800"/>
            <a:t>Analysis based upon Elastic Centre</a:t>
          </a:r>
          <a:r>
            <a:rPr lang="en-GB" sz="800" baseline="0"/>
            <a:t> </a:t>
          </a:r>
          <a:r>
            <a:rPr lang="en-GB" sz="800"/>
            <a:t>theory</a:t>
          </a:r>
          <a:r>
            <a:rPr lang="en-GB" sz="800" baseline="0"/>
            <a:t>.</a:t>
          </a:r>
          <a:endParaRPr lang="en-GB" sz="800"/>
        </a:p>
      </xdr:txBody>
    </xdr:sp>
    <xdr:clientData/>
  </xdr:twoCellAnchor>
  <xdr:twoCellAnchor>
    <xdr:from>
      <xdr:col>0</xdr:col>
      <xdr:colOff>182880</xdr:colOff>
      <xdr:row>71</xdr:row>
      <xdr:rowOff>15240</xdr:rowOff>
    </xdr:from>
    <xdr:to>
      <xdr:col>17</xdr:col>
      <xdr:colOff>441960</xdr:colOff>
      <xdr:row>77</xdr:row>
      <xdr:rowOff>38100</xdr:rowOff>
    </xdr:to>
    <xdr:sp macro="" textlink="">
      <xdr:nvSpPr>
        <xdr:cNvPr id="88" name="TextBox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82880" y="9182100"/>
          <a:ext cx="7574280" cy="800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18000" rtlCol="0" anchor="t"/>
        <a:lstStyle/>
        <a:p>
          <a:r>
            <a:rPr lang="en-GB" sz="800" baseline="0"/>
            <a:t>Assumptions:-</a:t>
          </a:r>
        </a:p>
        <a:p>
          <a:pPr lvl="0"/>
          <a:r>
            <a:rPr lang="en-GB" sz="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system has only two terminal points.</a:t>
          </a:r>
        </a:p>
        <a:p>
          <a:pPr lvl="0"/>
          <a:r>
            <a:rPr lang="en-GB" sz="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system is composed of straight legs of pipe of uniform size and thickness.</a:t>
          </a:r>
        </a:p>
        <a:p>
          <a:pPr lvl="0"/>
          <a:r>
            <a:rPr lang="en-GB" sz="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system has elbows at each intersection</a:t>
          </a:r>
          <a:r>
            <a:rPr lang="en-GB" sz="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of same diameter and wall thickness as the pipe</a:t>
          </a:r>
          <a:r>
            <a:rPr lang="en-GB" sz="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lvl="0"/>
          <a:r>
            <a:rPr lang="en-GB" sz="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pipe legs of the system must be parallel to perpendicular co-ordinate axes.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effect of Loop Risers is considered to be minimal as the additional elbows are out of plane and do not contribute to the flexibility.</a:t>
          </a:r>
          <a:endParaRPr lang="en-GB" sz="8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GB" sz="800"/>
        </a:p>
      </xdr:txBody>
    </xdr:sp>
    <xdr:clientData/>
  </xdr:twoCellAnchor>
  <xdr:twoCellAnchor>
    <xdr:from>
      <xdr:col>0</xdr:col>
      <xdr:colOff>182880</xdr:colOff>
      <xdr:row>65</xdr:row>
      <xdr:rowOff>121920</xdr:rowOff>
    </xdr:from>
    <xdr:to>
      <xdr:col>17</xdr:col>
      <xdr:colOff>472440</xdr:colOff>
      <xdr:row>70</xdr:row>
      <xdr:rowOff>15240</xdr:rowOff>
    </xdr:to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82880" y="8511540"/>
          <a:ext cx="7604760" cy="5410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18000" rIns="36000" bIns="18000" rtlCol="0" anchor="t"/>
        <a:lstStyle/>
        <a:p>
          <a:r>
            <a:rPr lang="en-GB" sz="800"/>
            <a:t>Select required units for the input and for the results.</a:t>
          </a:r>
        </a:p>
        <a:p>
          <a:r>
            <a:rPr lang="en-GB" sz="800"/>
            <a:t>Enter appropriate data into the </a:t>
          </a:r>
          <a:r>
            <a:rPr lang="en-GB" sz="800" b="1" i="1"/>
            <a:t>Temperature</a:t>
          </a:r>
          <a:r>
            <a:rPr lang="en-GB" sz="800"/>
            <a:t>, </a:t>
          </a:r>
          <a:r>
            <a:rPr lang="en-GB" sz="800" b="1" i="1"/>
            <a:t>NPS</a:t>
          </a:r>
          <a:r>
            <a:rPr lang="en-GB" sz="800"/>
            <a:t>, </a:t>
          </a:r>
          <a:r>
            <a:rPr lang="en-GB" sz="800" b="1" i="1"/>
            <a:t>Wall Thickness</a:t>
          </a:r>
          <a:r>
            <a:rPr lang="en-GB" sz="800" b="0" i="0"/>
            <a:t>,</a:t>
          </a:r>
          <a:r>
            <a:rPr lang="en-GB" sz="800" b="1" i="1"/>
            <a:t> Material</a:t>
          </a:r>
          <a:r>
            <a:rPr lang="en-GB" sz="800" b="0" i="0"/>
            <a:t>, </a:t>
          </a:r>
          <a:r>
            <a:rPr lang="en-GB" sz="800" b="1" i="1"/>
            <a:t>Bend Factor</a:t>
          </a:r>
          <a:r>
            <a:rPr lang="en-GB" sz="800" b="1" i="1" baseline="0"/>
            <a:t> </a:t>
          </a:r>
          <a:r>
            <a:rPr lang="en-GB" sz="800" b="0" i="0" baseline="0"/>
            <a:t>and </a:t>
          </a:r>
          <a:r>
            <a:rPr lang="en-GB" sz="800" b="1" i="1" baseline="0"/>
            <a:t>Allowable Stress </a:t>
          </a:r>
          <a:r>
            <a:rPr lang="en-GB" sz="800" baseline="0"/>
            <a:t>cells.  Only materials available in Drop Down box can be used.</a:t>
          </a:r>
          <a:endParaRPr lang="en-GB" sz="800"/>
        </a:p>
        <a:p>
          <a:r>
            <a:rPr lang="en-GB" sz="800" b="1" i="1"/>
            <a:t>NPS</a:t>
          </a:r>
          <a:r>
            <a:rPr lang="en-GB" sz="800" baseline="0"/>
            <a:t> and </a:t>
          </a:r>
          <a:r>
            <a:rPr lang="en-GB" sz="800" b="1" i="1" baseline="0"/>
            <a:t>Wall Thickness </a:t>
          </a:r>
          <a:r>
            <a:rPr lang="en-GB" sz="800" baseline="0"/>
            <a:t>can be selected from Drop Down boxes.  </a:t>
          </a:r>
          <a:r>
            <a:rPr lang="en-GB" sz="800"/>
            <a:t>To enter OD of pipe select "OD" from</a:t>
          </a:r>
          <a:r>
            <a:rPr lang="en-GB" sz="800" baseline="0"/>
            <a:t> Drop Down box.  To enter Wall Thickness in inches or mm, select "in" or "mm" for units.  </a:t>
          </a:r>
          <a:r>
            <a:rPr lang="en-GB" sz="800" b="0" i="0"/>
            <a:t>Enter Loop Dimensions, </a:t>
          </a:r>
          <a:r>
            <a:rPr lang="en-GB" sz="800" b="1" i="1"/>
            <a:t>S</a:t>
          </a:r>
          <a:r>
            <a:rPr lang="en-GB" sz="800" b="0" i="0"/>
            <a:t>, </a:t>
          </a:r>
          <a:r>
            <a:rPr lang="en-GB" sz="800" b="1" i="1"/>
            <a:t>G</a:t>
          </a:r>
          <a:r>
            <a:rPr lang="en-GB" sz="800" b="0" i="0"/>
            <a:t>, </a:t>
          </a:r>
          <a:r>
            <a:rPr lang="en-GB" sz="800" b="1" i="1"/>
            <a:t>H</a:t>
          </a:r>
          <a:r>
            <a:rPr lang="en-GB" sz="800" b="0" i="0"/>
            <a:t> &amp; </a:t>
          </a:r>
          <a:r>
            <a:rPr lang="en-GB" sz="800" b="1" i="1"/>
            <a:t>W</a:t>
          </a:r>
          <a:r>
            <a:rPr lang="en-GB" sz="800" baseline="0"/>
            <a:t>, in the appropriate cells.  See also note v).</a:t>
          </a:r>
          <a:endParaRPr lang="en-GB" sz="800"/>
        </a:p>
      </xdr:txBody>
    </xdr:sp>
    <xdr:clientData/>
  </xdr:twoCellAnchor>
  <xdr:twoCellAnchor>
    <xdr:from>
      <xdr:col>0</xdr:col>
      <xdr:colOff>182880</xdr:colOff>
      <xdr:row>70</xdr:row>
      <xdr:rowOff>15240</xdr:rowOff>
    </xdr:from>
    <xdr:to>
      <xdr:col>17</xdr:col>
      <xdr:colOff>449580</xdr:colOff>
      <xdr:row>71</xdr:row>
      <xdr:rowOff>53340</xdr:rowOff>
    </xdr:to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82880" y="9052560"/>
          <a:ext cx="7581900" cy="1676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18000" rtlCol="0" anchor="t"/>
        <a:lstStyle/>
        <a:p>
          <a:r>
            <a:rPr lang="en-GB" sz="800" b="1" i="1" baseline="0"/>
            <a:t>Young's Modulus </a:t>
          </a:r>
          <a:r>
            <a:rPr lang="en-GB" sz="800" baseline="0"/>
            <a:t>and </a:t>
          </a:r>
          <a:r>
            <a:rPr lang="en-GB" sz="800" b="1" i="1" baseline="0"/>
            <a:t>Expansion</a:t>
          </a:r>
          <a:r>
            <a:rPr lang="en-GB" sz="800" baseline="0"/>
            <a:t> are based upon </a:t>
          </a:r>
          <a:r>
            <a:rPr lang="en-GB" sz="800" b="1" baseline="0"/>
            <a:t>ASME B31.3 - 2010 Edition</a:t>
          </a:r>
          <a:r>
            <a:rPr lang="en-GB" sz="800" baseline="0"/>
            <a:t>.  </a:t>
          </a:r>
          <a:r>
            <a:rPr lang="en-GB" sz="800" b="1" i="1" baseline="0"/>
            <a:t>Allowable Stress</a:t>
          </a:r>
          <a:r>
            <a:rPr lang="en-GB" sz="800" b="0" i="0" baseline="0"/>
            <a:t> should be </a:t>
          </a:r>
          <a:r>
            <a:rPr lang="en-GB" sz="800" baseline="0"/>
            <a:t>based upon para 302.3.5 (1a).</a:t>
          </a:r>
        </a:p>
      </xdr:txBody>
    </xdr:sp>
    <xdr:clientData/>
  </xdr:twoCellAnchor>
  <xdr:twoCellAnchor>
    <xdr:from>
      <xdr:col>8</xdr:col>
      <xdr:colOff>372770</xdr:colOff>
      <xdr:row>24</xdr:row>
      <xdr:rowOff>104467</xdr:rowOff>
    </xdr:from>
    <xdr:to>
      <xdr:col>11</xdr:col>
      <xdr:colOff>110174</xdr:colOff>
      <xdr:row>27</xdr:row>
      <xdr:rowOff>1499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 rot="19964747">
          <a:off x="3786530" y="3152467"/>
          <a:ext cx="910884" cy="2932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600"/>
            <a:t>S</a:t>
          </a:r>
        </a:p>
      </xdr:txBody>
    </xdr:sp>
    <xdr:clientData/>
  </xdr:twoCellAnchor>
  <xdr:twoCellAnchor>
    <xdr:from>
      <xdr:col>9</xdr:col>
      <xdr:colOff>52584</xdr:colOff>
      <xdr:row>25</xdr:row>
      <xdr:rowOff>129538</xdr:rowOff>
    </xdr:from>
    <xdr:to>
      <xdr:col>11</xdr:col>
      <xdr:colOff>276496</xdr:colOff>
      <xdr:row>28</xdr:row>
      <xdr:rowOff>21426</xdr:rowOff>
    </xdr:to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SpPr txBox="1"/>
      </xdr:nvSpPr>
      <xdr:spPr>
        <a:xfrm rot="20010896">
          <a:off x="3954024" y="3307078"/>
          <a:ext cx="909712" cy="2881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600"/>
            <a:t>G</a:t>
          </a:r>
        </a:p>
      </xdr:txBody>
    </xdr:sp>
    <xdr:clientData/>
  </xdr:twoCellAnchor>
  <xdr:twoCellAnchor>
    <xdr:from>
      <xdr:col>11</xdr:col>
      <xdr:colOff>228333</xdr:colOff>
      <xdr:row>24</xdr:row>
      <xdr:rowOff>92298</xdr:rowOff>
    </xdr:from>
    <xdr:to>
      <xdr:col>13</xdr:col>
      <xdr:colOff>204021</xdr:colOff>
      <xdr:row>26</xdr:row>
      <xdr:rowOff>119651</xdr:rowOff>
    </xdr:to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 rot="19985187">
          <a:off x="4815573" y="3140298"/>
          <a:ext cx="752928" cy="2864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600"/>
            <a:t>G/2</a:t>
          </a:r>
        </a:p>
      </xdr:txBody>
    </xdr:sp>
    <xdr:clientData/>
  </xdr:twoCellAnchor>
  <xdr:twoCellAnchor>
    <xdr:from>
      <xdr:col>14</xdr:col>
      <xdr:colOff>40034</xdr:colOff>
      <xdr:row>32</xdr:row>
      <xdr:rowOff>124131</xdr:rowOff>
    </xdr:from>
    <xdr:to>
      <xdr:col>15</xdr:col>
      <xdr:colOff>169960</xdr:colOff>
      <xdr:row>35</xdr:row>
      <xdr:rowOff>28783</xdr:rowOff>
    </xdr:to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 txBox="1"/>
      </xdr:nvSpPr>
      <xdr:spPr>
        <a:xfrm rot="19958824">
          <a:off x="5892194" y="4216071"/>
          <a:ext cx="617606" cy="2932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600"/>
            <a:t>W</a:t>
          </a:r>
        </a:p>
      </xdr:txBody>
    </xdr:sp>
    <xdr:clientData/>
  </xdr:twoCellAnchor>
  <xdr:twoCellAnchor>
    <xdr:from>
      <xdr:col>14</xdr:col>
      <xdr:colOff>381367</xdr:colOff>
      <xdr:row>25</xdr:row>
      <xdr:rowOff>125302</xdr:rowOff>
    </xdr:from>
    <xdr:to>
      <xdr:col>15</xdr:col>
      <xdr:colOff>203552</xdr:colOff>
      <xdr:row>28</xdr:row>
      <xdr:rowOff>38684</xdr:rowOff>
    </xdr:to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 rot="1531492">
          <a:off x="6233527" y="3302842"/>
          <a:ext cx="309865" cy="3096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600"/>
            <a:t>H</a:t>
          </a:r>
        </a:p>
      </xdr:txBody>
    </xdr:sp>
    <xdr:clientData/>
  </xdr:twoCellAnchor>
  <xdr:twoCellAnchor>
    <xdr:from>
      <xdr:col>11</xdr:col>
      <xdr:colOff>165210</xdr:colOff>
      <xdr:row>28</xdr:row>
      <xdr:rowOff>24902</xdr:rowOff>
    </xdr:from>
    <xdr:to>
      <xdr:col>12</xdr:col>
      <xdr:colOff>186363</xdr:colOff>
      <xdr:row>31</xdr:row>
      <xdr:rowOff>5692</xdr:rowOff>
    </xdr:to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752450" y="3598682"/>
          <a:ext cx="310713" cy="3694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/>
            <a:t>C</a:t>
          </a:r>
        </a:p>
      </xdr:txBody>
    </xdr:sp>
    <xdr:clientData/>
  </xdr:twoCellAnchor>
  <xdr:twoCellAnchor>
    <xdr:from>
      <xdr:col>13</xdr:col>
      <xdr:colOff>216387</xdr:colOff>
      <xdr:row>20</xdr:row>
      <xdr:rowOff>76064</xdr:rowOff>
    </xdr:from>
    <xdr:to>
      <xdr:col>14</xdr:col>
      <xdr:colOff>487291</xdr:colOff>
      <xdr:row>24</xdr:row>
      <xdr:rowOff>4105</xdr:rowOff>
    </xdr:to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 txBox="1"/>
      </xdr:nvSpPr>
      <xdr:spPr>
        <a:xfrm rot="19960743">
          <a:off x="5580867" y="2605904"/>
          <a:ext cx="758584" cy="4462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≈</a:t>
          </a:r>
          <a:r>
            <a:rPr lang="en-GB" sz="1000" baseline="0"/>
            <a:t> 20ft min</a:t>
          </a:r>
        </a:p>
      </xdr:txBody>
    </xdr:sp>
    <xdr:clientData/>
  </xdr:twoCellAnchor>
  <xdr:twoCellAnchor>
    <xdr:from>
      <xdr:col>13</xdr:col>
      <xdr:colOff>475629</xdr:colOff>
      <xdr:row>31</xdr:row>
      <xdr:rowOff>36341</xdr:rowOff>
    </xdr:from>
    <xdr:to>
      <xdr:col>14</xdr:col>
      <xdr:colOff>137287</xdr:colOff>
      <xdr:row>32</xdr:row>
      <xdr:rowOff>68254</xdr:rowOff>
    </xdr:to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 txBox="1"/>
      </xdr:nvSpPr>
      <xdr:spPr>
        <a:xfrm>
          <a:off x="5840109" y="3998741"/>
          <a:ext cx="149338" cy="1614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 i="1"/>
            <a:t>A</a:t>
          </a:r>
        </a:p>
      </xdr:txBody>
    </xdr:sp>
    <xdr:clientData/>
  </xdr:twoCellAnchor>
  <xdr:twoCellAnchor>
    <xdr:from>
      <xdr:col>12</xdr:col>
      <xdr:colOff>457760</xdr:colOff>
      <xdr:row>27</xdr:row>
      <xdr:rowOff>93915</xdr:rowOff>
    </xdr:from>
    <xdr:to>
      <xdr:col>13</xdr:col>
      <xdr:colOff>120266</xdr:colOff>
      <xdr:row>29</xdr:row>
      <xdr:rowOff>5019</xdr:rowOff>
    </xdr:to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SpPr txBox="1"/>
      </xdr:nvSpPr>
      <xdr:spPr>
        <a:xfrm>
          <a:off x="5334560" y="3538155"/>
          <a:ext cx="150186" cy="1701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 i="1"/>
            <a:t>B</a:t>
          </a:r>
        </a:p>
      </xdr:txBody>
    </xdr:sp>
    <xdr:clientData/>
  </xdr:twoCellAnchor>
  <xdr:twoCellAnchor>
    <xdr:from>
      <xdr:col>10</xdr:col>
      <xdr:colOff>122836</xdr:colOff>
      <xdr:row>31</xdr:row>
      <xdr:rowOff>104918</xdr:rowOff>
    </xdr:from>
    <xdr:to>
      <xdr:col>11</xdr:col>
      <xdr:colOff>216816</xdr:colOff>
      <xdr:row>34</xdr:row>
      <xdr:rowOff>22530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SpPr txBox="1"/>
      </xdr:nvSpPr>
      <xdr:spPr>
        <a:xfrm>
          <a:off x="4511956" y="4067318"/>
          <a:ext cx="292100" cy="3062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800"/>
            <a:t>R</a:t>
          </a:r>
        </a:p>
      </xdr:txBody>
    </xdr:sp>
    <xdr:clientData/>
  </xdr:twoCellAnchor>
  <xdr:twoCellAnchor>
    <xdr:from>
      <xdr:col>5</xdr:col>
      <xdr:colOff>121921</xdr:colOff>
      <xdr:row>39</xdr:row>
      <xdr:rowOff>96182</xdr:rowOff>
    </xdr:from>
    <xdr:to>
      <xdr:col>6</xdr:col>
      <xdr:colOff>160021</xdr:colOff>
      <xdr:row>43</xdr:row>
      <xdr:rowOff>35482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SpPr txBox="1"/>
      </xdr:nvSpPr>
      <xdr:spPr>
        <a:xfrm>
          <a:off x="2072641" y="5102522"/>
          <a:ext cx="525780" cy="457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r>
            <a:rPr lang="en-GB" sz="2400">
              <a:latin typeface="Times New Roman" panose="02020603050405020304" pitchFamily="18" charset="0"/>
              <a:cs typeface="Times New Roman" panose="02020603050405020304" pitchFamily="18" charset="0"/>
            </a:rPr>
            <a:t>Fz</a:t>
          </a:r>
        </a:p>
      </xdr:txBody>
    </xdr:sp>
    <xdr:clientData/>
  </xdr:twoCellAnchor>
  <xdr:twoCellAnchor>
    <xdr:from>
      <xdr:col>16</xdr:col>
      <xdr:colOff>426731</xdr:colOff>
      <xdr:row>15</xdr:row>
      <xdr:rowOff>82707</xdr:rowOff>
    </xdr:from>
    <xdr:to>
      <xdr:col>17</xdr:col>
      <xdr:colOff>464832</xdr:colOff>
      <xdr:row>19</xdr:row>
      <xdr:rowOff>7939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SpPr txBox="1"/>
      </xdr:nvSpPr>
      <xdr:spPr>
        <a:xfrm>
          <a:off x="7254251" y="1934367"/>
          <a:ext cx="525781" cy="4586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r>
            <a:rPr lang="en-GB" sz="2400">
              <a:latin typeface="Times New Roman" panose="02020603050405020304" pitchFamily="18" charset="0"/>
              <a:cs typeface="Times New Roman" panose="02020603050405020304" pitchFamily="18" charset="0"/>
            </a:rPr>
            <a:t>Fz</a:t>
          </a:r>
        </a:p>
      </xdr:txBody>
    </xdr:sp>
    <xdr:clientData/>
  </xdr:twoCellAnchor>
  <xdr:twoCellAnchor>
    <xdr:from>
      <xdr:col>0</xdr:col>
      <xdr:colOff>175260</xdr:colOff>
      <xdr:row>77</xdr:row>
      <xdr:rowOff>7620</xdr:rowOff>
    </xdr:from>
    <xdr:to>
      <xdr:col>17</xdr:col>
      <xdr:colOff>441960</xdr:colOff>
      <xdr:row>79</xdr:row>
      <xdr:rowOff>22860</xdr:rowOff>
    </xdr:to>
    <xdr:sp macro="" textlink="">
      <xdr:nvSpPr>
        <xdr:cNvPr id="103" name="TextBox 102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SpPr txBox="1"/>
      </xdr:nvSpPr>
      <xdr:spPr>
        <a:xfrm>
          <a:off x="175260" y="9951720"/>
          <a:ext cx="7581900" cy="2743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18000" rtlCol="0" anchor="t"/>
        <a:lstStyle/>
        <a:p>
          <a:r>
            <a:rPr lang="en-GB" sz="800" baseline="0"/>
            <a:t>Young's Modulus, Expansion, Forces and Displacement Stress are based upon minimum temperature of 70°F.  If lower temperature required for Displacement Stress enter appropriate data into the </a:t>
          </a:r>
          <a:r>
            <a:rPr lang="en-GB" sz="800" b="1" i="1" baseline="0"/>
            <a:t>Min Temperature</a:t>
          </a:r>
          <a:r>
            <a:rPr lang="en-GB" sz="800" baseline="0"/>
            <a:t> cell.  This also affects the value of the cold Young's Modulus</a:t>
          </a:r>
        </a:p>
        <a:p>
          <a:endParaRPr lang="en-GB" sz="800"/>
        </a:p>
      </xdr:txBody>
    </xdr:sp>
    <xdr:clientData/>
  </xdr:twoCellAnchor>
  <xdr:twoCellAnchor>
    <xdr:from>
      <xdr:col>0</xdr:col>
      <xdr:colOff>175260</xdr:colOff>
      <xdr:row>79</xdr:row>
      <xdr:rowOff>0</xdr:rowOff>
    </xdr:from>
    <xdr:to>
      <xdr:col>17</xdr:col>
      <xdr:colOff>441960</xdr:colOff>
      <xdr:row>80</xdr:row>
      <xdr:rowOff>15240</xdr:rowOff>
    </xdr:to>
    <xdr:sp macro="" textlink="">
      <xdr:nvSpPr>
        <xdr:cNvPr id="104" name="TextBox 103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SpPr txBox="1"/>
      </xdr:nvSpPr>
      <xdr:spPr>
        <a:xfrm>
          <a:off x="175260" y="10187940"/>
          <a:ext cx="7581900" cy="1447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18000" rtlCol="0" anchor="t"/>
        <a:lstStyle/>
        <a:p>
          <a:r>
            <a:rPr lang="en-GB" sz="800" b="0" i="0" baseline="0"/>
            <a:t>Anchor Force (Hot) is based upon the ratios of the hot and cold Young's Modulus.</a:t>
          </a:r>
        </a:p>
        <a:p>
          <a:endParaRPr lang="en-GB" sz="800"/>
        </a:p>
      </xdr:txBody>
    </xdr:sp>
    <xdr:clientData/>
  </xdr:twoCellAnchor>
  <xdr:twoCellAnchor>
    <xdr:from>
      <xdr:col>5</xdr:col>
      <xdr:colOff>0</xdr:colOff>
      <xdr:row>51</xdr:row>
      <xdr:rowOff>38100</xdr:rowOff>
    </xdr:from>
    <xdr:to>
      <xdr:col>17</xdr:col>
      <xdr:colOff>485520</xdr:colOff>
      <xdr:row>51</xdr:row>
      <xdr:rowOff>38100</xdr:rowOff>
    </xdr:to>
    <xdr:cxnSp macro="">
      <xdr:nvCxnSpPr>
        <xdr:cNvPr id="105" name="Straight Connector 104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CxnSpPr/>
      </xdr:nvCxnSpPr>
      <xdr:spPr>
        <a:xfrm>
          <a:off x="1950720" y="66065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52</xdr:row>
      <xdr:rowOff>60960</xdr:rowOff>
    </xdr:from>
    <xdr:to>
      <xdr:col>17</xdr:col>
      <xdr:colOff>485520</xdr:colOff>
      <xdr:row>52</xdr:row>
      <xdr:rowOff>60960</xdr:rowOff>
    </xdr:to>
    <xdr:cxnSp macro="">
      <xdr:nvCxnSpPr>
        <xdr:cNvPr id="106" name="Straight Connector 105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CxnSpPr/>
      </xdr:nvCxnSpPr>
      <xdr:spPr>
        <a:xfrm>
          <a:off x="1950720" y="67589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53</xdr:row>
      <xdr:rowOff>83820</xdr:rowOff>
    </xdr:from>
    <xdr:to>
      <xdr:col>17</xdr:col>
      <xdr:colOff>485520</xdr:colOff>
      <xdr:row>53</xdr:row>
      <xdr:rowOff>83820</xdr:rowOff>
    </xdr:to>
    <xdr:cxnSp macro="">
      <xdr:nvCxnSpPr>
        <xdr:cNvPr id="107" name="Straight Connector 106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CxnSpPr/>
      </xdr:nvCxnSpPr>
      <xdr:spPr>
        <a:xfrm>
          <a:off x="1950720" y="69113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54</xdr:row>
      <xdr:rowOff>106680</xdr:rowOff>
    </xdr:from>
    <xdr:to>
      <xdr:col>17</xdr:col>
      <xdr:colOff>485520</xdr:colOff>
      <xdr:row>54</xdr:row>
      <xdr:rowOff>106680</xdr:rowOff>
    </xdr:to>
    <xdr:cxnSp macro="">
      <xdr:nvCxnSpPr>
        <xdr:cNvPr id="108" name="Straight Connector 107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CxnSpPr/>
      </xdr:nvCxnSpPr>
      <xdr:spPr>
        <a:xfrm>
          <a:off x="1950720" y="70637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56</xdr:row>
      <xdr:rowOff>0</xdr:rowOff>
    </xdr:from>
    <xdr:to>
      <xdr:col>17</xdr:col>
      <xdr:colOff>485520</xdr:colOff>
      <xdr:row>56</xdr:row>
      <xdr:rowOff>0</xdr:rowOff>
    </xdr:to>
    <xdr:cxnSp macro="">
      <xdr:nvCxnSpPr>
        <xdr:cNvPr id="109" name="Straight Connector 108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CxnSpPr/>
      </xdr:nvCxnSpPr>
      <xdr:spPr>
        <a:xfrm>
          <a:off x="1950720" y="72161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57</xdr:row>
      <xdr:rowOff>22860</xdr:rowOff>
    </xdr:from>
    <xdr:to>
      <xdr:col>17</xdr:col>
      <xdr:colOff>485520</xdr:colOff>
      <xdr:row>57</xdr:row>
      <xdr:rowOff>22860</xdr:rowOff>
    </xdr:to>
    <xdr:cxnSp macro="">
      <xdr:nvCxnSpPr>
        <xdr:cNvPr id="110" name="Straight Connector 109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CxnSpPr/>
      </xdr:nvCxnSpPr>
      <xdr:spPr>
        <a:xfrm>
          <a:off x="1950720" y="73685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58</xdr:row>
      <xdr:rowOff>45720</xdr:rowOff>
    </xdr:from>
    <xdr:to>
      <xdr:col>17</xdr:col>
      <xdr:colOff>485520</xdr:colOff>
      <xdr:row>58</xdr:row>
      <xdr:rowOff>45720</xdr:rowOff>
    </xdr:to>
    <xdr:cxnSp macro="">
      <xdr:nvCxnSpPr>
        <xdr:cNvPr id="111" name="Straight Connector 110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CxnSpPr/>
      </xdr:nvCxnSpPr>
      <xdr:spPr>
        <a:xfrm>
          <a:off x="1950720" y="75209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59</xdr:row>
      <xdr:rowOff>68580</xdr:rowOff>
    </xdr:from>
    <xdr:to>
      <xdr:col>17</xdr:col>
      <xdr:colOff>485520</xdr:colOff>
      <xdr:row>59</xdr:row>
      <xdr:rowOff>68580</xdr:rowOff>
    </xdr:to>
    <xdr:cxnSp macro="">
      <xdr:nvCxnSpPr>
        <xdr:cNvPr id="112" name="Straight Connector 111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CxnSpPr/>
      </xdr:nvCxnSpPr>
      <xdr:spPr>
        <a:xfrm>
          <a:off x="1950720" y="76733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60</xdr:row>
      <xdr:rowOff>91440</xdr:rowOff>
    </xdr:from>
    <xdr:to>
      <xdr:col>17</xdr:col>
      <xdr:colOff>485520</xdr:colOff>
      <xdr:row>60</xdr:row>
      <xdr:rowOff>91440</xdr:rowOff>
    </xdr:to>
    <xdr:cxnSp macro="">
      <xdr:nvCxnSpPr>
        <xdr:cNvPr id="113" name="Straight Connector 112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CxnSpPr/>
      </xdr:nvCxnSpPr>
      <xdr:spPr>
        <a:xfrm>
          <a:off x="1950720" y="78257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61</xdr:row>
      <xdr:rowOff>114300</xdr:rowOff>
    </xdr:from>
    <xdr:to>
      <xdr:col>17</xdr:col>
      <xdr:colOff>485520</xdr:colOff>
      <xdr:row>61</xdr:row>
      <xdr:rowOff>114300</xdr:rowOff>
    </xdr:to>
    <xdr:cxnSp macro="">
      <xdr:nvCxnSpPr>
        <xdr:cNvPr id="114" name="Straight Connector 113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CxnSpPr/>
      </xdr:nvCxnSpPr>
      <xdr:spPr>
        <a:xfrm>
          <a:off x="1950720" y="7978140"/>
          <a:ext cx="5850000" cy="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5</xdr:row>
      <xdr:rowOff>190500</xdr:rowOff>
    </xdr:from>
    <xdr:to>
      <xdr:col>17</xdr:col>
      <xdr:colOff>0</xdr:colOff>
      <xdr:row>62</xdr:row>
      <xdr:rowOff>117480</xdr:rowOff>
    </xdr:to>
    <xdr:cxnSp macro="">
      <xdr:nvCxnSpPr>
        <xdr:cNvPr id="115" name="Straight Connector 114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CxnSpPr/>
      </xdr:nvCxnSpPr>
      <xdr:spPr>
        <a:xfrm>
          <a:off x="7315200" y="784860"/>
          <a:ext cx="0" cy="7326000"/>
        </a:xfrm>
        <a:prstGeom prst="line">
          <a:avLst/>
        </a:prstGeom>
        <a:ln w="317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187569</xdr:colOff>
      <xdr:row>18</xdr:row>
      <xdr:rowOff>14654</xdr:rowOff>
    </xdr:from>
    <xdr:to>
      <xdr:col>16</xdr:col>
      <xdr:colOff>296786</xdr:colOff>
      <xdr:row>38</xdr:row>
      <xdr:rowOff>3644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263A59A5-2F07-4E0C-91B4-F4D99DF18876}"/>
            </a:ext>
          </a:extLst>
        </xdr:cNvPr>
        <xdr:cNvGrpSpPr/>
      </xdr:nvGrpSpPr>
      <xdr:grpSpPr>
        <a:xfrm>
          <a:off x="2283069" y="2395904"/>
          <a:ext cx="5347967" cy="2817915"/>
          <a:chOff x="2283069" y="2395904"/>
          <a:chExt cx="5347967" cy="2817915"/>
        </a:xfrm>
      </xdr:grpSpPr>
      <xdr:cxnSp macro="">
        <xdr:nvCxnSpPr>
          <xdr:cNvPr id="184" name="Straight Connector 183">
            <a:extLst>
              <a:ext uri="{FF2B5EF4-FFF2-40B4-BE49-F238E27FC236}">
                <a16:creationId xmlns:a16="http://schemas.microsoft.com/office/drawing/2014/main" id="{00000000-0008-0000-0300-0000B8000000}"/>
              </a:ext>
            </a:extLst>
          </xdr:cNvPr>
          <xdr:cNvCxnSpPr/>
        </xdr:nvCxnSpPr>
        <xdr:spPr>
          <a:xfrm flipH="1" flipV="1">
            <a:off x="6935361" y="2395904"/>
            <a:ext cx="695675" cy="364156"/>
          </a:xfrm>
          <a:prstGeom prst="line">
            <a:avLst/>
          </a:prstGeom>
          <a:ln w="6350">
            <a:solidFill>
              <a:schemeClr val="tx1"/>
            </a:solidFill>
            <a:headEnd type="none" w="med" len="lg"/>
            <a:tailEnd type="none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5" name="Straight Connector 184">
            <a:extLst>
              <a:ext uri="{FF2B5EF4-FFF2-40B4-BE49-F238E27FC236}">
                <a16:creationId xmlns:a16="http://schemas.microsoft.com/office/drawing/2014/main" id="{00000000-0008-0000-0300-0000B9000000}"/>
              </a:ext>
            </a:extLst>
          </xdr:cNvPr>
          <xdr:cNvCxnSpPr/>
        </xdr:nvCxnSpPr>
        <xdr:spPr>
          <a:xfrm>
            <a:off x="2323917" y="5025069"/>
            <a:ext cx="375803" cy="188750"/>
          </a:xfrm>
          <a:prstGeom prst="line">
            <a:avLst/>
          </a:prstGeom>
          <a:ln w="6350">
            <a:solidFill>
              <a:schemeClr val="tx1"/>
            </a:solidFill>
            <a:headEnd type="none" w="med" len="lg"/>
            <a:tailEnd type="none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6" name="Straight Connector 185">
            <a:extLst>
              <a:ext uri="{FF2B5EF4-FFF2-40B4-BE49-F238E27FC236}">
                <a16:creationId xmlns:a16="http://schemas.microsoft.com/office/drawing/2014/main" id="{00000000-0008-0000-0300-0000BA000000}"/>
              </a:ext>
            </a:extLst>
          </xdr:cNvPr>
          <xdr:cNvCxnSpPr/>
        </xdr:nvCxnSpPr>
        <xdr:spPr>
          <a:xfrm>
            <a:off x="5952492" y="3140103"/>
            <a:ext cx="456867" cy="229425"/>
          </a:xfrm>
          <a:prstGeom prst="line">
            <a:avLst/>
          </a:prstGeom>
          <a:ln w="6350">
            <a:solidFill>
              <a:schemeClr val="tx1"/>
            </a:solidFill>
            <a:headEnd type="none" w="med" len="lg"/>
            <a:tailEnd type="none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7" name="Straight Connector 186">
            <a:extLst>
              <a:ext uri="{FF2B5EF4-FFF2-40B4-BE49-F238E27FC236}">
                <a16:creationId xmlns:a16="http://schemas.microsoft.com/office/drawing/2014/main" id="{00000000-0008-0000-0300-0000BB000000}"/>
              </a:ext>
            </a:extLst>
          </xdr:cNvPr>
          <xdr:cNvCxnSpPr/>
        </xdr:nvCxnSpPr>
        <xdr:spPr>
          <a:xfrm>
            <a:off x="3501602" y="4387002"/>
            <a:ext cx="469439" cy="235766"/>
          </a:xfrm>
          <a:prstGeom prst="line">
            <a:avLst/>
          </a:prstGeom>
          <a:ln w="6350">
            <a:solidFill>
              <a:schemeClr val="tx1"/>
            </a:solidFill>
            <a:headEnd type="none" w="med" len="lg"/>
            <a:tailEnd type="none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300-0000BC000000}"/>
              </a:ext>
            </a:extLst>
          </xdr:cNvPr>
          <xdr:cNvCxnSpPr/>
        </xdr:nvCxnSpPr>
        <xdr:spPr>
          <a:xfrm flipH="1">
            <a:off x="3545591" y="3168702"/>
            <a:ext cx="2450891" cy="1243721"/>
          </a:xfrm>
          <a:prstGeom prst="straightConnector1">
            <a:avLst/>
          </a:prstGeom>
          <a:ln w="6350">
            <a:solidFill>
              <a:schemeClr val="tx1"/>
            </a:solidFill>
            <a:headEnd type="triangle" w="sm" len="lg"/>
            <a:tailEnd type="triangle" w="sm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9" name="Straight Arrow Connector 188">
            <a:extLst>
              <a:ext uri="{FF2B5EF4-FFF2-40B4-BE49-F238E27FC236}">
                <a16:creationId xmlns:a16="http://schemas.microsoft.com/office/drawing/2014/main" id="{00000000-0008-0000-0300-0000BD000000}"/>
              </a:ext>
            </a:extLst>
          </xdr:cNvPr>
          <xdr:cNvCxnSpPr/>
        </xdr:nvCxnSpPr>
        <xdr:spPr>
          <a:xfrm flipH="1">
            <a:off x="2323917" y="2421325"/>
            <a:ext cx="4652292" cy="2357796"/>
          </a:xfrm>
          <a:prstGeom prst="straightConnector1">
            <a:avLst/>
          </a:prstGeom>
          <a:ln w="6350">
            <a:solidFill>
              <a:schemeClr val="tx1"/>
            </a:solidFill>
            <a:headEnd type="triangle" w="sm" len="lg"/>
            <a:tailEnd type="triangle" w="sm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0" name="Straight Connector 189">
            <a:extLst>
              <a:ext uri="{FF2B5EF4-FFF2-40B4-BE49-F238E27FC236}">
                <a16:creationId xmlns:a16="http://schemas.microsoft.com/office/drawing/2014/main" id="{00000000-0008-0000-0300-0000BE000000}"/>
              </a:ext>
            </a:extLst>
          </xdr:cNvPr>
          <xdr:cNvCxnSpPr/>
        </xdr:nvCxnSpPr>
        <xdr:spPr>
          <a:xfrm flipH="1" flipV="1">
            <a:off x="4928773" y="3892565"/>
            <a:ext cx="1353646" cy="692721"/>
          </a:xfrm>
          <a:prstGeom prst="line">
            <a:avLst/>
          </a:prstGeom>
          <a:ln w="6350">
            <a:solidFill>
              <a:schemeClr val="tx1"/>
            </a:solidFill>
            <a:prstDash val="lgDashDot"/>
            <a:headEnd type="none" w="med" len="lg"/>
            <a:tailEnd type="none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300-0000BF000000}"/>
              </a:ext>
            </a:extLst>
          </xdr:cNvPr>
          <xdr:cNvCxnSpPr/>
        </xdr:nvCxnSpPr>
        <xdr:spPr>
          <a:xfrm flipH="1">
            <a:off x="4989798" y="3286910"/>
            <a:ext cx="1258057" cy="631109"/>
          </a:xfrm>
          <a:prstGeom prst="straightConnector1">
            <a:avLst/>
          </a:prstGeom>
          <a:ln w="6350">
            <a:solidFill>
              <a:schemeClr val="tx1"/>
            </a:solidFill>
            <a:headEnd type="triangle" w="sm" len="lg"/>
            <a:tailEnd type="triangle" w="sm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2" name="Straight Connector 191">
            <a:extLst>
              <a:ext uri="{FF2B5EF4-FFF2-40B4-BE49-F238E27FC236}">
                <a16:creationId xmlns:a16="http://schemas.microsoft.com/office/drawing/2014/main" id="{00000000-0008-0000-0300-0000C0000000}"/>
              </a:ext>
            </a:extLst>
          </xdr:cNvPr>
          <xdr:cNvCxnSpPr/>
        </xdr:nvCxnSpPr>
        <xdr:spPr>
          <a:xfrm>
            <a:off x="6572753" y="4367295"/>
            <a:ext cx="522858" cy="265019"/>
          </a:xfrm>
          <a:prstGeom prst="line">
            <a:avLst/>
          </a:prstGeom>
          <a:ln w="6350">
            <a:solidFill>
              <a:schemeClr val="tx1"/>
            </a:solidFill>
            <a:headEnd type="none" w="med" len="lg"/>
            <a:tailEnd type="none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3" name="Straight Arrow Connector 192">
            <a:extLst>
              <a:ext uri="{FF2B5EF4-FFF2-40B4-BE49-F238E27FC236}">
                <a16:creationId xmlns:a16="http://schemas.microsoft.com/office/drawing/2014/main" id="{00000000-0008-0000-0300-0000C1000000}"/>
              </a:ext>
            </a:extLst>
          </xdr:cNvPr>
          <xdr:cNvCxnSpPr/>
        </xdr:nvCxnSpPr>
        <xdr:spPr>
          <a:xfrm flipH="1">
            <a:off x="6321382" y="4613249"/>
            <a:ext cx="739666" cy="373689"/>
          </a:xfrm>
          <a:prstGeom prst="straightConnector1">
            <a:avLst/>
          </a:prstGeom>
          <a:ln w="6350">
            <a:solidFill>
              <a:schemeClr val="tx1"/>
            </a:solidFill>
            <a:headEnd type="triangle" w="sm" len="lg"/>
            <a:tailEnd type="triangle" w="sm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4" name="Straight Connector 193">
            <a:extLst>
              <a:ext uri="{FF2B5EF4-FFF2-40B4-BE49-F238E27FC236}">
                <a16:creationId xmlns:a16="http://schemas.microsoft.com/office/drawing/2014/main" id="{00000000-0008-0000-0300-0000C2000000}"/>
              </a:ext>
            </a:extLst>
          </xdr:cNvPr>
          <xdr:cNvCxnSpPr/>
        </xdr:nvCxnSpPr>
        <xdr:spPr>
          <a:xfrm>
            <a:off x="5839367" y="4737808"/>
            <a:ext cx="529147" cy="268195"/>
          </a:xfrm>
          <a:prstGeom prst="line">
            <a:avLst/>
          </a:prstGeom>
          <a:ln w="6350">
            <a:solidFill>
              <a:schemeClr val="tx1"/>
            </a:solidFill>
            <a:headEnd type="none" w="med" len="lg"/>
            <a:tailEnd type="none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5" name="Straight Connector 194">
            <a:extLst>
              <a:ext uri="{FF2B5EF4-FFF2-40B4-BE49-F238E27FC236}">
                <a16:creationId xmlns:a16="http://schemas.microsoft.com/office/drawing/2014/main" id="{00000000-0008-0000-0300-0000C3000000}"/>
              </a:ext>
            </a:extLst>
          </xdr:cNvPr>
          <xdr:cNvCxnSpPr/>
        </xdr:nvCxnSpPr>
        <xdr:spPr>
          <a:xfrm flipV="1">
            <a:off x="6588467" y="3994247"/>
            <a:ext cx="708243" cy="347633"/>
          </a:xfrm>
          <a:prstGeom prst="line">
            <a:avLst/>
          </a:prstGeom>
          <a:ln w="6350">
            <a:solidFill>
              <a:schemeClr val="tx1"/>
            </a:solidFill>
            <a:headEnd type="none" w="med" len="lg"/>
            <a:tailEnd type="none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6" name="Straight Arrow Connector 195">
            <a:extLst>
              <a:ext uri="{FF2B5EF4-FFF2-40B4-BE49-F238E27FC236}">
                <a16:creationId xmlns:a16="http://schemas.microsoft.com/office/drawing/2014/main" id="{00000000-0008-0000-0300-0000C4000000}"/>
              </a:ext>
            </a:extLst>
          </xdr:cNvPr>
          <xdr:cNvCxnSpPr/>
        </xdr:nvCxnSpPr>
        <xdr:spPr>
          <a:xfrm>
            <a:off x="6241571" y="3545567"/>
            <a:ext cx="979726" cy="477278"/>
          </a:xfrm>
          <a:prstGeom prst="straightConnector1">
            <a:avLst/>
          </a:prstGeom>
          <a:ln w="6350">
            <a:solidFill>
              <a:schemeClr val="tx1"/>
            </a:solidFill>
            <a:headEnd type="triangle" w="sm" len="lg"/>
            <a:tailEnd type="triangle" w="sm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7" name="Straight Connector 196">
            <a:extLst>
              <a:ext uri="{FF2B5EF4-FFF2-40B4-BE49-F238E27FC236}">
                <a16:creationId xmlns:a16="http://schemas.microsoft.com/office/drawing/2014/main" id="{00000000-0008-0000-0300-0000C5000000}"/>
              </a:ext>
            </a:extLst>
          </xdr:cNvPr>
          <xdr:cNvCxnSpPr/>
        </xdr:nvCxnSpPr>
        <xdr:spPr>
          <a:xfrm>
            <a:off x="6607319" y="2824248"/>
            <a:ext cx="450584" cy="213537"/>
          </a:xfrm>
          <a:prstGeom prst="line">
            <a:avLst/>
          </a:prstGeom>
          <a:ln w="6350">
            <a:solidFill>
              <a:schemeClr val="tx1"/>
            </a:solidFill>
            <a:headEnd type="none" w="med" len="lg"/>
            <a:tailEnd type="none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8" name="Straight Arrow Connector 197">
            <a:extLst>
              <a:ext uri="{FF2B5EF4-FFF2-40B4-BE49-F238E27FC236}">
                <a16:creationId xmlns:a16="http://schemas.microsoft.com/office/drawing/2014/main" id="{00000000-0008-0000-0300-0000C6000000}"/>
              </a:ext>
            </a:extLst>
          </xdr:cNvPr>
          <xdr:cNvCxnSpPr/>
        </xdr:nvCxnSpPr>
        <xdr:spPr>
          <a:xfrm flipH="1">
            <a:off x="5996482" y="2840136"/>
            <a:ext cx="654827" cy="328566"/>
          </a:xfrm>
          <a:prstGeom prst="straightConnector1">
            <a:avLst/>
          </a:prstGeom>
          <a:ln w="6350">
            <a:solidFill>
              <a:schemeClr val="tx1"/>
            </a:solidFill>
            <a:headEnd type="triangle" w="sm" len="lg"/>
            <a:tailEnd type="triangle" w="sm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9" name="Straight Connector 198">
            <a:extLst>
              <a:ext uri="{FF2B5EF4-FFF2-40B4-BE49-F238E27FC236}">
                <a16:creationId xmlns:a16="http://schemas.microsoft.com/office/drawing/2014/main" id="{00000000-0008-0000-0300-0000C7000000}"/>
              </a:ext>
            </a:extLst>
          </xdr:cNvPr>
          <xdr:cNvCxnSpPr/>
        </xdr:nvCxnSpPr>
        <xdr:spPr>
          <a:xfrm>
            <a:off x="2849915" y="4709213"/>
            <a:ext cx="450586" cy="233225"/>
          </a:xfrm>
          <a:prstGeom prst="line">
            <a:avLst/>
          </a:prstGeom>
          <a:ln w="6350">
            <a:solidFill>
              <a:schemeClr val="tx1"/>
            </a:solidFill>
            <a:headEnd type="none" w="med" len="lg"/>
            <a:tailEnd type="none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300-0000C8000000}"/>
              </a:ext>
            </a:extLst>
          </xdr:cNvPr>
          <xdr:cNvCxnSpPr/>
        </xdr:nvCxnSpPr>
        <xdr:spPr>
          <a:xfrm flipH="1">
            <a:off x="2897048" y="4415601"/>
            <a:ext cx="648543" cy="325389"/>
          </a:xfrm>
          <a:prstGeom prst="straightConnector1">
            <a:avLst/>
          </a:prstGeom>
          <a:ln w="6350">
            <a:solidFill>
              <a:schemeClr val="tx1"/>
            </a:solidFill>
            <a:headEnd type="triangle" w="sm" len="lg"/>
            <a:tailEnd type="triangle" w="sm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1" name="Straight Connector 200">
            <a:extLst>
              <a:ext uri="{FF2B5EF4-FFF2-40B4-BE49-F238E27FC236}">
                <a16:creationId xmlns:a16="http://schemas.microsoft.com/office/drawing/2014/main" id="{00000000-0008-0000-0300-0000C9000000}"/>
              </a:ext>
            </a:extLst>
          </xdr:cNvPr>
          <xdr:cNvCxnSpPr/>
        </xdr:nvCxnSpPr>
        <xdr:spPr>
          <a:xfrm flipV="1">
            <a:off x="2327060" y="4913216"/>
            <a:ext cx="216809" cy="105498"/>
          </a:xfrm>
          <a:prstGeom prst="line">
            <a:avLst/>
          </a:prstGeom>
          <a:ln w="6350">
            <a:solidFill>
              <a:schemeClr val="tx1"/>
            </a:solidFill>
            <a:headEnd type="none" w="med" len="lg"/>
            <a:tailEnd type="none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2" name="Straight Connector 201">
            <a:extLst>
              <a:ext uri="{FF2B5EF4-FFF2-40B4-BE49-F238E27FC236}">
                <a16:creationId xmlns:a16="http://schemas.microsoft.com/office/drawing/2014/main" id="{00000000-0008-0000-0300-0000CA000000}"/>
              </a:ext>
            </a:extLst>
          </xdr:cNvPr>
          <xdr:cNvCxnSpPr/>
        </xdr:nvCxnSpPr>
        <xdr:spPr>
          <a:xfrm flipH="1" flipV="1">
            <a:off x="2283069" y="4750522"/>
            <a:ext cx="263941" cy="162694"/>
          </a:xfrm>
          <a:prstGeom prst="line">
            <a:avLst/>
          </a:prstGeom>
          <a:ln w="6350">
            <a:solidFill>
              <a:schemeClr val="tx1"/>
            </a:solidFill>
            <a:headEnd type="none" w="med" len="lg"/>
            <a:tailEnd type="none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225275</xdr:colOff>
      <xdr:row>19</xdr:row>
      <xdr:rowOff>5869</xdr:rowOff>
    </xdr:from>
    <xdr:to>
      <xdr:col>17</xdr:col>
      <xdr:colOff>342900</xdr:colOff>
      <xdr:row>40</xdr:row>
      <xdr:rowOff>29297</xdr:rowOff>
    </xdr:to>
    <xdr:grpSp>
      <xdr:nvGrpSpPr>
        <xdr:cNvPr id="211" name="Group 210">
          <a:extLst>
            <a:ext uri="{FF2B5EF4-FFF2-40B4-BE49-F238E27FC236}">
              <a16:creationId xmlns:a16="http://schemas.microsoft.com/office/drawing/2014/main" id="{BAAA1492-BF2F-4B6F-A71F-7556F90E1A90}"/>
            </a:ext>
          </a:extLst>
        </xdr:cNvPr>
        <xdr:cNvGrpSpPr/>
      </xdr:nvGrpSpPr>
      <xdr:grpSpPr>
        <a:xfrm>
          <a:off x="2320775" y="2529994"/>
          <a:ext cx="5880250" cy="3004753"/>
          <a:chOff x="2283069" y="2395904"/>
          <a:chExt cx="5917956" cy="3138843"/>
        </a:xfrm>
      </xdr:grpSpPr>
      <xdr:grpSp>
        <xdr:nvGrpSpPr>
          <xdr:cNvPr id="118" name="Group 117">
            <a:extLst>
              <a:ext uri="{FF2B5EF4-FFF2-40B4-BE49-F238E27FC236}">
                <a16:creationId xmlns:a16="http://schemas.microsoft.com/office/drawing/2014/main" id="{00000000-0008-0000-0300-000076000000}"/>
              </a:ext>
            </a:extLst>
          </xdr:cNvPr>
          <xdr:cNvGrpSpPr/>
        </xdr:nvGrpSpPr>
        <xdr:grpSpPr>
          <a:xfrm flipH="1">
            <a:off x="2320775" y="2529994"/>
            <a:ext cx="5880250" cy="3004753"/>
            <a:chOff x="2138289" y="2393847"/>
            <a:chExt cx="5484642" cy="2771330"/>
          </a:xfrm>
        </xdr:grpSpPr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300-00007B000000}"/>
                </a:ext>
              </a:extLst>
            </xdr:cNvPr>
            <xdr:cNvCxnSpPr>
              <a:endCxn id="124" idx="0"/>
            </xdr:cNvCxnSpPr>
          </xdr:nvCxnSpPr>
          <xdr:spPr>
            <a:xfrm>
              <a:off x="2590800" y="2635347"/>
              <a:ext cx="1824158" cy="918411"/>
            </a:xfrm>
            <a:prstGeom prst="line">
              <a:avLst/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24" name="Arc 123">
              <a:extLst>
                <a:ext uri="{FF2B5EF4-FFF2-40B4-BE49-F238E27FC236}">
                  <a16:creationId xmlns:a16="http://schemas.microsoft.com/office/drawing/2014/main" id="{00000000-0008-0000-0300-00007C000000}"/>
                </a:ext>
              </a:extLst>
            </xdr:cNvPr>
            <xdr:cNvSpPr/>
          </xdr:nvSpPr>
          <xdr:spPr>
            <a:xfrm rot="16940832">
              <a:off x="4299528" y="3508390"/>
              <a:ext cx="151751" cy="225508"/>
            </a:xfrm>
            <a:prstGeom prst="arc">
              <a:avLst>
                <a:gd name="adj1" fmla="val 1068063"/>
                <a:gd name="adj2" fmla="val 7636823"/>
              </a:avLst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125" name="Straight Connector 124">
              <a:extLst>
                <a:ext uri="{FF2B5EF4-FFF2-40B4-BE49-F238E27FC236}">
                  <a16:creationId xmlns:a16="http://schemas.microsoft.com/office/drawing/2014/main" id="{00000000-0008-0000-0300-00007D000000}"/>
                </a:ext>
              </a:extLst>
            </xdr:cNvPr>
            <xdr:cNvCxnSpPr>
              <a:stCxn id="126" idx="2"/>
              <a:endCxn id="124" idx="2"/>
            </xdr:cNvCxnSpPr>
          </xdr:nvCxnSpPr>
          <xdr:spPr>
            <a:xfrm flipV="1">
              <a:off x="3815267" y="3692621"/>
              <a:ext cx="621247" cy="318663"/>
            </a:xfrm>
            <a:prstGeom prst="line">
              <a:avLst/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26" name="Arc 125">
              <a:extLst>
                <a:ext uri="{FF2B5EF4-FFF2-40B4-BE49-F238E27FC236}">
                  <a16:creationId xmlns:a16="http://schemas.microsoft.com/office/drawing/2014/main" id="{00000000-0008-0000-0300-00007E000000}"/>
                </a:ext>
              </a:extLst>
            </xdr:cNvPr>
            <xdr:cNvSpPr/>
          </xdr:nvSpPr>
          <xdr:spPr>
            <a:xfrm rot="10800000">
              <a:off x="3757338" y="3999617"/>
              <a:ext cx="234967" cy="171460"/>
            </a:xfrm>
            <a:prstGeom prst="arc">
              <a:avLst>
                <a:gd name="adj1" fmla="val 18824391"/>
                <a:gd name="adj2" fmla="val 3081744"/>
              </a:avLst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127" name="Straight Connector 126">
              <a:extLst>
                <a:ext uri="{FF2B5EF4-FFF2-40B4-BE49-F238E27FC236}">
                  <a16:creationId xmlns:a16="http://schemas.microsoft.com/office/drawing/2014/main" id="{00000000-0008-0000-0300-00007F000000}"/>
                </a:ext>
              </a:extLst>
            </xdr:cNvPr>
            <xdr:cNvCxnSpPr>
              <a:stCxn id="126" idx="0"/>
            </xdr:cNvCxnSpPr>
          </xdr:nvCxnSpPr>
          <xdr:spPr>
            <a:xfrm>
              <a:off x="3807237" y="4155652"/>
              <a:ext cx="463479" cy="230537"/>
            </a:xfrm>
            <a:prstGeom prst="line">
              <a:avLst/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28" name="Arc 127">
              <a:extLst>
                <a:ext uri="{FF2B5EF4-FFF2-40B4-BE49-F238E27FC236}">
                  <a16:creationId xmlns:a16="http://schemas.microsoft.com/office/drawing/2014/main" id="{00000000-0008-0000-0300-000080000000}"/>
                </a:ext>
              </a:extLst>
            </xdr:cNvPr>
            <xdr:cNvSpPr/>
          </xdr:nvSpPr>
          <xdr:spPr>
            <a:xfrm>
              <a:off x="4196223" y="4104356"/>
              <a:ext cx="301258" cy="304610"/>
            </a:xfrm>
            <a:prstGeom prst="arc">
              <a:avLst>
                <a:gd name="adj1" fmla="val 3855463"/>
                <a:gd name="adj2" fmla="val 7302030"/>
              </a:avLst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129" name="Straight Connector 128">
              <a:extLst>
                <a:ext uri="{FF2B5EF4-FFF2-40B4-BE49-F238E27FC236}">
                  <a16:creationId xmlns:a16="http://schemas.microsoft.com/office/drawing/2014/main" id="{00000000-0008-0000-0300-000081000000}"/>
                </a:ext>
              </a:extLst>
            </xdr:cNvPr>
            <xdr:cNvCxnSpPr>
              <a:stCxn id="128" idx="0"/>
              <a:endCxn id="139" idx="2"/>
            </xdr:cNvCxnSpPr>
          </xdr:nvCxnSpPr>
          <xdr:spPr>
            <a:xfrm flipV="1">
              <a:off x="4413194" y="4016284"/>
              <a:ext cx="771509" cy="377336"/>
            </a:xfrm>
            <a:prstGeom prst="line">
              <a:avLst/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30" name="Straight Connector 129">
              <a:extLst>
                <a:ext uri="{FF2B5EF4-FFF2-40B4-BE49-F238E27FC236}">
                  <a16:creationId xmlns:a16="http://schemas.microsoft.com/office/drawing/2014/main" id="{00000000-0008-0000-0300-000082000000}"/>
                </a:ext>
              </a:extLst>
            </xdr:cNvPr>
            <xdr:cNvCxnSpPr/>
          </xdr:nvCxnSpPr>
          <xdr:spPr>
            <a:xfrm>
              <a:off x="5331069" y="4012212"/>
              <a:ext cx="1830559" cy="915572"/>
            </a:xfrm>
            <a:prstGeom prst="line">
              <a:avLst/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131" name="Group 130">
              <a:extLst>
                <a:ext uri="{FF2B5EF4-FFF2-40B4-BE49-F238E27FC236}">
                  <a16:creationId xmlns:a16="http://schemas.microsoft.com/office/drawing/2014/main" id="{00000000-0008-0000-0300-000083000000}"/>
                </a:ext>
              </a:extLst>
            </xdr:cNvPr>
            <xdr:cNvGrpSpPr/>
          </xdr:nvGrpSpPr>
          <xdr:grpSpPr>
            <a:xfrm>
              <a:off x="7164857" y="4756220"/>
              <a:ext cx="59266" cy="312910"/>
              <a:chOff x="6540483" y="2468017"/>
              <a:chExt cx="59266" cy="302816"/>
            </a:xfrm>
          </xdr:grpSpPr>
          <xdr:cxnSp macro="">
            <xdr:nvCxnSpPr>
              <xdr:cNvPr id="178" name="Straight Connector 177">
                <a:extLst>
                  <a:ext uri="{FF2B5EF4-FFF2-40B4-BE49-F238E27FC236}">
                    <a16:creationId xmlns:a16="http://schemas.microsoft.com/office/drawing/2014/main" id="{00000000-0008-0000-0300-0000B2000000}"/>
                  </a:ext>
                </a:extLst>
              </xdr:cNvPr>
              <xdr:cNvCxnSpPr/>
            </xdr:nvCxnSpPr>
            <xdr:spPr>
              <a:xfrm>
                <a:off x="6540500" y="2518833"/>
                <a:ext cx="0" cy="252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9" name="Straight Connector 178">
                <a:extLst>
                  <a:ext uri="{FF2B5EF4-FFF2-40B4-BE49-F238E27FC236}">
                    <a16:creationId xmlns:a16="http://schemas.microsoft.com/office/drawing/2014/main" id="{00000000-0008-0000-0300-0000B3000000}"/>
                  </a:ext>
                </a:extLst>
              </xdr:cNvPr>
              <xdr:cNvCxnSpPr/>
            </xdr:nvCxnSpPr>
            <xdr:spPr>
              <a:xfrm flipV="1">
                <a:off x="6540500" y="2709333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80" name="Straight Connector 179">
                <a:extLst>
                  <a:ext uri="{FF2B5EF4-FFF2-40B4-BE49-F238E27FC236}">
                    <a16:creationId xmlns:a16="http://schemas.microsoft.com/office/drawing/2014/main" id="{00000000-0008-0000-0300-0000B4000000}"/>
                  </a:ext>
                </a:extLst>
              </xdr:cNvPr>
              <xdr:cNvCxnSpPr/>
            </xdr:nvCxnSpPr>
            <xdr:spPr>
              <a:xfrm flipV="1">
                <a:off x="6544716" y="2586552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81" name="Straight Connector 180">
                <a:extLst>
                  <a:ext uri="{FF2B5EF4-FFF2-40B4-BE49-F238E27FC236}">
                    <a16:creationId xmlns:a16="http://schemas.microsoft.com/office/drawing/2014/main" id="{00000000-0008-0000-0300-0000B5000000}"/>
                  </a:ext>
                </a:extLst>
              </xdr:cNvPr>
              <xdr:cNvCxnSpPr/>
            </xdr:nvCxnSpPr>
            <xdr:spPr>
              <a:xfrm flipV="1">
                <a:off x="6544716" y="2641570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82" name="Straight Connector 181">
                <a:extLst>
                  <a:ext uri="{FF2B5EF4-FFF2-40B4-BE49-F238E27FC236}">
                    <a16:creationId xmlns:a16="http://schemas.microsoft.com/office/drawing/2014/main" id="{00000000-0008-0000-0300-0000B6000000}"/>
                  </a:ext>
                </a:extLst>
              </xdr:cNvPr>
              <xdr:cNvCxnSpPr/>
            </xdr:nvCxnSpPr>
            <xdr:spPr>
              <a:xfrm flipV="1">
                <a:off x="6540483" y="2468017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83" name="Straight Connector 182">
                <a:extLst>
                  <a:ext uri="{FF2B5EF4-FFF2-40B4-BE49-F238E27FC236}">
                    <a16:creationId xmlns:a16="http://schemas.microsoft.com/office/drawing/2014/main" id="{00000000-0008-0000-0300-0000B7000000}"/>
                  </a:ext>
                </a:extLst>
              </xdr:cNvPr>
              <xdr:cNvCxnSpPr/>
            </xdr:nvCxnSpPr>
            <xdr:spPr>
              <a:xfrm flipV="1">
                <a:off x="6544716" y="2527279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132" name="Group 131">
              <a:extLst>
                <a:ext uri="{FF2B5EF4-FFF2-40B4-BE49-F238E27FC236}">
                  <a16:creationId xmlns:a16="http://schemas.microsoft.com/office/drawing/2014/main" id="{00000000-0008-0000-0300-000084000000}"/>
                </a:ext>
              </a:extLst>
            </xdr:cNvPr>
            <xdr:cNvGrpSpPr/>
          </xdr:nvGrpSpPr>
          <xdr:grpSpPr>
            <a:xfrm rot="10800000">
              <a:off x="2531526" y="2486652"/>
              <a:ext cx="59266" cy="312976"/>
              <a:chOff x="6540483" y="2468017"/>
              <a:chExt cx="59266" cy="302816"/>
            </a:xfrm>
          </xdr:grpSpPr>
          <xdr:cxnSp macro="">
            <xdr:nvCxnSpPr>
              <xdr:cNvPr id="172" name="Straight Connector 171">
                <a:extLst>
                  <a:ext uri="{FF2B5EF4-FFF2-40B4-BE49-F238E27FC236}">
                    <a16:creationId xmlns:a16="http://schemas.microsoft.com/office/drawing/2014/main" id="{00000000-0008-0000-0300-0000AC000000}"/>
                  </a:ext>
                </a:extLst>
              </xdr:cNvPr>
              <xdr:cNvCxnSpPr/>
            </xdr:nvCxnSpPr>
            <xdr:spPr>
              <a:xfrm>
                <a:off x="6540500" y="2518833"/>
                <a:ext cx="0" cy="252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3" name="Straight Connector 172">
                <a:extLst>
                  <a:ext uri="{FF2B5EF4-FFF2-40B4-BE49-F238E27FC236}">
                    <a16:creationId xmlns:a16="http://schemas.microsoft.com/office/drawing/2014/main" id="{00000000-0008-0000-0300-0000AD000000}"/>
                  </a:ext>
                </a:extLst>
              </xdr:cNvPr>
              <xdr:cNvCxnSpPr/>
            </xdr:nvCxnSpPr>
            <xdr:spPr>
              <a:xfrm flipV="1">
                <a:off x="6540500" y="2709333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4" name="Straight Connector 173">
                <a:extLst>
                  <a:ext uri="{FF2B5EF4-FFF2-40B4-BE49-F238E27FC236}">
                    <a16:creationId xmlns:a16="http://schemas.microsoft.com/office/drawing/2014/main" id="{00000000-0008-0000-0300-0000AE000000}"/>
                  </a:ext>
                </a:extLst>
              </xdr:cNvPr>
              <xdr:cNvCxnSpPr/>
            </xdr:nvCxnSpPr>
            <xdr:spPr>
              <a:xfrm flipV="1">
                <a:off x="6544716" y="2586552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5" name="Straight Connector 174">
                <a:extLst>
                  <a:ext uri="{FF2B5EF4-FFF2-40B4-BE49-F238E27FC236}">
                    <a16:creationId xmlns:a16="http://schemas.microsoft.com/office/drawing/2014/main" id="{00000000-0008-0000-0300-0000AF000000}"/>
                  </a:ext>
                </a:extLst>
              </xdr:cNvPr>
              <xdr:cNvCxnSpPr/>
            </xdr:nvCxnSpPr>
            <xdr:spPr>
              <a:xfrm flipV="1">
                <a:off x="6544716" y="2641570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6" name="Straight Connector 175">
                <a:extLst>
                  <a:ext uri="{FF2B5EF4-FFF2-40B4-BE49-F238E27FC236}">
                    <a16:creationId xmlns:a16="http://schemas.microsoft.com/office/drawing/2014/main" id="{00000000-0008-0000-0300-0000B0000000}"/>
                  </a:ext>
                </a:extLst>
              </xdr:cNvPr>
              <xdr:cNvCxnSpPr/>
            </xdr:nvCxnSpPr>
            <xdr:spPr>
              <a:xfrm flipV="1">
                <a:off x="6540483" y="2468017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7" name="Straight Connector 176">
                <a:extLst>
                  <a:ext uri="{FF2B5EF4-FFF2-40B4-BE49-F238E27FC236}">
                    <a16:creationId xmlns:a16="http://schemas.microsoft.com/office/drawing/2014/main" id="{00000000-0008-0000-0300-0000B1000000}"/>
                  </a:ext>
                </a:extLst>
              </xdr:cNvPr>
              <xdr:cNvCxnSpPr/>
            </xdr:nvCxnSpPr>
            <xdr:spPr>
              <a:xfrm flipV="1">
                <a:off x="6544716" y="2527279"/>
                <a:ext cx="55033" cy="54000"/>
              </a:xfrm>
              <a:prstGeom prst="line">
                <a:avLst/>
              </a:prstGeom>
              <a:ln w="12700">
                <a:solidFill>
                  <a:schemeClr val="tx1"/>
                </a:solidFill>
                <a:headEnd type="none" w="med" len="lg"/>
                <a:tailEnd type="none" w="med" len="lg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133" name="Group 132">
              <a:extLst>
                <a:ext uri="{FF2B5EF4-FFF2-40B4-BE49-F238E27FC236}">
                  <a16:creationId xmlns:a16="http://schemas.microsoft.com/office/drawing/2014/main" id="{00000000-0008-0000-0300-000085000000}"/>
                </a:ext>
              </a:extLst>
            </xdr:cNvPr>
            <xdr:cNvGrpSpPr/>
          </xdr:nvGrpSpPr>
          <xdr:grpSpPr>
            <a:xfrm rot="1620000">
              <a:off x="3663503" y="3130973"/>
              <a:ext cx="148171" cy="159176"/>
              <a:chOff x="3352800" y="2565400"/>
              <a:chExt cx="148171" cy="160869"/>
            </a:xfrm>
          </xdr:grpSpPr>
          <xdr:grpSp>
            <xdr:nvGrpSpPr>
              <xdr:cNvPr id="164" name="Group 163">
                <a:extLst>
                  <a:ext uri="{FF2B5EF4-FFF2-40B4-BE49-F238E27FC236}">
                    <a16:creationId xmlns:a16="http://schemas.microsoft.com/office/drawing/2014/main" id="{00000000-0008-0000-0300-0000A4000000}"/>
                  </a:ext>
                </a:extLst>
              </xdr:cNvPr>
              <xdr:cNvGrpSpPr/>
            </xdr:nvGrpSpPr>
            <xdr:grpSpPr>
              <a:xfrm>
                <a:off x="3352800" y="2565400"/>
                <a:ext cx="148159" cy="42333"/>
                <a:chOff x="3352800" y="2561167"/>
                <a:chExt cx="148159" cy="42333"/>
              </a:xfrm>
            </xdr:grpSpPr>
            <xdr:cxnSp macro="">
              <xdr:nvCxnSpPr>
                <xdr:cNvPr id="169" name="Straight Connector 168">
                  <a:extLst>
                    <a:ext uri="{FF2B5EF4-FFF2-40B4-BE49-F238E27FC236}">
                      <a16:creationId xmlns:a16="http://schemas.microsoft.com/office/drawing/2014/main" id="{00000000-0008-0000-0300-0000A9000000}"/>
                    </a:ext>
                  </a:extLst>
                </xdr:cNvPr>
                <xdr:cNvCxnSpPr/>
              </xdr:nvCxnSpPr>
              <xdr:spPr>
                <a:xfrm>
                  <a:off x="3352800" y="2603500"/>
                  <a:ext cx="144000" cy="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70" name="Straight Connector 169">
                  <a:extLst>
                    <a:ext uri="{FF2B5EF4-FFF2-40B4-BE49-F238E27FC236}">
                      <a16:creationId xmlns:a16="http://schemas.microsoft.com/office/drawing/2014/main" id="{00000000-0008-0000-0300-0000AA000000}"/>
                    </a:ext>
                  </a:extLst>
                </xdr:cNvPr>
                <xdr:cNvCxnSpPr/>
              </xdr:nvCxnSpPr>
              <xdr:spPr>
                <a:xfrm flipV="1">
                  <a:off x="3352800" y="2561167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71" name="Straight Connector 170">
                  <a:extLst>
                    <a:ext uri="{FF2B5EF4-FFF2-40B4-BE49-F238E27FC236}">
                      <a16:creationId xmlns:a16="http://schemas.microsoft.com/office/drawing/2014/main" id="{00000000-0008-0000-0300-0000AB000000}"/>
                    </a:ext>
                  </a:extLst>
                </xdr:cNvPr>
                <xdr:cNvCxnSpPr/>
              </xdr:nvCxnSpPr>
              <xdr:spPr>
                <a:xfrm flipV="1">
                  <a:off x="3500959" y="2565398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165" name="Group 164">
                <a:extLst>
                  <a:ext uri="{FF2B5EF4-FFF2-40B4-BE49-F238E27FC236}">
                    <a16:creationId xmlns:a16="http://schemas.microsoft.com/office/drawing/2014/main" id="{00000000-0008-0000-0300-0000A5000000}"/>
                  </a:ext>
                </a:extLst>
              </xdr:cNvPr>
              <xdr:cNvGrpSpPr/>
            </xdr:nvGrpSpPr>
            <xdr:grpSpPr>
              <a:xfrm flipV="1">
                <a:off x="3352812" y="2683936"/>
                <a:ext cx="148159" cy="42333"/>
                <a:chOff x="3352800" y="2561167"/>
                <a:chExt cx="148159" cy="42333"/>
              </a:xfrm>
            </xdr:grpSpPr>
            <xdr:cxnSp macro="">
              <xdr:nvCxnSpPr>
                <xdr:cNvPr id="166" name="Straight Connector 165">
                  <a:extLst>
                    <a:ext uri="{FF2B5EF4-FFF2-40B4-BE49-F238E27FC236}">
                      <a16:creationId xmlns:a16="http://schemas.microsoft.com/office/drawing/2014/main" id="{00000000-0008-0000-0300-0000A6000000}"/>
                    </a:ext>
                  </a:extLst>
                </xdr:cNvPr>
                <xdr:cNvCxnSpPr/>
              </xdr:nvCxnSpPr>
              <xdr:spPr>
                <a:xfrm>
                  <a:off x="3352800" y="2603500"/>
                  <a:ext cx="144000" cy="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7" name="Straight Connector 166">
                  <a:extLst>
                    <a:ext uri="{FF2B5EF4-FFF2-40B4-BE49-F238E27FC236}">
                      <a16:creationId xmlns:a16="http://schemas.microsoft.com/office/drawing/2014/main" id="{00000000-0008-0000-0300-0000A7000000}"/>
                    </a:ext>
                  </a:extLst>
                </xdr:cNvPr>
                <xdr:cNvCxnSpPr/>
              </xdr:nvCxnSpPr>
              <xdr:spPr>
                <a:xfrm flipV="1">
                  <a:off x="3352800" y="2561167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8" name="Straight Connector 167">
                  <a:extLst>
                    <a:ext uri="{FF2B5EF4-FFF2-40B4-BE49-F238E27FC236}">
                      <a16:creationId xmlns:a16="http://schemas.microsoft.com/office/drawing/2014/main" id="{00000000-0008-0000-0300-0000A8000000}"/>
                    </a:ext>
                  </a:extLst>
                </xdr:cNvPr>
                <xdr:cNvCxnSpPr/>
              </xdr:nvCxnSpPr>
              <xdr:spPr>
                <a:xfrm flipV="1">
                  <a:off x="3500959" y="2565398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grpSp>
          <xdr:nvGrpSpPr>
            <xdr:cNvPr id="134" name="Group 133">
              <a:extLst>
                <a:ext uri="{FF2B5EF4-FFF2-40B4-BE49-F238E27FC236}">
                  <a16:creationId xmlns:a16="http://schemas.microsoft.com/office/drawing/2014/main" id="{00000000-0008-0000-0300-000086000000}"/>
                </a:ext>
              </a:extLst>
            </xdr:cNvPr>
            <xdr:cNvGrpSpPr/>
          </xdr:nvGrpSpPr>
          <xdr:grpSpPr>
            <a:xfrm rot="1620000">
              <a:off x="5948179" y="4279107"/>
              <a:ext cx="148171" cy="159175"/>
              <a:chOff x="3352800" y="2565400"/>
              <a:chExt cx="148171" cy="160869"/>
            </a:xfrm>
          </xdr:grpSpPr>
          <xdr:grpSp>
            <xdr:nvGrpSpPr>
              <xdr:cNvPr id="156" name="Group 155">
                <a:extLst>
                  <a:ext uri="{FF2B5EF4-FFF2-40B4-BE49-F238E27FC236}">
                    <a16:creationId xmlns:a16="http://schemas.microsoft.com/office/drawing/2014/main" id="{00000000-0008-0000-0300-00009C000000}"/>
                  </a:ext>
                </a:extLst>
              </xdr:cNvPr>
              <xdr:cNvGrpSpPr/>
            </xdr:nvGrpSpPr>
            <xdr:grpSpPr>
              <a:xfrm>
                <a:off x="3352800" y="2565400"/>
                <a:ext cx="148159" cy="42333"/>
                <a:chOff x="3352800" y="2561167"/>
                <a:chExt cx="148159" cy="42333"/>
              </a:xfrm>
            </xdr:grpSpPr>
            <xdr:cxnSp macro="">
              <xdr:nvCxnSpPr>
                <xdr:cNvPr id="161" name="Straight Connector 160">
                  <a:extLst>
                    <a:ext uri="{FF2B5EF4-FFF2-40B4-BE49-F238E27FC236}">
                      <a16:creationId xmlns:a16="http://schemas.microsoft.com/office/drawing/2014/main" id="{00000000-0008-0000-0300-0000A1000000}"/>
                    </a:ext>
                  </a:extLst>
                </xdr:cNvPr>
                <xdr:cNvCxnSpPr/>
              </xdr:nvCxnSpPr>
              <xdr:spPr>
                <a:xfrm>
                  <a:off x="3352800" y="2603500"/>
                  <a:ext cx="144000" cy="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2" name="Straight Connector 161">
                  <a:extLst>
                    <a:ext uri="{FF2B5EF4-FFF2-40B4-BE49-F238E27FC236}">
                      <a16:creationId xmlns:a16="http://schemas.microsoft.com/office/drawing/2014/main" id="{00000000-0008-0000-0300-0000A2000000}"/>
                    </a:ext>
                  </a:extLst>
                </xdr:cNvPr>
                <xdr:cNvCxnSpPr/>
              </xdr:nvCxnSpPr>
              <xdr:spPr>
                <a:xfrm flipV="1">
                  <a:off x="3352800" y="2561167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3" name="Straight Connector 162">
                  <a:extLst>
                    <a:ext uri="{FF2B5EF4-FFF2-40B4-BE49-F238E27FC236}">
                      <a16:creationId xmlns:a16="http://schemas.microsoft.com/office/drawing/2014/main" id="{00000000-0008-0000-0300-0000A3000000}"/>
                    </a:ext>
                  </a:extLst>
                </xdr:cNvPr>
                <xdr:cNvCxnSpPr/>
              </xdr:nvCxnSpPr>
              <xdr:spPr>
                <a:xfrm flipV="1">
                  <a:off x="3500959" y="2565398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157" name="Group 156">
                <a:extLst>
                  <a:ext uri="{FF2B5EF4-FFF2-40B4-BE49-F238E27FC236}">
                    <a16:creationId xmlns:a16="http://schemas.microsoft.com/office/drawing/2014/main" id="{00000000-0008-0000-0300-00009D000000}"/>
                  </a:ext>
                </a:extLst>
              </xdr:cNvPr>
              <xdr:cNvGrpSpPr/>
            </xdr:nvGrpSpPr>
            <xdr:grpSpPr>
              <a:xfrm flipV="1">
                <a:off x="3352812" y="2683936"/>
                <a:ext cx="148159" cy="42333"/>
                <a:chOff x="3352800" y="2561167"/>
                <a:chExt cx="148159" cy="42333"/>
              </a:xfrm>
            </xdr:grpSpPr>
            <xdr:cxnSp macro="">
              <xdr:nvCxnSpPr>
                <xdr:cNvPr id="158" name="Straight Connector 157">
                  <a:extLst>
                    <a:ext uri="{FF2B5EF4-FFF2-40B4-BE49-F238E27FC236}">
                      <a16:creationId xmlns:a16="http://schemas.microsoft.com/office/drawing/2014/main" id="{00000000-0008-0000-0300-00009E000000}"/>
                    </a:ext>
                  </a:extLst>
                </xdr:cNvPr>
                <xdr:cNvCxnSpPr/>
              </xdr:nvCxnSpPr>
              <xdr:spPr>
                <a:xfrm>
                  <a:off x="3352800" y="2603500"/>
                  <a:ext cx="144000" cy="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9" name="Straight Connector 158">
                  <a:extLst>
                    <a:ext uri="{FF2B5EF4-FFF2-40B4-BE49-F238E27FC236}">
                      <a16:creationId xmlns:a16="http://schemas.microsoft.com/office/drawing/2014/main" id="{00000000-0008-0000-0300-00009F000000}"/>
                    </a:ext>
                  </a:extLst>
                </xdr:cNvPr>
                <xdr:cNvCxnSpPr/>
              </xdr:nvCxnSpPr>
              <xdr:spPr>
                <a:xfrm flipV="1">
                  <a:off x="3352800" y="2561167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0" name="Straight Connector 159">
                  <a:extLst>
                    <a:ext uri="{FF2B5EF4-FFF2-40B4-BE49-F238E27FC236}">
                      <a16:creationId xmlns:a16="http://schemas.microsoft.com/office/drawing/2014/main" id="{00000000-0008-0000-0300-0000A0000000}"/>
                    </a:ext>
                  </a:extLst>
                </xdr:cNvPr>
                <xdr:cNvCxnSpPr/>
              </xdr:nvCxnSpPr>
              <xdr:spPr>
                <a:xfrm flipV="1">
                  <a:off x="3500959" y="2565398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grpSp>
          <xdr:nvGrpSpPr>
            <xdr:cNvPr id="135" name="Group 134">
              <a:extLst>
                <a:ext uri="{FF2B5EF4-FFF2-40B4-BE49-F238E27FC236}">
                  <a16:creationId xmlns:a16="http://schemas.microsoft.com/office/drawing/2014/main" id="{00000000-0008-0000-0300-000087000000}"/>
                </a:ext>
              </a:extLst>
            </xdr:cNvPr>
            <xdr:cNvGrpSpPr/>
          </xdr:nvGrpSpPr>
          <xdr:grpSpPr>
            <a:xfrm rot="1620000">
              <a:off x="3053070" y="2817705"/>
              <a:ext cx="148171" cy="159176"/>
              <a:chOff x="3352800" y="2565400"/>
              <a:chExt cx="148171" cy="160869"/>
            </a:xfrm>
          </xdr:grpSpPr>
          <xdr:grpSp>
            <xdr:nvGrpSpPr>
              <xdr:cNvPr id="148" name="Group 147">
                <a:extLst>
                  <a:ext uri="{FF2B5EF4-FFF2-40B4-BE49-F238E27FC236}">
                    <a16:creationId xmlns:a16="http://schemas.microsoft.com/office/drawing/2014/main" id="{00000000-0008-0000-0300-000094000000}"/>
                  </a:ext>
                </a:extLst>
              </xdr:cNvPr>
              <xdr:cNvGrpSpPr/>
            </xdr:nvGrpSpPr>
            <xdr:grpSpPr>
              <a:xfrm>
                <a:off x="3352800" y="2565400"/>
                <a:ext cx="148159" cy="42333"/>
                <a:chOff x="3352800" y="2561167"/>
                <a:chExt cx="148159" cy="42333"/>
              </a:xfrm>
            </xdr:grpSpPr>
            <xdr:cxnSp macro="">
              <xdr:nvCxnSpPr>
                <xdr:cNvPr id="153" name="Straight Connector 152">
                  <a:extLst>
                    <a:ext uri="{FF2B5EF4-FFF2-40B4-BE49-F238E27FC236}">
                      <a16:creationId xmlns:a16="http://schemas.microsoft.com/office/drawing/2014/main" id="{00000000-0008-0000-0300-000099000000}"/>
                    </a:ext>
                  </a:extLst>
                </xdr:cNvPr>
                <xdr:cNvCxnSpPr/>
              </xdr:nvCxnSpPr>
              <xdr:spPr>
                <a:xfrm>
                  <a:off x="3352800" y="2603500"/>
                  <a:ext cx="144000" cy="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4" name="Straight Connector 153">
                  <a:extLst>
                    <a:ext uri="{FF2B5EF4-FFF2-40B4-BE49-F238E27FC236}">
                      <a16:creationId xmlns:a16="http://schemas.microsoft.com/office/drawing/2014/main" id="{00000000-0008-0000-0300-00009A000000}"/>
                    </a:ext>
                  </a:extLst>
                </xdr:cNvPr>
                <xdr:cNvCxnSpPr/>
              </xdr:nvCxnSpPr>
              <xdr:spPr>
                <a:xfrm flipV="1">
                  <a:off x="3352800" y="2561167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5" name="Straight Connector 154">
                  <a:extLst>
                    <a:ext uri="{FF2B5EF4-FFF2-40B4-BE49-F238E27FC236}">
                      <a16:creationId xmlns:a16="http://schemas.microsoft.com/office/drawing/2014/main" id="{00000000-0008-0000-0300-00009B000000}"/>
                    </a:ext>
                  </a:extLst>
                </xdr:cNvPr>
                <xdr:cNvCxnSpPr/>
              </xdr:nvCxnSpPr>
              <xdr:spPr>
                <a:xfrm flipV="1">
                  <a:off x="3500959" y="2565398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149" name="Group 148">
                <a:extLst>
                  <a:ext uri="{FF2B5EF4-FFF2-40B4-BE49-F238E27FC236}">
                    <a16:creationId xmlns:a16="http://schemas.microsoft.com/office/drawing/2014/main" id="{00000000-0008-0000-0300-000095000000}"/>
                  </a:ext>
                </a:extLst>
              </xdr:cNvPr>
              <xdr:cNvGrpSpPr/>
            </xdr:nvGrpSpPr>
            <xdr:grpSpPr>
              <a:xfrm flipV="1">
                <a:off x="3352812" y="2683936"/>
                <a:ext cx="148159" cy="42333"/>
                <a:chOff x="3352800" y="2561167"/>
                <a:chExt cx="148159" cy="42333"/>
              </a:xfrm>
            </xdr:grpSpPr>
            <xdr:cxnSp macro="">
              <xdr:nvCxnSpPr>
                <xdr:cNvPr id="150" name="Straight Connector 149">
                  <a:extLst>
                    <a:ext uri="{FF2B5EF4-FFF2-40B4-BE49-F238E27FC236}">
                      <a16:creationId xmlns:a16="http://schemas.microsoft.com/office/drawing/2014/main" id="{00000000-0008-0000-0300-000096000000}"/>
                    </a:ext>
                  </a:extLst>
                </xdr:cNvPr>
                <xdr:cNvCxnSpPr/>
              </xdr:nvCxnSpPr>
              <xdr:spPr>
                <a:xfrm>
                  <a:off x="3352800" y="2603500"/>
                  <a:ext cx="144000" cy="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1" name="Straight Connector 150">
                  <a:extLst>
                    <a:ext uri="{FF2B5EF4-FFF2-40B4-BE49-F238E27FC236}">
                      <a16:creationId xmlns:a16="http://schemas.microsoft.com/office/drawing/2014/main" id="{00000000-0008-0000-0300-000097000000}"/>
                    </a:ext>
                  </a:extLst>
                </xdr:cNvPr>
                <xdr:cNvCxnSpPr/>
              </xdr:nvCxnSpPr>
              <xdr:spPr>
                <a:xfrm flipV="1">
                  <a:off x="3352800" y="2561167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2" name="Straight Connector 151">
                  <a:extLst>
                    <a:ext uri="{FF2B5EF4-FFF2-40B4-BE49-F238E27FC236}">
                      <a16:creationId xmlns:a16="http://schemas.microsoft.com/office/drawing/2014/main" id="{00000000-0008-0000-0300-000098000000}"/>
                    </a:ext>
                  </a:extLst>
                </xdr:cNvPr>
                <xdr:cNvCxnSpPr/>
              </xdr:nvCxnSpPr>
              <xdr:spPr>
                <a:xfrm flipV="1">
                  <a:off x="3500959" y="2565398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grpSp>
          <xdr:nvGrpSpPr>
            <xdr:cNvPr id="136" name="Group 135">
              <a:extLst>
                <a:ext uri="{FF2B5EF4-FFF2-40B4-BE49-F238E27FC236}">
                  <a16:creationId xmlns:a16="http://schemas.microsoft.com/office/drawing/2014/main" id="{00000000-0008-0000-0300-000088000000}"/>
                </a:ext>
              </a:extLst>
            </xdr:cNvPr>
            <xdr:cNvGrpSpPr/>
          </xdr:nvGrpSpPr>
          <xdr:grpSpPr>
            <a:xfrm rot="1620000">
              <a:off x="6554421" y="4579216"/>
              <a:ext cx="148171" cy="159176"/>
              <a:chOff x="3352800" y="2565400"/>
              <a:chExt cx="148171" cy="160869"/>
            </a:xfrm>
          </xdr:grpSpPr>
          <xdr:grpSp>
            <xdr:nvGrpSpPr>
              <xdr:cNvPr id="140" name="Group 139">
                <a:extLst>
                  <a:ext uri="{FF2B5EF4-FFF2-40B4-BE49-F238E27FC236}">
                    <a16:creationId xmlns:a16="http://schemas.microsoft.com/office/drawing/2014/main" id="{00000000-0008-0000-0300-00008C000000}"/>
                  </a:ext>
                </a:extLst>
              </xdr:cNvPr>
              <xdr:cNvGrpSpPr/>
            </xdr:nvGrpSpPr>
            <xdr:grpSpPr>
              <a:xfrm>
                <a:off x="3352800" y="2565400"/>
                <a:ext cx="148159" cy="42333"/>
                <a:chOff x="3352800" y="2561167"/>
                <a:chExt cx="148159" cy="42333"/>
              </a:xfrm>
            </xdr:grpSpPr>
            <xdr:cxnSp macro="">
              <xdr:nvCxnSpPr>
                <xdr:cNvPr id="145" name="Straight Connector 144">
                  <a:extLst>
                    <a:ext uri="{FF2B5EF4-FFF2-40B4-BE49-F238E27FC236}">
                      <a16:creationId xmlns:a16="http://schemas.microsoft.com/office/drawing/2014/main" id="{00000000-0008-0000-0300-000091000000}"/>
                    </a:ext>
                  </a:extLst>
                </xdr:cNvPr>
                <xdr:cNvCxnSpPr/>
              </xdr:nvCxnSpPr>
              <xdr:spPr>
                <a:xfrm>
                  <a:off x="3352800" y="2603500"/>
                  <a:ext cx="144000" cy="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6" name="Straight Connector 145">
                  <a:extLst>
                    <a:ext uri="{FF2B5EF4-FFF2-40B4-BE49-F238E27FC236}">
                      <a16:creationId xmlns:a16="http://schemas.microsoft.com/office/drawing/2014/main" id="{00000000-0008-0000-0300-000092000000}"/>
                    </a:ext>
                  </a:extLst>
                </xdr:cNvPr>
                <xdr:cNvCxnSpPr/>
              </xdr:nvCxnSpPr>
              <xdr:spPr>
                <a:xfrm flipV="1">
                  <a:off x="3352800" y="2561167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7" name="Straight Connector 146">
                  <a:extLst>
                    <a:ext uri="{FF2B5EF4-FFF2-40B4-BE49-F238E27FC236}">
                      <a16:creationId xmlns:a16="http://schemas.microsoft.com/office/drawing/2014/main" id="{00000000-0008-0000-0300-000093000000}"/>
                    </a:ext>
                  </a:extLst>
                </xdr:cNvPr>
                <xdr:cNvCxnSpPr/>
              </xdr:nvCxnSpPr>
              <xdr:spPr>
                <a:xfrm flipV="1">
                  <a:off x="3500959" y="2565398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141" name="Group 140">
                <a:extLst>
                  <a:ext uri="{FF2B5EF4-FFF2-40B4-BE49-F238E27FC236}">
                    <a16:creationId xmlns:a16="http://schemas.microsoft.com/office/drawing/2014/main" id="{00000000-0008-0000-0300-00008D000000}"/>
                  </a:ext>
                </a:extLst>
              </xdr:cNvPr>
              <xdr:cNvGrpSpPr/>
            </xdr:nvGrpSpPr>
            <xdr:grpSpPr>
              <a:xfrm flipV="1">
                <a:off x="3352812" y="2683936"/>
                <a:ext cx="148159" cy="42333"/>
                <a:chOff x="3352800" y="2561167"/>
                <a:chExt cx="148159" cy="42333"/>
              </a:xfrm>
            </xdr:grpSpPr>
            <xdr:cxnSp macro="">
              <xdr:nvCxnSpPr>
                <xdr:cNvPr id="142" name="Straight Connector 141">
                  <a:extLst>
                    <a:ext uri="{FF2B5EF4-FFF2-40B4-BE49-F238E27FC236}">
                      <a16:creationId xmlns:a16="http://schemas.microsoft.com/office/drawing/2014/main" id="{00000000-0008-0000-0300-00008E000000}"/>
                    </a:ext>
                  </a:extLst>
                </xdr:cNvPr>
                <xdr:cNvCxnSpPr/>
              </xdr:nvCxnSpPr>
              <xdr:spPr>
                <a:xfrm>
                  <a:off x="3352800" y="2603500"/>
                  <a:ext cx="144000" cy="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3" name="Straight Connector 142">
                  <a:extLst>
                    <a:ext uri="{FF2B5EF4-FFF2-40B4-BE49-F238E27FC236}">
                      <a16:creationId xmlns:a16="http://schemas.microsoft.com/office/drawing/2014/main" id="{00000000-0008-0000-0300-00008F000000}"/>
                    </a:ext>
                  </a:extLst>
                </xdr:cNvPr>
                <xdr:cNvCxnSpPr/>
              </xdr:nvCxnSpPr>
              <xdr:spPr>
                <a:xfrm flipV="1">
                  <a:off x="3352800" y="2561167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4" name="Straight Connector 143">
                  <a:extLst>
                    <a:ext uri="{FF2B5EF4-FFF2-40B4-BE49-F238E27FC236}">
                      <a16:creationId xmlns:a16="http://schemas.microsoft.com/office/drawing/2014/main" id="{00000000-0008-0000-0300-000090000000}"/>
                    </a:ext>
                  </a:extLst>
                </xdr:cNvPr>
                <xdr:cNvCxnSpPr/>
              </xdr:nvCxnSpPr>
              <xdr:spPr>
                <a:xfrm flipV="1">
                  <a:off x="3500959" y="2565398"/>
                  <a:ext cx="0" cy="36000"/>
                </a:xfrm>
                <a:prstGeom prst="line">
                  <a:avLst/>
                </a:prstGeom>
                <a:ln w="12700">
                  <a:solidFill>
                    <a:schemeClr val="tx1"/>
                  </a:solidFill>
                  <a:headEnd type="none" w="med" len="lg"/>
                  <a:tailEnd type="none" w="med" len="lg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cxnSp macro="">
          <xdr:nvCxnSpPr>
            <xdr:cNvPr id="137" name="Straight Arrow Connector 136">
              <a:extLst>
                <a:ext uri="{FF2B5EF4-FFF2-40B4-BE49-F238E27FC236}">
                  <a16:creationId xmlns:a16="http://schemas.microsoft.com/office/drawing/2014/main" id="{00000000-0008-0000-0300-000089000000}"/>
                </a:ext>
              </a:extLst>
            </xdr:cNvPr>
            <xdr:cNvCxnSpPr/>
          </xdr:nvCxnSpPr>
          <xdr:spPr>
            <a:xfrm>
              <a:off x="7261274" y="4968815"/>
              <a:ext cx="361657" cy="196362"/>
            </a:xfrm>
            <a:prstGeom prst="straightConnector1">
              <a:avLst/>
            </a:prstGeom>
            <a:ln w="19050">
              <a:solidFill>
                <a:schemeClr val="tx1"/>
              </a:solidFill>
              <a:headEnd type="none" w="med" len="lg"/>
              <a:tailEnd type="stealth" w="sm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38" name="Straight Arrow Connector 137">
              <a:extLst>
                <a:ext uri="{FF2B5EF4-FFF2-40B4-BE49-F238E27FC236}">
                  <a16:creationId xmlns:a16="http://schemas.microsoft.com/office/drawing/2014/main" id="{00000000-0008-0000-0300-00008A000000}"/>
                </a:ext>
              </a:extLst>
            </xdr:cNvPr>
            <xdr:cNvCxnSpPr/>
          </xdr:nvCxnSpPr>
          <xdr:spPr>
            <a:xfrm flipH="1" flipV="1">
              <a:off x="2138289" y="2393847"/>
              <a:ext cx="352865" cy="191671"/>
            </a:xfrm>
            <a:prstGeom prst="straightConnector1">
              <a:avLst/>
            </a:prstGeom>
            <a:ln w="19050">
              <a:solidFill>
                <a:schemeClr val="tx1"/>
              </a:solidFill>
              <a:headEnd type="none" w="med" len="lg"/>
              <a:tailEnd type="stealth" w="sm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39" name="Arc 138">
              <a:extLst>
                <a:ext uri="{FF2B5EF4-FFF2-40B4-BE49-F238E27FC236}">
                  <a16:creationId xmlns:a16="http://schemas.microsoft.com/office/drawing/2014/main" id="{00000000-0008-0000-0300-00008B000000}"/>
                </a:ext>
              </a:extLst>
            </xdr:cNvPr>
            <xdr:cNvSpPr/>
          </xdr:nvSpPr>
          <xdr:spPr>
            <a:xfrm flipV="1">
              <a:off x="5087832" y="3997573"/>
              <a:ext cx="349918" cy="360895"/>
            </a:xfrm>
            <a:prstGeom prst="arc">
              <a:avLst>
                <a:gd name="adj1" fmla="val 3855463"/>
                <a:gd name="adj2" fmla="val 6943491"/>
              </a:avLst>
            </a:prstGeom>
            <a:ln w="12700">
              <a:solidFill>
                <a:schemeClr val="tx1"/>
              </a:solidFill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119" name="Group 118">
            <a:extLst>
              <a:ext uri="{FF2B5EF4-FFF2-40B4-BE49-F238E27FC236}">
                <a16:creationId xmlns:a16="http://schemas.microsoft.com/office/drawing/2014/main" id="{00000000-0008-0000-0300-000077000000}"/>
              </a:ext>
            </a:extLst>
          </xdr:cNvPr>
          <xdr:cNvGrpSpPr/>
        </xdr:nvGrpSpPr>
        <xdr:grpSpPr>
          <a:xfrm flipH="1">
            <a:off x="4277090" y="3949761"/>
            <a:ext cx="2131644" cy="991418"/>
            <a:chOff x="3810000" y="3703320"/>
            <a:chExt cx="1988232" cy="914400"/>
          </a:xfrm>
        </xdr:grpSpPr>
        <xdr:cxnSp macro="">
          <xdr:nvCxnSpPr>
            <xdr:cNvPr id="120" name="Straight Arrow Connector 119">
              <a:extLst>
                <a:ext uri="{FF2B5EF4-FFF2-40B4-BE49-F238E27FC236}">
                  <a16:creationId xmlns:a16="http://schemas.microsoft.com/office/drawing/2014/main" id="{00000000-0008-0000-0300-000078000000}"/>
                </a:ext>
              </a:extLst>
            </xdr:cNvPr>
            <xdr:cNvCxnSpPr/>
          </xdr:nvCxnSpPr>
          <xdr:spPr>
            <a:xfrm flipV="1">
              <a:off x="5257474" y="4000487"/>
              <a:ext cx="6187" cy="140938"/>
            </a:xfrm>
            <a:prstGeom prst="straightConnector1">
              <a:avLst/>
            </a:prstGeom>
            <a:ln w="6350">
              <a:solidFill>
                <a:schemeClr val="tx1"/>
              </a:solidFill>
              <a:headEnd type="oval" w="sm" len="sm"/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1" name="Straight Connector 120">
              <a:extLst>
                <a:ext uri="{FF2B5EF4-FFF2-40B4-BE49-F238E27FC236}">
                  <a16:creationId xmlns:a16="http://schemas.microsoft.com/office/drawing/2014/main" id="{00000000-0008-0000-0300-000079000000}"/>
                </a:ext>
              </a:extLst>
            </xdr:cNvPr>
            <xdr:cNvCxnSpPr/>
          </xdr:nvCxnSpPr>
          <xdr:spPr>
            <a:xfrm>
              <a:off x="3810000" y="3703320"/>
              <a:ext cx="1836420" cy="914400"/>
            </a:xfrm>
            <a:prstGeom prst="line">
              <a:avLst/>
            </a:prstGeom>
            <a:ln w="12700">
              <a:solidFill>
                <a:schemeClr val="tx1"/>
              </a:solidFill>
              <a:prstDash val="lgDashDotDot"/>
              <a:headEnd type="none" w="med" len="lg"/>
              <a:tailEnd type="none" w="med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2" name="Straight Arrow Connector 121">
              <a:extLst>
                <a:ext uri="{FF2B5EF4-FFF2-40B4-BE49-F238E27FC236}">
                  <a16:creationId xmlns:a16="http://schemas.microsoft.com/office/drawing/2014/main" id="{00000000-0008-0000-0300-00007A000000}"/>
                </a:ext>
              </a:extLst>
            </xdr:cNvPr>
            <xdr:cNvCxnSpPr/>
          </xdr:nvCxnSpPr>
          <xdr:spPr>
            <a:xfrm flipH="1">
              <a:off x="5341620" y="4244340"/>
              <a:ext cx="456612" cy="228600"/>
            </a:xfrm>
            <a:prstGeom prst="straightConnector1">
              <a:avLst/>
            </a:prstGeom>
            <a:ln w="6350">
              <a:solidFill>
                <a:schemeClr val="tx1"/>
              </a:solidFill>
              <a:headEnd type="triangle" w="sm" len="lg"/>
              <a:tailEnd type="triangle" w="sm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9</xdr:col>
      <xdr:colOff>83820</xdr:colOff>
      <xdr:row>35</xdr:row>
      <xdr:rowOff>106680</xdr:rowOff>
    </xdr:from>
    <xdr:to>
      <xdr:col>9</xdr:col>
      <xdr:colOff>419100</xdr:colOff>
      <xdr:row>37</xdr:row>
      <xdr:rowOff>22860</xdr:rowOff>
    </xdr:to>
    <xdr:sp macro="" textlink="">
      <xdr:nvSpPr>
        <xdr:cNvPr id="203" name="TextBox 202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SpPr txBox="1"/>
      </xdr:nvSpPr>
      <xdr:spPr>
        <a:xfrm>
          <a:off x="3985260" y="4587240"/>
          <a:ext cx="335280" cy="1752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 i="1"/>
            <a:t>Iz</a:t>
          </a:r>
        </a:p>
      </xdr:txBody>
    </xdr:sp>
    <xdr:clientData/>
  </xdr:twoCellAnchor>
  <xdr:twoCellAnchor>
    <xdr:from>
      <xdr:col>14</xdr:col>
      <xdr:colOff>30480</xdr:colOff>
      <xdr:row>27</xdr:row>
      <xdr:rowOff>121920</xdr:rowOff>
    </xdr:from>
    <xdr:to>
      <xdr:col>14</xdr:col>
      <xdr:colOff>381000</xdr:colOff>
      <xdr:row>29</xdr:row>
      <xdr:rowOff>76200</xdr:rowOff>
    </xdr:to>
    <xdr:sp macro="" textlink="">
      <xdr:nvSpPr>
        <xdr:cNvPr id="204" name="TextBox 203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SpPr txBox="1"/>
      </xdr:nvSpPr>
      <xdr:spPr>
        <a:xfrm>
          <a:off x="5882640" y="3566160"/>
          <a:ext cx="350520" cy="2133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 i="1"/>
            <a:t>Iz</a:t>
          </a:r>
        </a:p>
      </xdr:txBody>
    </xdr:sp>
    <xdr:clientData/>
  </xdr:twoCellAnchor>
  <xdr:twoCellAnchor>
    <xdr:from>
      <xdr:col>9</xdr:col>
      <xdr:colOff>236220</xdr:colOff>
      <xdr:row>33</xdr:row>
      <xdr:rowOff>15240</xdr:rowOff>
    </xdr:from>
    <xdr:to>
      <xdr:col>10</xdr:col>
      <xdr:colOff>7620</xdr:colOff>
      <xdr:row>34</xdr:row>
      <xdr:rowOff>60960</xdr:rowOff>
    </xdr:to>
    <xdr:sp macro="" textlink="">
      <xdr:nvSpPr>
        <xdr:cNvPr id="205" name="TextBox 204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SpPr txBox="1"/>
      </xdr:nvSpPr>
      <xdr:spPr>
        <a:xfrm rot="1632347">
          <a:off x="4137660" y="4236720"/>
          <a:ext cx="259080" cy="1752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 i="1"/>
            <a:t>X̅</a:t>
          </a:r>
        </a:p>
      </xdr:txBody>
    </xdr:sp>
    <xdr:clientData/>
  </xdr:twoCellAnchor>
  <xdr:twoCellAnchor>
    <xdr:from>
      <xdr:col>0</xdr:col>
      <xdr:colOff>175260</xdr:colOff>
      <xdr:row>79</xdr:row>
      <xdr:rowOff>15240</xdr:rowOff>
    </xdr:from>
    <xdr:to>
      <xdr:col>17</xdr:col>
      <xdr:colOff>441960</xdr:colOff>
      <xdr:row>80</xdr:row>
      <xdr:rowOff>15240</xdr:rowOff>
    </xdr:to>
    <xdr:sp macro="" textlink="">
      <xdr:nvSpPr>
        <xdr:cNvPr id="206" name="TextBox 205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SpPr txBox="1"/>
      </xdr:nvSpPr>
      <xdr:spPr>
        <a:xfrm>
          <a:off x="175260" y="10203180"/>
          <a:ext cx="7581900" cy="1295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18000" rtlCol="0" anchor="t"/>
        <a:lstStyle/>
        <a:p>
          <a:endParaRPr lang="en-GB" sz="800"/>
        </a:p>
      </xdr:txBody>
    </xdr:sp>
    <xdr:clientData/>
  </xdr:twoCellAnchor>
  <xdr:twoCellAnchor>
    <xdr:from>
      <xdr:col>0</xdr:col>
      <xdr:colOff>175260</xdr:colOff>
      <xdr:row>80</xdr:row>
      <xdr:rowOff>0</xdr:rowOff>
    </xdr:from>
    <xdr:to>
      <xdr:col>17</xdr:col>
      <xdr:colOff>441960</xdr:colOff>
      <xdr:row>81</xdr:row>
      <xdr:rowOff>22860</xdr:rowOff>
    </xdr:to>
    <xdr:sp macro="" textlink="">
      <xdr:nvSpPr>
        <xdr:cNvPr id="207" name="TextBox 206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SpPr txBox="1"/>
      </xdr:nvSpPr>
      <xdr:spPr>
        <a:xfrm>
          <a:off x="175260" y="10317480"/>
          <a:ext cx="7581900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18000" rtlCol="0" anchor="t"/>
        <a:lstStyle/>
        <a:p>
          <a:r>
            <a:rPr lang="en-GB" sz="800" b="0" i="0" baseline="0"/>
            <a:t>Use of spreadsheet where G &lt; 2W should be considered with caution as anchor loads may not be conservative.</a:t>
          </a:r>
        </a:p>
        <a:p>
          <a:endParaRPr lang="en-GB" sz="800" b="0" i="0" baseline="0"/>
        </a:p>
        <a:p>
          <a:endParaRPr lang="en-GB" sz="800" b="0" i="0" baseline="0"/>
        </a:p>
        <a:p>
          <a:endParaRPr lang="en-GB" sz="800" b="0" i="0" baseline="0"/>
        </a:p>
        <a:p>
          <a:endParaRPr lang="en-GB" sz="800" b="0" i="0" baseline="0"/>
        </a:p>
        <a:p>
          <a:endParaRPr lang="en-GB" sz="800" b="0" i="0" baseline="0"/>
        </a:p>
        <a:p>
          <a:endParaRPr lang="en-GB" sz="800" b="0" i="0" baseline="0"/>
        </a:p>
        <a:p>
          <a:endParaRPr lang="en-GB" sz="800" b="0" i="0" baseline="0"/>
        </a:p>
        <a:p>
          <a:endParaRPr lang="en-GB" sz="800" b="0" i="0" baseline="0"/>
        </a:p>
        <a:p>
          <a:endParaRPr lang="en-GB" sz="800" b="0" i="0" baseline="0"/>
        </a:p>
        <a:p>
          <a:endParaRPr lang="en-GB" sz="800" b="0" i="0" baseline="0"/>
        </a:p>
        <a:p>
          <a:r>
            <a:rPr lang="en-GB" sz="800" b="0" i="0" baseline="0"/>
            <a:t>.</a:t>
          </a:r>
        </a:p>
        <a:p>
          <a:endParaRPr lang="en-GB" sz="800"/>
        </a:p>
      </xdr:txBody>
    </xdr:sp>
    <xdr:clientData/>
  </xdr:twoCellAnchor>
  <xdr:twoCellAnchor editAs="oneCell">
    <xdr:from>
      <xdr:col>15</xdr:col>
      <xdr:colOff>60960</xdr:colOff>
      <xdr:row>0</xdr:row>
      <xdr:rowOff>160020</xdr:rowOff>
    </xdr:from>
    <xdr:to>
      <xdr:col>17</xdr:col>
      <xdr:colOff>413385</xdr:colOff>
      <xdr:row>5</xdr:row>
      <xdr:rowOff>43815</xdr:rowOff>
    </xdr:to>
    <xdr:pic>
      <xdr:nvPicPr>
        <xdr:cNvPr id="208" name="Picture 207" descr="petrofac logo_clr">
          <a:extLst>
            <a:ext uri="{FF2B5EF4-FFF2-40B4-BE49-F238E27FC236}">
              <a16:creationId xmlns:a16="http://schemas.microsoft.com/office/drawing/2014/main" id="{D741C1CA-CABE-4C57-8A12-0A3ABFA5FE0D}"/>
            </a:ext>
          </a:extLst>
        </xdr:cNvPr>
        <xdr:cNvPicPr/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71335" y="160020"/>
          <a:ext cx="1400175" cy="45529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457201</xdr:colOff>
      <xdr:row>0</xdr:row>
      <xdr:rowOff>28575</xdr:rowOff>
    </xdr:from>
    <xdr:to>
      <xdr:col>2</xdr:col>
      <xdr:colOff>120969</xdr:colOff>
      <xdr:row>5</xdr:row>
      <xdr:rowOff>168593</xdr:rowOff>
    </xdr:to>
    <xdr:pic>
      <xdr:nvPicPr>
        <xdr:cNvPr id="209" name="Picture 208">
          <a:extLst>
            <a:ext uri="{FF2B5EF4-FFF2-40B4-BE49-F238E27FC236}">
              <a16:creationId xmlns:a16="http://schemas.microsoft.com/office/drawing/2014/main" id="{FE391410-E621-4FFA-9ACB-22A7132932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1" y="28575"/>
          <a:ext cx="711518" cy="7115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60960</xdr:colOff>
      <xdr:row>2</xdr:row>
      <xdr:rowOff>0</xdr:rowOff>
    </xdr:from>
    <xdr:to>
      <xdr:col>5</xdr:col>
      <xdr:colOff>1417320</xdr:colOff>
      <xdr:row>4</xdr:row>
      <xdr:rowOff>15240</xdr:rowOff>
    </xdr:to>
    <xdr:pic>
      <xdr:nvPicPr>
        <xdr:cNvPr id="3" name="Picture 2" descr="cid:image003.jpg@01CDAB90.A32F9FA0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9740" y="320040"/>
          <a:ext cx="1356360" cy="487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76200</xdr:colOff>
      <xdr:row>2</xdr:row>
      <xdr:rowOff>0</xdr:rowOff>
    </xdr:from>
    <xdr:to>
      <xdr:col>0</xdr:col>
      <xdr:colOff>1403985</xdr:colOff>
      <xdr:row>4</xdr:row>
      <xdr:rowOff>5715</xdr:rowOff>
    </xdr:to>
    <xdr:pic>
      <xdr:nvPicPr>
        <xdr:cNvPr id="4" name="Picture 3" descr="petrofac logo_cl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/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320040"/>
          <a:ext cx="1327785" cy="47815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lnDef>
      <a:spPr>
        <a:ln w="6350">
          <a:solidFill>
            <a:schemeClr val="tx1"/>
          </a:solidFill>
          <a:headEnd type="none" w="med" len="lg"/>
          <a:tailEnd type="none" w="med" len="lg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08F67-2C44-48C6-A3D0-178A8664BDD1}">
  <sheetPr codeName="Sheet01"/>
  <dimension ref="A1"/>
  <sheetViews>
    <sheetView tabSelected="1" workbookViewId="0">
      <selection activeCell="A12" sqref="A12"/>
    </sheetView>
  </sheetViews>
  <sheetFormatPr defaultRowHeight="11.25"/>
  <sheetData/>
  <sheetProtection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02"/>
  <dimension ref="A1:AI86"/>
  <sheetViews>
    <sheetView showGridLines="0" zoomScaleNormal="100" workbookViewId="0">
      <selection activeCell="G6" sqref="G6:M6"/>
    </sheetView>
  </sheetViews>
  <sheetFormatPr defaultColWidth="0" defaultRowHeight="11.25" zeroHeight="1"/>
  <cols>
    <col min="1" max="2" width="9.1640625" style="48" customWidth="1"/>
    <col min="3" max="3" width="4.33203125" style="48" customWidth="1"/>
    <col min="4" max="4" width="4.83203125" style="48" customWidth="1"/>
    <col min="5" max="10" width="9.1640625" style="48" customWidth="1"/>
    <col min="11" max="11" width="3.6640625" style="48" customWidth="1"/>
    <col min="12" max="12" width="5.5" style="48" customWidth="1"/>
    <col min="13" max="18" width="9.1640625" style="48" customWidth="1"/>
    <col min="19" max="19" width="1.6640625" style="48" customWidth="1"/>
    <col min="20" max="16384" width="9.1640625" style="48" hidden="1"/>
  </cols>
  <sheetData>
    <row r="1" spans="1:35" ht="15.6" customHeight="1">
      <c r="A1" s="309"/>
      <c r="B1" s="310"/>
      <c r="C1" s="310"/>
      <c r="D1" s="311"/>
      <c r="E1" s="281" t="s">
        <v>260</v>
      </c>
      <c r="F1" s="282"/>
      <c r="G1" s="282"/>
      <c r="H1" s="282"/>
      <c r="I1" s="282"/>
      <c r="J1" s="282"/>
      <c r="K1" s="282"/>
      <c r="L1" s="282"/>
      <c r="M1" s="282"/>
      <c r="N1" s="282"/>
      <c r="O1" s="283"/>
      <c r="P1" s="318"/>
      <c r="Q1" s="319"/>
      <c r="R1" s="320"/>
    </row>
    <row r="2" spans="1:35" ht="15.6" hidden="1" customHeight="1">
      <c r="A2" s="312"/>
      <c r="B2" s="313"/>
      <c r="C2" s="313"/>
      <c r="D2" s="314"/>
      <c r="E2" s="264"/>
      <c r="F2" s="265"/>
      <c r="G2" s="227"/>
      <c r="H2" s="228"/>
      <c r="I2" s="228"/>
      <c r="J2" s="228"/>
      <c r="K2" s="228"/>
      <c r="L2" s="229"/>
      <c r="M2" s="225"/>
      <c r="N2" s="226"/>
      <c r="O2" s="266"/>
      <c r="P2" s="321"/>
      <c r="Q2" s="322"/>
      <c r="R2" s="323"/>
    </row>
    <row r="3" spans="1:35" ht="15.6" customHeight="1">
      <c r="A3" s="312"/>
      <c r="B3" s="313"/>
      <c r="C3" s="313"/>
      <c r="D3" s="314"/>
      <c r="E3" s="267"/>
      <c r="F3" s="268"/>
      <c r="G3" s="306" t="s">
        <v>290</v>
      </c>
      <c r="H3" s="307"/>
      <c r="I3" s="307"/>
      <c r="J3" s="307"/>
      <c r="K3" s="307"/>
      <c r="L3" s="307"/>
      <c r="M3" s="308"/>
      <c r="N3" s="230" t="s">
        <v>256</v>
      </c>
      <c r="O3" s="233"/>
      <c r="P3" s="321"/>
      <c r="Q3" s="322"/>
      <c r="R3" s="323"/>
    </row>
    <row r="4" spans="1:35" ht="15.6" customHeight="1">
      <c r="A4" s="312"/>
      <c r="B4" s="313"/>
      <c r="C4" s="313"/>
      <c r="D4" s="314"/>
      <c r="E4" s="269" t="s">
        <v>253</v>
      </c>
      <c r="F4" s="270"/>
      <c r="G4" s="303" t="s">
        <v>255</v>
      </c>
      <c r="H4" s="304"/>
      <c r="I4" s="304"/>
      <c r="J4" s="304"/>
      <c r="K4" s="304"/>
      <c r="L4" s="304"/>
      <c r="M4" s="305"/>
      <c r="N4" s="230" t="s">
        <v>257</v>
      </c>
      <c r="O4" s="233"/>
      <c r="P4" s="321"/>
      <c r="Q4" s="322"/>
      <c r="R4" s="323"/>
    </row>
    <row r="5" spans="1:35" ht="16.149999999999999" hidden="1" customHeight="1">
      <c r="A5" s="312"/>
      <c r="B5" s="313"/>
      <c r="C5" s="313"/>
      <c r="D5" s="314"/>
      <c r="E5" s="267"/>
      <c r="F5" s="268"/>
      <c r="G5" s="235"/>
      <c r="H5" s="234"/>
      <c r="I5" s="234"/>
      <c r="J5" s="234"/>
      <c r="K5" s="234"/>
      <c r="L5" s="234"/>
      <c r="M5" s="232"/>
      <c r="N5" s="230"/>
      <c r="O5" s="263"/>
      <c r="P5" s="321"/>
      <c r="Q5" s="322"/>
      <c r="R5" s="323"/>
    </row>
    <row r="6" spans="1:35" ht="15.6" customHeight="1" thickBot="1">
      <c r="A6" s="315"/>
      <c r="B6" s="316"/>
      <c r="C6" s="316"/>
      <c r="D6" s="317"/>
      <c r="E6" s="271" t="s">
        <v>254</v>
      </c>
      <c r="F6" s="272"/>
      <c r="G6" s="300" t="s">
        <v>289</v>
      </c>
      <c r="H6" s="301"/>
      <c r="I6" s="301"/>
      <c r="J6" s="301"/>
      <c r="K6" s="301"/>
      <c r="L6" s="301"/>
      <c r="M6" s="302"/>
      <c r="N6" s="231" t="s">
        <v>258</v>
      </c>
      <c r="O6" s="262"/>
      <c r="P6" s="324"/>
      <c r="Q6" s="325"/>
      <c r="R6" s="326"/>
    </row>
    <row r="7" spans="1:35" ht="17.25" hidden="1" thickBot="1">
      <c r="A7" s="347" t="s">
        <v>0</v>
      </c>
      <c r="B7" s="348"/>
      <c r="C7" s="348"/>
      <c r="D7" s="348"/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9"/>
      <c r="S7" s="49"/>
      <c r="T7" s="49"/>
      <c r="U7" s="49"/>
      <c r="V7" s="49"/>
      <c r="W7" s="49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</row>
    <row r="8" spans="1:35">
      <c r="A8" s="341" t="s">
        <v>20</v>
      </c>
      <c r="B8" s="342"/>
      <c r="C8" s="342"/>
      <c r="D8" s="342"/>
      <c r="E8" s="343"/>
      <c r="F8" s="203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204"/>
      <c r="S8" s="51"/>
      <c r="T8" s="51"/>
      <c r="U8" s="51"/>
    </row>
    <row r="9" spans="1:35" ht="12" thickBot="1">
      <c r="A9" s="341"/>
      <c r="B9" s="342"/>
      <c r="C9" s="342"/>
      <c r="D9" s="342"/>
      <c r="E9" s="343"/>
      <c r="F9" s="203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204"/>
      <c r="S9" s="51"/>
      <c r="T9" s="51"/>
      <c r="U9" s="51"/>
    </row>
    <row r="10" spans="1:35">
      <c r="A10" s="209" t="s">
        <v>21</v>
      </c>
      <c r="B10" s="344" t="s">
        <v>294</v>
      </c>
      <c r="C10" s="345"/>
      <c r="D10" s="345"/>
      <c r="E10" s="346"/>
      <c r="F10" s="203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204"/>
      <c r="S10" s="51"/>
      <c r="T10" s="131"/>
      <c r="U10" s="132" t="s">
        <v>144</v>
      </c>
      <c r="V10" s="132" t="s">
        <v>145</v>
      </c>
      <c r="W10" s="132" t="s">
        <v>146</v>
      </c>
      <c r="X10" s="132" t="s">
        <v>147</v>
      </c>
      <c r="Y10" s="132" t="s">
        <v>148</v>
      </c>
      <c r="Z10" s="133" t="s">
        <v>149</v>
      </c>
      <c r="AA10" s="134" t="s">
        <v>150</v>
      </c>
      <c r="AB10" s="134" t="s">
        <v>151</v>
      </c>
      <c r="AC10" s="135" t="s">
        <v>10</v>
      </c>
    </row>
    <row r="11" spans="1:35">
      <c r="A11" s="210"/>
      <c r="B11" s="350"/>
      <c r="C11" s="351"/>
      <c r="D11" s="351"/>
      <c r="E11" s="352"/>
      <c r="F11" s="203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204"/>
      <c r="S11" s="51"/>
      <c r="T11" s="165"/>
      <c r="U11" s="184">
        <f>V39</f>
        <v>-160</v>
      </c>
      <c r="V11" s="123">
        <f>IFERROR(MATCH(U11,'B31.3 C-1'!C$8:C$86),"ERROR")</f>
        <v>12</v>
      </c>
      <c r="W11" s="123">
        <f>IFERROR(INDEX('B31.3 C-1'!C$8:C$86,V11),"ERROR")</f>
        <v>-175</v>
      </c>
      <c r="X11" s="123">
        <f>IFERROR(INDEX('B31.3 C-1'!C$8:C$86,V11+1),"ERROR")</f>
        <v>-150</v>
      </c>
      <c r="Y11" s="123">
        <f>IFERROR((U11-W11)/(X11-W11),"ERROR")</f>
        <v>0.6</v>
      </c>
      <c r="Z11" s="123">
        <f>IFERROR(VLOOKUP(W11,'B31.3 C-1'!C$8:Y$86,V$18+1),"ERROR")</f>
        <v>-2.5</v>
      </c>
      <c r="AA11" s="123">
        <f>IFERROR(VLOOKUP(X11,'B31.3 C-1'!C$8:Y$86,V$18+1),"ERROR")</f>
        <v>-2.27</v>
      </c>
      <c r="AB11" s="123">
        <f>IFERROR(Z11+(AA11-Z11)*Y11,"ERROR")</f>
        <v>-2.3620000000000001</v>
      </c>
      <c r="AC11" s="167">
        <f>IFERROR(AB11*(25.4/100/0.3048),"ERROR")</f>
        <v>-1.9683333333333333</v>
      </c>
    </row>
    <row r="12" spans="1:35">
      <c r="A12" s="210"/>
      <c r="B12" s="350"/>
      <c r="C12" s="351"/>
      <c r="D12" s="351"/>
      <c r="E12" s="352"/>
      <c r="F12" s="203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204"/>
      <c r="S12" s="51"/>
      <c r="T12" s="136" t="s">
        <v>6</v>
      </c>
      <c r="U12" s="137">
        <f>IF(E13="","ERROR",IF(D13="°C",E13*1.8+32,E13))</f>
        <v>280</v>
      </c>
      <c r="V12" s="185">
        <f>IFERROR(MATCH(U12,'B31.3 C-1'!C$8:C$86),"ERROR")</f>
        <v>30</v>
      </c>
      <c r="W12" s="185">
        <f>IFERROR(INDEX('B31.3 C-1'!C$8:C$86,V12),"ERROR")</f>
        <v>275</v>
      </c>
      <c r="X12" s="185">
        <f>IFERROR(INDEX('B31.3 C-1'!C$8:C$86,V12+1),"ERROR")</f>
        <v>300</v>
      </c>
      <c r="Y12" s="185">
        <f>IFERROR((U12-W12)/(X12-W12),"ERROR")</f>
        <v>0.2</v>
      </c>
      <c r="Z12" s="185">
        <f>IFERROR(VLOOKUP(W12,'B31.3 C-1'!C$8:Y$86,V18+1),"ERROR")</f>
        <v>2.3199999999999998</v>
      </c>
      <c r="AA12" s="185">
        <f>IFERROR(VLOOKUP(X12,'B31.3 C-1'!C$8:Y$86,V$18+1),"ERROR")</f>
        <v>2.61</v>
      </c>
      <c r="AB12" s="185">
        <f>IFERROR(Z12+(AA12-Z12)*Y12,"ERROR")</f>
        <v>2.3779999999999997</v>
      </c>
      <c r="AC12" s="186">
        <f>IFERROR(AB12*(25.4/100/0.3048),"ERROR")</f>
        <v>1.9816666666666662</v>
      </c>
    </row>
    <row r="13" spans="1:35" ht="12" thickBot="1">
      <c r="A13" s="55" t="s">
        <v>4</v>
      </c>
      <c r="B13" s="67"/>
      <c r="C13" s="67"/>
      <c r="D13" s="170" t="s">
        <v>213</v>
      </c>
      <c r="E13" s="213">
        <v>280</v>
      </c>
      <c r="F13" s="205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204"/>
      <c r="S13" s="51"/>
      <c r="T13" s="138"/>
      <c r="U13" s="139"/>
      <c r="V13" s="140" t="s">
        <v>145</v>
      </c>
      <c r="W13" s="140" t="s">
        <v>146</v>
      </c>
      <c r="X13" s="140" t="s">
        <v>147</v>
      </c>
      <c r="Y13" s="140" t="s">
        <v>148</v>
      </c>
      <c r="Z13" s="140" t="s">
        <v>152</v>
      </c>
      <c r="AA13" s="140" t="s">
        <v>153</v>
      </c>
      <c r="AB13" s="140" t="s">
        <v>154</v>
      </c>
      <c r="AC13" s="141" t="s">
        <v>11</v>
      </c>
    </row>
    <row r="14" spans="1:35">
      <c r="A14" s="290" t="s">
        <v>1</v>
      </c>
      <c r="B14" s="291"/>
      <c r="C14" s="291"/>
      <c r="D14" s="291"/>
      <c r="E14" s="292"/>
      <c r="F14" s="203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204"/>
      <c r="S14" s="51"/>
      <c r="T14" s="165" t="s">
        <v>160</v>
      </c>
      <c r="U14" s="166"/>
      <c r="V14" s="123">
        <f>IFERROR(MATCH(U12,'B31.3 C-6'!E6:Y6),"ERROR")</f>
        <v>8</v>
      </c>
      <c r="W14" s="123">
        <f>IFERROR(INDEX('B31.3 C-6'!E6:Y6,V14),"ERROR")</f>
        <v>200</v>
      </c>
      <c r="X14" s="123">
        <f>IFERROR(INDEX('B31.3 C-6'!E6:Y6,V14+1),"ERROR")</f>
        <v>300</v>
      </c>
      <c r="Y14" s="123">
        <f>IFERROR((U12-W14)/(X14-W14),"ERROR")</f>
        <v>0.8</v>
      </c>
      <c r="Z14" s="123">
        <f>IFERROR(HLOOKUP(W14,'B31.3 C-6'!E6:Z39,U18),"ERROR")</f>
        <v>27.8</v>
      </c>
      <c r="AA14" s="123">
        <f>IFERROR(HLOOKUP(X14,'B31.3 C-6'!E6:Z39,U18),"ERROR")</f>
        <v>27.4</v>
      </c>
      <c r="AB14" s="123">
        <f>IFERROR(IF(AA14=0,"ERROR",Z14-(Z14-AA14)*Y14),"ERROR")</f>
        <v>27.48</v>
      </c>
      <c r="AC14" s="167">
        <f>IFERROR(AB14*6894.75729,"ERROR")</f>
        <v>189467.9303292</v>
      </c>
    </row>
    <row r="15" spans="1:35" ht="12" thickBot="1">
      <c r="A15" s="293"/>
      <c r="B15" s="294"/>
      <c r="C15" s="294"/>
      <c r="D15" s="294"/>
      <c r="E15" s="295"/>
      <c r="F15" s="203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204"/>
      <c r="S15" s="51"/>
      <c r="T15" s="127" t="s">
        <v>159</v>
      </c>
      <c r="U15" s="128"/>
      <c r="V15" s="124">
        <f>IFERROR(MATCH(V39,'B31.3 C-6'!E6:Y6),"ERROR")</f>
        <v>5</v>
      </c>
      <c r="W15" s="124">
        <f>IFERROR(INDEX('B31.3 C-6'!E6:Y6,V15),"ERROR")</f>
        <v>-200</v>
      </c>
      <c r="X15" s="124">
        <f>IFERROR(INDEX('B31.3 C-6'!E6:Y6,V15+1),"ERROR")</f>
        <v>-100</v>
      </c>
      <c r="Y15" s="124">
        <f>IFERROR((V39-W15)/(X15-W15),"ERROR")</f>
        <v>0.4</v>
      </c>
      <c r="Z15" s="124">
        <f>IFERROR(HLOOKUP(W15,'B31.3 C-6'!E6:Z39,U18),"ERROR")</f>
        <v>29.9</v>
      </c>
      <c r="AA15" s="124">
        <f>IFERROR(HLOOKUP(X15,'B31.3 C-6'!E6:Z39,U18),"ERROR")</f>
        <v>29.4</v>
      </c>
      <c r="AB15" s="124">
        <f>IFERROR(IF(AA15=0,"ERROR",Z15-(Z15-AA15)*Y15),"ERROR")</f>
        <v>29.7</v>
      </c>
      <c r="AC15" s="125">
        <f>IFERROR(AB15*6894.75729,"ERROR")</f>
        <v>204774.29151299997</v>
      </c>
    </row>
    <row r="16" spans="1:35" ht="12" thickBot="1">
      <c r="A16" s="143" t="s">
        <v>46</v>
      </c>
      <c r="B16" s="56"/>
      <c r="C16" s="57"/>
      <c r="D16" s="70" t="s">
        <v>9</v>
      </c>
      <c r="E16" s="218">
        <v>20</v>
      </c>
      <c r="F16" s="203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204"/>
      <c r="S16" s="51"/>
      <c r="T16" s="51"/>
      <c r="U16" s="51"/>
    </row>
    <row r="17" spans="1:25">
      <c r="A17" s="296" t="s">
        <v>2</v>
      </c>
      <c r="B17" s="297"/>
      <c r="C17" s="58"/>
      <c r="D17" s="71" t="s">
        <v>55</v>
      </c>
      <c r="E17" s="214" t="s">
        <v>48</v>
      </c>
      <c r="F17" s="205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204"/>
      <c r="S17" s="51"/>
      <c r="T17" s="121"/>
      <c r="U17" s="122" t="s">
        <v>156</v>
      </c>
      <c r="V17" s="126" t="s">
        <v>155</v>
      </c>
    </row>
    <row r="18" spans="1:25" ht="12" thickBot="1">
      <c r="A18" s="118" t="s">
        <v>3</v>
      </c>
      <c r="B18" s="353" t="s">
        <v>111</v>
      </c>
      <c r="C18" s="354"/>
      <c r="D18" s="354"/>
      <c r="E18" s="355"/>
      <c r="F18" s="203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204"/>
      <c r="S18" s="51"/>
      <c r="T18" s="161" t="s">
        <v>3</v>
      </c>
      <c r="U18" s="129">
        <f>MATCH(B18,'B31.3 C-6'!C7:C39)</f>
        <v>15</v>
      </c>
      <c r="V18" s="130">
        <f>INDEX('B31.3 C-6'!C7:Z39,U18,24)</f>
        <v>3</v>
      </c>
    </row>
    <row r="19" spans="1:25">
      <c r="A19" s="52" t="s">
        <v>166</v>
      </c>
      <c r="B19" s="53"/>
      <c r="C19" s="53"/>
      <c r="D19" s="54" t="str">
        <f>IF(A16="OD",D16,"")</f>
        <v>in</v>
      </c>
      <c r="E19" s="215" t="s">
        <v>295</v>
      </c>
      <c r="F19" s="206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204"/>
      <c r="S19" s="51"/>
      <c r="V19" s="48">
        <f>IF(E19="1D",1,IF(E19="3D",3,IF(E19="5D",5,IF(E19="1.5D",1.5,E19))))</f>
        <v>1.5</v>
      </c>
      <c r="W19" s="48" t="str">
        <f>IF(RIGHT(E19,1)="D","D",D16)</f>
        <v>D</v>
      </c>
    </row>
    <row r="20" spans="1:25">
      <c r="A20" s="296" t="s">
        <v>22</v>
      </c>
      <c r="B20" s="297"/>
      <c r="C20" s="58" t="s">
        <v>207</v>
      </c>
      <c r="D20" s="71" t="s">
        <v>252</v>
      </c>
      <c r="E20" s="215">
        <v>27000</v>
      </c>
      <c r="F20" s="206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204"/>
      <c r="S20" s="51"/>
      <c r="T20" s="169"/>
      <c r="U20" s="51">
        <f>IF(D20="MPa",E20,E20*0.00689475729)</f>
        <v>186.15844683</v>
      </c>
      <c r="V20" s="48">
        <f>IF(D20="MPa",E20/0.00689475729,E20)</f>
        <v>27000</v>
      </c>
      <c r="W20" s="48" t="s">
        <v>209</v>
      </c>
    </row>
    <row r="21" spans="1:25">
      <c r="A21" s="296" t="s">
        <v>8</v>
      </c>
      <c r="B21" s="297"/>
      <c r="C21" s="58" t="s">
        <v>158</v>
      </c>
      <c r="D21" s="59" t="str">
        <f>D20</f>
        <v>lb/in²</v>
      </c>
      <c r="E21" s="196">
        <f>IF(OR(V14="ERROR",W14="ERROR",X14="ERROR",Y14="ERROR",Z14="ERROR",AA14="ERROR",AB14="ERROR",AC14="ERROR"),"NO DATA",IF(D21="MPa",U21,V21))</f>
        <v>29700000</v>
      </c>
      <c r="F21" s="206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204"/>
      <c r="S21" s="51"/>
      <c r="T21" s="51"/>
      <c r="U21" s="51">
        <f>IF(C21="Eh",AC14,AC15)</f>
        <v>204774.29151299997</v>
      </c>
      <c r="V21" s="48">
        <f>IF(C21="Eh",AB14,AB15)*1000000</f>
        <v>29700000</v>
      </c>
      <c r="W21" s="48" t="s">
        <v>209</v>
      </c>
    </row>
    <row r="22" spans="1:25">
      <c r="A22" s="296" t="s">
        <v>6</v>
      </c>
      <c r="B22" s="297"/>
      <c r="C22" s="58"/>
      <c r="D22" s="71" t="s">
        <v>210</v>
      </c>
      <c r="E22" s="196">
        <f>IF(OR(V12="ERROR",W12="ERROR",X12="ERROR",Y12="ERROR",Z12="ERROR",AA12="ERROR",AB12="ERROR",AC12="ERROR"),"NO DATA",IF(D22="mm/m",U22,V22))</f>
        <v>2.3779999999999996E-2</v>
      </c>
      <c r="F22" s="206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204"/>
      <c r="S22" s="51"/>
      <c r="T22" s="51"/>
      <c r="U22" s="51">
        <f>AC12</f>
        <v>1.9816666666666662</v>
      </c>
      <c r="V22" s="48">
        <f>IFERROR(AB12/100,"ERROR")</f>
        <v>2.3779999999999996E-2</v>
      </c>
      <c r="W22" s="48" t="s">
        <v>210</v>
      </c>
    </row>
    <row r="23" spans="1:25">
      <c r="A23" s="296" t="s">
        <v>16</v>
      </c>
      <c r="B23" s="297"/>
      <c r="C23" s="58" t="s">
        <v>18</v>
      </c>
      <c r="D23" s="71" t="s">
        <v>9</v>
      </c>
      <c r="E23" s="196">
        <f>IF(E16="",0,IF(D23="mm",U23,V23))</f>
        <v>20</v>
      </c>
      <c r="F23" s="206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204"/>
      <c r="S23" s="51"/>
      <c r="T23" s="51">
        <f>IF(A16="OD",MATCH(IF(D16="in",E16,E16/25.4),'Pipe Schedules'!V7:V48),MATCH(E16,'Pipe Schedules'!A7:A48,0))</f>
        <v>19</v>
      </c>
      <c r="U23" s="48">
        <f>IF(E16="",0,IF(A16="OD",IF(D16="mm",E16,E16*25.4),X23))</f>
        <v>508</v>
      </c>
      <c r="V23" s="48">
        <f>IF(E16="",0,IF(A16="OD",IF(D16="mm",E16/25.4,E16),Y23))</f>
        <v>20</v>
      </c>
      <c r="W23" s="48" t="s">
        <v>9</v>
      </c>
      <c r="X23" s="48">
        <f>INDEX('Pipe Schedules'!B7:B48,T23)</f>
        <v>508</v>
      </c>
      <c r="Y23" s="48">
        <f>X23/25.4</f>
        <v>20</v>
      </c>
    </row>
    <row r="24" spans="1:25">
      <c r="A24" s="296" t="s">
        <v>17</v>
      </c>
      <c r="B24" s="297"/>
      <c r="C24" s="58" t="s">
        <v>19</v>
      </c>
      <c r="D24" s="59" t="str">
        <f>D23</f>
        <v>in</v>
      </c>
      <c r="E24" s="196">
        <f>IF(E17="",0,IFERROR(IF(D24="mm",U24,V24),"Non Sch"))</f>
        <v>0.218</v>
      </c>
      <c r="F24" s="206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204"/>
      <c r="S24" s="51"/>
      <c r="T24" s="51">
        <f>IFERROR(MATCH(E17,'Pipe Schedules'!C6:T6,0),0)</f>
        <v>4</v>
      </c>
      <c r="U24" s="48">
        <f>IF(E16="",0,IF(D17="Sch",X24,IF(D17="mm",E17,E17*25.4)))</f>
        <v>5.5371999999999995</v>
      </c>
      <c r="V24" s="48">
        <f>IF(E16="",0,IF(D17="Sch",Y24,IF(D17="mm",E17/25.4,E17)))</f>
        <v>0.218</v>
      </c>
      <c r="W24" s="48" t="s">
        <v>9</v>
      </c>
      <c r="X24" s="48">
        <f>INDEX('Pipe Schedules'!C7:T48,T23,T24)</f>
        <v>5.5371999999999995</v>
      </c>
      <c r="Y24" s="48">
        <f>X24/25.4</f>
        <v>0.218</v>
      </c>
    </row>
    <row r="25" spans="1:25">
      <c r="A25" s="296" t="s">
        <v>164</v>
      </c>
      <c r="B25" s="297"/>
      <c r="C25" s="58" t="s">
        <v>5</v>
      </c>
      <c r="D25" s="59" t="str">
        <f>D23&amp;"³"</f>
        <v>in³</v>
      </c>
      <c r="E25" s="196">
        <f>IF(E17="",0,IFERROR(IF(D25="mm³",U25,V25),"Non Sch"))</f>
        <v>66.279574353383651</v>
      </c>
      <c r="F25" s="206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204"/>
      <c r="S25" s="51"/>
      <c r="T25" s="51"/>
      <c r="U25" s="48">
        <f>IF(E23=0,0,PI()*(POWER(U23,4)-POWER(U23-2*U24,4))/32/U23)</f>
        <v>1086127.6268216562</v>
      </c>
      <c r="V25" s="48">
        <f>IF(E23=0,0,PI()*(POWER(V23,4)-POWER(V23-2*V24,4))/32/V23)</f>
        <v>66.279574353383651</v>
      </c>
      <c r="W25" s="48" t="s">
        <v>211</v>
      </c>
    </row>
    <row r="26" spans="1:25">
      <c r="A26" s="296" t="s">
        <v>15</v>
      </c>
      <c r="B26" s="297"/>
      <c r="C26" s="58" t="s">
        <v>14</v>
      </c>
      <c r="D26" s="59" t="str">
        <f>D23&amp;"⁴"</f>
        <v>in⁴</v>
      </c>
      <c r="E26" s="196">
        <f>IF(E17="",0,IFERROR(IF(D26="mm⁴",U26,V26),"Non Sch"))</f>
        <v>662.79574353383646</v>
      </c>
      <c r="F26" s="203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204"/>
      <c r="S26" s="51"/>
      <c r="T26" s="51"/>
      <c r="U26" s="48">
        <f>PI()/64*(POWER(U23,4)-POWER(U23-2*U24,4))</f>
        <v>275876417.21270066</v>
      </c>
      <c r="V26" s="48">
        <f>PI()/64*(POWER(V23,4)-POWER(V23-2*V24,4))</f>
        <v>662.79574353383646</v>
      </c>
      <c r="W26" s="48" t="s">
        <v>212</v>
      </c>
    </row>
    <row r="27" spans="1:25" ht="12" thickBot="1">
      <c r="A27" s="61" t="s">
        <v>191</v>
      </c>
      <c r="B27" s="62"/>
      <c r="C27" s="62" t="s">
        <v>192</v>
      </c>
      <c r="D27" s="177" t="str">
        <f>D23</f>
        <v>in</v>
      </c>
      <c r="E27" s="212">
        <f>IF(D27="mm",U27,V27)</f>
        <v>1.5</v>
      </c>
      <c r="F27" s="203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204"/>
      <c r="S27" s="51"/>
      <c r="T27" s="51"/>
      <c r="U27" s="48">
        <f>IF(E16="",0,IF(A16="OD",IF(D16="mm",V19,V19*25.4),INDEX('Pipe Schedules'!U7:U48,T23)*25.4*V19))</f>
        <v>38.099999999999994</v>
      </c>
      <c r="V27" s="48">
        <f>IF(E16="",0,IF(A16="OD",IF(D16="mm",V19/25.4,V19),INDEX('Pipe Schedules'!U7:U48,T23)*V19))</f>
        <v>1.5</v>
      </c>
      <c r="W27" s="48" t="s">
        <v>9</v>
      </c>
    </row>
    <row r="28" spans="1:25" ht="10.15" customHeight="1">
      <c r="A28" s="327" t="s">
        <v>175</v>
      </c>
      <c r="B28" s="328"/>
      <c r="C28" s="328"/>
      <c r="D28" s="328"/>
      <c r="E28" s="329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204"/>
      <c r="S28" s="51"/>
      <c r="T28" s="51"/>
    </row>
    <row r="29" spans="1:25" ht="10.15" customHeight="1">
      <c r="A29" s="330"/>
      <c r="B29" s="331"/>
      <c r="C29" s="331"/>
      <c r="D29" s="331"/>
      <c r="E29" s="332"/>
      <c r="F29" s="207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204"/>
      <c r="S29" s="51"/>
      <c r="T29" s="51"/>
    </row>
    <row r="30" spans="1:25">
      <c r="A30" s="333" t="s">
        <v>171</v>
      </c>
      <c r="B30" s="334"/>
      <c r="C30" s="56" t="s">
        <v>167</v>
      </c>
      <c r="D30" s="70" t="s">
        <v>208</v>
      </c>
      <c r="E30" s="216">
        <f>650/2</f>
        <v>325</v>
      </c>
      <c r="F30" s="207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204"/>
      <c r="S30" s="51"/>
      <c r="T30" s="51"/>
      <c r="U30" s="48">
        <f>IF(D30="m",E30,E30*0.3048)</f>
        <v>99.06</v>
      </c>
      <c r="V30" s="48">
        <f>IF(D30="m",E30/0.3048,E30)</f>
        <v>325</v>
      </c>
      <c r="W30" s="48" t="s">
        <v>208</v>
      </c>
    </row>
    <row r="31" spans="1:25">
      <c r="A31" s="181" t="s">
        <v>172</v>
      </c>
      <c r="B31" s="58"/>
      <c r="C31" s="171" t="s">
        <v>168</v>
      </c>
      <c r="D31" s="59" t="str">
        <f>D30</f>
        <v>ft</v>
      </c>
      <c r="E31" s="215">
        <v>80</v>
      </c>
      <c r="F31" s="207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204"/>
      <c r="S31" s="51"/>
      <c r="T31" s="51"/>
      <c r="U31" s="48">
        <f>IF(D31="m",E31,E31*0.3048)</f>
        <v>24.384</v>
      </c>
      <c r="V31" s="48">
        <f t="shared" ref="V31:V33" si="0">IF(D31="m",E31/0.3048,E31)</f>
        <v>80</v>
      </c>
      <c r="W31" s="48" t="s">
        <v>208</v>
      </c>
    </row>
    <row r="32" spans="1:25">
      <c r="A32" s="181" t="s">
        <v>173</v>
      </c>
      <c r="B32" s="58"/>
      <c r="C32" s="182" t="s">
        <v>169</v>
      </c>
      <c r="D32" s="59" t="str">
        <f>D30</f>
        <v>ft</v>
      </c>
      <c r="E32" s="215">
        <v>25</v>
      </c>
      <c r="F32" s="207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204"/>
      <c r="S32" s="51"/>
      <c r="U32" s="48">
        <f>IF(D32="m",E32,E32*0.3048)</f>
        <v>7.62</v>
      </c>
      <c r="V32" s="48">
        <f t="shared" si="0"/>
        <v>25</v>
      </c>
      <c r="W32" s="48" t="s">
        <v>208</v>
      </c>
    </row>
    <row r="33" spans="1:23">
      <c r="A33" s="181" t="s">
        <v>174</v>
      </c>
      <c r="B33" s="58"/>
      <c r="C33" s="183" t="s">
        <v>170</v>
      </c>
      <c r="D33" s="59" t="str">
        <f>D30</f>
        <v>ft</v>
      </c>
      <c r="E33" s="215">
        <v>15</v>
      </c>
      <c r="F33" s="207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204"/>
      <c r="S33" s="51"/>
      <c r="U33" s="48">
        <f>IF(D33="m",E33,E33*0.3048)</f>
        <v>4.5720000000000001</v>
      </c>
      <c r="V33" s="48">
        <f t="shared" si="0"/>
        <v>15</v>
      </c>
      <c r="W33" s="48" t="s">
        <v>208</v>
      </c>
    </row>
    <row r="34" spans="1:23">
      <c r="A34" s="181" t="s">
        <v>204</v>
      </c>
      <c r="B34" s="58"/>
      <c r="C34" s="183" t="s">
        <v>205</v>
      </c>
      <c r="D34" s="211" t="str">
        <f>D30</f>
        <v>ft</v>
      </c>
      <c r="E34" s="142">
        <f>IFERROR(IF(D34="m",U34,V34),"NO DATA")</f>
        <v>59.516629328841084</v>
      </c>
      <c r="F34" s="207"/>
      <c r="G34" s="176"/>
      <c r="H34" s="179"/>
      <c r="I34" s="175"/>
      <c r="J34" s="175"/>
      <c r="K34" s="356"/>
      <c r="L34" s="356"/>
      <c r="M34" s="176"/>
      <c r="N34" s="176"/>
      <c r="O34" s="176"/>
      <c r="P34" s="51"/>
      <c r="Q34" s="51"/>
      <c r="R34" s="204"/>
      <c r="S34" s="51"/>
      <c r="U34" s="48">
        <f>SQRT(3*U21/U20*U23*U51)/1000</f>
        <v>18.140668619430762</v>
      </c>
      <c r="V34" s="48">
        <f>SQRT(3/144*V21/V20*V23*V51)</f>
        <v>59.516629328841084</v>
      </c>
      <c r="W34" s="48" t="s">
        <v>208</v>
      </c>
    </row>
    <row r="35" spans="1:23">
      <c r="A35" s="52"/>
      <c r="B35" s="53"/>
      <c r="C35" s="64"/>
      <c r="D35" s="54"/>
      <c r="E35" s="190"/>
      <c r="F35" s="207"/>
      <c r="G35" s="51"/>
      <c r="H35" s="207"/>
      <c r="I35" s="207"/>
      <c r="J35" s="207"/>
      <c r="K35" s="280"/>
      <c r="L35" s="280"/>
      <c r="M35" s="207"/>
      <c r="N35" s="207"/>
      <c r="O35" s="207"/>
      <c r="P35" s="51"/>
      <c r="Q35" s="51"/>
      <c r="R35" s="204"/>
      <c r="S35" s="51"/>
    </row>
    <row r="36" spans="1:23">
      <c r="A36" s="52"/>
      <c r="B36" s="53"/>
      <c r="C36" s="65"/>
      <c r="D36" s="54"/>
      <c r="E36" s="191"/>
      <c r="F36" s="207"/>
      <c r="G36" s="51"/>
      <c r="H36" s="207"/>
      <c r="I36" s="207"/>
      <c r="J36" s="207"/>
      <c r="K36" s="280"/>
      <c r="L36" s="280"/>
      <c r="M36" s="207"/>
      <c r="N36" s="207"/>
      <c r="O36" s="207"/>
      <c r="P36" s="51"/>
      <c r="Q36" s="51"/>
      <c r="R36" s="204"/>
      <c r="S36" s="51"/>
    </row>
    <row r="37" spans="1:23">
      <c r="A37" s="52"/>
      <c r="B37" s="53"/>
      <c r="C37" s="65"/>
      <c r="D37" s="54"/>
      <c r="E37" s="191"/>
      <c r="F37" s="207"/>
      <c r="G37" s="51"/>
      <c r="H37" s="207"/>
      <c r="I37" s="207"/>
      <c r="J37" s="207"/>
      <c r="K37" s="280"/>
      <c r="L37" s="280"/>
      <c r="M37" s="207"/>
      <c r="N37" s="207"/>
      <c r="O37" s="207"/>
      <c r="P37" s="51"/>
      <c r="Q37" s="51"/>
      <c r="R37" s="204"/>
      <c r="S37" s="51"/>
    </row>
    <row r="38" spans="1:23">
      <c r="A38" s="52"/>
      <c r="B38" s="53"/>
      <c r="C38" s="65"/>
      <c r="D38" s="54"/>
      <c r="E38" s="191"/>
      <c r="F38" s="207"/>
      <c r="G38" s="51"/>
      <c r="H38" s="207"/>
      <c r="I38" s="207"/>
      <c r="J38" s="207"/>
      <c r="K38" s="280"/>
      <c r="L38" s="280"/>
      <c r="M38" s="207"/>
      <c r="N38" s="207"/>
      <c r="O38" s="207"/>
      <c r="P38" s="51"/>
      <c r="Q38" s="51"/>
      <c r="R38" s="204"/>
      <c r="S38" s="51"/>
    </row>
    <row r="39" spans="1:23" ht="12" thickBot="1">
      <c r="A39" s="187" t="s">
        <v>189</v>
      </c>
      <c r="B39" s="188"/>
      <c r="C39" s="192" t="s">
        <v>187</v>
      </c>
      <c r="D39" s="189" t="str">
        <f>D13</f>
        <v>°F</v>
      </c>
      <c r="E39" s="213">
        <v>-160</v>
      </c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204"/>
      <c r="S39" s="51"/>
      <c r="U39" s="48">
        <f>(V39-32)/1.8</f>
        <v>-106.66666666666666</v>
      </c>
      <c r="V39" s="48">
        <f>IF(E39="",70,IF(D39="°C",E39*1.8+32,E39))</f>
        <v>-160</v>
      </c>
      <c r="W39" s="48" t="s">
        <v>213</v>
      </c>
    </row>
    <row r="40" spans="1:23">
      <c r="A40" s="327" t="s">
        <v>23</v>
      </c>
      <c r="B40" s="328"/>
      <c r="C40" s="328"/>
      <c r="D40" s="328"/>
      <c r="E40" s="329"/>
      <c r="F40" s="203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204"/>
      <c r="S40" s="51"/>
      <c r="U40" s="51"/>
    </row>
    <row r="41" spans="1:23">
      <c r="A41" s="330"/>
      <c r="B41" s="331"/>
      <c r="C41" s="331"/>
      <c r="D41" s="331"/>
      <c r="E41" s="332"/>
      <c r="F41" s="203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204"/>
      <c r="S41" s="51"/>
      <c r="U41" s="51"/>
    </row>
    <row r="42" spans="1:23">
      <c r="A42" s="298" t="s">
        <v>193</v>
      </c>
      <c r="B42" s="299"/>
      <c r="C42" s="180" t="s">
        <v>161</v>
      </c>
      <c r="D42" s="208" t="s">
        <v>12</v>
      </c>
      <c r="E42" s="195">
        <f>V42</f>
        <v>3.3424686989305665E-3</v>
      </c>
      <c r="F42" s="206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204"/>
      <c r="S42" s="51"/>
      <c r="U42" s="48">
        <f>IF(AND(U23=0,U24=0),0,U24*$U27/POWER((U23-U24)/2,2))</f>
        <v>3.3424686989305652E-3</v>
      </c>
      <c r="V42" s="48">
        <f>IF(AND(V23=0,V24=0),0,V24*$V27/POWER((V23-V24)/2,2))</f>
        <v>3.3424686989305665E-3</v>
      </c>
      <c r="W42" s="48" t="s">
        <v>12</v>
      </c>
    </row>
    <row r="43" spans="1:23">
      <c r="A43" s="181" t="s">
        <v>194</v>
      </c>
      <c r="B43" s="58"/>
      <c r="C43" s="173" t="s">
        <v>162</v>
      </c>
      <c r="D43" s="59" t="s">
        <v>12</v>
      </c>
      <c r="E43" s="196">
        <f>V43</f>
        <v>493.64710596330269</v>
      </c>
      <c r="F43" s="206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204"/>
      <c r="S43" s="51"/>
      <c r="U43" s="48">
        <f>IF(U42=0,0,1.65/U42)</f>
        <v>493.64710596330292</v>
      </c>
      <c r="V43" s="48">
        <f>IF(V42=0,0,1.65/V42)</f>
        <v>493.64710596330269</v>
      </c>
      <c r="W43" s="48" t="s">
        <v>12</v>
      </c>
    </row>
    <row r="44" spans="1:23">
      <c r="A44" s="181" t="s">
        <v>195</v>
      </c>
      <c r="B44" s="58"/>
      <c r="C44" s="193" t="s">
        <v>163</v>
      </c>
      <c r="D44" s="59" t="s">
        <v>12</v>
      </c>
      <c r="E44" s="196">
        <f>V44</f>
        <v>40.259119920546247</v>
      </c>
      <c r="F44" s="250" t="s">
        <v>259</v>
      </c>
      <c r="G44" s="236"/>
      <c r="H44" s="236"/>
      <c r="I44" s="236"/>
      <c r="J44" s="236"/>
      <c r="K44" s="236"/>
      <c r="L44" s="236"/>
      <c r="M44" s="236"/>
      <c r="N44" s="236"/>
      <c r="O44" s="236"/>
      <c r="P44" s="236"/>
      <c r="Q44" s="236"/>
      <c r="R44" s="237"/>
      <c r="S44" s="51"/>
      <c r="U44" s="48">
        <f>IF(U42=0,0,0.9/POWER(U42,2/3))</f>
        <v>40.259119920546247</v>
      </c>
      <c r="V44" s="48">
        <f>IF(V42=0,0,0.9/POWER(V42,2/3))</f>
        <v>40.259119920546247</v>
      </c>
      <c r="W44" s="48" t="s">
        <v>12</v>
      </c>
    </row>
    <row r="45" spans="1:23">
      <c r="A45" s="181" t="s">
        <v>165</v>
      </c>
      <c r="B45" s="58"/>
      <c r="C45" s="183" t="s">
        <v>7</v>
      </c>
      <c r="D45" s="71" t="s">
        <v>208</v>
      </c>
      <c r="E45" s="142">
        <f>IF(ISERROR(V45),0,IF(D45="m",U45,V45))</f>
        <v>516.70953039004348</v>
      </c>
      <c r="F45" s="238"/>
      <c r="G45" s="236"/>
      <c r="H45" s="236"/>
      <c r="I45" s="236"/>
      <c r="J45" s="236"/>
      <c r="K45" s="236"/>
      <c r="L45" s="236"/>
      <c r="M45" s="236"/>
      <c r="N45" s="236"/>
      <c r="O45" s="236"/>
      <c r="P45" s="236"/>
      <c r="Q45" s="236"/>
      <c r="R45" s="237"/>
      <c r="S45" s="51"/>
      <c r="U45" s="48">
        <f>2*PI()*U27/1000*U43+2*U32+U31-8*U27/1000</f>
        <v>157.49306486288532</v>
      </c>
      <c r="V45" s="48">
        <f>2*PI()*V27/12*V43+2*V32+V31-8*V27/12</f>
        <v>516.70953039004348</v>
      </c>
      <c r="W45" s="48" t="s">
        <v>208</v>
      </c>
    </row>
    <row r="46" spans="1:23">
      <c r="A46" s="181" t="s">
        <v>176</v>
      </c>
      <c r="B46" s="58"/>
      <c r="C46" s="183" t="s">
        <v>190</v>
      </c>
      <c r="D46" s="59" t="str">
        <f>D45</f>
        <v>ft</v>
      </c>
      <c r="E46" s="142">
        <f>IF(ISERROR(V46),0,IF(D46="m",U46,V46))</f>
        <v>11.290422929632802</v>
      </c>
      <c r="F46" s="238"/>
      <c r="G46" s="236"/>
      <c r="H46" s="236"/>
      <c r="I46" s="236"/>
      <c r="J46" s="236"/>
      <c r="K46" s="236"/>
      <c r="L46" s="236"/>
      <c r="M46" s="236"/>
      <c r="N46" s="236"/>
      <c r="O46" s="236"/>
      <c r="P46" s="236"/>
      <c r="Q46" s="236"/>
      <c r="R46" s="237"/>
      <c r="S46" s="51"/>
      <c r="U46" s="48">
        <f>IF(U45=0,0,(PI()*U27/1000*U43+U33+U32-4*U27/1000)*U32/U45)</f>
        <v>3.4413209089520778</v>
      </c>
      <c r="V46" s="48">
        <f>IF(V45=0,0,(PI()*V27/12*V43+V33+V32-4*V27/12)*V32/V45)</f>
        <v>11.290422929632802</v>
      </c>
      <c r="W46" s="48" t="s">
        <v>208</v>
      </c>
    </row>
    <row r="47" spans="1:23">
      <c r="A47" s="181" t="s">
        <v>198</v>
      </c>
      <c r="B47" s="58"/>
      <c r="C47" s="183" t="s">
        <v>178</v>
      </c>
      <c r="D47" s="59" t="str">
        <f>D45&amp;"³"</f>
        <v>ft³</v>
      </c>
      <c r="E47" s="196">
        <f>IF(D47="m³",U47,V47)</f>
        <v>16953.125</v>
      </c>
      <c r="F47" s="238"/>
      <c r="G47" s="236"/>
      <c r="H47" s="236"/>
      <c r="I47" s="236"/>
      <c r="J47" s="236"/>
      <c r="K47" s="236"/>
      <c r="L47" s="236"/>
      <c r="M47" s="236"/>
      <c r="N47" s="236"/>
      <c r="O47" s="236"/>
      <c r="P47" s="236"/>
      <c r="Q47" s="236"/>
      <c r="R47" s="237"/>
      <c r="S47" s="51"/>
      <c r="U47" s="48">
        <f>(2*U33+U32-6*U27/1000)*POWER(U32,2)/2</f>
        <v>480.05903987999994</v>
      </c>
      <c r="V47" s="48">
        <f>(2*V33+V32-6*V27/12)*POWER(V32,2)/2</f>
        <v>16953.125</v>
      </c>
      <c r="W47" s="48" t="s">
        <v>214</v>
      </c>
    </row>
    <row r="48" spans="1:23">
      <c r="A48" s="181" t="s">
        <v>198</v>
      </c>
      <c r="B48" s="58"/>
      <c r="C48" s="183" t="s">
        <v>179</v>
      </c>
      <c r="D48" s="59" t="str">
        <f>D45&amp;"³"</f>
        <v>ft³</v>
      </c>
      <c r="E48" s="196">
        <f>IF(D48="m³",U48,V48)</f>
        <v>2526.8203125</v>
      </c>
      <c r="F48" s="238"/>
      <c r="G48" s="236"/>
      <c r="H48" s="236"/>
      <c r="I48" s="236"/>
      <c r="J48" s="236"/>
      <c r="K48" s="236"/>
      <c r="L48" s="236"/>
      <c r="M48" s="236"/>
      <c r="N48" s="236"/>
      <c r="O48" s="236"/>
      <c r="P48" s="236"/>
      <c r="Q48" s="236"/>
      <c r="R48" s="237"/>
      <c r="S48" s="51"/>
      <c r="U48" s="168">
        <f>POWER(U32-2*U27/1000,3)/6</f>
        <v>71.551583154612004</v>
      </c>
      <c r="V48" s="168">
        <f>POWER(V32-2*V27/12,3)/6</f>
        <v>2526.8203125</v>
      </c>
      <c r="W48" s="48" t="s">
        <v>214</v>
      </c>
    </row>
    <row r="49" spans="1:29">
      <c r="A49" s="181" t="s">
        <v>198</v>
      </c>
      <c r="B49" s="58"/>
      <c r="C49" s="183" t="s">
        <v>180</v>
      </c>
      <c r="D49" s="59" t="str">
        <f>D45&amp;"³"</f>
        <v>ft³</v>
      </c>
      <c r="E49" s="196">
        <f>IF(D49="m³",U49,V49)</f>
        <v>120720.3332735752</v>
      </c>
      <c r="F49" s="238"/>
      <c r="G49" s="236"/>
      <c r="H49" s="236"/>
      <c r="I49" s="236"/>
      <c r="J49" s="236"/>
      <c r="K49" s="236"/>
      <c r="L49" s="236"/>
      <c r="M49" s="236"/>
      <c r="N49" s="236"/>
      <c r="O49" s="236"/>
      <c r="P49" s="236"/>
      <c r="Q49" s="236"/>
      <c r="R49" s="237"/>
      <c r="S49" s="51"/>
      <c r="U49" s="48">
        <f>((POWER(U32,2)+3*POWER(U27/1000,2)-2*U32*U27/1000)*PI()/4+U32*U27/1000-2*POWER(U27/1000,2))*4*U27/1000*U43</f>
        <v>3418.4191578429432</v>
      </c>
      <c r="V49" s="48">
        <f>((POWER(V32,2)+3*POWER(V27/12,2)-2*V32*V27/12)*PI()/4+V32*V27/12-2*POWER(V27/12,2))*4*V27/12*V43</f>
        <v>120720.3332735752</v>
      </c>
      <c r="W49" s="48" t="s">
        <v>214</v>
      </c>
    </row>
    <row r="50" spans="1:29">
      <c r="A50" s="181" t="s">
        <v>196</v>
      </c>
      <c r="B50" s="58"/>
      <c r="C50" s="183" t="s">
        <v>177</v>
      </c>
      <c r="D50" s="59" t="str">
        <f>D45&amp;"³"</f>
        <v>ft³</v>
      </c>
      <c r="E50" s="196">
        <f>IF(D50="m³",U50,V50)</f>
        <v>74333.428793651401</v>
      </c>
      <c r="F50" s="238"/>
      <c r="G50" s="236"/>
      <c r="H50" s="236"/>
      <c r="I50" s="236"/>
      <c r="J50" s="236"/>
      <c r="K50" s="236"/>
      <c r="L50" s="236"/>
      <c r="M50" s="236"/>
      <c r="N50" s="236"/>
      <c r="O50" s="236"/>
      <c r="P50" s="236"/>
      <c r="Q50" s="236"/>
      <c r="R50" s="237"/>
      <c r="S50" s="51"/>
      <c r="U50" s="48">
        <f>U47+U48+U49-POWER(U46,2)*U45</f>
        <v>2104.8882998071826</v>
      </c>
      <c r="V50" s="48">
        <f>V47+V48+V49-POWER(V46,2)*V45</f>
        <v>74333.428793651401</v>
      </c>
      <c r="W50" s="48" t="s">
        <v>214</v>
      </c>
    </row>
    <row r="51" spans="1:29" ht="12" thickBot="1">
      <c r="A51" s="187" t="s">
        <v>197</v>
      </c>
      <c r="B51" s="188"/>
      <c r="C51" s="194" t="s">
        <v>206</v>
      </c>
      <c r="D51" s="189" t="str">
        <f>D23</f>
        <v>in</v>
      </c>
      <c r="E51" s="197">
        <f>IF(D51="mm",U51,V51)</f>
        <v>7.7284999999999986</v>
      </c>
      <c r="F51" s="238"/>
      <c r="G51" s="236"/>
      <c r="H51" s="236"/>
      <c r="I51" s="236"/>
      <c r="J51" s="236"/>
      <c r="K51" s="236"/>
      <c r="L51" s="236"/>
      <c r="M51" s="236"/>
      <c r="N51" s="236"/>
      <c r="O51" s="236"/>
      <c r="P51" s="236"/>
      <c r="Q51" s="236"/>
      <c r="R51" s="237"/>
      <c r="S51" s="51"/>
      <c r="U51" s="48">
        <f>IFERROR(U22*U30,0)</f>
        <v>196.30389999999997</v>
      </c>
      <c r="V51" s="48">
        <f>IFERROR(V22*V30,0)</f>
        <v>7.7284999999999986</v>
      </c>
      <c r="W51" s="48" t="s">
        <v>9</v>
      </c>
    </row>
    <row r="52" spans="1:29" s="69" customFormat="1" ht="10.15" customHeight="1">
      <c r="A52" s="335" t="s">
        <v>41</v>
      </c>
      <c r="B52" s="336"/>
      <c r="C52" s="336"/>
      <c r="D52" s="336"/>
      <c r="E52" s="337"/>
      <c r="F52" s="239"/>
      <c r="G52" s="240"/>
      <c r="H52" s="240"/>
      <c r="I52" s="240"/>
      <c r="J52" s="241"/>
      <c r="K52" s="242"/>
      <c r="L52" s="242"/>
      <c r="M52" s="241"/>
      <c r="N52" s="241"/>
      <c r="O52" s="241"/>
      <c r="P52" s="241"/>
      <c r="Q52" s="241"/>
      <c r="R52" s="243"/>
      <c r="T52" s="162"/>
      <c r="U52" s="48">
        <f>IFERROR((AC12-AC11)*U30,0)</f>
        <v>391.28699999999992</v>
      </c>
      <c r="V52" s="48">
        <f>IFERROR((AB12-AB11)/100*V30,0)</f>
        <v>15.405000000000001</v>
      </c>
      <c r="W52" s="217" t="s">
        <v>9</v>
      </c>
      <c r="X52" s="163"/>
      <c r="Y52" s="162"/>
      <c r="Z52" s="163"/>
      <c r="AA52" s="162"/>
      <c r="AB52" s="162"/>
      <c r="AC52" s="162"/>
    </row>
    <row r="53" spans="1:29" s="69" customFormat="1">
      <c r="A53" s="338"/>
      <c r="B53" s="339"/>
      <c r="C53" s="339"/>
      <c r="D53" s="339"/>
      <c r="E53" s="340"/>
      <c r="F53" s="239"/>
      <c r="G53" s="240"/>
      <c r="H53" s="240"/>
      <c r="I53" s="240"/>
      <c r="J53" s="241"/>
      <c r="K53" s="241"/>
      <c r="L53" s="241"/>
      <c r="M53" s="241"/>
      <c r="N53" s="241"/>
      <c r="O53" s="241"/>
      <c r="P53" s="241"/>
      <c r="Q53" s="241"/>
      <c r="R53" s="243"/>
      <c r="U53" s="48"/>
      <c r="V53" s="48"/>
    </row>
    <row r="54" spans="1:29">
      <c r="A54" s="52"/>
      <c r="B54" s="53"/>
      <c r="C54" s="53"/>
      <c r="D54" s="53"/>
      <c r="E54" s="66"/>
      <c r="F54" s="244"/>
      <c r="G54" s="245"/>
      <c r="H54" s="245"/>
      <c r="I54" s="245"/>
      <c r="J54" s="246"/>
      <c r="K54" s="246"/>
      <c r="L54" s="247"/>
      <c r="M54" s="245"/>
      <c r="N54" s="248"/>
      <c r="O54" s="248"/>
      <c r="P54" s="248"/>
      <c r="Q54" s="248"/>
      <c r="R54" s="249"/>
      <c r="T54" s="168"/>
      <c r="W54" s="168"/>
      <c r="X54" s="168"/>
      <c r="Y54" s="164"/>
    </row>
    <row r="55" spans="1:29">
      <c r="A55" s="181" t="s">
        <v>181</v>
      </c>
      <c r="B55" s="58"/>
      <c r="C55" s="58" t="s">
        <v>13</v>
      </c>
      <c r="D55" s="71" t="s">
        <v>215</v>
      </c>
      <c r="E55" s="199">
        <f>IF(D55="N",U55,V55)</f>
        <v>1184.4138224836222</v>
      </c>
      <c r="F55" s="244"/>
      <c r="G55" s="245"/>
      <c r="H55" s="245"/>
      <c r="I55" s="245"/>
      <c r="J55" s="246"/>
      <c r="K55" s="246"/>
      <c r="L55" s="247"/>
      <c r="M55" s="245"/>
      <c r="N55" s="248"/>
      <c r="O55" s="248"/>
      <c r="P55" s="248"/>
      <c r="Q55" s="248"/>
      <c r="R55" s="249"/>
      <c r="T55" s="168"/>
      <c r="U55" s="48">
        <f>IFERROR(U21*U26*U51/U50/1000000000,0)</f>
        <v>5268.5351641638981</v>
      </c>
      <c r="V55" s="48">
        <f>IFERROR(V21*V26*V51/V50/POWER(12,3),0)</f>
        <v>1184.4138224836222</v>
      </c>
      <c r="W55" s="48">
        <f>IFERROR(U21*U26*U52/U50/1000000000,0)</f>
        <v>10501.621815869166</v>
      </c>
      <c r="X55" s="168">
        <f>IFERROR(V21*V26*V52/V50/POWER(12,3),0)</f>
        <v>2360.858502343302</v>
      </c>
      <c r="Y55" s="164" t="s">
        <v>215</v>
      </c>
    </row>
    <row r="56" spans="1:29">
      <c r="A56" s="181" t="s">
        <v>182</v>
      </c>
      <c r="B56" s="58"/>
      <c r="C56" s="58" t="s">
        <v>13</v>
      </c>
      <c r="D56" s="59" t="str">
        <f>D55</f>
        <v>lbf</v>
      </c>
      <c r="E56" s="199">
        <f>IF(D56="N",U56,V56)</f>
        <v>1095.8818801969676</v>
      </c>
      <c r="F56" s="244"/>
      <c r="G56" s="245"/>
      <c r="H56" s="245"/>
      <c r="I56" s="245"/>
      <c r="J56" s="246"/>
      <c r="K56" s="246"/>
      <c r="L56" s="247"/>
      <c r="M56" s="245"/>
      <c r="N56" s="248"/>
      <c r="O56" s="248"/>
      <c r="P56" s="248"/>
      <c r="Q56" s="248"/>
      <c r="R56" s="249"/>
      <c r="T56" s="168"/>
      <c r="U56" s="48">
        <f>IFERROR(AC14/AC15*U55,0)</f>
        <v>4874.7254650243749</v>
      </c>
      <c r="V56" s="48">
        <f>IFERROR(AB14/AB15*V55,0)</f>
        <v>1095.8818801969676</v>
      </c>
      <c r="W56" s="168" t="s">
        <v>215</v>
      </c>
      <c r="X56" s="168"/>
      <c r="Y56" s="164"/>
    </row>
    <row r="57" spans="1:29">
      <c r="A57" s="52" t="s">
        <v>203</v>
      </c>
      <c r="B57" s="53"/>
      <c r="C57" s="53" t="s">
        <v>201</v>
      </c>
      <c r="D57" s="54" t="str">
        <f>D55</f>
        <v>lbf</v>
      </c>
      <c r="E57" s="199">
        <f>IF(D57="N",U57,V57)</f>
        <v>167.15666224428907</v>
      </c>
      <c r="F57" s="244"/>
      <c r="G57" s="245"/>
      <c r="H57" s="245"/>
      <c r="I57" s="245"/>
      <c r="J57" s="246"/>
      <c r="K57" s="246"/>
      <c r="L57" s="247"/>
      <c r="M57" s="245"/>
      <c r="N57" s="248"/>
      <c r="O57" s="248"/>
      <c r="P57" s="248"/>
      <c r="Q57" s="248"/>
      <c r="R57" s="249"/>
      <c r="T57" s="168"/>
      <c r="U57" s="48">
        <f>IFERROR(U55*U46/U31*2,0)</f>
        <v>1487.0997555763199</v>
      </c>
      <c r="V57" s="48">
        <f>IFERROR(V55*V46/V31,0)</f>
        <v>167.15666224428907</v>
      </c>
      <c r="W57" s="168" t="s">
        <v>215</v>
      </c>
      <c r="X57" s="168"/>
      <c r="Y57" s="164"/>
    </row>
    <row r="58" spans="1:29">
      <c r="A58" s="181" t="s">
        <v>183</v>
      </c>
      <c r="B58" s="58"/>
      <c r="C58" s="198" t="s">
        <v>184</v>
      </c>
      <c r="D58" s="59" t="str">
        <f>D20</f>
        <v>lb/in²</v>
      </c>
      <c r="E58" s="199">
        <f>IF(D58="MPa",U58,V58)</f>
        <v>118356.83322696389</v>
      </c>
      <c r="F58" s="244"/>
      <c r="G58" s="245"/>
      <c r="H58" s="245"/>
      <c r="I58" s="245"/>
      <c r="J58" s="246"/>
      <c r="K58" s="246"/>
      <c r="L58" s="247"/>
      <c r="M58" s="245"/>
      <c r="N58" s="248"/>
      <c r="O58" s="248"/>
      <c r="P58" s="248"/>
      <c r="Q58" s="248"/>
      <c r="R58" s="249"/>
      <c r="T58" s="168"/>
      <c r="U58" s="48">
        <f>IFERROR(((U32-U46)*U55)*U44/U25*1000,0)</f>
        <v>816.04163871292326</v>
      </c>
      <c r="V58" s="48">
        <f>IFERROR(((V32-V46)*12*V55)*V44/V25,0)</f>
        <v>118356.83322696389</v>
      </c>
      <c r="W58" s="168" t="s">
        <v>209</v>
      </c>
      <c r="X58" s="168"/>
      <c r="Y58" s="164"/>
    </row>
    <row r="59" spans="1:29">
      <c r="A59" s="181" t="s">
        <v>185</v>
      </c>
      <c r="B59" s="58"/>
      <c r="C59" s="198" t="s">
        <v>186</v>
      </c>
      <c r="D59" s="59" t="str">
        <f>D20</f>
        <v>lb/in²</v>
      </c>
      <c r="E59" s="199">
        <f>IF(D59="MPa",U59,V59)</f>
        <v>97471.913020045264</v>
      </c>
      <c r="F59" s="244"/>
      <c r="G59" s="245"/>
      <c r="H59" s="245"/>
      <c r="I59" s="245"/>
      <c r="J59" s="246"/>
      <c r="K59" s="246"/>
      <c r="L59" s="247"/>
      <c r="M59" s="245"/>
      <c r="N59" s="248"/>
      <c r="O59" s="248"/>
      <c r="P59" s="248"/>
      <c r="Q59" s="248"/>
      <c r="R59" s="249"/>
      <c r="T59" s="168"/>
      <c r="U59" s="48">
        <f>IFERROR(U46*U55*U44/U25*1000,0)</f>
        <v>672.04518286520283</v>
      </c>
      <c r="V59" s="48">
        <f>IFERROR(V46*12*V55*V44/V25,0)</f>
        <v>97471.913020045264</v>
      </c>
      <c r="W59" s="168" t="s">
        <v>209</v>
      </c>
      <c r="X59" s="168"/>
      <c r="Y59" s="164"/>
    </row>
    <row r="60" spans="1:29" ht="10.15" customHeight="1">
      <c r="A60" s="181" t="s">
        <v>188</v>
      </c>
      <c r="B60" s="58"/>
      <c r="C60" s="58"/>
      <c r="D60" s="59" t="str">
        <f>D20</f>
        <v>lb/in²</v>
      </c>
      <c r="E60" s="199">
        <f>IF(D60="MPa",U60,V60)</f>
        <v>235917.32106636214</v>
      </c>
      <c r="F60" s="244"/>
      <c r="G60" s="245"/>
      <c r="H60" s="245"/>
      <c r="I60" s="245"/>
      <c r="J60" s="246"/>
      <c r="K60" s="246"/>
      <c r="L60" s="247"/>
      <c r="M60" s="245"/>
      <c r="N60" s="248"/>
      <c r="O60" s="248"/>
      <c r="P60" s="248"/>
      <c r="Q60" s="248"/>
      <c r="R60" s="249"/>
      <c r="T60" s="168"/>
      <c r="U60" s="48">
        <f>IFERROR(MAX(((U32-U46)*W55)*U44/U25*1000,U46*W55*U44/U25*1000),0)</f>
        <v>1626.5926692595697</v>
      </c>
      <c r="V60" s="48">
        <f>IFERROR(MAX(((V32-V46)*12*X55)*V44/V25,V46*12*X55*V44/V25),0)</f>
        <v>235917.32106636214</v>
      </c>
      <c r="W60" s="168" t="s">
        <v>209</v>
      </c>
      <c r="X60" s="168"/>
      <c r="Y60" s="164"/>
    </row>
    <row r="61" spans="1:29">
      <c r="A61" s="52"/>
      <c r="B61" s="53"/>
      <c r="C61" s="53"/>
      <c r="D61" s="53"/>
      <c r="E61" s="66"/>
      <c r="F61" s="244"/>
      <c r="G61" s="245"/>
      <c r="H61" s="245"/>
      <c r="I61" s="245"/>
      <c r="J61" s="246"/>
      <c r="K61" s="246"/>
      <c r="L61" s="247"/>
      <c r="M61" s="245"/>
      <c r="N61" s="248"/>
      <c r="O61" s="248"/>
      <c r="P61" s="248"/>
      <c r="Q61" s="248"/>
      <c r="R61" s="249"/>
      <c r="T61" s="168"/>
      <c r="W61" s="168"/>
      <c r="X61" s="168"/>
      <c r="Y61" s="164"/>
    </row>
    <row r="62" spans="1:29">
      <c r="A62" s="52"/>
      <c r="B62" s="53"/>
      <c r="C62" s="53"/>
      <c r="D62" s="53"/>
      <c r="E62" s="66"/>
      <c r="F62" s="244"/>
      <c r="G62" s="245"/>
      <c r="H62" s="245"/>
      <c r="I62" s="245"/>
      <c r="J62" s="246"/>
      <c r="K62" s="246"/>
      <c r="L62" s="247"/>
      <c r="M62" s="245"/>
      <c r="N62" s="248"/>
      <c r="O62" s="248"/>
      <c r="P62" s="248"/>
      <c r="Q62" s="248"/>
      <c r="R62" s="249"/>
      <c r="T62" s="168"/>
      <c r="W62" s="168"/>
      <c r="X62" s="168"/>
      <c r="Y62" s="164"/>
    </row>
    <row r="63" spans="1:29" ht="12" thickBot="1">
      <c r="A63" s="55"/>
      <c r="B63" s="67"/>
      <c r="C63" s="67"/>
      <c r="D63" s="67"/>
      <c r="E63" s="68"/>
      <c r="F63" s="244"/>
      <c r="G63" s="245"/>
      <c r="H63" s="245"/>
      <c r="I63" s="245"/>
      <c r="J63" s="246"/>
      <c r="K63" s="246"/>
      <c r="L63" s="247"/>
      <c r="M63" s="245"/>
      <c r="N63" s="248"/>
      <c r="O63" s="248"/>
      <c r="P63" s="248"/>
      <c r="Q63" s="248"/>
      <c r="R63" s="249"/>
      <c r="T63" s="168"/>
      <c r="W63" s="168"/>
      <c r="X63" s="168"/>
      <c r="Y63" s="164"/>
    </row>
    <row r="64" spans="1:29">
      <c r="A64" s="284" t="s">
        <v>42</v>
      </c>
      <c r="B64" s="285"/>
      <c r="C64" s="285"/>
      <c r="D64" s="285"/>
      <c r="E64" s="286"/>
      <c r="F64" s="200"/>
      <c r="G64" s="201"/>
      <c r="H64" s="201"/>
      <c r="I64" s="201"/>
      <c r="J64" s="201"/>
      <c r="K64" s="201"/>
      <c r="L64" s="201"/>
      <c r="M64" s="201"/>
      <c r="N64" s="201"/>
      <c r="O64" s="201"/>
      <c r="P64" s="201"/>
      <c r="Q64" s="201"/>
      <c r="R64" s="202"/>
      <c r="U64" s="162"/>
      <c r="V64" s="163"/>
    </row>
    <row r="65" spans="1:22">
      <c r="A65" s="287"/>
      <c r="B65" s="288"/>
      <c r="C65" s="288"/>
      <c r="D65" s="288"/>
      <c r="E65" s="289"/>
      <c r="F65" s="53"/>
      <c r="G65" s="53"/>
      <c r="H65" s="53"/>
      <c r="I65" s="53"/>
      <c r="J65" s="53"/>
      <c r="K65" s="53"/>
      <c r="L65" s="53"/>
      <c r="M65" s="53"/>
      <c r="N65" s="53"/>
      <c r="O65" s="53"/>
      <c r="P65" s="53"/>
      <c r="Q65" s="53"/>
      <c r="R65" s="66"/>
      <c r="U65" s="69"/>
      <c r="V65" s="69"/>
    </row>
    <row r="66" spans="1:22">
      <c r="A66" s="72" t="s">
        <v>59</v>
      </c>
      <c r="B66" s="53"/>
      <c r="C66" s="53"/>
      <c r="D66" s="63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/>
      <c r="P66" s="53"/>
      <c r="Q66" s="53"/>
      <c r="R66" s="66"/>
      <c r="U66" s="168"/>
      <c r="V66" s="168"/>
    </row>
    <row r="67" spans="1:22">
      <c r="A67" s="72" t="s">
        <v>60</v>
      </c>
      <c r="B67" s="53"/>
      <c r="C67" s="53"/>
      <c r="D67" s="63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/>
      <c r="P67" s="53"/>
      <c r="Q67" s="53"/>
      <c r="R67" s="66"/>
      <c r="U67" s="168"/>
      <c r="V67" s="168"/>
    </row>
    <row r="68" spans="1:22">
      <c r="A68" s="72"/>
      <c r="B68" s="53"/>
      <c r="C68" s="53"/>
      <c r="D68" s="63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66"/>
      <c r="U68" s="168"/>
      <c r="V68" s="168"/>
    </row>
    <row r="69" spans="1:22">
      <c r="A69" s="72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66"/>
      <c r="U69" s="168"/>
      <c r="V69" s="168"/>
    </row>
    <row r="70" spans="1:22">
      <c r="A70" s="72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66"/>
      <c r="U70" s="168"/>
      <c r="V70" s="168"/>
    </row>
    <row r="71" spans="1:22">
      <c r="A71" s="72" t="s">
        <v>61</v>
      </c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66"/>
      <c r="U71" s="168"/>
      <c r="V71" s="168"/>
    </row>
    <row r="72" spans="1:22">
      <c r="A72" s="72" t="s">
        <v>62</v>
      </c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53"/>
      <c r="R72" s="66"/>
      <c r="U72" s="168"/>
      <c r="V72" s="168"/>
    </row>
    <row r="73" spans="1:22">
      <c r="A73" s="72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66"/>
      <c r="U73" s="168"/>
      <c r="V73" s="168"/>
    </row>
    <row r="74" spans="1:22">
      <c r="A74" s="72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66"/>
      <c r="U74" s="168"/>
      <c r="V74" s="168"/>
    </row>
    <row r="75" spans="1:22">
      <c r="A75" s="72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/>
      <c r="P75" s="53"/>
      <c r="Q75" s="53"/>
      <c r="R75" s="66"/>
      <c r="U75" s="168"/>
      <c r="V75" s="168"/>
    </row>
    <row r="76" spans="1:22">
      <c r="A76" s="72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/>
      <c r="P76" s="53"/>
      <c r="Q76" s="53"/>
      <c r="R76" s="66"/>
    </row>
    <row r="77" spans="1:22">
      <c r="A77" s="72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3"/>
      <c r="R77" s="66"/>
    </row>
    <row r="78" spans="1:22">
      <c r="A78" s="72" t="s">
        <v>63</v>
      </c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66"/>
    </row>
    <row r="79" spans="1:22">
      <c r="A79" s="72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66"/>
    </row>
    <row r="80" spans="1:22">
      <c r="A80" s="72" t="s">
        <v>199</v>
      </c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/>
      <c r="P80" s="53"/>
      <c r="Q80" s="53"/>
      <c r="R80" s="66"/>
    </row>
    <row r="81" spans="1:18">
      <c r="A81" s="72" t="s">
        <v>251</v>
      </c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3"/>
      <c r="P81" s="53"/>
      <c r="Q81" s="53"/>
      <c r="R81" s="66"/>
    </row>
    <row r="82" spans="1:18">
      <c r="A82" s="72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66"/>
    </row>
    <row r="83" spans="1:18">
      <c r="A83" s="72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3"/>
      <c r="Q83" s="53"/>
      <c r="R83" s="66"/>
    </row>
    <row r="84" spans="1:18">
      <c r="A84" s="72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  <c r="R84" s="66"/>
    </row>
    <row r="85" spans="1:18" ht="12" thickBot="1">
      <c r="A85" s="73"/>
      <c r="B85" s="67"/>
      <c r="C85" s="67"/>
      <c r="D85" s="67"/>
      <c r="E85" s="67"/>
      <c r="F85" s="67"/>
      <c r="G85" s="67"/>
      <c r="H85" s="67"/>
      <c r="I85" s="67"/>
      <c r="J85" s="67"/>
      <c r="K85" s="67"/>
      <c r="L85" s="67"/>
      <c r="M85" s="67"/>
      <c r="N85" s="67"/>
      <c r="O85" s="67"/>
      <c r="P85" s="67"/>
      <c r="Q85" s="67"/>
      <c r="R85" s="68"/>
    </row>
    <row r="86" spans="1:18" ht="6.6" customHeight="1"/>
  </sheetData>
  <sheetProtection algorithmName="SHA-512" hashValue="8o2ZniSsr9PhrQWiYwcdXsjM1KhuQ58//UBhjpJntlp7SddkBWc2s7VKg4wX6tt1XHfVGgkFcAG+OkX54Twb0A==" saltValue="sQ9L9VSIVbN3X2Bnsyx9Qg==" spinCount="100000" sheet="1" objects="1" scenarios="1" selectLockedCells="1"/>
  <mergeCells count="32">
    <mergeCell ref="P1:R6"/>
    <mergeCell ref="A28:E29"/>
    <mergeCell ref="A30:B30"/>
    <mergeCell ref="A52:E53"/>
    <mergeCell ref="A24:B24"/>
    <mergeCell ref="A26:B26"/>
    <mergeCell ref="A8:E9"/>
    <mergeCell ref="B10:E10"/>
    <mergeCell ref="A7:R7"/>
    <mergeCell ref="B11:E11"/>
    <mergeCell ref="B12:E12"/>
    <mergeCell ref="B18:E18"/>
    <mergeCell ref="K34:L34"/>
    <mergeCell ref="A40:E41"/>
    <mergeCell ref="K35:L35"/>
    <mergeCell ref="K36:L36"/>
    <mergeCell ref="K37:L37"/>
    <mergeCell ref="K38:L38"/>
    <mergeCell ref="E1:O1"/>
    <mergeCell ref="A64:E65"/>
    <mergeCell ref="A14:E15"/>
    <mergeCell ref="A17:B17"/>
    <mergeCell ref="A42:B42"/>
    <mergeCell ref="A25:B25"/>
    <mergeCell ref="A22:B22"/>
    <mergeCell ref="A20:B20"/>
    <mergeCell ref="A21:B21"/>
    <mergeCell ref="A23:B23"/>
    <mergeCell ref="G6:M6"/>
    <mergeCell ref="G4:M4"/>
    <mergeCell ref="G3:M3"/>
    <mergeCell ref="A1:D6"/>
  </mergeCells>
  <conditionalFormatting sqref="L54">
    <cfRule type="cellIs" dxfId="203" priority="55" stopIfTrue="1" operator="equal">
      <formula>0</formula>
    </cfRule>
    <cfRule type="cellIs" dxfId="202" priority="76" stopIfTrue="1" operator="notBetween">
      <formula>0.1</formula>
      <formula>10</formula>
    </cfRule>
    <cfRule type="cellIs" dxfId="201" priority="77" operator="notBetween">
      <formula>0.6</formula>
      <formula>6</formula>
    </cfRule>
  </conditionalFormatting>
  <conditionalFormatting sqref="L55">
    <cfRule type="cellIs" dxfId="200" priority="52" stopIfTrue="1" operator="equal">
      <formula>0</formula>
    </cfRule>
    <cfRule type="cellIs" dxfId="199" priority="53" stopIfTrue="1" operator="notBetween">
      <formula>0.1</formula>
      <formula>10</formula>
    </cfRule>
    <cfRule type="cellIs" dxfId="198" priority="54" operator="notBetween">
      <formula>0.6</formula>
      <formula>6</formula>
    </cfRule>
  </conditionalFormatting>
  <conditionalFormatting sqref="L56">
    <cfRule type="cellIs" dxfId="197" priority="49" stopIfTrue="1" operator="equal">
      <formula>0</formula>
    </cfRule>
    <cfRule type="cellIs" dxfId="196" priority="50" stopIfTrue="1" operator="notBetween">
      <formula>0.1</formula>
      <formula>10</formula>
    </cfRule>
    <cfRule type="cellIs" dxfId="195" priority="51" operator="notBetween">
      <formula>0.6</formula>
      <formula>6</formula>
    </cfRule>
  </conditionalFormatting>
  <conditionalFormatting sqref="L57">
    <cfRule type="cellIs" dxfId="194" priority="46" stopIfTrue="1" operator="equal">
      <formula>0</formula>
    </cfRule>
    <cfRule type="cellIs" dxfId="193" priority="47" stopIfTrue="1" operator="notBetween">
      <formula>0.1</formula>
      <formula>10</formula>
    </cfRule>
    <cfRule type="cellIs" dxfId="192" priority="48" operator="notBetween">
      <formula>0.6</formula>
      <formula>6</formula>
    </cfRule>
  </conditionalFormatting>
  <conditionalFormatting sqref="L58">
    <cfRule type="cellIs" dxfId="191" priority="43" stopIfTrue="1" operator="equal">
      <formula>0</formula>
    </cfRule>
    <cfRule type="cellIs" dxfId="190" priority="44" stopIfTrue="1" operator="notBetween">
      <formula>0.1</formula>
      <formula>10</formula>
    </cfRule>
    <cfRule type="cellIs" dxfId="189" priority="45" operator="notBetween">
      <formula>0.6</formula>
      <formula>6</formula>
    </cfRule>
  </conditionalFormatting>
  <conditionalFormatting sqref="L59">
    <cfRule type="cellIs" dxfId="188" priority="40" stopIfTrue="1" operator="equal">
      <formula>0</formula>
    </cfRule>
    <cfRule type="cellIs" dxfId="187" priority="41" stopIfTrue="1" operator="notBetween">
      <formula>0.1</formula>
      <formula>10</formula>
    </cfRule>
    <cfRule type="cellIs" dxfId="186" priority="42" operator="notBetween">
      <formula>0.6</formula>
      <formula>6</formula>
    </cfRule>
  </conditionalFormatting>
  <conditionalFormatting sqref="L60">
    <cfRule type="cellIs" dxfId="185" priority="37" stopIfTrue="1" operator="equal">
      <formula>0</formula>
    </cfRule>
    <cfRule type="cellIs" dxfId="184" priority="38" stopIfTrue="1" operator="notBetween">
      <formula>0.1</formula>
      <formula>10</formula>
    </cfRule>
    <cfRule type="cellIs" dxfId="183" priority="39" operator="notBetween">
      <formula>0.6</formula>
      <formula>6</formula>
    </cfRule>
  </conditionalFormatting>
  <conditionalFormatting sqref="L61">
    <cfRule type="cellIs" dxfId="182" priority="34" stopIfTrue="1" operator="equal">
      <formula>0</formula>
    </cfRule>
    <cfRule type="cellIs" dxfId="181" priority="35" stopIfTrue="1" operator="notBetween">
      <formula>0.1</formula>
      <formula>10</formula>
    </cfRule>
    <cfRule type="cellIs" dxfId="180" priority="36" operator="notBetween">
      <formula>0.6</formula>
      <formula>6</formula>
    </cfRule>
  </conditionalFormatting>
  <conditionalFormatting sqref="L62">
    <cfRule type="cellIs" dxfId="179" priority="31" stopIfTrue="1" operator="equal">
      <formula>0</formula>
    </cfRule>
    <cfRule type="cellIs" dxfId="178" priority="32" stopIfTrue="1" operator="notBetween">
      <formula>0.1</formula>
      <formula>10</formula>
    </cfRule>
    <cfRule type="cellIs" dxfId="177" priority="33" operator="notBetween">
      <formula>0.6</formula>
      <formula>6</formula>
    </cfRule>
  </conditionalFormatting>
  <conditionalFormatting sqref="L63">
    <cfRule type="cellIs" dxfId="176" priority="28" stopIfTrue="1" operator="equal">
      <formula>0</formula>
    </cfRule>
    <cfRule type="cellIs" dxfId="175" priority="29" stopIfTrue="1" operator="notBetween">
      <formula>0.1</formula>
      <formula>10</formula>
    </cfRule>
    <cfRule type="cellIs" dxfId="174" priority="30" operator="notBetween">
      <formula>0.6</formula>
      <formula>6</formula>
    </cfRule>
  </conditionalFormatting>
  <conditionalFormatting sqref="C22:D22">
    <cfRule type="expression" dxfId="173" priority="25">
      <formula>"$X$13=""ERROR"""</formula>
    </cfRule>
    <cfRule type="expression" dxfId="172" priority="26">
      <formula>"$W$13=""ERROR"""</formula>
    </cfRule>
    <cfRule type="expression" dxfId="171" priority="27">
      <formula>"$V$13=""ERROR"""</formula>
    </cfRule>
  </conditionalFormatting>
  <conditionalFormatting sqref="E22">
    <cfRule type="cellIs" dxfId="170" priority="24" operator="equal">
      <formula>"NO DATA"</formula>
    </cfRule>
  </conditionalFormatting>
  <conditionalFormatting sqref="E21">
    <cfRule type="cellIs" dxfId="169" priority="22" operator="equal">
      <formula>"NO DATA"</formula>
    </cfRule>
  </conditionalFormatting>
  <conditionalFormatting sqref="I55:I57">
    <cfRule type="cellIs" dxfId="168" priority="19" operator="lessThan">
      <formula>MAX($F55:$H55)</formula>
    </cfRule>
  </conditionalFormatting>
  <conditionalFormatting sqref="I54">
    <cfRule type="cellIs" dxfId="167" priority="18" operator="lessThan">
      <formula>MAX($F54:$H54)</formula>
    </cfRule>
  </conditionalFormatting>
  <conditionalFormatting sqref="I58:I63">
    <cfRule type="cellIs" dxfId="166" priority="17" operator="lessThan">
      <formula>MAX($F58:$H58)</formula>
    </cfRule>
  </conditionalFormatting>
  <conditionalFormatting sqref="E45">
    <cfRule type="cellIs" dxfId="165" priority="16" operator="equal">
      <formula>"NO DATA"</formula>
    </cfRule>
  </conditionalFormatting>
  <conditionalFormatting sqref="E46">
    <cfRule type="cellIs" dxfId="164" priority="15" operator="equal">
      <formula>"NO DATA"</formula>
    </cfRule>
  </conditionalFormatting>
  <conditionalFormatting sqref="E35">
    <cfRule type="cellIs" dxfId="163" priority="11" operator="equal">
      <formula>"NO DATA"</formula>
    </cfRule>
  </conditionalFormatting>
  <conditionalFormatting sqref="E24">
    <cfRule type="cellIs" dxfId="162" priority="10" operator="equal">
      <formula>"Non Sch"</formula>
    </cfRule>
  </conditionalFormatting>
  <conditionalFormatting sqref="E25">
    <cfRule type="cellIs" dxfId="161" priority="9" operator="equal">
      <formula>"Non Sch"</formula>
    </cfRule>
  </conditionalFormatting>
  <conditionalFormatting sqref="E26">
    <cfRule type="cellIs" dxfId="160" priority="8" operator="equal">
      <formula>"Non Sch"</formula>
    </cfRule>
  </conditionalFormatting>
  <conditionalFormatting sqref="E34">
    <cfRule type="cellIs" dxfId="159" priority="3" operator="equal">
      <formula>"NO DATA"</formula>
    </cfRule>
    <cfRule type="cellIs" dxfId="158" priority="4" stopIfTrue="1" operator="greaterThan">
      <formula>1000</formula>
    </cfRule>
    <cfRule type="cellIs" dxfId="157" priority="5" stopIfTrue="1" operator="greaterThan">
      <formula>100</formula>
    </cfRule>
    <cfRule type="cellIs" dxfId="156" priority="6" stopIfTrue="1" operator="greaterThan">
      <formula>10</formula>
    </cfRule>
    <cfRule type="cellIs" dxfId="155" priority="7" operator="greaterThan">
      <formula>0</formula>
    </cfRule>
  </conditionalFormatting>
  <conditionalFormatting sqref="E33">
    <cfRule type="cellIs" dxfId="154" priority="2" operator="equal">
      <formula>"NO DATA"</formula>
    </cfRule>
  </conditionalFormatting>
  <conditionalFormatting sqref="D16">
    <cfRule type="expression" dxfId="153" priority="1">
      <formula>$A$16="NPS"</formula>
    </cfRule>
  </conditionalFormatting>
  <dataValidations count="11">
    <dataValidation type="list" allowBlank="1" showInputMessage="1" showErrorMessage="1" sqref="D16" xr:uid="{00000000-0002-0000-0200-000000000000}">
      <formula1>"in, mm"</formula1>
    </dataValidation>
    <dataValidation type="list" allowBlank="1" showInputMessage="1" showErrorMessage="1" sqref="D17" xr:uid="{00000000-0002-0000-0200-000001000000}">
      <formula1>"Sch, in, mm"</formula1>
    </dataValidation>
    <dataValidation type="list" allowBlank="1" showInputMessage="1" showErrorMessage="1" sqref="A16" xr:uid="{00000000-0002-0000-0200-000002000000}">
      <formula1>"NPS, OD"</formula1>
    </dataValidation>
    <dataValidation type="list" allowBlank="1" showInputMessage="1" showErrorMessage="1" sqref="D13" xr:uid="{00000000-0002-0000-0200-000003000000}">
      <formula1>"°C,°F"</formula1>
    </dataValidation>
    <dataValidation type="list" allowBlank="1" showInputMessage="1" showErrorMessage="1" sqref="D20" xr:uid="{00000000-0002-0000-0200-000004000000}">
      <formula1>"MPa,lb/in²"</formula1>
    </dataValidation>
    <dataValidation type="list" allowBlank="1" showInputMessage="1" showErrorMessage="1" sqref="D22" xr:uid="{00000000-0002-0000-0200-000005000000}">
      <formula1>"mm/m,in/ft"</formula1>
    </dataValidation>
    <dataValidation type="list" allowBlank="1" showInputMessage="1" showErrorMessage="1" sqref="D23" xr:uid="{00000000-0002-0000-0200-000006000000}">
      <formula1>"mm,in"</formula1>
    </dataValidation>
    <dataValidation type="list" allowBlank="1" showInputMessage="1" showErrorMessage="1" sqref="D45 D30" xr:uid="{00000000-0002-0000-0200-000007000000}">
      <formula1>"m,ft"</formula1>
    </dataValidation>
    <dataValidation type="list" allowBlank="1" showInputMessage="1" showErrorMessage="1" sqref="C21" xr:uid="{00000000-0002-0000-0200-000008000000}">
      <formula1>"Eh,Ec"</formula1>
    </dataValidation>
    <dataValidation type="list" allowBlank="1" showInputMessage="1" sqref="E19" xr:uid="{00000000-0002-0000-0200-000009000000}">
      <formula1>"1D,1.5D,3D,5D"</formula1>
    </dataValidation>
    <dataValidation type="list" allowBlank="1" showInputMessage="1" showErrorMessage="1" sqref="D55" xr:uid="{00000000-0002-0000-0200-00000A000000}">
      <formula1>"N,lbf"</formula1>
    </dataValidation>
  </dataValidations>
  <pageMargins left="0.9055118110236221" right="0" top="0.31496062992125984" bottom="0.43307086614173229" header="0.11811023622047245" footer="0"/>
  <pageSetup paperSize="9" scale="86" fitToHeight="0" orientation="portrait" r:id="rId1"/>
  <headerFooter>
    <oddFooter>&amp;L&amp;F&amp;C&amp;P of &amp;N
&amp;R&amp;D &amp;T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00000000-0002-0000-0200-00000B000000}">
          <x14:formula1>
            <xm:f>'Pipe Schedules'!$A$7:$A$48</xm:f>
          </x14:formula1>
          <xm:sqref>E16</xm:sqref>
        </x14:dataValidation>
        <x14:dataValidation type="list" allowBlank="1" showInputMessage="1" xr:uid="{00000000-0002-0000-0200-00000C000000}">
          <x14:formula1>
            <xm:f>'Pipe Schedules'!$C$6:$T$6</xm:f>
          </x14:formula1>
          <xm:sqref>E17</xm:sqref>
        </x14:dataValidation>
        <x14:dataValidation type="list" allowBlank="1" showInputMessage="1" showErrorMessage="1" xr:uid="{00000000-0002-0000-0200-00000D000000}">
          <x14:formula1>
            <xm:f>'B31.3 C-6'!$C$7:$C$39</xm:f>
          </x14:formula1>
          <xm:sqref>B18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7FAFE-2E0D-4C10-9BA7-6D7EB3CD6532}">
  <sheetPr codeName="Sheet08"/>
  <dimension ref="A1:AI86"/>
  <sheetViews>
    <sheetView showGridLines="0" topLeftCell="A14" zoomScaleNormal="100" workbookViewId="0">
      <selection activeCell="E39" sqref="E39"/>
    </sheetView>
  </sheetViews>
  <sheetFormatPr defaultColWidth="0" defaultRowHeight="11.25" customHeight="1" zeroHeight="1"/>
  <cols>
    <col min="1" max="2" width="9.1640625" style="48" customWidth="1"/>
    <col min="3" max="3" width="4.33203125" style="48" customWidth="1"/>
    <col min="4" max="4" width="4.83203125" style="48" customWidth="1"/>
    <col min="5" max="10" width="9.1640625" style="48" customWidth="1"/>
    <col min="11" max="11" width="3.6640625" style="48" customWidth="1"/>
    <col min="12" max="12" width="5.5" style="48" customWidth="1"/>
    <col min="13" max="18" width="9.1640625" style="48" customWidth="1"/>
    <col min="19" max="19" width="1.6640625" style="48" customWidth="1"/>
    <col min="20" max="16384" width="9.1640625" style="48" hidden="1"/>
  </cols>
  <sheetData>
    <row r="1" spans="1:35" ht="15.6" customHeight="1">
      <c r="A1" s="309"/>
      <c r="B1" s="310"/>
      <c r="C1" s="310"/>
      <c r="D1" s="311"/>
      <c r="E1" s="281" t="s">
        <v>260</v>
      </c>
      <c r="F1" s="282"/>
      <c r="G1" s="282"/>
      <c r="H1" s="282"/>
      <c r="I1" s="282"/>
      <c r="J1" s="282"/>
      <c r="K1" s="282"/>
      <c r="L1" s="282"/>
      <c r="M1" s="282"/>
      <c r="N1" s="282"/>
      <c r="O1" s="283"/>
      <c r="P1" s="318"/>
      <c r="Q1" s="319"/>
      <c r="R1" s="320"/>
    </row>
    <row r="2" spans="1:35" ht="15.6" hidden="1" customHeight="1">
      <c r="A2" s="312"/>
      <c r="B2" s="313"/>
      <c r="C2" s="313"/>
      <c r="D2" s="314"/>
      <c r="E2" s="264"/>
      <c r="F2" s="265"/>
      <c r="G2" s="227"/>
      <c r="H2" s="228"/>
      <c r="I2" s="228"/>
      <c r="J2" s="228"/>
      <c r="K2" s="228"/>
      <c r="L2" s="229"/>
      <c r="M2" s="225"/>
      <c r="N2" s="226"/>
      <c r="O2" s="266"/>
      <c r="P2" s="321"/>
      <c r="Q2" s="322"/>
      <c r="R2" s="323"/>
    </row>
    <row r="3" spans="1:35" ht="15.6" customHeight="1">
      <c r="A3" s="312"/>
      <c r="B3" s="313"/>
      <c r="C3" s="313"/>
      <c r="D3" s="314"/>
      <c r="E3" s="267"/>
      <c r="F3" s="268"/>
      <c r="G3" s="306" t="s">
        <v>290</v>
      </c>
      <c r="H3" s="307"/>
      <c r="I3" s="307"/>
      <c r="J3" s="307"/>
      <c r="K3" s="307"/>
      <c r="L3" s="307"/>
      <c r="M3" s="308"/>
      <c r="N3" s="230" t="s">
        <v>256</v>
      </c>
      <c r="O3" s="233"/>
      <c r="P3" s="321"/>
      <c r="Q3" s="322"/>
      <c r="R3" s="323"/>
    </row>
    <row r="4" spans="1:35" ht="15.6" customHeight="1">
      <c r="A4" s="312"/>
      <c r="B4" s="313"/>
      <c r="C4" s="313"/>
      <c r="D4" s="314"/>
      <c r="E4" s="278" t="s">
        <v>253</v>
      </c>
      <c r="F4" s="279"/>
      <c r="G4" s="303" t="s">
        <v>255</v>
      </c>
      <c r="H4" s="304"/>
      <c r="I4" s="304"/>
      <c r="J4" s="304"/>
      <c r="K4" s="304"/>
      <c r="L4" s="304"/>
      <c r="M4" s="305"/>
      <c r="N4" s="230" t="s">
        <v>257</v>
      </c>
      <c r="O4" s="233"/>
      <c r="P4" s="321"/>
      <c r="Q4" s="322"/>
      <c r="R4" s="323"/>
    </row>
    <row r="5" spans="1:35" ht="16.149999999999999" hidden="1" customHeight="1">
      <c r="A5" s="312"/>
      <c r="B5" s="313"/>
      <c r="C5" s="313"/>
      <c r="D5" s="314"/>
      <c r="E5" s="267"/>
      <c r="F5" s="268"/>
      <c r="G5" s="235"/>
      <c r="H5" s="234"/>
      <c r="I5" s="234"/>
      <c r="J5" s="234"/>
      <c r="K5" s="234"/>
      <c r="L5" s="234"/>
      <c r="M5" s="232"/>
      <c r="N5" s="230"/>
      <c r="O5" s="263"/>
      <c r="P5" s="321"/>
      <c r="Q5" s="322"/>
      <c r="R5" s="323"/>
    </row>
    <row r="6" spans="1:35" ht="15.6" customHeight="1" thickBot="1">
      <c r="A6" s="315"/>
      <c r="B6" s="316"/>
      <c r="C6" s="316"/>
      <c r="D6" s="317"/>
      <c r="E6" s="271" t="s">
        <v>254</v>
      </c>
      <c r="F6" s="272"/>
      <c r="G6" s="300" t="s">
        <v>289</v>
      </c>
      <c r="H6" s="301"/>
      <c r="I6" s="301"/>
      <c r="J6" s="301"/>
      <c r="K6" s="301"/>
      <c r="L6" s="301"/>
      <c r="M6" s="302"/>
      <c r="N6" s="231" t="s">
        <v>258</v>
      </c>
      <c r="O6" s="262"/>
      <c r="P6" s="324"/>
      <c r="Q6" s="325"/>
      <c r="R6" s="326"/>
    </row>
    <row r="7" spans="1:35" ht="17.25" hidden="1" thickBot="1">
      <c r="A7" s="347" t="s">
        <v>0</v>
      </c>
      <c r="B7" s="348"/>
      <c r="C7" s="348"/>
      <c r="D7" s="348"/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9"/>
      <c r="S7" s="49"/>
      <c r="T7" s="49"/>
      <c r="U7" s="49"/>
      <c r="V7" s="49"/>
      <c r="W7" s="49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</row>
    <row r="8" spans="1:35">
      <c r="A8" s="341" t="s">
        <v>20</v>
      </c>
      <c r="B8" s="342"/>
      <c r="C8" s="342"/>
      <c r="D8" s="342"/>
      <c r="E8" s="343"/>
      <c r="F8" s="203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204"/>
      <c r="S8" s="51"/>
      <c r="T8" s="51"/>
      <c r="U8" s="51"/>
    </row>
    <row r="9" spans="1:35" ht="12" thickBot="1">
      <c r="A9" s="341"/>
      <c r="B9" s="342"/>
      <c r="C9" s="342"/>
      <c r="D9" s="342"/>
      <c r="E9" s="343"/>
      <c r="F9" s="203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204"/>
      <c r="S9" s="51"/>
      <c r="T9" s="51"/>
      <c r="U9" s="51"/>
    </row>
    <row r="10" spans="1:35">
      <c r="A10" s="209" t="s">
        <v>21</v>
      </c>
      <c r="B10" s="344" t="s">
        <v>296</v>
      </c>
      <c r="C10" s="345"/>
      <c r="D10" s="345"/>
      <c r="E10" s="346"/>
      <c r="F10" s="203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204"/>
      <c r="S10" s="51"/>
      <c r="T10" s="131"/>
      <c r="U10" s="132" t="s">
        <v>144</v>
      </c>
      <c r="V10" s="132" t="s">
        <v>145</v>
      </c>
      <c r="W10" s="132" t="s">
        <v>146</v>
      </c>
      <c r="X10" s="132" t="s">
        <v>147</v>
      </c>
      <c r="Y10" s="132" t="s">
        <v>148</v>
      </c>
      <c r="Z10" s="133" t="s">
        <v>149</v>
      </c>
      <c r="AA10" s="134" t="s">
        <v>150</v>
      </c>
      <c r="AB10" s="134" t="s">
        <v>151</v>
      </c>
      <c r="AC10" s="135" t="s">
        <v>10</v>
      </c>
    </row>
    <row r="11" spans="1:35">
      <c r="A11" s="210"/>
      <c r="B11" s="350"/>
      <c r="C11" s="351"/>
      <c r="D11" s="351"/>
      <c r="E11" s="352"/>
      <c r="F11" s="203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204"/>
      <c r="S11" s="51"/>
      <c r="T11" s="165"/>
      <c r="U11" s="184">
        <f>V39</f>
        <v>-45</v>
      </c>
      <c r="V11" s="123">
        <f>IFERROR(MATCH(U11,'B31.3 C-1'!C$8:C$86),"ERROR")</f>
        <v>17</v>
      </c>
      <c r="W11" s="123">
        <f>IFERROR(INDEX('B31.3 C-1'!C$8:C$86,V11),"ERROR")</f>
        <v>-50</v>
      </c>
      <c r="X11" s="123">
        <f>IFERROR(INDEX('B31.3 C-1'!C$8:C$86,V11+1),"ERROR")</f>
        <v>-25</v>
      </c>
      <c r="Y11" s="123">
        <f>IFERROR((U11-W11)/(X11-W11),"ERROR")</f>
        <v>0.2</v>
      </c>
      <c r="Z11" s="123">
        <f>IFERROR(VLOOKUP(W11,'B31.3 C-1'!C$8:Y$86,V$18+1),"ERROR")</f>
        <v>-0.84</v>
      </c>
      <c r="AA11" s="123">
        <f>IFERROR(VLOOKUP(X11,'B31.3 C-1'!C$8:Y$86,V$18+1),"ERROR")</f>
        <v>-0.68</v>
      </c>
      <c r="AB11" s="123">
        <f>IFERROR(Z11+(AA11-Z11)*Y11,"ERROR")</f>
        <v>-0.80799999999999994</v>
      </c>
      <c r="AC11" s="167">
        <f>IFERROR(AB11*(25.4/100/0.3048),"ERROR")</f>
        <v>-0.67333333333333323</v>
      </c>
    </row>
    <row r="12" spans="1:35">
      <c r="A12" s="210"/>
      <c r="B12" s="350"/>
      <c r="C12" s="351"/>
      <c r="D12" s="351"/>
      <c r="E12" s="352"/>
      <c r="F12" s="203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204"/>
      <c r="S12" s="51"/>
      <c r="T12" s="136" t="s">
        <v>6</v>
      </c>
      <c r="U12" s="137">
        <f>IF(E13="","ERROR",IF(D13="°C",E13*1.8+32,E13))</f>
        <v>200</v>
      </c>
      <c r="V12" s="185">
        <f>IFERROR(MATCH(U12,'B31.3 C-1'!C$8:C$86),"ERROR")</f>
        <v>27</v>
      </c>
      <c r="W12" s="185">
        <f>IFERROR(INDEX('B31.3 C-1'!C$8:C$86,V12),"ERROR")</f>
        <v>200</v>
      </c>
      <c r="X12" s="185">
        <f>IFERROR(INDEX('B31.3 C-1'!C$8:C$86,V12+1),"ERROR")</f>
        <v>225</v>
      </c>
      <c r="Y12" s="185">
        <f>IFERROR((U12-W12)/(X12-W12),"ERROR")</f>
        <v>0</v>
      </c>
      <c r="Z12" s="185">
        <f>IFERROR(VLOOKUP(W12,'B31.3 C-1'!C$8:Y$86,V18+1),"ERROR")</f>
        <v>0.99</v>
      </c>
      <c r="AA12" s="185">
        <f>IFERROR(VLOOKUP(X12,'B31.3 C-1'!C$8:Y$86,V$18+1),"ERROR")</f>
        <v>1.21</v>
      </c>
      <c r="AB12" s="185">
        <f>IFERROR(Z12+(AA12-Z12)*Y12,"ERROR")</f>
        <v>0.99</v>
      </c>
      <c r="AC12" s="186">
        <f>IFERROR(AB12*(25.4/100/0.3048),"ERROR")</f>
        <v>0.82499999999999996</v>
      </c>
    </row>
    <row r="13" spans="1:35" ht="12" thickBot="1">
      <c r="A13" s="55" t="s">
        <v>4</v>
      </c>
      <c r="B13" s="67"/>
      <c r="C13" s="67"/>
      <c r="D13" s="170" t="s">
        <v>213</v>
      </c>
      <c r="E13" s="213">
        <v>200</v>
      </c>
      <c r="F13" s="205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204"/>
      <c r="S13" s="51"/>
      <c r="T13" s="138"/>
      <c r="U13" s="139"/>
      <c r="V13" s="140" t="s">
        <v>145</v>
      </c>
      <c r="W13" s="140" t="s">
        <v>146</v>
      </c>
      <c r="X13" s="140" t="s">
        <v>147</v>
      </c>
      <c r="Y13" s="140" t="s">
        <v>148</v>
      </c>
      <c r="Z13" s="140" t="s">
        <v>152</v>
      </c>
      <c r="AA13" s="140" t="s">
        <v>153</v>
      </c>
      <c r="AB13" s="140" t="s">
        <v>154</v>
      </c>
      <c r="AC13" s="141" t="s">
        <v>11</v>
      </c>
    </row>
    <row r="14" spans="1:35">
      <c r="A14" s="290" t="s">
        <v>1</v>
      </c>
      <c r="B14" s="291"/>
      <c r="C14" s="291"/>
      <c r="D14" s="291"/>
      <c r="E14" s="292"/>
      <c r="F14" s="203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204"/>
      <c r="S14" s="51"/>
      <c r="T14" s="165" t="s">
        <v>160</v>
      </c>
      <c r="U14" s="166"/>
      <c r="V14" s="123">
        <f>IFERROR(MATCH(U12,'B31.3 C-6'!E6:Y6),"ERROR")</f>
        <v>8</v>
      </c>
      <c r="W14" s="123">
        <f>IFERROR(INDEX('B31.3 C-6'!E6:Y6,V14),"ERROR")</f>
        <v>200</v>
      </c>
      <c r="X14" s="123">
        <f>IFERROR(INDEX('B31.3 C-6'!E6:Y6,V14+1),"ERROR")</f>
        <v>300</v>
      </c>
      <c r="Y14" s="123">
        <f>IFERROR((U12-W14)/(X14-W14),"ERROR")</f>
        <v>0</v>
      </c>
      <c r="Z14" s="123">
        <f>IFERROR(HLOOKUP(W14,'B31.3 C-6'!E6:Z39,U18),"ERROR")</f>
        <v>29</v>
      </c>
      <c r="AA14" s="123">
        <f>IFERROR(HLOOKUP(X14,'B31.3 C-6'!E6:Z39,U18),"ERROR")</f>
        <v>28.5</v>
      </c>
      <c r="AB14" s="123">
        <f>IFERROR(IF(AA14=0,"ERROR",Z14-(Z14-AA14)*Y14),"ERROR")</f>
        <v>29</v>
      </c>
      <c r="AC14" s="167">
        <f>IFERROR(AB14*6894.75729,"ERROR")</f>
        <v>199947.96140999999</v>
      </c>
    </row>
    <row r="15" spans="1:35" ht="12" thickBot="1">
      <c r="A15" s="293"/>
      <c r="B15" s="294"/>
      <c r="C15" s="294"/>
      <c r="D15" s="294"/>
      <c r="E15" s="295"/>
      <c r="F15" s="203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204"/>
      <c r="S15" s="51"/>
      <c r="T15" s="127" t="s">
        <v>159</v>
      </c>
      <c r="U15" s="128"/>
      <c r="V15" s="124">
        <f>IFERROR(MATCH(V39,'B31.3 C-6'!E6:Y6),"ERROR")</f>
        <v>6</v>
      </c>
      <c r="W15" s="124">
        <f>IFERROR(INDEX('B31.3 C-6'!E6:Y6,V15),"ERROR")</f>
        <v>-100</v>
      </c>
      <c r="X15" s="124">
        <f>IFERROR(INDEX('B31.3 C-6'!E6:Y6,V15+1),"ERROR")</f>
        <v>70</v>
      </c>
      <c r="Y15" s="124">
        <f>IFERROR((V39-W15)/(X15-W15),"ERROR")</f>
        <v>0.3235294117647059</v>
      </c>
      <c r="Z15" s="124">
        <f>IFERROR(HLOOKUP(W15,'B31.3 C-6'!E6:Z39,U18),"ERROR")</f>
        <v>30.4</v>
      </c>
      <c r="AA15" s="124">
        <f>IFERROR(HLOOKUP(X15,'B31.3 C-6'!E6:Z39,U18),"ERROR")</f>
        <v>29.7</v>
      </c>
      <c r="AB15" s="124">
        <f>IFERROR(IF(AA15=0,"ERROR",Z15-(Z15-AA15)*Y15),"ERROR")</f>
        <v>30.173529411764704</v>
      </c>
      <c r="AC15" s="125">
        <f>IFERROR(AB15*6894.75729,"ERROR")</f>
        <v>208039.1618767941</v>
      </c>
    </row>
    <row r="16" spans="1:35" ht="12" thickBot="1">
      <c r="A16" s="143" t="s">
        <v>46</v>
      </c>
      <c r="B16" s="274"/>
      <c r="C16" s="57"/>
      <c r="D16" s="70" t="s">
        <v>297</v>
      </c>
      <c r="E16" s="218">
        <v>273</v>
      </c>
      <c r="F16" s="203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204"/>
      <c r="S16" s="51"/>
      <c r="T16" s="51"/>
      <c r="U16" s="51"/>
    </row>
    <row r="17" spans="1:25">
      <c r="A17" s="296" t="s">
        <v>2</v>
      </c>
      <c r="B17" s="297"/>
      <c r="C17" s="58"/>
      <c r="D17" s="71" t="s">
        <v>9</v>
      </c>
      <c r="E17" s="214">
        <v>1.9</v>
      </c>
      <c r="F17" s="205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204"/>
      <c r="S17" s="51"/>
      <c r="T17" s="121"/>
      <c r="U17" s="122" t="s">
        <v>156</v>
      </c>
      <c r="V17" s="126" t="s">
        <v>155</v>
      </c>
    </row>
    <row r="18" spans="1:25" ht="12" thickBot="1">
      <c r="A18" s="275" t="s">
        <v>3</v>
      </c>
      <c r="B18" s="353" t="s">
        <v>120</v>
      </c>
      <c r="C18" s="354"/>
      <c r="D18" s="354"/>
      <c r="E18" s="355"/>
      <c r="F18" s="203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204"/>
      <c r="S18" s="51"/>
      <c r="T18" s="161" t="s">
        <v>3</v>
      </c>
      <c r="U18" s="129">
        <f>MATCH(B18,'B31.3 C-6'!C7:C39)</f>
        <v>24</v>
      </c>
      <c r="V18" s="130">
        <f>INDEX('B31.3 C-6'!C7:Z39,U18,24)</f>
        <v>1</v>
      </c>
    </row>
    <row r="19" spans="1:25">
      <c r="A19" s="52" t="s">
        <v>166</v>
      </c>
      <c r="B19" s="53"/>
      <c r="C19" s="53"/>
      <c r="D19" s="54" t="str">
        <f>IF(A16="OD",D16,"")</f>
        <v>mm</v>
      </c>
      <c r="E19" s="215" t="s">
        <v>295</v>
      </c>
      <c r="F19" s="206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204"/>
      <c r="S19" s="51"/>
      <c r="V19" s="48">
        <f>IF(E19="1D",1,IF(E19="3D",3,IF(E19="5D",5,IF(E19="1.5D",1.5,E19))))</f>
        <v>1.5</v>
      </c>
      <c r="W19" s="48" t="str">
        <f>IF(RIGHT(E19,1)="D","D",D16)</f>
        <v>D</v>
      </c>
    </row>
    <row r="20" spans="1:25">
      <c r="A20" s="296" t="s">
        <v>22</v>
      </c>
      <c r="B20" s="297"/>
      <c r="C20" s="58" t="s">
        <v>207</v>
      </c>
      <c r="D20" s="71" t="s">
        <v>252</v>
      </c>
      <c r="E20" s="215">
        <v>30000</v>
      </c>
      <c r="F20" s="206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204"/>
      <c r="S20" s="51"/>
      <c r="T20" s="169"/>
      <c r="U20" s="51">
        <f>IF(D20="MPa",E20,E20*0.00689475729)</f>
        <v>206.84271870000001</v>
      </c>
      <c r="V20" s="48">
        <f>IF(D20="MPa",E20/0.00689475729,E20)</f>
        <v>30000</v>
      </c>
      <c r="W20" s="48" t="s">
        <v>209</v>
      </c>
    </row>
    <row r="21" spans="1:25">
      <c r="A21" s="296" t="s">
        <v>8</v>
      </c>
      <c r="B21" s="297"/>
      <c r="C21" s="58" t="s">
        <v>158</v>
      </c>
      <c r="D21" s="59" t="str">
        <f>D20</f>
        <v>lb/in²</v>
      </c>
      <c r="E21" s="196">
        <f>IF(OR(V14="ERROR",W14="ERROR",X14="ERROR",Y14="ERROR",Z14="ERROR",AA14="ERROR",AB14="ERROR",AC14="ERROR"),"NO DATA",IF(D21="MPa",U21,V21))</f>
        <v>30173529.411764704</v>
      </c>
      <c r="F21" s="206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204"/>
      <c r="S21" s="51"/>
      <c r="T21" s="51"/>
      <c r="U21" s="51">
        <f>IF(C21="Eh",AC14,AC15)</f>
        <v>208039.1618767941</v>
      </c>
      <c r="V21" s="48">
        <f>IF(C21="Eh",AB14,AB15)*1000000</f>
        <v>30173529.411764704</v>
      </c>
      <c r="W21" s="48" t="s">
        <v>209</v>
      </c>
    </row>
    <row r="22" spans="1:25">
      <c r="A22" s="296" t="s">
        <v>6</v>
      </c>
      <c r="B22" s="297"/>
      <c r="C22" s="58"/>
      <c r="D22" s="71" t="s">
        <v>210</v>
      </c>
      <c r="E22" s="196">
        <f>IF(OR(V12="ERROR",W12="ERROR",X12="ERROR",Y12="ERROR",Z12="ERROR",AA12="ERROR",AB12="ERROR",AC12="ERROR"),"NO DATA",IF(D22="mm/m",U22,V22))</f>
        <v>9.8999999999999991E-3</v>
      </c>
      <c r="F22" s="206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204"/>
      <c r="S22" s="51"/>
      <c r="T22" s="51"/>
      <c r="U22" s="51">
        <f>AC12</f>
        <v>0.82499999999999996</v>
      </c>
      <c r="V22" s="48">
        <f>IFERROR(AB12/100,"ERROR")</f>
        <v>9.8999999999999991E-3</v>
      </c>
      <c r="W22" s="48" t="s">
        <v>210</v>
      </c>
    </row>
    <row r="23" spans="1:25">
      <c r="A23" s="296" t="s">
        <v>16</v>
      </c>
      <c r="B23" s="297"/>
      <c r="C23" s="58" t="s">
        <v>18</v>
      </c>
      <c r="D23" s="71" t="s">
        <v>9</v>
      </c>
      <c r="E23" s="196">
        <f>IF(E16="",0,IF(D23="mm",U23,V23))</f>
        <v>10.748031496062993</v>
      </c>
      <c r="F23" s="206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204"/>
      <c r="S23" s="51"/>
      <c r="T23" s="51">
        <f>IF(A16="OD",MATCH(IF(D16="in",E16,E16/25.4),'Pipe Schedules'!V7:V48),MATCH(E16,'Pipe Schedules'!A7:A48,0))</f>
        <v>13</v>
      </c>
      <c r="U23" s="48">
        <f>IF(E16="",0,IF(A16="OD",IF(D16="mm",E16,E16*25.4),X23))</f>
        <v>273</v>
      </c>
      <c r="V23" s="48">
        <f>IF(E16="",0,IF(A16="OD",IF(D16="mm",E16/25.4,E16),Y23))</f>
        <v>10.748031496062993</v>
      </c>
      <c r="W23" s="48" t="s">
        <v>9</v>
      </c>
      <c r="X23" s="48">
        <f>INDEX('Pipe Schedules'!B7:B48,T23)</f>
        <v>219.07499999999999</v>
      </c>
      <c r="Y23" s="48">
        <f>X23/25.4</f>
        <v>8.625</v>
      </c>
    </row>
    <row r="24" spans="1:25">
      <c r="A24" s="296" t="s">
        <v>17</v>
      </c>
      <c r="B24" s="297"/>
      <c r="C24" s="58" t="s">
        <v>19</v>
      </c>
      <c r="D24" s="59" t="str">
        <f>D23</f>
        <v>in</v>
      </c>
      <c r="E24" s="196">
        <f>IF(E17="",0,IFERROR(IF(D24="mm",U24,V24),"Non Sch"))</f>
        <v>1.9</v>
      </c>
      <c r="F24" s="206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204"/>
      <c r="S24" s="51"/>
      <c r="T24" s="51">
        <f>IFERROR(MATCH(E17,'Pipe Schedules'!C6:T6,0),0)</f>
        <v>0</v>
      </c>
      <c r="U24" s="48">
        <f>IF(E16="",0,IF(D17="Sch",X24,IF(D17="mm",E17,E17*25.4)))</f>
        <v>48.26</v>
      </c>
      <c r="V24" s="48">
        <f>IF(E16="",0,IF(D17="Sch",Y24,IF(D17="mm",E17/25.4,E17)))</f>
        <v>1.9</v>
      </c>
      <c r="W24" s="48" t="s">
        <v>9</v>
      </c>
      <c r="X24" s="48" t="e">
        <f>INDEX('Pipe Schedules'!C7:T48,T23,T24)</f>
        <v>#VALUE!</v>
      </c>
      <c r="Y24" s="48" t="e">
        <f>X24/25.4</f>
        <v>#VALUE!</v>
      </c>
    </row>
    <row r="25" spans="1:25">
      <c r="A25" s="296" t="s">
        <v>164</v>
      </c>
      <c r="B25" s="297"/>
      <c r="C25" s="58" t="s">
        <v>5</v>
      </c>
      <c r="D25" s="59" t="str">
        <f>D23&amp;"³"</f>
        <v>in³</v>
      </c>
      <c r="E25" s="196">
        <f>IF(E17="",0,IFERROR(IF(D25="mm³",U25,V25),"Non Sch"))</f>
        <v>100.60804551519779</v>
      </c>
      <c r="F25" s="206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204"/>
      <c r="S25" s="51"/>
      <c r="T25" s="51"/>
      <c r="U25" s="48">
        <f>IF(E23=0,0,PI()*(POWER(U23,4)-POWER(U23-2*U24,4))/32/U23)</f>
        <v>1648670.4807724585</v>
      </c>
      <c r="V25" s="48">
        <f>IF(E23=0,0,PI()*(POWER(V23,4)-POWER(V23-2*V24,4))/32/V23)</f>
        <v>100.60804551519779</v>
      </c>
      <c r="W25" s="48" t="s">
        <v>211</v>
      </c>
    </row>
    <row r="26" spans="1:25">
      <c r="A26" s="296" t="s">
        <v>15</v>
      </c>
      <c r="B26" s="297"/>
      <c r="C26" s="58" t="s">
        <v>14</v>
      </c>
      <c r="D26" s="59" t="str">
        <f>D23&amp;"⁴"</f>
        <v>in⁴</v>
      </c>
      <c r="E26" s="196">
        <f>IF(E17="",0,IFERROR(IF(D26="mm⁴",U26,V26),"Non Sch"))</f>
        <v>540.66922097734243</v>
      </c>
      <c r="F26" s="203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204"/>
      <c r="S26" s="51"/>
      <c r="T26" s="51"/>
      <c r="U26" s="48">
        <f>PI()/64*(POWER(U23,4)-POWER(U23-2*U24,4))</f>
        <v>225043520.6254406</v>
      </c>
      <c r="V26" s="48">
        <f>PI()/64*(POWER(V23,4)-POWER(V23-2*V24,4))</f>
        <v>540.66922097734243</v>
      </c>
      <c r="W26" s="48" t="s">
        <v>212</v>
      </c>
    </row>
    <row r="27" spans="1:25" ht="12" thickBot="1">
      <c r="A27" s="61" t="s">
        <v>191</v>
      </c>
      <c r="B27" s="62"/>
      <c r="C27" s="62" t="s">
        <v>192</v>
      </c>
      <c r="D27" s="177" t="str">
        <f>D23</f>
        <v>in</v>
      </c>
      <c r="E27" s="212">
        <f>IF(D27="mm",U27,V27)</f>
        <v>5.9055118110236227E-2</v>
      </c>
      <c r="F27" s="203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204"/>
      <c r="S27" s="51"/>
      <c r="T27" s="51"/>
      <c r="U27" s="48">
        <f>IF(E16="",0,IF(A16="OD",IF(D16="mm",V19,V19*25.4),INDEX('Pipe Schedules'!U7:U48,T23)*25.4*V19))</f>
        <v>1.5</v>
      </c>
      <c r="V27" s="48">
        <f>IF(E16="",0,IF(A16="OD",IF(D16="mm",V19/25.4,V19),INDEX('Pipe Schedules'!U7:U48,T23)*V19))</f>
        <v>5.9055118110236227E-2</v>
      </c>
      <c r="W27" s="48" t="s">
        <v>9</v>
      </c>
    </row>
    <row r="28" spans="1:25" ht="10.15" customHeight="1">
      <c r="A28" s="327" t="s">
        <v>175</v>
      </c>
      <c r="B28" s="328"/>
      <c r="C28" s="328"/>
      <c r="D28" s="328"/>
      <c r="E28" s="329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204"/>
      <c r="S28" s="51"/>
      <c r="T28" s="51"/>
    </row>
    <row r="29" spans="1:25" ht="10.15" customHeight="1">
      <c r="A29" s="330"/>
      <c r="B29" s="331"/>
      <c r="C29" s="331"/>
      <c r="D29" s="331"/>
      <c r="E29" s="332"/>
      <c r="F29" s="207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204"/>
      <c r="S29" s="51"/>
      <c r="T29" s="51"/>
    </row>
    <row r="30" spans="1:25">
      <c r="A30" s="333" t="s">
        <v>171</v>
      </c>
      <c r="B30" s="334"/>
      <c r="C30" s="274" t="s">
        <v>167</v>
      </c>
      <c r="D30" s="70" t="s">
        <v>208</v>
      </c>
      <c r="E30" s="216">
        <v>502</v>
      </c>
      <c r="F30" s="207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204"/>
      <c r="S30" s="51"/>
      <c r="T30" s="51"/>
      <c r="U30" s="48">
        <f>IF(D30="m",E30,E30*0.3048)</f>
        <v>153.00960000000001</v>
      </c>
      <c r="V30" s="48">
        <f>IF(D30="m",E30/0.3048,E30)</f>
        <v>502</v>
      </c>
      <c r="W30" s="48" t="s">
        <v>208</v>
      </c>
    </row>
    <row r="31" spans="1:25">
      <c r="A31" s="181" t="s">
        <v>172</v>
      </c>
      <c r="B31" s="58"/>
      <c r="C31" s="276" t="s">
        <v>168</v>
      </c>
      <c r="D31" s="59" t="str">
        <f>D30</f>
        <v>ft</v>
      </c>
      <c r="E31" s="215">
        <v>60</v>
      </c>
      <c r="F31" s="207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204"/>
      <c r="S31" s="51"/>
      <c r="T31" s="51"/>
      <c r="U31" s="48">
        <f>IF(D31="m",E31,E31*0.3048)</f>
        <v>18.288</v>
      </c>
      <c r="V31" s="48">
        <f t="shared" ref="V31:V33" si="0">IF(D31="m",E31/0.3048,E31)</f>
        <v>60</v>
      </c>
      <c r="W31" s="48" t="s">
        <v>208</v>
      </c>
    </row>
    <row r="32" spans="1:25">
      <c r="A32" s="181" t="s">
        <v>173</v>
      </c>
      <c r="B32" s="58"/>
      <c r="C32" s="182" t="s">
        <v>169</v>
      </c>
      <c r="D32" s="59" t="str">
        <f>D30</f>
        <v>ft</v>
      </c>
      <c r="E32" s="215">
        <v>26</v>
      </c>
      <c r="F32" s="207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204"/>
      <c r="S32" s="51"/>
      <c r="U32" s="48">
        <f>IF(D32="m",E32,E32*0.3048)</f>
        <v>7.9248000000000003</v>
      </c>
      <c r="V32" s="48">
        <f t="shared" si="0"/>
        <v>26</v>
      </c>
      <c r="W32" s="48" t="s">
        <v>208</v>
      </c>
    </row>
    <row r="33" spans="1:23">
      <c r="A33" s="181" t="s">
        <v>174</v>
      </c>
      <c r="B33" s="58"/>
      <c r="C33" s="183" t="s">
        <v>170</v>
      </c>
      <c r="D33" s="59" t="str">
        <f>D30</f>
        <v>ft</v>
      </c>
      <c r="E33" s="215">
        <v>22</v>
      </c>
      <c r="F33" s="207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204"/>
      <c r="S33" s="51"/>
      <c r="U33" s="48">
        <f>IF(D33="m",E33,E33*0.3048)</f>
        <v>6.7056000000000004</v>
      </c>
      <c r="V33" s="48">
        <f t="shared" si="0"/>
        <v>22</v>
      </c>
      <c r="W33" s="48" t="s">
        <v>208</v>
      </c>
    </row>
    <row r="34" spans="1:23">
      <c r="A34" s="181" t="s">
        <v>204</v>
      </c>
      <c r="B34" s="58"/>
      <c r="C34" s="183" t="s">
        <v>205</v>
      </c>
      <c r="D34" s="211" t="str">
        <f>D30</f>
        <v>ft</v>
      </c>
      <c r="E34" s="142">
        <f>IFERROR(IF(D34="m",U34,V34),"NO DATA")</f>
        <v>33.455361841712829</v>
      </c>
      <c r="F34" s="207"/>
      <c r="G34" s="273"/>
      <c r="H34" s="179"/>
      <c r="I34" s="277"/>
      <c r="J34" s="277"/>
      <c r="K34" s="356"/>
      <c r="L34" s="356"/>
      <c r="M34" s="273"/>
      <c r="N34" s="273"/>
      <c r="O34" s="273"/>
      <c r="P34" s="51"/>
      <c r="Q34" s="51"/>
      <c r="R34" s="204"/>
      <c r="S34" s="51"/>
      <c r="U34" s="48">
        <f>SQRT(3*U21/U20*U23*U51)/1000</f>
        <v>10.197194289354071</v>
      </c>
      <c r="V34" s="48">
        <f>SQRT(3/144*V21/V20*V23*V51)</f>
        <v>33.455361841712829</v>
      </c>
      <c r="W34" s="48" t="s">
        <v>208</v>
      </c>
    </row>
    <row r="35" spans="1:23">
      <c r="A35" s="52"/>
      <c r="B35" s="53"/>
      <c r="C35" s="64"/>
      <c r="D35" s="54"/>
      <c r="E35" s="190"/>
      <c r="F35" s="207"/>
      <c r="G35" s="51"/>
      <c r="H35" s="207"/>
      <c r="I35" s="207"/>
      <c r="J35" s="207"/>
      <c r="K35" s="280"/>
      <c r="L35" s="280"/>
      <c r="M35" s="207"/>
      <c r="N35" s="207"/>
      <c r="O35" s="207"/>
      <c r="P35" s="51"/>
      <c r="Q35" s="51"/>
      <c r="R35" s="204"/>
      <c r="S35" s="51"/>
    </row>
    <row r="36" spans="1:23">
      <c r="A36" s="52"/>
      <c r="B36" s="53"/>
      <c r="C36" s="65"/>
      <c r="D36" s="54"/>
      <c r="E36" s="191"/>
      <c r="F36" s="207"/>
      <c r="G36" s="51"/>
      <c r="H36" s="207"/>
      <c r="I36" s="207"/>
      <c r="J36" s="207"/>
      <c r="K36" s="280"/>
      <c r="L36" s="280"/>
      <c r="M36" s="207"/>
      <c r="N36" s="207"/>
      <c r="O36" s="207"/>
      <c r="P36" s="51"/>
      <c r="Q36" s="51"/>
      <c r="R36" s="204"/>
      <c r="S36" s="51"/>
    </row>
    <row r="37" spans="1:23">
      <c r="A37" s="52"/>
      <c r="B37" s="53"/>
      <c r="C37" s="65"/>
      <c r="D37" s="54"/>
      <c r="E37" s="191"/>
      <c r="F37" s="207"/>
      <c r="G37" s="51"/>
      <c r="H37" s="207"/>
      <c r="I37" s="207"/>
      <c r="J37" s="207"/>
      <c r="K37" s="280"/>
      <c r="L37" s="280"/>
      <c r="M37" s="207"/>
      <c r="N37" s="207"/>
      <c r="O37" s="207"/>
      <c r="P37" s="51"/>
      <c r="Q37" s="51"/>
      <c r="R37" s="204"/>
      <c r="S37" s="51"/>
    </row>
    <row r="38" spans="1:23">
      <c r="A38" s="52"/>
      <c r="B38" s="53"/>
      <c r="C38" s="65"/>
      <c r="D38" s="54"/>
      <c r="E38" s="191"/>
      <c r="F38" s="207"/>
      <c r="G38" s="51"/>
      <c r="H38" s="207"/>
      <c r="I38" s="207"/>
      <c r="J38" s="207"/>
      <c r="K38" s="280"/>
      <c r="L38" s="280"/>
      <c r="M38" s="207"/>
      <c r="N38" s="207"/>
      <c r="O38" s="207"/>
      <c r="P38" s="51"/>
      <c r="Q38" s="51"/>
      <c r="R38" s="204"/>
      <c r="S38" s="51"/>
    </row>
    <row r="39" spans="1:23" ht="12" thickBot="1">
      <c r="A39" s="187" t="s">
        <v>189</v>
      </c>
      <c r="B39" s="188"/>
      <c r="C39" s="192" t="s">
        <v>187</v>
      </c>
      <c r="D39" s="189" t="str">
        <f>D13</f>
        <v>°F</v>
      </c>
      <c r="E39" s="213">
        <v>-45</v>
      </c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204"/>
      <c r="S39" s="51"/>
      <c r="U39" s="48">
        <f>(V39-32)/1.8</f>
        <v>-42.777777777777779</v>
      </c>
      <c r="V39" s="48">
        <f>IF(E39="",70,IF(D39="°C",E39*1.8+32,E39))</f>
        <v>-45</v>
      </c>
      <c r="W39" s="48" t="s">
        <v>213</v>
      </c>
    </row>
    <row r="40" spans="1:23">
      <c r="A40" s="327" t="s">
        <v>23</v>
      </c>
      <c r="B40" s="328"/>
      <c r="C40" s="328"/>
      <c r="D40" s="328"/>
      <c r="E40" s="329"/>
      <c r="F40" s="203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204"/>
      <c r="S40" s="51"/>
      <c r="U40" s="51"/>
    </row>
    <row r="41" spans="1:23">
      <c r="A41" s="330"/>
      <c r="B41" s="331"/>
      <c r="C41" s="331"/>
      <c r="D41" s="331"/>
      <c r="E41" s="332"/>
      <c r="F41" s="203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204"/>
      <c r="S41" s="51"/>
      <c r="U41" s="51"/>
    </row>
    <row r="42" spans="1:23">
      <c r="A42" s="298" t="s">
        <v>193</v>
      </c>
      <c r="B42" s="299"/>
      <c r="C42" s="274" t="s">
        <v>161</v>
      </c>
      <c r="D42" s="208" t="s">
        <v>12</v>
      </c>
      <c r="E42" s="195">
        <f>V42</f>
        <v>5.7329455225485606E-3</v>
      </c>
      <c r="F42" s="206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204"/>
      <c r="S42" s="51"/>
      <c r="U42" s="48">
        <f>IF(AND(U23=0,U24=0),0,U24*$U27/POWER((U23-U24)/2,2))</f>
        <v>5.7329455225485597E-3</v>
      </c>
      <c r="V42" s="48">
        <f>IF(AND(V23=0,V24=0),0,V24*$V27/POWER((V23-V24)/2,2))</f>
        <v>5.7329455225485606E-3</v>
      </c>
      <c r="W42" s="48" t="s">
        <v>12</v>
      </c>
    </row>
    <row r="43" spans="1:23">
      <c r="A43" s="181" t="s">
        <v>194</v>
      </c>
      <c r="B43" s="58"/>
      <c r="C43" s="276" t="s">
        <v>162</v>
      </c>
      <c r="D43" s="59" t="s">
        <v>12</v>
      </c>
      <c r="E43" s="196">
        <f>V43</f>
        <v>287.81016556154162</v>
      </c>
      <c r="F43" s="206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204"/>
      <c r="S43" s="51"/>
      <c r="U43" s="48">
        <f>IF(U42=0,0,1.65/U42)</f>
        <v>287.81016556154168</v>
      </c>
      <c r="V43" s="48">
        <f>IF(V42=0,0,1.65/V42)</f>
        <v>287.81016556154162</v>
      </c>
      <c r="W43" s="48" t="s">
        <v>12</v>
      </c>
    </row>
    <row r="44" spans="1:23">
      <c r="A44" s="181" t="s">
        <v>195</v>
      </c>
      <c r="B44" s="58"/>
      <c r="C44" s="193" t="s">
        <v>163</v>
      </c>
      <c r="D44" s="59" t="s">
        <v>12</v>
      </c>
      <c r="E44" s="196">
        <f>V44</f>
        <v>28.096828429680528</v>
      </c>
      <c r="F44" s="250" t="s">
        <v>259</v>
      </c>
      <c r="G44" s="236"/>
      <c r="H44" s="236"/>
      <c r="I44" s="236"/>
      <c r="J44" s="236"/>
      <c r="K44" s="236"/>
      <c r="L44" s="236"/>
      <c r="M44" s="236"/>
      <c r="N44" s="236"/>
      <c r="O44" s="236"/>
      <c r="P44" s="236"/>
      <c r="Q44" s="236"/>
      <c r="R44" s="237"/>
      <c r="S44" s="51"/>
      <c r="U44" s="48">
        <f>IF(U42=0,0,0.9/POWER(U42,2/3))</f>
        <v>28.096828429680528</v>
      </c>
      <c r="V44" s="48">
        <f>IF(V42=0,0,0.9/POWER(V42,2/3))</f>
        <v>28.096828429680528</v>
      </c>
      <c r="W44" s="48" t="s">
        <v>12</v>
      </c>
    </row>
    <row r="45" spans="1:23">
      <c r="A45" s="181" t="s">
        <v>165</v>
      </c>
      <c r="B45" s="58"/>
      <c r="C45" s="183" t="s">
        <v>7</v>
      </c>
      <c r="D45" s="71" t="s">
        <v>208</v>
      </c>
      <c r="E45" s="142">
        <f>IF(ISERROR(V45),0,IF(D45="m",U45,V45))</f>
        <v>120.8600620251634</v>
      </c>
      <c r="F45" s="238"/>
      <c r="G45" s="236"/>
      <c r="H45" s="236"/>
      <c r="I45" s="236"/>
      <c r="J45" s="236"/>
      <c r="K45" s="236"/>
      <c r="L45" s="236"/>
      <c r="M45" s="236"/>
      <c r="N45" s="236"/>
      <c r="O45" s="236"/>
      <c r="P45" s="236"/>
      <c r="Q45" s="236"/>
      <c r="R45" s="237"/>
      <c r="S45" s="51"/>
      <c r="U45" s="48">
        <f>2*PI()*U27/1000*U43+2*U32+U31-8*U27/1000</f>
        <v>36.838146905269809</v>
      </c>
      <c r="V45" s="48">
        <f>2*PI()*V27/12*V43+2*V32+V31-8*V27/12</f>
        <v>120.8600620251634</v>
      </c>
      <c r="W45" s="48" t="s">
        <v>208</v>
      </c>
    </row>
    <row r="46" spans="1:23">
      <c r="A46" s="181" t="s">
        <v>176</v>
      </c>
      <c r="B46" s="58"/>
      <c r="C46" s="183" t="s">
        <v>190</v>
      </c>
      <c r="D46" s="59" t="str">
        <f>D45</f>
        <v>ft</v>
      </c>
      <c r="E46" s="142">
        <f>IF(ISERROR(V46),0,IF(D46="m",U46,V46))</f>
        <v>11.27900137965597</v>
      </c>
      <c r="F46" s="238"/>
      <c r="G46" s="236"/>
      <c r="H46" s="236"/>
      <c r="I46" s="236"/>
      <c r="J46" s="236"/>
      <c r="K46" s="236"/>
      <c r="L46" s="236"/>
      <c r="M46" s="236"/>
      <c r="N46" s="236"/>
      <c r="O46" s="236"/>
      <c r="P46" s="236"/>
      <c r="Q46" s="236"/>
      <c r="R46" s="237"/>
      <c r="S46" s="51"/>
      <c r="U46" s="48">
        <f>IF(U45=0,0,(PI()*U27/1000*U43+U33+U32-4*U27/1000)*U32/U45)</f>
        <v>3.4378396205191395</v>
      </c>
      <c r="V46" s="48">
        <f>IF(V45=0,0,(PI()*V27/12*V43+V33+V32-4*V27/12)*V32/V45)</f>
        <v>11.27900137965597</v>
      </c>
      <c r="W46" s="48" t="s">
        <v>208</v>
      </c>
    </row>
    <row r="47" spans="1:23">
      <c r="A47" s="181" t="s">
        <v>198</v>
      </c>
      <c r="B47" s="58"/>
      <c r="C47" s="183" t="s">
        <v>178</v>
      </c>
      <c r="D47" s="59" t="str">
        <f>D45&amp;"³"</f>
        <v>ft³</v>
      </c>
      <c r="E47" s="196">
        <f>IF(D47="m³",U47,V47)</f>
        <v>23650.019685039373</v>
      </c>
      <c r="F47" s="238"/>
      <c r="G47" s="236"/>
      <c r="H47" s="236"/>
      <c r="I47" s="236"/>
      <c r="J47" s="236"/>
      <c r="K47" s="236"/>
      <c r="L47" s="236"/>
      <c r="M47" s="236"/>
      <c r="N47" s="236"/>
      <c r="O47" s="236"/>
      <c r="P47" s="236"/>
      <c r="Q47" s="236"/>
      <c r="R47" s="237"/>
      <c r="S47" s="51"/>
      <c r="U47" s="48">
        <f>(2*U33+U32-6*U27/1000)*POWER(U32,2)/2</f>
        <v>669.69397931904007</v>
      </c>
      <c r="V47" s="48">
        <f>(2*V33+V32-6*V27/12)*POWER(V32,2)/2</f>
        <v>23650.019685039373</v>
      </c>
      <c r="W47" s="48" t="s">
        <v>214</v>
      </c>
    </row>
    <row r="48" spans="1:23">
      <c r="A48" s="181" t="s">
        <v>198</v>
      </c>
      <c r="B48" s="58"/>
      <c r="C48" s="183" t="s">
        <v>179</v>
      </c>
      <c r="D48" s="59" t="str">
        <f>D45&amp;"³"</f>
        <v>ft³</v>
      </c>
      <c r="E48" s="196">
        <f>IF(D48="m³",U48,V48)</f>
        <v>2926.0078208983923</v>
      </c>
      <c r="F48" s="238"/>
      <c r="G48" s="236"/>
      <c r="H48" s="236"/>
      <c r="I48" s="236"/>
      <c r="J48" s="236"/>
      <c r="K48" s="236"/>
      <c r="L48" s="236"/>
      <c r="M48" s="236"/>
      <c r="N48" s="236"/>
      <c r="O48" s="236"/>
      <c r="P48" s="236"/>
      <c r="Q48" s="236"/>
      <c r="R48" s="237"/>
      <c r="S48" s="51"/>
      <c r="U48" s="168">
        <f>POWER(U32-2*U27/1000,3)/6</f>
        <v>82.855314591372007</v>
      </c>
      <c r="V48" s="168">
        <f>POWER(V32-2*V27/12,3)/6</f>
        <v>2926.0078208983923</v>
      </c>
      <c r="W48" s="48" t="s">
        <v>214</v>
      </c>
    </row>
    <row r="49" spans="1:29">
      <c r="A49" s="181" t="s">
        <v>198</v>
      </c>
      <c r="B49" s="58"/>
      <c r="C49" s="183" t="s">
        <v>180</v>
      </c>
      <c r="D49" s="59" t="str">
        <f>D45&amp;"³"</f>
        <v>ft³</v>
      </c>
      <c r="E49" s="196">
        <f>IF(D49="m³",U49,V49)</f>
        <v>3007.5943164345554</v>
      </c>
      <c r="F49" s="238"/>
      <c r="G49" s="236"/>
      <c r="H49" s="236"/>
      <c r="I49" s="236"/>
      <c r="J49" s="236"/>
      <c r="K49" s="236"/>
      <c r="L49" s="236"/>
      <c r="M49" s="236"/>
      <c r="N49" s="236"/>
      <c r="O49" s="236"/>
      <c r="P49" s="236"/>
      <c r="Q49" s="236"/>
      <c r="R49" s="237"/>
      <c r="S49" s="51"/>
      <c r="U49" s="48">
        <f>((POWER(U32,2)+3*POWER(U27/1000,2)-2*U32*U27/1000)*PI()/4+U32*U27/1000-2*POWER(U27/1000,2))*4*U27/1000*U43</f>
        <v>85.165586869448404</v>
      </c>
      <c r="V49" s="48">
        <f>((POWER(V32,2)+3*POWER(V27/12,2)-2*V32*V27/12)*PI()/4+V32*V27/12-2*POWER(V27/12,2))*4*V27/12*V43</f>
        <v>3007.5943164345554</v>
      </c>
      <c r="W49" s="48" t="s">
        <v>214</v>
      </c>
    </row>
    <row r="50" spans="1:29">
      <c r="A50" s="181" t="s">
        <v>196</v>
      </c>
      <c r="B50" s="58"/>
      <c r="C50" s="183" t="s">
        <v>177</v>
      </c>
      <c r="D50" s="59" t="str">
        <f>D45&amp;"³"</f>
        <v>ft³</v>
      </c>
      <c r="E50" s="196">
        <f>IF(D50="m³",U50,V50)</f>
        <v>14208.303627088153</v>
      </c>
      <c r="F50" s="238"/>
      <c r="G50" s="236"/>
      <c r="H50" s="236"/>
      <c r="I50" s="236"/>
      <c r="J50" s="236"/>
      <c r="K50" s="236"/>
      <c r="L50" s="236"/>
      <c r="M50" s="236"/>
      <c r="N50" s="236"/>
      <c r="O50" s="236"/>
      <c r="P50" s="236"/>
      <c r="Q50" s="236"/>
      <c r="R50" s="237"/>
      <c r="S50" s="51"/>
      <c r="U50" s="48">
        <f>U47+U48+U49-POWER(U46,2)*U45</f>
        <v>402.33435414081225</v>
      </c>
      <c r="V50" s="48">
        <f>V47+V48+V49-POWER(V46,2)*V45</f>
        <v>14208.303627088153</v>
      </c>
      <c r="W50" s="48" t="s">
        <v>214</v>
      </c>
    </row>
    <row r="51" spans="1:29" ht="12" thickBot="1">
      <c r="A51" s="187" t="s">
        <v>197</v>
      </c>
      <c r="B51" s="188"/>
      <c r="C51" s="194" t="s">
        <v>206</v>
      </c>
      <c r="D51" s="189" t="str">
        <f>D23</f>
        <v>in</v>
      </c>
      <c r="E51" s="197">
        <f>IF(D51="mm",U51,V51)</f>
        <v>4.9697999999999993</v>
      </c>
      <c r="F51" s="238"/>
      <c r="G51" s="236"/>
      <c r="H51" s="236"/>
      <c r="I51" s="236"/>
      <c r="J51" s="236"/>
      <c r="K51" s="236"/>
      <c r="L51" s="236"/>
      <c r="M51" s="236"/>
      <c r="N51" s="236"/>
      <c r="O51" s="236"/>
      <c r="P51" s="236"/>
      <c r="Q51" s="236"/>
      <c r="R51" s="237"/>
      <c r="S51" s="51"/>
      <c r="U51" s="48">
        <f>IFERROR(U22*U30,0)</f>
        <v>126.23291999999999</v>
      </c>
      <c r="V51" s="48">
        <f>IFERROR(V22*V30,0)</f>
        <v>4.9697999999999993</v>
      </c>
      <c r="W51" s="48" t="s">
        <v>9</v>
      </c>
    </row>
    <row r="52" spans="1:29" s="69" customFormat="1" ht="10.15" customHeight="1">
      <c r="A52" s="335" t="s">
        <v>41</v>
      </c>
      <c r="B52" s="336"/>
      <c r="C52" s="336"/>
      <c r="D52" s="336"/>
      <c r="E52" s="337"/>
      <c r="F52" s="239"/>
      <c r="G52" s="240"/>
      <c r="H52" s="240"/>
      <c r="I52" s="240"/>
      <c r="J52" s="241"/>
      <c r="K52" s="242"/>
      <c r="L52" s="242"/>
      <c r="M52" s="241"/>
      <c r="N52" s="241"/>
      <c r="O52" s="241"/>
      <c r="P52" s="241"/>
      <c r="Q52" s="241"/>
      <c r="R52" s="243"/>
      <c r="T52" s="179"/>
      <c r="U52" s="48">
        <f>IFERROR((AC12-AC11)*U30,0)</f>
        <v>229.25938399999998</v>
      </c>
      <c r="V52" s="48">
        <f>IFERROR((AB12-AB11)/100*V30,0)</f>
        <v>9.0259599999999995</v>
      </c>
      <c r="W52" s="217" t="s">
        <v>9</v>
      </c>
      <c r="X52" s="277"/>
      <c r="Y52" s="179"/>
      <c r="Z52" s="277"/>
      <c r="AA52" s="179"/>
      <c r="AB52" s="179"/>
      <c r="AC52" s="179"/>
    </row>
    <row r="53" spans="1:29" s="69" customFormat="1">
      <c r="A53" s="338"/>
      <c r="B53" s="339"/>
      <c r="C53" s="339"/>
      <c r="D53" s="339"/>
      <c r="E53" s="340"/>
      <c r="F53" s="239"/>
      <c r="G53" s="240"/>
      <c r="H53" s="240"/>
      <c r="I53" s="240"/>
      <c r="J53" s="241"/>
      <c r="K53" s="241"/>
      <c r="L53" s="241"/>
      <c r="M53" s="241"/>
      <c r="N53" s="241"/>
      <c r="O53" s="241"/>
      <c r="P53" s="241"/>
      <c r="Q53" s="241"/>
      <c r="R53" s="243"/>
      <c r="U53" s="48"/>
      <c r="V53" s="48"/>
    </row>
    <row r="54" spans="1:29">
      <c r="A54" s="52"/>
      <c r="B54" s="53"/>
      <c r="C54" s="53"/>
      <c r="D54" s="53"/>
      <c r="E54" s="66"/>
      <c r="F54" s="244"/>
      <c r="G54" s="245"/>
      <c r="H54" s="245"/>
      <c r="I54" s="245"/>
      <c r="J54" s="246"/>
      <c r="K54" s="246"/>
      <c r="L54" s="247"/>
      <c r="M54" s="245"/>
      <c r="N54" s="248"/>
      <c r="O54" s="248"/>
      <c r="P54" s="248"/>
      <c r="Q54" s="248"/>
      <c r="R54" s="249"/>
      <c r="T54" s="168"/>
      <c r="W54" s="168"/>
      <c r="X54" s="168"/>
      <c r="Y54" s="164"/>
    </row>
    <row r="55" spans="1:29">
      <c r="A55" s="181" t="s">
        <v>181</v>
      </c>
      <c r="B55" s="58"/>
      <c r="C55" s="58" t="s">
        <v>13</v>
      </c>
      <c r="D55" s="71" t="s">
        <v>215</v>
      </c>
      <c r="E55" s="199">
        <f>IF(D55="N",U55,V55)</f>
        <v>3302.2557420861758</v>
      </c>
      <c r="F55" s="244"/>
      <c r="G55" s="245"/>
      <c r="H55" s="245"/>
      <c r="I55" s="245"/>
      <c r="J55" s="246"/>
      <c r="K55" s="246"/>
      <c r="L55" s="247"/>
      <c r="M55" s="245"/>
      <c r="N55" s="248"/>
      <c r="O55" s="248"/>
      <c r="P55" s="248"/>
      <c r="Q55" s="248"/>
      <c r="R55" s="249"/>
      <c r="T55" s="168"/>
      <c r="U55" s="48">
        <f>IFERROR(U21*U26*U51/U50/1000000000,0)</f>
        <v>14689.165364315691</v>
      </c>
      <c r="V55" s="48">
        <f>IFERROR(V21*V26*V51/V50/POWER(12,3),0)</f>
        <v>3302.2557420861758</v>
      </c>
      <c r="W55" s="48">
        <f>IFERROR(U21*U26*U52/U50/1000000000,0)</f>
        <v>26677.898308120821</v>
      </c>
      <c r="X55" s="168">
        <f>IFERROR(V21*V26*V52/V50/POWER(12,3),0)</f>
        <v>5997.4301255262062</v>
      </c>
      <c r="Y55" s="164" t="s">
        <v>215</v>
      </c>
    </row>
    <row r="56" spans="1:29">
      <c r="A56" s="181" t="s">
        <v>182</v>
      </c>
      <c r="B56" s="58"/>
      <c r="C56" s="58" t="s">
        <v>13</v>
      </c>
      <c r="D56" s="59" t="str">
        <f>D55</f>
        <v>lbf</v>
      </c>
      <c r="E56" s="199">
        <f>IF(D56="N",U56,V56)</f>
        <v>3173.8221675572372</v>
      </c>
      <c r="F56" s="244"/>
      <c r="G56" s="245"/>
      <c r="H56" s="245"/>
      <c r="I56" s="245"/>
      <c r="J56" s="246"/>
      <c r="K56" s="246"/>
      <c r="L56" s="247"/>
      <c r="M56" s="245"/>
      <c r="N56" s="248"/>
      <c r="O56" s="248"/>
      <c r="P56" s="248"/>
      <c r="Q56" s="248"/>
      <c r="R56" s="249"/>
      <c r="T56" s="168"/>
      <c r="U56" s="48">
        <f>IFERROR(AC14/AC15*U55,0)</f>
        <v>14117.864362233426</v>
      </c>
      <c r="V56" s="48">
        <f>IFERROR(AB14/AB15*V55,0)</f>
        <v>3173.8221675572372</v>
      </c>
      <c r="W56" s="168" t="s">
        <v>215</v>
      </c>
      <c r="X56" s="168"/>
      <c r="Y56" s="164"/>
    </row>
    <row r="57" spans="1:29">
      <c r="A57" s="52" t="s">
        <v>203</v>
      </c>
      <c r="B57" s="53"/>
      <c r="C57" s="53" t="s">
        <v>201</v>
      </c>
      <c r="D57" s="54" t="str">
        <f>D55</f>
        <v>lbf</v>
      </c>
      <c r="E57" s="199">
        <f>IF(D57="N",U57,V57)</f>
        <v>620.76911784944718</v>
      </c>
      <c r="F57" s="244"/>
      <c r="G57" s="245"/>
      <c r="H57" s="245"/>
      <c r="I57" s="245"/>
      <c r="J57" s="246"/>
      <c r="K57" s="246"/>
      <c r="L57" s="247"/>
      <c r="M57" s="245"/>
      <c r="N57" s="248"/>
      <c r="O57" s="248"/>
      <c r="P57" s="248"/>
      <c r="Q57" s="248"/>
      <c r="R57" s="249"/>
      <c r="T57" s="168"/>
      <c r="U57" s="48">
        <f>IFERROR(U55*U46/U31*2,0)</f>
        <v>5522.6372136703785</v>
      </c>
      <c r="V57" s="48">
        <f>IFERROR(V55*V46/V31,0)</f>
        <v>620.76911784944718</v>
      </c>
      <c r="W57" s="168" t="s">
        <v>215</v>
      </c>
      <c r="X57" s="168"/>
      <c r="Y57" s="164"/>
    </row>
    <row r="58" spans="1:29">
      <c r="A58" s="181" t="s">
        <v>183</v>
      </c>
      <c r="B58" s="58"/>
      <c r="C58" s="198" t="s">
        <v>184</v>
      </c>
      <c r="D58" s="59" t="str">
        <f>D20</f>
        <v>lb/in²</v>
      </c>
      <c r="E58" s="199">
        <f>IF(D58="MPa",U58,V58)</f>
        <v>162912.27535656202</v>
      </c>
      <c r="F58" s="244"/>
      <c r="G58" s="245"/>
      <c r="H58" s="245"/>
      <c r="I58" s="245"/>
      <c r="J58" s="246"/>
      <c r="K58" s="246"/>
      <c r="L58" s="247"/>
      <c r="M58" s="245"/>
      <c r="N58" s="248"/>
      <c r="O58" s="248"/>
      <c r="P58" s="248"/>
      <c r="Q58" s="248"/>
      <c r="R58" s="249"/>
      <c r="T58" s="168"/>
      <c r="U58" s="48">
        <f>IFERROR(((U32-U46)*U55)*U44/U25*1000,0)</f>
        <v>1123.2405981451443</v>
      </c>
      <c r="V58" s="48">
        <f>IFERROR(((V32-V46)*12*V55)*V44/V25,0)</f>
        <v>162912.27535656202</v>
      </c>
      <c r="W58" s="168" t="s">
        <v>209</v>
      </c>
      <c r="X58" s="168"/>
      <c r="Y58" s="164"/>
    </row>
    <row r="59" spans="1:29">
      <c r="A59" s="181" t="s">
        <v>185</v>
      </c>
      <c r="B59" s="58"/>
      <c r="C59" s="198" t="s">
        <v>186</v>
      </c>
      <c r="D59" s="59" t="str">
        <f>D20</f>
        <v>lb/in²</v>
      </c>
      <c r="E59" s="199">
        <f>IF(D59="MPa",U59,V59)</f>
        <v>124820.86479990544</v>
      </c>
      <c r="F59" s="244"/>
      <c r="G59" s="245"/>
      <c r="H59" s="245"/>
      <c r="I59" s="245"/>
      <c r="J59" s="246"/>
      <c r="K59" s="246"/>
      <c r="L59" s="247"/>
      <c r="M59" s="245"/>
      <c r="N59" s="248"/>
      <c r="O59" s="248"/>
      <c r="P59" s="248"/>
      <c r="Q59" s="248"/>
      <c r="R59" s="249"/>
      <c r="T59" s="168"/>
      <c r="U59" s="48">
        <f>IFERROR(U46*U55*U44/U25*1000,0)</f>
        <v>860.60956752325274</v>
      </c>
      <c r="V59" s="48">
        <f>IFERROR(V46*12*V55*V44/V25,0)</f>
        <v>124820.86479990544</v>
      </c>
      <c r="W59" s="168" t="s">
        <v>209</v>
      </c>
      <c r="X59" s="168"/>
      <c r="Y59" s="164"/>
    </row>
    <row r="60" spans="1:29" ht="10.15" customHeight="1">
      <c r="A60" s="181" t="s">
        <v>188</v>
      </c>
      <c r="B60" s="58"/>
      <c r="C60" s="58"/>
      <c r="D60" s="59" t="str">
        <f>D20</f>
        <v>lb/in²</v>
      </c>
      <c r="E60" s="199">
        <f>IF(D60="MPa",U60,V60)</f>
        <v>295875.02130413987</v>
      </c>
      <c r="F60" s="244"/>
      <c r="G60" s="245"/>
      <c r="H60" s="245"/>
      <c r="I60" s="245"/>
      <c r="J60" s="246"/>
      <c r="K60" s="246"/>
      <c r="L60" s="247"/>
      <c r="M60" s="245"/>
      <c r="N60" s="248"/>
      <c r="O60" s="248"/>
      <c r="P60" s="248"/>
      <c r="Q60" s="248"/>
      <c r="R60" s="249"/>
      <c r="T60" s="168"/>
      <c r="U60" s="48">
        <f>IFERROR(MAX(((U32-U46)*W55)*U44/U25*1000,U46*W55*U44/U25*1000),0)</f>
        <v>2039.9864600656254</v>
      </c>
      <c r="V60" s="48">
        <f>IFERROR(MAX(((V32-V46)*12*X55)*V44/V25,V46*12*X55*V44/V25),0)</f>
        <v>295875.02130413987</v>
      </c>
      <c r="W60" s="168" t="s">
        <v>209</v>
      </c>
      <c r="X60" s="168"/>
      <c r="Y60" s="164"/>
    </row>
    <row r="61" spans="1:29">
      <c r="A61" s="52"/>
      <c r="B61" s="53"/>
      <c r="C61" s="53"/>
      <c r="D61" s="53"/>
      <c r="E61" s="66"/>
      <c r="F61" s="244"/>
      <c r="G61" s="245"/>
      <c r="H61" s="245"/>
      <c r="I61" s="245"/>
      <c r="J61" s="246"/>
      <c r="K61" s="246"/>
      <c r="L61" s="247"/>
      <c r="M61" s="245"/>
      <c r="N61" s="248"/>
      <c r="O61" s="248"/>
      <c r="P61" s="248"/>
      <c r="Q61" s="248"/>
      <c r="R61" s="249"/>
      <c r="T61" s="168"/>
      <c r="W61" s="168"/>
      <c r="X61" s="168"/>
      <c r="Y61" s="164"/>
    </row>
    <row r="62" spans="1:29">
      <c r="A62" s="52"/>
      <c r="B62" s="53"/>
      <c r="C62" s="53"/>
      <c r="D62" s="53"/>
      <c r="E62" s="66"/>
      <c r="F62" s="244"/>
      <c r="G62" s="245"/>
      <c r="H62" s="245"/>
      <c r="I62" s="245"/>
      <c r="J62" s="246"/>
      <c r="K62" s="246"/>
      <c r="L62" s="247"/>
      <c r="M62" s="245"/>
      <c r="N62" s="248"/>
      <c r="O62" s="248"/>
      <c r="P62" s="248"/>
      <c r="Q62" s="248"/>
      <c r="R62" s="249"/>
      <c r="T62" s="168"/>
      <c r="W62" s="168"/>
      <c r="X62" s="168"/>
      <c r="Y62" s="164"/>
    </row>
    <row r="63" spans="1:29" ht="12" thickBot="1">
      <c r="A63" s="55"/>
      <c r="B63" s="67"/>
      <c r="C63" s="67"/>
      <c r="D63" s="67"/>
      <c r="E63" s="68"/>
      <c r="F63" s="244"/>
      <c r="G63" s="245"/>
      <c r="H63" s="245"/>
      <c r="I63" s="245"/>
      <c r="J63" s="246"/>
      <c r="K63" s="246"/>
      <c r="L63" s="247"/>
      <c r="M63" s="245"/>
      <c r="N63" s="248"/>
      <c r="O63" s="248"/>
      <c r="P63" s="248"/>
      <c r="Q63" s="248"/>
      <c r="R63" s="249"/>
      <c r="T63" s="168"/>
      <c r="W63" s="168"/>
      <c r="X63" s="168"/>
      <c r="Y63" s="164"/>
    </row>
    <row r="64" spans="1:29">
      <c r="A64" s="284" t="s">
        <v>42</v>
      </c>
      <c r="B64" s="285"/>
      <c r="C64" s="285"/>
      <c r="D64" s="285"/>
      <c r="E64" s="286"/>
      <c r="F64" s="200"/>
      <c r="G64" s="201"/>
      <c r="H64" s="201"/>
      <c r="I64" s="201"/>
      <c r="J64" s="201"/>
      <c r="K64" s="201"/>
      <c r="L64" s="201"/>
      <c r="M64" s="201"/>
      <c r="N64" s="201"/>
      <c r="O64" s="201"/>
      <c r="P64" s="201"/>
      <c r="Q64" s="201"/>
      <c r="R64" s="202"/>
      <c r="U64" s="179"/>
      <c r="V64" s="277"/>
    </row>
    <row r="65" spans="1:22">
      <c r="A65" s="287"/>
      <c r="B65" s="288"/>
      <c r="C65" s="288"/>
      <c r="D65" s="288"/>
      <c r="E65" s="289"/>
      <c r="F65" s="53"/>
      <c r="G65" s="53"/>
      <c r="H65" s="53"/>
      <c r="I65" s="53"/>
      <c r="J65" s="53"/>
      <c r="K65" s="53"/>
      <c r="L65" s="53"/>
      <c r="M65" s="53"/>
      <c r="N65" s="53"/>
      <c r="O65" s="53"/>
      <c r="P65" s="53"/>
      <c r="Q65" s="53"/>
      <c r="R65" s="66"/>
      <c r="U65" s="69"/>
      <c r="V65" s="69"/>
    </row>
    <row r="66" spans="1:22">
      <c r="A66" s="72" t="s">
        <v>59</v>
      </c>
      <c r="B66" s="53"/>
      <c r="C66" s="53"/>
      <c r="D66" s="174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/>
      <c r="P66" s="53"/>
      <c r="Q66" s="53"/>
      <c r="R66" s="66"/>
      <c r="U66" s="168"/>
      <c r="V66" s="168"/>
    </row>
    <row r="67" spans="1:22">
      <c r="A67" s="72" t="s">
        <v>60</v>
      </c>
      <c r="B67" s="53"/>
      <c r="C67" s="53"/>
      <c r="D67" s="174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/>
      <c r="P67" s="53"/>
      <c r="Q67" s="53"/>
      <c r="R67" s="66"/>
      <c r="U67" s="168"/>
      <c r="V67" s="168"/>
    </row>
    <row r="68" spans="1:22">
      <c r="A68" s="72"/>
      <c r="B68" s="53"/>
      <c r="C68" s="53"/>
      <c r="D68" s="174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66"/>
      <c r="U68" s="168"/>
      <c r="V68" s="168"/>
    </row>
    <row r="69" spans="1:22">
      <c r="A69" s="72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66"/>
      <c r="U69" s="168"/>
      <c r="V69" s="168"/>
    </row>
    <row r="70" spans="1:22">
      <c r="A70" s="72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66"/>
      <c r="U70" s="168"/>
      <c r="V70" s="168"/>
    </row>
    <row r="71" spans="1:22">
      <c r="A71" s="72" t="s">
        <v>61</v>
      </c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66"/>
      <c r="U71" s="168"/>
      <c r="V71" s="168"/>
    </row>
    <row r="72" spans="1:22">
      <c r="A72" s="72" t="s">
        <v>62</v>
      </c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53"/>
      <c r="R72" s="66"/>
      <c r="U72" s="168"/>
      <c r="V72" s="168"/>
    </row>
    <row r="73" spans="1:22">
      <c r="A73" s="72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66"/>
      <c r="U73" s="168"/>
      <c r="V73" s="168"/>
    </row>
    <row r="74" spans="1:22">
      <c r="A74" s="72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66"/>
      <c r="U74" s="168"/>
      <c r="V74" s="168"/>
    </row>
    <row r="75" spans="1:22">
      <c r="A75" s="72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/>
      <c r="P75" s="53"/>
      <c r="Q75" s="53"/>
      <c r="R75" s="66"/>
      <c r="U75" s="168"/>
      <c r="V75" s="168"/>
    </row>
    <row r="76" spans="1:22">
      <c r="A76" s="72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/>
      <c r="P76" s="53"/>
      <c r="Q76" s="53"/>
      <c r="R76" s="66"/>
    </row>
    <row r="77" spans="1:22">
      <c r="A77" s="72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3"/>
      <c r="R77" s="66"/>
    </row>
    <row r="78" spans="1:22">
      <c r="A78" s="72" t="s">
        <v>63</v>
      </c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66"/>
    </row>
    <row r="79" spans="1:22">
      <c r="A79" s="72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66"/>
    </row>
    <row r="80" spans="1:22">
      <c r="A80" s="72" t="s">
        <v>199</v>
      </c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/>
      <c r="P80" s="53"/>
      <c r="Q80" s="53"/>
      <c r="R80" s="66"/>
    </row>
    <row r="81" spans="1:18">
      <c r="A81" s="72" t="s">
        <v>251</v>
      </c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3"/>
      <c r="P81" s="53"/>
      <c r="Q81" s="53"/>
      <c r="R81" s="66"/>
    </row>
    <row r="82" spans="1:18">
      <c r="A82" s="72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66"/>
    </row>
    <row r="83" spans="1:18">
      <c r="A83" s="72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3"/>
      <c r="Q83" s="53"/>
      <c r="R83" s="66"/>
    </row>
    <row r="84" spans="1:18">
      <c r="A84" s="72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  <c r="R84" s="66"/>
    </row>
    <row r="85" spans="1:18" ht="12" thickBot="1">
      <c r="A85" s="73"/>
      <c r="B85" s="67"/>
      <c r="C85" s="67"/>
      <c r="D85" s="67"/>
      <c r="E85" s="67"/>
      <c r="F85" s="67"/>
      <c r="G85" s="67"/>
      <c r="H85" s="67"/>
      <c r="I85" s="67"/>
      <c r="J85" s="67"/>
      <c r="K85" s="67"/>
      <c r="L85" s="67"/>
      <c r="M85" s="67"/>
      <c r="N85" s="67"/>
      <c r="O85" s="67"/>
      <c r="P85" s="67"/>
      <c r="Q85" s="67"/>
      <c r="R85" s="68"/>
    </row>
    <row r="86" spans="1:18" ht="6.6" customHeight="1"/>
  </sheetData>
  <sheetProtection algorithmName="SHA-512" hashValue="8o2ZniSsr9PhrQWiYwcdXsjM1KhuQ58//UBhjpJntlp7SddkBWc2s7VKg4wX6tt1XHfVGgkFcAG+OkX54Twb0A==" saltValue="sQ9L9VSIVbN3X2Bnsyx9Qg==" spinCount="100000" sheet="1" objects="1" scenarios="1" selectLockedCells="1"/>
  <mergeCells count="32">
    <mergeCell ref="A52:E53"/>
    <mergeCell ref="A64:E65"/>
    <mergeCell ref="K35:L35"/>
    <mergeCell ref="K36:L36"/>
    <mergeCell ref="K37:L37"/>
    <mergeCell ref="K38:L38"/>
    <mergeCell ref="A40:E41"/>
    <mergeCell ref="A42:B42"/>
    <mergeCell ref="K34:L34"/>
    <mergeCell ref="A17:B17"/>
    <mergeCell ref="B18:E18"/>
    <mergeCell ref="A20:B20"/>
    <mergeCell ref="A21:B21"/>
    <mergeCell ref="A22:B22"/>
    <mergeCell ref="A23:B23"/>
    <mergeCell ref="A24:B24"/>
    <mergeCell ref="A25:B25"/>
    <mergeCell ref="A26:B26"/>
    <mergeCell ref="A28:E29"/>
    <mergeCell ref="A30:B30"/>
    <mergeCell ref="A14:E15"/>
    <mergeCell ref="A1:D6"/>
    <mergeCell ref="E1:O1"/>
    <mergeCell ref="P1:R6"/>
    <mergeCell ref="G3:M3"/>
    <mergeCell ref="G4:M4"/>
    <mergeCell ref="G6:M6"/>
    <mergeCell ref="A7:R7"/>
    <mergeCell ref="A8:E9"/>
    <mergeCell ref="B10:E10"/>
    <mergeCell ref="B11:E11"/>
    <mergeCell ref="B12:E12"/>
  </mergeCells>
  <conditionalFormatting sqref="L54">
    <cfRule type="cellIs" dxfId="152" priority="49" stopIfTrue="1" operator="equal">
      <formula>0</formula>
    </cfRule>
    <cfRule type="cellIs" dxfId="151" priority="50" stopIfTrue="1" operator="notBetween">
      <formula>0.1</formula>
      <formula>10</formula>
    </cfRule>
    <cfRule type="cellIs" dxfId="150" priority="51" operator="notBetween">
      <formula>0.6</formula>
      <formula>6</formula>
    </cfRule>
  </conditionalFormatting>
  <conditionalFormatting sqref="L55">
    <cfRule type="cellIs" dxfId="149" priority="46" stopIfTrue="1" operator="equal">
      <formula>0</formula>
    </cfRule>
    <cfRule type="cellIs" dxfId="148" priority="47" stopIfTrue="1" operator="notBetween">
      <formula>0.1</formula>
      <formula>10</formula>
    </cfRule>
    <cfRule type="cellIs" dxfId="147" priority="48" operator="notBetween">
      <formula>0.6</formula>
      <formula>6</formula>
    </cfRule>
  </conditionalFormatting>
  <conditionalFormatting sqref="L56">
    <cfRule type="cellIs" dxfId="146" priority="43" stopIfTrue="1" operator="equal">
      <formula>0</formula>
    </cfRule>
    <cfRule type="cellIs" dxfId="145" priority="44" stopIfTrue="1" operator="notBetween">
      <formula>0.1</formula>
      <formula>10</formula>
    </cfRule>
    <cfRule type="cellIs" dxfId="144" priority="45" operator="notBetween">
      <formula>0.6</formula>
      <formula>6</formula>
    </cfRule>
  </conditionalFormatting>
  <conditionalFormatting sqref="L57">
    <cfRule type="cellIs" dxfId="143" priority="40" stopIfTrue="1" operator="equal">
      <formula>0</formula>
    </cfRule>
    <cfRule type="cellIs" dxfId="142" priority="41" stopIfTrue="1" operator="notBetween">
      <formula>0.1</formula>
      <formula>10</formula>
    </cfRule>
    <cfRule type="cellIs" dxfId="141" priority="42" operator="notBetween">
      <formula>0.6</formula>
      <formula>6</formula>
    </cfRule>
  </conditionalFormatting>
  <conditionalFormatting sqref="L58">
    <cfRule type="cellIs" dxfId="140" priority="37" stopIfTrue="1" operator="equal">
      <formula>0</formula>
    </cfRule>
    <cfRule type="cellIs" dxfId="139" priority="38" stopIfTrue="1" operator="notBetween">
      <formula>0.1</formula>
      <formula>10</formula>
    </cfRule>
    <cfRule type="cellIs" dxfId="138" priority="39" operator="notBetween">
      <formula>0.6</formula>
      <formula>6</formula>
    </cfRule>
  </conditionalFormatting>
  <conditionalFormatting sqref="L59">
    <cfRule type="cellIs" dxfId="137" priority="34" stopIfTrue="1" operator="equal">
      <formula>0</formula>
    </cfRule>
    <cfRule type="cellIs" dxfId="136" priority="35" stopIfTrue="1" operator="notBetween">
      <formula>0.1</formula>
      <formula>10</formula>
    </cfRule>
    <cfRule type="cellIs" dxfId="135" priority="36" operator="notBetween">
      <formula>0.6</formula>
      <formula>6</formula>
    </cfRule>
  </conditionalFormatting>
  <conditionalFormatting sqref="L60">
    <cfRule type="cellIs" dxfId="134" priority="31" stopIfTrue="1" operator="equal">
      <formula>0</formula>
    </cfRule>
    <cfRule type="cellIs" dxfId="133" priority="32" stopIfTrue="1" operator="notBetween">
      <formula>0.1</formula>
      <formula>10</formula>
    </cfRule>
    <cfRule type="cellIs" dxfId="132" priority="33" operator="notBetween">
      <formula>0.6</formula>
      <formula>6</formula>
    </cfRule>
  </conditionalFormatting>
  <conditionalFormatting sqref="L61">
    <cfRule type="cellIs" dxfId="131" priority="28" stopIfTrue="1" operator="equal">
      <formula>0</formula>
    </cfRule>
    <cfRule type="cellIs" dxfId="130" priority="29" stopIfTrue="1" operator="notBetween">
      <formula>0.1</formula>
      <formula>10</formula>
    </cfRule>
    <cfRule type="cellIs" dxfId="129" priority="30" operator="notBetween">
      <formula>0.6</formula>
      <formula>6</formula>
    </cfRule>
  </conditionalFormatting>
  <conditionalFormatting sqref="L62">
    <cfRule type="cellIs" dxfId="128" priority="25" stopIfTrue="1" operator="equal">
      <formula>0</formula>
    </cfRule>
    <cfRule type="cellIs" dxfId="127" priority="26" stopIfTrue="1" operator="notBetween">
      <formula>0.1</formula>
      <formula>10</formula>
    </cfRule>
    <cfRule type="cellIs" dxfId="126" priority="27" operator="notBetween">
      <formula>0.6</formula>
      <formula>6</formula>
    </cfRule>
  </conditionalFormatting>
  <conditionalFormatting sqref="L63">
    <cfRule type="cellIs" dxfId="125" priority="22" stopIfTrue="1" operator="equal">
      <formula>0</formula>
    </cfRule>
    <cfRule type="cellIs" dxfId="124" priority="23" stopIfTrue="1" operator="notBetween">
      <formula>0.1</formula>
      <formula>10</formula>
    </cfRule>
    <cfRule type="cellIs" dxfId="123" priority="24" operator="notBetween">
      <formula>0.6</formula>
      <formula>6</formula>
    </cfRule>
  </conditionalFormatting>
  <conditionalFormatting sqref="C22:D22">
    <cfRule type="expression" dxfId="122" priority="19">
      <formula>"$X$13=""ERROR"""</formula>
    </cfRule>
    <cfRule type="expression" dxfId="121" priority="20">
      <formula>"$W$13=""ERROR"""</formula>
    </cfRule>
    <cfRule type="expression" dxfId="120" priority="21">
      <formula>"$V$13=""ERROR"""</formula>
    </cfRule>
  </conditionalFormatting>
  <conditionalFormatting sqref="E22">
    <cfRule type="cellIs" dxfId="119" priority="18" operator="equal">
      <formula>"NO DATA"</formula>
    </cfRule>
  </conditionalFormatting>
  <conditionalFormatting sqref="E21">
    <cfRule type="cellIs" dxfId="118" priority="17" operator="equal">
      <formula>"NO DATA"</formula>
    </cfRule>
  </conditionalFormatting>
  <conditionalFormatting sqref="I55:I57">
    <cfRule type="cellIs" dxfId="117" priority="16" operator="lessThan">
      <formula>MAX($F55:$H55)</formula>
    </cfRule>
  </conditionalFormatting>
  <conditionalFormatting sqref="I54">
    <cfRule type="cellIs" dxfId="116" priority="15" operator="lessThan">
      <formula>MAX($F54:$H54)</formula>
    </cfRule>
  </conditionalFormatting>
  <conditionalFormatting sqref="I58:I63">
    <cfRule type="cellIs" dxfId="115" priority="14" operator="lessThan">
      <formula>MAX($F58:$H58)</formula>
    </cfRule>
  </conditionalFormatting>
  <conditionalFormatting sqref="E45">
    <cfRule type="cellIs" dxfId="114" priority="13" operator="equal">
      <formula>"NO DATA"</formula>
    </cfRule>
  </conditionalFormatting>
  <conditionalFormatting sqref="E46">
    <cfRule type="cellIs" dxfId="113" priority="12" operator="equal">
      <formula>"NO DATA"</formula>
    </cfRule>
  </conditionalFormatting>
  <conditionalFormatting sqref="E35">
    <cfRule type="cellIs" dxfId="112" priority="11" operator="equal">
      <formula>"NO DATA"</formula>
    </cfRule>
  </conditionalFormatting>
  <conditionalFormatting sqref="E24">
    <cfRule type="cellIs" dxfId="111" priority="10" operator="equal">
      <formula>"Non Sch"</formula>
    </cfRule>
  </conditionalFormatting>
  <conditionalFormatting sqref="E25">
    <cfRule type="cellIs" dxfId="110" priority="9" operator="equal">
      <formula>"Non Sch"</formula>
    </cfRule>
  </conditionalFormatting>
  <conditionalFormatting sqref="E26">
    <cfRule type="cellIs" dxfId="109" priority="8" operator="equal">
      <formula>"Non Sch"</formula>
    </cfRule>
  </conditionalFormatting>
  <conditionalFormatting sqref="E34">
    <cfRule type="cellIs" dxfId="108" priority="3" operator="equal">
      <formula>"NO DATA"</formula>
    </cfRule>
    <cfRule type="cellIs" dxfId="107" priority="4" stopIfTrue="1" operator="greaterThan">
      <formula>1000</formula>
    </cfRule>
    <cfRule type="cellIs" dxfId="106" priority="5" stopIfTrue="1" operator="greaterThan">
      <formula>100</formula>
    </cfRule>
    <cfRule type="cellIs" dxfId="105" priority="6" stopIfTrue="1" operator="greaterThan">
      <formula>10</formula>
    </cfRule>
    <cfRule type="cellIs" dxfId="104" priority="7" operator="greaterThan">
      <formula>0</formula>
    </cfRule>
  </conditionalFormatting>
  <conditionalFormatting sqref="E33">
    <cfRule type="cellIs" dxfId="103" priority="2" operator="equal">
      <formula>"NO DATA"</formula>
    </cfRule>
  </conditionalFormatting>
  <conditionalFormatting sqref="D16">
    <cfRule type="expression" dxfId="102" priority="1">
      <formula>$A$16="NPS"</formula>
    </cfRule>
  </conditionalFormatting>
  <dataValidations count="11">
    <dataValidation type="list" allowBlank="1" showInputMessage="1" showErrorMessage="1" sqref="D55" xr:uid="{C4C54AFD-FEE5-499D-9EE2-7C97E56012BA}">
      <formula1>"N,lbf"</formula1>
    </dataValidation>
    <dataValidation type="list" allowBlank="1" showInputMessage="1" sqref="E19" xr:uid="{44530AA5-2513-42A1-B799-CE41727704E4}">
      <formula1>"1D,1.5D,3D,5D"</formula1>
    </dataValidation>
    <dataValidation type="list" allowBlank="1" showInputMessage="1" showErrorMessage="1" sqref="C21" xr:uid="{EEC2A5FE-E852-408F-8092-6ED31F8EB58F}">
      <formula1>"Eh,Ec"</formula1>
    </dataValidation>
    <dataValidation type="list" allowBlank="1" showInputMessage="1" showErrorMessage="1" sqref="D45 D30" xr:uid="{E6E7F57D-34AF-4C90-88CD-37E9507D15BA}">
      <formula1>"m,ft"</formula1>
    </dataValidation>
    <dataValidation type="list" allowBlank="1" showInputMessage="1" showErrorMessage="1" sqref="D23" xr:uid="{092EDB46-1812-4C0F-A7B4-70A37AF5BFED}">
      <formula1>"mm,in"</formula1>
    </dataValidation>
    <dataValidation type="list" allowBlank="1" showInputMessage="1" showErrorMessage="1" sqref="D22" xr:uid="{68B2E6C4-EEA3-42A3-B8C6-23610D4DD9A4}">
      <formula1>"mm/m,in/ft"</formula1>
    </dataValidation>
    <dataValidation type="list" allowBlank="1" showInputMessage="1" showErrorMessage="1" sqref="D20" xr:uid="{3B475E37-A929-426F-AB8F-41738DDF8E7A}">
      <formula1>"MPa,lb/in²"</formula1>
    </dataValidation>
    <dataValidation type="list" allowBlank="1" showInputMessage="1" showErrorMessage="1" sqref="D13" xr:uid="{10531CC4-9D19-4138-B30E-31F457FB7762}">
      <formula1>"°C,°F"</formula1>
    </dataValidation>
    <dataValidation type="list" allowBlank="1" showInputMessage="1" showErrorMessage="1" sqref="A16" xr:uid="{16405878-7FB7-4D3D-8807-E3E0C0448DF0}">
      <formula1>"NPS, OD"</formula1>
    </dataValidation>
    <dataValidation type="list" allowBlank="1" showInputMessage="1" showErrorMessage="1" sqref="D17" xr:uid="{E3339031-D859-4F68-9011-0BDE1C0F497B}">
      <formula1>"Sch, in, mm"</formula1>
    </dataValidation>
    <dataValidation type="list" allowBlank="1" showInputMessage="1" showErrorMessage="1" sqref="D16" xr:uid="{E87251BC-27A1-4B50-8E15-60DD4471A24F}">
      <formula1>"in, mm"</formula1>
    </dataValidation>
  </dataValidations>
  <pageMargins left="0.9055118110236221" right="0" top="0.31496062992125984" bottom="0.43307086614173229" header="0.11811023622047245" footer="0"/>
  <pageSetup paperSize="9" scale="86" fitToHeight="0" orientation="portrait" r:id="rId1"/>
  <headerFooter>
    <oddFooter>&amp;L&amp;F&amp;C&amp;P of &amp;N
&amp;R&amp;D &amp;T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997CC48-77B3-4199-AC22-EACC3761EA72}">
          <x14:formula1>
            <xm:f>'B31.3 C-6'!$C$7:$C$39</xm:f>
          </x14:formula1>
          <xm:sqref>B18</xm:sqref>
        </x14:dataValidation>
        <x14:dataValidation type="list" allowBlank="1" showInputMessage="1" xr:uid="{8839ED4C-5394-4FCA-A34E-E802CF7191C2}">
          <x14:formula1>
            <xm:f>'Pipe Schedules'!$C$6:$T$6</xm:f>
          </x14:formula1>
          <xm:sqref>E17</xm:sqref>
        </x14:dataValidation>
        <x14:dataValidation type="list" allowBlank="1" showInputMessage="1" xr:uid="{3D08C621-0F3D-4A15-8555-997FE5B750D2}">
          <x14:formula1>
            <xm:f>'Pipe Schedules'!$A$7:$A$48</xm:f>
          </x14:formula1>
          <xm:sqref>E16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CE132-10AD-4545-8692-2210D8D3F796}">
  <sheetPr codeName="Sheet10"/>
  <dimension ref="A1:AI86"/>
  <sheetViews>
    <sheetView showGridLines="0" topLeftCell="A17" zoomScaleNormal="100" workbookViewId="0">
      <selection activeCell="E33" sqref="E33"/>
    </sheetView>
  </sheetViews>
  <sheetFormatPr defaultColWidth="0" defaultRowHeight="11.25" customHeight="1" zeroHeight="1"/>
  <cols>
    <col min="1" max="2" width="9.1640625" style="48" customWidth="1"/>
    <col min="3" max="3" width="4.33203125" style="48" customWidth="1"/>
    <col min="4" max="4" width="4.83203125" style="48" customWidth="1"/>
    <col min="5" max="10" width="9.1640625" style="48" customWidth="1"/>
    <col min="11" max="11" width="3.6640625" style="48" customWidth="1"/>
    <col min="12" max="12" width="5.5" style="48" customWidth="1"/>
    <col min="13" max="18" width="9.1640625" style="48" customWidth="1"/>
    <col min="19" max="19" width="1.6640625" style="48" customWidth="1"/>
    <col min="20" max="16384" width="9.1640625" style="48" hidden="1"/>
  </cols>
  <sheetData>
    <row r="1" spans="1:35" ht="15.6" customHeight="1">
      <c r="A1" s="309"/>
      <c r="B1" s="310"/>
      <c r="C1" s="310"/>
      <c r="D1" s="311"/>
      <c r="E1" s="281" t="s">
        <v>260</v>
      </c>
      <c r="F1" s="282"/>
      <c r="G1" s="282"/>
      <c r="H1" s="282"/>
      <c r="I1" s="282"/>
      <c r="J1" s="282"/>
      <c r="K1" s="282"/>
      <c r="L1" s="282"/>
      <c r="M1" s="282"/>
      <c r="N1" s="282"/>
      <c r="O1" s="283"/>
      <c r="P1" s="318"/>
      <c r="Q1" s="319"/>
      <c r="R1" s="320"/>
    </row>
    <row r="2" spans="1:35" ht="15.6" hidden="1" customHeight="1">
      <c r="A2" s="312"/>
      <c r="B2" s="313"/>
      <c r="C2" s="313"/>
      <c r="D2" s="314"/>
      <c r="E2" s="264"/>
      <c r="F2" s="265"/>
      <c r="G2" s="227"/>
      <c r="H2" s="228"/>
      <c r="I2" s="228"/>
      <c r="J2" s="228"/>
      <c r="K2" s="228"/>
      <c r="L2" s="229"/>
      <c r="M2" s="225"/>
      <c r="N2" s="226"/>
      <c r="O2" s="266"/>
      <c r="P2" s="321"/>
      <c r="Q2" s="322"/>
      <c r="R2" s="323"/>
    </row>
    <row r="3" spans="1:35" ht="15.6" customHeight="1">
      <c r="A3" s="312"/>
      <c r="B3" s="313"/>
      <c r="C3" s="313"/>
      <c r="D3" s="314"/>
      <c r="E3" s="267"/>
      <c r="F3" s="268"/>
      <c r="G3" s="306" t="s">
        <v>290</v>
      </c>
      <c r="H3" s="307"/>
      <c r="I3" s="307"/>
      <c r="J3" s="307"/>
      <c r="K3" s="307"/>
      <c r="L3" s="307"/>
      <c r="M3" s="308"/>
      <c r="N3" s="230" t="s">
        <v>256</v>
      </c>
      <c r="O3" s="233"/>
      <c r="P3" s="321"/>
      <c r="Q3" s="322"/>
      <c r="R3" s="323"/>
    </row>
    <row r="4" spans="1:35" ht="15.6" customHeight="1">
      <c r="A4" s="312"/>
      <c r="B4" s="313"/>
      <c r="C4" s="313"/>
      <c r="D4" s="314"/>
      <c r="E4" s="278" t="s">
        <v>253</v>
      </c>
      <c r="F4" s="279"/>
      <c r="G4" s="303" t="s">
        <v>255</v>
      </c>
      <c r="H4" s="304"/>
      <c r="I4" s="304"/>
      <c r="J4" s="304"/>
      <c r="K4" s="304"/>
      <c r="L4" s="304"/>
      <c r="M4" s="305"/>
      <c r="N4" s="230" t="s">
        <v>257</v>
      </c>
      <c r="O4" s="233"/>
      <c r="P4" s="321"/>
      <c r="Q4" s="322"/>
      <c r="R4" s="323"/>
    </row>
    <row r="5" spans="1:35" ht="16.149999999999999" hidden="1" customHeight="1">
      <c r="A5" s="312"/>
      <c r="B5" s="313"/>
      <c r="C5" s="313"/>
      <c r="D5" s="314"/>
      <c r="E5" s="267"/>
      <c r="F5" s="268"/>
      <c r="G5" s="235"/>
      <c r="H5" s="234"/>
      <c r="I5" s="234"/>
      <c r="J5" s="234"/>
      <c r="K5" s="234"/>
      <c r="L5" s="234"/>
      <c r="M5" s="232"/>
      <c r="N5" s="230"/>
      <c r="O5" s="263"/>
      <c r="P5" s="321"/>
      <c r="Q5" s="322"/>
      <c r="R5" s="323"/>
    </row>
    <row r="6" spans="1:35" ht="15.6" customHeight="1" thickBot="1">
      <c r="A6" s="315"/>
      <c r="B6" s="316"/>
      <c r="C6" s="316"/>
      <c r="D6" s="317"/>
      <c r="E6" s="271" t="s">
        <v>254</v>
      </c>
      <c r="F6" s="272"/>
      <c r="G6" s="300" t="s">
        <v>289</v>
      </c>
      <c r="H6" s="301"/>
      <c r="I6" s="301"/>
      <c r="J6" s="301"/>
      <c r="K6" s="301"/>
      <c r="L6" s="301"/>
      <c r="M6" s="302"/>
      <c r="N6" s="231" t="s">
        <v>258</v>
      </c>
      <c r="O6" s="262"/>
      <c r="P6" s="324"/>
      <c r="Q6" s="325"/>
      <c r="R6" s="326"/>
    </row>
    <row r="7" spans="1:35" ht="17.25" hidden="1" thickBot="1">
      <c r="A7" s="347" t="s">
        <v>0</v>
      </c>
      <c r="B7" s="348"/>
      <c r="C7" s="348"/>
      <c r="D7" s="348"/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9"/>
      <c r="S7" s="49"/>
      <c r="T7" s="49"/>
      <c r="U7" s="49"/>
      <c r="V7" s="49"/>
      <c r="W7" s="49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</row>
    <row r="8" spans="1:35">
      <c r="A8" s="341" t="s">
        <v>20</v>
      </c>
      <c r="B8" s="342"/>
      <c r="C8" s="342"/>
      <c r="D8" s="342"/>
      <c r="E8" s="343"/>
      <c r="F8" s="203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204"/>
      <c r="S8" s="51"/>
      <c r="T8" s="51"/>
      <c r="U8" s="51"/>
    </row>
    <row r="9" spans="1:35" ht="12" thickBot="1">
      <c r="A9" s="341"/>
      <c r="B9" s="342"/>
      <c r="C9" s="342"/>
      <c r="D9" s="342"/>
      <c r="E9" s="343"/>
      <c r="F9" s="203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204"/>
      <c r="S9" s="51"/>
      <c r="T9" s="51"/>
      <c r="U9" s="51"/>
    </row>
    <row r="10" spans="1:35">
      <c r="A10" s="209" t="s">
        <v>21</v>
      </c>
      <c r="B10" s="344" t="s">
        <v>298</v>
      </c>
      <c r="C10" s="345"/>
      <c r="D10" s="345"/>
      <c r="E10" s="346"/>
      <c r="F10" s="203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204"/>
      <c r="S10" s="51"/>
      <c r="T10" s="131"/>
      <c r="U10" s="132" t="s">
        <v>144</v>
      </c>
      <c r="V10" s="132" t="s">
        <v>145</v>
      </c>
      <c r="W10" s="132" t="s">
        <v>146</v>
      </c>
      <c r="X10" s="132" t="s">
        <v>147</v>
      </c>
      <c r="Y10" s="132" t="s">
        <v>148</v>
      </c>
      <c r="Z10" s="133" t="s">
        <v>149</v>
      </c>
      <c r="AA10" s="134" t="s">
        <v>150</v>
      </c>
      <c r="AB10" s="134" t="s">
        <v>151</v>
      </c>
      <c r="AC10" s="135" t="s">
        <v>10</v>
      </c>
    </row>
    <row r="11" spans="1:35">
      <c r="A11" s="210"/>
      <c r="B11" s="350"/>
      <c r="C11" s="351"/>
      <c r="D11" s="351"/>
      <c r="E11" s="352"/>
      <c r="F11" s="203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204"/>
      <c r="S11" s="51"/>
      <c r="T11" s="165"/>
      <c r="U11" s="184">
        <f>V39</f>
        <v>-45</v>
      </c>
      <c r="V11" s="123">
        <f>IFERROR(MATCH(U11,'B31.3 C-1'!C$8:C$86),"ERROR")</f>
        <v>17</v>
      </c>
      <c r="W11" s="123">
        <f>IFERROR(INDEX('B31.3 C-1'!C$8:C$86,V11),"ERROR")</f>
        <v>-50</v>
      </c>
      <c r="X11" s="123">
        <f>IFERROR(INDEX('B31.3 C-1'!C$8:C$86,V11+1),"ERROR")</f>
        <v>-25</v>
      </c>
      <c r="Y11" s="123">
        <f>IFERROR((U11-W11)/(X11-W11),"ERROR")</f>
        <v>0.2</v>
      </c>
      <c r="Z11" s="123">
        <f>IFERROR(VLOOKUP(W11,'B31.3 C-1'!C$8:Y$86,V$18+1),"ERROR")</f>
        <v>-0.84</v>
      </c>
      <c r="AA11" s="123">
        <f>IFERROR(VLOOKUP(X11,'B31.3 C-1'!C$8:Y$86,V$18+1),"ERROR")</f>
        <v>-0.68</v>
      </c>
      <c r="AB11" s="123">
        <f>IFERROR(Z11+(AA11-Z11)*Y11,"ERROR")</f>
        <v>-0.80799999999999994</v>
      </c>
      <c r="AC11" s="167">
        <f>IFERROR(AB11*(25.4/100/0.3048),"ERROR")</f>
        <v>-0.67333333333333323</v>
      </c>
    </row>
    <row r="12" spans="1:35">
      <c r="A12" s="210"/>
      <c r="B12" s="350"/>
      <c r="C12" s="351"/>
      <c r="D12" s="351"/>
      <c r="E12" s="352"/>
      <c r="F12" s="203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204"/>
      <c r="S12" s="51"/>
      <c r="T12" s="136" t="s">
        <v>6</v>
      </c>
      <c r="U12" s="137">
        <f>IF(E13="","ERROR",IF(D13="°C",E13*1.8+32,E13))</f>
        <v>200</v>
      </c>
      <c r="V12" s="185">
        <f>IFERROR(MATCH(U12,'B31.3 C-1'!C$8:C$86),"ERROR")</f>
        <v>27</v>
      </c>
      <c r="W12" s="185">
        <f>IFERROR(INDEX('B31.3 C-1'!C$8:C$86,V12),"ERROR")</f>
        <v>200</v>
      </c>
      <c r="X12" s="185">
        <f>IFERROR(INDEX('B31.3 C-1'!C$8:C$86,V12+1),"ERROR")</f>
        <v>225</v>
      </c>
      <c r="Y12" s="185">
        <f>IFERROR((U12-W12)/(X12-W12),"ERROR")</f>
        <v>0</v>
      </c>
      <c r="Z12" s="185">
        <f>IFERROR(VLOOKUP(W12,'B31.3 C-1'!C$8:Y$86,V18+1),"ERROR")</f>
        <v>0.99</v>
      </c>
      <c r="AA12" s="185">
        <f>IFERROR(VLOOKUP(X12,'B31.3 C-1'!C$8:Y$86,V$18+1),"ERROR")</f>
        <v>1.21</v>
      </c>
      <c r="AB12" s="185">
        <f>IFERROR(Z12+(AA12-Z12)*Y12,"ERROR")</f>
        <v>0.99</v>
      </c>
      <c r="AC12" s="186">
        <f>IFERROR(AB12*(25.4/100/0.3048),"ERROR")</f>
        <v>0.82499999999999996</v>
      </c>
    </row>
    <row r="13" spans="1:35" ht="12" thickBot="1">
      <c r="A13" s="55" t="s">
        <v>4</v>
      </c>
      <c r="B13" s="67"/>
      <c r="C13" s="67"/>
      <c r="D13" s="170" t="s">
        <v>213</v>
      </c>
      <c r="E13" s="213">
        <v>200</v>
      </c>
      <c r="F13" s="205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204"/>
      <c r="S13" s="51"/>
      <c r="T13" s="138"/>
      <c r="U13" s="139"/>
      <c r="V13" s="140" t="s">
        <v>145</v>
      </c>
      <c r="W13" s="140" t="s">
        <v>146</v>
      </c>
      <c r="X13" s="140" t="s">
        <v>147</v>
      </c>
      <c r="Y13" s="140" t="s">
        <v>148</v>
      </c>
      <c r="Z13" s="140" t="s">
        <v>152</v>
      </c>
      <c r="AA13" s="140" t="s">
        <v>153</v>
      </c>
      <c r="AB13" s="140" t="s">
        <v>154</v>
      </c>
      <c r="AC13" s="141" t="s">
        <v>11</v>
      </c>
    </row>
    <row r="14" spans="1:35">
      <c r="A14" s="290" t="s">
        <v>1</v>
      </c>
      <c r="B14" s="291"/>
      <c r="C14" s="291"/>
      <c r="D14" s="291"/>
      <c r="E14" s="292"/>
      <c r="F14" s="203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204"/>
      <c r="S14" s="51"/>
      <c r="T14" s="165" t="s">
        <v>160</v>
      </c>
      <c r="U14" s="166"/>
      <c r="V14" s="123">
        <f>IFERROR(MATCH(U12,'B31.3 C-6'!E6:Y6),"ERROR")</f>
        <v>8</v>
      </c>
      <c r="W14" s="123">
        <f>IFERROR(INDEX('B31.3 C-6'!E6:Y6,V14),"ERROR")</f>
        <v>200</v>
      </c>
      <c r="X14" s="123">
        <f>IFERROR(INDEX('B31.3 C-6'!E6:Y6,V14+1),"ERROR")</f>
        <v>300</v>
      </c>
      <c r="Y14" s="123">
        <f>IFERROR((U12-W14)/(X14-W14),"ERROR")</f>
        <v>0</v>
      </c>
      <c r="Z14" s="123">
        <f>IFERROR(HLOOKUP(W14,'B31.3 C-6'!E6:Z39,U18),"ERROR")</f>
        <v>29</v>
      </c>
      <c r="AA14" s="123">
        <f>IFERROR(HLOOKUP(X14,'B31.3 C-6'!E6:Z39,U18),"ERROR")</f>
        <v>28.5</v>
      </c>
      <c r="AB14" s="123">
        <f>IFERROR(IF(AA14=0,"ERROR",Z14-(Z14-AA14)*Y14),"ERROR")</f>
        <v>29</v>
      </c>
      <c r="AC14" s="167">
        <f>IFERROR(AB14*6894.75729,"ERROR")</f>
        <v>199947.96140999999</v>
      </c>
    </row>
    <row r="15" spans="1:35" ht="12" thickBot="1">
      <c r="A15" s="293"/>
      <c r="B15" s="294"/>
      <c r="C15" s="294"/>
      <c r="D15" s="294"/>
      <c r="E15" s="295"/>
      <c r="F15" s="203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204"/>
      <c r="S15" s="51"/>
      <c r="T15" s="127" t="s">
        <v>159</v>
      </c>
      <c r="U15" s="128"/>
      <c r="V15" s="124">
        <f>IFERROR(MATCH(V39,'B31.3 C-6'!E6:Y6),"ERROR")</f>
        <v>6</v>
      </c>
      <c r="W15" s="124">
        <f>IFERROR(INDEX('B31.3 C-6'!E6:Y6,V15),"ERROR")</f>
        <v>-100</v>
      </c>
      <c r="X15" s="124">
        <f>IFERROR(INDEX('B31.3 C-6'!E6:Y6,V15+1),"ERROR")</f>
        <v>70</v>
      </c>
      <c r="Y15" s="124">
        <f>IFERROR((V39-W15)/(X15-W15),"ERROR")</f>
        <v>0.3235294117647059</v>
      </c>
      <c r="Z15" s="124">
        <f>IFERROR(HLOOKUP(W15,'B31.3 C-6'!E6:Z39,U18),"ERROR")</f>
        <v>30.4</v>
      </c>
      <c r="AA15" s="124">
        <f>IFERROR(HLOOKUP(X15,'B31.3 C-6'!E6:Z39,U18),"ERROR")</f>
        <v>29.7</v>
      </c>
      <c r="AB15" s="124">
        <f>IFERROR(IF(AA15=0,"ERROR",Z15-(Z15-AA15)*Y15),"ERROR")</f>
        <v>30.173529411764704</v>
      </c>
      <c r="AC15" s="125">
        <f>IFERROR(AB15*6894.75729,"ERROR")</f>
        <v>208039.1618767941</v>
      </c>
    </row>
    <row r="16" spans="1:35" ht="12" thickBot="1">
      <c r="A16" s="143" t="s">
        <v>46</v>
      </c>
      <c r="B16" s="274"/>
      <c r="C16" s="57"/>
      <c r="D16" s="70" t="s">
        <v>297</v>
      </c>
      <c r="E16" s="218">
        <v>273</v>
      </c>
      <c r="F16" s="203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204"/>
      <c r="S16" s="51"/>
      <c r="T16" s="51"/>
      <c r="U16" s="51"/>
    </row>
    <row r="17" spans="1:25">
      <c r="A17" s="296" t="s">
        <v>2</v>
      </c>
      <c r="B17" s="297"/>
      <c r="C17" s="58"/>
      <c r="D17" s="71" t="s">
        <v>9</v>
      </c>
      <c r="E17" s="214">
        <v>1.9</v>
      </c>
      <c r="F17" s="205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204"/>
      <c r="S17" s="51"/>
      <c r="T17" s="121"/>
      <c r="U17" s="122" t="s">
        <v>156</v>
      </c>
      <c r="V17" s="126" t="s">
        <v>155</v>
      </c>
    </row>
    <row r="18" spans="1:25" ht="12" thickBot="1">
      <c r="A18" s="275" t="s">
        <v>3</v>
      </c>
      <c r="B18" s="353" t="s">
        <v>120</v>
      </c>
      <c r="C18" s="354"/>
      <c r="D18" s="354"/>
      <c r="E18" s="355"/>
      <c r="F18" s="203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204"/>
      <c r="S18" s="51"/>
      <c r="T18" s="161" t="s">
        <v>3</v>
      </c>
      <c r="U18" s="129">
        <f>MATCH(B18,'B31.3 C-6'!C7:C39)</f>
        <v>24</v>
      </c>
      <c r="V18" s="130">
        <f>INDEX('B31.3 C-6'!C7:Z39,U18,24)</f>
        <v>1</v>
      </c>
    </row>
    <row r="19" spans="1:25">
      <c r="A19" s="52" t="s">
        <v>166</v>
      </c>
      <c r="B19" s="53"/>
      <c r="C19" s="53"/>
      <c r="D19" s="54" t="str">
        <f>IF(A16="OD",D16,"")</f>
        <v>mm</v>
      </c>
      <c r="E19" s="215" t="s">
        <v>295</v>
      </c>
      <c r="F19" s="206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204"/>
      <c r="S19" s="51"/>
      <c r="V19" s="48">
        <f>IF(E19="1D",1,IF(E19="3D",3,IF(E19="5D",5,IF(E19="1.5D",1.5,E19))))</f>
        <v>1.5</v>
      </c>
      <c r="W19" s="48" t="str">
        <f>IF(RIGHT(E19,1)="D","D",D16)</f>
        <v>D</v>
      </c>
    </row>
    <row r="20" spans="1:25">
      <c r="A20" s="296" t="s">
        <v>22</v>
      </c>
      <c r="B20" s="297"/>
      <c r="C20" s="58" t="s">
        <v>207</v>
      </c>
      <c r="D20" s="71" t="s">
        <v>252</v>
      </c>
      <c r="E20" s="215">
        <v>30000</v>
      </c>
      <c r="F20" s="206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204"/>
      <c r="S20" s="51"/>
      <c r="T20" s="169"/>
      <c r="U20" s="51">
        <f>IF(D20="MPa",E20,E20*0.00689475729)</f>
        <v>206.84271870000001</v>
      </c>
      <c r="V20" s="48">
        <f>IF(D20="MPa",E20/0.00689475729,E20)</f>
        <v>30000</v>
      </c>
      <c r="W20" s="48" t="s">
        <v>209</v>
      </c>
    </row>
    <row r="21" spans="1:25">
      <c r="A21" s="296" t="s">
        <v>8</v>
      </c>
      <c r="B21" s="297"/>
      <c r="C21" s="58" t="s">
        <v>158</v>
      </c>
      <c r="D21" s="59" t="str">
        <f>D20</f>
        <v>lb/in²</v>
      </c>
      <c r="E21" s="196">
        <f>IF(OR(V14="ERROR",W14="ERROR",X14="ERROR",Y14="ERROR",Z14="ERROR",AA14="ERROR",AB14="ERROR",AC14="ERROR"),"NO DATA",IF(D21="MPa",U21,V21))</f>
        <v>30173529.411764704</v>
      </c>
      <c r="F21" s="206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204"/>
      <c r="S21" s="51"/>
      <c r="T21" s="51"/>
      <c r="U21" s="51">
        <f>IF(C21="Eh",AC14,AC15)</f>
        <v>208039.1618767941</v>
      </c>
      <c r="V21" s="48">
        <f>IF(C21="Eh",AB14,AB15)*1000000</f>
        <v>30173529.411764704</v>
      </c>
      <c r="W21" s="48" t="s">
        <v>209</v>
      </c>
    </row>
    <row r="22" spans="1:25">
      <c r="A22" s="296" t="s">
        <v>6</v>
      </c>
      <c r="B22" s="297"/>
      <c r="C22" s="58"/>
      <c r="D22" s="71" t="s">
        <v>210</v>
      </c>
      <c r="E22" s="196">
        <f>IF(OR(V12="ERROR",W12="ERROR",X12="ERROR",Y12="ERROR",Z12="ERROR",AA12="ERROR",AB12="ERROR",AC12="ERROR"),"NO DATA",IF(D22="mm/m",U22,V22))</f>
        <v>9.8999999999999991E-3</v>
      </c>
      <c r="F22" s="206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204"/>
      <c r="S22" s="51"/>
      <c r="T22" s="51"/>
      <c r="U22" s="51">
        <f>AC12</f>
        <v>0.82499999999999996</v>
      </c>
      <c r="V22" s="48">
        <f>IFERROR(AB12/100,"ERROR")</f>
        <v>9.8999999999999991E-3</v>
      </c>
      <c r="W22" s="48" t="s">
        <v>210</v>
      </c>
    </row>
    <row r="23" spans="1:25">
      <c r="A23" s="296" t="s">
        <v>16</v>
      </c>
      <c r="B23" s="297"/>
      <c r="C23" s="58" t="s">
        <v>18</v>
      </c>
      <c r="D23" s="71" t="s">
        <v>9</v>
      </c>
      <c r="E23" s="196">
        <f>IF(E16="",0,IF(D23="mm",U23,V23))</f>
        <v>10.748031496062993</v>
      </c>
      <c r="F23" s="206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204"/>
      <c r="S23" s="51"/>
      <c r="T23" s="51">
        <f>IF(A16="OD",MATCH(IF(D16="in",E16,E16/25.4),'Pipe Schedules'!V7:V48),MATCH(E16,'Pipe Schedules'!A7:A48,0))</f>
        <v>13</v>
      </c>
      <c r="U23" s="48">
        <f>IF(E16="",0,IF(A16="OD",IF(D16="mm",E16,E16*25.4),X23))</f>
        <v>273</v>
      </c>
      <c r="V23" s="48">
        <f>IF(E16="",0,IF(A16="OD",IF(D16="mm",E16/25.4,E16),Y23))</f>
        <v>10.748031496062993</v>
      </c>
      <c r="W23" s="48" t="s">
        <v>9</v>
      </c>
      <c r="X23" s="48">
        <f>INDEX('Pipe Schedules'!B7:B48,T23)</f>
        <v>219.07499999999999</v>
      </c>
      <c r="Y23" s="48">
        <f>X23/25.4</f>
        <v>8.625</v>
      </c>
    </row>
    <row r="24" spans="1:25">
      <c r="A24" s="296" t="s">
        <v>17</v>
      </c>
      <c r="B24" s="297"/>
      <c r="C24" s="58" t="s">
        <v>19</v>
      </c>
      <c r="D24" s="59" t="str">
        <f>D23</f>
        <v>in</v>
      </c>
      <c r="E24" s="196">
        <f>IF(E17="",0,IFERROR(IF(D24="mm",U24,V24),"Non Sch"))</f>
        <v>1.9</v>
      </c>
      <c r="F24" s="206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204"/>
      <c r="S24" s="51"/>
      <c r="T24" s="51">
        <f>IFERROR(MATCH(E17,'Pipe Schedules'!C6:T6,0),0)</f>
        <v>0</v>
      </c>
      <c r="U24" s="48">
        <f>IF(E16="",0,IF(D17="Sch",X24,IF(D17="mm",E17,E17*25.4)))</f>
        <v>48.26</v>
      </c>
      <c r="V24" s="48">
        <f>IF(E16="",0,IF(D17="Sch",Y24,IF(D17="mm",E17/25.4,E17)))</f>
        <v>1.9</v>
      </c>
      <c r="W24" s="48" t="s">
        <v>9</v>
      </c>
      <c r="X24" s="48" t="e">
        <f>INDEX('Pipe Schedules'!C7:T48,T23,T24)</f>
        <v>#VALUE!</v>
      </c>
      <c r="Y24" s="48" t="e">
        <f>X24/25.4</f>
        <v>#VALUE!</v>
      </c>
    </row>
    <row r="25" spans="1:25">
      <c r="A25" s="296" t="s">
        <v>164</v>
      </c>
      <c r="B25" s="297"/>
      <c r="C25" s="58" t="s">
        <v>5</v>
      </c>
      <c r="D25" s="59" t="str">
        <f>D23&amp;"³"</f>
        <v>in³</v>
      </c>
      <c r="E25" s="196">
        <f>IF(E17="",0,IFERROR(IF(D25="mm³",U25,V25),"Non Sch"))</f>
        <v>100.60804551519779</v>
      </c>
      <c r="F25" s="206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204"/>
      <c r="S25" s="51"/>
      <c r="T25" s="51"/>
      <c r="U25" s="48">
        <f>IF(E23=0,0,PI()*(POWER(U23,4)-POWER(U23-2*U24,4))/32/U23)</f>
        <v>1648670.4807724585</v>
      </c>
      <c r="V25" s="48">
        <f>IF(E23=0,0,PI()*(POWER(V23,4)-POWER(V23-2*V24,4))/32/V23)</f>
        <v>100.60804551519779</v>
      </c>
      <c r="W25" s="48" t="s">
        <v>211</v>
      </c>
    </row>
    <row r="26" spans="1:25">
      <c r="A26" s="296" t="s">
        <v>15</v>
      </c>
      <c r="B26" s="297"/>
      <c r="C26" s="58" t="s">
        <v>14</v>
      </c>
      <c r="D26" s="59" t="str">
        <f>D23&amp;"⁴"</f>
        <v>in⁴</v>
      </c>
      <c r="E26" s="196">
        <f>IF(E17="",0,IFERROR(IF(D26="mm⁴",U26,V26),"Non Sch"))</f>
        <v>540.66922097734243</v>
      </c>
      <c r="F26" s="203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204"/>
      <c r="S26" s="51"/>
      <c r="T26" s="51"/>
      <c r="U26" s="48">
        <f>PI()/64*(POWER(U23,4)-POWER(U23-2*U24,4))</f>
        <v>225043520.6254406</v>
      </c>
      <c r="V26" s="48">
        <f>PI()/64*(POWER(V23,4)-POWER(V23-2*V24,4))</f>
        <v>540.66922097734243</v>
      </c>
      <c r="W26" s="48" t="s">
        <v>212</v>
      </c>
    </row>
    <row r="27" spans="1:25" ht="12" thickBot="1">
      <c r="A27" s="61" t="s">
        <v>191</v>
      </c>
      <c r="B27" s="62"/>
      <c r="C27" s="62" t="s">
        <v>192</v>
      </c>
      <c r="D27" s="177" t="str">
        <f>D23</f>
        <v>in</v>
      </c>
      <c r="E27" s="212">
        <f>IF(D27="mm",U27,V27)</f>
        <v>5.9055118110236227E-2</v>
      </c>
      <c r="F27" s="203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204"/>
      <c r="S27" s="51"/>
      <c r="T27" s="51"/>
      <c r="U27" s="48">
        <f>IF(E16="",0,IF(A16="OD",IF(D16="mm",V19,V19*25.4),INDEX('Pipe Schedules'!U7:U48,T23)*25.4*V19))</f>
        <v>1.5</v>
      </c>
      <c r="V27" s="48">
        <f>IF(E16="",0,IF(A16="OD",IF(D16="mm",V19/25.4,V19),INDEX('Pipe Schedules'!U7:U48,T23)*V19))</f>
        <v>5.9055118110236227E-2</v>
      </c>
      <c r="W27" s="48" t="s">
        <v>9</v>
      </c>
    </row>
    <row r="28" spans="1:25" ht="10.15" customHeight="1">
      <c r="A28" s="327" t="s">
        <v>175</v>
      </c>
      <c r="B28" s="328"/>
      <c r="C28" s="328"/>
      <c r="D28" s="328"/>
      <c r="E28" s="329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204"/>
      <c r="S28" s="51"/>
      <c r="T28" s="51"/>
    </row>
    <row r="29" spans="1:25" ht="10.15" customHeight="1">
      <c r="A29" s="330"/>
      <c r="B29" s="331"/>
      <c r="C29" s="331"/>
      <c r="D29" s="331"/>
      <c r="E29" s="332"/>
      <c r="F29" s="207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204"/>
      <c r="S29" s="51"/>
      <c r="T29" s="51"/>
    </row>
    <row r="30" spans="1:25">
      <c r="A30" s="333" t="s">
        <v>171</v>
      </c>
      <c r="B30" s="334"/>
      <c r="C30" s="274" t="s">
        <v>167</v>
      </c>
      <c r="D30" s="70" t="s">
        <v>208</v>
      </c>
      <c r="E30" s="216">
        <v>502</v>
      </c>
      <c r="F30" s="207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204"/>
      <c r="S30" s="51"/>
      <c r="T30" s="51"/>
      <c r="U30" s="48">
        <f>IF(D30="m",E30,E30*0.3048)</f>
        <v>153.00960000000001</v>
      </c>
      <c r="V30" s="48">
        <f>IF(D30="m",E30/0.3048,E30)</f>
        <v>502</v>
      </c>
      <c r="W30" s="48" t="s">
        <v>208</v>
      </c>
    </row>
    <row r="31" spans="1:25">
      <c r="A31" s="181" t="s">
        <v>172</v>
      </c>
      <c r="B31" s="58"/>
      <c r="C31" s="276" t="s">
        <v>168</v>
      </c>
      <c r="D31" s="59" t="str">
        <f>D30</f>
        <v>ft</v>
      </c>
      <c r="E31" s="215">
        <v>60</v>
      </c>
      <c r="F31" s="207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204"/>
      <c r="S31" s="51"/>
      <c r="T31" s="51"/>
      <c r="U31" s="48">
        <f>IF(D31="m",E31,E31*0.3048)</f>
        <v>18.288</v>
      </c>
      <c r="V31" s="48">
        <f t="shared" ref="V31:V33" si="0">IF(D31="m",E31/0.3048,E31)</f>
        <v>60</v>
      </c>
      <c r="W31" s="48" t="s">
        <v>208</v>
      </c>
    </row>
    <row r="32" spans="1:25">
      <c r="A32" s="181" t="s">
        <v>173</v>
      </c>
      <c r="B32" s="58"/>
      <c r="C32" s="182" t="s">
        <v>169</v>
      </c>
      <c r="D32" s="59" t="str">
        <f>D30</f>
        <v>ft</v>
      </c>
      <c r="E32" s="215">
        <v>26</v>
      </c>
      <c r="F32" s="207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204"/>
      <c r="S32" s="51"/>
      <c r="U32" s="48">
        <f>IF(D32="m",E32,E32*0.3048)</f>
        <v>7.9248000000000003</v>
      </c>
      <c r="V32" s="48">
        <f t="shared" si="0"/>
        <v>26</v>
      </c>
      <c r="W32" s="48" t="s">
        <v>208</v>
      </c>
    </row>
    <row r="33" spans="1:23">
      <c r="A33" s="181" t="s">
        <v>174</v>
      </c>
      <c r="B33" s="58"/>
      <c r="C33" s="183" t="s">
        <v>170</v>
      </c>
      <c r="D33" s="59" t="str">
        <f>D30</f>
        <v>ft</v>
      </c>
      <c r="E33" s="215">
        <v>30</v>
      </c>
      <c r="F33" s="207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204"/>
      <c r="S33" s="51"/>
      <c r="U33" s="48">
        <f>IF(D33="m",E33,E33*0.3048)</f>
        <v>9.1440000000000001</v>
      </c>
      <c r="V33" s="48">
        <f t="shared" si="0"/>
        <v>30</v>
      </c>
      <c r="W33" s="48" t="s">
        <v>208</v>
      </c>
    </row>
    <row r="34" spans="1:23">
      <c r="A34" s="181" t="s">
        <v>204</v>
      </c>
      <c r="B34" s="58"/>
      <c r="C34" s="183" t="s">
        <v>205</v>
      </c>
      <c r="D34" s="211" t="str">
        <f>D30</f>
        <v>ft</v>
      </c>
      <c r="E34" s="142">
        <f>IFERROR(IF(D34="m",U34,V34),"NO DATA")</f>
        <v>33.455361841712829</v>
      </c>
      <c r="F34" s="207"/>
      <c r="G34" s="273"/>
      <c r="H34" s="179"/>
      <c r="I34" s="277"/>
      <c r="J34" s="277"/>
      <c r="K34" s="356"/>
      <c r="L34" s="356"/>
      <c r="M34" s="273"/>
      <c r="N34" s="273"/>
      <c r="O34" s="273"/>
      <c r="P34" s="51"/>
      <c r="Q34" s="51"/>
      <c r="R34" s="204"/>
      <c r="S34" s="51"/>
      <c r="U34" s="48">
        <f>SQRT(3*U21/U20*U23*U51)/1000</f>
        <v>10.197194289354071</v>
      </c>
      <c r="V34" s="48">
        <f>SQRT(3/144*V21/V20*V23*V51)</f>
        <v>33.455361841712829</v>
      </c>
      <c r="W34" s="48" t="s">
        <v>208</v>
      </c>
    </row>
    <row r="35" spans="1:23">
      <c r="A35" s="52"/>
      <c r="B35" s="53"/>
      <c r="C35" s="64"/>
      <c r="D35" s="54"/>
      <c r="E35" s="190"/>
      <c r="F35" s="207"/>
      <c r="G35" s="51"/>
      <c r="H35" s="207"/>
      <c r="I35" s="207"/>
      <c r="J35" s="207"/>
      <c r="K35" s="280"/>
      <c r="L35" s="280"/>
      <c r="M35" s="207"/>
      <c r="N35" s="207"/>
      <c r="O35" s="207"/>
      <c r="P35" s="51"/>
      <c r="Q35" s="51"/>
      <c r="R35" s="204"/>
      <c r="S35" s="51"/>
    </row>
    <row r="36" spans="1:23">
      <c r="A36" s="52"/>
      <c r="B36" s="53"/>
      <c r="C36" s="65"/>
      <c r="D36" s="54"/>
      <c r="E36" s="191"/>
      <c r="F36" s="207"/>
      <c r="G36" s="51"/>
      <c r="H36" s="207"/>
      <c r="I36" s="207"/>
      <c r="J36" s="207"/>
      <c r="K36" s="280"/>
      <c r="L36" s="280"/>
      <c r="M36" s="207"/>
      <c r="N36" s="207"/>
      <c r="O36" s="207"/>
      <c r="P36" s="51"/>
      <c r="Q36" s="51"/>
      <c r="R36" s="204"/>
      <c r="S36" s="51"/>
    </row>
    <row r="37" spans="1:23">
      <c r="A37" s="52"/>
      <c r="B37" s="53"/>
      <c r="C37" s="65"/>
      <c r="D37" s="54"/>
      <c r="E37" s="191"/>
      <c r="F37" s="207"/>
      <c r="G37" s="51"/>
      <c r="H37" s="207"/>
      <c r="I37" s="207"/>
      <c r="J37" s="207"/>
      <c r="K37" s="280"/>
      <c r="L37" s="280"/>
      <c r="M37" s="207"/>
      <c r="N37" s="207"/>
      <c r="O37" s="207"/>
      <c r="P37" s="51"/>
      <c r="Q37" s="51"/>
      <c r="R37" s="204"/>
      <c r="S37" s="51"/>
    </row>
    <row r="38" spans="1:23">
      <c r="A38" s="52"/>
      <c r="B38" s="53"/>
      <c r="C38" s="65"/>
      <c r="D38" s="54"/>
      <c r="E38" s="191"/>
      <c r="F38" s="207"/>
      <c r="G38" s="51"/>
      <c r="H38" s="207"/>
      <c r="I38" s="207"/>
      <c r="J38" s="207"/>
      <c r="K38" s="280"/>
      <c r="L38" s="280"/>
      <c r="M38" s="207"/>
      <c r="N38" s="207"/>
      <c r="O38" s="207"/>
      <c r="P38" s="51"/>
      <c r="Q38" s="51"/>
      <c r="R38" s="204"/>
      <c r="S38" s="51"/>
    </row>
    <row r="39" spans="1:23" ht="12" thickBot="1">
      <c r="A39" s="187" t="s">
        <v>189</v>
      </c>
      <c r="B39" s="188"/>
      <c r="C39" s="192" t="s">
        <v>187</v>
      </c>
      <c r="D39" s="189" t="str">
        <f>D13</f>
        <v>°F</v>
      </c>
      <c r="E39" s="213">
        <v>-45</v>
      </c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204"/>
      <c r="S39" s="51"/>
      <c r="U39" s="48">
        <f>(V39-32)/1.8</f>
        <v>-42.777777777777779</v>
      </c>
      <c r="V39" s="48">
        <f>IF(E39="",70,IF(D39="°C",E39*1.8+32,E39))</f>
        <v>-45</v>
      </c>
      <c r="W39" s="48" t="s">
        <v>213</v>
      </c>
    </row>
    <row r="40" spans="1:23">
      <c r="A40" s="327" t="s">
        <v>23</v>
      </c>
      <c r="B40" s="328"/>
      <c r="C40" s="328"/>
      <c r="D40" s="328"/>
      <c r="E40" s="329"/>
      <c r="F40" s="203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204"/>
      <c r="S40" s="51"/>
      <c r="U40" s="51"/>
    </row>
    <row r="41" spans="1:23">
      <c r="A41" s="330"/>
      <c r="B41" s="331"/>
      <c r="C41" s="331"/>
      <c r="D41" s="331"/>
      <c r="E41" s="332"/>
      <c r="F41" s="203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204"/>
      <c r="S41" s="51"/>
      <c r="U41" s="51"/>
    </row>
    <row r="42" spans="1:23">
      <c r="A42" s="298" t="s">
        <v>193</v>
      </c>
      <c r="B42" s="299"/>
      <c r="C42" s="274" t="s">
        <v>161</v>
      </c>
      <c r="D42" s="208" t="s">
        <v>12</v>
      </c>
      <c r="E42" s="195">
        <f>V42</f>
        <v>5.7329455225485606E-3</v>
      </c>
      <c r="F42" s="206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204"/>
      <c r="S42" s="51"/>
      <c r="U42" s="48">
        <f>IF(AND(U23=0,U24=0),0,U24*$U27/POWER((U23-U24)/2,2))</f>
        <v>5.7329455225485597E-3</v>
      </c>
      <c r="V42" s="48">
        <f>IF(AND(V23=0,V24=0),0,V24*$V27/POWER((V23-V24)/2,2))</f>
        <v>5.7329455225485606E-3</v>
      </c>
      <c r="W42" s="48" t="s">
        <v>12</v>
      </c>
    </row>
    <row r="43" spans="1:23">
      <c r="A43" s="181" t="s">
        <v>194</v>
      </c>
      <c r="B43" s="58"/>
      <c r="C43" s="276" t="s">
        <v>162</v>
      </c>
      <c r="D43" s="59" t="s">
        <v>12</v>
      </c>
      <c r="E43" s="196">
        <f>V43</f>
        <v>287.81016556154162</v>
      </c>
      <c r="F43" s="206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204"/>
      <c r="S43" s="51"/>
      <c r="U43" s="48">
        <f>IF(U42=0,0,1.65/U42)</f>
        <v>287.81016556154168</v>
      </c>
      <c r="V43" s="48">
        <f>IF(V42=0,0,1.65/V42)</f>
        <v>287.81016556154162</v>
      </c>
      <c r="W43" s="48" t="s">
        <v>12</v>
      </c>
    </row>
    <row r="44" spans="1:23">
      <c r="A44" s="181" t="s">
        <v>195</v>
      </c>
      <c r="B44" s="58"/>
      <c r="C44" s="193" t="s">
        <v>163</v>
      </c>
      <c r="D44" s="59" t="s">
        <v>12</v>
      </c>
      <c r="E44" s="196">
        <f>V44</f>
        <v>28.096828429680528</v>
      </c>
      <c r="F44" s="250" t="s">
        <v>259</v>
      </c>
      <c r="G44" s="236"/>
      <c r="H44" s="236"/>
      <c r="I44" s="236"/>
      <c r="J44" s="236"/>
      <c r="K44" s="236"/>
      <c r="L44" s="236"/>
      <c r="M44" s="236"/>
      <c r="N44" s="236"/>
      <c r="O44" s="236"/>
      <c r="P44" s="236"/>
      <c r="Q44" s="236"/>
      <c r="R44" s="237"/>
      <c r="S44" s="51"/>
      <c r="U44" s="48">
        <f>IF(U42=0,0,0.9/POWER(U42,2/3))</f>
        <v>28.096828429680528</v>
      </c>
      <c r="V44" s="48">
        <f>IF(V42=0,0,0.9/POWER(V42,2/3))</f>
        <v>28.096828429680528</v>
      </c>
      <c r="W44" s="48" t="s">
        <v>12</v>
      </c>
    </row>
    <row r="45" spans="1:23">
      <c r="A45" s="181" t="s">
        <v>165</v>
      </c>
      <c r="B45" s="58"/>
      <c r="C45" s="183" t="s">
        <v>7</v>
      </c>
      <c r="D45" s="71" t="s">
        <v>208</v>
      </c>
      <c r="E45" s="142">
        <f>IF(ISERROR(V45),0,IF(D45="m",U45,V45))</f>
        <v>120.8600620251634</v>
      </c>
      <c r="F45" s="238"/>
      <c r="G45" s="236"/>
      <c r="H45" s="236"/>
      <c r="I45" s="236"/>
      <c r="J45" s="236"/>
      <c r="K45" s="236"/>
      <c r="L45" s="236"/>
      <c r="M45" s="236"/>
      <c r="N45" s="236"/>
      <c r="O45" s="236"/>
      <c r="P45" s="236"/>
      <c r="Q45" s="236"/>
      <c r="R45" s="237"/>
      <c r="S45" s="51"/>
      <c r="U45" s="48">
        <f>2*PI()*U27/1000*U43+2*U32+U31-8*U27/1000</f>
        <v>36.838146905269809</v>
      </c>
      <c r="V45" s="48">
        <f>2*PI()*V27/12*V43+2*V32+V31-8*V27/12</f>
        <v>120.8600620251634</v>
      </c>
      <c r="W45" s="48" t="s">
        <v>208</v>
      </c>
    </row>
    <row r="46" spans="1:23">
      <c r="A46" s="181" t="s">
        <v>176</v>
      </c>
      <c r="B46" s="58"/>
      <c r="C46" s="183" t="s">
        <v>190</v>
      </c>
      <c r="D46" s="59" t="str">
        <f>D45</f>
        <v>ft</v>
      </c>
      <c r="E46" s="142">
        <f>IF(ISERROR(V46),0,IF(D46="m",U46,V46))</f>
        <v>13</v>
      </c>
      <c r="F46" s="238"/>
      <c r="G46" s="236"/>
      <c r="H46" s="236"/>
      <c r="I46" s="236"/>
      <c r="J46" s="236"/>
      <c r="K46" s="236"/>
      <c r="L46" s="236"/>
      <c r="M46" s="236"/>
      <c r="N46" s="236"/>
      <c r="O46" s="236"/>
      <c r="P46" s="236"/>
      <c r="Q46" s="236"/>
      <c r="R46" s="237"/>
      <c r="S46" s="51"/>
      <c r="U46" s="48">
        <f>IF(U45=0,0,(PI()*U27/1000*U43+U33+U32-4*U27/1000)*U32/U45)</f>
        <v>3.9623999999999997</v>
      </c>
      <c r="V46" s="48">
        <f>IF(V45=0,0,(PI()*V27/12*V43+V33+V32-4*V27/12)*V32/V45)</f>
        <v>13</v>
      </c>
      <c r="W46" s="48" t="s">
        <v>208</v>
      </c>
    </row>
    <row r="47" spans="1:23">
      <c r="A47" s="181" t="s">
        <v>198</v>
      </c>
      <c r="B47" s="58"/>
      <c r="C47" s="183" t="s">
        <v>178</v>
      </c>
      <c r="D47" s="59" t="str">
        <f>D45&amp;"³"</f>
        <v>ft³</v>
      </c>
      <c r="E47" s="196">
        <f>IF(D47="m³",U47,V47)</f>
        <v>29058.019685039373</v>
      </c>
      <c r="F47" s="238"/>
      <c r="G47" s="236"/>
      <c r="H47" s="236"/>
      <c r="I47" s="236"/>
      <c r="J47" s="236"/>
      <c r="K47" s="236"/>
      <c r="L47" s="236"/>
      <c r="M47" s="236"/>
      <c r="N47" s="236"/>
      <c r="O47" s="236"/>
      <c r="P47" s="236"/>
      <c r="Q47" s="236"/>
      <c r="R47" s="237"/>
      <c r="S47" s="51"/>
      <c r="U47" s="48">
        <f>(2*U33+U32-6*U27/1000)*POWER(U32,2)/2</f>
        <v>822.83148568857609</v>
      </c>
      <c r="V47" s="48">
        <f>(2*V33+V32-6*V27/12)*POWER(V32,2)/2</f>
        <v>29058.019685039373</v>
      </c>
      <c r="W47" s="48" t="s">
        <v>214</v>
      </c>
    </row>
    <row r="48" spans="1:23">
      <c r="A48" s="181" t="s">
        <v>198</v>
      </c>
      <c r="B48" s="58"/>
      <c r="C48" s="183" t="s">
        <v>179</v>
      </c>
      <c r="D48" s="59" t="str">
        <f>D45&amp;"³"</f>
        <v>ft³</v>
      </c>
      <c r="E48" s="196">
        <f>IF(D48="m³",U48,V48)</f>
        <v>2926.0078208983923</v>
      </c>
      <c r="F48" s="238"/>
      <c r="G48" s="236"/>
      <c r="H48" s="236"/>
      <c r="I48" s="236"/>
      <c r="J48" s="236"/>
      <c r="K48" s="236"/>
      <c r="L48" s="236"/>
      <c r="M48" s="236"/>
      <c r="N48" s="236"/>
      <c r="O48" s="236"/>
      <c r="P48" s="236"/>
      <c r="Q48" s="236"/>
      <c r="R48" s="237"/>
      <c r="S48" s="51"/>
      <c r="U48" s="168">
        <f>POWER(U32-2*U27/1000,3)/6</f>
        <v>82.855314591372007</v>
      </c>
      <c r="V48" s="168">
        <f>POWER(V32-2*V27/12,3)/6</f>
        <v>2926.0078208983923</v>
      </c>
      <c r="W48" s="48" t="s">
        <v>214</v>
      </c>
    </row>
    <row r="49" spans="1:29">
      <c r="A49" s="181" t="s">
        <v>198</v>
      </c>
      <c r="B49" s="58"/>
      <c r="C49" s="183" t="s">
        <v>180</v>
      </c>
      <c r="D49" s="59" t="str">
        <f>D45&amp;"³"</f>
        <v>ft³</v>
      </c>
      <c r="E49" s="196">
        <f>IF(D49="m³",U49,V49)</f>
        <v>3007.5943164345554</v>
      </c>
      <c r="F49" s="238"/>
      <c r="G49" s="236"/>
      <c r="H49" s="236"/>
      <c r="I49" s="236"/>
      <c r="J49" s="236"/>
      <c r="K49" s="236"/>
      <c r="L49" s="236"/>
      <c r="M49" s="236"/>
      <c r="N49" s="236"/>
      <c r="O49" s="236"/>
      <c r="P49" s="236"/>
      <c r="Q49" s="236"/>
      <c r="R49" s="237"/>
      <c r="S49" s="51"/>
      <c r="U49" s="48">
        <f>((POWER(U32,2)+3*POWER(U27/1000,2)-2*U32*U27/1000)*PI()/4+U32*U27/1000-2*POWER(U27/1000,2))*4*U27/1000*U43</f>
        <v>85.165586869448404</v>
      </c>
      <c r="V49" s="48">
        <f>((POWER(V32,2)+3*POWER(V27/12,2)-2*V32*V27/12)*PI()/4+V32*V27/12-2*POWER(V27/12,2))*4*V27/12*V43</f>
        <v>3007.5943164345554</v>
      </c>
      <c r="W49" s="48" t="s">
        <v>214</v>
      </c>
    </row>
    <row r="50" spans="1:29">
      <c r="A50" s="181" t="s">
        <v>196</v>
      </c>
      <c r="B50" s="58"/>
      <c r="C50" s="183" t="s">
        <v>177</v>
      </c>
      <c r="D50" s="59" t="str">
        <f>D45&amp;"³"</f>
        <v>ft³</v>
      </c>
      <c r="E50" s="196">
        <f>IF(D50="m³",U50,V50)</f>
        <v>14566.271340119711</v>
      </c>
      <c r="F50" s="238"/>
      <c r="G50" s="236"/>
      <c r="H50" s="236"/>
      <c r="I50" s="236"/>
      <c r="J50" s="236"/>
      <c r="K50" s="236"/>
      <c r="L50" s="236"/>
      <c r="M50" s="236"/>
      <c r="N50" s="236"/>
      <c r="O50" s="236"/>
      <c r="P50" s="236"/>
      <c r="Q50" s="236"/>
      <c r="R50" s="237"/>
      <c r="S50" s="51"/>
      <c r="U50" s="48">
        <f>U47+U48+U49-POWER(U46,2)*U45</f>
        <v>412.47087095561596</v>
      </c>
      <c r="V50" s="48">
        <f>V47+V48+V49-POWER(V46,2)*V45</f>
        <v>14566.271340119711</v>
      </c>
      <c r="W50" s="48" t="s">
        <v>214</v>
      </c>
    </row>
    <row r="51" spans="1:29" ht="12" thickBot="1">
      <c r="A51" s="187" t="s">
        <v>197</v>
      </c>
      <c r="B51" s="188"/>
      <c r="C51" s="194" t="s">
        <v>206</v>
      </c>
      <c r="D51" s="189" t="str">
        <f>D23</f>
        <v>in</v>
      </c>
      <c r="E51" s="197">
        <f>IF(D51="mm",U51,V51)</f>
        <v>4.9697999999999993</v>
      </c>
      <c r="F51" s="238"/>
      <c r="G51" s="236"/>
      <c r="H51" s="236"/>
      <c r="I51" s="236"/>
      <c r="J51" s="236"/>
      <c r="K51" s="236"/>
      <c r="L51" s="236"/>
      <c r="M51" s="236"/>
      <c r="N51" s="236"/>
      <c r="O51" s="236"/>
      <c r="P51" s="236"/>
      <c r="Q51" s="236"/>
      <c r="R51" s="237"/>
      <c r="S51" s="51"/>
      <c r="U51" s="48">
        <f>IFERROR(U22*U30,0)</f>
        <v>126.23291999999999</v>
      </c>
      <c r="V51" s="48">
        <f>IFERROR(V22*V30,0)</f>
        <v>4.9697999999999993</v>
      </c>
      <c r="W51" s="48" t="s">
        <v>9</v>
      </c>
    </row>
    <row r="52" spans="1:29" s="69" customFormat="1" ht="10.15" customHeight="1">
      <c r="A52" s="335" t="s">
        <v>41</v>
      </c>
      <c r="B52" s="336"/>
      <c r="C52" s="336"/>
      <c r="D52" s="336"/>
      <c r="E52" s="337"/>
      <c r="F52" s="239"/>
      <c r="G52" s="240"/>
      <c r="H52" s="240"/>
      <c r="I52" s="240"/>
      <c r="J52" s="241"/>
      <c r="K52" s="242"/>
      <c r="L52" s="242"/>
      <c r="M52" s="241"/>
      <c r="N52" s="241"/>
      <c r="O52" s="241"/>
      <c r="P52" s="241"/>
      <c r="Q52" s="241"/>
      <c r="R52" s="243"/>
      <c r="T52" s="179"/>
      <c r="U52" s="48">
        <f>IFERROR((AC12-AC11)*U30,0)</f>
        <v>229.25938399999998</v>
      </c>
      <c r="V52" s="48">
        <f>IFERROR((AB12-AB11)/100*V30,0)</f>
        <v>9.0259599999999995</v>
      </c>
      <c r="W52" s="217" t="s">
        <v>9</v>
      </c>
      <c r="X52" s="277"/>
      <c r="Y52" s="179"/>
      <c r="Z52" s="277"/>
      <c r="AA52" s="179"/>
      <c r="AB52" s="179"/>
      <c r="AC52" s="179"/>
    </row>
    <row r="53" spans="1:29" s="69" customFormat="1">
      <c r="A53" s="338"/>
      <c r="B53" s="339"/>
      <c r="C53" s="339"/>
      <c r="D53" s="339"/>
      <c r="E53" s="340"/>
      <c r="F53" s="239"/>
      <c r="G53" s="240"/>
      <c r="H53" s="240"/>
      <c r="I53" s="240"/>
      <c r="J53" s="241"/>
      <c r="K53" s="241"/>
      <c r="L53" s="241"/>
      <c r="M53" s="241"/>
      <c r="N53" s="241"/>
      <c r="O53" s="241"/>
      <c r="P53" s="241"/>
      <c r="Q53" s="241"/>
      <c r="R53" s="243"/>
      <c r="U53" s="48"/>
      <c r="V53" s="48"/>
    </row>
    <row r="54" spans="1:29">
      <c r="A54" s="52"/>
      <c r="B54" s="53"/>
      <c r="C54" s="53"/>
      <c r="D54" s="53"/>
      <c r="E54" s="66"/>
      <c r="F54" s="244"/>
      <c r="G54" s="245"/>
      <c r="H54" s="245"/>
      <c r="I54" s="245"/>
      <c r="J54" s="246"/>
      <c r="K54" s="246"/>
      <c r="L54" s="247"/>
      <c r="M54" s="245"/>
      <c r="N54" s="248"/>
      <c r="O54" s="248"/>
      <c r="P54" s="248"/>
      <c r="Q54" s="248"/>
      <c r="R54" s="249"/>
      <c r="T54" s="168"/>
      <c r="W54" s="168"/>
      <c r="X54" s="168"/>
      <c r="Y54" s="164"/>
    </row>
    <row r="55" spans="1:29">
      <c r="A55" s="181" t="s">
        <v>181</v>
      </c>
      <c r="B55" s="58"/>
      <c r="C55" s="58" t="s">
        <v>13</v>
      </c>
      <c r="D55" s="71" t="s">
        <v>215</v>
      </c>
      <c r="E55" s="199">
        <f>IF(D55="N",U55,V55)</f>
        <v>3221.1024456633586</v>
      </c>
      <c r="F55" s="244"/>
      <c r="G55" s="245"/>
      <c r="H55" s="245"/>
      <c r="I55" s="245"/>
      <c r="J55" s="246"/>
      <c r="K55" s="246"/>
      <c r="L55" s="247"/>
      <c r="M55" s="245"/>
      <c r="N55" s="248"/>
      <c r="O55" s="248"/>
      <c r="P55" s="248"/>
      <c r="Q55" s="248"/>
      <c r="R55" s="249"/>
      <c r="T55" s="168"/>
      <c r="U55" s="48">
        <f>IFERROR(U21*U26*U51/U50/1000000000,0)</f>
        <v>14328.177517183958</v>
      </c>
      <c r="V55" s="48">
        <f>IFERROR(V21*V26*V51/V50/POWER(12,3),0)</f>
        <v>3221.1024456633586</v>
      </c>
      <c r="W55" s="48">
        <f>IFERROR(U21*U26*U52/U50/1000000000,0)</f>
        <v>26022.286036259353</v>
      </c>
      <c r="X55" s="168">
        <f>IFERROR(V21*V26*V52/V50/POWER(12,3),0)</f>
        <v>5850.0426235381001</v>
      </c>
      <c r="Y55" s="164" t="s">
        <v>215</v>
      </c>
    </row>
    <row r="56" spans="1:29">
      <c r="A56" s="181" t="s">
        <v>182</v>
      </c>
      <c r="B56" s="58"/>
      <c r="C56" s="58" t="s">
        <v>13</v>
      </c>
      <c r="D56" s="59" t="str">
        <f>D55</f>
        <v>lbf</v>
      </c>
      <c r="E56" s="199">
        <f>IF(D56="N",U56,V56)</f>
        <v>3095.8251402905466</v>
      </c>
      <c r="F56" s="244"/>
      <c r="G56" s="245"/>
      <c r="H56" s="245"/>
      <c r="I56" s="245"/>
      <c r="J56" s="246"/>
      <c r="K56" s="246"/>
      <c r="L56" s="247"/>
      <c r="M56" s="245"/>
      <c r="N56" s="248"/>
      <c r="O56" s="248"/>
      <c r="P56" s="248"/>
      <c r="Q56" s="248"/>
      <c r="R56" s="249"/>
      <c r="T56" s="168"/>
      <c r="U56" s="48">
        <f>IFERROR(AC14/AC15*U55,0)</f>
        <v>13770.916299779105</v>
      </c>
      <c r="V56" s="48">
        <f>IFERROR(AB14/AB15*V55,0)</f>
        <v>3095.8251402905466</v>
      </c>
      <c r="W56" s="168" t="s">
        <v>215</v>
      </c>
      <c r="X56" s="168"/>
      <c r="Y56" s="164"/>
    </row>
    <row r="57" spans="1:29">
      <c r="A57" s="52" t="s">
        <v>203</v>
      </c>
      <c r="B57" s="53"/>
      <c r="C57" s="53" t="s">
        <v>201</v>
      </c>
      <c r="D57" s="54" t="str">
        <f>D55</f>
        <v>lbf</v>
      </c>
      <c r="E57" s="199">
        <f>IF(D57="N",U57,V57)</f>
        <v>697.9055298937277</v>
      </c>
      <c r="F57" s="244"/>
      <c r="G57" s="245"/>
      <c r="H57" s="245"/>
      <c r="I57" s="245"/>
      <c r="J57" s="246"/>
      <c r="K57" s="246"/>
      <c r="L57" s="247"/>
      <c r="M57" s="245"/>
      <c r="N57" s="248"/>
      <c r="O57" s="248"/>
      <c r="P57" s="248"/>
      <c r="Q57" s="248"/>
      <c r="R57" s="249"/>
      <c r="T57" s="168"/>
      <c r="U57" s="48">
        <f>IFERROR(U55*U46/U31*2,0)</f>
        <v>6208.8769241130476</v>
      </c>
      <c r="V57" s="48">
        <f>IFERROR(V55*V46/V31,0)</f>
        <v>697.9055298937277</v>
      </c>
      <c r="W57" s="168" t="s">
        <v>215</v>
      </c>
      <c r="X57" s="168"/>
      <c r="Y57" s="164"/>
    </row>
    <row r="58" spans="1:29">
      <c r="A58" s="181" t="s">
        <v>183</v>
      </c>
      <c r="B58" s="58"/>
      <c r="C58" s="198" t="s">
        <v>184</v>
      </c>
      <c r="D58" s="59" t="str">
        <f>D20</f>
        <v>lb/in²</v>
      </c>
      <c r="E58" s="199">
        <f>IF(D58="MPa",U58,V58)</f>
        <v>140331.03336673809</v>
      </c>
      <c r="F58" s="244"/>
      <c r="G58" s="245"/>
      <c r="H58" s="245"/>
      <c r="I58" s="245"/>
      <c r="J58" s="246"/>
      <c r="K58" s="246"/>
      <c r="L58" s="247"/>
      <c r="M58" s="245"/>
      <c r="N58" s="248"/>
      <c r="O58" s="248"/>
      <c r="P58" s="248"/>
      <c r="Q58" s="248"/>
      <c r="R58" s="249"/>
      <c r="T58" s="168"/>
      <c r="U58" s="48">
        <f>IFERROR(((U32-U46)*U55)*U44/U25*1000,0)</f>
        <v>967.54841531855141</v>
      </c>
      <c r="V58" s="48">
        <f>IFERROR(((V32-V46)*12*V55)*V44/V25,0)</f>
        <v>140331.03336673809</v>
      </c>
      <c r="W58" s="168" t="s">
        <v>209</v>
      </c>
      <c r="X58" s="168"/>
      <c r="Y58" s="164"/>
    </row>
    <row r="59" spans="1:29">
      <c r="A59" s="181" t="s">
        <v>185</v>
      </c>
      <c r="B59" s="58"/>
      <c r="C59" s="198" t="s">
        <v>186</v>
      </c>
      <c r="D59" s="59" t="str">
        <f>D20</f>
        <v>lb/in²</v>
      </c>
      <c r="E59" s="199">
        <f>IF(D59="MPa",U59,V59)</f>
        <v>140331.03336673809</v>
      </c>
      <c r="F59" s="244"/>
      <c r="G59" s="245"/>
      <c r="H59" s="245"/>
      <c r="I59" s="245"/>
      <c r="J59" s="246"/>
      <c r="K59" s="246"/>
      <c r="L59" s="247"/>
      <c r="M59" s="245"/>
      <c r="N59" s="248"/>
      <c r="O59" s="248"/>
      <c r="P59" s="248"/>
      <c r="Q59" s="248"/>
      <c r="R59" s="249"/>
      <c r="T59" s="168"/>
      <c r="U59" s="48">
        <f>IFERROR(U46*U55*U44/U25*1000,0)</f>
        <v>967.54841531855106</v>
      </c>
      <c r="V59" s="48">
        <f>IFERROR(V46*12*V55*V44/V25,0)</f>
        <v>140331.03336673809</v>
      </c>
      <c r="W59" s="168" t="s">
        <v>209</v>
      </c>
      <c r="X59" s="168"/>
      <c r="Y59" s="164"/>
    </row>
    <row r="60" spans="1:29" ht="10.15" customHeight="1">
      <c r="A60" s="181" t="s">
        <v>188</v>
      </c>
      <c r="B60" s="58"/>
      <c r="C60" s="58"/>
      <c r="D60" s="59" t="str">
        <f>D20</f>
        <v>lb/in²</v>
      </c>
      <c r="E60" s="199">
        <f>IF(D60="MPa",U60,V60)</f>
        <v>254863.83635696475</v>
      </c>
      <c r="F60" s="244"/>
      <c r="G60" s="245"/>
      <c r="H60" s="245"/>
      <c r="I60" s="245"/>
      <c r="J60" s="246"/>
      <c r="K60" s="246"/>
      <c r="L60" s="247"/>
      <c r="M60" s="245"/>
      <c r="N60" s="248"/>
      <c r="O60" s="248"/>
      <c r="P60" s="248"/>
      <c r="Q60" s="248"/>
      <c r="R60" s="249"/>
      <c r="T60" s="168"/>
      <c r="U60" s="48">
        <f>IFERROR(MAX(((U32-U46)*W55)*U44/U25*1000,U46*W55*U44/U25*1000),0)</f>
        <v>1757.2242936795512</v>
      </c>
      <c r="V60" s="48">
        <f>IFERROR(MAX(((V32-V46)*12*X55)*V44/V25,V46*12*X55*V44/V25),0)</f>
        <v>254863.83635696475</v>
      </c>
      <c r="W60" s="168" t="s">
        <v>209</v>
      </c>
      <c r="X60" s="168"/>
      <c r="Y60" s="164"/>
    </row>
    <row r="61" spans="1:29">
      <c r="A61" s="52"/>
      <c r="B61" s="53"/>
      <c r="C61" s="53"/>
      <c r="D61" s="53"/>
      <c r="E61" s="66"/>
      <c r="F61" s="244"/>
      <c r="G61" s="245"/>
      <c r="H61" s="245"/>
      <c r="I61" s="245"/>
      <c r="J61" s="246"/>
      <c r="K61" s="246"/>
      <c r="L61" s="247"/>
      <c r="M61" s="245"/>
      <c r="N61" s="248"/>
      <c r="O61" s="248"/>
      <c r="P61" s="248"/>
      <c r="Q61" s="248"/>
      <c r="R61" s="249"/>
      <c r="T61" s="168"/>
      <c r="W61" s="168"/>
      <c r="X61" s="168"/>
      <c r="Y61" s="164"/>
    </row>
    <row r="62" spans="1:29">
      <c r="A62" s="52"/>
      <c r="B62" s="53"/>
      <c r="C62" s="53"/>
      <c r="D62" s="53"/>
      <c r="E62" s="66"/>
      <c r="F62" s="244"/>
      <c r="G62" s="245"/>
      <c r="H62" s="245"/>
      <c r="I62" s="245"/>
      <c r="J62" s="246"/>
      <c r="K62" s="246"/>
      <c r="L62" s="247"/>
      <c r="M62" s="245"/>
      <c r="N62" s="248"/>
      <c r="O62" s="248"/>
      <c r="P62" s="248"/>
      <c r="Q62" s="248"/>
      <c r="R62" s="249"/>
      <c r="T62" s="168"/>
      <c r="W62" s="168"/>
      <c r="X62" s="168"/>
      <c r="Y62" s="164"/>
    </row>
    <row r="63" spans="1:29" ht="12" thickBot="1">
      <c r="A63" s="55"/>
      <c r="B63" s="67"/>
      <c r="C63" s="67"/>
      <c r="D63" s="67"/>
      <c r="E63" s="68"/>
      <c r="F63" s="244"/>
      <c r="G63" s="245"/>
      <c r="H63" s="245"/>
      <c r="I63" s="245"/>
      <c r="J63" s="246"/>
      <c r="K63" s="246"/>
      <c r="L63" s="247"/>
      <c r="M63" s="245"/>
      <c r="N63" s="248"/>
      <c r="O63" s="248"/>
      <c r="P63" s="248"/>
      <c r="Q63" s="248"/>
      <c r="R63" s="249"/>
      <c r="T63" s="168"/>
      <c r="W63" s="168"/>
      <c r="X63" s="168"/>
      <c r="Y63" s="164"/>
    </row>
    <row r="64" spans="1:29">
      <c r="A64" s="284" t="s">
        <v>42</v>
      </c>
      <c r="B64" s="285"/>
      <c r="C64" s="285"/>
      <c r="D64" s="285"/>
      <c r="E64" s="286"/>
      <c r="F64" s="200"/>
      <c r="G64" s="201"/>
      <c r="H64" s="201"/>
      <c r="I64" s="201"/>
      <c r="J64" s="201"/>
      <c r="K64" s="201"/>
      <c r="L64" s="201"/>
      <c r="M64" s="201"/>
      <c r="N64" s="201"/>
      <c r="O64" s="201"/>
      <c r="P64" s="201"/>
      <c r="Q64" s="201"/>
      <c r="R64" s="202"/>
      <c r="U64" s="179"/>
      <c r="V64" s="277"/>
    </row>
    <row r="65" spans="1:22">
      <c r="A65" s="287"/>
      <c r="B65" s="288"/>
      <c r="C65" s="288"/>
      <c r="D65" s="288"/>
      <c r="E65" s="289"/>
      <c r="F65" s="53"/>
      <c r="G65" s="53"/>
      <c r="H65" s="53"/>
      <c r="I65" s="53"/>
      <c r="J65" s="53"/>
      <c r="K65" s="53"/>
      <c r="L65" s="53"/>
      <c r="M65" s="53"/>
      <c r="N65" s="53"/>
      <c r="O65" s="53"/>
      <c r="P65" s="53"/>
      <c r="Q65" s="53"/>
      <c r="R65" s="66"/>
      <c r="U65" s="69"/>
      <c r="V65" s="69"/>
    </row>
    <row r="66" spans="1:22">
      <c r="A66" s="72" t="s">
        <v>59</v>
      </c>
      <c r="B66" s="53"/>
      <c r="C66" s="53"/>
      <c r="D66" s="174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/>
      <c r="P66" s="53"/>
      <c r="Q66" s="53"/>
      <c r="R66" s="66"/>
      <c r="U66" s="168"/>
      <c r="V66" s="168"/>
    </row>
    <row r="67" spans="1:22">
      <c r="A67" s="72" t="s">
        <v>60</v>
      </c>
      <c r="B67" s="53"/>
      <c r="C67" s="53"/>
      <c r="D67" s="174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/>
      <c r="P67" s="53"/>
      <c r="Q67" s="53"/>
      <c r="R67" s="66"/>
      <c r="U67" s="168"/>
      <c r="V67" s="168"/>
    </row>
    <row r="68" spans="1:22">
      <c r="A68" s="72"/>
      <c r="B68" s="53"/>
      <c r="C68" s="53"/>
      <c r="D68" s="174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66"/>
      <c r="U68" s="168"/>
      <c r="V68" s="168"/>
    </row>
    <row r="69" spans="1:22">
      <c r="A69" s="72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66"/>
      <c r="U69" s="168"/>
      <c r="V69" s="168"/>
    </row>
    <row r="70" spans="1:22">
      <c r="A70" s="72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66"/>
      <c r="U70" s="168"/>
      <c r="V70" s="168"/>
    </row>
    <row r="71" spans="1:22">
      <c r="A71" s="72" t="s">
        <v>61</v>
      </c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66"/>
      <c r="U71" s="168"/>
      <c r="V71" s="168"/>
    </row>
    <row r="72" spans="1:22">
      <c r="A72" s="72" t="s">
        <v>62</v>
      </c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53"/>
      <c r="R72" s="66"/>
      <c r="U72" s="168"/>
      <c r="V72" s="168"/>
    </row>
    <row r="73" spans="1:22">
      <c r="A73" s="72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66"/>
      <c r="U73" s="168"/>
      <c r="V73" s="168"/>
    </row>
    <row r="74" spans="1:22">
      <c r="A74" s="72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66"/>
      <c r="U74" s="168"/>
      <c r="V74" s="168"/>
    </row>
    <row r="75" spans="1:22">
      <c r="A75" s="72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/>
      <c r="P75" s="53"/>
      <c r="Q75" s="53"/>
      <c r="R75" s="66"/>
      <c r="U75" s="168"/>
      <c r="V75" s="168"/>
    </row>
    <row r="76" spans="1:22">
      <c r="A76" s="72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/>
      <c r="P76" s="53"/>
      <c r="Q76" s="53"/>
      <c r="R76" s="66"/>
    </row>
    <row r="77" spans="1:22">
      <c r="A77" s="72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3"/>
      <c r="R77" s="66"/>
    </row>
    <row r="78" spans="1:22">
      <c r="A78" s="72" t="s">
        <v>63</v>
      </c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66"/>
    </row>
    <row r="79" spans="1:22">
      <c r="A79" s="72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66"/>
    </row>
    <row r="80" spans="1:22">
      <c r="A80" s="72" t="s">
        <v>199</v>
      </c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/>
      <c r="P80" s="53"/>
      <c r="Q80" s="53"/>
      <c r="R80" s="66"/>
    </row>
    <row r="81" spans="1:18">
      <c r="A81" s="72" t="s">
        <v>251</v>
      </c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3"/>
      <c r="P81" s="53"/>
      <c r="Q81" s="53"/>
      <c r="R81" s="66"/>
    </row>
    <row r="82" spans="1:18">
      <c r="A82" s="72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66"/>
    </row>
    <row r="83" spans="1:18">
      <c r="A83" s="72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3"/>
      <c r="Q83" s="53"/>
      <c r="R83" s="66"/>
    </row>
    <row r="84" spans="1:18">
      <c r="A84" s="72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  <c r="R84" s="66"/>
    </row>
    <row r="85" spans="1:18" ht="12" thickBot="1">
      <c r="A85" s="73"/>
      <c r="B85" s="67"/>
      <c r="C85" s="67"/>
      <c r="D85" s="67"/>
      <c r="E85" s="67"/>
      <c r="F85" s="67"/>
      <c r="G85" s="67"/>
      <c r="H85" s="67"/>
      <c r="I85" s="67"/>
      <c r="J85" s="67"/>
      <c r="K85" s="67"/>
      <c r="L85" s="67"/>
      <c r="M85" s="67"/>
      <c r="N85" s="67"/>
      <c r="O85" s="67"/>
      <c r="P85" s="67"/>
      <c r="Q85" s="67"/>
      <c r="R85" s="68"/>
    </row>
    <row r="86" spans="1:18" ht="6.6" customHeight="1"/>
  </sheetData>
  <sheetProtection algorithmName="SHA-512" hashValue="8o2ZniSsr9PhrQWiYwcdXsjM1KhuQ58//UBhjpJntlp7SddkBWc2s7VKg4wX6tt1XHfVGgkFcAG+OkX54Twb0A==" saltValue="sQ9L9VSIVbN3X2Bnsyx9Qg==" spinCount="100000" sheet="1" objects="1" scenarios="1" selectLockedCells="1"/>
  <mergeCells count="32">
    <mergeCell ref="A52:E53"/>
    <mergeCell ref="A64:E65"/>
    <mergeCell ref="K35:L35"/>
    <mergeCell ref="K36:L36"/>
    <mergeCell ref="K37:L37"/>
    <mergeCell ref="K38:L38"/>
    <mergeCell ref="A40:E41"/>
    <mergeCell ref="A42:B42"/>
    <mergeCell ref="K34:L34"/>
    <mergeCell ref="A17:B17"/>
    <mergeCell ref="B18:E18"/>
    <mergeCell ref="A20:B20"/>
    <mergeCell ref="A21:B21"/>
    <mergeCell ref="A22:B22"/>
    <mergeCell ref="A23:B23"/>
    <mergeCell ref="A24:B24"/>
    <mergeCell ref="A25:B25"/>
    <mergeCell ref="A26:B26"/>
    <mergeCell ref="A28:E29"/>
    <mergeCell ref="A30:B30"/>
    <mergeCell ref="A14:E15"/>
    <mergeCell ref="A1:D6"/>
    <mergeCell ref="E1:O1"/>
    <mergeCell ref="P1:R6"/>
    <mergeCell ref="G3:M3"/>
    <mergeCell ref="G4:M4"/>
    <mergeCell ref="G6:M6"/>
    <mergeCell ref="A7:R7"/>
    <mergeCell ref="A8:E9"/>
    <mergeCell ref="B10:E10"/>
    <mergeCell ref="B11:E11"/>
    <mergeCell ref="B12:E12"/>
  </mergeCells>
  <conditionalFormatting sqref="L54">
    <cfRule type="cellIs" dxfId="101" priority="49" stopIfTrue="1" operator="equal">
      <formula>0</formula>
    </cfRule>
    <cfRule type="cellIs" dxfId="100" priority="50" stopIfTrue="1" operator="notBetween">
      <formula>0.1</formula>
      <formula>10</formula>
    </cfRule>
    <cfRule type="cellIs" dxfId="99" priority="51" operator="notBetween">
      <formula>0.6</formula>
      <formula>6</formula>
    </cfRule>
  </conditionalFormatting>
  <conditionalFormatting sqref="L55">
    <cfRule type="cellIs" dxfId="98" priority="46" stopIfTrue="1" operator="equal">
      <formula>0</formula>
    </cfRule>
    <cfRule type="cellIs" dxfId="97" priority="47" stopIfTrue="1" operator="notBetween">
      <formula>0.1</formula>
      <formula>10</formula>
    </cfRule>
    <cfRule type="cellIs" dxfId="96" priority="48" operator="notBetween">
      <formula>0.6</formula>
      <formula>6</formula>
    </cfRule>
  </conditionalFormatting>
  <conditionalFormatting sqref="L56">
    <cfRule type="cellIs" dxfId="95" priority="43" stopIfTrue="1" operator="equal">
      <formula>0</formula>
    </cfRule>
    <cfRule type="cellIs" dxfId="94" priority="44" stopIfTrue="1" operator="notBetween">
      <formula>0.1</formula>
      <formula>10</formula>
    </cfRule>
    <cfRule type="cellIs" dxfId="93" priority="45" operator="notBetween">
      <formula>0.6</formula>
      <formula>6</formula>
    </cfRule>
  </conditionalFormatting>
  <conditionalFormatting sqref="L57">
    <cfRule type="cellIs" dxfId="92" priority="40" stopIfTrue="1" operator="equal">
      <formula>0</formula>
    </cfRule>
    <cfRule type="cellIs" dxfId="91" priority="41" stopIfTrue="1" operator="notBetween">
      <formula>0.1</formula>
      <formula>10</formula>
    </cfRule>
    <cfRule type="cellIs" dxfId="90" priority="42" operator="notBetween">
      <formula>0.6</formula>
      <formula>6</formula>
    </cfRule>
  </conditionalFormatting>
  <conditionalFormatting sqref="L58">
    <cfRule type="cellIs" dxfId="89" priority="37" stopIfTrue="1" operator="equal">
      <formula>0</formula>
    </cfRule>
    <cfRule type="cellIs" dxfId="88" priority="38" stopIfTrue="1" operator="notBetween">
      <formula>0.1</formula>
      <formula>10</formula>
    </cfRule>
    <cfRule type="cellIs" dxfId="87" priority="39" operator="notBetween">
      <formula>0.6</formula>
      <formula>6</formula>
    </cfRule>
  </conditionalFormatting>
  <conditionalFormatting sqref="L59">
    <cfRule type="cellIs" dxfId="86" priority="34" stopIfTrue="1" operator="equal">
      <formula>0</formula>
    </cfRule>
    <cfRule type="cellIs" dxfId="85" priority="35" stopIfTrue="1" operator="notBetween">
      <formula>0.1</formula>
      <formula>10</formula>
    </cfRule>
    <cfRule type="cellIs" dxfId="84" priority="36" operator="notBetween">
      <formula>0.6</formula>
      <formula>6</formula>
    </cfRule>
  </conditionalFormatting>
  <conditionalFormatting sqref="L60">
    <cfRule type="cellIs" dxfId="83" priority="31" stopIfTrue="1" operator="equal">
      <formula>0</formula>
    </cfRule>
    <cfRule type="cellIs" dxfId="82" priority="32" stopIfTrue="1" operator="notBetween">
      <formula>0.1</formula>
      <formula>10</formula>
    </cfRule>
    <cfRule type="cellIs" dxfId="81" priority="33" operator="notBetween">
      <formula>0.6</formula>
      <formula>6</formula>
    </cfRule>
  </conditionalFormatting>
  <conditionalFormatting sqref="L61">
    <cfRule type="cellIs" dxfId="80" priority="28" stopIfTrue="1" operator="equal">
      <formula>0</formula>
    </cfRule>
    <cfRule type="cellIs" dxfId="79" priority="29" stopIfTrue="1" operator="notBetween">
      <formula>0.1</formula>
      <formula>10</formula>
    </cfRule>
    <cfRule type="cellIs" dxfId="78" priority="30" operator="notBetween">
      <formula>0.6</formula>
      <formula>6</formula>
    </cfRule>
  </conditionalFormatting>
  <conditionalFormatting sqref="L62">
    <cfRule type="cellIs" dxfId="77" priority="25" stopIfTrue="1" operator="equal">
      <formula>0</formula>
    </cfRule>
    <cfRule type="cellIs" dxfId="76" priority="26" stopIfTrue="1" operator="notBetween">
      <formula>0.1</formula>
      <formula>10</formula>
    </cfRule>
    <cfRule type="cellIs" dxfId="75" priority="27" operator="notBetween">
      <formula>0.6</formula>
      <formula>6</formula>
    </cfRule>
  </conditionalFormatting>
  <conditionalFormatting sqref="L63">
    <cfRule type="cellIs" dxfId="74" priority="22" stopIfTrue="1" operator="equal">
      <formula>0</formula>
    </cfRule>
    <cfRule type="cellIs" dxfId="73" priority="23" stopIfTrue="1" operator="notBetween">
      <formula>0.1</formula>
      <formula>10</formula>
    </cfRule>
    <cfRule type="cellIs" dxfId="72" priority="24" operator="notBetween">
      <formula>0.6</formula>
      <formula>6</formula>
    </cfRule>
  </conditionalFormatting>
  <conditionalFormatting sqref="C22:D22">
    <cfRule type="expression" dxfId="71" priority="19">
      <formula>"$X$13=""ERROR"""</formula>
    </cfRule>
    <cfRule type="expression" dxfId="70" priority="20">
      <formula>"$W$13=""ERROR"""</formula>
    </cfRule>
    <cfRule type="expression" dxfId="69" priority="21">
      <formula>"$V$13=""ERROR"""</formula>
    </cfRule>
  </conditionalFormatting>
  <conditionalFormatting sqref="E22">
    <cfRule type="cellIs" dxfId="68" priority="18" operator="equal">
      <formula>"NO DATA"</formula>
    </cfRule>
  </conditionalFormatting>
  <conditionalFormatting sqref="E21">
    <cfRule type="cellIs" dxfId="67" priority="17" operator="equal">
      <formula>"NO DATA"</formula>
    </cfRule>
  </conditionalFormatting>
  <conditionalFormatting sqref="I55:I57">
    <cfRule type="cellIs" dxfId="66" priority="16" operator="lessThan">
      <formula>MAX($F55:$H55)</formula>
    </cfRule>
  </conditionalFormatting>
  <conditionalFormatting sqref="I54">
    <cfRule type="cellIs" dxfId="65" priority="15" operator="lessThan">
      <formula>MAX($F54:$H54)</formula>
    </cfRule>
  </conditionalFormatting>
  <conditionalFormatting sqref="I58:I63">
    <cfRule type="cellIs" dxfId="64" priority="14" operator="lessThan">
      <formula>MAX($F58:$H58)</formula>
    </cfRule>
  </conditionalFormatting>
  <conditionalFormatting sqref="E45">
    <cfRule type="cellIs" dxfId="63" priority="13" operator="equal">
      <formula>"NO DATA"</formula>
    </cfRule>
  </conditionalFormatting>
  <conditionalFormatting sqref="E46">
    <cfRule type="cellIs" dxfId="62" priority="12" operator="equal">
      <formula>"NO DATA"</formula>
    </cfRule>
  </conditionalFormatting>
  <conditionalFormatting sqref="E35">
    <cfRule type="cellIs" dxfId="61" priority="11" operator="equal">
      <formula>"NO DATA"</formula>
    </cfRule>
  </conditionalFormatting>
  <conditionalFormatting sqref="E24">
    <cfRule type="cellIs" dxfId="60" priority="10" operator="equal">
      <formula>"Non Sch"</formula>
    </cfRule>
  </conditionalFormatting>
  <conditionalFormatting sqref="E25">
    <cfRule type="cellIs" dxfId="59" priority="9" operator="equal">
      <formula>"Non Sch"</formula>
    </cfRule>
  </conditionalFormatting>
  <conditionalFormatting sqref="E26">
    <cfRule type="cellIs" dxfId="58" priority="8" operator="equal">
      <formula>"Non Sch"</formula>
    </cfRule>
  </conditionalFormatting>
  <conditionalFormatting sqref="E34">
    <cfRule type="cellIs" dxfId="57" priority="3" operator="equal">
      <formula>"NO DATA"</formula>
    </cfRule>
    <cfRule type="cellIs" dxfId="56" priority="4" stopIfTrue="1" operator="greaterThan">
      <formula>1000</formula>
    </cfRule>
    <cfRule type="cellIs" dxfId="55" priority="5" stopIfTrue="1" operator="greaterThan">
      <formula>100</formula>
    </cfRule>
    <cfRule type="cellIs" dxfId="54" priority="6" stopIfTrue="1" operator="greaterThan">
      <formula>10</formula>
    </cfRule>
    <cfRule type="cellIs" dxfId="53" priority="7" operator="greaterThan">
      <formula>0</formula>
    </cfRule>
  </conditionalFormatting>
  <conditionalFormatting sqref="E33">
    <cfRule type="cellIs" dxfId="52" priority="2" operator="equal">
      <formula>"NO DATA"</formula>
    </cfRule>
  </conditionalFormatting>
  <conditionalFormatting sqref="D16">
    <cfRule type="expression" dxfId="51" priority="1">
      <formula>$A$16="NPS"</formula>
    </cfRule>
  </conditionalFormatting>
  <dataValidations count="11">
    <dataValidation type="list" allowBlank="1" showInputMessage="1" showErrorMessage="1" sqref="D16" xr:uid="{9B5DA10B-F913-4607-9EF3-E1B148B2CE26}">
      <formula1>"in, mm"</formula1>
    </dataValidation>
    <dataValidation type="list" allowBlank="1" showInputMessage="1" showErrorMessage="1" sqref="D17" xr:uid="{CF3853AB-5A33-4F62-9A9F-B201DC9ABA17}">
      <formula1>"Sch, in, mm"</formula1>
    </dataValidation>
    <dataValidation type="list" allowBlank="1" showInputMessage="1" showErrorMessage="1" sqref="A16" xr:uid="{40BCDB4A-EF5E-4BF0-95CB-306087788842}">
      <formula1>"NPS, OD"</formula1>
    </dataValidation>
    <dataValidation type="list" allowBlank="1" showInputMessage="1" showErrorMessage="1" sqref="D13" xr:uid="{ED6CD2EC-AB56-4738-8BB0-E97880AFC8A5}">
      <formula1>"°C,°F"</formula1>
    </dataValidation>
    <dataValidation type="list" allowBlank="1" showInputMessage="1" showErrorMessage="1" sqref="D20" xr:uid="{3E66E87B-2CFF-4E48-847C-B4724202FB46}">
      <formula1>"MPa,lb/in²"</formula1>
    </dataValidation>
    <dataValidation type="list" allowBlank="1" showInputMessage="1" showErrorMessage="1" sqref="D22" xr:uid="{66F1A46D-3C5A-4D77-9347-F34559DCE3A0}">
      <formula1>"mm/m,in/ft"</formula1>
    </dataValidation>
    <dataValidation type="list" allowBlank="1" showInputMessage="1" showErrorMessage="1" sqref="D23" xr:uid="{1BC844A6-1D7B-4416-B00B-7E45EE7A03A6}">
      <formula1>"mm,in"</formula1>
    </dataValidation>
    <dataValidation type="list" allowBlank="1" showInputMessage="1" showErrorMessage="1" sqref="D45 D30" xr:uid="{9E12B86E-CDA3-4762-AA86-CF9346DDDD07}">
      <formula1>"m,ft"</formula1>
    </dataValidation>
    <dataValidation type="list" allowBlank="1" showInputMessage="1" showErrorMessage="1" sqref="C21" xr:uid="{4471D266-A90F-4184-AD0C-69BF71980137}">
      <formula1>"Eh,Ec"</formula1>
    </dataValidation>
    <dataValidation type="list" allowBlank="1" showInputMessage="1" sqref="E19" xr:uid="{135299C2-CE82-436E-A47E-7D35F8A3E72C}">
      <formula1>"1D,1.5D,3D,5D"</formula1>
    </dataValidation>
    <dataValidation type="list" allowBlank="1" showInputMessage="1" showErrorMessage="1" sqref="D55" xr:uid="{9CD8980B-7E01-4D17-BC6D-C31DAFE75D1E}">
      <formula1>"N,lbf"</formula1>
    </dataValidation>
  </dataValidations>
  <pageMargins left="0.9055118110236221" right="0" top="0.31496062992125984" bottom="0.43307086614173229" header="0.11811023622047245" footer="0"/>
  <pageSetup paperSize="9" scale="86" fitToHeight="0" orientation="portrait" r:id="rId1"/>
  <headerFooter>
    <oddFooter>&amp;L&amp;F&amp;C&amp;P of &amp;N
&amp;R&amp;D &amp;T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2E7ECCDB-E978-48C0-B247-B57A42EA2C88}">
          <x14:formula1>
            <xm:f>'Pipe Schedules'!$A$7:$A$48</xm:f>
          </x14:formula1>
          <xm:sqref>E16</xm:sqref>
        </x14:dataValidation>
        <x14:dataValidation type="list" allowBlank="1" showInputMessage="1" xr:uid="{508383BE-7FA1-44FA-8F12-D6894D362CAB}">
          <x14:formula1>
            <xm:f>'Pipe Schedules'!$C$6:$T$6</xm:f>
          </x14:formula1>
          <xm:sqref>E17</xm:sqref>
        </x14:dataValidation>
        <x14:dataValidation type="list" allowBlank="1" showInputMessage="1" showErrorMessage="1" xr:uid="{F5E8B3BB-5A33-43B4-9ADC-9B403092FC2D}">
          <x14:formula1>
            <xm:f>'B31.3 C-6'!$C$7:$C$39</xm:f>
          </x14:formula1>
          <xm:sqref>B18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03"/>
  <dimension ref="A1:AI115"/>
  <sheetViews>
    <sheetView showGridLines="0" zoomScaleNormal="100" workbookViewId="0">
      <selection activeCell="G6" sqref="G6:M6"/>
    </sheetView>
  </sheetViews>
  <sheetFormatPr defaultColWidth="0" defaultRowHeight="0" customHeight="1" zeroHeight="1"/>
  <cols>
    <col min="1" max="2" width="9.1640625" style="48" customWidth="1"/>
    <col min="3" max="3" width="4.33203125" style="48" customWidth="1"/>
    <col min="4" max="4" width="4.83203125" style="48" customWidth="1"/>
    <col min="5" max="10" width="9.1640625" style="48" customWidth="1"/>
    <col min="11" max="11" width="3.6640625" style="48" customWidth="1"/>
    <col min="12" max="12" width="5.5" style="48" customWidth="1"/>
    <col min="13" max="18" width="9.1640625" style="48" customWidth="1"/>
    <col min="19" max="19" width="1.6640625" style="48" customWidth="1"/>
    <col min="20" max="16384" width="9.1640625" style="48" hidden="1"/>
  </cols>
  <sheetData>
    <row r="1" spans="1:35" ht="15.6" customHeight="1">
      <c r="A1" s="309"/>
      <c r="B1" s="310"/>
      <c r="C1" s="310"/>
      <c r="D1" s="311"/>
      <c r="E1" s="281" t="s">
        <v>260</v>
      </c>
      <c r="F1" s="282"/>
      <c r="G1" s="282"/>
      <c r="H1" s="282"/>
      <c r="I1" s="282"/>
      <c r="J1" s="282"/>
      <c r="K1" s="282"/>
      <c r="L1" s="282"/>
      <c r="M1" s="282"/>
      <c r="N1" s="282"/>
      <c r="O1" s="283"/>
      <c r="P1" s="318"/>
      <c r="Q1" s="319"/>
      <c r="R1" s="320"/>
    </row>
    <row r="2" spans="1:35" ht="15.6" hidden="1" customHeight="1">
      <c r="A2" s="312"/>
      <c r="B2" s="313"/>
      <c r="C2" s="313"/>
      <c r="D2" s="314"/>
      <c r="E2" s="264"/>
      <c r="F2" s="265"/>
      <c r="G2" s="227"/>
      <c r="H2" s="228"/>
      <c r="I2" s="228"/>
      <c r="J2" s="228"/>
      <c r="K2" s="228"/>
      <c r="L2" s="229"/>
      <c r="M2" s="225"/>
      <c r="N2" s="226"/>
      <c r="O2" s="266"/>
      <c r="P2" s="321"/>
      <c r="Q2" s="322"/>
      <c r="R2" s="323"/>
    </row>
    <row r="3" spans="1:35" ht="15.6" customHeight="1">
      <c r="A3" s="312"/>
      <c r="B3" s="313"/>
      <c r="C3" s="313"/>
      <c r="D3" s="314"/>
      <c r="E3" s="267"/>
      <c r="F3" s="268"/>
      <c r="G3" s="363" t="s">
        <v>290</v>
      </c>
      <c r="H3" s="364"/>
      <c r="I3" s="364"/>
      <c r="J3" s="364"/>
      <c r="K3" s="364"/>
      <c r="L3" s="364"/>
      <c r="M3" s="365"/>
      <c r="N3" s="230" t="s">
        <v>256</v>
      </c>
      <c r="O3" s="233"/>
      <c r="P3" s="321"/>
      <c r="Q3" s="322"/>
      <c r="R3" s="323"/>
    </row>
    <row r="4" spans="1:35" ht="15.6" customHeight="1">
      <c r="A4" s="312"/>
      <c r="B4" s="313"/>
      <c r="C4" s="313"/>
      <c r="D4" s="314"/>
      <c r="E4" s="269" t="s">
        <v>253</v>
      </c>
      <c r="F4" s="270"/>
      <c r="G4" s="360" t="s">
        <v>255</v>
      </c>
      <c r="H4" s="361"/>
      <c r="I4" s="361"/>
      <c r="J4" s="361"/>
      <c r="K4" s="361"/>
      <c r="L4" s="361"/>
      <c r="M4" s="362"/>
      <c r="N4" s="230" t="s">
        <v>257</v>
      </c>
      <c r="O4" s="263"/>
      <c r="P4" s="321"/>
      <c r="Q4" s="322"/>
      <c r="R4" s="323"/>
    </row>
    <row r="5" spans="1:35" ht="16.149999999999999" hidden="1" customHeight="1">
      <c r="A5" s="312"/>
      <c r="B5" s="313"/>
      <c r="C5" s="313"/>
      <c r="D5" s="314"/>
      <c r="E5" s="267"/>
      <c r="F5" s="268"/>
      <c r="G5" s="235"/>
      <c r="H5" s="234"/>
      <c r="I5" s="234"/>
      <c r="J5" s="234"/>
      <c r="K5" s="234"/>
      <c r="L5" s="234"/>
      <c r="M5" s="232"/>
      <c r="N5" s="230"/>
      <c r="O5" s="263"/>
      <c r="P5" s="321"/>
      <c r="Q5" s="322"/>
      <c r="R5" s="323"/>
    </row>
    <row r="6" spans="1:35" ht="15.6" customHeight="1" thickBot="1">
      <c r="A6" s="315"/>
      <c r="B6" s="316"/>
      <c r="C6" s="316"/>
      <c r="D6" s="317"/>
      <c r="E6" s="271" t="s">
        <v>254</v>
      </c>
      <c r="F6" s="272"/>
      <c r="G6" s="357" t="s">
        <v>289</v>
      </c>
      <c r="H6" s="358"/>
      <c r="I6" s="358"/>
      <c r="J6" s="358"/>
      <c r="K6" s="358"/>
      <c r="L6" s="358"/>
      <c r="M6" s="359"/>
      <c r="N6" s="231" t="s">
        <v>258</v>
      </c>
      <c r="O6" s="262"/>
      <c r="P6" s="324"/>
      <c r="Q6" s="325"/>
      <c r="R6" s="326"/>
    </row>
    <row r="7" spans="1:35" ht="17.25" hidden="1" thickBot="1">
      <c r="A7" s="347" t="s">
        <v>0</v>
      </c>
      <c r="B7" s="348"/>
      <c r="C7" s="348"/>
      <c r="D7" s="348"/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9"/>
      <c r="S7" s="49"/>
      <c r="T7" s="49"/>
      <c r="U7" s="49"/>
      <c r="V7" s="49"/>
      <c r="W7" s="49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</row>
    <row r="8" spans="1:35" ht="11.25">
      <c r="A8" s="341" t="s">
        <v>20</v>
      </c>
      <c r="B8" s="342"/>
      <c r="C8" s="342"/>
      <c r="D8" s="342"/>
      <c r="E8" s="343"/>
      <c r="F8" s="203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204"/>
      <c r="S8" s="51"/>
      <c r="T8" s="51"/>
      <c r="U8" s="51"/>
    </row>
    <row r="9" spans="1:35" ht="12" thickBot="1">
      <c r="A9" s="341"/>
      <c r="B9" s="342"/>
      <c r="C9" s="342"/>
      <c r="D9" s="342"/>
      <c r="E9" s="343"/>
      <c r="F9" s="203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204"/>
      <c r="S9" s="51"/>
      <c r="T9" s="51"/>
      <c r="U9" s="51"/>
    </row>
    <row r="10" spans="1:35" ht="11.25">
      <c r="A10" s="209" t="s">
        <v>21</v>
      </c>
      <c r="B10" s="344"/>
      <c r="C10" s="345"/>
      <c r="D10" s="345"/>
      <c r="E10" s="346"/>
      <c r="F10" s="203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204"/>
      <c r="S10" s="51"/>
      <c r="T10" s="131"/>
      <c r="U10" s="132" t="s">
        <v>144</v>
      </c>
      <c r="V10" s="132" t="s">
        <v>145</v>
      </c>
      <c r="W10" s="132" t="s">
        <v>146</v>
      </c>
      <c r="X10" s="132" t="s">
        <v>147</v>
      </c>
      <c r="Y10" s="132" t="s">
        <v>148</v>
      </c>
      <c r="Z10" s="133" t="s">
        <v>149</v>
      </c>
      <c r="AA10" s="134" t="s">
        <v>150</v>
      </c>
      <c r="AB10" s="134" t="s">
        <v>151</v>
      </c>
      <c r="AC10" s="135" t="s">
        <v>10</v>
      </c>
    </row>
    <row r="11" spans="1:35" ht="11.25">
      <c r="A11" s="210"/>
      <c r="B11" s="350"/>
      <c r="C11" s="351"/>
      <c r="D11" s="351"/>
      <c r="E11" s="352"/>
      <c r="F11" s="203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204"/>
      <c r="S11" s="51"/>
      <c r="T11" s="165"/>
      <c r="U11" s="184">
        <f>V39</f>
        <v>70</v>
      </c>
      <c r="V11" s="123">
        <f>IFERROR(MATCH(U11,'B31.3 C-1'!C$8:C$86),"ERROR")</f>
        <v>22</v>
      </c>
      <c r="W11" s="123">
        <f>IFERROR(INDEX('B31.3 C-1'!C$8:C$86,V11),"ERROR")</f>
        <v>70</v>
      </c>
      <c r="X11" s="123">
        <f>IFERROR(INDEX('B31.3 C-1'!C$8:C$86,V11+1),"ERROR")</f>
        <v>100</v>
      </c>
      <c r="Y11" s="123">
        <f>IFERROR((U11-W11)/(X11-W11),"ERROR")</f>
        <v>0</v>
      </c>
      <c r="Z11" s="123" t="str">
        <f>IFERROR(VLOOKUP(W11,'B31.3 C-1'!C$8:Y$86,V$18+1),"ERROR")</f>
        <v>ERROR</v>
      </c>
      <c r="AA11" s="123" t="str">
        <f>IFERROR(VLOOKUP(X11,'B31.3 C-1'!C$8:Y$86,V$18+1),"ERROR")</f>
        <v>ERROR</v>
      </c>
      <c r="AB11" s="123" t="str">
        <f>IFERROR(Z11+(AA11-Z11)*Y11,"ERROR")</f>
        <v>ERROR</v>
      </c>
      <c r="AC11" s="167" t="str">
        <f>IFERROR(AB11*(25.4/100/0.3048),"ERROR")</f>
        <v>ERROR</v>
      </c>
    </row>
    <row r="12" spans="1:35" ht="11.25">
      <c r="A12" s="210"/>
      <c r="B12" s="350"/>
      <c r="C12" s="351"/>
      <c r="D12" s="351"/>
      <c r="E12" s="352"/>
      <c r="F12" s="203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204"/>
      <c r="S12" s="51"/>
      <c r="T12" s="136" t="s">
        <v>6</v>
      </c>
      <c r="U12" s="137" t="str">
        <f>IF(E13="","ERROR",IF(D13="°C",E13*1.8+32,E13))</f>
        <v>ERROR</v>
      </c>
      <c r="V12" s="185" t="str">
        <f>IFERROR(MATCH(U12,'B31.3 C-1'!C$8:C$86),"ERROR")</f>
        <v>ERROR</v>
      </c>
      <c r="W12" s="185" t="str">
        <f>IFERROR(INDEX('B31.3 C-1'!C$8:C$86,V12),"ERROR")</f>
        <v>ERROR</v>
      </c>
      <c r="X12" s="185" t="str">
        <f>IFERROR(INDEX('B31.3 C-1'!C$8:C$86,V12+1),"ERROR")</f>
        <v>ERROR</v>
      </c>
      <c r="Y12" s="185" t="str">
        <f>IFERROR((U12-W12)/(X12-W12),"ERROR")</f>
        <v>ERROR</v>
      </c>
      <c r="Z12" s="185" t="str">
        <f>IFERROR(VLOOKUP(W12,'B31.3 C-1'!C$8:Y$86,V18+1),"ERROR")</f>
        <v>ERROR</v>
      </c>
      <c r="AA12" s="185" t="str">
        <f>IFERROR(VLOOKUP(X12,'B31.3 C-1'!C$8:Y$86,V$18+1),"ERROR")</f>
        <v>ERROR</v>
      </c>
      <c r="AB12" s="185" t="str">
        <f>IFERROR(Z12+(AA12-Z12)*Y12,"ERROR")</f>
        <v>ERROR</v>
      </c>
      <c r="AC12" s="186" t="str">
        <f>IFERROR(AB12*(25.4/100/0.3048),"ERROR")</f>
        <v>ERROR</v>
      </c>
    </row>
    <row r="13" spans="1:35" ht="12" thickBot="1">
      <c r="A13" s="55" t="s">
        <v>4</v>
      </c>
      <c r="B13" s="67"/>
      <c r="C13" s="67"/>
      <c r="D13" s="170" t="s">
        <v>213</v>
      </c>
      <c r="E13" s="213"/>
      <c r="F13" s="205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204"/>
      <c r="S13" s="51"/>
      <c r="T13" s="138"/>
      <c r="U13" s="139"/>
      <c r="V13" s="140" t="s">
        <v>145</v>
      </c>
      <c r="W13" s="140" t="s">
        <v>146</v>
      </c>
      <c r="X13" s="140" t="s">
        <v>147</v>
      </c>
      <c r="Y13" s="140" t="s">
        <v>148</v>
      </c>
      <c r="Z13" s="140" t="s">
        <v>152</v>
      </c>
      <c r="AA13" s="140" t="s">
        <v>153</v>
      </c>
      <c r="AB13" s="140" t="s">
        <v>154</v>
      </c>
      <c r="AC13" s="141" t="s">
        <v>11</v>
      </c>
    </row>
    <row r="14" spans="1:35" ht="11.25">
      <c r="A14" s="290" t="s">
        <v>1</v>
      </c>
      <c r="B14" s="291"/>
      <c r="C14" s="291"/>
      <c r="D14" s="291"/>
      <c r="E14" s="292"/>
      <c r="F14" s="203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204"/>
      <c r="S14" s="51"/>
      <c r="T14" s="165" t="s">
        <v>160</v>
      </c>
      <c r="U14" s="166"/>
      <c r="V14" s="123" t="str">
        <f>IFERROR(MATCH(U12,'B31.3 C-6'!E6:Y6),"ERROR")</f>
        <v>ERROR</v>
      </c>
      <c r="W14" s="123" t="str">
        <f>IFERROR(INDEX('B31.3 C-6'!E6:Y6,V14),"ERROR")</f>
        <v>ERROR</v>
      </c>
      <c r="X14" s="123" t="str">
        <f>IFERROR(INDEX('B31.3 C-6'!E6:Y6,V14+1),"ERROR")</f>
        <v>ERROR</v>
      </c>
      <c r="Y14" s="123" t="str">
        <f>IFERROR((U12-W14)/(X14-W14),"ERROR")</f>
        <v>ERROR</v>
      </c>
      <c r="Z14" s="123" t="str">
        <f>IFERROR(HLOOKUP(W14,'B31.3 C-6'!E6:Z39,U18),"ERROR")</f>
        <v>ERROR</v>
      </c>
      <c r="AA14" s="123" t="str">
        <f>IFERROR(HLOOKUP(X14,'B31.3 C-6'!E6:Z39,U18),"ERROR")</f>
        <v>ERROR</v>
      </c>
      <c r="AB14" s="123" t="str">
        <f>IFERROR(IF(AA14=0,"ERROR",Z14-(Z14-AA14)*Y14),"ERROR")</f>
        <v>ERROR</v>
      </c>
      <c r="AC14" s="167" t="str">
        <f>IFERROR(AB14*6894.75729,"ERROR")</f>
        <v>ERROR</v>
      </c>
    </row>
    <row r="15" spans="1:35" ht="12" thickBot="1">
      <c r="A15" s="293"/>
      <c r="B15" s="294"/>
      <c r="C15" s="294"/>
      <c r="D15" s="294"/>
      <c r="E15" s="295"/>
      <c r="F15" s="203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204"/>
      <c r="S15" s="51"/>
      <c r="T15" s="127" t="s">
        <v>159</v>
      </c>
      <c r="U15" s="128"/>
      <c r="V15" s="124">
        <f>IFERROR(MATCH(V39,'B31.3 C-6'!E6:Y6),"ERROR")</f>
        <v>7</v>
      </c>
      <c r="W15" s="124">
        <f>IFERROR(INDEX('B31.3 C-6'!E6:Y6,V15),"ERROR")</f>
        <v>70</v>
      </c>
      <c r="X15" s="124">
        <f>IFERROR(INDEX('B31.3 C-6'!E6:Y6,V15+1),"ERROR")</f>
        <v>200</v>
      </c>
      <c r="Y15" s="124">
        <f>IFERROR((V39-W15)/(X15-W15),"ERROR")</f>
        <v>0</v>
      </c>
      <c r="Z15" s="124" t="str">
        <f>IFERROR(HLOOKUP(W15,'B31.3 C-6'!E6:Z39,U18),"ERROR")</f>
        <v>ERROR</v>
      </c>
      <c r="AA15" s="124" t="str">
        <f>IFERROR(HLOOKUP(X15,'B31.3 C-6'!E6:Z39,U18),"ERROR")</f>
        <v>ERROR</v>
      </c>
      <c r="AB15" s="124" t="str">
        <f>IFERROR(IF(AA15=0,"ERROR",Z15-(Z15-AA15)*Y15),"ERROR")</f>
        <v>ERROR</v>
      </c>
      <c r="AC15" s="125" t="str">
        <f>IFERROR(AB15*6894.75729,"ERROR")</f>
        <v>ERROR</v>
      </c>
    </row>
    <row r="16" spans="1:35" ht="12" thickBot="1">
      <c r="A16" s="143" t="s">
        <v>157</v>
      </c>
      <c r="B16" s="180"/>
      <c r="C16" s="57"/>
      <c r="D16" s="70" t="s">
        <v>9</v>
      </c>
      <c r="E16" s="218"/>
      <c r="F16" s="203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204"/>
      <c r="S16" s="51"/>
      <c r="T16" s="51"/>
      <c r="U16" s="51"/>
    </row>
    <row r="17" spans="1:25" ht="11.25">
      <c r="A17" s="296" t="s">
        <v>2</v>
      </c>
      <c r="B17" s="297"/>
      <c r="C17" s="58"/>
      <c r="D17" s="71" t="s">
        <v>55</v>
      </c>
      <c r="E17" s="214"/>
      <c r="F17" s="205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204"/>
      <c r="S17" s="51"/>
      <c r="T17" s="121"/>
      <c r="U17" s="122" t="s">
        <v>156</v>
      </c>
      <c r="V17" s="126" t="s">
        <v>155</v>
      </c>
    </row>
    <row r="18" spans="1:25" ht="12" thickBot="1">
      <c r="A18" s="172" t="s">
        <v>3</v>
      </c>
      <c r="B18" s="353"/>
      <c r="C18" s="354"/>
      <c r="D18" s="354"/>
      <c r="E18" s="355"/>
      <c r="F18" s="203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204"/>
      <c r="S18" s="51"/>
      <c r="T18" s="161" t="s">
        <v>3</v>
      </c>
      <c r="U18" s="129" t="e">
        <f>MATCH(B18,'B31.3 C-6'!C7:C39)</f>
        <v>#N/A</v>
      </c>
      <c r="V18" s="130" t="e">
        <f>INDEX('B31.3 C-6'!C7:Z39,U18,24)</f>
        <v>#N/A</v>
      </c>
    </row>
    <row r="19" spans="1:25" ht="11.25">
      <c r="A19" s="52" t="s">
        <v>166</v>
      </c>
      <c r="B19" s="53"/>
      <c r="C19" s="53"/>
      <c r="D19" s="54" t="str">
        <f>IF(A16="OD",D16,"")</f>
        <v/>
      </c>
      <c r="E19" s="215"/>
      <c r="F19" s="206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204"/>
      <c r="S19" s="51"/>
      <c r="V19" s="48">
        <f>IF(E19="1D",1,IF(E19="3D",3,IF(E19="5D",5,IF(E19="1.5D",1.5,E19))))</f>
        <v>0</v>
      </c>
      <c r="W19" s="48" t="str">
        <f>IF(RIGHT(E19,1)="D","D",D16)</f>
        <v>in</v>
      </c>
    </row>
    <row r="20" spans="1:25" ht="11.25">
      <c r="A20" s="296" t="s">
        <v>22</v>
      </c>
      <c r="B20" s="297"/>
      <c r="C20" s="58" t="s">
        <v>207</v>
      </c>
      <c r="D20" s="71" t="s">
        <v>252</v>
      </c>
      <c r="E20" s="215"/>
      <c r="F20" s="206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204"/>
      <c r="S20" s="51"/>
      <c r="T20" s="169"/>
      <c r="U20" s="51">
        <f>IF(D20="MPa",E20,E20*0.00689475729)</f>
        <v>0</v>
      </c>
      <c r="V20" s="48">
        <f>IF(D20="MPa",E20/0.00689475729,E20)</f>
        <v>0</v>
      </c>
      <c r="W20" s="48" t="s">
        <v>209</v>
      </c>
    </row>
    <row r="21" spans="1:25" ht="11.25">
      <c r="A21" s="296" t="s">
        <v>8</v>
      </c>
      <c r="B21" s="297"/>
      <c r="C21" s="58" t="s">
        <v>158</v>
      </c>
      <c r="D21" s="59" t="str">
        <f>D20</f>
        <v>lb/in²</v>
      </c>
      <c r="E21" s="142" t="str">
        <f>IF(OR(V14="ERROR",W14="ERROR",X14="ERROR",Y14="ERROR",Z14="ERROR",AA14="ERROR",AB14="ERROR",AC14="ERROR"),"NO DATA",IF(D21="MPa",U21,V21))</f>
        <v>NO DATA</v>
      </c>
      <c r="F21" s="206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204"/>
      <c r="S21" s="51"/>
      <c r="T21" s="51"/>
      <c r="U21" s="51" t="str">
        <f>IF(C21="Eh",AC14,AC15)</f>
        <v>ERROR</v>
      </c>
      <c r="V21" s="48" t="e">
        <f>IF(C21="Eh",AB14,AB15)*1000000</f>
        <v>#VALUE!</v>
      </c>
      <c r="W21" s="48" t="s">
        <v>209</v>
      </c>
    </row>
    <row r="22" spans="1:25" ht="11.25">
      <c r="A22" s="296" t="s">
        <v>6</v>
      </c>
      <c r="B22" s="297"/>
      <c r="C22" s="58"/>
      <c r="D22" s="71" t="s">
        <v>210</v>
      </c>
      <c r="E22" s="142" t="str">
        <f>IF(OR(V12="ERROR",W12="ERROR",X12="ERROR",Y12="ERROR",Z12="ERROR",AA12="ERROR",AB12="ERROR",AC12="ERROR"),"NO DATA",IF(D22="mm/m",U22,V22))</f>
        <v>NO DATA</v>
      </c>
      <c r="F22" s="206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204"/>
      <c r="S22" s="51"/>
      <c r="T22" s="51"/>
      <c r="U22" s="51" t="str">
        <f>AC12</f>
        <v>ERROR</v>
      </c>
      <c r="V22" s="48" t="str">
        <f>IFERROR(AB12/100,"ERROR")</f>
        <v>ERROR</v>
      </c>
      <c r="W22" s="48" t="s">
        <v>210</v>
      </c>
    </row>
    <row r="23" spans="1:25" ht="11.25">
      <c r="A23" s="296" t="s">
        <v>16</v>
      </c>
      <c r="B23" s="297"/>
      <c r="C23" s="58" t="s">
        <v>18</v>
      </c>
      <c r="D23" s="71" t="s">
        <v>9</v>
      </c>
      <c r="E23" s="60">
        <f>IF(E16="",0,IF(D23="mm",U23,V23))</f>
        <v>0</v>
      </c>
      <c r="F23" s="206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204"/>
      <c r="S23" s="51"/>
      <c r="T23" s="51" t="e">
        <f>IF(A16="OD",MATCH(IF(D16="in",E16,E16/25.4),'Pipe Schedules'!V7:V48,0),MATCH(E16,'Pipe Schedules'!A7:A48,0))</f>
        <v>#N/A</v>
      </c>
      <c r="U23" s="48">
        <f>IF(E16="",0,IF(A16="OD",IF(D16="mm",E16,E16*25.4),X23))</f>
        <v>0</v>
      </c>
      <c r="V23" s="48">
        <f>IF(E16="",0,IF(A16="OD",IF(D16="mm",E16/25.4,E16),Y23))</f>
        <v>0</v>
      </c>
      <c r="W23" s="48" t="s">
        <v>210</v>
      </c>
      <c r="X23" s="48" t="e">
        <f>INDEX('Pipe Schedules'!B7:B48,T23)</f>
        <v>#N/A</v>
      </c>
      <c r="Y23" s="48" t="e">
        <f>X23/25.4</f>
        <v>#N/A</v>
      </c>
    </row>
    <row r="24" spans="1:25" ht="11.25">
      <c r="A24" s="296" t="s">
        <v>17</v>
      </c>
      <c r="B24" s="297"/>
      <c r="C24" s="58" t="s">
        <v>19</v>
      </c>
      <c r="D24" s="59" t="str">
        <f>D23</f>
        <v>in</v>
      </c>
      <c r="E24" s="196">
        <f>IF(E17="",0,IFERROR(IF(D24="mm",U24,V24),"Non Sch"))</f>
        <v>0</v>
      </c>
      <c r="F24" s="206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204"/>
      <c r="S24" s="51"/>
      <c r="T24" s="51">
        <f>IFERROR(MATCH(E17,'Pipe Schedules'!C6:T6,0),0)</f>
        <v>0</v>
      </c>
      <c r="U24" s="48">
        <f>IF(E16="",0,IF(D17="Sch",X24,IF(D17="mm",E17,E17*25.4)))</f>
        <v>0</v>
      </c>
      <c r="V24" s="48">
        <f>IF(E16="",0,IF(D17="Sch",Y24,IF(D17="mm",E17/25.4,E17)))</f>
        <v>0</v>
      </c>
      <c r="W24" s="48" t="s">
        <v>210</v>
      </c>
      <c r="X24" s="48" t="e">
        <f>INDEX('Pipe Schedules'!C7:T48,T23,T24)</f>
        <v>#N/A</v>
      </c>
      <c r="Y24" s="48" t="e">
        <f>X24/25.4</f>
        <v>#N/A</v>
      </c>
    </row>
    <row r="25" spans="1:25" ht="11.25">
      <c r="A25" s="296" t="s">
        <v>164</v>
      </c>
      <c r="B25" s="297"/>
      <c r="C25" s="58" t="s">
        <v>5</v>
      </c>
      <c r="D25" s="59" t="str">
        <f>D23&amp;"³"</f>
        <v>in³</v>
      </c>
      <c r="E25" s="196">
        <f>IF(E17="",0,IFERROR(IF(D25="mm³",U25,V25),"Non Sch"))</f>
        <v>0</v>
      </c>
      <c r="F25" s="206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204"/>
      <c r="S25" s="51"/>
      <c r="T25" s="51"/>
      <c r="U25" s="48">
        <f>IF(E23=0,0,PI()*(POWER(U23,4)-POWER(U23-2*U24,4))/32/U23)</f>
        <v>0</v>
      </c>
      <c r="V25" s="48">
        <f>IF(E23=0,0,PI()*(POWER(V23,4)-POWER(V23-2*V24,4))/32/V23)</f>
        <v>0</v>
      </c>
      <c r="W25" s="48" t="s">
        <v>211</v>
      </c>
    </row>
    <row r="26" spans="1:25" ht="11.25">
      <c r="A26" s="296" t="s">
        <v>15</v>
      </c>
      <c r="B26" s="297"/>
      <c r="C26" s="58" t="s">
        <v>14</v>
      </c>
      <c r="D26" s="59" t="str">
        <f>D23&amp;"⁴"</f>
        <v>in⁴</v>
      </c>
      <c r="E26" s="196">
        <f>IF(E17="",0,IFERROR(IF(D26="mm⁴",U26,V26),"Non Sch"))</f>
        <v>0</v>
      </c>
      <c r="F26" s="203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204"/>
      <c r="S26" s="51"/>
      <c r="T26" s="51"/>
      <c r="U26" s="51">
        <f>V26*POWER(25.4,4)</f>
        <v>0</v>
      </c>
      <c r="V26" s="48">
        <f>PI()/64*(POWER(V23,4)-POWER(V23-2*V24,4))</f>
        <v>0</v>
      </c>
      <c r="W26" s="48" t="s">
        <v>212</v>
      </c>
    </row>
    <row r="27" spans="1:25" ht="12" thickBot="1">
      <c r="A27" s="61" t="s">
        <v>191</v>
      </c>
      <c r="B27" s="62"/>
      <c r="C27" s="62" t="s">
        <v>192</v>
      </c>
      <c r="D27" s="177" t="str">
        <f>D23</f>
        <v>in</v>
      </c>
      <c r="E27" s="178">
        <f>IF(D27="mm",U27,V27)</f>
        <v>0</v>
      </c>
      <c r="F27" s="203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204"/>
      <c r="S27" s="51"/>
      <c r="T27" s="51"/>
      <c r="U27" s="48">
        <f>IF(E16="",0,IF(A16="OD",IF(D16="mm",V19,V19*25.4),INDEX('Pipe Schedules'!U7:U48,T23)*25.4*V19))</f>
        <v>0</v>
      </c>
      <c r="V27" s="48">
        <f>IF(E16="",0,IF(A16="OD",IF(D16="mm",V19/25.4,V19),INDEX('Pipe Schedules'!U7:U48,T23)*V19))</f>
        <v>0</v>
      </c>
      <c r="W27" s="48" t="s">
        <v>9</v>
      </c>
    </row>
    <row r="28" spans="1:25" ht="10.15" customHeight="1">
      <c r="A28" s="327" t="s">
        <v>175</v>
      </c>
      <c r="B28" s="328"/>
      <c r="C28" s="328"/>
      <c r="D28" s="328"/>
      <c r="E28" s="329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204"/>
      <c r="S28" s="51"/>
      <c r="T28" s="51"/>
    </row>
    <row r="29" spans="1:25" ht="10.15" customHeight="1">
      <c r="A29" s="330"/>
      <c r="B29" s="331"/>
      <c r="C29" s="331"/>
      <c r="D29" s="331"/>
      <c r="E29" s="332"/>
      <c r="F29" s="207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204"/>
      <c r="S29" s="51"/>
      <c r="T29" s="51"/>
    </row>
    <row r="30" spans="1:25" ht="11.25">
      <c r="A30" s="333" t="s">
        <v>171</v>
      </c>
      <c r="B30" s="334"/>
      <c r="C30" s="180" t="s">
        <v>167</v>
      </c>
      <c r="D30" s="70" t="s">
        <v>208</v>
      </c>
      <c r="E30" s="216"/>
      <c r="F30" s="207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204"/>
      <c r="S30" s="51"/>
      <c r="T30" s="51"/>
      <c r="U30" s="48">
        <f>IF(D30="m",E30,E30*0.3048)</f>
        <v>0</v>
      </c>
      <c r="V30" s="48">
        <f>IF(D30="m",E30/0.3048,E30)</f>
        <v>0</v>
      </c>
      <c r="W30" s="48" t="s">
        <v>208</v>
      </c>
    </row>
    <row r="31" spans="1:25" ht="11.25">
      <c r="A31" s="181" t="s">
        <v>172</v>
      </c>
      <c r="B31" s="58"/>
      <c r="C31" s="173" t="s">
        <v>168</v>
      </c>
      <c r="D31" s="59" t="str">
        <f>D30</f>
        <v>ft</v>
      </c>
      <c r="E31" s="215"/>
      <c r="F31" s="207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204"/>
      <c r="S31" s="51"/>
      <c r="T31" s="51"/>
      <c r="U31" s="48">
        <f>IF(D31="m",E31,E31*0.3048)</f>
        <v>0</v>
      </c>
      <c r="V31" s="48">
        <f t="shared" ref="V31:V33" si="0">IF(D31="m",E31/0.3048,E31)</f>
        <v>0</v>
      </c>
      <c r="W31" s="48" t="s">
        <v>208</v>
      </c>
    </row>
    <row r="32" spans="1:25" ht="11.25">
      <c r="A32" s="181" t="s">
        <v>173</v>
      </c>
      <c r="B32" s="58"/>
      <c r="C32" s="182" t="s">
        <v>169</v>
      </c>
      <c r="D32" s="59" t="str">
        <f>D30</f>
        <v>ft</v>
      </c>
      <c r="E32" s="215"/>
      <c r="F32" s="207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204"/>
      <c r="S32" s="51"/>
      <c r="U32" s="48">
        <f>IF(D32="m",E32,E32*0.3048)</f>
        <v>0</v>
      </c>
      <c r="V32" s="48">
        <f t="shared" si="0"/>
        <v>0</v>
      </c>
      <c r="W32" s="48" t="s">
        <v>208</v>
      </c>
    </row>
    <row r="33" spans="1:23" ht="11.25">
      <c r="A33" s="181" t="s">
        <v>174</v>
      </c>
      <c r="B33" s="58"/>
      <c r="C33" s="183" t="s">
        <v>170</v>
      </c>
      <c r="D33" s="59" t="str">
        <f>D30</f>
        <v>ft</v>
      </c>
      <c r="E33" s="215"/>
      <c r="F33" s="207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204"/>
      <c r="S33" s="51"/>
      <c r="U33" s="48">
        <f>IF(D33="m",E33,E33*0.3048)</f>
        <v>0</v>
      </c>
      <c r="V33" s="48">
        <f t="shared" si="0"/>
        <v>0</v>
      </c>
      <c r="W33" s="48" t="s">
        <v>208</v>
      </c>
    </row>
    <row r="34" spans="1:23" ht="11.25">
      <c r="A34" s="181" t="s">
        <v>204</v>
      </c>
      <c r="B34" s="58"/>
      <c r="C34" s="183" t="s">
        <v>205</v>
      </c>
      <c r="D34" s="211" t="str">
        <f>D30</f>
        <v>ft</v>
      </c>
      <c r="E34" s="142" t="str">
        <f>IFERROR(IF(D34="m",U34,V34),"NO DATA")</f>
        <v>NO DATA</v>
      </c>
      <c r="F34" s="207"/>
      <c r="G34" s="176"/>
      <c r="H34" s="179"/>
      <c r="I34" s="175"/>
      <c r="J34" s="175"/>
      <c r="K34" s="356"/>
      <c r="L34" s="356"/>
      <c r="M34" s="176"/>
      <c r="N34" s="176"/>
      <c r="O34" s="176"/>
      <c r="P34" s="51"/>
      <c r="Q34" s="51"/>
      <c r="R34" s="204"/>
      <c r="S34" s="51"/>
      <c r="U34" s="48" t="e">
        <f>SQRT(3*U21/U20*U23*U51)/1000</f>
        <v>#VALUE!</v>
      </c>
      <c r="V34" s="48" t="e">
        <f>SQRT(3/144*V21/V20*V23*V51)</f>
        <v>#VALUE!</v>
      </c>
      <c r="W34" s="48" t="s">
        <v>208</v>
      </c>
    </row>
    <row r="35" spans="1:23" ht="11.25">
      <c r="A35" s="52"/>
      <c r="B35" s="53"/>
      <c r="C35" s="64"/>
      <c r="D35" s="54"/>
      <c r="E35" s="190"/>
      <c r="F35" s="207"/>
      <c r="G35" s="51"/>
      <c r="H35" s="207"/>
      <c r="I35" s="207"/>
      <c r="J35" s="207"/>
      <c r="K35" s="280"/>
      <c r="L35" s="280"/>
      <c r="M35" s="207"/>
      <c r="N35" s="207"/>
      <c r="O35" s="207"/>
      <c r="P35" s="51"/>
      <c r="Q35" s="51"/>
      <c r="R35" s="204"/>
      <c r="S35" s="51"/>
    </row>
    <row r="36" spans="1:23" ht="11.25">
      <c r="A36" s="52"/>
      <c r="B36" s="53"/>
      <c r="C36" s="65"/>
      <c r="D36" s="54"/>
      <c r="E36" s="191"/>
      <c r="F36" s="207"/>
      <c r="G36" s="51"/>
      <c r="H36" s="207"/>
      <c r="I36" s="207"/>
      <c r="J36" s="207"/>
      <c r="K36" s="280"/>
      <c r="L36" s="280"/>
      <c r="M36" s="207"/>
      <c r="N36" s="207"/>
      <c r="O36" s="207"/>
      <c r="P36" s="51"/>
      <c r="Q36" s="51"/>
      <c r="R36" s="204"/>
      <c r="S36" s="51"/>
    </row>
    <row r="37" spans="1:23" ht="11.25">
      <c r="A37" s="52"/>
      <c r="B37" s="53"/>
      <c r="C37" s="65"/>
      <c r="D37" s="54"/>
      <c r="E37" s="191"/>
      <c r="F37" s="207"/>
      <c r="G37" s="51"/>
      <c r="H37" s="207"/>
      <c r="I37" s="207"/>
      <c r="J37" s="207"/>
      <c r="K37" s="280"/>
      <c r="L37" s="280"/>
      <c r="M37" s="207"/>
      <c r="N37" s="207"/>
      <c r="O37" s="207"/>
      <c r="P37" s="51"/>
      <c r="Q37" s="51"/>
      <c r="R37" s="204"/>
      <c r="S37" s="51"/>
    </row>
    <row r="38" spans="1:23" ht="11.25">
      <c r="A38" s="52"/>
      <c r="B38" s="53"/>
      <c r="C38" s="65"/>
      <c r="D38" s="54"/>
      <c r="E38" s="191"/>
      <c r="F38" s="207"/>
      <c r="G38" s="51"/>
      <c r="H38" s="207"/>
      <c r="I38" s="207"/>
      <c r="J38" s="207"/>
      <c r="K38" s="280"/>
      <c r="L38" s="280"/>
      <c r="M38" s="207"/>
      <c r="N38" s="207"/>
      <c r="O38" s="207"/>
      <c r="P38" s="51"/>
      <c r="Q38" s="51"/>
      <c r="R38" s="204"/>
      <c r="S38" s="51"/>
    </row>
    <row r="39" spans="1:23" ht="12" thickBot="1">
      <c r="A39" s="187" t="s">
        <v>189</v>
      </c>
      <c r="B39" s="188"/>
      <c r="C39" s="192" t="s">
        <v>187</v>
      </c>
      <c r="D39" s="189" t="str">
        <f>D13</f>
        <v>°F</v>
      </c>
      <c r="E39" s="213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204"/>
      <c r="S39" s="51"/>
      <c r="U39" s="48">
        <f>(V39-32)/1.8</f>
        <v>21.111111111111111</v>
      </c>
      <c r="V39" s="48">
        <f>IF(E39="",70,IF(D39="°C",E39*1.8+32,E39))</f>
        <v>70</v>
      </c>
      <c r="W39" s="48" t="s">
        <v>213</v>
      </c>
    </row>
    <row r="40" spans="1:23" ht="11.25">
      <c r="A40" s="327" t="s">
        <v>23</v>
      </c>
      <c r="B40" s="328"/>
      <c r="C40" s="328"/>
      <c r="D40" s="328"/>
      <c r="E40" s="329"/>
      <c r="F40" s="203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204"/>
      <c r="S40" s="51"/>
      <c r="U40" s="51"/>
    </row>
    <row r="41" spans="1:23" ht="11.25">
      <c r="A41" s="330"/>
      <c r="B41" s="331"/>
      <c r="C41" s="331"/>
      <c r="D41" s="331"/>
      <c r="E41" s="332"/>
      <c r="F41" s="203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204"/>
      <c r="S41" s="51"/>
      <c r="U41" s="51"/>
    </row>
    <row r="42" spans="1:23" ht="11.25">
      <c r="A42" s="298" t="s">
        <v>193</v>
      </c>
      <c r="B42" s="299"/>
      <c r="C42" s="180" t="s">
        <v>161</v>
      </c>
      <c r="D42" s="208" t="s">
        <v>12</v>
      </c>
      <c r="E42" s="195">
        <f>V42</f>
        <v>0</v>
      </c>
      <c r="F42" s="206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204"/>
      <c r="S42" s="51"/>
      <c r="U42" s="48">
        <f>IF(AND(U23=0,U24=0),0,U24*$U27/POWER((U23-U24)/2,2))</f>
        <v>0</v>
      </c>
      <c r="V42" s="48">
        <f>IF(AND(V23=0,V24=0),0,V24*$V27/POWER((V23-V24)/2,2))</f>
        <v>0</v>
      </c>
      <c r="W42" s="48" t="s">
        <v>12</v>
      </c>
    </row>
    <row r="43" spans="1:23" ht="11.25">
      <c r="A43" s="181" t="s">
        <v>194</v>
      </c>
      <c r="B43" s="58"/>
      <c r="C43" s="173" t="s">
        <v>162</v>
      </c>
      <c r="D43" s="59" t="s">
        <v>12</v>
      </c>
      <c r="E43" s="196">
        <f>V43</f>
        <v>0</v>
      </c>
      <c r="F43" s="206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204"/>
      <c r="S43" s="51"/>
      <c r="U43" s="48">
        <f>IF(U42=0,0,1.65/U42)</f>
        <v>0</v>
      </c>
      <c r="V43" s="48">
        <f>IF(V42=0,0,1.65/V42)</f>
        <v>0</v>
      </c>
      <c r="W43" s="48" t="s">
        <v>12</v>
      </c>
    </row>
    <row r="44" spans="1:23" ht="11.25">
      <c r="A44" s="181" t="s">
        <v>195</v>
      </c>
      <c r="B44" s="58"/>
      <c r="C44" s="193" t="s">
        <v>163</v>
      </c>
      <c r="D44" s="59" t="s">
        <v>12</v>
      </c>
      <c r="E44" s="196">
        <f>V44</f>
        <v>0</v>
      </c>
      <c r="F44" s="250" t="s">
        <v>259</v>
      </c>
      <c r="G44" s="236"/>
      <c r="H44" s="236"/>
      <c r="I44" s="236"/>
      <c r="J44" s="236"/>
      <c r="K44" s="236"/>
      <c r="L44" s="236"/>
      <c r="M44" s="236"/>
      <c r="N44" s="236"/>
      <c r="O44" s="236"/>
      <c r="P44" s="236"/>
      <c r="Q44" s="236"/>
      <c r="R44" s="237"/>
      <c r="S44" s="51"/>
      <c r="U44" s="48">
        <f>IF(U42=0,0,0.9/POWER(U42,2/3))</f>
        <v>0</v>
      </c>
      <c r="V44" s="48">
        <f>IF(V42=0,0,0.9/POWER(V42,2/3))</f>
        <v>0</v>
      </c>
      <c r="W44" s="48" t="s">
        <v>12</v>
      </c>
    </row>
    <row r="45" spans="1:23" ht="11.25">
      <c r="A45" s="181" t="s">
        <v>165</v>
      </c>
      <c r="B45" s="58"/>
      <c r="C45" s="183" t="s">
        <v>7</v>
      </c>
      <c r="D45" s="71" t="s">
        <v>208</v>
      </c>
      <c r="E45" s="142">
        <f>IF(ISERROR(V45),0,IF(D45="m",U45,V45))</f>
        <v>0</v>
      </c>
      <c r="F45" s="238"/>
      <c r="G45" s="236"/>
      <c r="H45" s="236"/>
      <c r="I45" s="236"/>
      <c r="J45" s="236"/>
      <c r="K45" s="236"/>
      <c r="L45" s="236"/>
      <c r="M45" s="236"/>
      <c r="N45" s="236"/>
      <c r="O45" s="236"/>
      <c r="P45" s="236"/>
      <c r="Q45" s="236"/>
      <c r="R45" s="237"/>
      <c r="S45" s="51"/>
      <c r="U45" s="48">
        <f>2*PI()*U27/1000*U43+2*U32+U31-8*U27/1000</f>
        <v>0</v>
      </c>
      <c r="V45" s="48">
        <f>2*PI()*V27/12*V43+2*V32+V31-8*V27/12</f>
        <v>0</v>
      </c>
      <c r="W45" s="48" t="s">
        <v>208</v>
      </c>
    </row>
    <row r="46" spans="1:23" ht="11.25">
      <c r="A46" s="181" t="s">
        <v>176</v>
      </c>
      <c r="B46" s="58"/>
      <c r="C46" s="183" t="s">
        <v>202</v>
      </c>
      <c r="D46" s="59" t="str">
        <f>D45</f>
        <v>ft</v>
      </c>
      <c r="E46" s="142">
        <f>IF(ISERROR(V46),0,IF(D46="m",U46,V46))</f>
        <v>0</v>
      </c>
      <c r="F46" s="238"/>
      <c r="G46" s="236"/>
      <c r="H46" s="236"/>
      <c r="I46" s="236"/>
      <c r="J46" s="236"/>
      <c r="K46" s="236"/>
      <c r="L46" s="236"/>
      <c r="M46" s="236"/>
      <c r="N46" s="236"/>
      <c r="O46" s="236"/>
      <c r="P46" s="236"/>
      <c r="Q46" s="236"/>
      <c r="R46" s="237"/>
      <c r="S46" s="51"/>
      <c r="U46" s="48">
        <f>IF(U45=0,0,(PI()*U27/1000*U43+U33+U32-4*U27/1000)*U32/U45)</f>
        <v>0</v>
      </c>
      <c r="V46" s="48">
        <f>IF(V45=0,0,(PI()*V27/12*V43+V33+V32-4*V27/12)*V32/V45)</f>
        <v>0</v>
      </c>
      <c r="W46" s="48" t="s">
        <v>208</v>
      </c>
    </row>
    <row r="47" spans="1:23" ht="11.25">
      <c r="A47" s="181" t="s">
        <v>198</v>
      </c>
      <c r="B47" s="58"/>
      <c r="C47" s="183" t="s">
        <v>178</v>
      </c>
      <c r="D47" s="59" t="str">
        <f>D45&amp;"³"</f>
        <v>ft³</v>
      </c>
      <c r="E47" s="196">
        <f>IF(D47="m³",U47,V47)</f>
        <v>0</v>
      </c>
      <c r="F47" s="238"/>
      <c r="G47" s="236"/>
      <c r="H47" s="236"/>
      <c r="I47" s="236"/>
      <c r="J47" s="236"/>
      <c r="K47" s="236"/>
      <c r="L47" s="236"/>
      <c r="M47" s="236"/>
      <c r="N47" s="236"/>
      <c r="O47" s="236"/>
      <c r="P47" s="236"/>
      <c r="Q47" s="236"/>
      <c r="R47" s="237"/>
      <c r="S47" s="51"/>
      <c r="U47" s="48">
        <f>(2*U33+U32-6*U27/1000)*POWER(U32,2)/2</f>
        <v>0</v>
      </c>
      <c r="V47" s="48">
        <f>(2*V33+V32-6*V27/12)*POWER(V32,2)/2</f>
        <v>0</v>
      </c>
      <c r="W47" s="48" t="s">
        <v>214</v>
      </c>
    </row>
    <row r="48" spans="1:23" ht="11.25">
      <c r="A48" s="181" t="s">
        <v>198</v>
      </c>
      <c r="B48" s="58"/>
      <c r="C48" s="183" t="s">
        <v>179</v>
      </c>
      <c r="D48" s="59" t="str">
        <f>D45&amp;"³"</f>
        <v>ft³</v>
      </c>
      <c r="E48" s="196">
        <f>IF(D48="m³",U48,V48)</f>
        <v>0</v>
      </c>
      <c r="F48" s="238"/>
      <c r="G48" s="236"/>
      <c r="H48" s="236"/>
      <c r="I48" s="236"/>
      <c r="J48" s="236"/>
      <c r="K48" s="236"/>
      <c r="L48" s="236"/>
      <c r="M48" s="236"/>
      <c r="N48" s="236"/>
      <c r="O48" s="236"/>
      <c r="P48" s="236"/>
      <c r="Q48" s="236"/>
      <c r="R48" s="237"/>
      <c r="S48" s="51"/>
      <c r="U48" s="168">
        <f>POWER(U32-2*U27/1000,3)/6</f>
        <v>0</v>
      </c>
      <c r="V48" s="168">
        <f>POWER(V32-2*V27/12,3)/6</f>
        <v>0</v>
      </c>
      <c r="W48" s="48" t="s">
        <v>214</v>
      </c>
    </row>
    <row r="49" spans="1:29" ht="11.25">
      <c r="A49" s="181" t="s">
        <v>198</v>
      </c>
      <c r="B49" s="58"/>
      <c r="C49" s="183" t="s">
        <v>180</v>
      </c>
      <c r="D49" s="59" t="str">
        <f>D45&amp;"³"</f>
        <v>ft³</v>
      </c>
      <c r="E49" s="196">
        <f>IF(D49="m³",U49,V49)</f>
        <v>0</v>
      </c>
      <c r="F49" s="238"/>
      <c r="G49" s="236"/>
      <c r="H49" s="236"/>
      <c r="I49" s="236"/>
      <c r="J49" s="236"/>
      <c r="K49" s="236"/>
      <c r="L49" s="236"/>
      <c r="M49" s="236"/>
      <c r="N49" s="236"/>
      <c r="O49" s="236"/>
      <c r="P49" s="236"/>
      <c r="Q49" s="236"/>
      <c r="R49" s="237"/>
      <c r="S49" s="51"/>
      <c r="U49" s="48">
        <f>((POWER(U32,2)+3*POWER(U27/1000,2)-2*U32*U27/1000)*PI()/4+U32*U27/1000-2*POWER(U27/1000,2))*4*U27/1000*U43</f>
        <v>0</v>
      </c>
      <c r="V49" s="48">
        <f>((POWER(V32,2)+3*POWER(V27/12,2)-2*V32*V27/12)*PI()/4+V32*V27/12-2*POWER(V27/12,2))*4*V27/12*V43</f>
        <v>0</v>
      </c>
      <c r="W49" s="48" t="s">
        <v>214</v>
      </c>
    </row>
    <row r="50" spans="1:29" ht="11.25">
      <c r="A50" s="181" t="s">
        <v>196</v>
      </c>
      <c r="B50" s="58"/>
      <c r="C50" s="183" t="s">
        <v>200</v>
      </c>
      <c r="D50" s="59" t="str">
        <f>D45&amp;"³"</f>
        <v>ft³</v>
      </c>
      <c r="E50" s="196">
        <f>IF(D50="m³",U50,V50)</f>
        <v>0</v>
      </c>
      <c r="F50" s="238"/>
      <c r="G50" s="236"/>
      <c r="H50" s="236"/>
      <c r="I50" s="236"/>
      <c r="J50" s="236"/>
      <c r="K50" s="236"/>
      <c r="L50" s="236"/>
      <c r="M50" s="236"/>
      <c r="N50" s="236"/>
      <c r="O50" s="236"/>
      <c r="P50" s="236"/>
      <c r="Q50" s="236"/>
      <c r="R50" s="237"/>
      <c r="S50" s="51"/>
      <c r="U50" s="48">
        <f>U47+U48+U49-POWER(U46,2)*U45</f>
        <v>0</v>
      </c>
      <c r="V50" s="48">
        <f>V47+V48+V49-POWER(V46,2)*V45</f>
        <v>0</v>
      </c>
      <c r="W50" s="48" t="s">
        <v>214</v>
      </c>
    </row>
    <row r="51" spans="1:29" ht="12" thickBot="1">
      <c r="A51" s="187" t="s">
        <v>197</v>
      </c>
      <c r="B51" s="188"/>
      <c r="C51" s="194" t="s">
        <v>206</v>
      </c>
      <c r="D51" s="189" t="str">
        <f>D23</f>
        <v>in</v>
      </c>
      <c r="E51" s="197">
        <f>IF(D51="mm",U51,V51)</f>
        <v>0</v>
      </c>
      <c r="F51" s="238"/>
      <c r="G51" s="236"/>
      <c r="H51" s="236"/>
      <c r="I51" s="236"/>
      <c r="J51" s="236"/>
      <c r="K51" s="236"/>
      <c r="L51" s="236"/>
      <c r="M51" s="236"/>
      <c r="N51" s="236"/>
      <c r="O51" s="236"/>
      <c r="P51" s="236"/>
      <c r="Q51" s="236"/>
      <c r="R51" s="237"/>
      <c r="S51" s="51"/>
      <c r="U51" s="48">
        <f>IFERROR(U22*U30,0)</f>
        <v>0</v>
      </c>
      <c r="V51" s="48">
        <f>IFERROR(V22*V30,0)</f>
        <v>0</v>
      </c>
      <c r="W51" s="48" t="s">
        <v>9</v>
      </c>
    </row>
    <row r="52" spans="1:29" s="69" customFormat="1" ht="10.15" customHeight="1">
      <c r="A52" s="335" t="s">
        <v>41</v>
      </c>
      <c r="B52" s="336"/>
      <c r="C52" s="336"/>
      <c r="D52" s="336"/>
      <c r="E52" s="337"/>
      <c r="F52" s="239"/>
      <c r="G52" s="240"/>
      <c r="H52" s="240"/>
      <c r="I52" s="240"/>
      <c r="J52" s="241"/>
      <c r="K52" s="242"/>
      <c r="L52" s="242"/>
      <c r="M52" s="241"/>
      <c r="N52" s="241"/>
      <c r="O52" s="241"/>
      <c r="P52" s="241"/>
      <c r="Q52" s="241"/>
      <c r="R52" s="243"/>
      <c r="T52" s="179"/>
      <c r="U52" s="48">
        <f>IFERROR((AC12-AC11)*U30,0)</f>
        <v>0</v>
      </c>
      <c r="V52" s="48">
        <f>IFERROR((AB12-AB11)/100*V30,0)</f>
        <v>0</v>
      </c>
      <c r="W52" s="217" t="s">
        <v>9</v>
      </c>
      <c r="X52" s="175"/>
      <c r="Y52" s="179"/>
      <c r="Z52" s="175"/>
      <c r="AA52" s="179"/>
      <c r="AB52" s="179"/>
      <c r="AC52" s="179"/>
    </row>
    <row r="53" spans="1:29" s="69" customFormat="1" ht="11.25">
      <c r="A53" s="338"/>
      <c r="B53" s="339"/>
      <c r="C53" s="339"/>
      <c r="D53" s="339"/>
      <c r="E53" s="340"/>
      <c r="F53" s="239"/>
      <c r="G53" s="240"/>
      <c r="H53" s="240"/>
      <c r="I53" s="240"/>
      <c r="J53" s="241"/>
      <c r="K53" s="241"/>
      <c r="L53" s="241"/>
      <c r="M53" s="241"/>
      <c r="N53" s="241"/>
      <c r="O53" s="241"/>
      <c r="P53" s="241"/>
      <c r="Q53" s="241"/>
      <c r="R53" s="243"/>
      <c r="U53" s="48"/>
      <c r="V53" s="48"/>
    </row>
    <row r="54" spans="1:29" ht="11.25">
      <c r="A54" s="52"/>
      <c r="B54" s="53"/>
      <c r="C54" s="53"/>
      <c r="D54" s="53"/>
      <c r="E54" s="66"/>
      <c r="F54" s="244"/>
      <c r="G54" s="245"/>
      <c r="H54" s="245"/>
      <c r="I54" s="245"/>
      <c r="J54" s="246"/>
      <c r="K54" s="246"/>
      <c r="L54" s="247"/>
      <c r="M54" s="245"/>
      <c r="N54" s="248"/>
      <c r="O54" s="248"/>
      <c r="P54" s="248"/>
      <c r="Q54" s="248"/>
      <c r="R54" s="249"/>
      <c r="T54" s="168"/>
      <c r="W54" s="168"/>
      <c r="X54" s="168"/>
      <c r="Y54" s="164"/>
    </row>
    <row r="55" spans="1:29" ht="11.25">
      <c r="A55" s="181" t="s">
        <v>181</v>
      </c>
      <c r="B55" s="58"/>
      <c r="C55" s="58" t="s">
        <v>201</v>
      </c>
      <c r="D55" s="71" t="s">
        <v>215</v>
      </c>
      <c r="E55" s="199">
        <f>IF(D55="N",U55,V55)</f>
        <v>0</v>
      </c>
      <c r="F55" s="244"/>
      <c r="G55" s="245"/>
      <c r="H55" s="245"/>
      <c r="I55" s="245"/>
      <c r="J55" s="246"/>
      <c r="K55" s="246"/>
      <c r="L55" s="247"/>
      <c r="M55" s="245"/>
      <c r="N55" s="248"/>
      <c r="O55" s="248"/>
      <c r="P55" s="248"/>
      <c r="Q55" s="248"/>
      <c r="R55" s="249"/>
      <c r="T55" s="168"/>
      <c r="U55" s="48">
        <f>IFERROR(U21*U26*U51/U50/1000000000,0)</f>
        <v>0</v>
      </c>
      <c r="V55" s="48">
        <f>IFERROR(V21*V26*V51/V50/POWER(12,3),0)</f>
        <v>0</v>
      </c>
      <c r="W55" s="48">
        <f>IFERROR(U21*U26*U52/U50/1000000000,0)</f>
        <v>0</v>
      </c>
      <c r="X55" s="168">
        <f>IFERROR(V21*V26*V52/V50/POWER(12,3),0)</f>
        <v>0</v>
      </c>
      <c r="Y55" s="164" t="s">
        <v>215</v>
      </c>
    </row>
    <row r="56" spans="1:29" ht="11.25">
      <c r="A56" s="181" t="s">
        <v>182</v>
      </c>
      <c r="B56" s="58"/>
      <c r="C56" s="58" t="s">
        <v>201</v>
      </c>
      <c r="D56" s="59" t="str">
        <f>D55</f>
        <v>lbf</v>
      </c>
      <c r="E56" s="199">
        <f>IF(D56="N",U56,V56)</f>
        <v>0</v>
      </c>
      <c r="F56" s="244"/>
      <c r="G56" s="245"/>
      <c r="H56" s="245"/>
      <c r="I56" s="245"/>
      <c r="J56" s="246"/>
      <c r="K56" s="246"/>
      <c r="L56" s="247"/>
      <c r="M56" s="245"/>
      <c r="N56" s="248"/>
      <c r="O56" s="248"/>
      <c r="P56" s="248"/>
      <c r="Q56" s="248"/>
      <c r="R56" s="249"/>
      <c r="T56" s="168"/>
      <c r="U56" s="48">
        <f>IFERROR(AC14/AC15*U55,0)</f>
        <v>0</v>
      </c>
      <c r="V56" s="48">
        <f>IFERROR(AB14/AB15*V55,0)</f>
        <v>0</v>
      </c>
      <c r="W56" s="168" t="s">
        <v>215</v>
      </c>
      <c r="X56" s="168"/>
      <c r="Y56" s="164"/>
    </row>
    <row r="57" spans="1:29" ht="11.25">
      <c r="A57" s="52" t="s">
        <v>203</v>
      </c>
      <c r="B57" s="53"/>
      <c r="C57" s="53" t="s">
        <v>13</v>
      </c>
      <c r="D57" s="54" t="str">
        <f>D55</f>
        <v>lbf</v>
      </c>
      <c r="E57" s="199">
        <f>IF(D57="N",U57,V57)</f>
        <v>0</v>
      </c>
      <c r="F57" s="244"/>
      <c r="G57" s="245"/>
      <c r="H57" s="245"/>
      <c r="I57" s="245"/>
      <c r="J57" s="246"/>
      <c r="K57" s="246"/>
      <c r="L57" s="247"/>
      <c r="M57" s="245"/>
      <c r="N57" s="248"/>
      <c r="O57" s="248"/>
      <c r="P57" s="248"/>
      <c r="Q57" s="248"/>
      <c r="R57" s="249"/>
      <c r="T57" s="168"/>
      <c r="U57" s="48">
        <f>IFERROR(U55*U46/U31*2,0)</f>
        <v>0</v>
      </c>
      <c r="V57" s="48">
        <f>IFERROR(V55*V46/V31,0)</f>
        <v>0</v>
      </c>
      <c r="W57" s="168" t="s">
        <v>215</v>
      </c>
      <c r="X57" s="168"/>
      <c r="Y57" s="164"/>
    </row>
    <row r="58" spans="1:29" ht="11.25">
      <c r="A58" s="181" t="s">
        <v>183</v>
      </c>
      <c r="B58" s="58"/>
      <c r="C58" s="198" t="s">
        <v>184</v>
      </c>
      <c r="D58" s="59" t="str">
        <f>D20</f>
        <v>lb/in²</v>
      </c>
      <c r="E58" s="199">
        <f>IF(D58="MPa",U58,V58)</f>
        <v>0</v>
      </c>
      <c r="F58" s="244"/>
      <c r="G58" s="245"/>
      <c r="H58" s="245"/>
      <c r="I58" s="245"/>
      <c r="J58" s="246"/>
      <c r="K58" s="246"/>
      <c r="L58" s="247"/>
      <c r="M58" s="245"/>
      <c r="N58" s="248"/>
      <c r="O58" s="248"/>
      <c r="P58" s="248"/>
      <c r="Q58" s="248"/>
      <c r="R58" s="249"/>
      <c r="T58" s="168"/>
      <c r="U58" s="48">
        <f>IFERROR(((U32-U46)*U55)*U44/U25*1000,0)</f>
        <v>0</v>
      </c>
      <c r="V58" s="48">
        <f>IFERROR(((V32-V46)*12*V55)*V44/V25,0)</f>
        <v>0</v>
      </c>
      <c r="W58" s="168" t="s">
        <v>209</v>
      </c>
      <c r="X58" s="168"/>
      <c r="Y58" s="164"/>
    </row>
    <row r="59" spans="1:29" ht="11.25">
      <c r="A59" s="181" t="s">
        <v>185</v>
      </c>
      <c r="B59" s="58"/>
      <c r="C59" s="198" t="s">
        <v>186</v>
      </c>
      <c r="D59" s="59" t="str">
        <f>D20</f>
        <v>lb/in²</v>
      </c>
      <c r="E59" s="199">
        <f>IF(D59="MPa",U59,V59)</f>
        <v>0</v>
      </c>
      <c r="F59" s="244"/>
      <c r="G59" s="245"/>
      <c r="H59" s="245"/>
      <c r="I59" s="245"/>
      <c r="J59" s="246"/>
      <c r="K59" s="246"/>
      <c r="L59" s="247"/>
      <c r="M59" s="245"/>
      <c r="N59" s="248"/>
      <c r="O59" s="248"/>
      <c r="P59" s="248"/>
      <c r="Q59" s="248"/>
      <c r="R59" s="249"/>
      <c r="T59" s="168"/>
      <c r="U59" s="48">
        <f>IFERROR(U46*U55*U44/U25*1000,0)</f>
        <v>0</v>
      </c>
      <c r="V59" s="48">
        <f>IFERROR(V46*12*V55*V44/V25,0)</f>
        <v>0</v>
      </c>
      <c r="W59" s="168" t="s">
        <v>209</v>
      </c>
      <c r="X59" s="168"/>
      <c r="Y59" s="164"/>
    </row>
    <row r="60" spans="1:29" ht="10.15" customHeight="1">
      <c r="A60" s="181" t="s">
        <v>188</v>
      </c>
      <c r="B60" s="58"/>
      <c r="C60" s="58"/>
      <c r="D60" s="59" t="str">
        <f>D20</f>
        <v>lb/in²</v>
      </c>
      <c r="E60" s="199">
        <f>IF(D60="MPa",U60,V60)</f>
        <v>0</v>
      </c>
      <c r="F60" s="244"/>
      <c r="G60" s="245"/>
      <c r="H60" s="245"/>
      <c r="I60" s="245"/>
      <c r="J60" s="246"/>
      <c r="K60" s="246"/>
      <c r="L60" s="247"/>
      <c r="M60" s="245"/>
      <c r="N60" s="248"/>
      <c r="O60" s="248"/>
      <c r="P60" s="248"/>
      <c r="Q60" s="248"/>
      <c r="R60" s="249"/>
      <c r="T60" s="168"/>
      <c r="U60" s="48">
        <f>IFERROR(MAX(((U32-U46)*W55)*U44/U25*1000,U46*W55*U44/U25*1000),0)</f>
        <v>0</v>
      </c>
      <c r="V60" s="48">
        <f>IFERROR(MAX(((V32-V46)*12*X55)*V44/V25,V46*12*X55*V44/V25),0)</f>
        <v>0</v>
      </c>
      <c r="W60" s="168" t="s">
        <v>209</v>
      </c>
      <c r="X60" s="168"/>
      <c r="Y60" s="164"/>
    </row>
    <row r="61" spans="1:29" ht="11.25">
      <c r="A61" s="52"/>
      <c r="B61" s="53"/>
      <c r="C61" s="53"/>
      <c r="D61" s="53"/>
      <c r="E61" s="66"/>
      <c r="F61" s="244"/>
      <c r="G61" s="245"/>
      <c r="H61" s="245"/>
      <c r="I61" s="245"/>
      <c r="J61" s="246"/>
      <c r="K61" s="246"/>
      <c r="L61" s="247"/>
      <c r="M61" s="245"/>
      <c r="N61" s="248"/>
      <c r="O61" s="248"/>
      <c r="P61" s="248"/>
      <c r="Q61" s="248"/>
      <c r="R61" s="249"/>
      <c r="T61" s="168"/>
      <c r="W61" s="168"/>
      <c r="X61" s="168"/>
      <c r="Y61" s="164"/>
    </row>
    <row r="62" spans="1:29" ht="11.25">
      <c r="A62" s="52"/>
      <c r="B62" s="53"/>
      <c r="C62" s="53"/>
      <c r="D62" s="53"/>
      <c r="E62" s="66"/>
      <c r="F62" s="244"/>
      <c r="G62" s="245"/>
      <c r="H62" s="245"/>
      <c r="I62" s="245"/>
      <c r="J62" s="246"/>
      <c r="K62" s="246"/>
      <c r="L62" s="247"/>
      <c r="M62" s="245"/>
      <c r="N62" s="248"/>
      <c r="O62" s="248"/>
      <c r="P62" s="248"/>
      <c r="Q62" s="248"/>
      <c r="R62" s="249"/>
      <c r="T62" s="168"/>
      <c r="W62" s="168"/>
      <c r="X62" s="168"/>
      <c r="Y62" s="164"/>
    </row>
    <row r="63" spans="1:29" ht="12" thickBot="1">
      <c r="A63" s="55"/>
      <c r="B63" s="67"/>
      <c r="C63" s="67"/>
      <c r="D63" s="67"/>
      <c r="E63" s="68"/>
      <c r="F63" s="244"/>
      <c r="G63" s="245"/>
      <c r="H63" s="245"/>
      <c r="I63" s="245"/>
      <c r="J63" s="246"/>
      <c r="K63" s="246"/>
      <c r="L63" s="247"/>
      <c r="M63" s="245"/>
      <c r="N63" s="248"/>
      <c r="O63" s="248"/>
      <c r="P63" s="248"/>
      <c r="Q63" s="248"/>
      <c r="R63" s="249"/>
      <c r="T63" s="168"/>
      <c r="W63" s="168"/>
      <c r="X63" s="168"/>
      <c r="Y63" s="164"/>
    </row>
    <row r="64" spans="1:29" ht="11.25">
      <c r="A64" s="284" t="s">
        <v>42</v>
      </c>
      <c r="B64" s="285"/>
      <c r="C64" s="285"/>
      <c r="D64" s="285"/>
      <c r="E64" s="286"/>
      <c r="F64" s="200"/>
      <c r="G64" s="201"/>
      <c r="H64" s="201"/>
      <c r="I64" s="201"/>
      <c r="J64" s="201"/>
      <c r="K64" s="201"/>
      <c r="L64" s="201"/>
      <c r="M64" s="201"/>
      <c r="N64" s="201"/>
      <c r="O64" s="201"/>
      <c r="P64" s="201"/>
      <c r="Q64" s="201"/>
      <c r="R64" s="202"/>
      <c r="U64" s="179"/>
      <c r="V64" s="175"/>
    </row>
    <row r="65" spans="1:22" ht="11.25">
      <c r="A65" s="287"/>
      <c r="B65" s="288"/>
      <c r="C65" s="288"/>
      <c r="D65" s="288"/>
      <c r="E65" s="289"/>
      <c r="F65" s="53"/>
      <c r="G65" s="53"/>
      <c r="H65" s="53"/>
      <c r="I65" s="53"/>
      <c r="J65" s="53"/>
      <c r="K65" s="53"/>
      <c r="L65" s="53"/>
      <c r="M65" s="53"/>
      <c r="N65" s="53"/>
      <c r="O65" s="53"/>
      <c r="P65" s="53"/>
      <c r="Q65" s="53"/>
      <c r="R65" s="66"/>
      <c r="U65" s="69"/>
      <c r="V65" s="69"/>
    </row>
    <row r="66" spans="1:22" ht="11.25">
      <c r="A66" s="72" t="s">
        <v>59</v>
      </c>
      <c r="B66" s="53"/>
      <c r="C66" s="53"/>
      <c r="D66" s="174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/>
      <c r="P66" s="53"/>
      <c r="Q66" s="53"/>
      <c r="R66" s="66"/>
      <c r="U66" s="168"/>
      <c r="V66" s="168"/>
    </row>
    <row r="67" spans="1:22" ht="11.25">
      <c r="A67" s="72" t="s">
        <v>60</v>
      </c>
      <c r="B67" s="53"/>
      <c r="C67" s="53"/>
      <c r="D67" s="174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/>
      <c r="P67" s="53"/>
      <c r="Q67" s="53"/>
      <c r="R67" s="66"/>
      <c r="U67" s="168"/>
      <c r="V67" s="168"/>
    </row>
    <row r="68" spans="1:22" ht="11.25">
      <c r="A68" s="72"/>
      <c r="B68" s="53"/>
      <c r="C68" s="53"/>
      <c r="D68" s="174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66"/>
      <c r="U68" s="168"/>
      <c r="V68" s="168"/>
    </row>
    <row r="69" spans="1:22" ht="11.25">
      <c r="A69" s="72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66"/>
      <c r="U69" s="168"/>
      <c r="V69" s="168"/>
    </row>
    <row r="70" spans="1:22" ht="11.25">
      <c r="A70" s="72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66"/>
      <c r="U70" s="168"/>
      <c r="V70" s="168"/>
    </row>
    <row r="71" spans="1:22" ht="11.25">
      <c r="A71" s="72" t="s">
        <v>61</v>
      </c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66"/>
      <c r="U71" s="168"/>
      <c r="V71" s="168"/>
    </row>
    <row r="72" spans="1:22" ht="11.25">
      <c r="A72" s="72" t="s">
        <v>62</v>
      </c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53"/>
      <c r="R72" s="66"/>
      <c r="U72" s="168"/>
      <c r="V72" s="168"/>
    </row>
    <row r="73" spans="1:22" ht="11.25">
      <c r="A73" s="72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66"/>
      <c r="U73" s="168"/>
      <c r="V73" s="168"/>
    </row>
    <row r="74" spans="1:22" ht="11.25">
      <c r="A74" s="72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66"/>
      <c r="U74" s="168"/>
      <c r="V74" s="168"/>
    </row>
    <row r="75" spans="1:22" ht="11.25">
      <c r="A75" s="72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/>
      <c r="P75" s="53"/>
      <c r="Q75" s="53"/>
      <c r="R75" s="66"/>
      <c r="U75" s="168"/>
      <c r="V75" s="168"/>
    </row>
    <row r="76" spans="1:22" ht="11.25">
      <c r="A76" s="72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/>
      <c r="P76" s="53"/>
      <c r="Q76" s="53"/>
      <c r="R76" s="66"/>
    </row>
    <row r="77" spans="1:22" ht="11.25">
      <c r="A77" s="72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3"/>
      <c r="R77" s="66"/>
    </row>
    <row r="78" spans="1:22" ht="11.25">
      <c r="A78" s="72" t="s">
        <v>63</v>
      </c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66"/>
    </row>
    <row r="79" spans="1:22" ht="11.25">
      <c r="A79" s="72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66"/>
    </row>
    <row r="80" spans="1:22" ht="11.25">
      <c r="A80" s="72" t="s">
        <v>199</v>
      </c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/>
      <c r="P80" s="53"/>
      <c r="Q80" s="53"/>
      <c r="R80" s="66"/>
    </row>
    <row r="81" spans="1:18" ht="11.25">
      <c r="A81" s="72" t="s">
        <v>251</v>
      </c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3"/>
      <c r="P81" s="53"/>
      <c r="Q81" s="53"/>
      <c r="R81" s="66"/>
    </row>
    <row r="82" spans="1:18" ht="11.25">
      <c r="A82" s="72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66"/>
    </row>
    <row r="83" spans="1:18" ht="11.25">
      <c r="A83" s="72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3"/>
      <c r="Q83" s="53"/>
      <c r="R83" s="66"/>
    </row>
    <row r="84" spans="1:18" ht="11.25">
      <c r="A84" s="72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  <c r="R84" s="66"/>
    </row>
    <row r="85" spans="1:18" ht="12" thickBot="1">
      <c r="A85" s="73"/>
      <c r="B85" s="67"/>
      <c r="C85" s="67"/>
      <c r="D85" s="67"/>
      <c r="E85" s="67"/>
      <c r="F85" s="67"/>
      <c r="G85" s="67"/>
      <c r="H85" s="67"/>
      <c r="I85" s="67"/>
      <c r="J85" s="67"/>
      <c r="K85" s="67"/>
      <c r="L85" s="67"/>
      <c r="M85" s="67"/>
      <c r="N85" s="67"/>
      <c r="O85" s="67"/>
      <c r="P85" s="67"/>
      <c r="Q85" s="67"/>
      <c r="R85" s="68"/>
    </row>
    <row r="86" spans="1:18" ht="6.6" customHeight="1"/>
    <row r="87" spans="1:18" ht="11.25" hidden="1"/>
    <row r="88" spans="1:18" ht="11.25" hidden="1"/>
    <row r="89" spans="1:18" ht="11.25" hidden="1"/>
    <row r="90" spans="1:18" ht="11.25" hidden="1"/>
    <row r="91" spans="1:18" ht="11.25" hidden="1"/>
    <row r="92" spans="1:18" ht="11.25" hidden="1"/>
    <row r="93" spans="1:18" ht="11.25" hidden="1"/>
    <row r="94" spans="1:18" ht="11.25" hidden="1"/>
    <row r="95" spans="1:18" ht="11.25" hidden="1"/>
    <row r="96" spans="1:18" ht="11.25" hidden="1"/>
    <row r="97" ht="11.25" hidden="1"/>
    <row r="98" ht="11.25" hidden="1"/>
    <row r="99" ht="11.25" hidden="1"/>
    <row r="100" ht="11.25" hidden="1"/>
    <row r="101" ht="11.25" hidden="1"/>
    <row r="102" ht="11.25" hidden="1"/>
    <row r="103" ht="11.25" hidden="1"/>
    <row r="104" ht="11.25" hidden="1"/>
    <row r="105" ht="11.25" hidden="1"/>
    <row r="106" ht="11.25" hidden="1"/>
    <row r="107" ht="11.25" hidden="1"/>
    <row r="108" ht="11.25" hidden="1"/>
    <row r="109" ht="11.25" hidden="1"/>
    <row r="110" ht="11.25" hidden="1"/>
    <row r="111" ht="11.25" hidden="1"/>
    <row r="112" ht="11.25" hidden="1"/>
    <row r="113" ht="11.25" hidden="1"/>
    <row r="114" ht="11.25" hidden="1"/>
    <row r="115" ht="10.15" hidden="1" customHeight="1"/>
  </sheetData>
  <sheetProtection algorithmName="SHA-512" hashValue="BmbXK2UH6UK6lnfE8V/n+Er1b8ABq8Cnfjgbgpnjy0T+607ZxG1ELw6Frr49KipdhLeYJzNciqMrsZsfnA9t3w==" saltValue="1CpnzPY+rwM3r45MMbrLOg==" spinCount="100000" sheet="1" objects="1" scenarios="1" selectLockedCells="1"/>
  <mergeCells count="32">
    <mergeCell ref="P1:R6"/>
    <mergeCell ref="E1:O1"/>
    <mergeCell ref="B10:E10"/>
    <mergeCell ref="A7:R7"/>
    <mergeCell ref="A8:E9"/>
    <mergeCell ref="A1:D6"/>
    <mergeCell ref="G6:M6"/>
    <mergeCell ref="G4:M4"/>
    <mergeCell ref="G3:M3"/>
    <mergeCell ref="A26:B26"/>
    <mergeCell ref="B11:E11"/>
    <mergeCell ref="B12:E12"/>
    <mergeCell ref="A14:E15"/>
    <mergeCell ref="A17:B17"/>
    <mergeCell ref="B18:E18"/>
    <mergeCell ref="A20:B20"/>
    <mergeCell ref="A21:B21"/>
    <mergeCell ref="A22:B22"/>
    <mergeCell ref="A23:B23"/>
    <mergeCell ref="A24:B24"/>
    <mergeCell ref="A25:B25"/>
    <mergeCell ref="A64:E65"/>
    <mergeCell ref="A28:E29"/>
    <mergeCell ref="A30:B30"/>
    <mergeCell ref="K34:L34"/>
    <mergeCell ref="K35:L35"/>
    <mergeCell ref="K36:L36"/>
    <mergeCell ref="K37:L37"/>
    <mergeCell ref="K38:L38"/>
    <mergeCell ref="A40:E41"/>
    <mergeCell ref="A42:B42"/>
    <mergeCell ref="A52:E53"/>
  </mergeCells>
  <conditionalFormatting sqref="L54">
    <cfRule type="cellIs" dxfId="50" priority="51" stopIfTrue="1" operator="equal">
      <formula>0</formula>
    </cfRule>
    <cfRule type="cellIs" dxfId="49" priority="52" stopIfTrue="1" operator="notBetween">
      <formula>0.1</formula>
      <formula>10</formula>
    </cfRule>
    <cfRule type="cellIs" dxfId="48" priority="53" operator="notBetween">
      <formula>0.6</formula>
      <formula>6</formula>
    </cfRule>
  </conditionalFormatting>
  <conditionalFormatting sqref="L55">
    <cfRule type="cellIs" dxfId="47" priority="48" stopIfTrue="1" operator="equal">
      <formula>0</formula>
    </cfRule>
    <cfRule type="cellIs" dxfId="46" priority="49" stopIfTrue="1" operator="notBetween">
      <formula>0.1</formula>
      <formula>10</formula>
    </cfRule>
    <cfRule type="cellIs" dxfId="45" priority="50" operator="notBetween">
      <formula>0.6</formula>
      <formula>6</formula>
    </cfRule>
  </conditionalFormatting>
  <conditionalFormatting sqref="L56">
    <cfRule type="cellIs" dxfId="44" priority="45" stopIfTrue="1" operator="equal">
      <formula>0</formula>
    </cfRule>
    <cfRule type="cellIs" dxfId="43" priority="46" stopIfTrue="1" operator="notBetween">
      <formula>0.1</formula>
      <formula>10</formula>
    </cfRule>
    <cfRule type="cellIs" dxfId="42" priority="47" operator="notBetween">
      <formula>0.6</formula>
      <formula>6</formula>
    </cfRule>
  </conditionalFormatting>
  <conditionalFormatting sqref="L57">
    <cfRule type="cellIs" dxfId="41" priority="42" stopIfTrue="1" operator="equal">
      <formula>0</formula>
    </cfRule>
    <cfRule type="cellIs" dxfId="40" priority="43" stopIfTrue="1" operator="notBetween">
      <formula>0.1</formula>
      <formula>10</formula>
    </cfRule>
    <cfRule type="cellIs" dxfId="39" priority="44" operator="notBetween">
      <formula>0.6</formula>
      <formula>6</formula>
    </cfRule>
  </conditionalFormatting>
  <conditionalFormatting sqref="L58">
    <cfRule type="cellIs" dxfId="38" priority="39" stopIfTrue="1" operator="equal">
      <formula>0</formula>
    </cfRule>
    <cfRule type="cellIs" dxfId="37" priority="40" stopIfTrue="1" operator="notBetween">
      <formula>0.1</formula>
      <formula>10</formula>
    </cfRule>
    <cfRule type="cellIs" dxfId="36" priority="41" operator="notBetween">
      <formula>0.6</formula>
      <formula>6</formula>
    </cfRule>
  </conditionalFormatting>
  <conditionalFormatting sqref="L59">
    <cfRule type="cellIs" dxfId="35" priority="36" stopIfTrue="1" operator="equal">
      <formula>0</formula>
    </cfRule>
    <cfRule type="cellIs" dxfId="34" priority="37" stopIfTrue="1" operator="notBetween">
      <formula>0.1</formula>
      <formula>10</formula>
    </cfRule>
    <cfRule type="cellIs" dxfId="33" priority="38" operator="notBetween">
      <formula>0.6</formula>
      <formula>6</formula>
    </cfRule>
  </conditionalFormatting>
  <conditionalFormatting sqref="L60">
    <cfRule type="cellIs" dxfId="32" priority="33" stopIfTrue="1" operator="equal">
      <formula>0</formula>
    </cfRule>
    <cfRule type="cellIs" dxfId="31" priority="34" stopIfTrue="1" operator="notBetween">
      <formula>0.1</formula>
      <formula>10</formula>
    </cfRule>
    <cfRule type="cellIs" dxfId="30" priority="35" operator="notBetween">
      <formula>0.6</formula>
      <formula>6</formula>
    </cfRule>
  </conditionalFormatting>
  <conditionalFormatting sqref="L61">
    <cfRule type="cellIs" dxfId="29" priority="30" stopIfTrue="1" operator="equal">
      <formula>0</formula>
    </cfRule>
    <cfRule type="cellIs" dxfId="28" priority="31" stopIfTrue="1" operator="notBetween">
      <formula>0.1</formula>
      <formula>10</formula>
    </cfRule>
    <cfRule type="cellIs" dxfId="27" priority="32" operator="notBetween">
      <formula>0.6</formula>
      <formula>6</formula>
    </cfRule>
  </conditionalFormatting>
  <conditionalFormatting sqref="L62">
    <cfRule type="cellIs" dxfId="26" priority="27" stopIfTrue="1" operator="equal">
      <formula>0</formula>
    </cfRule>
    <cfRule type="cellIs" dxfId="25" priority="28" stopIfTrue="1" operator="notBetween">
      <formula>0.1</formula>
      <formula>10</formula>
    </cfRule>
    <cfRule type="cellIs" dxfId="24" priority="29" operator="notBetween">
      <formula>0.6</formula>
      <formula>6</formula>
    </cfRule>
  </conditionalFormatting>
  <conditionalFormatting sqref="L63">
    <cfRule type="cellIs" dxfId="23" priority="24" stopIfTrue="1" operator="equal">
      <formula>0</formula>
    </cfRule>
    <cfRule type="cellIs" dxfId="22" priority="25" stopIfTrue="1" operator="notBetween">
      <formula>0.1</formula>
      <formula>10</formula>
    </cfRule>
    <cfRule type="cellIs" dxfId="21" priority="26" operator="notBetween">
      <formula>0.6</formula>
      <formula>6</formula>
    </cfRule>
  </conditionalFormatting>
  <conditionalFormatting sqref="C22:D22">
    <cfRule type="expression" dxfId="20" priority="21">
      <formula>"$X$13=""ERROR"""</formula>
    </cfRule>
    <cfRule type="expression" dxfId="19" priority="22">
      <formula>"$W$13=""ERROR"""</formula>
    </cfRule>
    <cfRule type="expression" dxfId="18" priority="23">
      <formula>"$V$13=""ERROR"""</formula>
    </cfRule>
  </conditionalFormatting>
  <conditionalFormatting sqref="E22">
    <cfRule type="cellIs" dxfId="17" priority="20" operator="equal">
      <formula>"NO DATA"</formula>
    </cfRule>
  </conditionalFormatting>
  <conditionalFormatting sqref="E21">
    <cfRule type="cellIs" dxfId="16" priority="19" operator="equal">
      <formula>"NO DATA"</formula>
    </cfRule>
  </conditionalFormatting>
  <conditionalFormatting sqref="I55:I57">
    <cfRule type="cellIs" dxfId="15" priority="18" operator="lessThan">
      <formula>MAX($F55:$H55)</formula>
    </cfRule>
  </conditionalFormatting>
  <conditionalFormatting sqref="I54">
    <cfRule type="cellIs" dxfId="14" priority="17" operator="lessThan">
      <formula>MAX($F54:$H54)</formula>
    </cfRule>
  </conditionalFormatting>
  <conditionalFormatting sqref="I58:I63">
    <cfRule type="cellIs" dxfId="13" priority="16" operator="lessThan">
      <formula>MAX($F58:$H58)</formula>
    </cfRule>
  </conditionalFormatting>
  <conditionalFormatting sqref="E45">
    <cfRule type="cellIs" dxfId="12" priority="15" operator="equal">
      <formula>"NO DATA"</formula>
    </cfRule>
  </conditionalFormatting>
  <conditionalFormatting sqref="E46">
    <cfRule type="cellIs" dxfId="11" priority="14" operator="equal">
      <formula>"NO DATA"</formula>
    </cfRule>
  </conditionalFormatting>
  <conditionalFormatting sqref="E35">
    <cfRule type="cellIs" dxfId="10" priority="11" operator="equal">
      <formula>"NO DATA"</formula>
    </cfRule>
  </conditionalFormatting>
  <conditionalFormatting sqref="E33">
    <cfRule type="cellIs" dxfId="9" priority="13" operator="equal">
      <formula>"NO DATA"</formula>
    </cfRule>
  </conditionalFormatting>
  <conditionalFormatting sqref="E34">
    <cfRule type="cellIs" dxfId="8" priority="6" stopIfTrue="1" operator="equal">
      <formula>"NO DATA"</formula>
    </cfRule>
    <cfRule type="cellIs" dxfId="7" priority="7" stopIfTrue="1" operator="greaterThan">
      <formula>1000</formula>
    </cfRule>
    <cfRule type="cellIs" dxfId="6" priority="8" stopIfTrue="1" operator="greaterThan">
      <formula>100</formula>
    </cfRule>
    <cfRule type="cellIs" dxfId="5" priority="9" stopIfTrue="1" operator="greaterThan">
      <formula>10</formula>
    </cfRule>
    <cfRule type="cellIs" dxfId="4" priority="10" operator="greaterThan">
      <formula>0</formula>
    </cfRule>
  </conditionalFormatting>
  <conditionalFormatting sqref="D16">
    <cfRule type="expression" dxfId="3" priority="5">
      <formula>$A$16="NPS"</formula>
    </cfRule>
  </conditionalFormatting>
  <conditionalFormatting sqref="E24">
    <cfRule type="cellIs" dxfId="2" priority="3" operator="equal">
      <formula>"Non Sch"</formula>
    </cfRule>
  </conditionalFormatting>
  <conditionalFormatting sqref="E25">
    <cfRule type="cellIs" dxfId="1" priority="2" operator="equal">
      <formula>"Non Sch"</formula>
    </cfRule>
  </conditionalFormatting>
  <conditionalFormatting sqref="E26">
    <cfRule type="cellIs" dxfId="0" priority="1" operator="equal">
      <formula>"Non Sch"</formula>
    </cfRule>
  </conditionalFormatting>
  <dataValidations count="11">
    <dataValidation type="list" allowBlank="1" showInputMessage="1" showErrorMessage="1" sqref="D55" xr:uid="{00000000-0002-0000-0300-000000000000}">
      <formula1>"N,lbf"</formula1>
    </dataValidation>
    <dataValidation type="list" allowBlank="1" showInputMessage="1" sqref="E19" xr:uid="{00000000-0002-0000-0300-000001000000}">
      <formula1>"1D,1.5D,3D,5D"</formula1>
    </dataValidation>
    <dataValidation type="list" allowBlank="1" showInputMessage="1" showErrorMessage="1" sqref="C21" xr:uid="{00000000-0002-0000-0300-000002000000}">
      <formula1>"Eh,Ec"</formula1>
    </dataValidation>
    <dataValidation type="list" allowBlank="1" showInputMessage="1" showErrorMessage="1" sqref="D45 D30" xr:uid="{00000000-0002-0000-0300-000003000000}">
      <formula1>"m,ft"</formula1>
    </dataValidation>
    <dataValidation type="list" allowBlank="1" showInputMessage="1" showErrorMessage="1" sqref="D23" xr:uid="{00000000-0002-0000-0300-000004000000}">
      <formula1>"mm,in"</formula1>
    </dataValidation>
    <dataValidation type="list" allowBlank="1" showInputMessage="1" showErrorMessage="1" sqref="D22" xr:uid="{00000000-0002-0000-0300-000005000000}">
      <formula1>"mm/m,in/ft"</formula1>
    </dataValidation>
    <dataValidation type="list" allowBlank="1" showInputMessage="1" showErrorMessage="1" sqref="D20" xr:uid="{00000000-0002-0000-0300-000006000000}">
      <formula1>"MPa,lb/in²"</formula1>
    </dataValidation>
    <dataValidation type="list" allowBlank="1" showInputMessage="1" showErrorMessage="1" sqref="D13" xr:uid="{00000000-0002-0000-0300-000007000000}">
      <formula1>"°C,°F"</formula1>
    </dataValidation>
    <dataValidation type="list" allowBlank="1" showInputMessage="1" showErrorMessage="1" sqref="A16" xr:uid="{00000000-0002-0000-0300-000008000000}">
      <formula1>"NPS, OD"</formula1>
    </dataValidation>
    <dataValidation type="list" allowBlank="1" showInputMessage="1" showErrorMessage="1" sqref="D17" xr:uid="{00000000-0002-0000-0300-000009000000}">
      <formula1>"Sch, in, mm"</formula1>
    </dataValidation>
    <dataValidation type="list" allowBlank="1" showInputMessage="1" showErrorMessage="1" sqref="D16" xr:uid="{00000000-0002-0000-0300-00000A000000}">
      <formula1>"in, mm"</formula1>
    </dataValidation>
  </dataValidations>
  <pageMargins left="0.9055118110236221" right="0" top="0.31496062992125984" bottom="0.43307086614173229" header="0.11811023622047245" footer="0"/>
  <pageSetup paperSize="9" scale="86" fitToHeight="0" orientation="portrait" r:id="rId1"/>
  <headerFooter>
    <oddFooter>&amp;L&amp;F&amp;C&amp;P of &amp;N
&amp;R&amp;D &amp;T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300-00000B000000}">
          <x14:formula1>
            <xm:f>'B31.3 C-6'!$C$7:$C$39</xm:f>
          </x14:formula1>
          <xm:sqref>B18</xm:sqref>
        </x14:dataValidation>
        <x14:dataValidation type="list" allowBlank="1" showInputMessage="1" xr:uid="{00000000-0002-0000-0300-00000C000000}">
          <x14:formula1>
            <xm:f>'Pipe Schedules'!$C$6:$T$6</xm:f>
          </x14:formula1>
          <xm:sqref>E17</xm:sqref>
        </x14:dataValidation>
        <x14:dataValidation type="list" allowBlank="1" showInputMessage="1" xr:uid="{00000000-0002-0000-0300-00000D000000}">
          <x14:formula1>
            <xm:f>'Pipe Schedules'!$A$7:$A$48</xm:f>
          </x14:formula1>
          <xm:sqref>E16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1B741-C19A-45C3-8212-05849BF40C9A}">
  <sheetPr codeName="Sheet09"/>
  <dimension ref="A1:Q10"/>
  <sheetViews>
    <sheetView workbookViewId="0">
      <selection activeCell="B1" sqref="B1"/>
    </sheetView>
  </sheetViews>
  <sheetFormatPr defaultRowHeight="11.25"/>
  <cols>
    <col min="1" max="1" width="1.83203125" customWidth="1"/>
    <col min="2" max="2" width="16" bestFit="1" customWidth="1"/>
    <col min="3" max="3" width="15.1640625" bestFit="1" customWidth="1"/>
    <col min="12" max="12" width="10.5" bestFit="1" customWidth="1"/>
  </cols>
  <sheetData>
    <row r="1" spans="1:17">
      <c r="A1" s="251" t="s">
        <v>261</v>
      </c>
      <c r="B1" s="252"/>
      <c r="C1" s="253">
        <f>COUNTIF(B:B,"&lt;&gt;")+2</f>
        <v>6</v>
      </c>
      <c r="D1" s="252" t="s">
        <v>262</v>
      </c>
      <c r="E1" s="252"/>
      <c r="F1" s="252"/>
      <c r="G1" s="253"/>
      <c r="H1" s="253"/>
      <c r="I1" s="253"/>
      <c r="J1" s="254"/>
      <c r="K1" s="255" t="s">
        <v>263</v>
      </c>
      <c r="L1" s="253" t="s">
        <v>264</v>
      </c>
      <c r="M1" s="253" t="s">
        <v>265</v>
      </c>
      <c r="N1" s="253" t="s">
        <v>266</v>
      </c>
      <c r="O1" s="256"/>
      <c r="P1" s="253">
        <f>COUNTIF(K:K,"&lt;&gt;")</f>
        <v>8</v>
      </c>
      <c r="Q1" s="256" t="s">
        <v>267</v>
      </c>
    </row>
    <row r="2" spans="1:17">
      <c r="A2" s="253"/>
      <c r="B2" s="252" t="s">
        <v>268</v>
      </c>
      <c r="C2" s="252" t="s">
        <v>269</v>
      </c>
      <c r="D2" s="252" t="s">
        <v>270</v>
      </c>
      <c r="E2" s="252" t="s">
        <v>271</v>
      </c>
      <c r="F2" s="252" t="s">
        <v>272</v>
      </c>
      <c r="G2" s="253"/>
      <c r="H2" s="253"/>
      <c r="I2" s="253"/>
      <c r="J2" s="257"/>
      <c r="K2" s="258" t="s">
        <v>278</v>
      </c>
      <c r="L2" s="259">
        <v>41984</v>
      </c>
      <c r="M2" s="253" t="s">
        <v>273</v>
      </c>
      <c r="N2" s="253" t="s">
        <v>274</v>
      </c>
      <c r="O2" s="256"/>
      <c r="P2" s="256"/>
      <c r="Q2" s="256"/>
    </row>
    <row r="3" spans="1:17">
      <c r="A3" s="253"/>
      <c r="B3" s="252" t="s">
        <v>286</v>
      </c>
      <c r="C3" s="252" t="s">
        <v>287</v>
      </c>
      <c r="D3" s="252" t="b">
        <v>1</v>
      </c>
      <c r="E3" s="252" t="b">
        <v>1</v>
      </c>
      <c r="F3" s="252" t="b">
        <v>1</v>
      </c>
      <c r="G3" s="253"/>
      <c r="H3" s="253"/>
      <c r="I3" s="253"/>
      <c r="J3" s="254"/>
      <c r="K3" s="255" t="s">
        <v>280</v>
      </c>
      <c r="L3" s="259">
        <v>41925</v>
      </c>
      <c r="M3" s="259" t="s">
        <v>273</v>
      </c>
      <c r="N3" s="253" t="s">
        <v>279</v>
      </c>
      <c r="O3" s="256"/>
      <c r="P3" s="256"/>
      <c r="Q3" s="256"/>
    </row>
    <row r="4" spans="1:17">
      <c r="A4" s="253"/>
      <c r="B4" s="252" t="s">
        <v>292</v>
      </c>
      <c r="C4" s="252"/>
      <c r="D4" s="252"/>
      <c r="E4" s="252"/>
      <c r="F4" s="252"/>
      <c r="G4" s="253"/>
      <c r="H4" s="253"/>
      <c r="I4" s="254"/>
      <c r="J4" s="253"/>
      <c r="K4" s="255" t="s">
        <v>283</v>
      </c>
      <c r="L4" s="259">
        <v>42202</v>
      </c>
      <c r="M4" s="253" t="s">
        <v>273</v>
      </c>
      <c r="N4" s="253" t="s">
        <v>282</v>
      </c>
      <c r="O4" s="256"/>
      <c r="P4" s="256"/>
      <c r="Q4" s="256"/>
    </row>
    <row r="5" spans="1:17">
      <c r="A5" s="253"/>
      <c r="B5" s="252" t="s">
        <v>292</v>
      </c>
      <c r="C5" s="252" t="s">
        <v>293</v>
      </c>
      <c r="D5" s="252" t="b">
        <v>1</v>
      </c>
      <c r="E5" s="252" t="b">
        <v>1</v>
      </c>
      <c r="F5" s="252" t="b">
        <v>1</v>
      </c>
      <c r="G5" s="253"/>
      <c r="H5" s="253"/>
      <c r="I5" s="254"/>
      <c r="J5" s="253"/>
      <c r="K5" s="255" t="s">
        <v>275</v>
      </c>
      <c r="L5" s="259">
        <v>42221</v>
      </c>
      <c r="M5" s="253" t="s">
        <v>273</v>
      </c>
      <c r="N5" s="253" t="s">
        <v>281</v>
      </c>
      <c r="O5" s="256"/>
      <c r="P5" s="256"/>
      <c r="Q5" s="256"/>
    </row>
    <row r="6" spans="1:17">
      <c r="A6" s="253"/>
      <c r="B6" s="252"/>
      <c r="C6" s="252"/>
      <c r="D6" s="252"/>
      <c r="E6" s="252"/>
      <c r="F6" s="252"/>
      <c r="G6" s="253"/>
      <c r="H6" s="253"/>
      <c r="I6" s="254"/>
      <c r="J6" s="253"/>
      <c r="K6" s="255" t="s">
        <v>276</v>
      </c>
      <c r="L6" s="259">
        <v>42591</v>
      </c>
      <c r="M6" s="253" t="s">
        <v>273</v>
      </c>
      <c r="N6" s="253" t="s">
        <v>284</v>
      </c>
      <c r="O6" s="256"/>
      <c r="P6" s="256"/>
      <c r="Q6" s="256"/>
    </row>
    <row r="7" spans="1:17">
      <c r="A7" s="253"/>
      <c r="B7" s="252"/>
      <c r="C7" s="252"/>
      <c r="D7" s="252"/>
      <c r="E7" s="252"/>
      <c r="F7" s="252"/>
      <c r="G7" s="253"/>
      <c r="H7" s="253"/>
      <c r="I7" s="254"/>
      <c r="J7" s="253"/>
      <c r="K7" s="255" t="s">
        <v>285</v>
      </c>
      <c r="L7" s="259">
        <v>44025</v>
      </c>
      <c r="M7" s="253" t="s">
        <v>273</v>
      </c>
      <c r="N7" s="253" t="s">
        <v>277</v>
      </c>
      <c r="O7" s="256"/>
      <c r="P7" s="256"/>
      <c r="Q7" s="256"/>
    </row>
    <row r="8" spans="1:17">
      <c r="A8" s="253"/>
      <c r="B8" s="252"/>
      <c r="C8" s="252"/>
      <c r="D8" s="252"/>
      <c r="E8" s="252"/>
      <c r="F8" s="252"/>
      <c r="G8" s="253"/>
      <c r="H8" s="253"/>
      <c r="I8" s="253"/>
      <c r="J8" s="254"/>
      <c r="K8" s="255" t="s">
        <v>288</v>
      </c>
      <c r="L8" s="259">
        <v>44721</v>
      </c>
      <c r="M8" s="253" t="s">
        <v>273</v>
      </c>
      <c r="N8" s="253" t="s">
        <v>291</v>
      </c>
      <c r="O8" s="256"/>
      <c r="P8" s="256"/>
      <c r="Q8" s="256"/>
    </row>
    <row r="9" spans="1:17">
      <c r="A9" s="253"/>
      <c r="B9" s="252"/>
      <c r="C9" s="252"/>
      <c r="D9" s="252"/>
      <c r="E9" s="252"/>
      <c r="F9" s="252"/>
      <c r="G9" s="253"/>
      <c r="H9" s="253"/>
      <c r="I9" s="253"/>
      <c r="J9" s="254"/>
      <c r="K9" s="255"/>
      <c r="L9" s="259"/>
      <c r="M9" s="253"/>
      <c r="N9" s="253"/>
      <c r="O9" s="256"/>
      <c r="P9" s="256"/>
      <c r="Q9" s="256"/>
    </row>
    <row r="10" spans="1:17">
      <c r="A10" s="256"/>
      <c r="B10" s="256"/>
      <c r="C10" s="256"/>
      <c r="D10" s="256"/>
      <c r="E10" s="256"/>
      <c r="F10" s="256"/>
      <c r="G10" s="256"/>
      <c r="H10" s="256"/>
      <c r="I10" s="256"/>
      <c r="J10" s="256"/>
      <c r="K10" s="260"/>
      <c r="L10" s="261"/>
      <c r="M10" s="256"/>
      <c r="N10" s="256"/>
      <c r="O10" s="256"/>
      <c r="P10" s="256"/>
      <c r="Q10" s="256"/>
    </row>
  </sheetData>
  <sheetProtection algorithmName="SHA-512" hashValue="ntDs3C5su0HPB7huzcIds/izWO5SazMa2o66oMPo3iylYbejA2wy+bBTvdq+5YJpRdv/9jEj7jmezOQoGRLdvg==" saltValue="v9kKiSLRqkdgRxVMUrg38w==" spinCount="100000" sheet="1" objects="1" scenarios="1" select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07"/>
  <dimension ref="A1:F7"/>
  <sheetViews>
    <sheetView workbookViewId="0">
      <selection sqref="A1:A6"/>
    </sheetView>
  </sheetViews>
  <sheetFormatPr defaultRowHeight="11.25"/>
  <cols>
    <col min="1" max="1" width="27.5" customWidth="1"/>
    <col min="2" max="2" width="18.83203125" customWidth="1"/>
    <col min="3" max="3" width="17.5" customWidth="1"/>
    <col min="4" max="4" width="16.6640625" customWidth="1"/>
    <col min="5" max="5" width="22.33203125" bestFit="1" customWidth="1"/>
    <col min="6" max="6" width="27.6640625" customWidth="1"/>
  </cols>
  <sheetData>
    <row r="1" spans="1:6" ht="14.25" thickTop="1">
      <c r="A1" s="366"/>
      <c r="B1" s="1" t="s">
        <v>24</v>
      </c>
      <c r="C1" s="369" t="s">
        <v>26</v>
      </c>
      <c r="D1" s="370"/>
      <c r="E1" s="1" t="s">
        <v>28</v>
      </c>
      <c r="F1" s="373"/>
    </row>
    <row r="2" spans="1:6" ht="14.25" thickBot="1">
      <c r="A2" s="367"/>
      <c r="B2" s="2" t="s">
        <v>25</v>
      </c>
      <c r="C2" s="371" t="s">
        <v>27</v>
      </c>
      <c r="D2" s="372"/>
      <c r="E2" s="3" t="s">
        <v>29</v>
      </c>
      <c r="F2" s="374"/>
    </row>
    <row r="3" spans="1:6" ht="12.6" customHeight="1" thickTop="1">
      <c r="A3" s="367"/>
      <c r="B3" s="369" t="s">
        <v>30</v>
      </c>
      <c r="C3" s="376"/>
      <c r="D3" s="370"/>
      <c r="E3" s="4" t="s">
        <v>32</v>
      </c>
      <c r="F3" s="374"/>
    </row>
    <row r="4" spans="1:6" ht="27.75" thickBot="1">
      <c r="A4" s="367"/>
      <c r="B4" s="377" t="s">
        <v>31</v>
      </c>
      <c r="C4" s="378"/>
      <c r="D4" s="379"/>
      <c r="E4" s="2" t="s">
        <v>33</v>
      </c>
      <c r="F4" s="374"/>
    </row>
    <row r="5" spans="1:6" ht="14.25" thickTop="1">
      <c r="A5" s="367"/>
      <c r="B5" s="5" t="s">
        <v>34</v>
      </c>
      <c r="C5" s="5" t="s">
        <v>36</v>
      </c>
      <c r="D5" s="5" t="s">
        <v>37</v>
      </c>
      <c r="E5" s="5" t="s">
        <v>39</v>
      </c>
      <c r="F5" s="374"/>
    </row>
    <row r="6" spans="1:6" ht="15.75" thickBot="1">
      <c r="A6" s="368"/>
      <c r="B6" s="6" t="s">
        <v>35</v>
      </c>
      <c r="C6" s="2">
        <v>104309</v>
      </c>
      <c r="D6" s="7" t="s">
        <v>38</v>
      </c>
      <c r="E6" s="8" t="s">
        <v>40</v>
      </c>
      <c r="F6" s="375"/>
    </row>
    <row r="7" spans="1:6" ht="12" thickTop="1"/>
  </sheetData>
  <mergeCells count="6">
    <mergeCell ref="A1:A6"/>
    <mergeCell ref="C1:D1"/>
    <mergeCell ref="C2:D2"/>
    <mergeCell ref="F1:F6"/>
    <mergeCell ref="B3:D3"/>
    <mergeCell ref="B4:D4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06"/>
  <dimension ref="A1:V50"/>
  <sheetViews>
    <sheetView workbookViewId="0"/>
  </sheetViews>
  <sheetFormatPr defaultColWidth="9.1640625" defaultRowHeight="11.25"/>
  <cols>
    <col min="1" max="1" width="9.1640625" style="147"/>
    <col min="2" max="2" width="9.1640625" style="148"/>
    <col min="3" max="20" width="9.1640625" style="147"/>
    <col min="21" max="21" width="9.1640625" style="147" customWidth="1"/>
    <col min="22" max="16384" width="9.1640625" style="147"/>
  </cols>
  <sheetData>
    <row r="1" spans="1:22">
      <c r="A1" s="144"/>
      <c r="B1" s="145"/>
      <c r="C1" s="146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</row>
    <row r="2" spans="1:22">
      <c r="C2" s="149"/>
      <c r="D2" s="380" t="s">
        <v>56</v>
      </c>
      <c r="E2" s="380"/>
      <c r="F2" s="380"/>
      <c r="G2" s="380"/>
      <c r="H2" s="380"/>
      <c r="I2" s="380"/>
      <c r="J2" s="380"/>
      <c r="K2" s="380"/>
      <c r="L2" s="380"/>
      <c r="M2" s="380"/>
      <c r="N2" s="380"/>
      <c r="O2" s="380"/>
      <c r="P2" s="380"/>
      <c r="Q2" s="380"/>
      <c r="R2" s="380"/>
      <c r="S2" s="380"/>
      <c r="T2" s="380"/>
    </row>
    <row r="3" spans="1:22">
      <c r="C3" s="149"/>
      <c r="D3" s="380" t="s">
        <v>43</v>
      </c>
      <c r="E3" s="380"/>
      <c r="F3" s="380"/>
      <c r="G3" s="380"/>
      <c r="H3" s="380"/>
      <c r="I3" s="380"/>
      <c r="J3" s="380"/>
      <c r="K3" s="380"/>
      <c r="L3" s="380"/>
      <c r="M3" s="380"/>
      <c r="N3" s="380"/>
      <c r="O3" s="380"/>
      <c r="P3" s="380"/>
      <c r="Q3" s="380"/>
      <c r="R3" s="380"/>
      <c r="S3" s="380"/>
      <c r="T3" s="380"/>
    </row>
    <row r="4" spans="1:22" ht="12" thickBot="1">
      <c r="C4" s="149"/>
    </row>
    <row r="5" spans="1:22" ht="10.9" customHeight="1" thickBot="1">
      <c r="A5" s="9"/>
      <c r="B5" s="10"/>
      <c r="C5" s="381" t="s">
        <v>44</v>
      </c>
      <c r="D5" s="382"/>
      <c r="E5" s="382"/>
      <c r="F5" s="382"/>
      <c r="G5" s="382"/>
      <c r="H5" s="382"/>
      <c r="I5" s="382"/>
      <c r="J5" s="382"/>
      <c r="K5" s="382"/>
      <c r="L5" s="382"/>
      <c r="M5" s="382"/>
      <c r="N5" s="382"/>
      <c r="O5" s="382"/>
      <c r="P5" s="382"/>
      <c r="Q5" s="382"/>
      <c r="R5" s="382"/>
      <c r="S5" s="382"/>
      <c r="T5" s="383"/>
    </row>
    <row r="6" spans="1:22" ht="12" thickBot="1">
      <c r="A6" s="11" t="s">
        <v>45</v>
      </c>
      <c r="B6" s="12" t="s">
        <v>46</v>
      </c>
      <c r="C6" s="13">
        <v>5</v>
      </c>
      <c r="D6" s="41" t="s">
        <v>47</v>
      </c>
      <c r="E6" s="42">
        <v>10</v>
      </c>
      <c r="F6" s="42" t="s">
        <v>48</v>
      </c>
      <c r="G6" s="42">
        <v>20</v>
      </c>
      <c r="H6" s="42">
        <v>30</v>
      </c>
      <c r="I6" s="42" t="s">
        <v>49</v>
      </c>
      <c r="J6" s="42" t="s">
        <v>50</v>
      </c>
      <c r="K6" s="42">
        <v>40</v>
      </c>
      <c r="L6" s="42">
        <v>60</v>
      </c>
      <c r="M6" s="42" t="s">
        <v>51</v>
      </c>
      <c r="N6" s="42" t="s">
        <v>52</v>
      </c>
      <c r="O6" s="14">
        <v>80</v>
      </c>
      <c r="P6" s="14">
        <v>100</v>
      </c>
      <c r="Q6" s="14">
        <v>120</v>
      </c>
      <c r="R6" s="14">
        <v>140</v>
      </c>
      <c r="S6" s="14">
        <v>160</v>
      </c>
      <c r="T6" s="15" t="s">
        <v>53</v>
      </c>
    </row>
    <row r="7" spans="1:22" ht="12" thickTop="1">
      <c r="A7" s="219" t="str">
        <f>"½"&amp;CHAR(34)&amp;" - 15"</f>
        <v>½" - 15</v>
      </c>
      <c r="B7" s="16">
        <v>21.335999999999999</v>
      </c>
      <c r="C7" s="44">
        <f>0.065*25.4</f>
        <v>1.651</v>
      </c>
      <c r="D7" s="43">
        <f>0.065*25.4</f>
        <v>1.651</v>
      </c>
      <c r="E7" s="43">
        <f>0.083*25.4</f>
        <v>2.1082000000000001</v>
      </c>
      <c r="F7" s="43">
        <f>0.083*25.4</f>
        <v>2.1082000000000001</v>
      </c>
      <c r="G7" s="37"/>
      <c r="H7" s="18">
        <f>0.095*25.4</f>
        <v>2.4129999999999998</v>
      </c>
      <c r="I7" s="17">
        <f>0.109*25.4</f>
        <v>2.7685999999999997</v>
      </c>
      <c r="J7" s="17">
        <f>0.109*25.4</f>
        <v>2.7685999999999997</v>
      </c>
      <c r="K7" s="17">
        <f>0.109*25.4</f>
        <v>2.7685999999999997</v>
      </c>
      <c r="L7" s="37"/>
      <c r="M7" s="18">
        <f>0.147*25.4</f>
        <v>3.7337999999999996</v>
      </c>
      <c r="N7" s="18">
        <f>0.147*25.4</f>
        <v>3.7337999999999996</v>
      </c>
      <c r="O7" s="18">
        <f>0.147*25.4</f>
        <v>3.7337999999999996</v>
      </c>
      <c r="P7" s="37"/>
      <c r="Q7" s="45"/>
      <c r="R7" s="45"/>
      <c r="S7" s="23">
        <f>0.188*25.4</f>
        <v>4.7751999999999999</v>
      </c>
      <c r="T7" s="46">
        <f>0.294*25.4</f>
        <v>7.4675999999999991</v>
      </c>
      <c r="U7" s="150">
        <v>0.5</v>
      </c>
      <c r="V7" s="147">
        <v>0.84</v>
      </c>
    </row>
    <row r="8" spans="1:22">
      <c r="A8" s="220" t="str">
        <f>"¾"&amp;CHAR(34)&amp;" - 20"</f>
        <v>¾" - 20</v>
      </c>
      <c r="B8" s="20">
        <v>26.669999999999998</v>
      </c>
      <c r="C8" s="26">
        <f t="shared" ref="C8:C12" si="0">0.065*25.4</f>
        <v>1.651</v>
      </c>
      <c r="D8" s="17">
        <f>0.065*25.4</f>
        <v>1.651</v>
      </c>
      <c r="E8" s="17">
        <f>0.083*25.4</f>
        <v>2.1082000000000001</v>
      </c>
      <c r="F8" s="17">
        <f>0.083*25.4</f>
        <v>2.1082000000000001</v>
      </c>
      <c r="G8" s="19"/>
      <c r="H8" s="18">
        <f>0.095*25.4</f>
        <v>2.4129999999999998</v>
      </c>
      <c r="I8" s="23">
        <f>0.113*25.4</f>
        <v>2.8702000000000001</v>
      </c>
      <c r="J8" s="23">
        <f>0.113*25.4</f>
        <v>2.8702000000000001</v>
      </c>
      <c r="K8" s="23">
        <f>0.113*25.4</f>
        <v>2.8702000000000001</v>
      </c>
      <c r="L8" s="19"/>
      <c r="M8" s="23">
        <f>0.154*25.4</f>
        <v>3.9115999999999995</v>
      </c>
      <c r="N8" s="23">
        <f>0.154*25.4</f>
        <v>3.9115999999999995</v>
      </c>
      <c r="O8" s="23">
        <f>0.154*25.4</f>
        <v>3.9115999999999995</v>
      </c>
      <c r="P8" s="19"/>
      <c r="Q8" s="25"/>
      <c r="R8" s="25"/>
      <c r="S8" s="23">
        <f>0.219*25.4</f>
        <v>5.5625999999999998</v>
      </c>
      <c r="T8" s="47">
        <f>0.308*25.4</f>
        <v>7.823199999999999</v>
      </c>
      <c r="U8" s="150">
        <v>0.75</v>
      </c>
      <c r="V8" s="147">
        <v>1.05</v>
      </c>
    </row>
    <row r="9" spans="1:22">
      <c r="A9" s="220" t="str">
        <f>"1"&amp;CHAR(34)&amp;" - 25"</f>
        <v>1" - 25</v>
      </c>
      <c r="B9" s="20">
        <v>33.400999999999996</v>
      </c>
      <c r="C9" s="26">
        <f t="shared" si="0"/>
        <v>1.651</v>
      </c>
      <c r="D9" s="17">
        <f t="shared" ref="D9:D12" si="1">0.065*25.4</f>
        <v>1.651</v>
      </c>
      <c r="E9" s="17">
        <f>0.109*25.4</f>
        <v>2.7685999999999997</v>
      </c>
      <c r="F9" s="17">
        <f>0.109*25.4</f>
        <v>2.7685999999999997</v>
      </c>
      <c r="G9" s="19"/>
      <c r="H9" s="23">
        <f>0.114*25.4</f>
        <v>2.8956</v>
      </c>
      <c r="I9" s="23">
        <f>0.133*25.4</f>
        <v>3.3782000000000001</v>
      </c>
      <c r="J9" s="23">
        <f>0.133*25.4</f>
        <v>3.3782000000000001</v>
      </c>
      <c r="K9" s="23">
        <f>0.133*25.4</f>
        <v>3.3782000000000001</v>
      </c>
      <c r="L9" s="19"/>
      <c r="M9" s="23">
        <f>0.179*25.4</f>
        <v>4.5465999999999998</v>
      </c>
      <c r="N9" s="23">
        <f>0.179*25.4</f>
        <v>4.5465999999999998</v>
      </c>
      <c r="O9" s="23">
        <f>0.179*25.4</f>
        <v>4.5465999999999998</v>
      </c>
      <c r="P9" s="19"/>
      <c r="Q9" s="25"/>
      <c r="R9" s="25"/>
      <c r="S9" s="23">
        <f t="shared" ref="S9:S10" si="2">0.25*25.4</f>
        <v>6.35</v>
      </c>
      <c r="T9" s="47">
        <f>0.358*25.4</f>
        <v>9.0931999999999995</v>
      </c>
      <c r="U9" s="150">
        <v>1</v>
      </c>
      <c r="V9" s="147">
        <v>1.3149999999999999</v>
      </c>
    </row>
    <row r="10" spans="1:22">
      <c r="A10" s="220" t="str">
        <f>"1¼"&amp;CHAR(34)&amp;" - 32"</f>
        <v>1¼" - 32</v>
      </c>
      <c r="B10" s="20">
        <v>42.163999999999994</v>
      </c>
      <c r="C10" s="26">
        <f t="shared" si="0"/>
        <v>1.651</v>
      </c>
      <c r="D10" s="17">
        <f t="shared" si="1"/>
        <v>1.651</v>
      </c>
      <c r="E10" s="17">
        <f t="shared" ref="E10:F12" si="3">0.109*25.4</f>
        <v>2.7685999999999997</v>
      </c>
      <c r="F10" s="17">
        <f t="shared" si="3"/>
        <v>2.7685999999999997</v>
      </c>
      <c r="G10" s="19"/>
      <c r="H10" s="23">
        <f>0.117*25.4</f>
        <v>2.9718</v>
      </c>
      <c r="I10" s="23">
        <f>0.14*25.4</f>
        <v>3.556</v>
      </c>
      <c r="J10" s="23">
        <f>0.14*25.4</f>
        <v>3.556</v>
      </c>
      <c r="K10" s="23">
        <f>0.14*25.4</f>
        <v>3.556</v>
      </c>
      <c r="L10" s="19"/>
      <c r="M10" s="23">
        <f t="shared" ref="M10:O10" si="4">0.191*25.4</f>
        <v>4.8513999999999999</v>
      </c>
      <c r="N10" s="23">
        <f t="shared" si="4"/>
        <v>4.8513999999999999</v>
      </c>
      <c r="O10" s="23">
        <f t="shared" si="4"/>
        <v>4.8513999999999999</v>
      </c>
      <c r="P10" s="19"/>
      <c r="Q10" s="25"/>
      <c r="R10" s="25"/>
      <c r="S10" s="23">
        <f t="shared" si="2"/>
        <v>6.35</v>
      </c>
      <c r="T10" s="47">
        <f>0.382*25.4</f>
        <v>9.7027999999999999</v>
      </c>
      <c r="U10" s="150">
        <v>1.25</v>
      </c>
      <c r="V10" s="147">
        <v>1.66</v>
      </c>
    </row>
    <row r="11" spans="1:22">
      <c r="A11" s="220" t="str">
        <f>"1½"&amp;CHAR(34)&amp;" - 40"</f>
        <v>1½" - 40</v>
      </c>
      <c r="B11" s="20">
        <v>48.26</v>
      </c>
      <c r="C11" s="26">
        <f t="shared" si="0"/>
        <v>1.651</v>
      </c>
      <c r="D11" s="17">
        <f t="shared" si="1"/>
        <v>1.651</v>
      </c>
      <c r="E11" s="17">
        <f t="shared" si="3"/>
        <v>2.7685999999999997</v>
      </c>
      <c r="F11" s="17">
        <f t="shared" si="3"/>
        <v>2.7685999999999997</v>
      </c>
      <c r="G11" s="19"/>
      <c r="H11" s="23">
        <f>0.125*25.4</f>
        <v>3.1749999999999998</v>
      </c>
      <c r="I11" s="23">
        <f>0.145*25.4</f>
        <v>3.6829999999999994</v>
      </c>
      <c r="J11" s="23">
        <f>0.145*25.4</f>
        <v>3.6829999999999994</v>
      </c>
      <c r="K11" s="23">
        <f>0.145*25.4</f>
        <v>3.6829999999999994</v>
      </c>
      <c r="L11" s="19"/>
      <c r="M11" s="23">
        <f t="shared" ref="M11:O11" si="5">0.2*25.4</f>
        <v>5.08</v>
      </c>
      <c r="N11" s="23">
        <f t="shared" si="5"/>
        <v>5.08</v>
      </c>
      <c r="O11" s="23">
        <f t="shared" si="5"/>
        <v>5.08</v>
      </c>
      <c r="P11" s="19"/>
      <c r="Q11" s="25"/>
      <c r="R11" s="25"/>
      <c r="S11" s="23">
        <f>0.281*25.4</f>
        <v>7.1374000000000004</v>
      </c>
      <c r="T11" s="47">
        <f>0.4*25.4</f>
        <v>10.16</v>
      </c>
      <c r="U11" s="150">
        <v>1.5</v>
      </c>
      <c r="V11" s="147">
        <v>1.9000000000000001</v>
      </c>
    </row>
    <row r="12" spans="1:22">
      <c r="A12" s="220" t="str">
        <f>"2"&amp;CHAR(34)&amp;" - 50"</f>
        <v>2" - 50</v>
      </c>
      <c r="B12" s="20">
        <v>60.324999999999996</v>
      </c>
      <c r="C12" s="26">
        <f t="shared" si="0"/>
        <v>1.651</v>
      </c>
      <c r="D12" s="17">
        <f t="shared" si="1"/>
        <v>1.651</v>
      </c>
      <c r="E12" s="17">
        <f t="shared" si="3"/>
        <v>2.7685999999999997</v>
      </c>
      <c r="F12" s="17">
        <f t="shared" si="3"/>
        <v>2.7685999999999997</v>
      </c>
      <c r="G12" s="19"/>
      <c r="H12" s="23">
        <f>0.125*25.4</f>
        <v>3.1749999999999998</v>
      </c>
      <c r="I12" s="23">
        <f>0.154*25.4</f>
        <v>3.9115999999999995</v>
      </c>
      <c r="J12" s="23">
        <f>0.154*25.4</f>
        <v>3.9115999999999995</v>
      </c>
      <c r="K12" s="23">
        <f>0.154*25.4</f>
        <v>3.9115999999999995</v>
      </c>
      <c r="L12" s="19"/>
      <c r="M12" s="23">
        <f t="shared" ref="M12:O12" si="6">0.218*25.4</f>
        <v>5.5371999999999995</v>
      </c>
      <c r="N12" s="23">
        <f t="shared" si="6"/>
        <v>5.5371999999999995</v>
      </c>
      <c r="O12" s="23">
        <f t="shared" si="6"/>
        <v>5.5371999999999995</v>
      </c>
      <c r="P12" s="19"/>
      <c r="Q12" s="25"/>
      <c r="R12" s="25"/>
      <c r="S12" s="23">
        <f>0.344*25.4</f>
        <v>8.7375999999999987</v>
      </c>
      <c r="T12" s="47">
        <f>0.436*25.4</f>
        <v>11.074399999999999</v>
      </c>
      <c r="U12" s="150">
        <v>2</v>
      </c>
      <c r="V12" s="147">
        <v>2.375</v>
      </c>
    </row>
    <row r="13" spans="1:22">
      <c r="A13" s="220" t="str">
        <f>"2½"&amp;CHAR(34)&amp;" - 65"</f>
        <v>2½" - 65</v>
      </c>
      <c r="B13" s="20">
        <v>73.024999999999991</v>
      </c>
      <c r="C13" s="17">
        <f t="shared" ref="C13:C15" si="7">0.083*25.4</f>
        <v>2.1082000000000001</v>
      </c>
      <c r="D13" s="17">
        <f>0.083*25.4</f>
        <v>2.1082000000000001</v>
      </c>
      <c r="E13" s="23">
        <f t="shared" ref="E13:E15" si="8">0.12*25.4</f>
        <v>3.0479999999999996</v>
      </c>
      <c r="F13" s="23">
        <f>0.12*25.4</f>
        <v>3.0479999999999996</v>
      </c>
      <c r="G13" s="19"/>
      <c r="H13" s="23">
        <f t="shared" ref="H13:H16" si="9">0.188*25.4</f>
        <v>4.7751999999999999</v>
      </c>
      <c r="I13" s="23">
        <f>0.188*25.4</f>
        <v>4.7751999999999999</v>
      </c>
      <c r="J13" s="23">
        <f>0.188*25.4</f>
        <v>4.7751999999999999</v>
      </c>
      <c r="K13" s="23">
        <f>0.188*25.4</f>
        <v>4.7751999999999999</v>
      </c>
      <c r="L13" s="19"/>
      <c r="M13" s="23">
        <f t="shared" ref="M13:O13" si="10">0.276*25.4</f>
        <v>7.0104000000000006</v>
      </c>
      <c r="N13" s="23">
        <f t="shared" si="10"/>
        <v>7.0104000000000006</v>
      </c>
      <c r="O13" s="23">
        <f t="shared" si="10"/>
        <v>7.0104000000000006</v>
      </c>
      <c r="P13" s="19"/>
      <c r="Q13" s="25"/>
      <c r="R13" s="25"/>
      <c r="S13" s="23">
        <f>0.375*25.4</f>
        <v>9.5249999999999986</v>
      </c>
      <c r="T13" s="47">
        <f>0.552*25.4</f>
        <v>14.020800000000001</v>
      </c>
      <c r="U13" s="150">
        <v>2.5</v>
      </c>
      <c r="V13" s="147">
        <v>2.875</v>
      </c>
    </row>
    <row r="14" spans="1:22">
      <c r="A14" s="221" t="s">
        <v>217</v>
      </c>
      <c r="B14" s="20">
        <v>88.899999999999991</v>
      </c>
      <c r="C14" s="17">
        <f t="shared" si="7"/>
        <v>2.1082000000000001</v>
      </c>
      <c r="D14" s="17">
        <f>0.083*25.4</f>
        <v>2.1082000000000001</v>
      </c>
      <c r="E14" s="23">
        <f t="shared" si="8"/>
        <v>3.0479999999999996</v>
      </c>
      <c r="F14" s="23">
        <f>0.12*25.4</f>
        <v>3.0479999999999996</v>
      </c>
      <c r="G14" s="19"/>
      <c r="H14" s="23">
        <f t="shared" si="9"/>
        <v>4.7751999999999999</v>
      </c>
      <c r="I14" s="23">
        <f>0.216*25.4</f>
        <v>5.4863999999999997</v>
      </c>
      <c r="J14" s="23">
        <f>0.216*25.4</f>
        <v>5.4863999999999997</v>
      </c>
      <c r="K14" s="23">
        <f>0.216*25.4</f>
        <v>5.4863999999999997</v>
      </c>
      <c r="L14" s="19"/>
      <c r="M14" s="23">
        <f t="shared" ref="M14:O14" si="11">0.3*25.4</f>
        <v>7.6199999999999992</v>
      </c>
      <c r="N14" s="23">
        <f t="shared" si="11"/>
        <v>7.6199999999999992</v>
      </c>
      <c r="O14" s="23">
        <f t="shared" si="11"/>
        <v>7.6199999999999992</v>
      </c>
      <c r="P14" s="19"/>
      <c r="Q14" s="25"/>
      <c r="R14" s="25"/>
      <c r="S14" s="23">
        <f>0.438*25.4</f>
        <v>11.1252</v>
      </c>
      <c r="T14" s="47">
        <f>0.6*25.4</f>
        <v>15.239999999999998</v>
      </c>
      <c r="U14" s="150">
        <v>3</v>
      </c>
      <c r="V14" s="147">
        <v>3.5</v>
      </c>
    </row>
    <row r="15" spans="1:22">
      <c r="A15" s="221" t="s">
        <v>218</v>
      </c>
      <c r="B15" s="20">
        <v>101.6</v>
      </c>
      <c r="C15" s="17">
        <f t="shared" si="7"/>
        <v>2.1082000000000001</v>
      </c>
      <c r="D15" s="17">
        <f t="shared" ref="C15:D16" si="12">0.083*25.4</f>
        <v>2.1082000000000001</v>
      </c>
      <c r="E15" s="23">
        <f t="shared" si="8"/>
        <v>3.0479999999999996</v>
      </c>
      <c r="F15" s="23">
        <f t="shared" ref="E15:F16" si="13">0.12*25.4</f>
        <v>3.0479999999999996</v>
      </c>
      <c r="G15" s="19"/>
      <c r="H15" s="23">
        <f t="shared" si="9"/>
        <v>4.7751999999999999</v>
      </c>
      <c r="I15" s="23">
        <f t="shared" ref="I15:K15" si="14">0.226*25.4</f>
        <v>5.7404000000000002</v>
      </c>
      <c r="J15" s="23">
        <f t="shared" si="14"/>
        <v>5.7404000000000002</v>
      </c>
      <c r="K15" s="23">
        <f t="shared" si="14"/>
        <v>5.7404000000000002</v>
      </c>
      <c r="L15" s="19"/>
      <c r="M15" s="23">
        <f t="shared" ref="M15:O15" si="15">0.318*25.4</f>
        <v>8.0771999999999995</v>
      </c>
      <c r="N15" s="23">
        <f t="shared" si="15"/>
        <v>8.0771999999999995</v>
      </c>
      <c r="O15" s="23">
        <f t="shared" si="15"/>
        <v>8.0771999999999995</v>
      </c>
      <c r="P15" s="19"/>
      <c r="Q15" s="25"/>
      <c r="R15" s="25"/>
      <c r="S15" s="25"/>
      <c r="T15" s="29" t="s">
        <v>54</v>
      </c>
      <c r="U15" s="150">
        <v>3.5</v>
      </c>
      <c r="V15" s="147">
        <v>4</v>
      </c>
    </row>
    <row r="16" spans="1:22">
      <c r="A16" s="221" t="s">
        <v>219</v>
      </c>
      <c r="B16" s="20">
        <v>114.3</v>
      </c>
      <c r="C16" s="17">
        <f t="shared" si="12"/>
        <v>2.1082000000000001</v>
      </c>
      <c r="D16" s="17">
        <f t="shared" si="12"/>
        <v>2.1082000000000001</v>
      </c>
      <c r="E16" s="23">
        <f t="shared" si="13"/>
        <v>3.0479999999999996</v>
      </c>
      <c r="F16" s="23">
        <f t="shared" si="13"/>
        <v>3.0479999999999996</v>
      </c>
      <c r="G16" s="19"/>
      <c r="H16" s="23">
        <f t="shared" si="9"/>
        <v>4.7751999999999999</v>
      </c>
      <c r="I16" s="23">
        <f>0.237*25.4</f>
        <v>6.0197999999999992</v>
      </c>
      <c r="J16" s="23">
        <f>0.237*25.4</f>
        <v>6.0197999999999992</v>
      </c>
      <c r="K16" s="23">
        <f>0.237*25.4</f>
        <v>6.0197999999999992</v>
      </c>
      <c r="L16" s="19"/>
      <c r="M16" s="23">
        <f t="shared" ref="M16:O16" si="16">0.337*25.4</f>
        <v>8.5597999999999992</v>
      </c>
      <c r="N16" s="23">
        <f t="shared" si="16"/>
        <v>8.5597999999999992</v>
      </c>
      <c r="O16" s="23">
        <f t="shared" si="16"/>
        <v>8.5597999999999992</v>
      </c>
      <c r="P16" s="19"/>
      <c r="Q16" s="23">
        <f>0.438*25.4</f>
        <v>11.1252</v>
      </c>
      <c r="R16" s="25"/>
      <c r="S16" s="23">
        <f>0.531*25.4</f>
        <v>13.487399999999999</v>
      </c>
      <c r="T16" s="47">
        <f>0.674*25.4</f>
        <v>17.119599999999998</v>
      </c>
      <c r="U16" s="27">
        <v>4</v>
      </c>
      <c r="V16" s="147">
        <v>4.5</v>
      </c>
    </row>
    <row r="17" spans="1:22">
      <c r="A17" s="221" t="s">
        <v>220</v>
      </c>
      <c r="B17" s="20">
        <v>127</v>
      </c>
      <c r="C17" s="17">
        <f t="shared" ref="C17:C18" si="17">0.109*25.4</f>
        <v>2.7685999999999997</v>
      </c>
      <c r="D17" s="17">
        <f>0.109*25.4</f>
        <v>2.7685999999999997</v>
      </c>
      <c r="E17" s="23">
        <f>0.134*25.4</f>
        <v>3.4036</v>
      </c>
      <c r="F17" s="23">
        <f>0.134*25.4</f>
        <v>3.4036</v>
      </c>
      <c r="G17" s="19"/>
      <c r="H17" s="19"/>
      <c r="I17" s="23">
        <f>0.258*25.4</f>
        <v>6.5531999999999995</v>
      </c>
      <c r="J17" s="23">
        <f>0.258*25.4</f>
        <v>6.5531999999999995</v>
      </c>
      <c r="K17" s="23">
        <f>0.258*25.4</f>
        <v>6.5531999999999995</v>
      </c>
      <c r="L17" s="19"/>
      <c r="M17" s="23">
        <f>0.375*25.4</f>
        <v>9.5249999999999986</v>
      </c>
      <c r="N17" s="23">
        <f>0.375*25.4</f>
        <v>9.5249999999999986</v>
      </c>
      <c r="O17" s="23">
        <f>0.375*25.4</f>
        <v>9.5249999999999986</v>
      </c>
      <c r="P17" s="19"/>
      <c r="Q17" s="23">
        <f>0.5*25.4</f>
        <v>12.7</v>
      </c>
      <c r="R17" s="25"/>
      <c r="S17" s="23">
        <f>0.625*25.4</f>
        <v>15.875</v>
      </c>
      <c r="T17" s="47">
        <f>0.75*25.4</f>
        <v>19.049999999999997</v>
      </c>
      <c r="U17" s="27">
        <v>5</v>
      </c>
      <c r="V17" s="147">
        <v>5</v>
      </c>
    </row>
    <row r="18" spans="1:22">
      <c r="A18" s="221" t="s">
        <v>221</v>
      </c>
      <c r="B18" s="20">
        <v>168.27499999999998</v>
      </c>
      <c r="C18" s="17">
        <f t="shared" si="17"/>
        <v>2.7685999999999997</v>
      </c>
      <c r="D18" s="17">
        <f t="shared" ref="C18:D19" si="18">0.109*25.4</f>
        <v>2.7685999999999997</v>
      </c>
      <c r="E18" s="23">
        <f>0.134*25.4</f>
        <v>3.4036</v>
      </c>
      <c r="F18" s="23">
        <f>0.134*25.4</f>
        <v>3.4036</v>
      </c>
      <c r="G18" s="19"/>
      <c r="H18" s="19"/>
      <c r="I18" s="23">
        <f t="shared" ref="I18:K18" si="19">0.28*25.4</f>
        <v>7.1120000000000001</v>
      </c>
      <c r="J18" s="23">
        <f t="shared" si="19"/>
        <v>7.1120000000000001</v>
      </c>
      <c r="K18" s="23">
        <f t="shared" si="19"/>
        <v>7.1120000000000001</v>
      </c>
      <c r="L18" s="19"/>
      <c r="M18" s="23">
        <f t="shared" ref="M18:O18" si="20">0.432*25.4</f>
        <v>10.972799999999999</v>
      </c>
      <c r="N18" s="23">
        <f t="shared" si="20"/>
        <v>10.972799999999999</v>
      </c>
      <c r="O18" s="23">
        <f t="shared" si="20"/>
        <v>10.972799999999999</v>
      </c>
      <c r="P18" s="19"/>
      <c r="Q18" s="23">
        <f>0.562*25.4</f>
        <v>14.274800000000001</v>
      </c>
      <c r="R18" s="25"/>
      <c r="S18" s="23">
        <f>0.719*25.4</f>
        <v>18.262599999999999</v>
      </c>
      <c r="T18" s="47">
        <f>0.864*25.4</f>
        <v>21.945599999999999</v>
      </c>
      <c r="U18" s="27">
        <v>6</v>
      </c>
      <c r="V18" s="147">
        <v>6.6249999999999991</v>
      </c>
    </row>
    <row r="19" spans="1:22">
      <c r="A19" s="221" t="s">
        <v>222</v>
      </c>
      <c r="B19" s="20">
        <v>219.07499999999999</v>
      </c>
      <c r="C19" s="17">
        <f t="shared" si="18"/>
        <v>2.7685999999999997</v>
      </c>
      <c r="D19" s="17">
        <f t="shared" si="18"/>
        <v>2.7685999999999997</v>
      </c>
      <c r="E19" s="23">
        <f>0.148*25.4</f>
        <v>3.7591999999999994</v>
      </c>
      <c r="F19" s="23">
        <f>0.148*25.4</f>
        <v>3.7591999999999994</v>
      </c>
      <c r="G19" s="23">
        <f>0.25*25.4</f>
        <v>6.35</v>
      </c>
      <c r="H19" s="23">
        <f>0.277*25.4</f>
        <v>7.0358000000000001</v>
      </c>
      <c r="I19" s="23">
        <f t="shared" ref="I19:K19" si="21">0.322*25.4</f>
        <v>8.178799999999999</v>
      </c>
      <c r="J19" s="23">
        <f t="shared" si="21"/>
        <v>8.178799999999999</v>
      </c>
      <c r="K19" s="23">
        <f t="shared" si="21"/>
        <v>8.178799999999999</v>
      </c>
      <c r="L19" s="23">
        <f>0.406*25.4</f>
        <v>10.3124</v>
      </c>
      <c r="M19" s="23">
        <f>0.5*25.4</f>
        <v>12.7</v>
      </c>
      <c r="N19" s="23">
        <f>0.5*25.4</f>
        <v>12.7</v>
      </c>
      <c r="O19" s="23">
        <f>0.5*25.4</f>
        <v>12.7</v>
      </c>
      <c r="P19" s="23">
        <f>0.594*25.4</f>
        <v>15.087599999999998</v>
      </c>
      <c r="Q19" s="23">
        <f>0.719*25.4</f>
        <v>18.262599999999999</v>
      </c>
      <c r="R19" s="23">
        <f>0.812*25.4</f>
        <v>20.6248</v>
      </c>
      <c r="S19" s="23">
        <f>0.906*25.4</f>
        <v>23.0124</v>
      </c>
      <c r="T19" s="47">
        <f>0.875*25.4</f>
        <v>22.224999999999998</v>
      </c>
      <c r="U19" s="27">
        <v>8</v>
      </c>
      <c r="V19" s="147">
        <v>8.625</v>
      </c>
    </row>
    <row r="20" spans="1:22">
      <c r="A20" s="222" t="s">
        <v>216</v>
      </c>
      <c r="B20" s="30">
        <v>273.05</v>
      </c>
      <c r="C20" s="23">
        <f>0.134*25.4</f>
        <v>3.4036</v>
      </c>
      <c r="D20" s="23">
        <f>0.134*25.4</f>
        <v>3.4036</v>
      </c>
      <c r="E20" s="23">
        <f>0.165*25.4</f>
        <v>4.1909999999999998</v>
      </c>
      <c r="F20" s="23">
        <f>0.165*25.4</f>
        <v>4.1909999999999998</v>
      </c>
      <c r="G20" s="23">
        <f>0.25*25.4</f>
        <v>6.35</v>
      </c>
      <c r="H20" s="23">
        <f>0.307*25.4</f>
        <v>7.7977999999999996</v>
      </c>
      <c r="I20" s="23">
        <f t="shared" ref="I20:K20" si="22">0.365*25.4</f>
        <v>9.270999999999999</v>
      </c>
      <c r="J20" s="23">
        <f t="shared" si="22"/>
        <v>9.270999999999999</v>
      </c>
      <c r="K20" s="23">
        <f t="shared" si="22"/>
        <v>9.270999999999999</v>
      </c>
      <c r="L20" s="23">
        <f t="shared" ref="L20:N37" si="23">0.5*25.4</f>
        <v>12.7</v>
      </c>
      <c r="M20" s="23">
        <f t="shared" si="23"/>
        <v>12.7</v>
      </c>
      <c r="N20" s="23">
        <f t="shared" si="23"/>
        <v>12.7</v>
      </c>
      <c r="O20" s="23">
        <f>0.594*25.4</f>
        <v>15.087599999999998</v>
      </c>
      <c r="P20" s="23">
        <f>0.719*25.4</f>
        <v>18.262599999999999</v>
      </c>
      <c r="Q20" s="23">
        <f>0.844*25.4</f>
        <v>21.4376</v>
      </c>
      <c r="R20" s="23">
        <f>1*25.4</f>
        <v>25.4</v>
      </c>
      <c r="S20" s="23">
        <f>1.125*25.4</f>
        <v>28.574999999999999</v>
      </c>
      <c r="T20" s="47">
        <f>1*25.4</f>
        <v>25.4</v>
      </c>
      <c r="U20" s="27">
        <v>10</v>
      </c>
      <c r="V20" s="147">
        <v>10.75</v>
      </c>
    </row>
    <row r="21" spans="1:22">
      <c r="A21" s="222" t="s">
        <v>223</v>
      </c>
      <c r="B21" s="30">
        <v>323.84999999999997</v>
      </c>
      <c r="C21" s="33">
        <f>0.156*25.4</f>
        <v>3.9623999999999997</v>
      </c>
      <c r="D21" s="33">
        <f>0.156*25.4</f>
        <v>3.9623999999999997</v>
      </c>
      <c r="E21" s="23">
        <f>0.18*25.4</f>
        <v>4.5719999999999992</v>
      </c>
      <c r="F21" s="23">
        <f>0.18*25.4</f>
        <v>4.5719999999999992</v>
      </c>
      <c r="G21" s="23">
        <f>0.25*25.4</f>
        <v>6.35</v>
      </c>
      <c r="H21" s="23">
        <f>0.33*25.4</f>
        <v>8.3819999999999997</v>
      </c>
      <c r="I21" s="23">
        <f>0.375*25.4</f>
        <v>9.5249999999999986</v>
      </c>
      <c r="J21" s="23">
        <f>0.375*25.4</f>
        <v>9.5249999999999986</v>
      </c>
      <c r="K21" s="23">
        <f>0.406*25.4</f>
        <v>10.3124</v>
      </c>
      <c r="L21" s="23">
        <f>0.562*25.4</f>
        <v>14.274800000000001</v>
      </c>
      <c r="M21" s="23">
        <f>0.5*25.4</f>
        <v>12.7</v>
      </c>
      <c r="N21" s="23">
        <f t="shared" si="23"/>
        <v>12.7</v>
      </c>
      <c r="O21" s="23">
        <f>0.688*25.4</f>
        <v>17.475199999999997</v>
      </c>
      <c r="P21" s="23">
        <f>0.844*25.4</f>
        <v>21.4376</v>
      </c>
      <c r="Q21" s="23">
        <f>1*25.4</f>
        <v>25.4</v>
      </c>
      <c r="R21" s="23">
        <f>1.125*25.4</f>
        <v>28.574999999999999</v>
      </c>
      <c r="S21" s="23">
        <f>1.312*25.4</f>
        <v>33.324799999999996</v>
      </c>
      <c r="T21" s="47">
        <f>1*25.4</f>
        <v>25.4</v>
      </c>
      <c r="U21" s="27">
        <v>12</v>
      </c>
      <c r="V21" s="147">
        <v>12.75</v>
      </c>
    </row>
    <row r="22" spans="1:22">
      <c r="A22" s="222" t="s">
        <v>224</v>
      </c>
      <c r="B22" s="31">
        <v>355.59999999999997</v>
      </c>
      <c r="C22" s="33">
        <f>0.156*25.4</f>
        <v>3.9623999999999997</v>
      </c>
      <c r="D22" s="33">
        <f>0.156*25.4</f>
        <v>3.9623999999999997</v>
      </c>
      <c r="E22" s="23">
        <f t="shared" ref="E22:E27" si="24">0.25*25.4</f>
        <v>6.35</v>
      </c>
      <c r="F22" s="23">
        <f>0.188*25.4</f>
        <v>4.7751999999999999</v>
      </c>
      <c r="G22" s="23">
        <f>0.312*25.4</f>
        <v>7.9247999999999994</v>
      </c>
      <c r="H22" s="23">
        <f t="shared" ref="H22:I22" si="25">0.375*25.4</f>
        <v>9.5249999999999986</v>
      </c>
      <c r="I22" s="23">
        <f t="shared" si="25"/>
        <v>9.5249999999999986</v>
      </c>
      <c r="J22" s="23">
        <f>0.375*25.4</f>
        <v>9.5249999999999986</v>
      </c>
      <c r="K22" s="23">
        <f>0.438*25.4</f>
        <v>11.1252</v>
      </c>
      <c r="L22" s="23">
        <f>0.594*25.4</f>
        <v>15.087599999999998</v>
      </c>
      <c r="M22" s="23">
        <f>0.5*25.4</f>
        <v>12.7</v>
      </c>
      <c r="N22" s="23">
        <f t="shared" si="23"/>
        <v>12.7</v>
      </c>
      <c r="O22" s="23">
        <f>0.75*25.4</f>
        <v>19.049999999999997</v>
      </c>
      <c r="P22" s="23">
        <f>0.938*25.4</f>
        <v>23.825199999999999</v>
      </c>
      <c r="Q22" s="23">
        <f>1.094*25.4</f>
        <v>27.787600000000001</v>
      </c>
      <c r="R22" s="23">
        <f>1.25*25.4</f>
        <v>31.75</v>
      </c>
      <c r="S22" s="23">
        <f>1.406*25.4</f>
        <v>35.712399999999995</v>
      </c>
      <c r="T22" s="29"/>
      <c r="U22" s="27">
        <v>14</v>
      </c>
      <c r="V22" s="147">
        <v>14</v>
      </c>
    </row>
    <row r="23" spans="1:22">
      <c r="A23" s="222" t="s">
        <v>225</v>
      </c>
      <c r="B23" s="31">
        <v>406.4</v>
      </c>
      <c r="C23" s="23">
        <f t="shared" ref="C23:D24" si="26">0.165*25.4</f>
        <v>4.1909999999999998</v>
      </c>
      <c r="D23" s="23">
        <f t="shared" si="26"/>
        <v>4.1909999999999998</v>
      </c>
      <c r="E23" s="23">
        <f t="shared" si="24"/>
        <v>6.35</v>
      </c>
      <c r="F23" s="23">
        <f t="shared" ref="F23:F24" si="27">0.188*25.4</f>
        <v>4.7751999999999999</v>
      </c>
      <c r="G23" s="23">
        <f>0.312*25.4</f>
        <v>7.9247999999999994</v>
      </c>
      <c r="H23" s="23">
        <f t="shared" ref="G23:J39" si="28">0.375*25.4</f>
        <v>9.5249999999999986</v>
      </c>
      <c r="I23" s="23">
        <f t="shared" si="28"/>
        <v>9.5249999999999986</v>
      </c>
      <c r="J23" s="23">
        <f t="shared" si="28"/>
        <v>9.5249999999999986</v>
      </c>
      <c r="K23" s="23">
        <f>0.5*25.4</f>
        <v>12.7</v>
      </c>
      <c r="L23" s="23">
        <f>0.656*25.4</f>
        <v>16.662399999999998</v>
      </c>
      <c r="M23" s="23">
        <f>0.5*25.4</f>
        <v>12.7</v>
      </c>
      <c r="N23" s="23">
        <f t="shared" si="23"/>
        <v>12.7</v>
      </c>
      <c r="O23" s="23">
        <f>0.844*25.4</f>
        <v>21.4376</v>
      </c>
      <c r="P23" s="23">
        <f>1.031*25.4</f>
        <v>26.187399999999997</v>
      </c>
      <c r="Q23" s="23">
        <f>1.219*25.4</f>
        <v>30.962600000000002</v>
      </c>
      <c r="R23" s="23">
        <f>1.438*25.4</f>
        <v>36.525199999999998</v>
      </c>
      <c r="S23" s="23">
        <f>1.594*25.4</f>
        <v>40.4876</v>
      </c>
      <c r="T23" s="29"/>
      <c r="U23" s="27">
        <v>16</v>
      </c>
      <c r="V23" s="147">
        <v>16</v>
      </c>
    </row>
    <row r="24" spans="1:22">
      <c r="A24" s="222" t="s">
        <v>226</v>
      </c>
      <c r="B24" s="31">
        <v>457.2</v>
      </c>
      <c r="C24" s="23">
        <f t="shared" si="26"/>
        <v>4.1909999999999998</v>
      </c>
      <c r="D24" s="23">
        <f t="shared" si="26"/>
        <v>4.1909999999999998</v>
      </c>
      <c r="E24" s="23">
        <f t="shared" si="24"/>
        <v>6.35</v>
      </c>
      <c r="F24" s="23">
        <f t="shared" si="27"/>
        <v>4.7751999999999999</v>
      </c>
      <c r="G24" s="23">
        <f>0.312*25.4</f>
        <v>7.9247999999999994</v>
      </c>
      <c r="H24" s="23">
        <f>0.438*25.4</f>
        <v>11.1252</v>
      </c>
      <c r="I24" s="23">
        <f t="shared" si="28"/>
        <v>9.5249999999999986</v>
      </c>
      <c r="J24" s="23">
        <f t="shared" si="28"/>
        <v>9.5249999999999986</v>
      </c>
      <c r="K24" s="23">
        <f>0.562*25.4</f>
        <v>14.274800000000001</v>
      </c>
      <c r="L24" s="23">
        <f>0.75*25.4</f>
        <v>19.049999999999997</v>
      </c>
      <c r="M24" s="23">
        <f>0.5*25.4</f>
        <v>12.7</v>
      </c>
      <c r="N24" s="23">
        <f t="shared" si="23"/>
        <v>12.7</v>
      </c>
      <c r="O24" s="23">
        <f>0.938*25.4</f>
        <v>23.825199999999999</v>
      </c>
      <c r="P24" s="23">
        <f>1.156*25.4</f>
        <v>29.362399999999997</v>
      </c>
      <c r="Q24" s="23">
        <f>1.375*25.4</f>
        <v>34.924999999999997</v>
      </c>
      <c r="R24" s="23">
        <f>1.562*25.4</f>
        <v>39.674799999999998</v>
      </c>
      <c r="S24" s="23">
        <f>1.781*25.4</f>
        <v>45.237399999999994</v>
      </c>
      <c r="T24" s="29"/>
      <c r="U24" s="151">
        <v>18</v>
      </c>
      <c r="V24" s="147">
        <v>18</v>
      </c>
    </row>
    <row r="25" spans="1:22">
      <c r="A25" s="222" t="s">
        <v>227</v>
      </c>
      <c r="B25" s="31">
        <v>508</v>
      </c>
      <c r="C25" s="23">
        <f>0.188*25.4</f>
        <v>4.7751999999999999</v>
      </c>
      <c r="D25" s="23">
        <f>0.188*25.4</f>
        <v>4.7751999999999999</v>
      </c>
      <c r="E25" s="23">
        <f t="shared" si="24"/>
        <v>6.35</v>
      </c>
      <c r="F25" s="23">
        <f>0.218*25.4</f>
        <v>5.5371999999999995</v>
      </c>
      <c r="G25" s="23">
        <f t="shared" si="28"/>
        <v>9.5249999999999986</v>
      </c>
      <c r="H25" s="23">
        <f t="shared" ref="G25:H33" si="29">0.5*25.4</f>
        <v>12.7</v>
      </c>
      <c r="I25" s="23">
        <f t="shared" si="28"/>
        <v>9.5249999999999986</v>
      </c>
      <c r="J25" s="23">
        <f t="shared" si="28"/>
        <v>9.5249999999999986</v>
      </c>
      <c r="K25" s="23">
        <f>0.594*25.4</f>
        <v>15.087599999999998</v>
      </c>
      <c r="L25" s="23">
        <f>0.812*25.4</f>
        <v>20.6248</v>
      </c>
      <c r="M25" s="23">
        <f t="shared" si="23"/>
        <v>12.7</v>
      </c>
      <c r="N25" s="23">
        <f t="shared" si="23"/>
        <v>12.7</v>
      </c>
      <c r="O25" s="23">
        <f>1.031*25.4</f>
        <v>26.187399999999997</v>
      </c>
      <c r="P25" s="23">
        <f>1.281*25.4</f>
        <v>32.537399999999998</v>
      </c>
      <c r="Q25" s="23">
        <f>1.5*25.4</f>
        <v>38.099999999999994</v>
      </c>
      <c r="R25" s="23">
        <f>1.75*25.4</f>
        <v>44.449999999999996</v>
      </c>
      <c r="S25" s="23">
        <f>1.969*25.4</f>
        <v>50.012599999999999</v>
      </c>
      <c r="T25" s="29"/>
      <c r="U25" s="151">
        <v>20</v>
      </c>
      <c r="V25" s="147">
        <v>20</v>
      </c>
    </row>
    <row r="26" spans="1:22">
      <c r="A26" s="222" t="s">
        <v>228</v>
      </c>
      <c r="B26" s="31">
        <v>558.79999999999995</v>
      </c>
      <c r="C26" s="23">
        <f>0.188*25.4</f>
        <v>4.7751999999999999</v>
      </c>
      <c r="D26" s="23">
        <f>0.188*25.4</f>
        <v>4.7751999999999999</v>
      </c>
      <c r="E26" s="23">
        <f t="shared" si="24"/>
        <v>6.35</v>
      </c>
      <c r="F26" s="23">
        <f>0.218*25.4</f>
        <v>5.5371999999999995</v>
      </c>
      <c r="G26" s="23">
        <f t="shared" si="28"/>
        <v>9.5249999999999986</v>
      </c>
      <c r="H26" s="23">
        <f t="shared" si="29"/>
        <v>12.7</v>
      </c>
      <c r="I26" s="23">
        <f t="shared" si="28"/>
        <v>9.5249999999999986</v>
      </c>
      <c r="J26" s="19"/>
      <c r="K26" s="19"/>
      <c r="L26" s="23">
        <f>0.875*25.4</f>
        <v>22.224999999999998</v>
      </c>
      <c r="M26" s="23">
        <f t="shared" si="23"/>
        <v>12.7</v>
      </c>
      <c r="N26" s="19"/>
      <c r="O26" s="23">
        <f>1.125*25.4</f>
        <v>28.574999999999999</v>
      </c>
      <c r="P26" s="23">
        <f>1.375*25.4</f>
        <v>34.924999999999997</v>
      </c>
      <c r="Q26" s="23">
        <f>1.625*25.4</f>
        <v>41.274999999999999</v>
      </c>
      <c r="R26" s="23">
        <f>1.875*25.4</f>
        <v>47.625</v>
      </c>
      <c r="S26" s="23">
        <f>2.125*25.4</f>
        <v>53.974999999999994</v>
      </c>
      <c r="T26" s="29"/>
      <c r="U26" s="151">
        <v>22</v>
      </c>
      <c r="V26" s="147">
        <v>22</v>
      </c>
    </row>
    <row r="27" spans="1:22">
      <c r="A27" s="222" t="s">
        <v>229</v>
      </c>
      <c r="B27" s="31">
        <v>609.59999999999991</v>
      </c>
      <c r="C27" s="23">
        <f>0.218*25.4</f>
        <v>5.5371999999999995</v>
      </c>
      <c r="D27" s="23">
        <f>0.218*25.4</f>
        <v>5.5371999999999995</v>
      </c>
      <c r="E27" s="23">
        <f t="shared" si="24"/>
        <v>6.35</v>
      </c>
      <c r="F27" s="23">
        <f>0.25*25.4</f>
        <v>6.35</v>
      </c>
      <c r="G27" s="23">
        <f t="shared" si="28"/>
        <v>9.5249999999999986</v>
      </c>
      <c r="H27" s="23">
        <f>0.562*25.4</f>
        <v>14.274800000000001</v>
      </c>
      <c r="I27" s="23">
        <f t="shared" si="28"/>
        <v>9.5249999999999986</v>
      </c>
      <c r="J27" s="23">
        <f t="shared" si="28"/>
        <v>9.5249999999999986</v>
      </c>
      <c r="K27" s="23">
        <f>0.688*25.4</f>
        <v>17.475199999999997</v>
      </c>
      <c r="L27" s="23">
        <f>0.969*25.4</f>
        <v>24.612599999999997</v>
      </c>
      <c r="M27" s="23">
        <f t="shared" si="23"/>
        <v>12.7</v>
      </c>
      <c r="N27" s="23">
        <f t="shared" si="23"/>
        <v>12.7</v>
      </c>
      <c r="O27" s="23">
        <f>1.219*25.4</f>
        <v>30.962600000000002</v>
      </c>
      <c r="P27" s="23">
        <f>1.531*25.4</f>
        <v>38.887399999999992</v>
      </c>
      <c r="Q27" s="23">
        <f>1.812*25.4</f>
        <v>46.024799999999999</v>
      </c>
      <c r="R27" s="23">
        <f>2.062*25.4</f>
        <v>52.374799999999993</v>
      </c>
      <c r="S27" s="23">
        <f>2.344*25.4</f>
        <v>59.537599999999991</v>
      </c>
      <c r="T27" s="29"/>
      <c r="U27" s="151">
        <v>24</v>
      </c>
      <c r="V27" s="147">
        <v>23.999999999999996</v>
      </c>
    </row>
    <row r="28" spans="1:22">
      <c r="A28" s="222" t="s">
        <v>230</v>
      </c>
      <c r="B28" s="31">
        <v>660.4</v>
      </c>
      <c r="C28" s="38"/>
      <c r="D28" s="39"/>
      <c r="E28" s="23">
        <f>0.312*25.4</f>
        <v>7.9247999999999994</v>
      </c>
      <c r="F28" s="22"/>
      <c r="G28" s="23">
        <f t="shared" si="29"/>
        <v>12.7</v>
      </c>
      <c r="H28" s="22"/>
      <c r="I28" s="23">
        <f t="shared" si="28"/>
        <v>9.5249999999999986</v>
      </c>
      <c r="J28" s="22"/>
      <c r="K28" s="19"/>
      <c r="L28" s="22"/>
      <c r="M28" s="23">
        <f t="shared" si="23"/>
        <v>12.7</v>
      </c>
      <c r="N28" s="22"/>
      <c r="O28" s="22"/>
      <c r="P28" s="22"/>
      <c r="Q28" s="21"/>
      <c r="R28" s="21"/>
      <c r="S28" s="21"/>
      <c r="T28" s="24"/>
      <c r="U28" s="151">
        <v>26</v>
      </c>
      <c r="V28" s="147">
        <v>26</v>
      </c>
    </row>
    <row r="29" spans="1:22">
      <c r="A29" s="222" t="s">
        <v>231</v>
      </c>
      <c r="B29" s="31">
        <v>711.2</v>
      </c>
      <c r="C29" s="38"/>
      <c r="D29" s="39"/>
      <c r="E29" s="23">
        <f>0.312*25.4</f>
        <v>7.9247999999999994</v>
      </c>
      <c r="F29" s="22"/>
      <c r="G29" s="23">
        <f t="shared" si="29"/>
        <v>12.7</v>
      </c>
      <c r="H29" s="28">
        <f>0.625*25.4</f>
        <v>15.875</v>
      </c>
      <c r="I29" s="23">
        <f t="shared" si="28"/>
        <v>9.5249999999999986</v>
      </c>
      <c r="J29" s="22"/>
      <c r="K29" s="19"/>
      <c r="L29" s="22"/>
      <c r="M29" s="23">
        <f t="shared" si="23"/>
        <v>12.7</v>
      </c>
      <c r="N29" s="22"/>
      <c r="O29" s="22"/>
      <c r="P29" s="22"/>
      <c r="Q29" s="21"/>
      <c r="R29" s="21"/>
      <c r="S29" s="21"/>
      <c r="T29" s="24"/>
      <c r="U29" s="151">
        <v>28</v>
      </c>
      <c r="V29" s="147">
        <v>28.000000000000004</v>
      </c>
    </row>
    <row r="30" spans="1:22">
      <c r="A30" s="222" t="s">
        <v>232</v>
      </c>
      <c r="B30" s="31">
        <v>762</v>
      </c>
      <c r="C30" s="23">
        <f>0.25*25.4</f>
        <v>6.35</v>
      </c>
      <c r="D30" s="23">
        <f>0.25*25.4</f>
        <v>6.35</v>
      </c>
      <c r="E30" s="23">
        <f>0.312*25.4</f>
        <v>7.9247999999999994</v>
      </c>
      <c r="F30" s="23">
        <f>0.312*25.4</f>
        <v>7.9247999999999994</v>
      </c>
      <c r="G30" s="23">
        <f t="shared" si="29"/>
        <v>12.7</v>
      </c>
      <c r="H30" s="28">
        <f>0.625*25.4</f>
        <v>15.875</v>
      </c>
      <c r="I30" s="23">
        <f t="shared" si="28"/>
        <v>9.5249999999999986</v>
      </c>
      <c r="J30" s="22"/>
      <c r="K30" s="19"/>
      <c r="L30" s="22"/>
      <c r="M30" s="23">
        <f t="shared" si="23"/>
        <v>12.7</v>
      </c>
      <c r="N30" s="22"/>
      <c r="O30" s="22"/>
      <c r="P30" s="22"/>
      <c r="Q30" s="21"/>
      <c r="R30" s="21"/>
      <c r="S30" s="21"/>
      <c r="T30" s="24"/>
      <c r="U30" s="151">
        <v>30</v>
      </c>
      <c r="V30" s="147">
        <v>30</v>
      </c>
    </row>
    <row r="31" spans="1:22">
      <c r="A31" s="222" t="s">
        <v>233</v>
      </c>
      <c r="B31" s="31">
        <v>812.8</v>
      </c>
      <c r="C31" s="38"/>
      <c r="D31" s="39"/>
      <c r="E31" s="23">
        <f>0.312*25.4</f>
        <v>7.9247999999999994</v>
      </c>
      <c r="F31" s="22"/>
      <c r="G31" s="23">
        <f t="shared" si="29"/>
        <v>12.7</v>
      </c>
      <c r="H31" s="28">
        <f>0.625*25.4</f>
        <v>15.875</v>
      </c>
      <c r="I31" s="23">
        <f t="shared" si="28"/>
        <v>9.5249999999999986</v>
      </c>
      <c r="J31" s="22"/>
      <c r="K31" s="23">
        <f>0.688*25.4</f>
        <v>17.475199999999997</v>
      </c>
      <c r="L31" s="22"/>
      <c r="M31" s="23">
        <f t="shared" si="23"/>
        <v>12.7</v>
      </c>
      <c r="N31" s="22"/>
      <c r="O31" s="22"/>
      <c r="P31" s="22"/>
      <c r="Q31" s="21"/>
      <c r="R31" s="21"/>
      <c r="S31" s="21"/>
      <c r="T31" s="24"/>
      <c r="U31" s="151">
        <v>32</v>
      </c>
      <c r="V31" s="147">
        <v>32</v>
      </c>
    </row>
    <row r="32" spans="1:22">
      <c r="A32" s="222" t="s">
        <v>234</v>
      </c>
      <c r="B32" s="31">
        <v>863.6</v>
      </c>
      <c r="C32" s="38"/>
      <c r="D32" s="39"/>
      <c r="E32" s="23">
        <f t="shared" ref="E32:E33" si="30">0.312*25.4</f>
        <v>7.9247999999999994</v>
      </c>
      <c r="F32" s="22"/>
      <c r="G32" s="23">
        <f t="shared" si="29"/>
        <v>12.7</v>
      </c>
      <c r="H32" s="28">
        <f t="shared" ref="H32:H33" si="31">0.625*25.4</f>
        <v>15.875</v>
      </c>
      <c r="I32" s="23">
        <f t="shared" si="28"/>
        <v>9.5249999999999986</v>
      </c>
      <c r="J32" s="22"/>
      <c r="K32" s="23">
        <f>0.688*25.4</f>
        <v>17.475199999999997</v>
      </c>
      <c r="L32" s="22"/>
      <c r="M32" s="23">
        <f t="shared" si="23"/>
        <v>12.7</v>
      </c>
      <c r="N32" s="22"/>
      <c r="O32" s="22"/>
      <c r="P32" s="22"/>
      <c r="Q32" s="21"/>
      <c r="R32" s="21"/>
      <c r="S32" s="21"/>
      <c r="T32" s="24"/>
      <c r="U32" s="151">
        <v>34</v>
      </c>
      <c r="V32" s="147">
        <v>34</v>
      </c>
    </row>
    <row r="33" spans="1:22">
      <c r="A33" s="222" t="s">
        <v>235</v>
      </c>
      <c r="B33" s="31">
        <v>914.4</v>
      </c>
      <c r="C33" s="38"/>
      <c r="D33" s="39"/>
      <c r="E33" s="23">
        <f t="shared" si="30"/>
        <v>7.9247999999999994</v>
      </c>
      <c r="F33" s="22"/>
      <c r="G33" s="23">
        <f t="shared" si="29"/>
        <v>12.7</v>
      </c>
      <c r="H33" s="28">
        <f t="shared" si="31"/>
        <v>15.875</v>
      </c>
      <c r="I33" s="23">
        <f t="shared" si="28"/>
        <v>9.5249999999999986</v>
      </c>
      <c r="J33" s="22"/>
      <c r="K33" s="23">
        <f>0.75*25.4</f>
        <v>19.049999999999997</v>
      </c>
      <c r="L33" s="22"/>
      <c r="M33" s="23">
        <f t="shared" si="23"/>
        <v>12.7</v>
      </c>
      <c r="N33" s="22"/>
      <c r="O33" s="22"/>
      <c r="P33" s="22"/>
      <c r="Q33" s="21"/>
      <c r="R33" s="21"/>
      <c r="S33" s="21"/>
      <c r="T33" s="24"/>
      <c r="U33" s="151">
        <v>36</v>
      </c>
      <c r="V33" s="147">
        <v>36</v>
      </c>
    </row>
    <row r="34" spans="1:22">
      <c r="A34" s="223" t="s">
        <v>236</v>
      </c>
      <c r="B34" s="34">
        <v>965.2</v>
      </c>
      <c r="C34" s="40"/>
      <c r="D34" s="152"/>
      <c r="E34" s="153"/>
      <c r="F34" s="153"/>
      <c r="G34" s="153"/>
      <c r="H34" s="153"/>
      <c r="I34" s="23">
        <f t="shared" si="28"/>
        <v>9.5249999999999986</v>
      </c>
      <c r="J34" s="153"/>
      <c r="K34" s="153"/>
      <c r="L34" s="153"/>
      <c r="M34" s="23">
        <f t="shared" si="23"/>
        <v>12.7</v>
      </c>
      <c r="N34" s="153"/>
      <c r="O34" s="153"/>
      <c r="P34" s="153"/>
      <c r="Q34" s="154"/>
      <c r="R34" s="154"/>
      <c r="S34" s="154"/>
      <c r="T34" s="155"/>
      <c r="U34" s="151">
        <v>38</v>
      </c>
      <c r="V34" s="147">
        <v>38.000000000000007</v>
      </c>
    </row>
    <row r="35" spans="1:22">
      <c r="A35" s="222" t="s">
        <v>237</v>
      </c>
      <c r="B35" s="31">
        <v>1016</v>
      </c>
      <c r="C35" s="38"/>
      <c r="D35" s="152"/>
      <c r="E35" s="153"/>
      <c r="F35" s="153"/>
      <c r="G35" s="153"/>
      <c r="H35" s="153"/>
      <c r="I35" s="23">
        <f t="shared" si="28"/>
        <v>9.5249999999999986</v>
      </c>
      <c r="J35" s="153"/>
      <c r="K35" s="153"/>
      <c r="L35" s="153"/>
      <c r="M35" s="23">
        <f t="shared" si="23"/>
        <v>12.7</v>
      </c>
      <c r="N35" s="153"/>
      <c r="O35" s="153"/>
      <c r="P35" s="153"/>
      <c r="Q35" s="154"/>
      <c r="R35" s="154"/>
      <c r="S35" s="154"/>
      <c r="T35" s="155"/>
      <c r="U35" s="151">
        <v>40</v>
      </c>
      <c r="V35" s="147">
        <v>40</v>
      </c>
    </row>
    <row r="36" spans="1:22">
      <c r="A36" s="222" t="s">
        <v>238</v>
      </c>
      <c r="B36" s="31">
        <v>1066.8</v>
      </c>
      <c r="C36" s="38"/>
      <c r="D36" s="152"/>
      <c r="E36" s="153"/>
      <c r="F36" s="153"/>
      <c r="G36" s="153"/>
      <c r="H36" s="153"/>
      <c r="I36" s="23">
        <f t="shared" si="28"/>
        <v>9.5249999999999986</v>
      </c>
      <c r="J36" s="153"/>
      <c r="K36" s="153"/>
      <c r="L36" s="153"/>
      <c r="M36" s="23">
        <f t="shared" si="23"/>
        <v>12.7</v>
      </c>
      <c r="N36" s="153"/>
      <c r="O36" s="153"/>
      <c r="P36" s="153"/>
      <c r="Q36" s="154"/>
      <c r="R36" s="154"/>
      <c r="S36" s="154"/>
      <c r="T36" s="155"/>
      <c r="U36" s="151">
        <v>42</v>
      </c>
      <c r="V36" s="147">
        <v>42</v>
      </c>
    </row>
    <row r="37" spans="1:22">
      <c r="A37" s="222" t="s">
        <v>239</v>
      </c>
      <c r="B37" s="31">
        <v>1117.5999999999999</v>
      </c>
      <c r="C37" s="38"/>
      <c r="D37" s="152"/>
      <c r="E37" s="153"/>
      <c r="F37" s="153"/>
      <c r="G37" s="153"/>
      <c r="H37" s="153"/>
      <c r="I37" s="23">
        <f t="shared" si="28"/>
        <v>9.5249999999999986</v>
      </c>
      <c r="J37" s="153"/>
      <c r="K37" s="153"/>
      <c r="L37" s="153"/>
      <c r="M37" s="23">
        <f t="shared" si="23"/>
        <v>12.7</v>
      </c>
      <c r="N37" s="153"/>
      <c r="O37" s="153"/>
      <c r="P37" s="153"/>
      <c r="Q37" s="154"/>
      <c r="R37" s="154"/>
      <c r="S37" s="154"/>
      <c r="T37" s="155"/>
      <c r="U37" s="151">
        <v>44</v>
      </c>
      <c r="V37" s="147">
        <v>44</v>
      </c>
    </row>
    <row r="38" spans="1:22">
      <c r="A38" s="222" t="s">
        <v>240</v>
      </c>
      <c r="B38" s="31">
        <v>1168.4000000000001</v>
      </c>
      <c r="C38" s="38"/>
      <c r="D38" s="152"/>
      <c r="E38" s="153"/>
      <c r="F38" s="153"/>
      <c r="G38" s="153"/>
      <c r="H38" s="153"/>
      <c r="I38" s="23">
        <f t="shared" si="28"/>
        <v>9.5249999999999986</v>
      </c>
      <c r="J38" s="153"/>
      <c r="K38" s="153"/>
      <c r="L38" s="153"/>
      <c r="M38" s="23">
        <f t="shared" ref="M38:M39" si="32">0.5*25.4</f>
        <v>12.7</v>
      </c>
      <c r="N38" s="153"/>
      <c r="O38" s="153"/>
      <c r="P38" s="153"/>
      <c r="Q38" s="154"/>
      <c r="R38" s="154"/>
      <c r="S38" s="154"/>
      <c r="T38" s="155"/>
      <c r="U38" s="151">
        <v>46</v>
      </c>
      <c r="V38" s="147">
        <v>46.000000000000007</v>
      </c>
    </row>
    <row r="39" spans="1:22">
      <c r="A39" s="222" t="s">
        <v>241</v>
      </c>
      <c r="B39" s="31">
        <v>1219.2</v>
      </c>
      <c r="C39" s="38"/>
      <c r="D39" s="152"/>
      <c r="E39" s="153"/>
      <c r="F39" s="153"/>
      <c r="G39" s="153"/>
      <c r="H39" s="153"/>
      <c r="I39" s="23">
        <f t="shared" si="28"/>
        <v>9.5249999999999986</v>
      </c>
      <c r="J39" s="153"/>
      <c r="K39" s="153"/>
      <c r="L39" s="153"/>
      <c r="M39" s="23">
        <f t="shared" si="32"/>
        <v>12.7</v>
      </c>
      <c r="N39" s="153"/>
      <c r="O39" s="153"/>
      <c r="P39" s="153"/>
      <c r="Q39" s="154"/>
      <c r="R39" s="154"/>
      <c r="S39" s="154"/>
      <c r="T39" s="155"/>
      <c r="U39" s="151">
        <v>48</v>
      </c>
      <c r="V39" s="147">
        <v>48.000000000000007</v>
      </c>
    </row>
    <row r="40" spans="1:22">
      <c r="A40" s="222" t="s">
        <v>242</v>
      </c>
      <c r="B40" s="31">
        <v>1320.8</v>
      </c>
      <c r="C40" s="38"/>
      <c r="D40" s="152"/>
      <c r="E40" s="153"/>
      <c r="F40" s="153"/>
      <c r="G40" s="153"/>
      <c r="H40" s="153"/>
      <c r="I40" s="153"/>
      <c r="J40" s="153"/>
      <c r="K40" s="153"/>
      <c r="L40" s="153"/>
      <c r="M40" s="153"/>
      <c r="N40" s="153"/>
      <c r="O40" s="153"/>
      <c r="P40" s="153"/>
      <c r="Q40" s="154"/>
      <c r="R40" s="154"/>
      <c r="S40" s="154"/>
      <c r="T40" s="155"/>
      <c r="U40" s="151">
        <v>52</v>
      </c>
      <c r="V40" s="147">
        <v>52</v>
      </c>
    </row>
    <row r="41" spans="1:22">
      <c r="A41" s="222" t="s">
        <v>243</v>
      </c>
      <c r="B41" s="31">
        <v>1422.4</v>
      </c>
      <c r="C41" s="38"/>
      <c r="D41" s="152"/>
      <c r="E41" s="153"/>
      <c r="F41" s="153"/>
      <c r="G41" s="153"/>
      <c r="H41" s="153"/>
      <c r="I41" s="153"/>
      <c r="J41" s="153"/>
      <c r="K41" s="153"/>
      <c r="L41" s="153"/>
      <c r="M41" s="153"/>
      <c r="N41" s="153"/>
      <c r="O41" s="153"/>
      <c r="P41" s="153"/>
      <c r="Q41" s="154"/>
      <c r="R41" s="154"/>
      <c r="S41" s="154"/>
      <c r="T41" s="155"/>
      <c r="U41" s="151">
        <v>56</v>
      </c>
      <c r="V41" s="147">
        <v>56.000000000000007</v>
      </c>
    </row>
    <row r="42" spans="1:22">
      <c r="A42" s="222" t="s">
        <v>244</v>
      </c>
      <c r="B42" s="31">
        <v>1524</v>
      </c>
      <c r="C42" s="38"/>
      <c r="D42" s="152"/>
      <c r="E42" s="153"/>
      <c r="F42" s="153"/>
      <c r="G42" s="153"/>
      <c r="H42" s="153"/>
      <c r="I42" s="153"/>
      <c r="J42" s="153"/>
      <c r="K42" s="153"/>
      <c r="L42" s="153"/>
      <c r="M42" s="153"/>
      <c r="N42" s="153"/>
      <c r="O42" s="153"/>
      <c r="P42" s="153"/>
      <c r="Q42" s="154"/>
      <c r="R42" s="154"/>
      <c r="S42" s="154"/>
      <c r="T42" s="155"/>
      <c r="U42" s="151">
        <v>60</v>
      </c>
      <c r="V42" s="147">
        <v>60</v>
      </c>
    </row>
    <row r="43" spans="1:22">
      <c r="A43" s="222" t="s">
        <v>245</v>
      </c>
      <c r="B43" s="31">
        <v>1625.6</v>
      </c>
      <c r="C43" s="32"/>
      <c r="D43" s="156"/>
      <c r="E43" s="154"/>
      <c r="F43" s="154"/>
      <c r="G43" s="154"/>
      <c r="H43" s="154"/>
      <c r="I43" s="154"/>
      <c r="J43" s="154"/>
      <c r="K43" s="154"/>
      <c r="L43" s="154"/>
      <c r="M43" s="154"/>
      <c r="N43" s="154"/>
      <c r="O43" s="154"/>
      <c r="P43" s="154"/>
      <c r="Q43" s="154"/>
      <c r="R43" s="154"/>
      <c r="S43" s="154"/>
      <c r="T43" s="155"/>
      <c r="U43" s="151">
        <v>64</v>
      </c>
      <c r="V43" s="147">
        <v>64</v>
      </c>
    </row>
    <row r="44" spans="1:22">
      <c r="A44" s="222" t="s">
        <v>246</v>
      </c>
      <c r="B44" s="31">
        <v>1676.4</v>
      </c>
      <c r="C44" s="32"/>
      <c r="D44" s="156"/>
      <c r="E44" s="154"/>
      <c r="F44" s="154"/>
      <c r="G44" s="154"/>
      <c r="H44" s="154"/>
      <c r="I44" s="154"/>
      <c r="J44" s="154"/>
      <c r="K44" s="154"/>
      <c r="L44" s="154"/>
      <c r="M44" s="154"/>
      <c r="N44" s="154"/>
      <c r="O44" s="154"/>
      <c r="P44" s="154"/>
      <c r="Q44" s="154"/>
      <c r="R44" s="154"/>
      <c r="S44" s="154"/>
      <c r="T44" s="155"/>
      <c r="U44" s="151">
        <v>66</v>
      </c>
      <c r="V44" s="147">
        <v>66.000000000000014</v>
      </c>
    </row>
    <row r="45" spans="1:22">
      <c r="A45" s="222" t="s">
        <v>247</v>
      </c>
      <c r="B45" s="31">
        <v>1727.2</v>
      </c>
      <c r="C45" s="32"/>
      <c r="D45" s="156"/>
      <c r="E45" s="154"/>
      <c r="F45" s="154"/>
      <c r="G45" s="154"/>
      <c r="H45" s="154"/>
      <c r="I45" s="154"/>
      <c r="J45" s="154"/>
      <c r="K45" s="154"/>
      <c r="L45" s="154"/>
      <c r="M45" s="154"/>
      <c r="N45" s="154"/>
      <c r="O45" s="154"/>
      <c r="P45" s="154"/>
      <c r="Q45" s="154"/>
      <c r="R45" s="154"/>
      <c r="S45" s="154"/>
      <c r="T45" s="155"/>
      <c r="U45" s="151">
        <v>68</v>
      </c>
      <c r="V45" s="147">
        <v>68</v>
      </c>
    </row>
    <row r="46" spans="1:22">
      <c r="A46" s="222" t="s">
        <v>248</v>
      </c>
      <c r="B46" s="31">
        <v>1828.8</v>
      </c>
      <c r="C46" s="32"/>
      <c r="D46" s="156"/>
      <c r="E46" s="154"/>
      <c r="F46" s="154"/>
      <c r="G46" s="154"/>
      <c r="H46" s="154"/>
      <c r="I46" s="154"/>
      <c r="J46" s="154"/>
      <c r="K46" s="154"/>
      <c r="L46" s="154"/>
      <c r="M46" s="154"/>
      <c r="N46" s="154"/>
      <c r="O46" s="154"/>
      <c r="P46" s="154"/>
      <c r="Q46" s="154"/>
      <c r="R46" s="154"/>
      <c r="S46" s="154"/>
      <c r="T46" s="155"/>
      <c r="U46" s="151">
        <v>72</v>
      </c>
      <c r="V46" s="147">
        <v>72</v>
      </c>
    </row>
    <row r="47" spans="1:22">
      <c r="A47" s="222" t="s">
        <v>249</v>
      </c>
      <c r="B47" s="31">
        <v>1930.4</v>
      </c>
      <c r="C47" s="32"/>
      <c r="D47" s="156"/>
      <c r="E47" s="154"/>
      <c r="F47" s="154"/>
      <c r="G47" s="154"/>
      <c r="H47" s="154"/>
      <c r="I47" s="154"/>
      <c r="J47" s="154"/>
      <c r="K47" s="154"/>
      <c r="L47" s="154"/>
      <c r="M47" s="154"/>
      <c r="N47" s="154"/>
      <c r="O47" s="154"/>
      <c r="P47" s="154"/>
      <c r="Q47" s="154"/>
      <c r="R47" s="154"/>
      <c r="S47" s="154"/>
      <c r="T47" s="155"/>
      <c r="U47" s="151">
        <v>76</v>
      </c>
      <c r="V47" s="147">
        <v>76.000000000000014</v>
      </c>
    </row>
    <row r="48" spans="1:22" ht="12" thickBot="1">
      <c r="A48" s="224" t="s">
        <v>250</v>
      </c>
      <c r="B48" s="35">
        <v>2032</v>
      </c>
      <c r="C48" s="36"/>
      <c r="D48" s="157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9"/>
      <c r="U48" s="151">
        <v>80</v>
      </c>
      <c r="V48" s="147">
        <v>80</v>
      </c>
    </row>
    <row r="49" spans="20:20">
      <c r="T49" s="160" t="s">
        <v>58</v>
      </c>
    </row>
    <row r="50" spans="20:20">
      <c r="T50" s="160" t="s">
        <v>57</v>
      </c>
    </row>
  </sheetData>
  <sheetProtection password="A2CE" sheet="1" objects="1" scenarios="1"/>
  <mergeCells count="3">
    <mergeCell ref="D2:T2"/>
    <mergeCell ref="D3:T3"/>
    <mergeCell ref="C5:T5"/>
  </mergeCells>
  <printOptions horizontalCentered="1"/>
  <pageMargins left="0" right="0" top="0.74803149606299213" bottom="0" header="0" footer="0"/>
  <pageSetup paperSize="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04">
    <pageSetUpPr fitToPage="1"/>
  </sheetPr>
  <dimension ref="A1:WWB89"/>
  <sheetViews>
    <sheetView zoomScale="75" zoomScaleNormal="75" workbookViewId="0">
      <pane ySplit="7" topLeftCell="A8" activePane="bottomLeft" state="frozen"/>
      <selection pane="bottomLeft"/>
    </sheetView>
  </sheetViews>
  <sheetFormatPr defaultColWidth="0" defaultRowHeight="11.25" zeroHeight="1"/>
  <cols>
    <col min="1" max="1" width="5.1640625" style="83" customWidth="1"/>
    <col min="2" max="2" width="5.6640625" style="88" hidden="1" customWidth="1"/>
    <col min="3" max="3" width="8.5" style="83" customWidth="1"/>
    <col min="4" max="4" width="16.5" style="94" customWidth="1"/>
    <col min="5" max="19" width="11.6640625" style="99" customWidth="1"/>
    <col min="20" max="20" width="11.5" style="83" customWidth="1"/>
    <col min="21" max="25" width="11.6640625" style="83" customWidth="1"/>
    <col min="26" max="256" width="11.6640625" style="83" hidden="1"/>
    <col min="257" max="257" width="5.1640625" style="83" hidden="1"/>
    <col min="258" max="258" width="0" style="83" hidden="1"/>
    <col min="259" max="259" width="8.5" style="83" hidden="1"/>
    <col min="260" max="260" width="16.5" style="83" hidden="1"/>
    <col min="261" max="275" width="11.6640625" style="83" hidden="1"/>
    <col min="276" max="276" width="11.5" style="83" hidden="1"/>
    <col min="277" max="512" width="11.6640625" style="83" hidden="1"/>
    <col min="513" max="513" width="5.1640625" style="83" hidden="1"/>
    <col min="514" max="514" width="0" style="83" hidden="1"/>
    <col min="515" max="515" width="8.5" style="83" hidden="1"/>
    <col min="516" max="516" width="16.5" style="83" hidden="1"/>
    <col min="517" max="531" width="11.6640625" style="83" hidden="1"/>
    <col min="532" max="532" width="11.5" style="83" hidden="1"/>
    <col min="533" max="768" width="11.6640625" style="83" hidden="1"/>
    <col min="769" max="769" width="5.1640625" style="83" hidden="1"/>
    <col min="770" max="770" width="0" style="83" hidden="1"/>
    <col min="771" max="771" width="8.5" style="83" hidden="1"/>
    <col min="772" max="772" width="16.5" style="83" hidden="1"/>
    <col min="773" max="787" width="11.6640625" style="83" hidden="1"/>
    <col min="788" max="788" width="11.5" style="83" hidden="1"/>
    <col min="789" max="1024" width="11.6640625" style="83" hidden="1"/>
    <col min="1025" max="1025" width="5.1640625" style="83" hidden="1"/>
    <col min="1026" max="1026" width="0" style="83" hidden="1"/>
    <col min="1027" max="1027" width="8.5" style="83" hidden="1"/>
    <col min="1028" max="1028" width="16.5" style="83" hidden="1"/>
    <col min="1029" max="1043" width="11.6640625" style="83" hidden="1"/>
    <col min="1044" max="1044" width="11.5" style="83" hidden="1"/>
    <col min="1045" max="1280" width="11.6640625" style="83" hidden="1"/>
    <col min="1281" max="1281" width="5.1640625" style="83" hidden="1"/>
    <col min="1282" max="1282" width="0" style="83" hidden="1"/>
    <col min="1283" max="1283" width="8.5" style="83" hidden="1"/>
    <col min="1284" max="1284" width="16.5" style="83" hidden="1"/>
    <col min="1285" max="1299" width="11.6640625" style="83" hidden="1"/>
    <col min="1300" max="1300" width="11.5" style="83" hidden="1"/>
    <col min="1301" max="1536" width="11.6640625" style="83" hidden="1"/>
    <col min="1537" max="1537" width="5.1640625" style="83" hidden="1"/>
    <col min="1538" max="1538" width="0" style="83" hidden="1"/>
    <col min="1539" max="1539" width="8.5" style="83" hidden="1"/>
    <col min="1540" max="1540" width="16.5" style="83" hidden="1"/>
    <col min="1541" max="1555" width="11.6640625" style="83" hidden="1"/>
    <col min="1556" max="1556" width="11.5" style="83" hidden="1"/>
    <col min="1557" max="1792" width="11.6640625" style="83" hidden="1"/>
    <col min="1793" max="1793" width="5.1640625" style="83" hidden="1"/>
    <col min="1794" max="1794" width="0" style="83" hidden="1"/>
    <col min="1795" max="1795" width="8.5" style="83" hidden="1"/>
    <col min="1796" max="1796" width="16.5" style="83" hidden="1"/>
    <col min="1797" max="1811" width="11.6640625" style="83" hidden="1"/>
    <col min="1812" max="1812" width="11.5" style="83" hidden="1"/>
    <col min="1813" max="2048" width="11.6640625" style="83" hidden="1"/>
    <col min="2049" max="2049" width="5.1640625" style="83" hidden="1"/>
    <col min="2050" max="2050" width="0" style="83" hidden="1"/>
    <col min="2051" max="2051" width="8.5" style="83" hidden="1"/>
    <col min="2052" max="2052" width="16.5" style="83" hidden="1"/>
    <col min="2053" max="2067" width="11.6640625" style="83" hidden="1"/>
    <col min="2068" max="2068" width="11.5" style="83" hidden="1"/>
    <col min="2069" max="2304" width="11.6640625" style="83" hidden="1"/>
    <col min="2305" max="2305" width="5.1640625" style="83" hidden="1"/>
    <col min="2306" max="2306" width="0" style="83" hidden="1"/>
    <col min="2307" max="2307" width="8.5" style="83" hidden="1"/>
    <col min="2308" max="2308" width="16.5" style="83" hidden="1"/>
    <col min="2309" max="2323" width="11.6640625" style="83" hidden="1"/>
    <col min="2324" max="2324" width="11.5" style="83" hidden="1"/>
    <col min="2325" max="2560" width="11.6640625" style="83" hidden="1"/>
    <col min="2561" max="2561" width="5.1640625" style="83" hidden="1"/>
    <col min="2562" max="2562" width="0" style="83" hidden="1"/>
    <col min="2563" max="2563" width="8.5" style="83" hidden="1"/>
    <col min="2564" max="2564" width="16.5" style="83" hidden="1"/>
    <col min="2565" max="2579" width="11.6640625" style="83" hidden="1"/>
    <col min="2580" max="2580" width="11.5" style="83" hidden="1"/>
    <col min="2581" max="2816" width="11.6640625" style="83" hidden="1"/>
    <col min="2817" max="2817" width="5.1640625" style="83" hidden="1"/>
    <col min="2818" max="2818" width="0" style="83" hidden="1"/>
    <col min="2819" max="2819" width="8.5" style="83" hidden="1"/>
    <col min="2820" max="2820" width="16.5" style="83" hidden="1"/>
    <col min="2821" max="2835" width="11.6640625" style="83" hidden="1"/>
    <col min="2836" max="2836" width="11.5" style="83" hidden="1"/>
    <col min="2837" max="3072" width="11.6640625" style="83" hidden="1"/>
    <col min="3073" max="3073" width="5.1640625" style="83" hidden="1"/>
    <col min="3074" max="3074" width="0" style="83" hidden="1"/>
    <col min="3075" max="3075" width="8.5" style="83" hidden="1"/>
    <col min="3076" max="3076" width="16.5" style="83" hidden="1"/>
    <col min="3077" max="3091" width="11.6640625" style="83" hidden="1"/>
    <col min="3092" max="3092" width="11.5" style="83" hidden="1"/>
    <col min="3093" max="3328" width="11.6640625" style="83" hidden="1"/>
    <col min="3329" max="3329" width="5.1640625" style="83" hidden="1"/>
    <col min="3330" max="3330" width="0" style="83" hidden="1"/>
    <col min="3331" max="3331" width="8.5" style="83" hidden="1"/>
    <col min="3332" max="3332" width="16.5" style="83" hidden="1"/>
    <col min="3333" max="3347" width="11.6640625" style="83" hidden="1"/>
    <col min="3348" max="3348" width="11.5" style="83" hidden="1"/>
    <col min="3349" max="3584" width="11.6640625" style="83" hidden="1"/>
    <col min="3585" max="3585" width="5.1640625" style="83" hidden="1"/>
    <col min="3586" max="3586" width="0" style="83" hidden="1"/>
    <col min="3587" max="3587" width="8.5" style="83" hidden="1"/>
    <col min="3588" max="3588" width="16.5" style="83" hidden="1"/>
    <col min="3589" max="3603" width="11.6640625" style="83" hidden="1"/>
    <col min="3604" max="3604" width="11.5" style="83" hidden="1"/>
    <col min="3605" max="3840" width="11.6640625" style="83" hidden="1"/>
    <col min="3841" max="3841" width="5.1640625" style="83" hidden="1"/>
    <col min="3842" max="3842" width="0" style="83" hidden="1"/>
    <col min="3843" max="3843" width="8.5" style="83" hidden="1"/>
    <col min="3844" max="3844" width="16.5" style="83" hidden="1"/>
    <col min="3845" max="3859" width="11.6640625" style="83" hidden="1"/>
    <col min="3860" max="3860" width="11.5" style="83" hidden="1"/>
    <col min="3861" max="4096" width="11.6640625" style="83" hidden="1"/>
    <col min="4097" max="4097" width="5.1640625" style="83" hidden="1"/>
    <col min="4098" max="4098" width="0" style="83" hidden="1"/>
    <col min="4099" max="4099" width="8.5" style="83" hidden="1"/>
    <col min="4100" max="4100" width="16.5" style="83" hidden="1"/>
    <col min="4101" max="4115" width="11.6640625" style="83" hidden="1"/>
    <col min="4116" max="4116" width="11.5" style="83" hidden="1"/>
    <col min="4117" max="4352" width="11.6640625" style="83" hidden="1"/>
    <col min="4353" max="4353" width="5.1640625" style="83" hidden="1"/>
    <col min="4354" max="4354" width="0" style="83" hidden="1"/>
    <col min="4355" max="4355" width="8.5" style="83" hidden="1"/>
    <col min="4356" max="4356" width="16.5" style="83" hidden="1"/>
    <col min="4357" max="4371" width="11.6640625" style="83" hidden="1"/>
    <col min="4372" max="4372" width="11.5" style="83" hidden="1"/>
    <col min="4373" max="4608" width="11.6640625" style="83" hidden="1"/>
    <col min="4609" max="4609" width="5.1640625" style="83" hidden="1"/>
    <col min="4610" max="4610" width="0" style="83" hidden="1"/>
    <col min="4611" max="4611" width="8.5" style="83" hidden="1"/>
    <col min="4612" max="4612" width="16.5" style="83" hidden="1"/>
    <col min="4613" max="4627" width="11.6640625" style="83" hidden="1"/>
    <col min="4628" max="4628" width="11.5" style="83" hidden="1"/>
    <col min="4629" max="4864" width="11.6640625" style="83" hidden="1"/>
    <col min="4865" max="4865" width="5.1640625" style="83" hidden="1"/>
    <col min="4866" max="4866" width="0" style="83" hidden="1"/>
    <col min="4867" max="4867" width="8.5" style="83" hidden="1"/>
    <col min="4868" max="4868" width="16.5" style="83" hidden="1"/>
    <col min="4869" max="4883" width="11.6640625" style="83" hidden="1"/>
    <col min="4884" max="4884" width="11.5" style="83" hidden="1"/>
    <col min="4885" max="5120" width="11.6640625" style="83" hidden="1"/>
    <col min="5121" max="5121" width="5.1640625" style="83" hidden="1"/>
    <col min="5122" max="5122" width="0" style="83" hidden="1"/>
    <col min="5123" max="5123" width="8.5" style="83" hidden="1"/>
    <col min="5124" max="5124" width="16.5" style="83" hidden="1"/>
    <col min="5125" max="5139" width="11.6640625" style="83" hidden="1"/>
    <col min="5140" max="5140" width="11.5" style="83" hidden="1"/>
    <col min="5141" max="5376" width="11.6640625" style="83" hidden="1"/>
    <col min="5377" max="5377" width="5.1640625" style="83" hidden="1"/>
    <col min="5378" max="5378" width="0" style="83" hidden="1"/>
    <col min="5379" max="5379" width="8.5" style="83" hidden="1"/>
    <col min="5380" max="5380" width="16.5" style="83" hidden="1"/>
    <col min="5381" max="5395" width="11.6640625" style="83" hidden="1"/>
    <col min="5396" max="5396" width="11.5" style="83" hidden="1"/>
    <col min="5397" max="5632" width="11.6640625" style="83" hidden="1"/>
    <col min="5633" max="5633" width="5.1640625" style="83" hidden="1"/>
    <col min="5634" max="5634" width="0" style="83" hidden="1"/>
    <col min="5635" max="5635" width="8.5" style="83" hidden="1"/>
    <col min="5636" max="5636" width="16.5" style="83" hidden="1"/>
    <col min="5637" max="5651" width="11.6640625" style="83" hidden="1"/>
    <col min="5652" max="5652" width="11.5" style="83" hidden="1"/>
    <col min="5653" max="5888" width="11.6640625" style="83" hidden="1"/>
    <col min="5889" max="5889" width="5.1640625" style="83" hidden="1"/>
    <col min="5890" max="5890" width="0" style="83" hidden="1"/>
    <col min="5891" max="5891" width="8.5" style="83" hidden="1"/>
    <col min="5892" max="5892" width="16.5" style="83" hidden="1"/>
    <col min="5893" max="5907" width="11.6640625" style="83" hidden="1"/>
    <col min="5908" max="5908" width="11.5" style="83" hidden="1"/>
    <col min="5909" max="6144" width="11.6640625" style="83" hidden="1"/>
    <col min="6145" max="6145" width="5.1640625" style="83" hidden="1"/>
    <col min="6146" max="6146" width="0" style="83" hidden="1"/>
    <col min="6147" max="6147" width="8.5" style="83" hidden="1"/>
    <col min="6148" max="6148" width="16.5" style="83" hidden="1"/>
    <col min="6149" max="6163" width="11.6640625" style="83" hidden="1"/>
    <col min="6164" max="6164" width="11.5" style="83" hidden="1"/>
    <col min="6165" max="6400" width="11.6640625" style="83" hidden="1"/>
    <col min="6401" max="6401" width="5.1640625" style="83" hidden="1"/>
    <col min="6402" max="6402" width="0" style="83" hidden="1"/>
    <col min="6403" max="6403" width="8.5" style="83" hidden="1"/>
    <col min="6404" max="6404" width="16.5" style="83" hidden="1"/>
    <col min="6405" max="6419" width="11.6640625" style="83" hidden="1"/>
    <col min="6420" max="6420" width="11.5" style="83" hidden="1"/>
    <col min="6421" max="6656" width="11.6640625" style="83" hidden="1"/>
    <col min="6657" max="6657" width="5.1640625" style="83" hidden="1"/>
    <col min="6658" max="6658" width="0" style="83" hidden="1"/>
    <col min="6659" max="6659" width="8.5" style="83" hidden="1"/>
    <col min="6660" max="6660" width="16.5" style="83" hidden="1"/>
    <col min="6661" max="6675" width="11.6640625" style="83" hidden="1"/>
    <col min="6676" max="6676" width="11.5" style="83" hidden="1"/>
    <col min="6677" max="6912" width="11.6640625" style="83" hidden="1"/>
    <col min="6913" max="6913" width="5.1640625" style="83" hidden="1"/>
    <col min="6914" max="6914" width="0" style="83" hidden="1"/>
    <col min="6915" max="6915" width="8.5" style="83" hidden="1"/>
    <col min="6916" max="6916" width="16.5" style="83" hidden="1"/>
    <col min="6917" max="6931" width="11.6640625" style="83" hidden="1"/>
    <col min="6932" max="6932" width="11.5" style="83" hidden="1"/>
    <col min="6933" max="7168" width="11.6640625" style="83" hidden="1"/>
    <col min="7169" max="7169" width="5.1640625" style="83" hidden="1"/>
    <col min="7170" max="7170" width="0" style="83" hidden="1"/>
    <col min="7171" max="7171" width="8.5" style="83" hidden="1"/>
    <col min="7172" max="7172" width="16.5" style="83" hidden="1"/>
    <col min="7173" max="7187" width="11.6640625" style="83" hidden="1"/>
    <col min="7188" max="7188" width="11.5" style="83" hidden="1"/>
    <col min="7189" max="7424" width="11.6640625" style="83" hidden="1"/>
    <col min="7425" max="7425" width="5.1640625" style="83" hidden="1"/>
    <col min="7426" max="7426" width="0" style="83" hidden="1"/>
    <col min="7427" max="7427" width="8.5" style="83" hidden="1"/>
    <col min="7428" max="7428" width="16.5" style="83" hidden="1"/>
    <col min="7429" max="7443" width="11.6640625" style="83" hidden="1"/>
    <col min="7444" max="7444" width="11.5" style="83" hidden="1"/>
    <col min="7445" max="7680" width="11.6640625" style="83" hidden="1"/>
    <col min="7681" max="7681" width="5.1640625" style="83" hidden="1"/>
    <col min="7682" max="7682" width="0" style="83" hidden="1"/>
    <col min="7683" max="7683" width="8.5" style="83" hidden="1"/>
    <col min="7684" max="7684" width="16.5" style="83" hidden="1"/>
    <col min="7685" max="7699" width="11.6640625" style="83" hidden="1"/>
    <col min="7700" max="7700" width="11.5" style="83" hidden="1"/>
    <col min="7701" max="7936" width="11.6640625" style="83" hidden="1"/>
    <col min="7937" max="7937" width="5.1640625" style="83" hidden="1"/>
    <col min="7938" max="7938" width="0" style="83" hidden="1"/>
    <col min="7939" max="7939" width="8.5" style="83" hidden="1"/>
    <col min="7940" max="7940" width="16.5" style="83" hidden="1"/>
    <col min="7941" max="7955" width="11.6640625" style="83" hidden="1"/>
    <col min="7956" max="7956" width="11.5" style="83" hidden="1"/>
    <col min="7957" max="8192" width="11.6640625" style="83" hidden="1"/>
    <col min="8193" max="8193" width="5.1640625" style="83" hidden="1"/>
    <col min="8194" max="8194" width="0" style="83" hidden="1"/>
    <col min="8195" max="8195" width="8.5" style="83" hidden="1"/>
    <col min="8196" max="8196" width="16.5" style="83" hidden="1"/>
    <col min="8197" max="8211" width="11.6640625" style="83" hidden="1"/>
    <col min="8212" max="8212" width="11.5" style="83" hidden="1"/>
    <col min="8213" max="8448" width="11.6640625" style="83" hidden="1"/>
    <col min="8449" max="8449" width="5.1640625" style="83" hidden="1"/>
    <col min="8450" max="8450" width="0" style="83" hidden="1"/>
    <col min="8451" max="8451" width="8.5" style="83" hidden="1"/>
    <col min="8452" max="8452" width="16.5" style="83" hidden="1"/>
    <col min="8453" max="8467" width="11.6640625" style="83" hidden="1"/>
    <col min="8468" max="8468" width="11.5" style="83" hidden="1"/>
    <col min="8469" max="8704" width="11.6640625" style="83" hidden="1"/>
    <col min="8705" max="8705" width="5.1640625" style="83" hidden="1"/>
    <col min="8706" max="8706" width="0" style="83" hidden="1"/>
    <col min="8707" max="8707" width="8.5" style="83" hidden="1"/>
    <col min="8708" max="8708" width="16.5" style="83" hidden="1"/>
    <col min="8709" max="8723" width="11.6640625" style="83" hidden="1"/>
    <col min="8724" max="8724" width="11.5" style="83" hidden="1"/>
    <col min="8725" max="8960" width="11.6640625" style="83" hidden="1"/>
    <col min="8961" max="8961" width="5.1640625" style="83" hidden="1"/>
    <col min="8962" max="8962" width="0" style="83" hidden="1"/>
    <col min="8963" max="8963" width="8.5" style="83" hidden="1"/>
    <col min="8964" max="8964" width="16.5" style="83" hidden="1"/>
    <col min="8965" max="8979" width="11.6640625" style="83" hidden="1"/>
    <col min="8980" max="8980" width="11.5" style="83" hidden="1"/>
    <col min="8981" max="9216" width="11.6640625" style="83" hidden="1"/>
    <col min="9217" max="9217" width="5.1640625" style="83" hidden="1"/>
    <col min="9218" max="9218" width="0" style="83" hidden="1"/>
    <col min="9219" max="9219" width="8.5" style="83" hidden="1"/>
    <col min="9220" max="9220" width="16.5" style="83" hidden="1"/>
    <col min="9221" max="9235" width="11.6640625" style="83" hidden="1"/>
    <col min="9236" max="9236" width="11.5" style="83" hidden="1"/>
    <col min="9237" max="9472" width="11.6640625" style="83" hidden="1"/>
    <col min="9473" max="9473" width="5.1640625" style="83" hidden="1"/>
    <col min="9474" max="9474" width="0" style="83" hidden="1"/>
    <col min="9475" max="9475" width="8.5" style="83" hidden="1"/>
    <col min="9476" max="9476" width="16.5" style="83" hidden="1"/>
    <col min="9477" max="9491" width="11.6640625" style="83" hidden="1"/>
    <col min="9492" max="9492" width="11.5" style="83" hidden="1"/>
    <col min="9493" max="9728" width="11.6640625" style="83" hidden="1"/>
    <col min="9729" max="9729" width="5.1640625" style="83" hidden="1"/>
    <col min="9730" max="9730" width="0" style="83" hidden="1"/>
    <col min="9731" max="9731" width="8.5" style="83" hidden="1"/>
    <col min="9732" max="9732" width="16.5" style="83" hidden="1"/>
    <col min="9733" max="9747" width="11.6640625" style="83" hidden="1"/>
    <col min="9748" max="9748" width="11.5" style="83" hidden="1"/>
    <col min="9749" max="9984" width="11.6640625" style="83" hidden="1"/>
    <col min="9985" max="9985" width="5.1640625" style="83" hidden="1"/>
    <col min="9986" max="9986" width="0" style="83" hidden="1"/>
    <col min="9987" max="9987" width="8.5" style="83" hidden="1"/>
    <col min="9988" max="9988" width="16.5" style="83" hidden="1"/>
    <col min="9989" max="10003" width="11.6640625" style="83" hidden="1"/>
    <col min="10004" max="10004" width="11.5" style="83" hidden="1"/>
    <col min="10005" max="10240" width="11.6640625" style="83" hidden="1"/>
    <col min="10241" max="10241" width="5.1640625" style="83" hidden="1"/>
    <col min="10242" max="10242" width="0" style="83" hidden="1"/>
    <col min="10243" max="10243" width="8.5" style="83" hidden="1"/>
    <col min="10244" max="10244" width="16.5" style="83" hidden="1"/>
    <col min="10245" max="10259" width="11.6640625" style="83" hidden="1"/>
    <col min="10260" max="10260" width="11.5" style="83" hidden="1"/>
    <col min="10261" max="10496" width="11.6640625" style="83" hidden="1"/>
    <col min="10497" max="10497" width="5.1640625" style="83" hidden="1"/>
    <col min="10498" max="10498" width="0" style="83" hidden="1"/>
    <col min="10499" max="10499" width="8.5" style="83" hidden="1"/>
    <col min="10500" max="10500" width="16.5" style="83" hidden="1"/>
    <col min="10501" max="10515" width="11.6640625" style="83" hidden="1"/>
    <col min="10516" max="10516" width="11.5" style="83" hidden="1"/>
    <col min="10517" max="10752" width="11.6640625" style="83" hidden="1"/>
    <col min="10753" max="10753" width="5.1640625" style="83" hidden="1"/>
    <col min="10754" max="10754" width="0" style="83" hidden="1"/>
    <col min="10755" max="10755" width="8.5" style="83" hidden="1"/>
    <col min="10756" max="10756" width="16.5" style="83" hidden="1"/>
    <col min="10757" max="10771" width="11.6640625" style="83" hidden="1"/>
    <col min="10772" max="10772" width="11.5" style="83" hidden="1"/>
    <col min="10773" max="11008" width="11.6640625" style="83" hidden="1"/>
    <col min="11009" max="11009" width="5.1640625" style="83" hidden="1"/>
    <col min="11010" max="11010" width="0" style="83" hidden="1"/>
    <col min="11011" max="11011" width="8.5" style="83" hidden="1"/>
    <col min="11012" max="11012" width="16.5" style="83" hidden="1"/>
    <col min="11013" max="11027" width="11.6640625" style="83" hidden="1"/>
    <col min="11028" max="11028" width="11.5" style="83" hidden="1"/>
    <col min="11029" max="11264" width="11.6640625" style="83" hidden="1"/>
    <col min="11265" max="11265" width="5.1640625" style="83" hidden="1"/>
    <col min="11266" max="11266" width="0" style="83" hidden="1"/>
    <col min="11267" max="11267" width="8.5" style="83" hidden="1"/>
    <col min="11268" max="11268" width="16.5" style="83" hidden="1"/>
    <col min="11269" max="11283" width="11.6640625" style="83" hidden="1"/>
    <col min="11284" max="11284" width="11.5" style="83" hidden="1"/>
    <col min="11285" max="11520" width="11.6640625" style="83" hidden="1"/>
    <col min="11521" max="11521" width="5.1640625" style="83" hidden="1"/>
    <col min="11522" max="11522" width="0" style="83" hidden="1"/>
    <col min="11523" max="11523" width="8.5" style="83" hidden="1"/>
    <col min="11524" max="11524" width="16.5" style="83" hidden="1"/>
    <col min="11525" max="11539" width="11.6640625" style="83" hidden="1"/>
    <col min="11540" max="11540" width="11.5" style="83" hidden="1"/>
    <col min="11541" max="11776" width="11.6640625" style="83" hidden="1"/>
    <col min="11777" max="11777" width="5.1640625" style="83" hidden="1"/>
    <col min="11778" max="11778" width="0" style="83" hidden="1"/>
    <col min="11779" max="11779" width="8.5" style="83" hidden="1"/>
    <col min="11780" max="11780" width="16.5" style="83" hidden="1"/>
    <col min="11781" max="11795" width="11.6640625" style="83" hidden="1"/>
    <col min="11796" max="11796" width="11.5" style="83" hidden="1"/>
    <col min="11797" max="12032" width="11.6640625" style="83" hidden="1"/>
    <col min="12033" max="12033" width="5.1640625" style="83" hidden="1"/>
    <col min="12034" max="12034" width="0" style="83" hidden="1"/>
    <col min="12035" max="12035" width="8.5" style="83" hidden="1"/>
    <col min="12036" max="12036" width="16.5" style="83" hidden="1"/>
    <col min="12037" max="12051" width="11.6640625" style="83" hidden="1"/>
    <col min="12052" max="12052" width="11.5" style="83" hidden="1"/>
    <col min="12053" max="12288" width="11.6640625" style="83" hidden="1"/>
    <col min="12289" max="12289" width="5.1640625" style="83" hidden="1"/>
    <col min="12290" max="12290" width="0" style="83" hidden="1"/>
    <col min="12291" max="12291" width="8.5" style="83" hidden="1"/>
    <col min="12292" max="12292" width="16.5" style="83" hidden="1"/>
    <col min="12293" max="12307" width="11.6640625" style="83" hidden="1"/>
    <col min="12308" max="12308" width="11.5" style="83" hidden="1"/>
    <col min="12309" max="12544" width="11.6640625" style="83" hidden="1"/>
    <col min="12545" max="12545" width="5.1640625" style="83" hidden="1"/>
    <col min="12546" max="12546" width="0" style="83" hidden="1"/>
    <col min="12547" max="12547" width="8.5" style="83" hidden="1"/>
    <col min="12548" max="12548" width="16.5" style="83" hidden="1"/>
    <col min="12549" max="12563" width="11.6640625" style="83" hidden="1"/>
    <col min="12564" max="12564" width="11.5" style="83" hidden="1"/>
    <col min="12565" max="12800" width="11.6640625" style="83" hidden="1"/>
    <col min="12801" max="12801" width="5.1640625" style="83" hidden="1"/>
    <col min="12802" max="12802" width="0" style="83" hidden="1"/>
    <col min="12803" max="12803" width="8.5" style="83" hidden="1"/>
    <col min="12804" max="12804" width="16.5" style="83" hidden="1"/>
    <col min="12805" max="12819" width="11.6640625" style="83" hidden="1"/>
    <col min="12820" max="12820" width="11.5" style="83" hidden="1"/>
    <col min="12821" max="13056" width="11.6640625" style="83" hidden="1"/>
    <col min="13057" max="13057" width="5.1640625" style="83" hidden="1"/>
    <col min="13058" max="13058" width="0" style="83" hidden="1"/>
    <col min="13059" max="13059" width="8.5" style="83" hidden="1"/>
    <col min="13060" max="13060" width="16.5" style="83" hidden="1"/>
    <col min="13061" max="13075" width="11.6640625" style="83" hidden="1"/>
    <col min="13076" max="13076" width="11.5" style="83" hidden="1"/>
    <col min="13077" max="13312" width="11.6640625" style="83" hidden="1"/>
    <col min="13313" max="13313" width="5.1640625" style="83" hidden="1"/>
    <col min="13314" max="13314" width="0" style="83" hidden="1"/>
    <col min="13315" max="13315" width="8.5" style="83" hidden="1"/>
    <col min="13316" max="13316" width="16.5" style="83" hidden="1"/>
    <col min="13317" max="13331" width="11.6640625" style="83" hidden="1"/>
    <col min="13332" max="13332" width="11.5" style="83" hidden="1"/>
    <col min="13333" max="13568" width="11.6640625" style="83" hidden="1"/>
    <col min="13569" max="13569" width="5.1640625" style="83" hidden="1"/>
    <col min="13570" max="13570" width="0" style="83" hidden="1"/>
    <col min="13571" max="13571" width="8.5" style="83" hidden="1"/>
    <col min="13572" max="13572" width="16.5" style="83" hidden="1"/>
    <col min="13573" max="13587" width="11.6640625" style="83" hidden="1"/>
    <col min="13588" max="13588" width="11.5" style="83" hidden="1"/>
    <col min="13589" max="13824" width="11.6640625" style="83" hidden="1"/>
    <col min="13825" max="13825" width="5.1640625" style="83" hidden="1"/>
    <col min="13826" max="13826" width="0" style="83" hidden="1"/>
    <col min="13827" max="13827" width="8.5" style="83" hidden="1"/>
    <col min="13828" max="13828" width="16.5" style="83" hidden="1"/>
    <col min="13829" max="13843" width="11.6640625" style="83" hidden="1"/>
    <col min="13844" max="13844" width="11.5" style="83" hidden="1"/>
    <col min="13845" max="14080" width="11.6640625" style="83" hidden="1"/>
    <col min="14081" max="14081" width="5.1640625" style="83" hidden="1"/>
    <col min="14082" max="14082" width="0" style="83" hidden="1"/>
    <col min="14083" max="14083" width="8.5" style="83" hidden="1"/>
    <col min="14084" max="14084" width="16.5" style="83" hidden="1"/>
    <col min="14085" max="14099" width="11.6640625" style="83" hidden="1"/>
    <col min="14100" max="14100" width="11.5" style="83" hidden="1"/>
    <col min="14101" max="14336" width="11.6640625" style="83" hidden="1"/>
    <col min="14337" max="14337" width="5.1640625" style="83" hidden="1"/>
    <col min="14338" max="14338" width="0" style="83" hidden="1"/>
    <col min="14339" max="14339" width="8.5" style="83" hidden="1"/>
    <col min="14340" max="14340" width="16.5" style="83" hidden="1"/>
    <col min="14341" max="14355" width="11.6640625" style="83" hidden="1"/>
    <col min="14356" max="14356" width="11.5" style="83" hidden="1"/>
    <col min="14357" max="14592" width="11.6640625" style="83" hidden="1"/>
    <col min="14593" max="14593" width="5.1640625" style="83" hidden="1"/>
    <col min="14594" max="14594" width="0" style="83" hidden="1"/>
    <col min="14595" max="14595" width="8.5" style="83" hidden="1"/>
    <col min="14596" max="14596" width="16.5" style="83" hidden="1"/>
    <col min="14597" max="14611" width="11.6640625" style="83" hidden="1"/>
    <col min="14612" max="14612" width="11.5" style="83" hidden="1"/>
    <col min="14613" max="14848" width="11.6640625" style="83" hidden="1"/>
    <col min="14849" max="14849" width="5.1640625" style="83" hidden="1"/>
    <col min="14850" max="14850" width="0" style="83" hidden="1"/>
    <col min="14851" max="14851" width="8.5" style="83" hidden="1"/>
    <col min="14852" max="14852" width="16.5" style="83" hidden="1"/>
    <col min="14853" max="14867" width="11.6640625" style="83" hidden="1"/>
    <col min="14868" max="14868" width="11.5" style="83" hidden="1"/>
    <col min="14869" max="15104" width="11.6640625" style="83" hidden="1"/>
    <col min="15105" max="15105" width="5.1640625" style="83" hidden="1"/>
    <col min="15106" max="15106" width="0" style="83" hidden="1"/>
    <col min="15107" max="15107" width="8.5" style="83" hidden="1"/>
    <col min="15108" max="15108" width="16.5" style="83" hidden="1"/>
    <col min="15109" max="15123" width="11.6640625" style="83" hidden="1"/>
    <col min="15124" max="15124" width="11.5" style="83" hidden="1"/>
    <col min="15125" max="15360" width="11.6640625" style="83" hidden="1"/>
    <col min="15361" max="15361" width="5.1640625" style="83" hidden="1"/>
    <col min="15362" max="15362" width="0" style="83" hidden="1"/>
    <col min="15363" max="15363" width="8.5" style="83" hidden="1"/>
    <col min="15364" max="15364" width="16.5" style="83" hidden="1"/>
    <col min="15365" max="15379" width="11.6640625" style="83" hidden="1"/>
    <col min="15380" max="15380" width="11.5" style="83" hidden="1"/>
    <col min="15381" max="15616" width="11.6640625" style="83" hidden="1"/>
    <col min="15617" max="15617" width="5.1640625" style="83" hidden="1"/>
    <col min="15618" max="15618" width="0" style="83" hidden="1"/>
    <col min="15619" max="15619" width="8.5" style="83" hidden="1"/>
    <col min="15620" max="15620" width="16.5" style="83" hidden="1"/>
    <col min="15621" max="15635" width="11.6640625" style="83" hidden="1"/>
    <col min="15636" max="15636" width="11.5" style="83" hidden="1"/>
    <col min="15637" max="15872" width="11.6640625" style="83" hidden="1"/>
    <col min="15873" max="15873" width="5.1640625" style="83" hidden="1"/>
    <col min="15874" max="15874" width="0" style="83" hidden="1"/>
    <col min="15875" max="15875" width="8.5" style="83" hidden="1"/>
    <col min="15876" max="15876" width="16.5" style="83" hidden="1"/>
    <col min="15877" max="15891" width="11.6640625" style="83" hidden="1"/>
    <col min="15892" max="15892" width="11.5" style="83" hidden="1"/>
    <col min="15893" max="16128" width="11.6640625" style="83" hidden="1"/>
    <col min="16129" max="16129" width="5.1640625" style="83" hidden="1"/>
    <col min="16130" max="16130" width="0" style="83" hidden="1"/>
    <col min="16131" max="16131" width="8.5" style="83" hidden="1"/>
    <col min="16132" max="16132" width="16.5" style="83" hidden="1"/>
    <col min="16133" max="16147" width="11.6640625" style="83" hidden="1"/>
    <col min="16148" max="16148" width="11.5" style="83" hidden="1"/>
    <col min="16149" max="16384" width="11.6640625" style="83" hidden="1"/>
  </cols>
  <sheetData>
    <row r="1" spans="1:33" s="76" customFormat="1">
      <c r="A1" s="74"/>
      <c r="B1" s="74">
        <v>1</v>
      </c>
      <c r="C1" s="384" t="s">
        <v>64</v>
      </c>
      <c r="D1" s="384"/>
      <c r="E1" s="384"/>
      <c r="F1" s="384"/>
      <c r="G1" s="384"/>
      <c r="H1" s="384"/>
      <c r="I1" s="384"/>
      <c r="J1" s="384"/>
      <c r="K1" s="384"/>
      <c r="L1" s="384"/>
      <c r="M1" s="384"/>
      <c r="N1" s="384"/>
      <c r="O1" s="384"/>
      <c r="P1" s="384"/>
      <c r="Q1" s="384"/>
      <c r="R1" s="384"/>
      <c r="S1" s="384"/>
      <c r="T1" s="384"/>
      <c r="U1" s="384"/>
      <c r="V1" s="384"/>
      <c r="W1" s="384"/>
      <c r="X1" s="384"/>
      <c r="Y1" s="75"/>
      <c r="Z1" s="75"/>
      <c r="AA1" s="75"/>
      <c r="AB1" s="75"/>
      <c r="AC1" s="75"/>
      <c r="AD1" s="75"/>
      <c r="AE1" s="75"/>
      <c r="AF1" s="75"/>
      <c r="AG1" s="75"/>
    </row>
    <row r="2" spans="1:33" s="76" customFormat="1">
      <c r="A2" s="74"/>
      <c r="B2" s="74">
        <v>2</v>
      </c>
      <c r="D2" s="77"/>
      <c r="E2" s="77"/>
      <c r="F2" s="77"/>
      <c r="G2" s="77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</row>
    <row r="3" spans="1:33" s="76" customFormat="1">
      <c r="A3" s="74"/>
      <c r="B3" s="74">
        <v>3</v>
      </c>
      <c r="C3" s="79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1"/>
      <c r="U3" s="81"/>
      <c r="V3" s="81"/>
      <c r="W3" s="81"/>
      <c r="X3" s="81"/>
      <c r="Y3" s="81"/>
      <c r="Z3" s="81"/>
      <c r="AA3" s="81"/>
      <c r="AB3" s="81"/>
      <c r="AC3" s="81"/>
      <c r="AD3" s="81"/>
      <c r="AE3" s="81"/>
      <c r="AF3" s="81"/>
      <c r="AG3" s="81"/>
    </row>
    <row r="4" spans="1:33" s="76" customFormat="1" ht="11.45" customHeight="1">
      <c r="A4" s="82" t="s">
        <v>65</v>
      </c>
      <c r="B4" s="74">
        <v>4</v>
      </c>
      <c r="C4" s="384" t="s">
        <v>66</v>
      </c>
      <c r="D4" s="384"/>
      <c r="E4" s="384"/>
      <c r="F4" s="384"/>
      <c r="G4" s="384"/>
      <c r="H4" s="384"/>
      <c r="I4" s="384"/>
      <c r="J4" s="384"/>
      <c r="K4" s="384"/>
      <c r="L4" s="384"/>
      <c r="M4" s="384"/>
      <c r="N4" s="384"/>
      <c r="O4" s="384"/>
      <c r="P4" s="384"/>
      <c r="Q4" s="384"/>
      <c r="R4" s="384"/>
      <c r="S4" s="384"/>
      <c r="T4" s="384"/>
      <c r="U4" s="384"/>
      <c r="V4" s="384"/>
      <c r="W4" s="384"/>
      <c r="X4" s="384"/>
      <c r="Y4" s="81"/>
      <c r="Z4" s="81"/>
      <c r="AA4" s="81"/>
      <c r="AB4" s="81"/>
      <c r="AC4" s="81"/>
      <c r="AD4" s="81"/>
      <c r="AE4" s="81"/>
      <c r="AF4" s="81"/>
      <c r="AG4" s="81"/>
    </row>
    <row r="5" spans="1:33" s="76" customFormat="1">
      <c r="A5" s="74"/>
      <c r="B5" s="74">
        <v>5</v>
      </c>
      <c r="C5" s="385" t="s">
        <v>67</v>
      </c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385"/>
      <c r="R5" s="385"/>
      <c r="S5" s="385"/>
      <c r="T5" s="385"/>
      <c r="U5" s="385"/>
      <c r="V5" s="385"/>
      <c r="W5" s="385"/>
      <c r="X5" s="385"/>
      <c r="Y5" s="81"/>
      <c r="Z5" s="81"/>
      <c r="AA5" s="81"/>
      <c r="AB5" s="81"/>
      <c r="AC5" s="81"/>
      <c r="AD5" s="81"/>
      <c r="AE5" s="81"/>
      <c r="AF5" s="81"/>
      <c r="AG5" s="81"/>
    </row>
    <row r="6" spans="1:33" s="76" customFormat="1">
      <c r="A6" s="74"/>
      <c r="B6" s="74">
        <v>6</v>
      </c>
      <c r="C6" s="83"/>
      <c r="D6" s="386" t="s">
        <v>3</v>
      </c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386"/>
      <c r="R6" s="386"/>
      <c r="S6" s="386"/>
      <c r="T6" s="386"/>
      <c r="U6" s="386"/>
      <c r="V6" s="386"/>
      <c r="W6" s="386"/>
      <c r="X6" s="386"/>
      <c r="Y6" s="81"/>
      <c r="Z6" s="81"/>
      <c r="AA6" s="81"/>
      <c r="AB6" s="81"/>
      <c r="AC6" s="81"/>
      <c r="AD6" s="81"/>
      <c r="AE6" s="81"/>
      <c r="AF6" s="81"/>
      <c r="AG6" s="81"/>
    </row>
    <row r="7" spans="1:33" s="84" customFormat="1" ht="45">
      <c r="B7" s="85">
        <v>7</v>
      </c>
      <c r="C7" s="86" t="s">
        <v>68</v>
      </c>
      <c r="D7" s="87" t="s">
        <v>69</v>
      </c>
      <c r="E7" s="87" t="s">
        <v>70</v>
      </c>
      <c r="F7" s="87" t="s">
        <v>71</v>
      </c>
      <c r="G7" s="87" t="s">
        <v>72</v>
      </c>
      <c r="H7" s="87" t="s">
        <v>73</v>
      </c>
      <c r="I7" s="87" t="s">
        <v>74</v>
      </c>
      <c r="J7" s="87" t="s">
        <v>75</v>
      </c>
      <c r="K7" s="87" t="s">
        <v>76</v>
      </c>
      <c r="L7" s="87" t="s">
        <v>77</v>
      </c>
      <c r="M7" s="87" t="s">
        <v>78</v>
      </c>
      <c r="N7" s="87" t="s">
        <v>79</v>
      </c>
      <c r="O7" s="87" t="s">
        <v>80</v>
      </c>
      <c r="P7" s="87" t="s">
        <v>81</v>
      </c>
      <c r="Q7" s="87" t="s">
        <v>82</v>
      </c>
      <c r="R7" s="87" t="s">
        <v>83</v>
      </c>
      <c r="S7" s="87" t="s">
        <v>84</v>
      </c>
      <c r="T7" s="87" t="s">
        <v>85</v>
      </c>
      <c r="U7" s="87" t="s">
        <v>86</v>
      </c>
      <c r="V7" s="87" t="s">
        <v>87</v>
      </c>
      <c r="W7" s="87" t="s">
        <v>88</v>
      </c>
      <c r="X7" s="87" t="s">
        <v>89</v>
      </c>
      <c r="Y7" s="87" t="s">
        <v>90</v>
      </c>
      <c r="Z7" s="83"/>
    </row>
    <row r="8" spans="1:33">
      <c r="B8" s="88">
        <v>8</v>
      </c>
      <c r="C8" s="89">
        <v>-450</v>
      </c>
      <c r="D8" s="90" t="s">
        <v>12</v>
      </c>
      <c r="E8" s="90" t="s">
        <v>12</v>
      </c>
      <c r="F8" s="90" t="s">
        <v>12</v>
      </c>
      <c r="G8" s="90" t="s">
        <v>12</v>
      </c>
      <c r="H8" s="90" t="s">
        <v>12</v>
      </c>
      <c r="I8" s="90" t="s">
        <v>12</v>
      </c>
      <c r="J8" s="90" t="s">
        <v>12</v>
      </c>
      <c r="K8" s="90">
        <v>-3.93</v>
      </c>
      <c r="L8" s="90" t="s">
        <v>12</v>
      </c>
      <c r="M8" s="90" t="s">
        <v>12</v>
      </c>
      <c r="N8" s="90" t="s">
        <v>12</v>
      </c>
      <c r="O8" s="90" t="s">
        <v>12</v>
      </c>
      <c r="P8" s="90" t="s">
        <v>12</v>
      </c>
      <c r="Q8" s="90" t="s">
        <v>12</v>
      </c>
      <c r="R8" s="90" t="s">
        <v>12</v>
      </c>
      <c r="S8" s="90" t="s">
        <v>12</v>
      </c>
      <c r="T8" s="90" t="s">
        <v>12</v>
      </c>
      <c r="U8" s="90" t="s">
        <v>12</v>
      </c>
      <c r="V8" s="90" t="s">
        <v>12</v>
      </c>
      <c r="W8" s="90" t="s">
        <v>12</v>
      </c>
      <c r="X8" s="90" t="s">
        <v>12</v>
      </c>
      <c r="Y8" s="91" t="s">
        <v>12</v>
      </c>
      <c r="Z8" s="88"/>
    </row>
    <row r="9" spans="1:33">
      <c r="B9" s="88">
        <v>9</v>
      </c>
      <c r="C9" s="89">
        <v>-425</v>
      </c>
      <c r="D9" s="90" t="s">
        <v>12</v>
      </c>
      <c r="E9" s="90" t="s">
        <v>12</v>
      </c>
      <c r="F9" s="90" t="s">
        <v>12</v>
      </c>
      <c r="G9" s="90" t="s">
        <v>12</v>
      </c>
      <c r="H9" s="90" t="s">
        <v>12</v>
      </c>
      <c r="I9" s="90" t="s">
        <v>12</v>
      </c>
      <c r="J9" s="90" t="s">
        <v>12</v>
      </c>
      <c r="K9" s="90">
        <v>-3.93</v>
      </c>
      <c r="L9" s="90" t="s">
        <v>12</v>
      </c>
      <c r="M9" s="90" t="s">
        <v>12</v>
      </c>
      <c r="N9" s="90" t="s">
        <v>12</v>
      </c>
      <c r="O9" s="90" t="s">
        <v>12</v>
      </c>
      <c r="P9" s="90" t="s">
        <v>12</v>
      </c>
      <c r="Q9" s="90" t="s">
        <v>12</v>
      </c>
      <c r="R9" s="90" t="s">
        <v>12</v>
      </c>
      <c r="S9" s="90" t="s">
        <v>12</v>
      </c>
      <c r="T9" s="90" t="s">
        <v>12</v>
      </c>
      <c r="U9" s="90" t="s">
        <v>12</v>
      </c>
      <c r="V9" s="90" t="s">
        <v>12</v>
      </c>
      <c r="W9" s="90" t="s">
        <v>12</v>
      </c>
      <c r="X9" s="90" t="s">
        <v>12</v>
      </c>
      <c r="Y9" s="90">
        <v>-0.48</v>
      </c>
      <c r="Z9" s="88"/>
    </row>
    <row r="10" spans="1:33">
      <c r="B10" s="88">
        <v>10</v>
      </c>
      <c r="C10" s="89">
        <v>-400</v>
      </c>
      <c r="D10" s="90" t="s">
        <v>12</v>
      </c>
      <c r="E10" s="90" t="s">
        <v>12</v>
      </c>
      <c r="F10" s="90" t="s">
        <v>12</v>
      </c>
      <c r="G10" s="90" t="s">
        <v>12</v>
      </c>
      <c r="H10" s="90" t="s">
        <v>12</v>
      </c>
      <c r="I10" s="90" t="s">
        <v>12</v>
      </c>
      <c r="J10" s="90" t="s">
        <v>12</v>
      </c>
      <c r="K10" s="90">
        <v>-3.91</v>
      </c>
      <c r="L10" s="90" t="s">
        <v>12</v>
      </c>
      <c r="M10" s="90" t="s">
        <v>12</v>
      </c>
      <c r="N10" s="90" t="s">
        <v>12</v>
      </c>
      <c r="O10" s="90" t="s">
        <v>12</v>
      </c>
      <c r="P10" s="90" t="s">
        <v>12</v>
      </c>
      <c r="Q10" s="90" t="s">
        <v>12</v>
      </c>
      <c r="R10" s="90" t="s">
        <v>12</v>
      </c>
      <c r="S10" s="90" t="s">
        <v>12</v>
      </c>
      <c r="T10" s="90" t="s">
        <v>12</v>
      </c>
      <c r="U10" s="90" t="s">
        <v>12</v>
      </c>
      <c r="V10" s="90" t="s">
        <v>12</v>
      </c>
      <c r="W10" s="90" t="s">
        <v>12</v>
      </c>
      <c r="X10" s="90" t="s">
        <v>12</v>
      </c>
      <c r="Y10" s="90">
        <v>-0.48</v>
      </c>
      <c r="Z10" s="88"/>
    </row>
    <row r="11" spans="1:33">
      <c r="B11" s="88">
        <v>11</v>
      </c>
      <c r="C11" s="89">
        <v>-375</v>
      </c>
      <c r="D11" s="90" t="s">
        <v>12</v>
      </c>
      <c r="E11" s="90" t="s">
        <v>12</v>
      </c>
      <c r="F11" s="90" t="s">
        <v>12</v>
      </c>
      <c r="G11" s="90" t="s">
        <v>12</v>
      </c>
      <c r="H11" s="90" t="s">
        <v>12</v>
      </c>
      <c r="I11" s="90" t="s">
        <v>12</v>
      </c>
      <c r="J11" s="90" t="s">
        <v>12</v>
      </c>
      <c r="K11" s="90">
        <v>-3.87</v>
      </c>
      <c r="L11" s="90" t="s">
        <v>12</v>
      </c>
      <c r="M11" s="90" t="s">
        <v>12</v>
      </c>
      <c r="N11" s="90" t="s">
        <v>12</v>
      </c>
      <c r="O11" s="90" t="s">
        <v>12</v>
      </c>
      <c r="P11" s="90" t="s">
        <v>12</v>
      </c>
      <c r="Q11" s="90" t="s">
        <v>12</v>
      </c>
      <c r="R11" s="90" t="s">
        <v>12</v>
      </c>
      <c r="S11" s="90" t="s">
        <v>12</v>
      </c>
      <c r="T11" s="90" t="s">
        <v>12</v>
      </c>
      <c r="U11" s="90" t="s">
        <v>12</v>
      </c>
      <c r="V11" s="90" t="s">
        <v>12</v>
      </c>
      <c r="W11" s="90" t="s">
        <v>12</v>
      </c>
      <c r="X11" s="90" t="s">
        <v>12</v>
      </c>
      <c r="Y11" s="90">
        <v>-0.48</v>
      </c>
      <c r="Z11" s="88"/>
    </row>
    <row r="12" spans="1:33">
      <c r="B12" s="88">
        <v>12</v>
      </c>
      <c r="C12" s="89">
        <v>-350</v>
      </c>
      <c r="D12" s="90" t="s">
        <v>12</v>
      </c>
      <c r="E12" s="90" t="s">
        <v>12</v>
      </c>
      <c r="F12" s="90" t="s">
        <v>12</v>
      </c>
      <c r="G12" s="90" t="s">
        <v>12</v>
      </c>
      <c r="H12" s="90" t="s">
        <v>12</v>
      </c>
      <c r="I12" s="90" t="s">
        <v>12</v>
      </c>
      <c r="J12" s="90" t="s">
        <v>12</v>
      </c>
      <c r="K12" s="90">
        <v>-3.79</v>
      </c>
      <c r="L12" s="90" t="s">
        <v>12</v>
      </c>
      <c r="M12" s="90" t="s">
        <v>12</v>
      </c>
      <c r="N12" s="90" t="s">
        <v>12</v>
      </c>
      <c r="O12" s="90" t="s">
        <v>12</v>
      </c>
      <c r="P12" s="90" t="s">
        <v>12</v>
      </c>
      <c r="Q12" s="90" t="s">
        <v>12</v>
      </c>
      <c r="R12" s="90" t="s">
        <v>12</v>
      </c>
      <c r="S12" s="90" t="s">
        <v>12</v>
      </c>
      <c r="T12" s="90" t="s">
        <v>12</v>
      </c>
      <c r="U12" s="90" t="s">
        <v>12</v>
      </c>
      <c r="V12" s="90" t="s">
        <v>12</v>
      </c>
      <c r="W12" s="90" t="s">
        <v>12</v>
      </c>
      <c r="X12" s="90" t="s">
        <v>12</v>
      </c>
      <c r="Y12" s="90">
        <v>-0.48</v>
      </c>
      <c r="Z12" s="88"/>
    </row>
    <row r="13" spans="1:33">
      <c r="B13" s="88">
        <v>14</v>
      </c>
      <c r="C13" s="89">
        <v>-325</v>
      </c>
      <c r="D13" s="90">
        <v>-2.37</v>
      </c>
      <c r="E13" s="90">
        <v>-2.2200000000000002</v>
      </c>
      <c r="F13" s="90">
        <v>-3.85</v>
      </c>
      <c r="G13" s="90">
        <v>-2.04</v>
      </c>
      <c r="H13" s="90" t="s">
        <v>12</v>
      </c>
      <c r="I13" s="90">
        <v>-2.62</v>
      </c>
      <c r="J13" s="90">
        <v>-2.25</v>
      </c>
      <c r="K13" s="90">
        <v>-3.67</v>
      </c>
      <c r="L13" s="90" t="s">
        <v>12</v>
      </c>
      <c r="M13" s="90" t="s">
        <v>12</v>
      </c>
      <c r="N13" s="90" t="s">
        <v>12</v>
      </c>
      <c r="O13" s="90">
        <v>-4.68</v>
      </c>
      <c r="P13" s="90" t="s">
        <v>12</v>
      </c>
      <c r="Q13" s="90">
        <v>-3.98</v>
      </c>
      <c r="R13" s="90">
        <v>-3.88</v>
      </c>
      <c r="S13" s="90">
        <v>-3.15</v>
      </c>
      <c r="T13" s="90" t="s">
        <v>12</v>
      </c>
      <c r="U13" s="90" t="s">
        <v>12</v>
      </c>
      <c r="V13" s="90" t="s">
        <v>12</v>
      </c>
      <c r="W13" s="90" t="s">
        <v>12</v>
      </c>
      <c r="X13" s="90" t="s">
        <v>12</v>
      </c>
      <c r="Y13" s="90">
        <v>-0.47</v>
      </c>
      <c r="Z13" s="88"/>
    </row>
    <row r="14" spans="1:33">
      <c r="B14" s="88">
        <v>15</v>
      </c>
      <c r="C14" s="89">
        <v>-300</v>
      </c>
      <c r="D14" s="90">
        <v>-2.2400000000000002</v>
      </c>
      <c r="E14" s="90">
        <v>-2.1</v>
      </c>
      <c r="F14" s="90">
        <v>-3.63</v>
      </c>
      <c r="G14" s="90">
        <v>-1.92</v>
      </c>
      <c r="H14" s="90" t="s">
        <v>12</v>
      </c>
      <c r="I14" s="90">
        <v>-2.5</v>
      </c>
      <c r="J14" s="90">
        <v>-2.17</v>
      </c>
      <c r="K14" s="90">
        <v>-3.53</v>
      </c>
      <c r="L14" s="90" t="s">
        <v>12</v>
      </c>
      <c r="M14" s="90" t="s">
        <v>12</v>
      </c>
      <c r="N14" s="90" t="s">
        <v>12</v>
      </c>
      <c r="O14" s="90">
        <v>-4.46</v>
      </c>
      <c r="P14" s="90" t="s">
        <v>12</v>
      </c>
      <c r="Q14" s="90">
        <v>-3.74</v>
      </c>
      <c r="R14" s="90">
        <v>-3.64</v>
      </c>
      <c r="S14" s="90">
        <v>-2.87</v>
      </c>
      <c r="T14" s="90" t="s">
        <v>12</v>
      </c>
      <c r="U14" s="90" t="s">
        <v>12</v>
      </c>
      <c r="V14" s="90" t="s">
        <v>12</v>
      </c>
      <c r="W14" s="90" t="s">
        <v>12</v>
      </c>
      <c r="X14" s="90" t="s">
        <v>12</v>
      </c>
      <c r="Y14" s="90">
        <v>-0.44</v>
      </c>
      <c r="Z14" s="88"/>
    </row>
    <row r="15" spans="1:33">
      <c r="B15" s="88">
        <v>16</v>
      </c>
      <c r="C15" s="89">
        <v>-275</v>
      </c>
      <c r="D15" s="90">
        <v>-2.11</v>
      </c>
      <c r="E15" s="90">
        <v>-1.98</v>
      </c>
      <c r="F15" s="90">
        <v>-3.41</v>
      </c>
      <c r="G15" s="90">
        <v>-1.8</v>
      </c>
      <c r="H15" s="90" t="s">
        <v>12</v>
      </c>
      <c r="I15" s="90">
        <v>-2.38</v>
      </c>
      <c r="J15" s="90">
        <v>-2.0699999999999998</v>
      </c>
      <c r="K15" s="90">
        <v>-3.36</v>
      </c>
      <c r="L15" s="90" t="s">
        <v>12</v>
      </c>
      <c r="M15" s="90" t="s">
        <v>12</v>
      </c>
      <c r="N15" s="90" t="s">
        <v>12</v>
      </c>
      <c r="O15" s="90">
        <v>-4.21</v>
      </c>
      <c r="P15" s="90" t="s">
        <v>12</v>
      </c>
      <c r="Q15" s="90">
        <v>-3.5</v>
      </c>
      <c r="R15" s="90">
        <v>-3.4</v>
      </c>
      <c r="S15" s="90">
        <v>-2.7</v>
      </c>
      <c r="T15" s="90" t="s">
        <v>12</v>
      </c>
      <c r="U15" s="90" t="s">
        <v>12</v>
      </c>
      <c r="V15" s="90" t="s">
        <v>12</v>
      </c>
      <c r="W15" s="90" t="s">
        <v>12</v>
      </c>
      <c r="X15" s="90" t="s">
        <v>12</v>
      </c>
      <c r="Y15" s="90">
        <v>-0.42</v>
      </c>
      <c r="Z15" s="88"/>
    </row>
    <row r="16" spans="1:33">
      <c r="B16" s="88">
        <v>17</v>
      </c>
      <c r="C16" s="89">
        <v>-250</v>
      </c>
      <c r="D16" s="90">
        <v>-1.98</v>
      </c>
      <c r="E16" s="90">
        <v>-1.86</v>
      </c>
      <c r="F16" s="90">
        <v>-3.19</v>
      </c>
      <c r="G16" s="90">
        <v>-1.68</v>
      </c>
      <c r="H16" s="90" t="s">
        <v>12</v>
      </c>
      <c r="I16" s="90">
        <v>-2.2599999999999998</v>
      </c>
      <c r="J16" s="90">
        <v>-1.96</v>
      </c>
      <c r="K16" s="90">
        <v>-3.17</v>
      </c>
      <c r="L16" s="90" t="s">
        <v>12</v>
      </c>
      <c r="M16" s="90" t="s">
        <v>12</v>
      </c>
      <c r="N16" s="90" t="s">
        <v>12</v>
      </c>
      <c r="O16" s="90">
        <v>-3.97</v>
      </c>
      <c r="P16" s="90" t="s">
        <v>12</v>
      </c>
      <c r="Q16" s="90">
        <v>-3.26</v>
      </c>
      <c r="R16" s="90">
        <v>-3.16</v>
      </c>
      <c r="S16" s="90">
        <v>-2.5299999999999998</v>
      </c>
      <c r="T16" s="90" t="s">
        <v>12</v>
      </c>
      <c r="U16" s="90" t="s">
        <v>12</v>
      </c>
      <c r="V16" s="90" t="s">
        <v>12</v>
      </c>
      <c r="W16" s="90" t="s">
        <v>12</v>
      </c>
      <c r="X16" s="90" t="s">
        <v>12</v>
      </c>
      <c r="Y16" s="90">
        <v>-0.38</v>
      </c>
      <c r="Z16" s="88"/>
    </row>
    <row r="17" spans="2:26">
      <c r="B17" s="88">
        <v>19</v>
      </c>
      <c r="C17" s="89">
        <v>-225</v>
      </c>
      <c r="D17" s="90">
        <v>-1.85</v>
      </c>
      <c r="E17" s="90">
        <v>-1.74</v>
      </c>
      <c r="F17" s="90">
        <v>-2.96</v>
      </c>
      <c r="G17" s="90">
        <v>-1.57</v>
      </c>
      <c r="H17" s="90" t="s">
        <v>12</v>
      </c>
      <c r="I17" s="90">
        <v>-2.14</v>
      </c>
      <c r="J17" s="90">
        <v>-1.86</v>
      </c>
      <c r="K17" s="90">
        <v>-2.97</v>
      </c>
      <c r="L17" s="90" t="s">
        <v>12</v>
      </c>
      <c r="M17" s="90" t="s">
        <v>12</v>
      </c>
      <c r="N17" s="90" t="s">
        <v>12</v>
      </c>
      <c r="O17" s="90">
        <v>-3.71</v>
      </c>
      <c r="P17" s="90" t="s">
        <v>12</v>
      </c>
      <c r="Q17" s="90">
        <v>-3.02</v>
      </c>
      <c r="R17" s="90">
        <v>-2.93</v>
      </c>
      <c r="S17" s="90">
        <v>-2.36</v>
      </c>
      <c r="T17" s="90" t="s">
        <v>12</v>
      </c>
      <c r="U17" s="90" t="s">
        <v>12</v>
      </c>
      <c r="V17" s="90" t="s">
        <v>12</v>
      </c>
      <c r="W17" s="90" t="s">
        <v>12</v>
      </c>
      <c r="X17" s="90" t="s">
        <v>12</v>
      </c>
      <c r="Y17" s="90">
        <v>-0.35</v>
      </c>
      <c r="Z17" s="88"/>
    </row>
    <row r="18" spans="2:26">
      <c r="B18" s="88">
        <v>20</v>
      </c>
      <c r="C18" s="89">
        <v>-200</v>
      </c>
      <c r="D18" s="90">
        <v>-1.71</v>
      </c>
      <c r="E18" s="90">
        <v>-1.62</v>
      </c>
      <c r="F18" s="90">
        <v>-2.73</v>
      </c>
      <c r="G18" s="90">
        <v>-1.46</v>
      </c>
      <c r="H18" s="90" t="s">
        <v>12</v>
      </c>
      <c r="I18" s="90">
        <v>-2.02</v>
      </c>
      <c r="J18" s="90">
        <v>-1.76</v>
      </c>
      <c r="K18" s="90">
        <v>-2.76</v>
      </c>
      <c r="L18" s="90" t="s">
        <v>12</v>
      </c>
      <c r="M18" s="90" t="s">
        <v>12</v>
      </c>
      <c r="N18" s="90" t="s">
        <v>12</v>
      </c>
      <c r="O18" s="90">
        <v>-3.44</v>
      </c>
      <c r="P18" s="90" t="s">
        <v>12</v>
      </c>
      <c r="Q18" s="90">
        <v>-2.78</v>
      </c>
      <c r="R18" s="90">
        <v>-2.7</v>
      </c>
      <c r="S18" s="90">
        <v>-2.19</v>
      </c>
      <c r="T18" s="90" t="s">
        <v>12</v>
      </c>
      <c r="U18" s="90" t="s">
        <v>12</v>
      </c>
      <c r="V18" s="90" t="s">
        <v>12</v>
      </c>
      <c r="W18" s="90" t="s">
        <v>12</v>
      </c>
      <c r="X18" s="90">
        <v>-1.51</v>
      </c>
      <c r="Y18" s="90">
        <v>-0.31</v>
      </c>
      <c r="Z18" s="88"/>
    </row>
    <row r="19" spans="2:26">
      <c r="B19" s="88">
        <v>21</v>
      </c>
      <c r="C19" s="89">
        <v>-175</v>
      </c>
      <c r="D19" s="90">
        <v>-1.58</v>
      </c>
      <c r="E19" s="90">
        <v>-1.5</v>
      </c>
      <c r="F19" s="90">
        <v>-2.5</v>
      </c>
      <c r="G19" s="90">
        <v>-1.35</v>
      </c>
      <c r="H19" s="90" t="s">
        <v>12</v>
      </c>
      <c r="I19" s="90">
        <v>-1.9</v>
      </c>
      <c r="J19" s="90">
        <v>-1.62</v>
      </c>
      <c r="K19" s="90">
        <v>-2.5299999999999998</v>
      </c>
      <c r="L19" s="90" t="s">
        <v>12</v>
      </c>
      <c r="M19" s="90" t="s">
        <v>12</v>
      </c>
      <c r="N19" s="90" t="s">
        <v>12</v>
      </c>
      <c r="O19" s="90">
        <v>-3.16</v>
      </c>
      <c r="P19" s="90" t="s">
        <v>12</v>
      </c>
      <c r="Q19" s="90">
        <v>-2.54</v>
      </c>
      <c r="R19" s="90">
        <v>-2.4700000000000002</v>
      </c>
      <c r="S19" s="90">
        <v>-2.12</v>
      </c>
      <c r="T19" s="90" t="s">
        <v>12</v>
      </c>
      <c r="U19" s="90" t="s">
        <v>12</v>
      </c>
      <c r="V19" s="90" t="s">
        <v>12</v>
      </c>
      <c r="W19" s="90" t="s">
        <v>12</v>
      </c>
      <c r="X19" s="90">
        <v>-1.41</v>
      </c>
      <c r="Y19" s="90">
        <v>-0.28000000000000003</v>
      </c>
      <c r="Z19" s="88"/>
    </row>
    <row r="20" spans="2:26">
      <c r="B20" s="88">
        <v>22</v>
      </c>
      <c r="C20" s="89">
        <v>-150</v>
      </c>
      <c r="D20" s="90">
        <v>-1.45</v>
      </c>
      <c r="E20" s="90">
        <v>-1.37</v>
      </c>
      <c r="F20" s="90">
        <v>-2.27</v>
      </c>
      <c r="G20" s="90">
        <v>-1.24</v>
      </c>
      <c r="H20" s="90" t="s">
        <v>12</v>
      </c>
      <c r="I20" s="90">
        <v>-1.79</v>
      </c>
      <c r="J20" s="90">
        <v>-1.48</v>
      </c>
      <c r="K20" s="90">
        <v>-2.2999999999999998</v>
      </c>
      <c r="L20" s="90" t="s">
        <v>12</v>
      </c>
      <c r="M20" s="90" t="s">
        <v>12</v>
      </c>
      <c r="N20" s="90" t="s">
        <v>12</v>
      </c>
      <c r="O20" s="90">
        <v>-2.88</v>
      </c>
      <c r="P20" s="90" t="s">
        <v>12</v>
      </c>
      <c r="Q20" s="90">
        <v>-2.31</v>
      </c>
      <c r="R20" s="90">
        <v>-2.2400000000000002</v>
      </c>
      <c r="S20" s="90">
        <v>-1.95</v>
      </c>
      <c r="T20" s="90" t="s">
        <v>12</v>
      </c>
      <c r="U20" s="90" t="s">
        <v>12</v>
      </c>
      <c r="V20" s="90" t="s">
        <v>12</v>
      </c>
      <c r="W20" s="90" t="s">
        <v>12</v>
      </c>
      <c r="X20" s="90">
        <v>-1.29</v>
      </c>
      <c r="Y20" s="90">
        <v>-0.24</v>
      </c>
      <c r="Z20" s="88"/>
    </row>
    <row r="21" spans="2:26">
      <c r="B21" s="88">
        <v>24</v>
      </c>
      <c r="C21" s="89">
        <v>-125</v>
      </c>
      <c r="D21" s="90">
        <v>-1.3</v>
      </c>
      <c r="E21" s="90">
        <v>-1.23</v>
      </c>
      <c r="F21" s="90">
        <v>-2.0099999999999998</v>
      </c>
      <c r="G21" s="90">
        <v>-1.1100000000000001</v>
      </c>
      <c r="H21" s="90" t="s">
        <v>12</v>
      </c>
      <c r="I21" s="90">
        <v>-1.59</v>
      </c>
      <c r="J21" s="90">
        <v>-1.33</v>
      </c>
      <c r="K21" s="90">
        <v>-2.06</v>
      </c>
      <c r="L21" s="90" t="s">
        <v>12</v>
      </c>
      <c r="M21" s="90" t="s">
        <v>12</v>
      </c>
      <c r="N21" s="90" t="s">
        <v>12</v>
      </c>
      <c r="O21" s="90">
        <v>-2.57</v>
      </c>
      <c r="P21" s="90" t="s">
        <v>12</v>
      </c>
      <c r="Q21" s="90">
        <v>-2.06</v>
      </c>
      <c r="R21" s="90">
        <v>-2</v>
      </c>
      <c r="S21" s="90">
        <v>-1.74</v>
      </c>
      <c r="T21" s="90" t="s">
        <v>12</v>
      </c>
      <c r="U21" s="90" t="s">
        <v>12</v>
      </c>
      <c r="V21" s="90" t="s">
        <v>12</v>
      </c>
      <c r="W21" s="90" t="s">
        <v>12</v>
      </c>
      <c r="X21" s="90">
        <v>-1.1599999999999999</v>
      </c>
      <c r="Y21" s="90">
        <v>-0.2</v>
      </c>
      <c r="Z21" s="88"/>
    </row>
    <row r="22" spans="2:26">
      <c r="B22" s="88">
        <v>25</v>
      </c>
      <c r="C22" s="89">
        <v>-100</v>
      </c>
      <c r="D22" s="90">
        <v>-1.1499999999999999</v>
      </c>
      <c r="E22" s="90">
        <v>-1.08</v>
      </c>
      <c r="F22" s="90">
        <v>-1.75</v>
      </c>
      <c r="G22" s="90">
        <v>-0.98</v>
      </c>
      <c r="H22" s="90" t="s">
        <v>12</v>
      </c>
      <c r="I22" s="90">
        <v>-1.38</v>
      </c>
      <c r="J22" s="90">
        <v>-1.17</v>
      </c>
      <c r="K22" s="90">
        <v>-1.81</v>
      </c>
      <c r="L22" s="90" t="s">
        <v>12</v>
      </c>
      <c r="M22" s="90" t="s">
        <v>12</v>
      </c>
      <c r="N22" s="90" t="s">
        <v>12</v>
      </c>
      <c r="O22" s="90">
        <v>-2.27</v>
      </c>
      <c r="P22" s="90" t="s">
        <v>12</v>
      </c>
      <c r="Q22" s="90">
        <v>-1.81</v>
      </c>
      <c r="R22" s="90">
        <v>-1.76</v>
      </c>
      <c r="S22" s="90">
        <v>-1.53</v>
      </c>
      <c r="T22" s="90" t="s">
        <v>12</v>
      </c>
      <c r="U22" s="90" t="s">
        <v>12</v>
      </c>
      <c r="V22" s="90" t="s">
        <v>12</v>
      </c>
      <c r="W22" s="90" t="s">
        <v>12</v>
      </c>
      <c r="X22" s="90">
        <v>-1.04</v>
      </c>
      <c r="Y22" s="90">
        <v>-0.18</v>
      </c>
      <c r="Z22" s="88"/>
    </row>
    <row r="23" spans="2:26">
      <c r="B23" s="88">
        <v>26</v>
      </c>
      <c r="C23" s="89">
        <v>-75</v>
      </c>
      <c r="D23" s="90">
        <v>-1</v>
      </c>
      <c r="E23" s="90">
        <v>-0.94</v>
      </c>
      <c r="F23" s="90">
        <v>-1.5</v>
      </c>
      <c r="G23" s="90">
        <v>-0.85</v>
      </c>
      <c r="H23" s="90" t="s">
        <v>12</v>
      </c>
      <c r="I23" s="90">
        <v>-1.18</v>
      </c>
      <c r="J23" s="90">
        <v>-1.01</v>
      </c>
      <c r="K23" s="90">
        <v>-1.56</v>
      </c>
      <c r="L23" s="90" t="s">
        <v>12</v>
      </c>
      <c r="M23" s="90" t="s">
        <v>12</v>
      </c>
      <c r="N23" s="90" t="s">
        <v>12</v>
      </c>
      <c r="O23" s="90">
        <v>-1.97</v>
      </c>
      <c r="P23" s="90" t="s">
        <v>12</v>
      </c>
      <c r="Q23" s="90">
        <v>-1.56</v>
      </c>
      <c r="R23" s="90">
        <v>-1.52</v>
      </c>
      <c r="S23" s="90">
        <v>-1.33</v>
      </c>
      <c r="T23" s="90" t="s">
        <v>12</v>
      </c>
      <c r="U23" s="90" t="s">
        <v>12</v>
      </c>
      <c r="V23" s="90" t="s">
        <v>12</v>
      </c>
      <c r="W23" s="90" t="s">
        <v>12</v>
      </c>
      <c r="X23" s="90">
        <v>-0.91</v>
      </c>
      <c r="Y23" s="90">
        <v>-0.16</v>
      </c>
      <c r="Z23" s="88"/>
    </row>
    <row r="24" spans="2:26">
      <c r="B24" s="88">
        <v>27</v>
      </c>
      <c r="C24" s="89">
        <v>-50</v>
      </c>
      <c r="D24" s="90">
        <v>-0.84</v>
      </c>
      <c r="E24" s="90">
        <v>-0.79</v>
      </c>
      <c r="F24" s="90">
        <v>-1.24</v>
      </c>
      <c r="G24" s="90">
        <v>-0.72</v>
      </c>
      <c r="H24" s="90" t="s">
        <v>12</v>
      </c>
      <c r="I24" s="90">
        <v>-0.98</v>
      </c>
      <c r="J24" s="90">
        <v>-0.84</v>
      </c>
      <c r="K24" s="90">
        <v>-1.3</v>
      </c>
      <c r="L24" s="90" t="s">
        <v>12</v>
      </c>
      <c r="M24" s="90" t="s">
        <v>12</v>
      </c>
      <c r="N24" s="90" t="s">
        <v>12</v>
      </c>
      <c r="O24" s="90">
        <v>-1.67</v>
      </c>
      <c r="P24" s="90" t="s">
        <v>12</v>
      </c>
      <c r="Q24" s="90">
        <v>-1.32</v>
      </c>
      <c r="R24" s="90">
        <v>-1.29</v>
      </c>
      <c r="S24" s="90">
        <v>-1.1299999999999999</v>
      </c>
      <c r="T24" s="90" t="s">
        <v>12</v>
      </c>
      <c r="U24" s="90" t="s">
        <v>12</v>
      </c>
      <c r="V24" s="90" t="s">
        <v>12</v>
      </c>
      <c r="W24" s="90" t="s">
        <v>12</v>
      </c>
      <c r="X24" s="90">
        <v>-0.77</v>
      </c>
      <c r="Y24" s="90">
        <v>-0.12</v>
      </c>
      <c r="Z24" s="88"/>
    </row>
    <row r="25" spans="2:26">
      <c r="B25" s="88">
        <v>29</v>
      </c>
      <c r="C25" s="89">
        <v>-25</v>
      </c>
      <c r="D25" s="90">
        <v>-0.68</v>
      </c>
      <c r="E25" s="90">
        <v>-0.63</v>
      </c>
      <c r="F25" s="90">
        <v>-0.98</v>
      </c>
      <c r="G25" s="90">
        <v>-0.56999999999999995</v>
      </c>
      <c r="H25" s="90" t="s">
        <v>12</v>
      </c>
      <c r="I25" s="90">
        <v>-0.77</v>
      </c>
      <c r="J25" s="90">
        <v>-0.67</v>
      </c>
      <c r="K25" s="90">
        <v>-1.04</v>
      </c>
      <c r="L25" s="90" t="s">
        <v>12</v>
      </c>
      <c r="M25" s="90" t="s">
        <v>12</v>
      </c>
      <c r="N25" s="90" t="s">
        <v>12</v>
      </c>
      <c r="O25" s="90">
        <v>-1.32</v>
      </c>
      <c r="P25" s="90" t="s">
        <v>12</v>
      </c>
      <c r="Q25" s="90">
        <v>-1.25</v>
      </c>
      <c r="R25" s="90">
        <v>-1.02</v>
      </c>
      <c r="S25" s="90">
        <v>-0.89</v>
      </c>
      <c r="T25" s="90" t="s">
        <v>12</v>
      </c>
      <c r="U25" s="90" t="s">
        <v>12</v>
      </c>
      <c r="V25" s="90" t="s">
        <v>12</v>
      </c>
      <c r="W25" s="90" t="s">
        <v>12</v>
      </c>
      <c r="X25" s="90">
        <v>-0.62</v>
      </c>
      <c r="Y25" s="90">
        <v>-0.08</v>
      </c>
      <c r="Z25" s="88"/>
    </row>
    <row r="26" spans="2:26">
      <c r="B26" s="88">
        <v>30</v>
      </c>
      <c r="C26" s="89">
        <v>0</v>
      </c>
      <c r="D26" s="90">
        <v>-0.49</v>
      </c>
      <c r="E26" s="90">
        <v>-0.46</v>
      </c>
      <c r="F26" s="90">
        <v>-0.72</v>
      </c>
      <c r="G26" s="90">
        <v>-0.42</v>
      </c>
      <c r="H26" s="90" t="s">
        <v>12</v>
      </c>
      <c r="I26" s="90">
        <v>-0.56999999999999995</v>
      </c>
      <c r="J26" s="90">
        <v>-0.5</v>
      </c>
      <c r="K26" s="90">
        <v>-0.77</v>
      </c>
      <c r="L26" s="90" t="s">
        <v>12</v>
      </c>
      <c r="M26" s="90" t="s">
        <v>12</v>
      </c>
      <c r="N26" s="90" t="s">
        <v>12</v>
      </c>
      <c r="O26" s="90">
        <v>-0.97</v>
      </c>
      <c r="P26" s="90" t="s">
        <v>12</v>
      </c>
      <c r="Q26" s="90">
        <v>-0.77</v>
      </c>
      <c r="R26" s="90">
        <v>-0.75</v>
      </c>
      <c r="S26" s="90">
        <v>-0.66</v>
      </c>
      <c r="T26" s="90" t="s">
        <v>12</v>
      </c>
      <c r="U26" s="90" t="s">
        <v>12</v>
      </c>
      <c r="V26" s="90" t="s">
        <v>12</v>
      </c>
      <c r="W26" s="90" t="s">
        <v>12</v>
      </c>
      <c r="X26" s="90">
        <v>-0.46</v>
      </c>
      <c r="Y26" s="90">
        <v>-0.06</v>
      </c>
      <c r="Z26" s="88"/>
    </row>
    <row r="27" spans="2:26">
      <c r="B27" s="88">
        <v>31</v>
      </c>
      <c r="C27" s="89">
        <v>25</v>
      </c>
      <c r="D27" s="90">
        <v>-0.32</v>
      </c>
      <c r="E27" s="90">
        <v>-0.3</v>
      </c>
      <c r="F27" s="90">
        <v>-0.46</v>
      </c>
      <c r="G27" s="90">
        <v>-0.27</v>
      </c>
      <c r="H27" s="90" t="s">
        <v>12</v>
      </c>
      <c r="I27" s="90">
        <v>-0.37</v>
      </c>
      <c r="J27" s="90">
        <v>-0.32</v>
      </c>
      <c r="K27" s="90">
        <v>-0.5</v>
      </c>
      <c r="L27" s="90" t="s">
        <v>12</v>
      </c>
      <c r="M27" s="90" t="s">
        <v>12</v>
      </c>
      <c r="N27" s="90" t="s">
        <v>12</v>
      </c>
      <c r="O27" s="90">
        <v>-0.63</v>
      </c>
      <c r="P27" s="90" t="s">
        <v>12</v>
      </c>
      <c r="Q27" s="90">
        <v>-0.49</v>
      </c>
      <c r="R27" s="90">
        <v>-0.48</v>
      </c>
      <c r="S27" s="90">
        <v>-0.42</v>
      </c>
      <c r="T27" s="90" t="s">
        <v>12</v>
      </c>
      <c r="U27" s="90" t="s">
        <v>12</v>
      </c>
      <c r="V27" s="90" t="s">
        <v>12</v>
      </c>
      <c r="W27" s="90" t="s">
        <v>12</v>
      </c>
      <c r="X27" s="90">
        <v>-0.23</v>
      </c>
      <c r="Y27" s="90">
        <v>-0.02</v>
      </c>
      <c r="Z27" s="88"/>
    </row>
    <row r="28" spans="2:26">
      <c r="B28" s="88">
        <v>32</v>
      </c>
      <c r="C28" s="89">
        <v>50</v>
      </c>
      <c r="D28" s="90">
        <v>-0.14000000000000001</v>
      </c>
      <c r="E28" s="90">
        <v>-0.13</v>
      </c>
      <c r="F28" s="90">
        <v>-0.21</v>
      </c>
      <c r="G28" s="90">
        <v>-0.12</v>
      </c>
      <c r="H28" s="90" t="s">
        <v>12</v>
      </c>
      <c r="I28" s="90">
        <v>-0.2</v>
      </c>
      <c r="J28" s="90">
        <v>-0.15</v>
      </c>
      <c r="K28" s="90">
        <v>-0.22</v>
      </c>
      <c r="L28" s="90" t="s">
        <v>12</v>
      </c>
      <c r="M28" s="90" t="s">
        <v>12</v>
      </c>
      <c r="N28" s="90" t="s">
        <v>12</v>
      </c>
      <c r="O28" s="90">
        <v>-0.28000000000000003</v>
      </c>
      <c r="P28" s="90" t="s">
        <v>12</v>
      </c>
      <c r="Q28" s="90">
        <v>-0.22</v>
      </c>
      <c r="R28" s="90">
        <v>-0.21</v>
      </c>
      <c r="S28" s="90">
        <v>-0.19</v>
      </c>
      <c r="T28" s="90" t="s">
        <v>12</v>
      </c>
      <c r="U28" s="90" t="s">
        <v>12</v>
      </c>
      <c r="V28" s="90" t="s">
        <v>12</v>
      </c>
      <c r="W28" s="90" t="s">
        <v>12</v>
      </c>
      <c r="X28" s="90">
        <v>-0.14000000000000001</v>
      </c>
      <c r="Y28" s="90">
        <v>-0.01</v>
      </c>
      <c r="Z28" s="88"/>
    </row>
    <row r="29" spans="2:26">
      <c r="B29" s="88">
        <v>34</v>
      </c>
      <c r="C29" s="89">
        <v>70</v>
      </c>
      <c r="D29" s="92">
        <v>0</v>
      </c>
      <c r="E29" s="92">
        <v>0</v>
      </c>
      <c r="F29" s="92">
        <v>0</v>
      </c>
      <c r="G29" s="92">
        <v>0</v>
      </c>
      <c r="H29" s="92">
        <v>0</v>
      </c>
      <c r="I29" s="92">
        <v>0</v>
      </c>
      <c r="J29" s="92">
        <v>0</v>
      </c>
      <c r="K29" s="92">
        <v>0</v>
      </c>
      <c r="L29" s="92">
        <v>0</v>
      </c>
      <c r="M29" s="92">
        <v>0</v>
      </c>
      <c r="N29" s="92">
        <v>0</v>
      </c>
      <c r="O29" s="93">
        <v>0</v>
      </c>
      <c r="P29" s="93">
        <v>0</v>
      </c>
      <c r="Q29" s="93">
        <v>0</v>
      </c>
      <c r="R29" s="93">
        <v>0</v>
      </c>
      <c r="S29" s="93">
        <v>0</v>
      </c>
      <c r="T29" s="92">
        <v>0</v>
      </c>
      <c r="U29" s="92">
        <v>0</v>
      </c>
      <c r="V29" s="92">
        <v>0</v>
      </c>
      <c r="W29" s="92">
        <v>0</v>
      </c>
      <c r="X29" s="92">
        <v>0</v>
      </c>
      <c r="Y29" s="93">
        <v>0</v>
      </c>
      <c r="Z29" s="88"/>
    </row>
    <row r="30" spans="2:26">
      <c r="B30" s="88">
        <v>35</v>
      </c>
      <c r="C30" s="89">
        <v>100</v>
      </c>
      <c r="D30" s="90">
        <v>0.23</v>
      </c>
      <c r="E30" s="90">
        <v>0.22</v>
      </c>
      <c r="F30" s="90">
        <v>0.34</v>
      </c>
      <c r="G30" s="90">
        <v>0.2</v>
      </c>
      <c r="H30" s="90">
        <v>0.32</v>
      </c>
      <c r="I30" s="90">
        <v>0.28000000000000003</v>
      </c>
      <c r="J30" s="90">
        <v>0.23</v>
      </c>
      <c r="K30" s="90">
        <v>0.34</v>
      </c>
      <c r="L30" s="90">
        <v>0.2</v>
      </c>
      <c r="M30" s="90">
        <v>0.2</v>
      </c>
      <c r="N30" s="90">
        <v>0.2</v>
      </c>
      <c r="O30" s="90">
        <v>0.46</v>
      </c>
      <c r="P30" s="90">
        <v>0.21</v>
      </c>
      <c r="Q30" s="90">
        <v>0.36</v>
      </c>
      <c r="R30" s="90">
        <v>0.35</v>
      </c>
      <c r="S30" s="90">
        <v>0.31</v>
      </c>
      <c r="T30" s="90">
        <v>0.28000000000000003</v>
      </c>
      <c r="U30" s="90">
        <v>0.26</v>
      </c>
      <c r="V30" s="90">
        <v>0.24</v>
      </c>
      <c r="W30" s="90">
        <v>0.25</v>
      </c>
      <c r="X30" s="90">
        <v>0.21</v>
      </c>
      <c r="Y30" s="90">
        <v>0.02</v>
      </c>
      <c r="Z30" s="88"/>
    </row>
    <row r="31" spans="2:26">
      <c r="B31" s="88">
        <v>36</v>
      </c>
      <c r="C31" s="89">
        <v>125</v>
      </c>
      <c r="D31" s="90">
        <v>0.42</v>
      </c>
      <c r="E31" s="90">
        <v>0.4</v>
      </c>
      <c r="F31" s="90">
        <v>0.62</v>
      </c>
      <c r="G31" s="90">
        <v>0.36</v>
      </c>
      <c r="H31" s="90">
        <v>0.57999999999999996</v>
      </c>
      <c r="I31" s="90">
        <v>0.52</v>
      </c>
      <c r="J31" s="90">
        <v>0.42</v>
      </c>
      <c r="K31" s="90">
        <v>0.63</v>
      </c>
      <c r="L31" s="90">
        <v>0.35</v>
      </c>
      <c r="M31" s="90">
        <v>0.35</v>
      </c>
      <c r="N31" s="90">
        <v>0.4</v>
      </c>
      <c r="O31" s="90">
        <v>0.85</v>
      </c>
      <c r="P31" s="90">
        <v>0.38</v>
      </c>
      <c r="Q31" s="90">
        <v>0.66</v>
      </c>
      <c r="R31" s="90">
        <v>0.64</v>
      </c>
      <c r="S31" s="90">
        <v>0.56000000000000005</v>
      </c>
      <c r="T31" s="90">
        <v>0.52</v>
      </c>
      <c r="U31" s="90">
        <v>0.48</v>
      </c>
      <c r="V31" s="90">
        <v>0.44</v>
      </c>
      <c r="W31" s="90">
        <v>0.46</v>
      </c>
      <c r="X31" s="90">
        <v>0.39</v>
      </c>
      <c r="Y31" s="90">
        <v>0.05</v>
      </c>
      <c r="Z31" s="88"/>
    </row>
    <row r="32" spans="2:26">
      <c r="B32" s="88">
        <v>37</v>
      </c>
      <c r="C32" s="89">
        <v>150</v>
      </c>
      <c r="D32" s="90">
        <v>0.61</v>
      </c>
      <c r="E32" s="90">
        <v>0.57999999999999996</v>
      </c>
      <c r="F32" s="90">
        <v>0.9</v>
      </c>
      <c r="G32" s="90">
        <v>0.53</v>
      </c>
      <c r="H32" s="90">
        <v>0.84</v>
      </c>
      <c r="I32" s="90">
        <v>0.75</v>
      </c>
      <c r="J32" s="90">
        <v>0.61</v>
      </c>
      <c r="K32" s="90">
        <v>0.91</v>
      </c>
      <c r="L32" s="90">
        <v>0.5</v>
      </c>
      <c r="M32" s="90">
        <v>0.5</v>
      </c>
      <c r="N32" s="90">
        <v>0.6</v>
      </c>
      <c r="O32" s="90">
        <v>1.23</v>
      </c>
      <c r="P32" s="90">
        <v>0.55000000000000004</v>
      </c>
      <c r="Q32" s="90">
        <v>0.96</v>
      </c>
      <c r="R32" s="90">
        <v>0.94</v>
      </c>
      <c r="S32" s="90">
        <v>0.82</v>
      </c>
      <c r="T32" s="90">
        <v>0.76</v>
      </c>
      <c r="U32" s="90">
        <v>0.7</v>
      </c>
      <c r="V32" s="90">
        <v>0.65</v>
      </c>
      <c r="W32" s="90">
        <v>0.66</v>
      </c>
      <c r="X32" s="90">
        <v>0.56999999999999995</v>
      </c>
      <c r="Y32" s="90">
        <v>0.06</v>
      </c>
      <c r="Z32" s="88"/>
    </row>
    <row r="33" spans="2:26">
      <c r="B33" s="88">
        <v>39</v>
      </c>
      <c r="C33" s="89">
        <v>175</v>
      </c>
      <c r="D33" s="90">
        <v>0.8</v>
      </c>
      <c r="E33" s="90">
        <v>0.76</v>
      </c>
      <c r="F33" s="90">
        <v>1.18</v>
      </c>
      <c r="G33" s="90">
        <v>0.69</v>
      </c>
      <c r="H33" s="90">
        <v>1.1000000000000001</v>
      </c>
      <c r="I33" s="90">
        <v>0.99</v>
      </c>
      <c r="J33" s="90">
        <v>0.81</v>
      </c>
      <c r="K33" s="90">
        <v>1.2</v>
      </c>
      <c r="L33" s="90">
        <v>0.6</v>
      </c>
      <c r="M33" s="90">
        <v>0.65</v>
      </c>
      <c r="N33" s="90">
        <v>0.75</v>
      </c>
      <c r="O33" s="90">
        <v>1.62</v>
      </c>
      <c r="P33" s="90">
        <v>0.73</v>
      </c>
      <c r="Q33" s="90">
        <v>1.26</v>
      </c>
      <c r="R33" s="90">
        <v>1.23</v>
      </c>
      <c r="S33" s="90">
        <v>1.07</v>
      </c>
      <c r="T33" s="90">
        <v>0.99</v>
      </c>
      <c r="U33" s="90">
        <v>0.92</v>
      </c>
      <c r="V33" s="90">
        <v>0.86</v>
      </c>
      <c r="W33" s="90">
        <v>0.87</v>
      </c>
      <c r="X33" s="90">
        <v>0.76</v>
      </c>
      <c r="Y33" s="90">
        <v>0.08</v>
      </c>
      <c r="Z33" s="88"/>
    </row>
    <row r="34" spans="2:26">
      <c r="B34" s="88">
        <v>40</v>
      </c>
      <c r="C34" s="89">
        <v>200</v>
      </c>
      <c r="D34" s="90">
        <v>0.99</v>
      </c>
      <c r="E34" s="90">
        <v>0.94</v>
      </c>
      <c r="F34" s="90">
        <v>1.46</v>
      </c>
      <c r="G34" s="90">
        <v>0.86</v>
      </c>
      <c r="H34" s="90">
        <v>1.37</v>
      </c>
      <c r="I34" s="90">
        <v>1.22</v>
      </c>
      <c r="J34" s="90">
        <v>1.01</v>
      </c>
      <c r="K34" s="90">
        <v>1.49</v>
      </c>
      <c r="L34" s="90">
        <v>0.7</v>
      </c>
      <c r="M34" s="90">
        <v>0.8</v>
      </c>
      <c r="N34" s="90">
        <v>0.9</v>
      </c>
      <c r="O34" s="90">
        <v>2</v>
      </c>
      <c r="P34" s="90">
        <v>0.9</v>
      </c>
      <c r="Q34" s="90">
        <v>1.56</v>
      </c>
      <c r="R34" s="90">
        <v>1.52</v>
      </c>
      <c r="S34" s="90">
        <v>1.33</v>
      </c>
      <c r="T34" s="90">
        <v>1.23</v>
      </c>
      <c r="U34" s="90">
        <v>1.1499999999999999</v>
      </c>
      <c r="V34" s="90">
        <v>1.06</v>
      </c>
      <c r="W34" s="90">
        <v>1.08</v>
      </c>
      <c r="X34" s="90">
        <v>0.94</v>
      </c>
      <c r="Y34" s="90">
        <v>0.1</v>
      </c>
      <c r="Z34" s="88"/>
    </row>
    <row r="35" spans="2:26">
      <c r="B35" s="88">
        <v>41</v>
      </c>
      <c r="C35" s="89">
        <v>225</v>
      </c>
      <c r="D35" s="90">
        <v>1.21</v>
      </c>
      <c r="E35" s="90">
        <v>1.1299999999999999</v>
      </c>
      <c r="F35" s="90">
        <v>1.75</v>
      </c>
      <c r="G35" s="90">
        <v>1.03</v>
      </c>
      <c r="H35" s="90">
        <v>1.64</v>
      </c>
      <c r="I35" s="90">
        <v>1.46</v>
      </c>
      <c r="J35" s="90">
        <v>1.21</v>
      </c>
      <c r="K35" s="90">
        <v>1.79</v>
      </c>
      <c r="L35" s="90">
        <v>0.85</v>
      </c>
      <c r="M35" s="90">
        <v>0.95</v>
      </c>
      <c r="N35" s="90">
        <v>1.1000000000000001</v>
      </c>
      <c r="O35" s="90">
        <v>2.41</v>
      </c>
      <c r="P35" s="90">
        <v>1.08</v>
      </c>
      <c r="Q35" s="90">
        <v>1.86</v>
      </c>
      <c r="R35" s="90">
        <v>1.83</v>
      </c>
      <c r="S35" s="90">
        <v>1.59</v>
      </c>
      <c r="T35" s="90">
        <v>1.49</v>
      </c>
      <c r="U35" s="90">
        <v>1.38</v>
      </c>
      <c r="V35" s="90">
        <v>1.27</v>
      </c>
      <c r="W35" s="90">
        <v>1.28</v>
      </c>
      <c r="X35" s="90">
        <v>1.1299999999999999</v>
      </c>
      <c r="Y35" s="90">
        <v>0.13</v>
      </c>
      <c r="Z35" s="88"/>
    </row>
    <row r="36" spans="2:26">
      <c r="B36" s="88">
        <v>42</v>
      </c>
      <c r="C36" s="89">
        <v>250</v>
      </c>
      <c r="D36" s="90">
        <v>1.4</v>
      </c>
      <c r="E36" s="90">
        <v>1.33</v>
      </c>
      <c r="F36" s="90">
        <v>2.0299999999999998</v>
      </c>
      <c r="G36" s="90">
        <v>1.21</v>
      </c>
      <c r="H36" s="90">
        <v>1.91</v>
      </c>
      <c r="I36" s="90">
        <v>1.71</v>
      </c>
      <c r="J36" s="90">
        <v>1.42</v>
      </c>
      <c r="K36" s="90">
        <v>2.09</v>
      </c>
      <c r="L36" s="90">
        <v>1</v>
      </c>
      <c r="M36" s="90">
        <v>1.1000000000000001</v>
      </c>
      <c r="N36" s="90">
        <v>1.3</v>
      </c>
      <c r="O36" s="90">
        <v>2.83</v>
      </c>
      <c r="P36" s="90">
        <v>1.27</v>
      </c>
      <c r="Q36" s="90">
        <v>2.17</v>
      </c>
      <c r="R36" s="90">
        <v>2.14</v>
      </c>
      <c r="S36" s="90">
        <v>1.86</v>
      </c>
      <c r="T36" s="90">
        <v>1.76</v>
      </c>
      <c r="U36" s="90">
        <v>1.61</v>
      </c>
      <c r="V36" s="90">
        <v>1.49</v>
      </c>
      <c r="W36" s="90">
        <v>1.49</v>
      </c>
      <c r="X36" s="90">
        <v>1.33</v>
      </c>
      <c r="Y36" s="90">
        <v>0.17</v>
      </c>
      <c r="Z36" s="88"/>
    </row>
    <row r="37" spans="2:26">
      <c r="B37" s="88">
        <v>44</v>
      </c>
      <c r="C37" s="89">
        <v>275</v>
      </c>
      <c r="D37" s="90">
        <v>1.61</v>
      </c>
      <c r="E37" s="90">
        <v>1.52</v>
      </c>
      <c r="F37" s="90">
        <v>2.3199999999999998</v>
      </c>
      <c r="G37" s="90">
        <v>1.38</v>
      </c>
      <c r="H37" s="90">
        <v>2.1800000000000002</v>
      </c>
      <c r="I37" s="90">
        <v>1.96</v>
      </c>
      <c r="J37" s="90">
        <v>1.63</v>
      </c>
      <c r="K37" s="90">
        <v>2.38</v>
      </c>
      <c r="L37" s="90">
        <v>1.1499999999999999</v>
      </c>
      <c r="M37" s="90">
        <v>1.25</v>
      </c>
      <c r="N37" s="90">
        <v>1.45</v>
      </c>
      <c r="O37" s="90">
        <v>3.24</v>
      </c>
      <c r="P37" s="90">
        <v>1.45</v>
      </c>
      <c r="Q37" s="90">
        <v>2.48</v>
      </c>
      <c r="R37" s="90">
        <v>2.4500000000000002</v>
      </c>
      <c r="S37" s="90">
        <v>2.13</v>
      </c>
      <c r="T37" s="90">
        <v>2.0299999999999998</v>
      </c>
      <c r="U37" s="90">
        <v>1.85</v>
      </c>
      <c r="V37" s="90">
        <v>1.7</v>
      </c>
      <c r="W37" s="90">
        <v>1.7</v>
      </c>
      <c r="X37" s="90">
        <v>1.53</v>
      </c>
      <c r="Y37" s="90">
        <v>0.2</v>
      </c>
      <c r="Z37" s="88"/>
    </row>
    <row r="38" spans="2:26">
      <c r="B38" s="88">
        <v>45</v>
      </c>
      <c r="C38" s="89">
        <v>300</v>
      </c>
      <c r="D38" s="90">
        <v>1.82</v>
      </c>
      <c r="E38" s="90">
        <v>1.71</v>
      </c>
      <c r="F38" s="90">
        <v>2.61</v>
      </c>
      <c r="G38" s="90">
        <v>1.56</v>
      </c>
      <c r="H38" s="90">
        <v>2.4500000000000002</v>
      </c>
      <c r="I38" s="90">
        <v>2.21</v>
      </c>
      <c r="J38" s="90">
        <v>1.84</v>
      </c>
      <c r="K38" s="90">
        <v>2.68</v>
      </c>
      <c r="L38" s="90">
        <v>1.3</v>
      </c>
      <c r="M38" s="90">
        <v>1.4</v>
      </c>
      <c r="N38" s="90">
        <v>1.6</v>
      </c>
      <c r="O38" s="90">
        <v>3.67</v>
      </c>
      <c r="P38" s="90">
        <v>1.64</v>
      </c>
      <c r="Q38" s="90">
        <v>2.79</v>
      </c>
      <c r="R38" s="90">
        <v>2.76</v>
      </c>
      <c r="S38" s="90">
        <v>2.4</v>
      </c>
      <c r="T38" s="90">
        <v>2.2999999999999998</v>
      </c>
      <c r="U38" s="90">
        <v>2.09</v>
      </c>
      <c r="V38" s="90">
        <v>1.91</v>
      </c>
      <c r="W38" s="90">
        <v>1.9</v>
      </c>
      <c r="X38" s="90">
        <v>1.72</v>
      </c>
      <c r="Y38" s="90">
        <v>0.24</v>
      </c>
      <c r="Z38" s="88"/>
    </row>
    <row r="39" spans="2:26">
      <c r="B39" s="88">
        <v>46</v>
      </c>
      <c r="C39" s="89">
        <v>325</v>
      </c>
      <c r="D39" s="90">
        <v>2.04</v>
      </c>
      <c r="E39" s="90">
        <v>1.9</v>
      </c>
      <c r="F39" s="90">
        <v>2.9</v>
      </c>
      <c r="G39" s="90">
        <v>1.74</v>
      </c>
      <c r="H39" s="90">
        <v>2.72</v>
      </c>
      <c r="I39" s="90">
        <v>2.44</v>
      </c>
      <c r="J39" s="90">
        <v>2.0499999999999998</v>
      </c>
      <c r="K39" s="90">
        <v>2.99</v>
      </c>
      <c r="L39" s="90">
        <v>1.45</v>
      </c>
      <c r="M39" s="90">
        <v>1.55</v>
      </c>
      <c r="N39" s="90">
        <v>1.8</v>
      </c>
      <c r="O39" s="90">
        <v>4.09</v>
      </c>
      <c r="P39" s="90">
        <v>1.83</v>
      </c>
      <c r="Q39" s="90">
        <v>3.11</v>
      </c>
      <c r="R39" s="90">
        <v>3.08</v>
      </c>
      <c r="S39" s="90">
        <v>2.68</v>
      </c>
      <c r="T39" s="90">
        <v>2.59</v>
      </c>
      <c r="U39" s="90">
        <v>2.3199999999999998</v>
      </c>
      <c r="V39" s="90">
        <v>2.13</v>
      </c>
      <c r="W39" s="90">
        <v>2.11</v>
      </c>
      <c r="X39" s="90">
        <v>1.93</v>
      </c>
      <c r="Y39" s="90">
        <v>0.3</v>
      </c>
      <c r="Z39" s="88"/>
    </row>
    <row r="40" spans="2:26">
      <c r="B40" s="88">
        <v>47</v>
      </c>
      <c r="C40" s="89">
        <v>350</v>
      </c>
      <c r="D40" s="90">
        <v>2.2599999999999998</v>
      </c>
      <c r="E40" s="90">
        <v>2.1</v>
      </c>
      <c r="F40" s="90">
        <v>3.2</v>
      </c>
      <c r="G40" s="90">
        <v>1.93</v>
      </c>
      <c r="H40" s="90">
        <v>2.99</v>
      </c>
      <c r="I40" s="90">
        <v>2.68</v>
      </c>
      <c r="J40" s="90">
        <v>2.2599999999999998</v>
      </c>
      <c r="K40" s="90">
        <v>3.29</v>
      </c>
      <c r="L40" s="90">
        <v>1.6</v>
      </c>
      <c r="M40" s="90">
        <v>1.7</v>
      </c>
      <c r="N40" s="90">
        <v>2</v>
      </c>
      <c r="O40" s="90">
        <v>4.5199999999999996</v>
      </c>
      <c r="P40" s="90">
        <v>2.0299999999999998</v>
      </c>
      <c r="Q40" s="90">
        <v>3.42</v>
      </c>
      <c r="R40" s="90">
        <v>3.41</v>
      </c>
      <c r="S40" s="90">
        <v>2.96</v>
      </c>
      <c r="T40" s="90">
        <v>2.88</v>
      </c>
      <c r="U40" s="90">
        <v>2.56</v>
      </c>
      <c r="V40" s="90">
        <v>2.35</v>
      </c>
      <c r="W40" s="90">
        <v>2.3199999999999998</v>
      </c>
      <c r="X40" s="90">
        <v>2.13</v>
      </c>
      <c r="Y40" s="90">
        <v>0.36</v>
      </c>
      <c r="Z40" s="88"/>
    </row>
    <row r="41" spans="2:26">
      <c r="B41" s="88">
        <v>49</v>
      </c>
      <c r="C41" s="89">
        <v>375</v>
      </c>
      <c r="D41" s="90">
        <v>2.48</v>
      </c>
      <c r="E41" s="90">
        <v>2.2999999999999998</v>
      </c>
      <c r="F41" s="90">
        <v>3.5</v>
      </c>
      <c r="G41" s="90">
        <v>2.11</v>
      </c>
      <c r="H41" s="90">
        <v>3.26</v>
      </c>
      <c r="I41" s="90">
        <v>2.91</v>
      </c>
      <c r="J41" s="90">
        <v>2.4700000000000002</v>
      </c>
      <c r="K41" s="90">
        <v>3.59</v>
      </c>
      <c r="L41" s="90">
        <v>1.75</v>
      </c>
      <c r="M41" s="90">
        <v>1.85</v>
      </c>
      <c r="N41" s="90">
        <v>2.2000000000000002</v>
      </c>
      <c r="O41" s="90">
        <v>4.95</v>
      </c>
      <c r="P41" s="90">
        <v>2.2200000000000002</v>
      </c>
      <c r="Q41" s="90">
        <v>3.74</v>
      </c>
      <c r="R41" s="90">
        <v>3.73</v>
      </c>
      <c r="S41" s="90">
        <v>3.24</v>
      </c>
      <c r="T41" s="90">
        <v>3.18</v>
      </c>
      <c r="U41" s="90">
        <v>2.8</v>
      </c>
      <c r="V41" s="90">
        <v>2.57</v>
      </c>
      <c r="W41" s="90">
        <v>2.5299999999999998</v>
      </c>
      <c r="X41" s="90">
        <v>2.36</v>
      </c>
      <c r="Y41" s="90">
        <v>0.42</v>
      </c>
      <c r="Z41" s="88"/>
    </row>
    <row r="42" spans="2:26">
      <c r="B42" s="88">
        <v>50</v>
      </c>
      <c r="C42" s="89">
        <v>400</v>
      </c>
      <c r="D42" s="90">
        <v>2.7</v>
      </c>
      <c r="E42" s="90">
        <v>2.5</v>
      </c>
      <c r="F42" s="90">
        <v>3.8</v>
      </c>
      <c r="G42" s="90">
        <v>2.2999999999999998</v>
      </c>
      <c r="H42" s="90">
        <v>3.53</v>
      </c>
      <c r="I42" s="90">
        <v>3.25</v>
      </c>
      <c r="J42" s="90">
        <v>2.69</v>
      </c>
      <c r="K42" s="90">
        <v>3.9</v>
      </c>
      <c r="L42" s="90">
        <v>1.9</v>
      </c>
      <c r="M42" s="90">
        <v>2</v>
      </c>
      <c r="N42" s="90">
        <v>2.4</v>
      </c>
      <c r="O42" s="90">
        <v>5.39</v>
      </c>
      <c r="P42" s="90">
        <v>2.42</v>
      </c>
      <c r="Q42" s="90">
        <v>4.05</v>
      </c>
      <c r="R42" s="90">
        <v>4.05</v>
      </c>
      <c r="S42" s="90">
        <v>3.52</v>
      </c>
      <c r="T42" s="90">
        <v>3.48</v>
      </c>
      <c r="U42" s="90">
        <v>3.05</v>
      </c>
      <c r="V42" s="90">
        <v>2.79</v>
      </c>
      <c r="W42" s="90">
        <v>2.73</v>
      </c>
      <c r="X42" s="90">
        <v>2.56</v>
      </c>
      <c r="Y42" s="90">
        <v>0.48</v>
      </c>
      <c r="Z42" s="88"/>
    </row>
    <row r="43" spans="2:26">
      <c r="B43" s="88">
        <v>51</v>
      </c>
      <c r="C43" s="89">
        <v>425</v>
      </c>
      <c r="D43" s="90">
        <v>2.93</v>
      </c>
      <c r="E43" s="90">
        <v>2.72</v>
      </c>
      <c r="F43" s="90">
        <v>4.0999999999999996</v>
      </c>
      <c r="G43" s="90">
        <v>2.5</v>
      </c>
      <c r="H43" s="90">
        <v>3.8</v>
      </c>
      <c r="I43" s="90">
        <v>3.52</v>
      </c>
      <c r="J43" s="90">
        <v>2.91</v>
      </c>
      <c r="K43" s="90">
        <v>4.21</v>
      </c>
      <c r="L43" s="90">
        <v>2.0499999999999998</v>
      </c>
      <c r="M43" s="90">
        <v>2.15</v>
      </c>
      <c r="N43" s="90">
        <v>2.6</v>
      </c>
      <c r="O43" s="90">
        <v>5.83</v>
      </c>
      <c r="P43" s="90">
        <v>2.62</v>
      </c>
      <c r="Q43" s="90">
        <v>4.37</v>
      </c>
      <c r="R43" s="90">
        <v>4.38</v>
      </c>
      <c r="S43" s="90" t="s">
        <v>91</v>
      </c>
      <c r="T43" s="90">
        <v>3.76</v>
      </c>
      <c r="U43" s="90">
        <v>3.29</v>
      </c>
      <c r="V43" s="90">
        <v>3.01</v>
      </c>
      <c r="W43" s="90">
        <v>2.94</v>
      </c>
      <c r="X43" s="90">
        <v>2.79</v>
      </c>
      <c r="Y43" s="90">
        <v>0.56000000000000005</v>
      </c>
      <c r="Z43" s="88"/>
    </row>
    <row r="44" spans="2:26">
      <c r="B44" s="88">
        <v>52</v>
      </c>
      <c r="C44" s="89">
        <v>450</v>
      </c>
      <c r="D44" s="90">
        <v>3.16</v>
      </c>
      <c r="E44" s="90">
        <v>2.93</v>
      </c>
      <c r="F44" s="90">
        <v>4.41</v>
      </c>
      <c r="G44" s="90">
        <v>2.69</v>
      </c>
      <c r="H44" s="90">
        <v>4.07</v>
      </c>
      <c r="I44" s="90">
        <v>3.79</v>
      </c>
      <c r="J44" s="90">
        <v>3.13</v>
      </c>
      <c r="K44" s="90">
        <v>4.51</v>
      </c>
      <c r="L44" s="90">
        <v>2.2000000000000002</v>
      </c>
      <c r="M44" s="90">
        <v>2.2999999999999998</v>
      </c>
      <c r="N44" s="90">
        <v>2.8</v>
      </c>
      <c r="O44" s="90">
        <v>6.28</v>
      </c>
      <c r="P44" s="90">
        <v>2.83</v>
      </c>
      <c r="Q44" s="90">
        <v>4.6900000000000004</v>
      </c>
      <c r="R44" s="90">
        <v>4.72</v>
      </c>
      <c r="S44" s="90" t="s">
        <v>91</v>
      </c>
      <c r="T44" s="90">
        <v>4.04</v>
      </c>
      <c r="U44" s="90">
        <v>3.53</v>
      </c>
      <c r="V44" s="90">
        <v>3.24</v>
      </c>
      <c r="W44" s="90">
        <v>3.15</v>
      </c>
      <c r="X44" s="90">
        <v>3.04</v>
      </c>
      <c r="Y44" s="90">
        <v>0.66</v>
      </c>
      <c r="Z44" s="88"/>
    </row>
    <row r="45" spans="2:26">
      <c r="B45" s="88">
        <v>54</v>
      </c>
      <c r="C45" s="89">
        <v>475</v>
      </c>
      <c r="D45" s="90">
        <v>3.39</v>
      </c>
      <c r="E45" s="90">
        <v>3.14</v>
      </c>
      <c r="F45" s="90">
        <v>4.71</v>
      </c>
      <c r="G45" s="90">
        <v>2.89</v>
      </c>
      <c r="H45" s="90">
        <v>4.34</v>
      </c>
      <c r="I45" s="90">
        <v>4.0599999999999996</v>
      </c>
      <c r="J45" s="90">
        <v>3.35</v>
      </c>
      <c r="K45" s="90">
        <v>4.82</v>
      </c>
      <c r="L45" s="90">
        <v>2.35</v>
      </c>
      <c r="M45" s="90">
        <v>2.4500000000000002</v>
      </c>
      <c r="N45" s="90">
        <v>3</v>
      </c>
      <c r="O45" s="90">
        <v>6.72</v>
      </c>
      <c r="P45" s="90">
        <v>3.03</v>
      </c>
      <c r="Q45" s="90">
        <v>5.01</v>
      </c>
      <c r="R45" s="90">
        <v>5.0599999999999996</v>
      </c>
      <c r="S45" s="90" t="s">
        <v>91</v>
      </c>
      <c r="T45" s="90">
        <v>4.3099999999999996</v>
      </c>
      <c r="U45" s="90">
        <v>3.78</v>
      </c>
      <c r="V45" s="90">
        <v>3.46</v>
      </c>
      <c r="W45" s="90">
        <v>3.37</v>
      </c>
      <c r="X45" s="90">
        <v>3.28</v>
      </c>
      <c r="Y45" s="90">
        <v>0.76</v>
      </c>
      <c r="Z45" s="88"/>
    </row>
    <row r="46" spans="2:26">
      <c r="B46" s="88">
        <v>55</v>
      </c>
      <c r="C46" s="89">
        <v>500</v>
      </c>
      <c r="D46" s="90">
        <v>3.62</v>
      </c>
      <c r="E46" s="90">
        <v>3.35</v>
      </c>
      <c r="F46" s="90">
        <v>5.01</v>
      </c>
      <c r="G46" s="90">
        <v>3.08</v>
      </c>
      <c r="H46" s="90">
        <v>4.6100000000000003</v>
      </c>
      <c r="I46" s="90">
        <v>4.33</v>
      </c>
      <c r="J46" s="90">
        <v>3.58</v>
      </c>
      <c r="K46" s="90">
        <v>5.14</v>
      </c>
      <c r="L46" s="90">
        <v>2.5</v>
      </c>
      <c r="M46" s="90">
        <v>2.6</v>
      </c>
      <c r="N46" s="90">
        <v>3.2</v>
      </c>
      <c r="O46" s="90">
        <v>7.17</v>
      </c>
      <c r="P46" s="90">
        <v>3.24</v>
      </c>
      <c r="Q46" s="90">
        <v>5.33</v>
      </c>
      <c r="R46" s="90">
        <v>5.4</v>
      </c>
      <c r="S46" s="90" t="s">
        <v>91</v>
      </c>
      <c r="T46" s="90">
        <v>4.59</v>
      </c>
      <c r="U46" s="90">
        <v>4.0199999999999996</v>
      </c>
      <c r="V46" s="90">
        <v>3.69</v>
      </c>
      <c r="W46" s="90">
        <v>3.59</v>
      </c>
      <c r="X46" s="90">
        <v>3.54</v>
      </c>
      <c r="Y46" s="90">
        <v>0.84</v>
      </c>
      <c r="Z46" s="88"/>
    </row>
    <row r="47" spans="2:26">
      <c r="B47" s="88">
        <v>56</v>
      </c>
      <c r="C47" s="89">
        <v>525</v>
      </c>
      <c r="D47" s="90">
        <v>3.86</v>
      </c>
      <c r="E47" s="90">
        <v>3.58</v>
      </c>
      <c r="F47" s="90">
        <v>5.31</v>
      </c>
      <c r="G47" s="90">
        <v>3.28</v>
      </c>
      <c r="H47" s="90">
        <v>4.88</v>
      </c>
      <c r="I47" s="90">
        <v>4.6100000000000003</v>
      </c>
      <c r="J47" s="90">
        <v>3.81</v>
      </c>
      <c r="K47" s="90">
        <v>5.45</v>
      </c>
      <c r="L47" s="90">
        <v>2.65</v>
      </c>
      <c r="M47" s="90">
        <v>2.75</v>
      </c>
      <c r="N47" s="90">
        <v>3.4</v>
      </c>
      <c r="O47" s="90">
        <v>7.63</v>
      </c>
      <c r="P47" s="90">
        <v>3.46</v>
      </c>
      <c r="Q47" s="90">
        <v>5.65</v>
      </c>
      <c r="R47" s="90">
        <v>5.75</v>
      </c>
      <c r="S47" s="90" t="s">
        <v>91</v>
      </c>
      <c r="T47" s="90">
        <v>4.87</v>
      </c>
      <c r="U47" s="90">
        <v>4.2699999999999996</v>
      </c>
      <c r="V47" s="90">
        <v>3.92</v>
      </c>
      <c r="W47" s="90">
        <v>3.8</v>
      </c>
      <c r="X47" s="90">
        <v>3.76</v>
      </c>
      <c r="Y47" s="90">
        <v>0.96</v>
      </c>
      <c r="Z47" s="88"/>
    </row>
    <row r="48" spans="2:26">
      <c r="B48" s="88">
        <v>57</v>
      </c>
      <c r="C48" s="89">
        <v>550</v>
      </c>
      <c r="D48" s="90">
        <v>4.1100000000000003</v>
      </c>
      <c r="E48" s="90">
        <v>3.8</v>
      </c>
      <c r="F48" s="90">
        <v>5.62</v>
      </c>
      <c r="G48" s="90">
        <v>3.49</v>
      </c>
      <c r="H48" s="90">
        <v>5.15</v>
      </c>
      <c r="I48" s="90">
        <v>4.9000000000000004</v>
      </c>
      <c r="J48" s="90">
        <v>4.04</v>
      </c>
      <c r="K48" s="90">
        <v>5.76</v>
      </c>
      <c r="L48" s="90">
        <v>2.8</v>
      </c>
      <c r="M48" s="90">
        <v>2.9</v>
      </c>
      <c r="N48" s="90">
        <v>3.6</v>
      </c>
      <c r="O48" s="90">
        <v>8.1</v>
      </c>
      <c r="P48" s="90">
        <v>3.67</v>
      </c>
      <c r="Q48" s="90">
        <v>5.98</v>
      </c>
      <c r="R48" s="90">
        <v>6.1</v>
      </c>
      <c r="S48" s="90" t="s">
        <v>91</v>
      </c>
      <c r="T48" s="90">
        <v>5.16</v>
      </c>
      <c r="U48" s="90">
        <v>4.5199999999999996</v>
      </c>
      <c r="V48" s="90">
        <v>4.1500000000000004</v>
      </c>
      <c r="W48" s="90">
        <v>4.0199999999999996</v>
      </c>
      <c r="X48" s="90">
        <v>3.99</v>
      </c>
      <c r="Y48" s="90">
        <v>1.08</v>
      </c>
      <c r="Z48" s="88"/>
    </row>
    <row r="49" spans="2:26">
      <c r="B49" s="88">
        <v>59</v>
      </c>
      <c r="C49" s="83">
        <v>575</v>
      </c>
      <c r="D49" s="90">
        <v>4.3499999999999996</v>
      </c>
      <c r="E49" s="90">
        <v>4.0199999999999996</v>
      </c>
      <c r="F49" s="90">
        <v>5.93</v>
      </c>
      <c r="G49" s="90">
        <v>3.69</v>
      </c>
      <c r="H49" s="90">
        <v>5.42</v>
      </c>
      <c r="I49" s="90">
        <v>5.18</v>
      </c>
      <c r="J49" s="90">
        <v>4.2699999999999996</v>
      </c>
      <c r="K49" s="90">
        <v>6.07</v>
      </c>
      <c r="L49" s="90">
        <v>2.95</v>
      </c>
      <c r="M49" s="90">
        <v>3.1</v>
      </c>
      <c r="N49" s="90">
        <v>3.8</v>
      </c>
      <c r="O49" s="90">
        <v>8.56</v>
      </c>
      <c r="P49" s="90">
        <v>3.89</v>
      </c>
      <c r="Q49" s="90">
        <v>6.31</v>
      </c>
      <c r="R49" s="90">
        <v>6.45</v>
      </c>
      <c r="S49" s="90" t="s">
        <v>91</v>
      </c>
      <c r="T49" s="90">
        <v>5.44</v>
      </c>
      <c r="U49" s="90">
        <v>4.7699999999999996</v>
      </c>
      <c r="V49" s="90">
        <v>4.3899999999999997</v>
      </c>
      <c r="W49" s="90">
        <v>4.24</v>
      </c>
      <c r="X49" s="90">
        <v>4.22</v>
      </c>
      <c r="Y49" s="94">
        <v>1.2</v>
      </c>
      <c r="Z49" s="88"/>
    </row>
    <row r="50" spans="2:26">
      <c r="B50" s="88">
        <v>60</v>
      </c>
      <c r="C50" s="83">
        <v>600</v>
      </c>
      <c r="D50" s="90">
        <v>4.5999999999999996</v>
      </c>
      <c r="E50" s="90">
        <v>4.24</v>
      </c>
      <c r="F50" s="90">
        <v>6.24</v>
      </c>
      <c r="G50" s="90">
        <v>3.9</v>
      </c>
      <c r="H50" s="90">
        <v>5.69</v>
      </c>
      <c r="I50" s="90">
        <v>5.46</v>
      </c>
      <c r="J50" s="90">
        <v>4.5</v>
      </c>
      <c r="K50" s="90">
        <v>6.09</v>
      </c>
      <c r="L50" s="90">
        <v>3.1</v>
      </c>
      <c r="M50" s="90">
        <v>3.3</v>
      </c>
      <c r="N50" s="90">
        <v>4</v>
      </c>
      <c r="O50" s="90">
        <v>9.0299999999999994</v>
      </c>
      <c r="P50" s="90">
        <v>4.1100000000000003</v>
      </c>
      <c r="Q50" s="90">
        <v>6.64</v>
      </c>
      <c r="R50" s="90">
        <v>6.8</v>
      </c>
      <c r="S50" s="90" t="s">
        <v>91</v>
      </c>
      <c r="T50" s="90">
        <v>5.72</v>
      </c>
      <c r="U50" s="90">
        <v>5.0199999999999996</v>
      </c>
      <c r="V50" s="90">
        <v>4.62</v>
      </c>
      <c r="W50" s="90">
        <v>4.46</v>
      </c>
      <c r="X50" s="90">
        <v>4.4400000000000004</v>
      </c>
      <c r="Y50" s="94">
        <v>1.32</v>
      </c>
      <c r="Z50" s="88"/>
    </row>
    <row r="51" spans="2:26">
      <c r="B51" s="88">
        <v>61</v>
      </c>
      <c r="C51" s="83">
        <v>625</v>
      </c>
      <c r="D51" s="90">
        <v>4.8600000000000003</v>
      </c>
      <c r="E51" s="90">
        <v>4.47</v>
      </c>
      <c r="F51" s="90">
        <v>6.55</v>
      </c>
      <c r="G51" s="90">
        <v>4.0999999999999996</v>
      </c>
      <c r="H51" s="90">
        <v>5.96</v>
      </c>
      <c r="I51" s="90">
        <v>5.75</v>
      </c>
      <c r="J51" s="90">
        <v>4.74</v>
      </c>
      <c r="K51" s="90" t="s">
        <v>91</v>
      </c>
      <c r="L51" s="90">
        <v>3.25</v>
      </c>
      <c r="M51" s="90" t="s">
        <v>91</v>
      </c>
      <c r="N51" s="90">
        <v>4.2</v>
      </c>
      <c r="O51" s="90" t="s">
        <v>91</v>
      </c>
      <c r="P51" s="90">
        <v>4.34</v>
      </c>
      <c r="Q51" s="90">
        <v>6.96</v>
      </c>
      <c r="R51" s="90">
        <v>7.16</v>
      </c>
      <c r="S51" s="90" t="s">
        <v>91</v>
      </c>
      <c r="T51" s="90">
        <v>6.01</v>
      </c>
      <c r="U51" s="90">
        <v>5.27</v>
      </c>
      <c r="V51" s="90">
        <v>4.8600000000000003</v>
      </c>
      <c r="W51" s="90">
        <v>4.68</v>
      </c>
      <c r="X51" s="90">
        <v>4.66</v>
      </c>
      <c r="Y51" s="94" t="s">
        <v>91</v>
      </c>
      <c r="Z51" s="88"/>
    </row>
    <row r="52" spans="2:26">
      <c r="B52" s="88">
        <v>62</v>
      </c>
      <c r="C52" s="83">
        <v>650</v>
      </c>
      <c r="D52" s="90">
        <v>5.1100000000000003</v>
      </c>
      <c r="E52" s="90">
        <v>4.6900000000000004</v>
      </c>
      <c r="F52" s="90">
        <v>6.87</v>
      </c>
      <c r="G52" s="90">
        <v>4.3099999999999996</v>
      </c>
      <c r="H52" s="90">
        <v>6.23</v>
      </c>
      <c r="I52" s="90">
        <v>6.05</v>
      </c>
      <c r="J52" s="90">
        <v>4.9800000000000004</v>
      </c>
      <c r="K52" s="90" t="s">
        <v>91</v>
      </c>
      <c r="L52" s="90">
        <v>3.4</v>
      </c>
      <c r="M52" s="90" t="s">
        <v>91</v>
      </c>
      <c r="N52" s="90">
        <v>4.4000000000000004</v>
      </c>
      <c r="O52" s="90" t="s">
        <v>91</v>
      </c>
      <c r="P52" s="90">
        <v>4.57</v>
      </c>
      <c r="Q52" s="90">
        <v>7.29</v>
      </c>
      <c r="R52" s="90">
        <v>7.53</v>
      </c>
      <c r="S52" s="90" t="s">
        <v>91</v>
      </c>
      <c r="T52" s="90">
        <v>6.3</v>
      </c>
      <c r="U52" s="90">
        <v>5.53</v>
      </c>
      <c r="V52" s="90">
        <v>5.09</v>
      </c>
      <c r="W52" s="90">
        <v>4.91</v>
      </c>
      <c r="X52" s="90">
        <v>4.9000000000000004</v>
      </c>
      <c r="Y52" s="94" t="s">
        <v>91</v>
      </c>
      <c r="Z52" s="88"/>
    </row>
    <row r="53" spans="2:26">
      <c r="B53" s="88">
        <v>64</v>
      </c>
      <c r="C53" s="83">
        <v>675</v>
      </c>
      <c r="D53" s="90">
        <v>5.37</v>
      </c>
      <c r="E53" s="90">
        <v>4.92</v>
      </c>
      <c r="F53" s="90">
        <v>7.18</v>
      </c>
      <c r="G53" s="90">
        <v>4.5199999999999996</v>
      </c>
      <c r="H53" s="90">
        <v>6.5</v>
      </c>
      <c r="I53" s="90">
        <v>6.34</v>
      </c>
      <c r="J53" s="90">
        <v>5.22</v>
      </c>
      <c r="K53" s="90" t="s">
        <v>91</v>
      </c>
      <c r="L53" s="90">
        <v>3.6</v>
      </c>
      <c r="M53" s="90" t="s">
        <v>91</v>
      </c>
      <c r="N53" s="90">
        <v>4.6500000000000004</v>
      </c>
      <c r="O53" s="90" t="s">
        <v>91</v>
      </c>
      <c r="P53" s="90">
        <v>4.8</v>
      </c>
      <c r="Q53" s="90">
        <v>7.62</v>
      </c>
      <c r="R53" s="90">
        <v>7.89</v>
      </c>
      <c r="S53" s="90" t="s">
        <v>91</v>
      </c>
      <c r="T53" s="90">
        <v>6.58</v>
      </c>
      <c r="U53" s="90">
        <v>5.79</v>
      </c>
      <c r="V53" s="90">
        <v>5.33</v>
      </c>
      <c r="W53" s="90">
        <v>5.13</v>
      </c>
      <c r="X53" s="90">
        <v>5.14</v>
      </c>
      <c r="Y53" s="94" t="s">
        <v>91</v>
      </c>
      <c r="Z53" s="88"/>
    </row>
    <row r="54" spans="2:26">
      <c r="B54" s="88">
        <v>65</v>
      </c>
      <c r="C54" s="83">
        <v>700</v>
      </c>
      <c r="D54" s="90">
        <v>5.63</v>
      </c>
      <c r="E54" s="90">
        <v>5.14</v>
      </c>
      <c r="F54" s="90">
        <v>7.5</v>
      </c>
      <c r="G54" s="90">
        <v>4.7300000000000004</v>
      </c>
      <c r="H54" s="90">
        <v>6.77</v>
      </c>
      <c r="I54" s="90">
        <v>6.64</v>
      </c>
      <c r="J54" s="90">
        <v>5.46</v>
      </c>
      <c r="K54" s="90" t="s">
        <v>91</v>
      </c>
      <c r="L54" s="90">
        <v>3.8</v>
      </c>
      <c r="M54" s="90" t="s">
        <v>91</v>
      </c>
      <c r="N54" s="90">
        <v>4.9000000000000004</v>
      </c>
      <c r="O54" s="90" t="s">
        <v>91</v>
      </c>
      <c r="P54" s="90">
        <v>5.03</v>
      </c>
      <c r="Q54" s="90">
        <v>7.95</v>
      </c>
      <c r="R54" s="90">
        <v>8.26</v>
      </c>
      <c r="S54" s="90" t="s">
        <v>91</v>
      </c>
      <c r="T54" s="90">
        <v>6.88</v>
      </c>
      <c r="U54" s="90">
        <v>6.05</v>
      </c>
      <c r="V54" s="90">
        <v>5.58</v>
      </c>
      <c r="W54" s="90">
        <v>5.36</v>
      </c>
      <c r="X54" s="90">
        <v>5.39</v>
      </c>
      <c r="Y54" s="94" t="s">
        <v>91</v>
      </c>
      <c r="Z54" s="88"/>
    </row>
    <row r="55" spans="2:26">
      <c r="B55" s="88">
        <v>66</v>
      </c>
      <c r="C55" s="83">
        <v>725</v>
      </c>
      <c r="D55" s="90">
        <v>5.9</v>
      </c>
      <c r="E55" s="90">
        <v>5.38</v>
      </c>
      <c r="F55" s="90">
        <v>7.82</v>
      </c>
      <c r="G55" s="90">
        <v>4.9400000000000004</v>
      </c>
      <c r="H55" s="90">
        <v>7.04</v>
      </c>
      <c r="I55" s="90">
        <v>6.94</v>
      </c>
      <c r="J55" s="90">
        <v>5.7</v>
      </c>
      <c r="K55" s="90" t="s">
        <v>91</v>
      </c>
      <c r="L55" s="90">
        <v>3.95</v>
      </c>
      <c r="M55" s="90" t="s">
        <v>91</v>
      </c>
      <c r="N55" s="90">
        <v>5.0999999999999996</v>
      </c>
      <c r="O55" s="90" t="s">
        <v>91</v>
      </c>
      <c r="P55" s="90">
        <v>5.26</v>
      </c>
      <c r="Q55" s="90">
        <v>8.2799999999999994</v>
      </c>
      <c r="R55" s="90">
        <v>8.64</v>
      </c>
      <c r="S55" s="90" t="s">
        <v>91</v>
      </c>
      <c r="T55" s="90">
        <v>7.17</v>
      </c>
      <c r="U55" s="90">
        <v>6.31</v>
      </c>
      <c r="V55" s="90">
        <v>5.82</v>
      </c>
      <c r="W55" s="90">
        <v>5.59</v>
      </c>
      <c r="X55" s="90">
        <v>5.6</v>
      </c>
      <c r="Y55" s="94" t="s">
        <v>91</v>
      </c>
      <c r="Z55" s="88"/>
    </row>
    <row r="56" spans="2:26">
      <c r="B56" s="88">
        <v>67</v>
      </c>
      <c r="C56" s="83">
        <v>750</v>
      </c>
      <c r="D56" s="90">
        <v>6.16</v>
      </c>
      <c r="E56" s="90">
        <v>5.62</v>
      </c>
      <c r="F56" s="90">
        <v>8.15</v>
      </c>
      <c r="G56" s="90">
        <v>5.16</v>
      </c>
      <c r="H56" s="90">
        <v>7.31</v>
      </c>
      <c r="I56" s="90">
        <v>7.25</v>
      </c>
      <c r="J56" s="90">
        <v>5.94</v>
      </c>
      <c r="K56" s="90" t="s">
        <v>91</v>
      </c>
      <c r="L56" s="90">
        <v>4.0999999999999996</v>
      </c>
      <c r="M56" s="90" t="s">
        <v>91</v>
      </c>
      <c r="N56" s="90">
        <v>5.3</v>
      </c>
      <c r="O56" s="90" t="s">
        <v>91</v>
      </c>
      <c r="P56" s="90">
        <v>5.5</v>
      </c>
      <c r="Q56" s="90">
        <v>8.6199999999999992</v>
      </c>
      <c r="R56" s="90">
        <v>9.02</v>
      </c>
      <c r="S56" s="90" t="s">
        <v>91</v>
      </c>
      <c r="T56" s="90">
        <v>7.47</v>
      </c>
      <c r="U56" s="90">
        <v>6.57</v>
      </c>
      <c r="V56" s="90">
        <v>6.06</v>
      </c>
      <c r="W56" s="90">
        <v>5.83</v>
      </c>
      <c r="X56" s="90">
        <v>5.85</v>
      </c>
      <c r="Y56" s="94" t="s">
        <v>91</v>
      </c>
      <c r="Z56" s="88"/>
    </row>
    <row r="57" spans="2:26">
      <c r="B57" s="88">
        <v>69</v>
      </c>
      <c r="C57" s="83">
        <v>775</v>
      </c>
      <c r="D57" s="90">
        <v>6.43</v>
      </c>
      <c r="E57" s="90">
        <v>5.86</v>
      </c>
      <c r="F57" s="90">
        <v>8.4700000000000006</v>
      </c>
      <c r="G57" s="90">
        <v>5.38</v>
      </c>
      <c r="H57" s="90">
        <v>7.58</v>
      </c>
      <c r="I57" s="90">
        <v>7.55</v>
      </c>
      <c r="J57" s="90">
        <v>6.18</v>
      </c>
      <c r="K57" s="90" t="s">
        <v>91</v>
      </c>
      <c r="L57" s="90">
        <v>4.3</v>
      </c>
      <c r="M57" s="90" t="s">
        <v>91</v>
      </c>
      <c r="N57" s="90">
        <v>5.5</v>
      </c>
      <c r="O57" s="90" t="s">
        <v>91</v>
      </c>
      <c r="P57" s="90">
        <v>5.74</v>
      </c>
      <c r="Q57" s="90">
        <v>8.9600000000000009</v>
      </c>
      <c r="R57" s="90">
        <v>9.4</v>
      </c>
      <c r="S57" s="90" t="s">
        <v>91</v>
      </c>
      <c r="T57" s="90">
        <v>7.76</v>
      </c>
      <c r="U57" s="90">
        <v>6.84</v>
      </c>
      <c r="V57" s="90">
        <v>6.31</v>
      </c>
      <c r="W57" s="90">
        <v>6.06</v>
      </c>
      <c r="X57" s="90">
        <v>6.1</v>
      </c>
      <c r="Y57" s="94" t="s">
        <v>91</v>
      </c>
      <c r="Z57" s="88"/>
    </row>
    <row r="58" spans="2:26">
      <c r="B58" s="88">
        <v>70</v>
      </c>
      <c r="C58" s="83">
        <v>800</v>
      </c>
      <c r="D58" s="90">
        <v>6.7</v>
      </c>
      <c r="E58" s="90">
        <v>6.1</v>
      </c>
      <c r="F58" s="90">
        <v>8.8000000000000007</v>
      </c>
      <c r="G58" s="90">
        <v>5.6</v>
      </c>
      <c r="H58" s="90">
        <v>7.85</v>
      </c>
      <c r="I58" s="90">
        <v>7.85</v>
      </c>
      <c r="J58" s="90">
        <v>6.43</v>
      </c>
      <c r="K58" s="90" t="s">
        <v>91</v>
      </c>
      <c r="L58" s="90">
        <v>4.5</v>
      </c>
      <c r="M58" s="90" t="s">
        <v>91</v>
      </c>
      <c r="N58" s="90">
        <v>5.7</v>
      </c>
      <c r="O58" s="90" t="s">
        <v>91</v>
      </c>
      <c r="P58" s="90">
        <v>5.98</v>
      </c>
      <c r="Q58" s="90">
        <v>9.3000000000000007</v>
      </c>
      <c r="R58" s="90">
        <v>9.7799999999999994</v>
      </c>
      <c r="S58" s="90" t="s">
        <v>91</v>
      </c>
      <c r="T58" s="90">
        <v>8.06</v>
      </c>
      <c r="U58" s="90">
        <v>7.1</v>
      </c>
      <c r="V58" s="90">
        <v>6.56</v>
      </c>
      <c r="W58" s="90">
        <v>6.3</v>
      </c>
      <c r="X58" s="90">
        <v>6.35</v>
      </c>
      <c r="Y58" s="94" t="s">
        <v>91</v>
      </c>
      <c r="Z58" s="88"/>
    </row>
    <row r="59" spans="2:26">
      <c r="B59" s="88">
        <v>71</v>
      </c>
      <c r="C59" s="83">
        <v>825</v>
      </c>
      <c r="D59" s="90">
        <v>6.97</v>
      </c>
      <c r="E59" s="90">
        <v>6.34</v>
      </c>
      <c r="F59" s="90">
        <v>9.1300000000000008</v>
      </c>
      <c r="G59" s="90">
        <v>5.82</v>
      </c>
      <c r="H59" s="90">
        <v>8.15</v>
      </c>
      <c r="I59" s="90">
        <v>8.16</v>
      </c>
      <c r="J59" s="90">
        <v>6.68</v>
      </c>
      <c r="K59" s="90" t="s">
        <v>91</v>
      </c>
      <c r="L59" s="90" t="s">
        <v>91</v>
      </c>
      <c r="M59" s="90" t="s">
        <v>91</v>
      </c>
      <c r="N59" s="90">
        <v>5.9</v>
      </c>
      <c r="O59" s="90" t="s">
        <v>91</v>
      </c>
      <c r="P59" s="90">
        <v>6.22</v>
      </c>
      <c r="Q59" s="90">
        <v>9.64</v>
      </c>
      <c r="R59" s="90">
        <v>10.17</v>
      </c>
      <c r="S59" s="90" t="s">
        <v>91</v>
      </c>
      <c r="T59" s="90">
        <v>8.35</v>
      </c>
      <c r="U59" s="90" t="s">
        <v>91</v>
      </c>
      <c r="V59" s="90">
        <v>6.81</v>
      </c>
      <c r="W59" s="90">
        <v>6.54</v>
      </c>
      <c r="X59" s="90">
        <v>6.59</v>
      </c>
      <c r="Y59" s="94" t="s">
        <v>91</v>
      </c>
      <c r="Z59" s="88"/>
    </row>
    <row r="60" spans="2:26">
      <c r="B60" s="88">
        <v>72</v>
      </c>
      <c r="C60" s="83">
        <v>850</v>
      </c>
      <c r="D60" s="90">
        <v>7.25</v>
      </c>
      <c r="E60" s="90">
        <v>6.59</v>
      </c>
      <c r="F60" s="90">
        <v>9.4600000000000009</v>
      </c>
      <c r="G60" s="90">
        <v>6.05</v>
      </c>
      <c r="H60" s="90">
        <v>8.4499999999999993</v>
      </c>
      <c r="I60" s="90">
        <v>8.48</v>
      </c>
      <c r="J60" s="90">
        <v>6.93</v>
      </c>
      <c r="K60" s="90" t="s">
        <v>91</v>
      </c>
      <c r="L60" s="90" t="s">
        <v>91</v>
      </c>
      <c r="M60" s="90" t="s">
        <v>91</v>
      </c>
      <c r="N60" s="90">
        <v>6.1</v>
      </c>
      <c r="O60" s="90" t="s">
        <v>91</v>
      </c>
      <c r="P60" s="90">
        <v>6.47</v>
      </c>
      <c r="Q60" s="90">
        <v>9.99</v>
      </c>
      <c r="R60" s="90">
        <v>10.57</v>
      </c>
      <c r="S60" s="90" t="s">
        <v>91</v>
      </c>
      <c r="T60" s="90">
        <v>8.66</v>
      </c>
      <c r="U60" s="90" t="s">
        <v>91</v>
      </c>
      <c r="V60" s="90">
        <v>7.06</v>
      </c>
      <c r="W60" s="90">
        <v>6.78</v>
      </c>
      <c r="X60" s="90">
        <v>6.85</v>
      </c>
      <c r="Y60" s="94" t="s">
        <v>91</v>
      </c>
      <c r="Z60" s="88"/>
    </row>
    <row r="61" spans="2:26">
      <c r="B61" s="88">
        <v>74</v>
      </c>
      <c r="C61" s="83">
        <v>875</v>
      </c>
      <c r="D61" s="90">
        <v>7.53</v>
      </c>
      <c r="E61" s="90">
        <v>6.83</v>
      </c>
      <c r="F61" s="90">
        <v>9.7899999999999991</v>
      </c>
      <c r="G61" s="90">
        <v>6.27</v>
      </c>
      <c r="H61" s="90">
        <v>8.75</v>
      </c>
      <c r="I61" s="90">
        <v>8.8000000000000007</v>
      </c>
      <c r="J61" s="90">
        <v>7.18</v>
      </c>
      <c r="K61" s="90" t="s">
        <v>91</v>
      </c>
      <c r="L61" s="90" t="s">
        <v>91</v>
      </c>
      <c r="M61" s="90" t="s">
        <v>91</v>
      </c>
      <c r="N61" s="90">
        <v>6.3</v>
      </c>
      <c r="O61" s="90" t="s">
        <v>91</v>
      </c>
      <c r="P61" s="90">
        <v>6.72</v>
      </c>
      <c r="Q61" s="90">
        <v>10.33</v>
      </c>
      <c r="R61" s="90">
        <v>10.96</v>
      </c>
      <c r="S61" s="90" t="s">
        <v>91</v>
      </c>
      <c r="T61" s="90">
        <v>8.9499999999999993</v>
      </c>
      <c r="U61" s="90" t="s">
        <v>91</v>
      </c>
      <c r="V61" s="90">
        <v>7.31</v>
      </c>
      <c r="W61" s="90">
        <v>7.02</v>
      </c>
      <c r="X61" s="90">
        <v>7.09</v>
      </c>
      <c r="Y61" s="94" t="s">
        <v>91</v>
      </c>
      <c r="Z61" s="88"/>
    </row>
    <row r="62" spans="2:26">
      <c r="B62" s="88">
        <v>75</v>
      </c>
      <c r="C62" s="83">
        <v>900</v>
      </c>
      <c r="D62" s="90">
        <v>7.81</v>
      </c>
      <c r="E62" s="90">
        <v>7.07</v>
      </c>
      <c r="F62" s="90">
        <v>10.119999999999999</v>
      </c>
      <c r="G62" s="90">
        <v>6.49</v>
      </c>
      <c r="H62" s="90">
        <v>9.0500000000000007</v>
      </c>
      <c r="I62" s="90">
        <v>9.1199999999999992</v>
      </c>
      <c r="J62" s="90">
        <v>7.43</v>
      </c>
      <c r="K62" s="90" t="s">
        <v>91</v>
      </c>
      <c r="L62" s="90" t="s">
        <v>91</v>
      </c>
      <c r="M62" s="90" t="s">
        <v>91</v>
      </c>
      <c r="N62" s="90">
        <v>6.5</v>
      </c>
      <c r="O62" s="90" t="s">
        <v>91</v>
      </c>
      <c r="P62" s="90">
        <v>6.97</v>
      </c>
      <c r="Q62" s="90">
        <v>10.68</v>
      </c>
      <c r="R62" s="90">
        <v>11.35</v>
      </c>
      <c r="S62" s="90" t="s">
        <v>91</v>
      </c>
      <c r="T62" s="90">
        <v>9.26</v>
      </c>
      <c r="U62" s="90" t="s">
        <v>91</v>
      </c>
      <c r="V62" s="90">
        <v>7.57</v>
      </c>
      <c r="W62" s="90">
        <v>7.29</v>
      </c>
      <c r="X62" s="90">
        <v>7.35</v>
      </c>
      <c r="Y62" s="94" t="s">
        <v>91</v>
      </c>
      <c r="Z62" s="88"/>
    </row>
    <row r="63" spans="2:26">
      <c r="B63" s="88">
        <v>76</v>
      </c>
      <c r="C63" s="83">
        <v>925</v>
      </c>
      <c r="D63" s="90">
        <v>8.08</v>
      </c>
      <c r="E63" s="90">
        <v>7.31</v>
      </c>
      <c r="F63" s="90">
        <v>10.46</v>
      </c>
      <c r="G63" s="90">
        <v>6.71</v>
      </c>
      <c r="H63" s="90">
        <v>9.35</v>
      </c>
      <c r="I63" s="90">
        <v>9.44</v>
      </c>
      <c r="J63" s="90">
        <v>7.68</v>
      </c>
      <c r="K63" s="90" t="s">
        <v>91</v>
      </c>
      <c r="L63" s="90" t="s">
        <v>91</v>
      </c>
      <c r="M63" s="90" t="s">
        <v>91</v>
      </c>
      <c r="N63" s="90">
        <v>6.7</v>
      </c>
      <c r="O63" s="90" t="s">
        <v>91</v>
      </c>
      <c r="P63" s="90">
        <v>7.23</v>
      </c>
      <c r="Q63" s="90">
        <v>11.02</v>
      </c>
      <c r="R63" s="90">
        <v>11.75</v>
      </c>
      <c r="S63" s="90" t="s">
        <v>91</v>
      </c>
      <c r="T63" s="90">
        <v>9.56</v>
      </c>
      <c r="U63" s="90" t="s">
        <v>91</v>
      </c>
      <c r="V63" s="90">
        <v>7.82</v>
      </c>
      <c r="W63" s="90">
        <v>7.51</v>
      </c>
      <c r="X63" s="90">
        <v>7.64</v>
      </c>
      <c r="Y63" s="94" t="s">
        <v>91</v>
      </c>
      <c r="Z63" s="88"/>
    </row>
    <row r="64" spans="2:26">
      <c r="B64" s="88">
        <v>77</v>
      </c>
      <c r="C64" s="83">
        <v>950</v>
      </c>
      <c r="D64" s="90">
        <v>8.35</v>
      </c>
      <c r="E64" s="90">
        <v>7.56</v>
      </c>
      <c r="F64" s="90">
        <v>10.8</v>
      </c>
      <c r="G64" s="90">
        <v>6.94</v>
      </c>
      <c r="H64" s="90">
        <v>9.65</v>
      </c>
      <c r="I64" s="90">
        <v>9.77</v>
      </c>
      <c r="J64" s="90">
        <v>7.93</v>
      </c>
      <c r="K64" s="90" t="s">
        <v>91</v>
      </c>
      <c r="L64" s="90" t="s">
        <v>91</v>
      </c>
      <c r="M64" s="90" t="s">
        <v>91</v>
      </c>
      <c r="N64" s="90">
        <v>6.9</v>
      </c>
      <c r="O64" s="90" t="s">
        <v>91</v>
      </c>
      <c r="P64" s="90">
        <v>7.5</v>
      </c>
      <c r="Q64" s="90">
        <v>11.37</v>
      </c>
      <c r="R64" s="90">
        <v>12.16</v>
      </c>
      <c r="S64" s="90" t="s">
        <v>91</v>
      </c>
      <c r="T64" s="90">
        <v>9.8699999999999992</v>
      </c>
      <c r="U64" s="90" t="s">
        <v>91</v>
      </c>
      <c r="V64" s="90">
        <v>8.08</v>
      </c>
      <c r="W64" s="90">
        <v>7.76</v>
      </c>
      <c r="X64" s="90">
        <v>7.86</v>
      </c>
      <c r="Y64" s="94" t="s">
        <v>91</v>
      </c>
      <c r="Z64" s="88"/>
    </row>
    <row r="65" spans="2:26">
      <c r="B65" s="88">
        <v>79</v>
      </c>
      <c r="C65" s="83">
        <v>975</v>
      </c>
      <c r="D65" s="90">
        <v>8.6199999999999992</v>
      </c>
      <c r="E65" s="90">
        <v>7.81</v>
      </c>
      <c r="F65" s="90">
        <v>11.14</v>
      </c>
      <c r="G65" s="90">
        <v>7.17</v>
      </c>
      <c r="H65" s="90">
        <v>9.9499999999999993</v>
      </c>
      <c r="I65" s="90">
        <v>10.09</v>
      </c>
      <c r="J65" s="90">
        <v>8.17</v>
      </c>
      <c r="K65" s="90" t="s">
        <v>91</v>
      </c>
      <c r="L65" s="90" t="s">
        <v>91</v>
      </c>
      <c r="M65" s="90" t="s">
        <v>91</v>
      </c>
      <c r="N65" s="90">
        <v>7.1</v>
      </c>
      <c r="O65" s="90" t="s">
        <v>91</v>
      </c>
      <c r="P65" s="90">
        <v>7.76</v>
      </c>
      <c r="Q65" s="90">
        <v>11.71</v>
      </c>
      <c r="R65" s="90">
        <v>12.57</v>
      </c>
      <c r="S65" s="90" t="s">
        <v>91</v>
      </c>
      <c r="T65" s="90">
        <v>10.18</v>
      </c>
      <c r="U65" s="90" t="s">
        <v>91</v>
      </c>
      <c r="V65" s="90">
        <v>8.34</v>
      </c>
      <c r="W65" s="90">
        <v>8.01</v>
      </c>
      <c r="X65" s="90">
        <v>8.11</v>
      </c>
      <c r="Y65" s="94" t="s">
        <v>91</v>
      </c>
      <c r="Z65" s="88"/>
    </row>
    <row r="66" spans="2:26">
      <c r="B66" s="88">
        <v>80</v>
      </c>
      <c r="C66" s="83">
        <v>1000</v>
      </c>
      <c r="D66" s="90">
        <v>8.89</v>
      </c>
      <c r="E66" s="90">
        <v>8.06</v>
      </c>
      <c r="F66" s="90">
        <v>11.48</v>
      </c>
      <c r="G66" s="90">
        <v>7.4</v>
      </c>
      <c r="H66" s="90">
        <v>10.25</v>
      </c>
      <c r="I66" s="90">
        <v>10.42</v>
      </c>
      <c r="J66" s="90">
        <v>8.41</v>
      </c>
      <c r="K66" s="90" t="s">
        <v>91</v>
      </c>
      <c r="L66" s="90" t="s">
        <v>91</v>
      </c>
      <c r="M66" s="90" t="s">
        <v>91</v>
      </c>
      <c r="N66" s="90">
        <v>7.3</v>
      </c>
      <c r="O66" s="90" t="s">
        <v>91</v>
      </c>
      <c r="P66" s="90">
        <v>8.02</v>
      </c>
      <c r="Q66" s="90">
        <v>12.05</v>
      </c>
      <c r="R66" s="90">
        <v>12.98</v>
      </c>
      <c r="S66" s="90" t="s">
        <v>91</v>
      </c>
      <c r="T66" s="90">
        <v>10.49</v>
      </c>
      <c r="U66" s="90" t="s">
        <v>91</v>
      </c>
      <c r="V66" s="90">
        <v>8.6</v>
      </c>
      <c r="W66" s="90">
        <v>8.26</v>
      </c>
      <c r="X66" s="90">
        <v>8.35</v>
      </c>
      <c r="Y66" s="94" t="s">
        <v>91</v>
      </c>
      <c r="Z66" s="88"/>
    </row>
    <row r="67" spans="2:26">
      <c r="B67" s="88">
        <v>81</v>
      </c>
      <c r="C67" s="83">
        <v>1025</v>
      </c>
      <c r="D67" s="90">
        <v>9.17</v>
      </c>
      <c r="E67" s="90">
        <v>8.3000000000000007</v>
      </c>
      <c r="F67" s="90">
        <v>11.82</v>
      </c>
      <c r="G67" s="90">
        <v>7.62</v>
      </c>
      <c r="H67" s="90">
        <v>10.55</v>
      </c>
      <c r="I67" s="90">
        <v>10.75</v>
      </c>
      <c r="J67" s="90" t="s">
        <v>91</v>
      </c>
      <c r="K67" s="90" t="s">
        <v>91</v>
      </c>
      <c r="L67" s="90" t="s">
        <v>91</v>
      </c>
      <c r="M67" s="90" t="s">
        <v>91</v>
      </c>
      <c r="N67" s="90">
        <v>7.5</v>
      </c>
      <c r="O67" s="90" t="s">
        <v>91</v>
      </c>
      <c r="P67" s="90" t="s">
        <v>91</v>
      </c>
      <c r="Q67" s="90">
        <v>12.4</v>
      </c>
      <c r="R67" s="90">
        <v>13.39</v>
      </c>
      <c r="S67" s="90" t="s">
        <v>91</v>
      </c>
      <c r="T67" s="90">
        <v>10.8</v>
      </c>
      <c r="U67" s="90" t="s">
        <v>91</v>
      </c>
      <c r="V67" s="90">
        <v>8.8699999999999992</v>
      </c>
      <c r="W67" s="90">
        <v>8.52</v>
      </c>
      <c r="X67" s="90" t="s">
        <v>91</v>
      </c>
      <c r="Y67" s="94" t="s">
        <v>91</v>
      </c>
      <c r="Z67" s="88"/>
    </row>
    <row r="68" spans="2:26">
      <c r="B68" s="88">
        <v>82</v>
      </c>
      <c r="C68" s="83">
        <v>1050</v>
      </c>
      <c r="D68" s="90">
        <v>9.4600000000000009</v>
      </c>
      <c r="E68" s="90">
        <v>8.5500000000000007</v>
      </c>
      <c r="F68" s="90">
        <v>12.16</v>
      </c>
      <c r="G68" s="90">
        <v>7.95</v>
      </c>
      <c r="H68" s="90">
        <v>10.85</v>
      </c>
      <c r="I68" s="90">
        <v>11.09</v>
      </c>
      <c r="J68" s="90" t="s">
        <v>91</v>
      </c>
      <c r="K68" s="90" t="s">
        <v>91</v>
      </c>
      <c r="L68" s="90" t="s">
        <v>91</v>
      </c>
      <c r="M68" s="90" t="s">
        <v>91</v>
      </c>
      <c r="N68" s="90">
        <v>7.7</v>
      </c>
      <c r="O68" s="90" t="s">
        <v>91</v>
      </c>
      <c r="P68" s="90" t="s">
        <v>91</v>
      </c>
      <c r="Q68" s="90">
        <v>12.76</v>
      </c>
      <c r="R68" s="90">
        <v>13.81</v>
      </c>
      <c r="S68" s="90" t="s">
        <v>91</v>
      </c>
      <c r="T68" s="90">
        <v>11.11</v>
      </c>
      <c r="U68" s="90" t="s">
        <v>91</v>
      </c>
      <c r="V68" s="90">
        <v>9.1300000000000008</v>
      </c>
      <c r="W68" s="90">
        <v>8.77</v>
      </c>
      <c r="X68" s="90" t="s">
        <v>91</v>
      </c>
      <c r="Y68" s="94" t="s">
        <v>91</v>
      </c>
      <c r="Z68" s="88"/>
    </row>
    <row r="69" spans="2:26">
      <c r="B69" s="88">
        <v>84</v>
      </c>
      <c r="C69" s="83">
        <v>1075</v>
      </c>
      <c r="D69" s="90">
        <v>9.75</v>
      </c>
      <c r="E69" s="90">
        <v>8.8000000000000007</v>
      </c>
      <c r="F69" s="90">
        <v>12.5</v>
      </c>
      <c r="G69" s="90">
        <v>8.18</v>
      </c>
      <c r="H69" s="90">
        <v>11.15</v>
      </c>
      <c r="I69" s="90">
        <v>11.43</v>
      </c>
      <c r="J69" s="90" t="s">
        <v>91</v>
      </c>
      <c r="K69" s="90" t="s">
        <v>91</v>
      </c>
      <c r="L69" s="90" t="s">
        <v>91</v>
      </c>
      <c r="M69" s="90" t="s">
        <v>91</v>
      </c>
      <c r="N69" s="90">
        <v>7.9</v>
      </c>
      <c r="O69" s="90" t="s">
        <v>91</v>
      </c>
      <c r="P69" s="90" t="s">
        <v>91</v>
      </c>
      <c r="Q69" s="90">
        <v>13.11</v>
      </c>
      <c r="R69" s="90">
        <v>14.23</v>
      </c>
      <c r="S69" s="90" t="s">
        <v>91</v>
      </c>
      <c r="T69" s="90">
        <v>11.42</v>
      </c>
      <c r="U69" s="90" t="s">
        <v>91</v>
      </c>
      <c r="V69" s="90">
        <v>9.4</v>
      </c>
      <c r="W69" s="90">
        <v>9.02</v>
      </c>
      <c r="X69" s="90" t="s">
        <v>91</v>
      </c>
      <c r="Y69" s="94" t="s">
        <v>91</v>
      </c>
      <c r="Z69" s="88"/>
    </row>
    <row r="70" spans="2:26">
      <c r="B70" s="88">
        <v>85</v>
      </c>
      <c r="C70" s="83">
        <v>1100</v>
      </c>
      <c r="D70" s="90">
        <v>10.039999999999999</v>
      </c>
      <c r="E70" s="90">
        <v>9.0500000000000007</v>
      </c>
      <c r="F70" s="90">
        <v>12.84</v>
      </c>
      <c r="G70" s="90">
        <v>8.31</v>
      </c>
      <c r="H70" s="90">
        <v>11.45</v>
      </c>
      <c r="I70" s="90">
        <v>11.77</v>
      </c>
      <c r="J70" s="90" t="s">
        <v>91</v>
      </c>
      <c r="K70" s="90" t="s">
        <v>91</v>
      </c>
      <c r="L70" s="90" t="s">
        <v>91</v>
      </c>
      <c r="M70" s="90" t="s">
        <v>91</v>
      </c>
      <c r="N70" s="90">
        <v>8.1</v>
      </c>
      <c r="O70" s="90" t="s">
        <v>91</v>
      </c>
      <c r="P70" s="90" t="s">
        <v>91</v>
      </c>
      <c r="Q70" s="90">
        <v>13.47</v>
      </c>
      <c r="R70" s="90">
        <v>14.65</v>
      </c>
      <c r="S70" s="90" t="s">
        <v>91</v>
      </c>
      <c r="T70" s="90">
        <v>11.74</v>
      </c>
      <c r="U70" s="90" t="s">
        <v>91</v>
      </c>
      <c r="V70" s="90">
        <v>9.67</v>
      </c>
      <c r="W70" s="90">
        <v>9.2799999999999994</v>
      </c>
      <c r="X70" s="90" t="s">
        <v>91</v>
      </c>
      <c r="Y70" s="94" t="s">
        <v>91</v>
      </c>
      <c r="Z70" s="88"/>
    </row>
    <row r="71" spans="2:26">
      <c r="B71" s="88">
        <v>86</v>
      </c>
      <c r="C71" s="83">
        <v>1125</v>
      </c>
      <c r="D71" s="90">
        <v>10.31</v>
      </c>
      <c r="E71" s="90">
        <v>9.2799999999999994</v>
      </c>
      <c r="F71" s="90">
        <v>13.18</v>
      </c>
      <c r="G71" s="90">
        <v>8.5299999999999994</v>
      </c>
      <c r="H71" s="90">
        <v>11.78</v>
      </c>
      <c r="I71" s="90">
        <v>12.11</v>
      </c>
      <c r="J71" s="90" t="s">
        <v>91</v>
      </c>
      <c r="K71" s="90" t="s">
        <v>91</v>
      </c>
      <c r="L71" s="90" t="s">
        <v>91</v>
      </c>
      <c r="M71" s="90" t="s">
        <v>91</v>
      </c>
      <c r="N71" s="90">
        <v>8.3000000000000007</v>
      </c>
      <c r="O71" s="90" t="s">
        <v>91</v>
      </c>
      <c r="P71" s="90" t="s">
        <v>91</v>
      </c>
      <c r="Q71" s="90" t="s">
        <v>91</v>
      </c>
      <c r="R71" s="90" t="s">
        <v>91</v>
      </c>
      <c r="S71" s="90" t="s">
        <v>91</v>
      </c>
      <c r="T71" s="90">
        <v>12.05</v>
      </c>
      <c r="U71" s="90" t="s">
        <v>91</v>
      </c>
      <c r="V71" s="90">
        <v>9.94</v>
      </c>
      <c r="W71" s="90">
        <v>9.5299999999999994</v>
      </c>
      <c r="X71" s="90" t="s">
        <v>91</v>
      </c>
      <c r="Y71" s="94" t="s">
        <v>91</v>
      </c>
      <c r="Z71" s="88"/>
    </row>
    <row r="72" spans="2:26">
      <c r="B72" s="88">
        <v>87</v>
      </c>
      <c r="C72" s="83">
        <v>1150</v>
      </c>
      <c r="D72" s="90">
        <v>10.57</v>
      </c>
      <c r="E72" s="90">
        <v>9.52</v>
      </c>
      <c r="F72" s="90">
        <v>13.52</v>
      </c>
      <c r="G72" s="90">
        <v>8.76</v>
      </c>
      <c r="H72" s="90">
        <v>12.11</v>
      </c>
      <c r="I72" s="90">
        <v>12.47</v>
      </c>
      <c r="J72" s="90" t="s">
        <v>91</v>
      </c>
      <c r="K72" s="90" t="s">
        <v>91</v>
      </c>
      <c r="L72" s="90" t="s">
        <v>91</v>
      </c>
      <c r="M72" s="90" t="s">
        <v>91</v>
      </c>
      <c r="N72" s="90">
        <v>8.5</v>
      </c>
      <c r="O72" s="90" t="s">
        <v>91</v>
      </c>
      <c r="P72" s="90" t="s">
        <v>91</v>
      </c>
      <c r="Q72" s="90" t="s">
        <v>91</v>
      </c>
      <c r="R72" s="90" t="s">
        <v>91</v>
      </c>
      <c r="S72" s="90" t="s">
        <v>91</v>
      </c>
      <c r="T72" s="90">
        <v>12.38</v>
      </c>
      <c r="U72" s="90" t="s">
        <v>91</v>
      </c>
      <c r="V72" s="90">
        <v>10.210000000000001</v>
      </c>
      <c r="W72" s="90">
        <v>9.7899999999999991</v>
      </c>
      <c r="X72" s="90" t="s">
        <v>91</v>
      </c>
      <c r="Y72" s="94" t="s">
        <v>91</v>
      </c>
      <c r="Z72" s="88"/>
    </row>
    <row r="73" spans="2:26">
      <c r="B73" s="88">
        <v>89</v>
      </c>
      <c r="C73" s="83">
        <v>1175</v>
      </c>
      <c r="D73" s="90">
        <v>10.83</v>
      </c>
      <c r="E73" s="90">
        <v>9.76</v>
      </c>
      <c r="F73" s="90">
        <v>13.86</v>
      </c>
      <c r="G73" s="90">
        <v>8.98</v>
      </c>
      <c r="H73" s="90">
        <v>12.44</v>
      </c>
      <c r="I73" s="90">
        <v>12.81</v>
      </c>
      <c r="J73" s="90" t="s">
        <v>91</v>
      </c>
      <c r="K73" s="90" t="s">
        <v>91</v>
      </c>
      <c r="L73" s="90" t="s">
        <v>91</v>
      </c>
      <c r="M73" s="90" t="s">
        <v>91</v>
      </c>
      <c r="N73" s="90">
        <v>8.75</v>
      </c>
      <c r="O73" s="90" t="s">
        <v>91</v>
      </c>
      <c r="P73" s="90" t="s">
        <v>91</v>
      </c>
      <c r="Q73" s="90" t="s">
        <v>91</v>
      </c>
      <c r="R73" s="90" t="s">
        <v>91</v>
      </c>
      <c r="S73" s="90" t="s">
        <v>91</v>
      </c>
      <c r="T73" s="90">
        <v>12.69</v>
      </c>
      <c r="U73" s="90" t="s">
        <v>91</v>
      </c>
      <c r="V73" s="90">
        <v>10.48</v>
      </c>
      <c r="W73" s="90">
        <v>10.050000000000001</v>
      </c>
      <c r="X73" s="90" t="s">
        <v>91</v>
      </c>
      <c r="Y73" s="94" t="s">
        <v>91</v>
      </c>
      <c r="Z73" s="88"/>
    </row>
    <row r="74" spans="2:26">
      <c r="B74" s="88">
        <v>90</v>
      </c>
      <c r="C74" s="83">
        <v>1200</v>
      </c>
      <c r="D74" s="90">
        <v>11.1</v>
      </c>
      <c r="E74" s="90">
        <v>10</v>
      </c>
      <c r="F74" s="90">
        <v>14.2</v>
      </c>
      <c r="G74" s="90">
        <v>9.1999999999999993</v>
      </c>
      <c r="H74" s="90">
        <v>12.77</v>
      </c>
      <c r="I74" s="90">
        <v>13.15</v>
      </c>
      <c r="J74" s="90" t="s">
        <v>91</v>
      </c>
      <c r="K74" s="90" t="s">
        <v>91</v>
      </c>
      <c r="L74" s="90" t="s">
        <v>91</v>
      </c>
      <c r="M74" s="90" t="s">
        <v>91</v>
      </c>
      <c r="N74" s="90">
        <v>9</v>
      </c>
      <c r="O74" s="90" t="s">
        <v>91</v>
      </c>
      <c r="P74" s="90" t="s">
        <v>91</v>
      </c>
      <c r="Q74" s="90" t="s">
        <v>91</v>
      </c>
      <c r="R74" s="90" t="s">
        <v>91</v>
      </c>
      <c r="S74" s="90" t="s">
        <v>91</v>
      </c>
      <c r="T74" s="90">
        <v>13.02</v>
      </c>
      <c r="U74" s="90" t="s">
        <v>91</v>
      </c>
      <c r="V74" s="90">
        <v>10.75</v>
      </c>
      <c r="W74" s="90">
        <v>10.3</v>
      </c>
      <c r="X74" s="90" t="s">
        <v>91</v>
      </c>
      <c r="Y74" s="94" t="s">
        <v>91</v>
      </c>
      <c r="Z74" s="88"/>
    </row>
    <row r="75" spans="2:26">
      <c r="B75" s="88">
        <v>91</v>
      </c>
      <c r="C75" s="83">
        <v>1225</v>
      </c>
      <c r="D75" s="90">
        <v>11.38</v>
      </c>
      <c r="E75" s="90">
        <v>10.26</v>
      </c>
      <c r="F75" s="90">
        <v>14.54</v>
      </c>
      <c r="G75" s="90">
        <v>9.42</v>
      </c>
      <c r="H75" s="90">
        <v>13.1</v>
      </c>
      <c r="I75" s="90">
        <v>13.5</v>
      </c>
      <c r="J75" s="90" t="s">
        <v>91</v>
      </c>
      <c r="K75" s="90" t="s">
        <v>91</v>
      </c>
      <c r="L75" s="90" t="s">
        <v>91</v>
      </c>
      <c r="M75" s="90" t="s">
        <v>91</v>
      </c>
      <c r="N75" s="90">
        <v>9.1999999999999993</v>
      </c>
      <c r="O75" s="90" t="s">
        <v>91</v>
      </c>
      <c r="P75" s="90" t="s">
        <v>91</v>
      </c>
      <c r="Q75" s="90" t="s">
        <v>91</v>
      </c>
      <c r="R75" s="90" t="s">
        <v>91</v>
      </c>
      <c r="S75" s="90" t="s">
        <v>91</v>
      </c>
      <c r="T75" s="90">
        <v>13.36</v>
      </c>
      <c r="U75" s="90" t="s">
        <v>91</v>
      </c>
      <c r="V75" s="90" t="s">
        <v>91</v>
      </c>
      <c r="W75" s="90" t="s">
        <v>91</v>
      </c>
      <c r="X75" s="90" t="s">
        <v>91</v>
      </c>
      <c r="Y75" s="94" t="s">
        <v>91</v>
      </c>
      <c r="Z75" s="88"/>
    </row>
    <row r="76" spans="2:26">
      <c r="B76" s="88">
        <v>92</v>
      </c>
      <c r="C76" s="83">
        <v>1250</v>
      </c>
      <c r="D76" s="90">
        <v>11.66</v>
      </c>
      <c r="E76" s="90">
        <v>10.53</v>
      </c>
      <c r="F76" s="90">
        <v>14.88</v>
      </c>
      <c r="G76" s="90">
        <v>9.65</v>
      </c>
      <c r="H76" s="90">
        <v>13.43</v>
      </c>
      <c r="I76" s="90">
        <v>13.86</v>
      </c>
      <c r="J76" s="90" t="s">
        <v>91</v>
      </c>
      <c r="K76" s="90" t="s">
        <v>91</v>
      </c>
      <c r="L76" s="90" t="s">
        <v>91</v>
      </c>
      <c r="M76" s="90" t="s">
        <v>91</v>
      </c>
      <c r="N76" s="90">
        <v>9.4</v>
      </c>
      <c r="O76" s="90" t="s">
        <v>91</v>
      </c>
      <c r="P76" s="90" t="s">
        <v>91</v>
      </c>
      <c r="Q76" s="90" t="s">
        <v>91</v>
      </c>
      <c r="R76" s="90" t="s">
        <v>91</v>
      </c>
      <c r="S76" s="90" t="s">
        <v>91</v>
      </c>
      <c r="T76" s="90">
        <v>13.71</v>
      </c>
      <c r="U76" s="90" t="s">
        <v>91</v>
      </c>
      <c r="V76" s="90" t="s">
        <v>91</v>
      </c>
      <c r="W76" s="90" t="s">
        <v>91</v>
      </c>
      <c r="X76" s="90" t="s">
        <v>91</v>
      </c>
      <c r="Y76" s="94" t="s">
        <v>91</v>
      </c>
      <c r="Z76" s="88"/>
    </row>
    <row r="77" spans="2:26">
      <c r="B77" s="88">
        <v>94</v>
      </c>
      <c r="C77" s="83">
        <v>1275</v>
      </c>
      <c r="D77" s="90">
        <v>11.94</v>
      </c>
      <c r="E77" s="90">
        <v>10.79</v>
      </c>
      <c r="F77" s="90">
        <v>15.22</v>
      </c>
      <c r="G77" s="90">
        <v>9.8800000000000008</v>
      </c>
      <c r="H77" s="90">
        <v>13.76</v>
      </c>
      <c r="I77" s="90">
        <v>14.22</v>
      </c>
      <c r="J77" s="90" t="s">
        <v>91</v>
      </c>
      <c r="K77" s="90" t="s">
        <v>91</v>
      </c>
      <c r="L77" s="90" t="s">
        <v>91</v>
      </c>
      <c r="M77" s="90" t="s">
        <v>91</v>
      </c>
      <c r="N77" s="90">
        <v>9.65</v>
      </c>
      <c r="O77" s="90" t="s">
        <v>91</v>
      </c>
      <c r="P77" s="90" t="s">
        <v>91</v>
      </c>
      <c r="Q77" s="90" t="s">
        <v>91</v>
      </c>
      <c r="R77" s="90" t="s">
        <v>91</v>
      </c>
      <c r="S77" s="90" t="s">
        <v>91</v>
      </c>
      <c r="T77" s="90">
        <v>14.04</v>
      </c>
      <c r="U77" s="90" t="s">
        <v>91</v>
      </c>
      <c r="V77" s="90" t="s">
        <v>91</v>
      </c>
      <c r="W77" s="90" t="s">
        <v>91</v>
      </c>
      <c r="X77" s="90" t="s">
        <v>91</v>
      </c>
      <c r="Y77" s="94" t="s">
        <v>91</v>
      </c>
      <c r="Z77" s="88"/>
    </row>
    <row r="78" spans="2:26">
      <c r="B78" s="88">
        <v>95</v>
      </c>
      <c r="C78" s="83">
        <v>1300</v>
      </c>
      <c r="D78" s="90">
        <v>12.22</v>
      </c>
      <c r="E78" s="90">
        <v>11.06</v>
      </c>
      <c r="F78" s="90">
        <v>15.56</v>
      </c>
      <c r="G78" s="90">
        <v>10.11</v>
      </c>
      <c r="H78" s="90">
        <v>14.09</v>
      </c>
      <c r="I78" s="90">
        <v>14.58</v>
      </c>
      <c r="J78" s="90" t="s">
        <v>91</v>
      </c>
      <c r="K78" s="90" t="s">
        <v>91</v>
      </c>
      <c r="L78" s="90" t="s">
        <v>91</v>
      </c>
      <c r="M78" s="90" t="s">
        <v>91</v>
      </c>
      <c r="N78" s="90">
        <v>9.9</v>
      </c>
      <c r="O78" s="90" t="s">
        <v>91</v>
      </c>
      <c r="P78" s="90" t="s">
        <v>91</v>
      </c>
      <c r="Q78" s="90" t="s">
        <v>91</v>
      </c>
      <c r="R78" s="90" t="s">
        <v>91</v>
      </c>
      <c r="S78" s="90" t="s">
        <v>91</v>
      </c>
      <c r="T78" s="90">
        <v>14.39</v>
      </c>
      <c r="U78" s="90" t="s">
        <v>91</v>
      </c>
      <c r="V78" s="90" t="s">
        <v>91</v>
      </c>
      <c r="W78" s="90" t="s">
        <v>91</v>
      </c>
      <c r="X78" s="90" t="s">
        <v>91</v>
      </c>
      <c r="Y78" s="94" t="s">
        <v>91</v>
      </c>
      <c r="Z78" s="88"/>
    </row>
    <row r="79" spans="2:26">
      <c r="B79" s="88">
        <v>96</v>
      </c>
      <c r="C79" s="83">
        <v>1325</v>
      </c>
      <c r="D79" s="90">
        <v>12.5</v>
      </c>
      <c r="E79" s="90">
        <v>11.3</v>
      </c>
      <c r="F79" s="90">
        <v>15.9</v>
      </c>
      <c r="G79" s="90">
        <v>10.33</v>
      </c>
      <c r="H79" s="90">
        <v>14.39</v>
      </c>
      <c r="I79" s="90">
        <v>14.94</v>
      </c>
      <c r="J79" s="90" t="s">
        <v>91</v>
      </c>
      <c r="K79" s="90" t="s">
        <v>91</v>
      </c>
      <c r="L79" s="90" t="s">
        <v>91</v>
      </c>
      <c r="M79" s="90" t="s">
        <v>91</v>
      </c>
      <c r="N79" s="90">
        <v>10.1</v>
      </c>
      <c r="O79" s="90" t="s">
        <v>91</v>
      </c>
      <c r="P79" s="90" t="s">
        <v>91</v>
      </c>
      <c r="Q79" s="90" t="s">
        <v>91</v>
      </c>
      <c r="R79" s="90" t="s">
        <v>91</v>
      </c>
      <c r="S79" s="90" t="s">
        <v>91</v>
      </c>
      <c r="T79" s="90">
        <v>14.74</v>
      </c>
      <c r="U79" s="90" t="s">
        <v>91</v>
      </c>
      <c r="V79" s="90" t="s">
        <v>91</v>
      </c>
      <c r="W79" s="90" t="s">
        <v>91</v>
      </c>
      <c r="X79" s="90" t="s">
        <v>91</v>
      </c>
      <c r="Y79" s="94" t="s">
        <v>91</v>
      </c>
      <c r="Z79" s="88"/>
    </row>
    <row r="80" spans="2:26">
      <c r="B80" s="88">
        <v>97</v>
      </c>
      <c r="C80" s="83">
        <v>1350</v>
      </c>
      <c r="D80" s="90">
        <v>12.78</v>
      </c>
      <c r="E80" s="90">
        <v>11.55</v>
      </c>
      <c r="F80" s="90">
        <v>16.239999999999998</v>
      </c>
      <c r="G80" s="90">
        <v>10.56</v>
      </c>
      <c r="H80" s="90">
        <v>14.69</v>
      </c>
      <c r="I80" s="90">
        <v>15.3</v>
      </c>
      <c r="J80" s="90" t="s">
        <v>91</v>
      </c>
      <c r="K80" s="90" t="s">
        <v>91</v>
      </c>
      <c r="L80" s="90" t="s">
        <v>91</v>
      </c>
      <c r="M80" s="90" t="s">
        <v>91</v>
      </c>
      <c r="N80" s="90">
        <v>10.5</v>
      </c>
      <c r="O80" s="90" t="s">
        <v>91</v>
      </c>
      <c r="P80" s="90" t="s">
        <v>91</v>
      </c>
      <c r="Q80" s="90" t="s">
        <v>91</v>
      </c>
      <c r="R80" s="90" t="s">
        <v>91</v>
      </c>
      <c r="S80" s="90" t="s">
        <v>91</v>
      </c>
      <c r="T80" s="90">
        <v>15.1</v>
      </c>
      <c r="U80" s="90" t="s">
        <v>91</v>
      </c>
      <c r="V80" s="90" t="s">
        <v>91</v>
      </c>
      <c r="W80" s="90" t="s">
        <v>91</v>
      </c>
      <c r="X80" s="90" t="s">
        <v>91</v>
      </c>
      <c r="Y80" s="94" t="s">
        <v>91</v>
      </c>
      <c r="Z80" s="88"/>
    </row>
    <row r="81" spans="2:26">
      <c r="B81" s="88">
        <v>99</v>
      </c>
      <c r="C81" s="83">
        <v>1375</v>
      </c>
      <c r="D81" s="90">
        <v>13.06</v>
      </c>
      <c r="E81" s="90">
        <v>11.8</v>
      </c>
      <c r="F81" s="90">
        <v>16.579999999999998</v>
      </c>
      <c r="G81" s="90">
        <v>10.78</v>
      </c>
      <c r="H81" s="90">
        <v>14.99</v>
      </c>
      <c r="I81" s="90">
        <v>15.66</v>
      </c>
      <c r="J81" s="90" t="s">
        <v>91</v>
      </c>
      <c r="K81" s="90" t="s">
        <v>91</v>
      </c>
      <c r="L81" s="90" t="s">
        <v>91</v>
      </c>
      <c r="M81" s="90" t="s">
        <v>91</v>
      </c>
      <c r="N81" s="90">
        <v>10.8</v>
      </c>
      <c r="O81" s="90" t="s">
        <v>91</v>
      </c>
      <c r="P81" s="90" t="s">
        <v>91</v>
      </c>
      <c r="Q81" s="90" t="s">
        <v>91</v>
      </c>
      <c r="R81" s="90" t="s">
        <v>91</v>
      </c>
      <c r="S81" s="90" t="s">
        <v>91</v>
      </c>
      <c r="T81" s="90">
        <v>15.44</v>
      </c>
      <c r="U81" s="90" t="s">
        <v>91</v>
      </c>
      <c r="V81" s="90" t="s">
        <v>91</v>
      </c>
      <c r="W81" s="90" t="s">
        <v>91</v>
      </c>
      <c r="X81" s="90" t="s">
        <v>91</v>
      </c>
      <c r="Y81" s="94" t="s">
        <v>91</v>
      </c>
      <c r="Z81" s="88"/>
    </row>
    <row r="82" spans="2:26">
      <c r="B82" s="88">
        <v>100</v>
      </c>
      <c r="C82" s="83">
        <v>1400</v>
      </c>
      <c r="D82" s="90">
        <v>13.34</v>
      </c>
      <c r="E82" s="90">
        <v>12.05</v>
      </c>
      <c r="F82" s="90">
        <v>16.920000000000002</v>
      </c>
      <c r="G82" s="90">
        <v>11.01</v>
      </c>
      <c r="H82" s="90">
        <v>15.29</v>
      </c>
      <c r="I82" s="90">
        <v>16.02</v>
      </c>
      <c r="J82" s="90" t="s">
        <v>91</v>
      </c>
      <c r="K82" s="90" t="s">
        <v>91</v>
      </c>
      <c r="L82" s="90" t="s">
        <v>91</v>
      </c>
      <c r="M82" s="90" t="s">
        <v>91</v>
      </c>
      <c r="N82" s="90">
        <v>11.1</v>
      </c>
      <c r="O82" s="90" t="s">
        <v>91</v>
      </c>
      <c r="P82" s="90" t="s">
        <v>91</v>
      </c>
      <c r="Q82" s="90" t="s">
        <v>91</v>
      </c>
      <c r="R82" s="90" t="s">
        <v>91</v>
      </c>
      <c r="S82" s="90" t="s">
        <v>91</v>
      </c>
      <c r="T82" s="90">
        <v>15.8</v>
      </c>
      <c r="U82" s="90" t="s">
        <v>91</v>
      </c>
      <c r="V82" s="90" t="s">
        <v>91</v>
      </c>
      <c r="W82" s="90" t="s">
        <v>91</v>
      </c>
      <c r="X82" s="90" t="s">
        <v>91</v>
      </c>
      <c r="Y82" s="94" t="s">
        <v>91</v>
      </c>
      <c r="Z82" s="88"/>
    </row>
    <row r="83" spans="2:26">
      <c r="B83" s="88">
        <v>101</v>
      </c>
      <c r="C83" s="83">
        <v>1425</v>
      </c>
      <c r="D83" s="90" t="s">
        <v>91</v>
      </c>
      <c r="E83" s="90" t="s">
        <v>91</v>
      </c>
      <c r="F83" s="90">
        <v>17.3</v>
      </c>
      <c r="G83" s="90" t="s">
        <v>91</v>
      </c>
      <c r="H83" s="90" t="s">
        <v>91</v>
      </c>
      <c r="I83" s="90" t="s">
        <v>91</v>
      </c>
      <c r="J83" s="90" t="s">
        <v>91</v>
      </c>
      <c r="K83" s="90" t="s">
        <v>91</v>
      </c>
      <c r="L83" s="90" t="s">
        <v>91</v>
      </c>
      <c r="M83" s="90" t="s">
        <v>91</v>
      </c>
      <c r="N83" s="90">
        <v>11.5</v>
      </c>
      <c r="O83" s="90" t="s">
        <v>91</v>
      </c>
      <c r="P83" s="90" t="s">
        <v>91</v>
      </c>
      <c r="Q83" s="90" t="s">
        <v>91</v>
      </c>
      <c r="R83" s="90" t="s">
        <v>91</v>
      </c>
      <c r="S83" s="90" t="s">
        <v>91</v>
      </c>
      <c r="T83" s="90">
        <v>16.16</v>
      </c>
      <c r="U83" s="90" t="s">
        <v>91</v>
      </c>
      <c r="V83" s="90" t="s">
        <v>91</v>
      </c>
      <c r="W83" s="90" t="s">
        <v>91</v>
      </c>
      <c r="X83" s="90" t="s">
        <v>91</v>
      </c>
      <c r="Y83" s="94" t="s">
        <v>91</v>
      </c>
      <c r="Z83" s="88"/>
    </row>
    <row r="84" spans="2:26">
      <c r="B84" s="88">
        <v>102</v>
      </c>
      <c r="C84" s="83">
        <v>1450</v>
      </c>
      <c r="D84" s="90" t="s">
        <v>91</v>
      </c>
      <c r="E84" s="90" t="s">
        <v>91</v>
      </c>
      <c r="F84" s="90">
        <v>17.690000000000001</v>
      </c>
      <c r="G84" s="90" t="s">
        <v>91</v>
      </c>
      <c r="H84" s="90" t="s">
        <v>91</v>
      </c>
      <c r="I84" s="90" t="s">
        <v>91</v>
      </c>
      <c r="J84" s="90" t="s">
        <v>91</v>
      </c>
      <c r="K84" s="90" t="s">
        <v>91</v>
      </c>
      <c r="L84" s="90" t="s">
        <v>91</v>
      </c>
      <c r="M84" s="90" t="s">
        <v>91</v>
      </c>
      <c r="N84" s="90">
        <v>11.9</v>
      </c>
      <c r="O84" s="90" t="s">
        <v>91</v>
      </c>
      <c r="P84" s="90" t="s">
        <v>91</v>
      </c>
      <c r="Q84" s="90" t="s">
        <v>91</v>
      </c>
      <c r="R84" s="90" t="s">
        <v>91</v>
      </c>
      <c r="S84" s="90" t="s">
        <v>91</v>
      </c>
      <c r="T84" s="90">
        <v>16.53</v>
      </c>
      <c r="U84" s="90" t="s">
        <v>91</v>
      </c>
      <c r="V84" s="90" t="s">
        <v>91</v>
      </c>
      <c r="W84" s="90" t="s">
        <v>91</v>
      </c>
      <c r="X84" s="90" t="s">
        <v>91</v>
      </c>
      <c r="Y84" s="94" t="s">
        <v>91</v>
      </c>
      <c r="Z84" s="88"/>
    </row>
    <row r="85" spans="2:26">
      <c r="B85" s="88">
        <v>104</v>
      </c>
      <c r="C85" s="83">
        <v>1475</v>
      </c>
      <c r="D85" s="90" t="s">
        <v>91</v>
      </c>
      <c r="E85" s="90" t="s">
        <v>91</v>
      </c>
      <c r="F85" s="90">
        <v>18.079999999999998</v>
      </c>
      <c r="G85" s="90" t="s">
        <v>91</v>
      </c>
      <c r="H85" s="90" t="s">
        <v>91</v>
      </c>
      <c r="I85" s="90" t="s">
        <v>91</v>
      </c>
      <c r="J85" s="90" t="s">
        <v>91</v>
      </c>
      <c r="K85" s="90" t="s">
        <v>91</v>
      </c>
      <c r="L85" s="90" t="s">
        <v>91</v>
      </c>
      <c r="M85" s="90" t="s">
        <v>91</v>
      </c>
      <c r="N85" s="90">
        <v>12.3</v>
      </c>
      <c r="O85" s="90" t="s">
        <v>91</v>
      </c>
      <c r="P85" s="90" t="s">
        <v>91</v>
      </c>
      <c r="Q85" s="90" t="s">
        <v>91</v>
      </c>
      <c r="R85" s="90" t="s">
        <v>91</v>
      </c>
      <c r="S85" s="90" t="s">
        <v>91</v>
      </c>
      <c r="T85" s="90">
        <v>16.88</v>
      </c>
      <c r="U85" s="90" t="s">
        <v>91</v>
      </c>
      <c r="V85" s="90" t="s">
        <v>91</v>
      </c>
      <c r="W85" s="90" t="s">
        <v>91</v>
      </c>
      <c r="X85" s="90" t="s">
        <v>91</v>
      </c>
      <c r="Y85" s="94" t="s">
        <v>91</v>
      </c>
      <c r="Z85" s="88"/>
    </row>
    <row r="86" spans="2:26">
      <c r="B86" s="88">
        <v>105</v>
      </c>
      <c r="C86" s="83">
        <v>1500</v>
      </c>
      <c r="D86" s="90" t="s">
        <v>91</v>
      </c>
      <c r="E86" s="90" t="s">
        <v>91</v>
      </c>
      <c r="F86" s="90">
        <v>18.47</v>
      </c>
      <c r="G86" s="90" t="s">
        <v>91</v>
      </c>
      <c r="H86" s="90" t="s">
        <v>91</v>
      </c>
      <c r="I86" s="90" t="s">
        <v>91</v>
      </c>
      <c r="J86" s="90" t="s">
        <v>91</v>
      </c>
      <c r="K86" s="90" t="s">
        <v>91</v>
      </c>
      <c r="L86" s="90" t="s">
        <v>91</v>
      </c>
      <c r="M86" s="90" t="s">
        <v>91</v>
      </c>
      <c r="N86" s="90">
        <v>12.7</v>
      </c>
      <c r="O86" s="90" t="s">
        <v>91</v>
      </c>
      <c r="P86" s="90" t="s">
        <v>91</v>
      </c>
      <c r="Q86" s="90" t="s">
        <v>91</v>
      </c>
      <c r="R86" s="90" t="s">
        <v>91</v>
      </c>
      <c r="S86" s="90" t="s">
        <v>91</v>
      </c>
      <c r="T86" s="95">
        <v>17.25</v>
      </c>
      <c r="U86" s="95" t="s">
        <v>91</v>
      </c>
      <c r="V86" s="95" t="s">
        <v>91</v>
      </c>
      <c r="W86" s="95" t="s">
        <v>91</v>
      </c>
      <c r="X86" s="95" t="s">
        <v>91</v>
      </c>
      <c r="Y86" s="94" t="s">
        <v>91</v>
      </c>
      <c r="Z86" s="88"/>
    </row>
    <row r="87" spans="2:26">
      <c r="B87" s="88">
        <v>106</v>
      </c>
      <c r="C87" s="96" t="s">
        <v>92</v>
      </c>
      <c r="D87" s="97"/>
      <c r="E87" s="98"/>
      <c r="F87" s="98"/>
      <c r="G87" s="98"/>
      <c r="H87" s="98"/>
      <c r="I87" s="98"/>
      <c r="J87" s="98"/>
      <c r="K87" s="98"/>
      <c r="L87" s="98"/>
      <c r="M87" s="98"/>
      <c r="N87" s="98"/>
      <c r="O87" s="98"/>
      <c r="P87" s="98"/>
      <c r="Q87" s="98"/>
      <c r="R87" s="98"/>
      <c r="S87" s="98"/>
    </row>
    <row r="88" spans="2:26">
      <c r="B88" s="88">
        <v>107</v>
      </c>
      <c r="C88" s="89" t="s">
        <v>93</v>
      </c>
    </row>
    <row r="89" spans="2:26" hidden="1">
      <c r="B89" s="88">
        <v>108</v>
      </c>
      <c r="C89" s="89" t="s">
        <v>94</v>
      </c>
    </row>
  </sheetData>
  <sheetProtection password="A2CE" sheet="1" objects="1" scenarios="1"/>
  <mergeCells count="4">
    <mergeCell ref="C1:X1"/>
    <mergeCell ref="C4:X4"/>
    <mergeCell ref="C5:X5"/>
    <mergeCell ref="D6:X6"/>
  </mergeCells>
  <printOptions horizontalCentered="1"/>
  <pageMargins left="0.70866141732283472" right="0.70866141732283472" top="0.74803149606299213" bottom="0.15748031496062992" header="0.31496062992125984" footer="0.15748031496062992"/>
  <pageSetup paperSize="9" scale="53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05">
    <pageSetUpPr fitToPage="1"/>
  </sheetPr>
  <dimension ref="A1:WWG68"/>
  <sheetViews>
    <sheetView zoomScale="75" zoomScaleNormal="75" workbookViewId="0"/>
  </sheetViews>
  <sheetFormatPr defaultColWidth="0" defaultRowHeight="11.25" zeroHeight="1"/>
  <cols>
    <col min="1" max="1" width="5.1640625" style="83" customWidth="1"/>
    <col min="2" max="2" width="6" style="83" hidden="1" customWidth="1"/>
    <col min="3" max="3" width="47" style="83" customWidth="1"/>
    <col min="4" max="4" width="6.1640625" style="108" hidden="1" customWidth="1"/>
    <col min="5" max="5" width="9.5" style="83" customWidth="1"/>
    <col min="6" max="25" width="7.33203125" style="83" customWidth="1"/>
    <col min="26" max="26" width="11.6640625" style="119" customWidth="1"/>
    <col min="27" max="256" width="11.6640625" style="83" hidden="1"/>
    <col min="257" max="257" width="5.1640625" style="83" hidden="1"/>
    <col min="258" max="258" width="0" style="83" hidden="1"/>
    <col min="259" max="259" width="47" style="83" hidden="1"/>
    <col min="260" max="260" width="0" style="83" hidden="1"/>
    <col min="261" max="261" width="9.5" style="83" hidden="1"/>
    <col min="262" max="281" width="7.33203125" style="83" hidden="1"/>
    <col min="282" max="512" width="11.6640625" style="83" hidden="1"/>
    <col min="513" max="513" width="5.1640625" style="83" hidden="1"/>
    <col min="514" max="514" width="0" style="83" hidden="1"/>
    <col min="515" max="515" width="47" style="83" hidden="1"/>
    <col min="516" max="516" width="0" style="83" hidden="1"/>
    <col min="517" max="517" width="9.5" style="83" hidden="1"/>
    <col min="518" max="537" width="7.33203125" style="83" hidden="1"/>
    <col min="538" max="768" width="11.6640625" style="83" hidden="1"/>
    <col min="769" max="769" width="5.1640625" style="83" hidden="1"/>
    <col min="770" max="770" width="0" style="83" hidden="1"/>
    <col min="771" max="771" width="47" style="83" hidden="1"/>
    <col min="772" max="772" width="0" style="83" hidden="1"/>
    <col min="773" max="773" width="9.5" style="83" hidden="1"/>
    <col min="774" max="793" width="7.33203125" style="83" hidden="1"/>
    <col min="794" max="1024" width="11.6640625" style="83" hidden="1"/>
    <col min="1025" max="1025" width="5.1640625" style="83" hidden="1"/>
    <col min="1026" max="1026" width="0" style="83" hidden="1"/>
    <col min="1027" max="1027" width="47" style="83" hidden="1"/>
    <col min="1028" max="1028" width="0" style="83" hidden="1"/>
    <col min="1029" max="1029" width="9.5" style="83" hidden="1"/>
    <col min="1030" max="1049" width="7.33203125" style="83" hidden="1"/>
    <col min="1050" max="1280" width="11.6640625" style="83" hidden="1"/>
    <col min="1281" max="1281" width="5.1640625" style="83" hidden="1"/>
    <col min="1282" max="1282" width="0" style="83" hidden="1"/>
    <col min="1283" max="1283" width="47" style="83" hidden="1"/>
    <col min="1284" max="1284" width="0" style="83" hidden="1"/>
    <col min="1285" max="1285" width="9.5" style="83" hidden="1"/>
    <col min="1286" max="1305" width="7.33203125" style="83" hidden="1"/>
    <col min="1306" max="1536" width="11.6640625" style="83" hidden="1"/>
    <col min="1537" max="1537" width="5.1640625" style="83" hidden="1"/>
    <col min="1538" max="1538" width="0" style="83" hidden="1"/>
    <col min="1539" max="1539" width="47" style="83" hidden="1"/>
    <col min="1540" max="1540" width="0" style="83" hidden="1"/>
    <col min="1541" max="1541" width="9.5" style="83" hidden="1"/>
    <col min="1542" max="1561" width="7.33203125" style="83" hidden="1"/>
    <col min="1562" max="1792" width="11.6640625" style="83" hidden="1"/>
    <col min="1793" max="1793" width="5.1640625" style="83" hidden="1"/>
    <col min="1794" max="1794" width="0" style="83" hidden="1"/>
    <col min="1795" max="1795" width="47" style="83" hidden="1"/>
    <col min="1796" max="1796" width="0" style="83" hidden="1"/>
    <col min="1797" max="1797" width="9.5" style="83" hidden="1"/>
    <col min="1798" max="1817" width="7.33203125" style="83" hidden="1"/>
    <col min="1818" max="2048" width="11.6640625" style="83" hidden="1"/>
    <col min="2049" max="2049" width="5.1640625" style="83" hidden="1"/>
    <col min="2050" max="2050" width="0" style="83" hidden="1"/>
    <col min="2051" max="2051" width="47" style="83" hidden="1"/>
    <col min="2052" max="2052" width="0" style="83" hidden="1"/>
    <col min="2053" max="2053" width="9.5" style="83" hidden="1"/>
    <col min="2054" max="2073" width="7.33203125" style="83" hidden="1"/>
    <col min="2074" max="2304" width="11.6640625" style="83" hidden="1"/>
    <col min="2305" max="2305" width="5.1640625" style="83" hidden="1"/>
    <col min="2306" max="2306" width="0" style="83" hidden="1"/>
    <col min="2307" max="2307" width="47" style="83" hidden="1"/>
    <col min="2308" max="2308" width="0" style="83" hidden="1"/>
    <col min="2309" max="2309" width="9.5" style="83" hidden="1"/>
    <col min="2310" max="2329" width="7.33203125" style="83" hidden="1"/>
    <col min="2330" max="2560" width="11.6640625" style="83" hidden="1"/>
    <col min="2561" max="2561" width="5.1640625" style="83" hidden="1"/>
    <col min="2562" max="2562" width="0" style="83" hidden="1"/>
    <col min="2563" max="2563" width="47" style="83" hidden="1"/>
    <col min="2564" max="2564" width="0" style="83" hidden="1"/>
    <col min="2565" max="2565" width="9.5" style="83" hidden="1"/>
    <col min="2566" max="2585" width="7.33203125" style="83" hidden="1"/>
    <col min="2586" max="2816" width="11.6640625" style="83" hidden="1"/>
    <col min="2817" max="2817" width="5.1640625" style="83" hidden="1"/>
    <col min="2818" max="2818" width="0" style="83" hidden="1"/>
    <col min="2819" max="2819" width="47" style="83" hidden="1"/>
    <col min="2820" max="2820" width="0" style="83" hidden="1"/>
    <col min="2821" max="2821" width="9.5" style="83" hidden="1"/>
    <col min="2822" max="2841" width="7.33203125" style="83" hidden="1"/>
    <col min="2842" max="3072" width="11.6640625" style="83" hidden="1"/>
    <col min="3073" max="3073" width="5.1640625" style="83" hidden="1"/>
    <col min="3074" max="3074" width="0" style="83" hidden="1"/>
    <col min="3075" max="3075" width="47" style="83" hidden="1"/>
    <col min="3076" max="3076" width="0" style="83" hidden="1"/>
    <col min="3077" max="3077" width="9.5" style="83" hidden="1"/>
    <col min="3078" max="3097" width="7.33203125" style="83" hidden="1"/>
    <col min="3098" max="3328" width="11.6640625" style="83" hidden="1"/>
    <col min="3329" max="3329" width="5.1640625" style="83" hidden="1"/>
    <col min="3330" max="3330" width="0" style="83" hidden="1"/>
    <col min="3331" max="3331" width="47" style="83" hidden="1"/>
    <col min="3332" max="3332" width="0" style="83" hidden="1"/>
    <col min="3333" max="3333" width="9.5" style="83" hidden="1"/>
    <col min="3334" max="3353" width="7.33203125" style="83" hidden="1"/>
    <col min="3354" max="3584" width="11.6640625" style="83" hidden="1"/>
    <col min="3585" max="3585" width="5.1640625" style="83" hidden="1"/>
    <col min="3586" max="3586" width="0" style="83" hidden="1"/>
    <col min="3587" max="3587" width="47" style="83" hidden="1"/>
    <col min="3588" max="3588" width="0" style="83" hidden="1"/>
    <col min="3589" max="3589" width="9.5" style="83" hidden="1"/>
    <col min="3590" max="3609" width="7.33203125" style="83" hidden="1"/>
    <col min="3610" max="3840" width="11.6640625" style="83" hidden="1"/>
    <col min="3841" max="3841" width="5.1640625" style="83" hidden="1"/>
    <col min="3842" max="3842" width="0" style="83" hidden="1"/>
    <col min="3843" max="3843" width="47" style="83" hidden="1"/>
    <col min="3844" max="3844" width="0" style="83" hidden="1"/>
    <col min="3845" max="3845" width="9.5" style="83" hidden="1"/>
    <col min="3846" max="3865" width="7.33203125" style="83" hidden="1"/>
    <col min="3866" max="4096" width="11.6640625" style="83" hidden="1"/>
    <col min="4097" max="4097" width="5.1640625" style="83" hidden="1"/>
    <col min="4098" max="4098" width="0" style="83" hidden="1"/>
    <col min="4099" max="4099" width="47" style="83" hidden="1"/>
    <col min="4100" max="4100" width="0" style="83" hidden="1"/>
    <col min="4101" max="4101" width="9.5" style="83" hidden="1"/>
    <col min="4102" max="4121" width="7.33203125" style="83" hidden="1"/>
    <col min="4122" max="4352" width="11.6640625" style="83" hidden="1"/>
    <col min="4353" max="4353" width="5.1640625" style="83" hidden="1"/>
    <col min="4354" max="4354" width="0" style="83" hidden="1"/>
    <col min="4355" max="4355" width="47" style="83" hidden="1"/>
    <col min="4356" max="4356" width="0" style="83" hidden="1"/>
    <col min="4357" max="4357" width="9.5" style="83" hidden="1"/>
    <col min="4358" max="4377" width="7.33203125" style="83" hidden="1"/>
    <col min="4378" max="4608" width="11.6640625" style="83" hidden="1"/>
    <col min="4609" max="4609" width="5.1640625" style="83" hidden="1"/>
    <col min="4610" max="4610" width="0" style="83" hidden="1"/>
    <col min="4611" max="4611" width="47" style="83" hidden="1"/>
    <col min="4612" max="4612" width="0" style="83" hidden="1"/>
    <col min="4613" max="4613" width="9.5" style="83" hidden="1"/>
    <col min="4614" max="4633" width="7.33203125" style="83" hidden="1"/>
    <col min="4634" max="4864" width="11.6640625" style="83" hidden="1"/>
    <col min="4865" max="4865" width="5.1640625" style="83" hidden="1"/>
    <col min="4866" max="4866" width="0" style="83" hidden="1"/>
    <col min="4867" max="4867" width="47" style="83" hidden="1"/>
    <col min="4868" max="4868" width="0" style="83" hidden="1"/>
    <col min="4869" max="4869" width="9.5" style="83" hidden="1"/>
    <col min="4870" max="4889" width="7.33203125" style="83" hidden="1"/>
    <col min="4890" max="5120" width="11.6640625" style="83" hidden="1"/>
    <col min="5121" max="5121" width="5.1640625" style="83" hidden="1"/>
    <col min="5122" max="5122" width="0" style="83" hidden="1"/>
    <col min="5123" max="5123" width="47" style="83" hidden="1"/>
    <col min="5124" max="5124" width="0" style="83" hidden="1"/>
    <col min="5125" max="5125" width="9.5" style="83" hidden="1"/>
    <col min="5126" max="5145" width="7.33203125" style="83" hidden="1"/>
    <col min="5146" max="5376" width="11.6640625" style="83" hidden="1"/>
    <col min="5377" max="5377" width="5.1640625" style="83" hidden="1"/>
    <col min="5378" max="5378" width="0" style="83" hidden="1"/>
    <col min="5379" max="5379" width="47" style="83" hidden="1"/>
    <col min="5380" max="5380" width="0" style="83" hidden="1"/>
    <col min="5381" max="5381" width="9.5" style="83" hidden="1"/>
    <col min="5382" max="5401" width="7.33203125" style="83" hidden="1"/>
    <col min="5402" max="5632" width="11.6640625" style="83" hidden="1"/>
    <col min="5633" max="5633" width="5.1640625" style="83" hidden="1"/>
    <col min="5634" max="5634" width="0" style="83" hidden="1"/>
    <col min="5635" max="5635" width="47" style="83" hidden="1"/>
    <col min="5636" max="5636" width="0" style="83" hidden="1"/>
    <col min="5637" max="5637" width="9.5" style="83" hidden="1"/>
    <col min="5638" max="5657" width="7.33203125" style="83" hidden="1"/>
    <col min="5658" max="5888" width="11.6640625" style="83" hidden="1"/>
    <col min="5889" max="5889" width="5.1640625" style="83" hidden="1"/>
    <col min="5890" max="5890" width="0" style="83" hidden="1"/>
    <col min="5891" max="5891" width="47" style="83" hidden="1"/>
    <col min="5892" max="5892" width="0" style="83" hidden="1"/>
    <col min="5893" max="5893" width="9.5" style="83" hidden="1"/>
    <col min="5894" max="5913" width="7.33203125" style="83" hidden="1"/>
    <col min="5914" max="6144" width="11.6640625" style="83" hidden="1"/>
    <col min="6145" max="6145" width="5.1640625" style="83" hidden="1"/>
    <col min="6146" max="6146" width="0" style="83" hidden="1"/>
    <col min="6147" max="6147" width="47" style="83" hidden="1"/>
    <col min="6148" max="6148" width="0" style="83" hidden="1"/>
    <col min="6149" max="6149" width="9.5" style="83" hidden="1"/>
    <col min="6150" max="6169" width="7.33203125" style="83" hidden="1"/>
    <col min="6170" max="6400" width="11.6640625" style="83" hidden="1"/>
    <col min="6401" max="6401" width="5.1640625" style="83" hidden="1"/>
    <col min="6402" max="6402" width="0" style="83" hidden="1"/>
    <col min="6403" max="6403" width="47" style="83" hidden="1"/>
    <col min="6404" max="6404" width="0" style="83" hidden="1"/>
    <col min="6405" max="6405" width="9.5" style="83" hidden="1"/>
    <col min="6406" max="6425" width="7.33203125" style="83" hidden="1"/>
    <col min="6426" max="6656" width="11.6640625" style="83" hidden="1"/>
    <col min="6657" max="6657" width="5.1640625" style="83" hidden="1"/>
    <col min="6658" max="6658" width="0" style="83" hidden="1"/>
    <col min="6659" max="6659" width="47" style="83" hidden="1"/>
    <col min="6660" max="6660" width="0" style="83" hidden="1"/>
    <col min="6661" max="6661" width="9.5" style="83" hidden="1"/>
    <col min="6662" max="6681" width="7.33203125" style="83" hidden="1"/>
    <col min="6682" max="6912" width="11.6640625" style="83" hidden="1"/>
    <col min="6913" max="6913" width="5.1640625" style="83" hidden="1"/>
    <col min="6914" max="6914" width="0" style="83" hidden="1"/>
    <col min="6915" max="6915" width="47" style="83" hidden="1"/>
    <col min="6916" max="6916" width="0" style="83" hidden="1"/>
    <col min="6917" max="6917" width="9.5" style="83" hidden="1"/>
    <col min="6918" max="6937" width="7.33203125" style="83" hidden="1"/>
    <col min="6938" max="7168" width="11.6640625" style="83" hidden="1"/>
    <col min="7169" max="7169" width="5.1640625" style="83" hidden="1"/>
    <col min="7170" max="7170" width="0" style="83" hidden="1"/>
    <col min="7171" max="7171" width="47" style="83" hidden="1"/>
    <col min="7172" max="7172" width="0" style="83" hidden="1"/>
    <col min="7173" max="7173" width="9.5" style="83" hidden="1"/>
    <col min="7174" max="7193" width="7.33203125" style="83" hidden="1"/>
    <col min="7194" max="7424" width="11.6640625" style="83" hidden="1"/>
    <col min="7425" max="7425" width="5.1640625" style="83" hidden="1"/>
    <col min="7426" max="7426" width="0" style="83" hidden="1"/>
    <col min="7427" max="7427" width="47" style="83" hidden="1"/>
    <col min="7428" max="7428" width="0" style="83" hidden="1"/>
    <col min="7429" max="7429" width="9.5" style="83" hidden="1"/>
    <col min="7430" max="7449" width="7.33203125" style="83" hidden="1"/>
    <col min="7450" max="7680" width="11.6640625" style="83" hidden="1"/>
    <col min="7681" max="7681" width="5.1640625" style="83" hidden="1"/>
    <col min="7682" max="7682" width="0" style="83" hidden="1"/>
    <col min="7683" max="7683" width="47" style="83" hidden="1"/>
    <col min="7684" max="7684" width="0" style="83" hidden="1"/>
    <col min="7685" max="7685" width="9.5" style="83" hidden="1"/>
    <col min="7686" max="7705" width="7.33203125" style="83" hidden="1"/>
    <col min="7706" max="7936" width="11.6640625" style="83" hidden="1"/>
    <col min="7937" max="7937" width="5.1640625" style="83" hidden="1"/>
    <col min="7938" max="7938" width="0" style="83" hidden="1"/>
    <col min="7939" max="7939" width="47" style="83" hidden="1"/>
    <col min="7940" max="7940" width="0" style="83" hidden="1"/>
    <col min="7941" max="7941" width="9.5" style="83" hidden="1"/>
    <col min="7942" max="7961" width="7.33203125" style="83" hidden="1"/>
    <col min="7962" max="8192" width="11.6640625" style="83" hidden="1"/>
    <col min="8193" max="8193" width="5.1640625" style="83" hidden="1"/>
    <col min="8194" max="8194" width="0" style="83" hidden="1"/>
    <col min="8195" max="8195" width="47" style="83" hidden="1"/>
    <col min="8196" max="8196" width="0" style="83" hidden="1"/>
    <col min="8197" max="8197" width="9.5" style="83" hidden="1"/>
    <col min="8198" max="8217" width="7.33203125" style="83" hidden="1"/>
    <col min="8218" max="8448" width="11.6640625" style="83" hidden="1"/>
    <col min="8449" max="8449" width="5.1640625" style="83" hidden="1"/>
    <col min="8450" max="8450" width="0" style="83" hidden="1"/>
    <col min="8451" max="8451" width="47" style="83" hidden="1"/>
    <col min="8452" max="8452" width="0" style="83" hidden="1"/>
    <col min="8453" max="8453" width="9.5" style="83" hidden="1"/>
    <col min="8454" max="8473" width="7.33203125" style="83" hidden="1"/>
    <col min="8474" max="8704" width="11.6640625" style="83" hidden="1"/>
    <col min="8705" max="8705" width="5.1640625" style="83" hidden="1"/>
    <col min="8706" max="8706" width="0" style="83" hidden="1"/>
    <col min="8707" max="8707" width="47" style="83" hidden="1"/>
    <col min="8708" max="8708" width="0" style="83" hidden="1"/>
    <col min="8709" max="8709" width="9.5" style="83" hidden="1"/>
    <col min="8710" max="8729" width="7.33203125" style="83" hidden="1"/>
    <col min="8730" max="8960" width="11.6640625" style="83" hidden="1"/>
    <col min="8961" max="8961" width="5.1640625" style="83" hidden="1"/>
    <col min="8962" max="8962" width="0" style="83" hidden="1"/>
    <col min="8963" max="8963" width="47" style="83" hidden="1"/>
    <col min="8964" max="8964" width="0" style="83" hidden="1"/>
    <col min="8965" max="8965" width="9.5" style="83" hidden="1"/>
    <col min="8966" max="8985" width="7.33203125" style="83" hidden="1"/>
    <col min="8986" max="9216" width="11.6640625" style="83" hidden="1"/>
    <col min="9217" max="9217" width="5.1640625" style="83" hidden="1"/>
    <col min="9218" max="9218" width="0" style="83" hidden="1"/>
    <col min="9219" max="9219" width="47" style="83" hidden="1"/>
    <col min="9220" max="9220" width="0" style="83" hidden="1"/>
    <col min="9221" max="9221" width="9.5" style="83" hidden="1"/>
    <col min="9222" max="9241" width="7.33203125" style="83" hidden="1"/>
    <col min="9242" max="9472" width="11.6640625" style="83" hidden="1"/>
    <col min="9473" max="9473" width="5.1640625" style="83" hidden="1"/>
    <col min="9474" max="9474" width="0" style="83" hidden="1"/>
    <col min="9475" max="9475" width="47" style="83" hidden="1"/>
    <col min="9476" max="9476" width="0" style="83" hidden="1"/>
    <col min="9477" max="9477" width="9.5" style="83" hidden="1"/>
    <col min="9478" max="9497" width="7.33203125" style="83" hidden="1"/>
    <col min="9498" max="9728" width="11.6640625" style="83" hidden="1"/>
    <col min="9729" max="9729" width="5.1640625" style="83" hidden="1"/>
    <col min="9730" max="9730" width="0" style="83" hidden="1"/>
    <col min="9731" max="9731" width="47" style="83" hidden="1"/>
    <col min="9732" max="9732" width="0" style="83" hidden="1"/>
    <col min="9733" max="9733" width="9.5" style="83" hidden="1"/>
    <col min="9734" max="9753" width="7.33203125" style="83" hidden="1"/>
    <col min="9754" max="9984" width="11.6640625" style="83" hidden="1"/>
    <col min="9985" max="9985" width="5.1640625" style="83" hidden="1"/>
    <col min="9986" max="9986" width="0" style="83" hidden="1"/>
    <col min="9987" max="9987" width="47" style="83" hidden="1"/>
    <col min="9988" max="9988" width="0" style="83" hidden="1"/>
    <col min="9989" max="9989" width="9.5" style="83" hidden="1"/>
    <col min="9990" max="10009" width="7.33203125" style="83" hidden="1"/>
    <col min="10010" max="10240" width="11.6640625" style="83" hidden="1"/>
    <col min="10241" max="10241" width="5.1640625" style="83" hidden="1"/>
    <col min="10242" max="10242" width="0" style="83" hidden="1"/>
    <col min="10243" max="10243" width="47" style="83" hidden="1"/>
    <col min="10244" max="10244" width="0" style="83" hidden="1"/>
    <col min="10245" max="10245" width="9.5" style="83" hidden="1"/>
    <col min="10246" max="10265" width="7.33203125" style="83" hidden="1"/>
    <col min="10266" max="10496" width="11.6640625" style="83" hidden="1"/>
    <col min="10497" max="10497" width="5.1640625" style="83" hidden="1"/>
    <col min="10498" max="10498" width="0" style="83" hidden="1"/>
    <col min="10499" max="10499" width="47" style="83" hidden="1"/>
    <col min="10500" max="10500" width="0" style="83" hidden="1"/>
    <col min="10501" max="10501" width="9.5" style="83" hidden="1"/>
    <col min="10502" max="10521" width="7.33203125" style="83" hidden="1"/>
    <col min="10522" max="10752" width="11.6640625" style="83" hidden="1"/>
    <col min="10753" max="10753" width="5.1640625" style="83" hidden="1"/>
    <col min="10754" max="10754" width="0" style="83" hidden="1"/>
    <col min="10755" max="10755" width="47" style="83" hidden="1"/>
    <col min="10756" max="10756" width="0" style="83" hidden="1"/>
    <col min="10757" max="10757" width="9.5" style="83" hidden="1"/>
    <col min="10758" max="10777" width="7.33203125" style="83" hidden="1"/>
    <col min="10778" max="11008" width="11.6640625" style="83" hidden="1"/>
    <col min="11009" max="11009" width="5.1640625" style="83" hidden="1"/>
    <col min="11010" max="11010" width="0" style="83" hidden="1"/>
    <col min="11011" max="11011" width="47" style="83" hidden="1"/>
    <col min="11012" max="11012" width="0" style="83" hidden="1"/>
    <col min="11013" max="11013" width="9.5" style="83" hidden="1"/>
    <col min="11014" max="11033" width="7.33203125" style="83" hidden="1"/>
    <col min="11034" max="11264" width="11.6640625" style="83" hidden="1"/>
    <col min="11265" max="11265" width="5.1640625" style="83" hidden="1"/>
    <col min="11266" max="11266" width="0" style="83" hidden="1"/>
    <col min="11267" max="11267" width="47" style="83" hidden="1"/>
    <col min="11268" max="11268" width="0" style="83" hidden="1"/>
    <col min="11269" max="11269" width="9.5" style="83" hidden="1"/>
    <col min="11270" max="11289" width="7.33203125" style="83" hidden="1"/>
    <col min="11290" max="11520" width="11.6640625" style="83" hidden="1"/>
    <col min="11521" max="11521" width="5.1640625" style="83" hidden="1"/>
    <col min="11522" max="11522" width="0" style="83" hidden="1"/>
    <col min="11523" max="11523" width="47" style="83" hidden="1"/>
    <col min="11524" max="11524" width="0" style="83" hidden="1"/>
    <col min="11525" max="11525" width="9.5" style="83" hidden="1"/>
    <col min="11526" max="11545" width="7.33203125" style="83" hidden="1"/>
    <col min="11546" max="11776" width="11.6640625" style="83" hidden="1"/>
    <col min="11777" max="11777" width="5.1640625" style="83" hidden="1"/>
    <col min="11778" max="11778" width="0" style="83" hidden="1"/>
    <col min="11779" max="11779" width="47" style="83" hidden="1"/>
    <col min="11780" max="11780" width="0" style="83" hidden="1"/>
    <col min="11781" max="11781" width="9.5" style="83" hidden="1"/>
    <col min="11782" max="11801" width="7.33203125" style="83" hidden="1"/>
    <col min="11802" max="12032" width="11.6640625" style="83" hidden="1"/>
    <col min="12033" max="12033" width="5.1640625" style="83" hidden="1"/>
    <col min="12034" max="12034" width="0" style="83" hidden="1"/>
    <col min="12035" max="12035" width="47" style="83" hidden="1"/>
    <col min="12036" max="12036" width="0" style="83" hidden="1"/>
    <col min="12037" max="12037" width="9.5" style="83" hidden="1"/>
    <col min="12038" max="12057" width="7.33203125" style="83" hidden="1"/>
    <col min="12058" max="12288" width="11.6640625" style="83" hidden="1"/>
    <col min="12289" max="12289" width="5.1640625" style="83" hidden="1"/>
    <col min="12290" max="12290" width="0" style="83" hidden="1"/>
    <col min="12291" max="12291" width="47" style="83" hidden="1"/>
    <col min="12292" max="12292" width="0" style="83" hidden="1"/>
    <col min="12293" max="12293" width="9.5" style="83" hidden="1"/>
    <col min="12294" max="12313" width="7.33203125" style="83" hidden="1"/>
    <col min="12314" max="12544" width="11.6640625" style="83" hidden="1"/>
    <col min="12545" max="12545" width="5.1640625" style="83" hidden="1"/>
    <col min="12546" max="12546" width="0" style="83" hidden="1"/>
    <col min="12547" max="12547" width="47" style="83" hidden="1"/>
    <col min="12548" max="12548" width="0" style="83" hidden="1"/>
    <col min="12549" max="12549" width="9.5" style="83" hidden="1"/>
    <col min="12550" max="12569" width="7.33203125" style="83" hidden="1"/>
    <col min="12570" max="12800" width="11.6640625" style="83" hidden="1"/>
    <col min="12801" max="12801" width="5.1640625" style="83" hidden="1"/>
    <col min="12802" max="12802" width="0" style="83" hidden="1"/>
    <col min="12803" max="12803" width="47" style="83" hidden="1"/>
    <col min="12804" max="12804" width="0" style="83" hidden="1"/>
    <col min="12805" max="12805" width="9.5" style="83" hidden="1"/>
    <col min="12806" max="12825" width="7.33203125" style="83" hidden="1"/>
    <col min="12826" max="13056" width="11.6640625" style="83" hidden="1"/>
    <col min="13057" max="13057" width="5.1640625" style="83" hidden="1"/>
    <col min="13058" max="13058" width="0" style="83" hidden="1"/>
    <col min="13059" max="13059" width="47" style="83" hidden="1"/>
    <col min="13060" max="13060" width="0" style="83" hidden="1"/>
    <col min="13061" max="13061" width="9.5" style="83" hidden="1"/>
    <col min="13062" max="13081" width="7.33203125" style="83" hidden="1"/>
    <col min="13082" max="13312" width="11.6640625" style="83" hidden="1"/>
    <col min="13313" max="13313" width="5.1640625" style="83" hidden="1"/>
    <col min="13314" max="13314" width="0" style="83" hidden="1"/>
    <col min="13315" max="13315" width="47" style="83" hidden="1"/>
    <col min="13316" max="13316" width="0" style="83" hidden="1"/>
    <col min="13317" max="13317" width="9.5" style="83" hidden="1"/>
    <col min="13318" max="13337" width="7.33203125" style="83" hidden="1"/>
    <col min="13338" max="13568" width="11.6640625" style="83" hidden="1"/>
    <col min="13569" max="13569" width="5.1640625" style="83" hidden="1"/>
    <col min="13570" max="13570" width="0" style="83" hidden="1"/>
    <col min="13571" max="13571" width="47" style="83" hidden="1"/>
    <col min="13572" max="13572" width="0" style="83" hidden="1"/>
    <col min="13573" max="13573" width="9.5" style="83" hidden="1"/>
    <col min="13574" max="13593" width="7.33203125" style="83" hidden="1"/>
    <col min="13594" max="13824" width="11.6640625" style="83" hidden="1"/>
    <col min="13825" max="13825" width="5.1640625" style="83" hidden="1"/>
    <col min="13826" max="13826" width="0" style="83" hidden="1"/>
    <col min="13827" max="13827" width="47" style="83" hidden="1"/>
    <col min="13828" max="13828" width="0" style="83" hidden="1"/>
    <col min="13829" max="13829" width="9.5" style="83" hidden="1"/>
    <col min="13830" max="13849" width="7.33203125" style="83" hidden="1"/>
    <col min="13850" max="14080" width="11.6640625" style="83" hidden="1"/>
    <col min="14081" max="14081" width="5.1640625" style="83" hidden="1"/>
    <col min="14082" max="14082" width="0" style="83" hidden="1"/>
    <col min="14083" max="14083" width="47" style="83" hidden="1"/>
    <col min="14084" max="14084" width="0" style="83" hidden="1"/>
    <col min="14085" max="14085" width="9.5" style="83" hidden="1"/>
    <col min="14086" max="14105" width="7.33203125" style="83" hidden="1"/>
    <col min="14106" max="14336" width="11.6640625" style="83" hidden="1"/>
    <col min="14337" max="14337" width="5.1640625" style="83" hidden="1"/>
    <col min="14338" max="14338" width="0" style="83" hidden="1"/>
    <col min="14339" max="14339" width="47" style="83" hidden="1"/>
    <col min="14340" max="14340" width="0" style="83" hidden="1"/>
    <col min="14341" max="14341" width="9.5" style="83" hidden="1"/>
    <col min="14342" max="14361" width="7.33203125" style="83" hidden="1"/>
    <col min="14362" max="14592" width="11.6640625" style="83" hidden="1"/>
    <col min="14593" max="14593" width="5.1640625" style="83" hidden="1"/>
    <col min="14594" max="14594" width="0" style="83" hidden="1"/>
    <col min="14595" max="14595" width="47" style="83" hidden="1"/>
    <col min="14596" max="14596" width="0" style="83" hidden="1"/>
    <col min="14597" max="14597" width="9.5" style="83" hidden="1"/>
    <col min="14598" max="14617" width="7.33203125" style="83" hidden="1"/>
    <col min="14618" max="14848" width="11.6640625" style="83" hidden="1"/>
    <col min="14849" max="14849" width="5.1640625" style="83" hidden="1"/>
    <col min="14850" max="14850" width="0" style="83" hidden="1"/>
    <col min="14851" max="14851" width="47" style="83" hidden="1"/>
    <col min="14852" max="14852" width="0" style="83" hidden="1"/>
    <col min="14853" max="14853" width="9.5" style="83" hidden="1"/>
    <col min="14854" max="14873" width="7.33203125" style="83" hidden="1"/>
    <col min="14874" max="15104" width="11.6640625" style="83" hidden="1"/>
    <col min="15105" max="15105" width="5.1640625" style="83" hidden="1"/>
    <col min="15106" max="15106" width="0" style="83" hidden="1"/>
    <col min="15107" max="15107" width="47" style="83" hidden="1"/>
    <col min="15108" max="15108" width="0" style="83" hidden="1"/>
    <col min="15109" max="15109" width="9.5" style="83" hidden="1"/>
    <col min="15110" max="15129" width="7.33203125" style="83" hidden="1"/>
    <col min="15130" max="15360" width="11.6640625" style="83" hidden="1"/>
    <col min="15361" max="15361" width="5.1640625" style="83" hidden="1"/>
    <col min="15362" max="15362" width="0" style="83" hidden="1"/>
    <col min="15363" max="15363" width="47" style="83" hidden="1"/>
    <col min="15364" max="15364" width="0" style="83" hidden="1"/>
    <col min="15365" max="15365" width="9.5" style="83" hidden="1"/>
    <col min="15366" max="15385" width="7.33203125" style="83" hidden="1"/>
    <col min="15386" max="15616" width="11.6640625" style="83" hidden="1"/>
    <col min="15617" max="15617" width="5.1640625" style="83" hidden="1"/>
    <col min="15618" max="15618" width="0" style="83" hidden="1"/>
    <col min="15619" max="15619" width="47" style="83" hidden="1"/>
    <col min="15620" max="15620" width="0" style="83" hidden="1"/>
    <col min="15621" max="15621" width="9.5" style="83" hidden="1"/>
    <col min="15622" max="15641" width="7.33203125" style="83" hidden="1"/>
    <col min="15642" max="15872" width="11.6640625" style="83" hidden="1"/>
    <col min="15873" max="15873" width="5.1640625" style="83" hidden="1"/>
    <col min="15874" max="15874" width="0" style="83" hidden="1"/>
    <col min="15875" max="15875" width="47" style="83" hidden="1"/>
    <col min="15876" max="15876" width="0" style="83" hidden="1"/>
    <col min="15877" max="15877" width="9.5" style="83" hidden="1"/>
    <col min="15878" max="15897" width="7.33203125" style="83" hidden="1"/>
    <col min="15898" max="16128" width="11.6640625" style="83" hidden="1"/>
    <col min="16129" max="16129" width="5.1640625" style="83" hidden="1"/>
    <col min="16130" max="16130" width="0" style="83" hidden="1"/>
    <col min="16131" max="16131" width="47" style="83" hidden="1"/>
    <col min="16132" max="16132" width="0" style="83" hidden="1"/>
    <col min="16133" max="16133" width="9.5" style="83" hidden="1"/>
    <col min="16134" max="16153" width="7.33203125" style="83" hidden="1"/>
    <col min="16154" max="16384" width="11.6640625" style="83" hidden="1"/>
  </cols>
  <sheetData>
    <row r="1" spans="1:16153" s="76" customFormat="1">
      <c r="A1" s="74"/>
      <c r="B1" s="74">
        <v>1</v>
      </c>
      <c r="C1" s="384" t="s">
        <v>64</v>
      </c>
      <c r="D1" s="384"/>
      <c r="E1" s="384"/>
      <c r="F1" s="384"/>
      <c r="G1" s="384"/>
      <c r="H1" s="384"/>
      <c r="I1" s="384"/>
      <c r="J1" s="384"/>
      <c r="K1" s="384"/>
      <c r="L1" s="384"/>
      <c r="M1" s="384"/>
      <c r="N1" s="384"/>
      <c r="O1" s="384"/>
      <c r="P1" s="384"/>
      <c r="Q1" s="384"/>
      <c r="R1" s="384"/>
      <c r="S1" s="384"/>
      <c r="T1" s="384"/>
      <c r="U1" s="384"/>
      <c r="V1" s="384"/>
      <c r="W1" s="384"/>
      <c r="X1" s="384"/>
      <c r="Y1" s="384"/>
      <c r="Z1" s="75"/>
    </row>
    <row r="2" spans="1:16153" s="76" customFormat="1">
      <c r="A2" s="74"/>
      <c r="B2" s="74">
        <v>2</v>
      </c>
      <c r="D2" s="100">
        <v>2</v>
      </c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</row>
    <row r="3" spans="1:16153" s="76" customFormat="1">
      <c r="A3" s="74"/>
      <c r="B3" s="74">
        <v>3</v>
      </c>
      <c r="C3" s="79"/>
      <c r="D3" s="101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5"/>
    </row>
    <row r="4" spans="1:16153" s="76" customFormat="1">
      <c r="A4" s="82" t="s">
        <v>65</v>
      </c>
      <c r="B4" s="74">
        <v>4</v>
      </c>
      <c r="C4" s="102" t="s">
        <v>95</v>
      </c>
      <c r="D4" s="103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75"/>
    </row>
    <row r="5" spans="1:16153" s="76" customFormat="1">
      <c r="A5" s="74"/>
      <c r="B5" s="74">
        <v>5</v>
      </c>
      <c r="D5" s="100">
        <v>5</v>
      </c>
      <c r="E5" s="104" t="s">
        <v>96</v>
      </c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  <c r="S5" s="104"/>
      <c r="T5" s="104"/>
      <c r="U5" s="104"/>
      <c r="V5" s="104"/>
      <c r="W5" s="104"/>
      <c r="X5" s="104"/>
      <c r="Y5" s="104"/>
      <c r="Z5" s="75"/>
    </row>
    <row r="6" spans="1:16153" s="76" customFormat="1">
      <c r="A6" s="74"/>
      <c r="B6" s="74">
        <v>6</v>
      </c>
      <c r="C6" s="105" t="s">
        <v>3</v>
      </c>
      <c r="D6" s="106">
        <v>6</v>
      </c>
      <c r="E6" s="107">
        <v>-425</v>
      </c>
      <c r="F6" s="107">
        <v>-400</v>
      </c>
      <c r="G6" s="107">
        <v>-350</v>
      </c>
      <c r="H6" s="107">
        <v>-325</v>
      </c>
      <c r="I6" s="107">
        <v>-200</v>
      </c>
      <c r="J6" s="107">
        <v>-100</v>
      </c>
      <c r="K6" s="107">
        <v>70</v>
      </c>
      <c r="L6" s="107">
        <v>200</v>
      </c>
      <c r="M6" s="107">
        <v>300</v>
      </c>
      <c r="N6" s="107">
        <v>400</v>
      </c>
      <c r="O6" s="107">
        <v>500</v>
      </c>
      <c r="P6" s="107">
        <v>600</v>
      </c>
      <c r="Q6" s="107">
        <v>700</v>
      </c>
      <c r="R6" s="107">
        <v>800</v>
      </c>
      <c r="S6" s="107">
        <v>900</v>
      </c>
      <c r="T6" s="107">
        <v>1000</v>
      </c>
      <c r="U6" s="107">
        <v>1100</v>
      </c>
      <c r="V6" s="107">
        <v>1200</v>
      </c>
      <c r="W6" s="107">
        <v>1300</v>
      </c>
      <c r="X6" s="107">
        <v>1400</v>
      </c>
      <c r="Y6" s="107">
        <v>1500</v>
      </c>
      <c r="Z6" s="75"/>
    </row>
    <row r="7" spans="1:16153">
      <c r="B7" s="88">
        <v>68</v>
      </c>
      <c r="C7" s="83" t="s">
        <v>97</v>
      </c>
      <c r="D7" s="108">
        <v>7</v>
      </c>
      <c r="E7" s="109">
        <v>19.2</v>
      </c>
      <c r="F7" s="109">
        <v>19.100000000000001</v>
      </c>
      <c r="G7" s="109">
        <v>19.100000000000001</v>
      </c>
      <c r="H7" s="109">
        <v>19.2</v>
      </c>
      <c r="I7" s="109">
        <v>19.5</v>
      </c>
      <c r="J7" s="109">
        <v>20</v>
      </c>
      <c r="K7" s="109">
        <v>20.8</v>
      </c>
      <c r="L7" s="109">
        <v>21.5</v>
      </c>
      <c r="M7" s="109">
        <v>22</v>
      </c>
      <c r="N7" s="109">
        <v>22.5</v>
      </c>
      <c r="O7" s="109">
        <v>22.6</v>
      </c>
      <c r="P7" s="109">
        <v>22.6</v>
      </c>
      <c r="Q7" s="109"/>
      <c r="R7" s="109"/>
      <c r="S7" s="109"/>
      <c r="T7" s="109"/>
      <c r="U7" s="109"/>
      <c r="V7" s="109"/>
      <c r="W7" s="109"/>
      <c r="X7" s="109"/>
      <c r="Y7" s="109"/>
      <c r="Z7" s="119">
        <v>22</v>
      </c>
    </row>
    <row r="8" spans="1:16153" s="110" customFormat="1">
      <c r="B8" s="88">
        <v>34</v>
      </c>
      <c r="C8" s="83" t="s">
        <v>98</v>
      </c>
      <c r="D8" s="108">
        <v>8</v>
      </c>
      <c r="E8" s="111"/>
      <c r="F8" s="111"/>
      <c r="G8" s="111"/>
      <c r="H8" s="111">
        <v>23.3</v>
      </c>
      <c r="I8" s="111">
        <v>22.9</v>
      </c>
      <c r="J8" s="111">
        <v>22.7</v>
      </c>
      <c r="K8" s="111">
        <v>22</v>
      </c>
      <c r="L8" s="111">
        <v>21.5</v>
      </c>
      <c r="M8" s="111">
        <v>21.1</v>
      </c>
      <c r="N8" s="111">
        <v>20.7</v>
      </c>
      <c r="O8" s="111">
        <v>20.2</v>
      </c>
      <c r="P8" s="111">
        <v>19.600000000000001</v>
      </c>
      <c r="Q8" s="111">
        <v>18.8</v>
      </c>
      <c r="R8" s="111"/>
      <c r="S8" s="111"/>
      <c r="T8" s="111"/>
      <c r="U8" s="111"/>
      <c r="V8" s="111"/>
      <c r="W8" s="111"/>
      <c r="X8" s="111"/>
      <c r="Y8" s="111"/>
      <c r="Z8" s="120">
        <v>16</v>
      </c>
      <c r="AA8" s="83"/>
      <c r="AB8" s="83"/>
      <c r="AC8" s="83"/>
      <c r="AD8" s="83"/>
      <c r="AE8" s="83"/>
      <c r="AF8" s="83"/>
      <c r="AG8" s="83"/>
      <c r="AH8" s="83"/>
      <c r="AI8" s="83"/>
      <c r="AJ8" s="83"/>
      <c r="AK8" s="83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3"/>
      <c r="AX8" s="83"/>
      <c r="AY8" s="83"/>
      <c r="AZ8" s="83"/>
      <c r="BA8" s="83"/>
      <c r="BB8" s="83"/>
      <c r="BC8" s="83"/>
      <c r="BD8" s="83"/>
      <c r="BE8" s="83"/>
      <c r="BF8" s="83"/>
      <c r="BG8" s="83"/>
      <c r="BH8" s="83"/>
      <c r="BI8" s="83"/>
      <c r="BJ8" s="83"/>
      <c r="BK8" s="83"/>
      <c r="BL8" s="83"/>
      <c r="BM8" s="83"/>
      <c r="BN8" s="83"/>
      <c r="BO8" s="83"/>
      <c r="BP8" s="83"/>
      <c r="BQ8" s="83"/>
      <c r="BR8" s="83"/>
      <c r="BS8" s="83"/>
      <c r="BT8" s="83"/>
      <c r="BU8" s="83"/>
      <c r="BV8" s="83"/>
      <c r="BW8" s="83"/>
      <c r="BX8" s="83"/>
      <c r="BY8" s="83"/>
      <c r="BZ8" s="83"/>
      <c r="CA8" s="83"/>
      <c r="CB8" s="83"/>
      <c r="CC8" s="83"/>
      <c r="CD8" s="83"/>
      <c r="CE8" s="83"/>
      <c r="CF8" s="83"/>
      <c r="CG8" s="83"/>
      <c r="CH8" s="83"/>
      <c r="CI8" s="83"/>
      <c r="CJ8" s="83"/>
      <c r="CK8" s="83"/>
      <c r="CL8" s="83"/>
      <c r="CM8" s="83"/>
      <c r="CN8" s="83"/>
      <c r="CO8" s="83"/>
      <c r="CP8" s="83"/>
      <c r="CQ8" s="83"/>
      <c r="CR8" s="83"/>
      <c r="CS8" s="83"/>
      <c r="CT8" s="83"/>
      <c r="CU8" s="83"/>
      <c r="CV8" s="83"/>
      <c r="CW8" s="83"/>
      <c r="CX8" s="83"/>
      <c r="CY8" s="83"/>
      <c r="CZ8" s="83"/>
      <c r="DA8" s="83"/>
      <c r="DB8" s="83"/>
      <c r="DC8" s="83"/>
      <c r="DD8" s="83"/>
      <c r="DE8" s="83"/>
      <c r="DF8" s="83"/>
      <c r="DG8" s="83"/>
      <c r="DH8" s="83"/>
      <c r="DI8" s="83"/>
      <c r="DJ8" s="83"/>
      <c r="DK8" s="83"/>
      <c r="DL8" s="83"/>
      <c r="DM8" s="83"/>
      <c r="DN8" s="83"/>
      <c r="DO8" s="83"/>
      <c r="DP8" s="83"/>
      <c r="DQ8" s="83"/>
      <c r="DR8" s="83"/>
      <c r="DS8" s="83"/>
      <c r="DT8" s="83"/>
      <c r="DU8" s="83"/>
      <c r="DV8" s="83"/>
      <c r="DW8" s="83"/>
      <c r="DX8" s="83"/>
      <c r="DY8" s="83"/>
      <c r="DZ8" s="83"/>
      <c r="EA8" s="83"/>
      <c r="EB8" s="83"/>
      <c r="EC8" s="83"/>
      <c r="ED8" s="83"/>
      <c r="EE8" s="83"/>
      <c r="EF8" s="83"/>
      <c r="EG8" s="83"/>
      <c r="EH8" s="83"/>
      <c r="EI8" s="83"/>
      <c r="EJ8" s="83"/>
      <c r="EK8" s="83"/>
      <c r="EL8" s="83"/>
      <c r="EM8" s="83"/>
      <c r="EN8" s="83"/>
      <c r="EO8" s="83"/>
      <c r="EP8" s="83"/>
      <c r="EQ8" s="83"/>
      <c r="ER8" s="83"/>
      <c r="ES8" s="83"/>
      <c r="ET8" s="83"/>
      <c r="EU8" s="83"/>
      <c r="EV8" s="83"/>
      <c r="EW8" s="83"/>
      <c r="EX8" s="83"/>
      <c r="EY8" s="83"/>
      <c r="EZ8" s="83"/>
      <c r="FA8" s="83"/>
      <c r="FB8" s="83"/>
      <c r="FC8" s="83"/>
      <c r="FD8" s="83"/>
      <c r="FE8" s="83"/>
      <c r="FF8" s="83"/>
      <c r="FG8" s="83"/>
      <c r="FH8" s="83"/>
      <c r="FI8" s="83"/>
      <c r="FJ8" s="83"/>
      <c r="FK8" s="83"/>
      <c r="FL8" s="83"/>
      <c r="FM8" s="83"/>
      <c r="FN8" s="83"/>
      <c r="FO8" s="83"/>
      <c r="FP8" s="83"/>
      <c r="FQ8" s="83"/>
      <c r="FR8" s="83"/>
      <c r="FS8" s="83"/>
      <c r="FT8" s="83"/>
      <c r="FU8" s="83"/>
      <c r="FV8" s="83"/>
      <c r="FW8" s="83"/>
      <c r="FX8" s="83"/>
      <c r="FY8" s="83"/>
      <c r="FZ8" s="83"/>
      <c r="GA8" s="83"/>
      <c r="GB8" s="83"/>
      <c r="GC8" s="83"/>
      <c r="GD8" s="83"/>
      <c r="GE8" s="83"/>
      <c r="GF8" s="83"/>
      <c r="GG8" s="83"/>
      <c r="GH8" s="83"/>
      <c r="GI8" s="83"/>
      <c r="GJ8" s="83"/>
      <c r="GK8" s="83"/>
      <c r="GL8" s="83"/>
      <c r="GM8" s="83"/>
      <c r="GN8" s="83"/>
      <c r="GO8" s="83"/>
      <c r="GP8" s="83"/>
      <c r="GQ8" s="83"/>
      <c r="GR8" s="83"/>
      <c r="GS8" s="83"/>
      <c r="GT8" s="83"/>
      <c r="GU8" s="83"/>
      <c r="GV8" s="83"/>
      <c r="GW8" s="83"/>
      <c r="GX8" s="83"/>
      <c r="GY8" s="83"/>
      <c r="GZ8" s="83"/>
      <c r="HA8" s="83"/>
      <c r="HB8" s="83"/>
      <c r="HC8" s="83"/>
      <c r="HD8" s="83"/>
      <c r="HE8" s="83"/>
      <c r="HF8" s="83"/>
      <c r="HG8" s="83"/>
      <c r="HH8" s="83"/>
      <c r="HI8" s="83"/>
      <c r="HJ8" s="83"/>
      <c r="HK8" s="83"/>
      <c r="HL8" s="83"/>
      <c r="HM8" s="83"/>
      <c r="HN8" s="83"/>
      <c r="HO8" s="83"/>
      <c r="HP8" s="83"/>
      <c r="HQ8" s="83"/>
      <c r="HR8" s="83"/>
      <c r="HS8" s="83"/>
      <c r="HT8" s="83"/>
      <c r="HU8" s="83"/>
      <c r="HV8" s="83"/>
      <c r="HW8" s="83"/>
      <c r="HX8" s="83"/>
      <c r="HY8" s="83"/>
      <c r="HZ8" s="83"/>
      <c r="IA8" s="83"/>
      <c r="IB8" s="83"/>
      <c r="IC8" s="83"/>
      <c r="ID8" s="83"/>
      <c r="IE8" s="83"/>
      <c r="IF8" s="83"/>
      <c r="IG8" s="83"/>
      <c r="IH8" s="83"/>
      <c r="II8" s="83"/>
      <c r="IJ8" s="83"/>
      <c r="IK8" s="83"/>
      <c r="IL8" s="83"/>
      <c r="IM8" s="83"/>
      <c r="IN8" s="83"/>
      <c r="IO8" s="83"/>
      <c r="IP8" s="83"/>
      <c r="IQ8" s="83"/>
      <c r="IR8" s="83"/>
      <c r="IS8" s="83"/>
      <c r="IT8" s="83"/>
      <c r="IU8" s="83"/>
      <c r="IV8" s="83"/>
      <c r="IW8" s="83"/>
      <c r="IX8" s="83"/>
      <c r="IY8" s="83"/>
      <c r="IZ8" s="83"/>
      <c r="JA8" s="83"/>
      <c r="JB8" s="83"/>
      <c r="JC8" s="83"/>
      <c r="JD8" s="83"/>
      <c r="JE8" s="83"/>
      <c r="JF8" s="83"/>
      <c r="JG8" s="83"/>
      <c r="JH8" s="83"/>
      <c r="JI8" s="83"/>
      <c r="JJ8" s="83"/>
      <c r="JK8" s="83"/>
      <c r="JL8" s="83"/>
      <c r="JM8" s="83"/>
      <c r="JN8" s="83"/>
      <c r="JO8" s="83"/>
      <c r="JP8" s="83"/>
      <c r="JQ8" s="83"/>
      <c r="JR8" s="83"/>
      <c r="JS8" s="83"/>
      <c r="JT8" s="83"/>
      <c r="JU8" s="83"/>
      <c r="JV8" s="83"/>
      <c r="JW8" s="83"/>
      <c r="JX8" s="83"/>
      <c r="JY8" s="83"/>
      <c r="JZ8" s="83"/>
      <c r="KA8" s="83"/>
      <c r="KB8" s="83"/>
      <c r="KC8" s="83"/>
      <c r="KD8" s="83"/>
      <c r="KE8" s="83"/>
      <c r="KF8" s="83"/>
      <c r="KG8" s="83"/>
      <c r="KH8" s="83"/>
      <c r="KI8" s="83"/>
      <c r="KJ8" s="83"/>
      <c r="KK8" s="83"/>
      <c r="KL8" s="83"/>
      <c r="KM8" s="83"/>
      <c r="KN8" s="83"/>
      <c r="KO8" s="83"/>
      <c r="KP8" s="83"/>
      <c r="KQ8" s="83"/>
      <c r="KR8" s="83"/>
      <c r="KS8" s="83"/>
      <c r="KT8" s="83"/>
      <c r="KU8" s="83"/>
      <c r="KV8" s="83"/>
      <c r="KW8" s="83"/>
      <c r="KX8" s="83"/>
      <c r="KY8" s="83"/>
      <c r="KZ8" s="83"/>
      <c r="LA8" s="83"/>
      <c r="LB8" s="83"/>
      <c r="LC8" s="83"/>
      <c r="LD8" s="83"/>
      <c r="LE8" s="83"/>
      <c r="LF8" s="83"/>
      <c r="LG8" s="83"/>
      <c r="LH8" s="83"/>
      <c r="LI8" s="83"/>
      <c r="LJ8" s="83"/>
      <c r="LK8" s="83"/>
      <c r="LL8" s="83"/>
      <c r="LM8" s="83"/>
      <c r="LN8" s="83"/>
      <c r="LO8" s="83"/>
      <c r="LP8" s="83"/>
      <c r="LQ8" s="83"/>
      <c r="LR8" s="83"/>
      <c r="LS8" s="83"/>
      <c r="LT8" s="83"/>
      <c r="LU8" s="83"/>
      <c r="LV8" s="83"/>
      <c r="LW8" s="83"/>
      <c r="LX8" s="83"/>
      <c r="LY8" s="83"/>
      <c r="LZ8" s="83"/>
      <c r="MA8" s="83"/>
      <c r="MB8" s="83"/>
      <c r="MC8" s="83"/>
      <c r="MD8" s="83"/>
      <c r="ME8" s="83"/>
      <c r="MF8" s="83"/>
      <c r="MG8" s="83"/>
      <c r="MH8" s="83"/>
      <c r="MI8" s="83"/>
      <c r="MJ8" s="83"/>
      <c r="MK8" s="83"/>
      <c r="ML8" s="83"/>
      <c r="MM8" s="83"/>
      <c r="MN8" s="83"/>
      <c r="MO8" s="83"/>
      <c r="MP8" s="83"/>
      <c r="MQ8" s="83"/>
      <c r="MR8" s="83"/>
      <c r="MS8" s="83"/>
      <c r="MT8" s="83"/>
      <c r="MU8" s="83"/>
      <c r="MV8" s="83"/>
      <c r="MW8" s="83"/>
      <c r="MX8" s="83"/>
      <c r="MY8" s="83"/>
      <c r="MZ8" s="83"/>
      <c r="NA8" s="83"/>
      <c r="NB8" s="83"/>
      <c r="NC8" s="83"/>
      <c r="ND8" s="83"/>
      <c r="NE8" s="83"/>
      <c r="NF8" s="83"/>
      <c r="NG8" s="83"/>
      <c r="NH8" s="83"/>
      <c r="NI8" s="83"/>
      <c r="NJ8" s="83"/>
      <c r="NK8" s="83"/>
      <c r="NL8" s="83"/>
      <c r="NM8" s="83"/>
      <c r="NN8" s="83"/>
      <c r="NO8" s="83"/>
      <c r="NP8" s="83"/>
      <c r="NQ8" s="83"/>
      <c r="NR8" s="83"/>
      <c r="NS8" s="83"/>
      <c r="NT8" s="83"/>
      <c r="NU8" s="83"/>
      <c r="NV8" s="83"/>
      <c r="NW8" s="83"/>
      <c r="NX8" s="83"/>
      <c r="NY8" s="83"/>
      <c r="NZ8" s="83"/>
      <c r="OA8" s="83"/>
      <c r="OB8" s="83"/>
      <c r="OC8" s="83"/>
      <c r="OD8" s="83"/>
      <c r="OE8" s="83"/>
      <c r="OF8" s="83"/>
      <c r="OG8" s="83"/>
      <c r="OH8" s="83"/>
      <c r="OI8" s="83"/>
      <c r="OJ8" s="83"/>
      <c r="OK8" s="83"/>
      <c r="OL8" s="83"/>
      <c r="OM8" s="83"/>
      <c r="ON8" s="83"/>
      <c r="OO8" s="83"/>
      <c r="OP8" s="83"/>
      <c r="OQ8" s="83"/>
      <c r="OR8" s="83"/>
      <c r="OS8" s="83"/>
      <c r="OT8" s="83"/>
      <c r="OU8" s="83"/>
      <c r="OV8" s="83"/>
      <c r="OW8" s="83"/>
      <c r="OX8" s="83"/>
      <c r="OY8" s="83"/>
      <c r="OZ8" s="83"/>
      <c r="PA8" s="83"/>
      <c r="PB8" s="83"/>
      <c r="PC8" s="83"/>
      <c r="PD8" s="83"/>
      <c r="PE8" s="83"/>
      <c r="PF8" s="83"/>
      <c r="PG8" s="83"/>
      <c r="PH8" s="83"/>
      <c r="PI8" s="83"/>
      <c r="PJ8" s="83"/>
      <c r="PK8" s="83"/>
      <c r="PL8" s="83"/>
      <c r="PM8" s="83"/>
      <c r="PN8" s="83"/>
      <c r="PO8" s="83"/>
      <c r="PP8" s="83"/>
      <c r="PQ8" s="83"/>
      <c r="PR8" s="83"/>
      <c r="PS8" s="83"/>
      <c r="PT8" s="83"/>
      <c r="PU8" s="83"/>
      <c r="PV8" s="83"/>
      <c r="PW8" s="83"/>
      <c r="PX8" s="83"/>
      <c r="PY8" s="83"/>
      <c r="PZ8" s="83"/>
      <c r="QA8" s="83"/>
      <c r="QB8" s="83"/>
      <c r="QC8" s="83"/>
      <c r="QD8" s="83"/>
      <c r="QE8" s="83"/>
      <c r="QF8" s="83"/>
      <c r="QG8" s="83"/>
      <c r="QH8" s="83"/>
      <c r="QI8" s="83"/>
      <c r="QJ8" s="83"/>
      <c r="QK8" s="83"/>
      <c r="QL8" s="83"/>
      <c r="QM8" s="83"/>
      <c r="QN8" s="83"/>
      <c r="QO8" s="83"/>
      <c r="QP8" s="83"/>
      <c r="QQ8" s="83"/>
      <c r="QR8" s="83"/>
      <c r="QS8" s="83"/>
      <c r="QT8" s="83"/>
      <c r="QU8" s="83"/>
      <c r="QV8" s="83"/>
      <c r="QW8" s="83"/>
      <c r="QX8" s="83"/>
      <c r="QY8" s="83"/>
      <c r="QZ8" s="83"/>
      <c r="RA8" s="83"/>
      <c r="RB8" s="83"/>
      <c r="RC8" s="83"/>
      <c r="RD8" s="83"/>
      <c r="RE8" s="83"/>
      <c r="RF8" s="83"/>
      <c r="RG8" s="83"/>
      <c r="RH8" s="83"/>
      <c r="RI8" s="83"/>
      <c r="RJ8" s="83"/>
      <c r="RK8" s="83"/>
      <c r="RL8" s="83"/>
      <c r="RM8" s="83"/>
      <c r="RN8" s="83"/>
      <c r="RO8" s="83"/>
      <c r="RP8" s="83"/>
      <c r="RQ8" s="83"/>
      <c r="RR8" s="83"/>
      <c r="RS8" s="83"/>
      <c r="RT8" s="83"/>
      <c r="RU8" s="83"/>
      <c r="RV8" s="83"/>
      <c r="RW8" s="83"/>
      <c r="RX8" s="83"/>
      <c r="RY8" s="83"/>
      <c r="RZ8" s="83"/>
      <c r="SA8" s="83"/>
      <c r="SB8" s="83"/>
      <c r="SC8" s="83"/>
      <c r="SD8" s="83"/>
      <c r="SE8" s="83"/>
      <c r="SF8" s="83"/>
      <c r="SG8" s="83"/>
      <c r="SH8" s="83"/>
      <c r="SI8" s="83"/>
      <c r="SJ8" s="83"/>
      <c r="SK8" s="83"/>
      <c r="SL8" s="83"/>
      <c r="SM8" s="83"/>
      <c r="SN8" s="83"/>
      <c r="SO8" s="83"/>
      <c r="SP8" s="83"/>
      <c r="SQ8" s="83"/>
      <c r="SR8" s="83"/>
      <c r="SS8" s="83"/>
      <c r="ST8" s="83"/>
      <c r="SU8" s="83"/>
      <c r="SV8" s="83"/>
      <c r="SW8" s="83"/>
      <c r="SX8" s="83"/>
      <c r="SY8" s="83"/>
      <c r="SZ8" s="83"/>
      <c r="TA8" s="83"/>
      <c r="TB8" s="83"/>
      <c r="TC8" s="83"/>
      <c r="TD8" s="83"/>
      <c r="TE8" s="83"/>
      <c r="TF8" s="83"/>
      <c r="TG8" s="83"/>
      <c r="TH8" s="83"/>
      <c r="TI8" s="83"/>
      <c r="TJ8" s="83"/>
      <c r="TK8" s="83"/>
      <c r="TL8" s="83"/>
      <c r="TM8" s="83"/>
      <c r="TN8" s="83"/>
      <c r="TO8" s="83"/>
      <c r="TP8" s="83"/>
      <c r="TQ8" s="83"/>
      <c r="TR8" s="83"/>
      <c r="TS8" s="83"/>
      <c r="TT8" s="83"/>
      <c r="TU8" s="83"/>
      <c r="TV8" s="83"/>
      <c r="TW8" s="83"/>
      <c r="TX8" s="83"/>
      <c r="TY8" s="83"/>
      <c r="TZ8" s="83"/>
      <c r="UA8" s="83"/>
      <c r="UB8" s="83"/>
      <c r="UC8" s="83"/>
      <c r="UD8" s="83"/>
      <c r="UE8" s="83"/>
      <c r="UF8" s="83"/>
      <c r="UG8" s="83"/>
      <c r="UH8" s="83"/>
      <c r="UI8" s="83"/>
      <c r="UJ8" s="83"/>
      <c r="UK8" s="83"/>
      <c r="UL8" s="83"/>
      <c r="UM8" s="83"/>
      <c r="UN8" s="83"/>
      <c r="UO8" s="83"/>
      <c r="UP8" s="83"/>
      <c r="UQ8" s="83"/>
      <c r="UR8" s="83"/>
      <c r="US8" s="83"/>
      <c r="UT8" s="83"/>
      <c r="UU8" s="83"/>
      <c r="UV8" s="83"/>
      <c r="UW8" s="83"/>
      <c r="UX8" s="83"/>
      <c r="UY8" s="83"/>
      <c r="UZ8" s="83"/>
      <c r="VA8" s="83"/>
      <c r="VB8" s="83"/>
      <c r="VC8" s="83"/>
      <c r="VD8" s="83"/>
      <c r="VE8" s="83"/>
      <c r="VF8" s="83"/>
      <c r="VG8" s="83"/>
      <c r="VH8" s="83"/>
      <c r="VI8" s="83"/>
      <c r="VJ8" s="83"/>
      <c r="VK8" s="83"/>
      <c r="VL8" s="83"/>
      <c r="VM8" s="83"/>
      <c r="VN8" s="83"/>
      <c r="VO8" s="83"/>
      <c r="VP8" s="83"/>
      <c r="VQ8" s="83"/>
      <c r="VR8" s="83"/>
      <c r="VS8" s="83"/>
      <c r="VT8" s="83"/>
      <c r="VU8" s="83"/>
      <c r="VV8" s="83"/>
      <c r="VW8" s="83"/>
      <c r="VX8" s="83"/>
      <c r="VY8" s="83"/>
      <c r="VZ8" s="83"/>
      <c r="WA8" s="83"/>
      <c r="WB8" s="83"/>
      <c r="WC8" s="83"/>
      <c r="WD8" s="83"/>
      <c r="WE8" s="83"/>
      <c r="WF8" s="83"/>
      <c r="WG8" s="83"/>
      <c r="WH8" s="83"/>
      <c r="WI8" s="83"/>
      <c r="WJ8" s="83"/>
      <c r="WK8" s="83"/>
      <c r="WL8" s="83"/>
      <c r="WM8" s="83"/>
      <c r="WN8" s="83"/>
      <c r="WO8" s="83"/>
      <c r="WP8" s="83"/>
      <c r="WQ8" s="83"/>
      <c r="WR8" s="83"/>
      <c r="WS8" s="83"/>
      <c r="WT8" s="83"/>
      <c r="WU8" s="83"/>
      <c r="WV8" s="83"/>
      <c r="WW8" s="83"/>
      <c r="WX8" s="83"/>
      <c r="WY8" s="83"/>
      <c r="WZ8" s="83"/>
      <c r="XA8" s="83"/>
      <c r="XB8" s="83"/>
      <c r="XC8" s="83"/>
      <c r="XD8" s="83"/>
      <c r="XE8" s="83"/>
      <c r="XF8" s="83"/>
      <c r="XG8" s="83"/>
      <c r="XH8" s="83"/>
      <c r="XI8" s="83"/>
      <c r="XJ8" s="83"/>
      <c r="XK8" s="83"/>
      <c r="XL8" s="83"/>
      <c r="XM8" s="83"/>
      <c r="XN8" s="83"/>
      <c r="XO8" s="83"/>
      <c r="XP8" s="83"/>
      <c r="XQ8" s="83"/>
      <c r="XR8" s="83"/>
      <c r="XS8" s="83"/>
      <c r="XT8" s="83"/>
      <c r="XU8" s="83"/>
      <c r="XV8" s="83"/>
      <c r="XW8" s="83"/>
      <c r="XX8" s="83"/>
      <c r="XY8" s="83"/>
      <c r="XZ8" s="83"/>
      <c r="YA8" s="83"/>
      <c r="YB8" s="83"/>
      <c r="YC8" s="83"/>
      <c r="YD8" s="83"/>
      <c r="YE8" s="83"/>
      <c r="YF8" s="83"/>
      <c r="YG8" s="83"/>
      <c r="YH8" s="83"/>
      <c r="YI8" s="83"/>
      <c r="YJ8" s="83"/>
      <c r="YK8" s="83"/>
      <c r="YL8" s="83"/>
      <c r="YM8" s="83"/>
      <c r="YN8" s="83"/>
      <c r="YO8" s="83"/>
      <c r="YP8" s="83"/>
      <c r="YQ8" s="83"/>
      <c r="YR8" s="83"/>
      <c r="YS8" s="83"/>
      <c r="YT8" s="83"/>
      <c r="YU8" s="83"/>
      <c r="YV8" s="83"/>
      <c r="YW8" s="83"/>
      <c r="YX8" s="83"/>
      <c r="YY8" s="83"/>
      <c r="YZ8" s="83"/>
      <c r="ZA8" s="83"/>
      <c r="ZB8" s="83"/>
      <c r="ZC8" s="83"/>
      <c r="ZD8" s="83"/>
      <c r="ZE8" s="83"/>
      <c r="ZF8" s="83"/>
      <c r="ZG8" s="83"/>
      <c r="ZH8" s="83"/>
      <c r="ZI8" s="83"/>
      <c r="ZJ8" s="83"/>
      <c r="ZK8" s="83"/>
      <c r="ZL8" s="83"/>
      <c r="ZM8" s="83"/>
      <c r="ZN8" s="83"/>
      <c r="ZO8" s="83"/>
      <c r="ZP8" s="83"/>
      <c r="ZQ8" s="83"/>
      <c r="ZR8" s="83"/>
      <c r="ZS8" s="83"/>
      <c r="ZT8" s="83"/>
      <c r="ZU8" s="83"/>
      <c r="ZV8" s="83"/>
      <c r="ZW8" s="83"/>
      <c r="ZX8" s="83"/>
      <c r="ZY8" s="83"/>
      <c r="ZZ8" s="83"/>
      <c r="AAA8" s="83"/>
      <c r="AAB8" s="83"/>
      <c r="AAC8" s="83"/>
      <c r="AAD8" s="83"/>
      <c r="AAE8" s="83"/>
      <c r="AAF8" s="83"/>
      <c r="AAG8" s="83"/>
      <c r="AAH8" s="83"/>
      <c r="AAI8" s="83"/>
      <c r="AAJ8" s="83"/>
      <c r="AAK8" s="83"/>
      <c r="AAL8" s="83"/>
      <c r="AAM8" s="83"/>
      <c r="AAN8" s="83"/>
      <c r="AAO8" s="83"/>
      <c r="AAP8" s="83"/>
      <c r="AAQ8" s="83"/>
      <c r="AAR8" s="83"/>
      <c r="AAS8" s="83"/>
      <c r="AAT8" s="83"/>
      <c r="AAU8" s="83"/>
      <c r="AAV8" s="83"/>
      <c r="AAW8" s="83"/>
      <c r="AAX8" s="83"/>
      <c r="AAY8" s="83"/>
      <c r="AAZ8" s="83"/>
      <c r="ABA8" s="83"/>
      <c r="ABB8" s="83"/>
      <c r="ABC8" s="83"/>
      <c r="ABD8" s="83"/>
      <c r="ABE8" s="83"/>
      <c r="ABF8" s="83"/>
      <c r="ABG8" s="83"/>
      <c r="ABH8" s="83"/>
      <c r="ABI8" s="83"/>
      <c r="ABJ8" s="83"/>
      <c r="ABK8" s="83"/>
      <c r="ABL8" s="83"/>
      <c r="ABM8" s="83"/>
      <c r="ABN8" s="83"/>
      <c r="ABO8" s="83"/>
      <c r="ABP8" s="83"/>
      <c r="ABQ8" s="83"/>
      <c r="ABR8" s="83"/>
      <c r="ABS8" s="83"/>
      <c r="ABT8" s="83"/>
      <c r="ABU8" s="83"/>
      <c r="ABV8" s="83"/>
      <c r="ABW8" s="83"/>
      <c r="ABX8" s="83"/>
      <c r="ABY8" s="83"/>
      <c r="ABZ8" s="83"/>
      <c r="ACA8" s="83"/>
      <c r="ACB8" s="83"/>
      <c r="ACC8" s="83"/>
      <c r="ACD8" s="83"/>
      <c r="ACE8" s="83"/>
      <c r="ACF8" s="83"/>
      <c r="ACG8" s="83"/>
      <c r="ACH8" s="83"/>
      <c r="ACI8" s="83"/>
      <c r="ACJ8" s="83"/>
      <c r="ACK8" s="83"/>
      <c r="ACL8" s="83"/>
      <c r="ACM8" s="83"/>
      <c r="ACN8" s="83"/>
      <c r="ACO8" s="83"/>
      <c r="ACP8" s="83"/>
      <c r="ACQ8" s="83"/>
      <c r="ACR8" s="83"/>
      <c r="ACS8" s="83"/>
      <c r="ACT8" s="83"/>
      <c r="ACU8" s="83"/>
      <c r="ACV8" s="83"/>
      <c r="ACW8" s="83"/>
      <c r="ACX8" s="83"/>
      <c r="ACY8" s="83"/>
      <c r="ACZ8" s="83"/>
      <c r="ADA8" s="83"/>
      <c r="ADB8" s="83"/>
      <c r="ADC8" s="83"/>
      <c r="ADD8" s="83"/>
      <c r="ADE8" s="83"/>
      <c r="ADF8" s="83"/>
      <c r="ADG8" s="83"/>
      <c r="ADH8" s="83"/>
      <c r="ADI8" s="83"/>
      <c r="ADJ8" s="83"/>
      <c r="ADK8" s="83"/>
      <c r="ADL8" s="83"/>
      <c r="ADM8" s="83"/>
      <c r="ADN8" s="83"/>
      <c r="ADO8" s="83"/>
      <c r="ADP8" s="83"/>
      <c r="ADQ8" s="83"/>
      <c r="ADR8" s="83"/>
      <c r="ADS8" s="83"/>
      <c r="ADT8" s="83"/>
      <c r="ADU8" s="83"/>
      <c r="ADV8" s="83"/>
      <c r="ADW8" s="83"/>
      <c r="ADX8" s="83"/>
      <c r="ADY8" s="83"/>
      <c r="ADZ8" s="83"/>
      <c r="AEA8" s="83"/>
      <c r="AEB8" s="83"/>
      <c r="AEC8" s="83"/>
      <c r="AED8" s="83"/>
      <c r="AEE8" s="83"/>
      <c r="AEF8" s="83"/>
      <c r="AEG8" s="83"/>
      <c r="AEH8" s="83"/>
      <c r="AEI8" s="83"/>
      <c r="AEJ8" s="83"/>
      <c r="AEK8" s="83"/>
      <c r="AEL8" s="83"/>
      <c r="AEM8" s="83"/>
      <c r="AEN8" s="83"/>
      <c r="AEO8" s="83"/>
      <c r="AEP8" s="83"/>
      <c r="AEQ8" s="83"/>
      <c r="AER8" s="83"/>
      <c r="AES8" s="83"/>
      <c r="AET8" s="83"/>
      <c r="AEU8" s="83"/>
      <c r="AEV8" s="83"/>
      <c r="AEW8" s="83"/>
      <c r="AEX8" s="83"/>
      <c r="AEY8" s="83"/>
      <c r="AEZ8" s="83"/>
      <c r="AFA8" s="83"/>
      <c r="AFB8" s="83"/>
      <c r="AFC8" s="83"/>
      <c r="AFD8" s="83"/>
      <c r="AFE8" s="83"/>
      <c r="AFF8" s="83"/>
      <c r="AFG8" s="83"/>
      <c r="AFH8" s="83"/>
      <c r="AFI8" s="83"/>
      <c r="AFJ8" s="83"/>
      <c r="AFK8" s="83"/>
      <c r="AFL8" s="83"/>
      <c r="AFM8" s="83"/>
      <c r="AFN8" s="83"/>
      <c r="AFO8" s="83"/>
      <c r="AFP8" s="83"/>
      <c r="AFQ8" s="83"/>
      <c r="AFR8" s="83"/>
      <c r="AFS8" s="83"/>
      <c r="AFT8" s="83"/>
      <c r="AFU8" s="83"/>
      <c r="AFV8" s="83"/>
      <c r="AFW8" s="83"/>
      <c r="AFX8" s="83"/>
      <c r="AFY8" s="83"/>
      <c r="AFZ8" s="83"/>
      <c r="AGA8" s="83"/>
      <c r="AGB8" s="83"/>
      <c r="AGC8" s="83"/>
      <c r="AGD8" s="83"/>
      <c r="AGE8" s="83"/>
      <c r="AGF8" s="83"/>
      <c r="AGG8" s="83"/>
      <c r="AGH8" s="83"/>
      <c r="AGI8" s="83"/>
      <c r="AGJ8" s="83"/>
      <c r="AGK8" s="83"/>
      <c r="AGL8" s="83"/>
      <c r="AGM8" s="83"/>
      <c r="AGN8" s="83"/>
      <c r="AGO8" s="83"/>
      <c r="AGP8" s="83"/>
      <c r="AGQ8" s="83"/>
      <c r="AGR8" s="83"/>
      <c r="AGS8" s="83"/>
      <c r="AGT8" s="83"/>
      <c r="AGU8" s="83"/>
      <c r="AGV8" s="83"/>
      <c r="AGW8" s="83"/>
      <c r="AGX8" s="83"/>
      <c r="AGY8" s="83"/>
      <c r="AGZ8" s="83"/>
      <c r="AHA8" s="83"/>
      <c r="AHB8" s="83"/>
      <c r="AHC8" s="83"/>
      <c r="AHD8" s="83"/>
      <c r="AHE8" s="83"/>
      <c r="AHF8" s="83"/>
      <c r="AHG8" s="83"/>
      <c r="AHH8" s="83"/>
      <c r="AHI8" s="83"/>
      <c r="AHJ8" s="83"/>
      <c r="AHK8" s="83"/>
      <c r="AHL8" s="83"/>
      <c r="AHM8" s="83"/>
      <c r="AHN8" s="83"/>
      <c r="AHO8" s="83"/>
      <c r="AHP8" s="83"/>
      <c r="AHQ8" s="83"/>
      <c r="AHR8" s="83"/>
      <c r="AHS8" s="83"/>
      <c r="AHT8" s="83"/>
      <c r="AHU8" s="83"/>
      <c r="AHV8" s="83"/>
      <c r="AHW8" s="83"/>
      <c r="AHX8" s="83"/>
      <c r="AHY8" s="83"/>
      <c r="AHZ8" s="83"/>
      <c r="AIA8" s="83"/>
      <c r="AIB8" s="83"/>
      <c r="AIC8" s="83"/>
      <c r="AID8" s="83"/>
      <c r="AIE8" s="83"/>
      <c r="AIF8" s="83"/>
      <c r="AIG8" s="83"/>
      <c r="AIH8" s="83"/>
      <c r="AII8" s="83"/>
      <c r="AIJ8" s="83"/>
      <c r="AIK8" s="83"/>
      <c r="AIL8" s="83"/>
      <c r="AIM8" s="83"/>
      <c r="AIN8" s="83"/>
      <c r="AIO8" s="83"/>
      <c r="AIP8" s="83"/>
      <c r="AIQ8" s="83"/>
      <c r="AIR8" s="83"/>
      <c r="AIS8" s="83"/>
      <c r="AIT8" s="83"/>
      <c r="AIU8" s="83"/>
      <c r="AIV8" s="83"/>
      <c r="AIW8" s="83"/>
      <c r="AIX8" s="83"/>
      <c r="AIY8" s="83"/>
      <c r="AIZ8" s="83"/>
      <c r="AJA8" s="83"/>
      <c r="AJB8" s="83"/>
      <c r="AJC8" s="83"/>
      <c r="AJD8" s="83"/>
      <c r="AJE8" s="83"/>
      <c r="AJF8" s="83"/>
      <c r="AJG8" s="83"/>
      <c r="AJH8" s="83"/>
      <c r="AJI8" s="83"/>
      <c r="AJJ8" s="83"/>
      <c r="AJK8" s="83"/>
      <c r="AJL8" s="83"/>
      <c r="AJM8" s="83"/>
      <c r="AJN8" s="83"/>
      <c r="AJO8" s="83"/>
      <c r="AJP8" s="83"/>
      <c r="AJQ8" s="83"/>
      <c r="AJR8" s="83"/>
      <c r="AJS8" s="83"/>
      <c r="AJT8" s="83"/>
      <c r="AJU8" s="83"/>
      <c r="AJV8" s="83"/>
      <c r="AJW8" s="83"/>
      <c r="AJX8" s="83"/>
      <c r="AJY8" s="83"/>
      <c r="AJZ8" s="83"/>
      <c r="AKA8" s="83"/>
      <c r="AKB8" s="83"/>
      <c r="AKC8" s="83"/>
      <c r="AKD8" s="83"/>
      <c r="AKE8" s="83"/>
      <c r="AKF8" s="83"/>
      <c r="AKG8" s="83"/>
      <c r="AKH8" s="83"/>
      <c r="AKI8" s="83"/>
      <c r="AKJ8" s="83"/>
      <c r="AKK8" s="83"/>
      <c r="AKL8" s="83"/>
      <c r="AKM8" s="83"/>
      <c r="AKN8" s="83"/>
      <c r="AKO8" s="83"/>
      <c r="AKP8" s="83"/>
      <c r="AKQ8" s="83"/>
      <c r="AKR8" s="83"/>
      <c r="AKS8" s="83"/>
      <c r="AKT8" s="83"/>
      <c r="AKU8" s="83"/>
      <c r="AKV8" s="83"/>
      <c r="AKW8" s="83"/>
      <c r="AKX8" s="83"/>
      <c r="AKY8" s="83"/>
      <c r="AKZ8" s="83"/>
      <c r="ALA8" s="83"/>
      <c r="ALB8" s="83"/>
      <c r="ALC8" s="83"/>
      <c r="ALD8" s="83"/>
      <c r="ALE8" s="83"/>
      <c r="ALF8" s="83"/>
      <c r="ALG8" s="83"/>
      <c r="ALH8" s="83"/>
      <c r="ALI8" s="83"/>
      <c r="ALJ8" s="83"/>
      <c r="ALK8" s="83"/>
      <c r="ALL8" s="83"/>
      <c r="ALM8" s="83"/>
      <c r="ALN8" s="83"/>
      <c r="ALO8" s="83"/>
      <c r="ALP8" s="83"/>
      <c r="ALQ8" s="83"/>
      <c r="ALR8" s="83"/>
      <c r="ALS8" s="83"/>
      <c r="ALT8" s="83"/>
      <c r="ALU8" s="83"/>
      <c r="ALV8" s="83"/>
      <c r="ALW8" s="83"/>
      <c r="ALX8" s="83"/>
      <c r="ALY8" s="83"/>
      <c r="ALZ8" s="83"/>
      <c r="AMA8" s="83"/>
      <c r="AMB8" s="83"/>
      <c r="AMC8" s="83"/>
      <c r="AMD8" s="83"/>
      <c r="AME8" s="83"/>
      <c r="AMF8" s="83"/>
      <c r="AMG8" s="83"/>
      <c r="AMH8" s="83"/>
      <c r="AMI8" s="83"/>
      <c r="AMJ8" s="83"/>
      <c r="AMK8" s="83"/>
      <c r="AML8" s="83"/>
      <c r="AMM8" s="83"/>
      <c r="AMN8" s="83"/>
      <c r="AMO8" s="83"/>
      <c r="AMP8" s="83"/>
      <c r="AMQ8" s="83"/>
      <c r="AMR8" s="83"/>
      <c r="AMS8" s="83"/>
      <c r="AMT8" s="83"/>
      <c r="AMU8" s="83"/>
      <c r="AMV8" s="83"/>
      <c r="AMW8" s="83"/>
      <c r="AMX8" s="83"/>
      <c r="AMY8" s="83"/>
      <c r="AMZ8" s="83"/>
      <c r="ANA8" s="83"/>
      <c r="ANB8" s="83"/>
      <c r="ANC8" s="83"/>
      <c r="AND8" s="83"/>
      <c r="ANE8" s="83"/>
      <c r="ANF8" s="83"/>
      <c r="ANG8" s="83"/>
      <c r="ANH8" s="83"/>
      <c r="ANI8" s="83"/>
      <c r="ANJ8" s="83"/>
      <c r="ANK8" s="83"/>
      <c r="ANL8" s="83"/>
      <c r="ANM8" s="83"/>
      <c r="ANN8" s="83"/>
      <c r="ANO8" s="83"/>
      <c r="ANP8" s="83"/>
      <c r="ANQ8" s="83"/>
      <c r="ANR8" s="83"/>
      <c r="ANS8" s="83"/>
      <c r="ANT8" s="83"/>
      <c r="ANU8" s="83"/>
      <c r="ANV8" s="83"/>
      <c r="ANW8" s="83"/>
      <c r="ANX8" s="83"/>
      <c r="ANY8" s="83"/>
      <c r="ANZ8" s="83"/>
      <c r="AOA8" s="83"/>
      <c r="AOB8" s="83"/>
      <c r="AOC8" s="83"/>
      <c r="AOD8" s="83"/>
      <c r="AOE8" s="83"/>
      <c r="AOF8" s="83"/>
      <c r="AOG8" s="83"/>
      <c r="AOH8" s="83"/>
      <c r="AOI8" s="83"/>
      <c r="AOJ8" s="83"/>
      <c r="AOK8" s="83"/>
      <c r="AOL8" s="83"/>
      <c r="AOM8" s="83"/>
      <c r="AON8" s="83"/>
      <c r="AOO8" s="83"/>
      <c r="AOP8" s="83"/>
      <c r="AOQ8" s="83"/>
      <c r="AOR8" s="83"/>
      <c r="AOS8" s="83"/>
      <c r="AOT8" s="83"/>
      <c r="AOU8" s="83"/>
      <c r="AOV8" s="83"/>
      <c r="AOW8" s="83"/>
      <c r="AOX8" s="83"/>
      <c r="AOY8" s="83"/>
      <c r="AOZ8" s="83"/>
      <c r="APA8" s="83"/>
      <c r="APB8" s="83"/>
      <c r="APC8" s="83"/>
      <c r="APD8" s="83"/>
      <c r="APE8" s="83"/>
      <c r="APF8" s="83"/>
      <c r="APG8" s="83"/>
      <c r="APH8" s="83"/>
      <c r="API8" s="83"/>
      <c r="APJ8" s="83"/>
      <c r="APK8" s="83"/>
      <c r="APL8" s="83"/>
      <c r="APM8" s="83"/>
      <c r="APN8" s="83"/>
      <c r="APO8" s="83"/>
      <c r="APP8" s="83"/>
      <c r="APQ8" s="83"/>
      <c r="APR8" s="83"/>
      <c r="APS8" s="83"/>
      <c r="APT8" s="83"/>
      <c r="APU8" s="83"/>
      <c r="APV8" s="83"/>
      <c r="APW8" s="83"/>
      <c r="APX8" s="83"/>
      <c r="APY8" s="83"/>
      <c r="APZ8" s="83"/>
      <c r="AQA8" s="83"/>
      <c r="AQB8" s="83"/>
      <c r="AQC8" s="83"/>
      <c r="AQD8" s="83"/>
      <c r="AQE8" s="83"/>
      <c r="AQF8" s="83"/>
      <c r="AQG8" s="83"/>
      <c r="AQH8" s="83"/>
      <c r="AQI8" s="83"/>
      <c r="AQJ8" s="83"/>
      <c r="AQK8" s="83"/>
      <c r="AQL8" s="83"/>
      <c r="AQM8" s="83"/>
      <c r="AQN8" s="83"/>
      <c r="AQO8" s="83"/>
      <c r="AQP8" s="83"/>
      <c r="AQQ8" s="83"/>
      <c r="AQR8" s="83"/>
      <c r="AQS8" s="83"/>
      <c r="AQT8" s="83"/>
      <c r="AQU8" s="83"/>
      <c r="AQV8" s="83"/>
      <c r="AQW8" s="83"/>
      <c r="AQX8" s="83"/>
      <c r="AQY8" s="83"/>
      <c r="AQZ8" s="83"/>
      <c r="ARA8" s="83"/>
      <c r="ARB8" s="83"/>
      <c r="ARC8" s="83"/>
      <c r="ARD8" s="83"/>
      <c r="ARE8" s="83"/>
      <c r="ARF8" s="83"/>
      <c r="ARG8" s="83"/>
      <c r="ARH8" s="83"/>
      <c r="ARI8" s="83"/>
      <c r="ARJ8" s="83"/>
      <c r="ARK8" s="83"/>
      <c r="ARL8" s="83"/>
      <c r="ARM8" s="83"/>
      <c r="ARN8" s="83"/>
      <c r="ARO8" s="83"/>
      <c r="ARP8" s="83"/>
      <c r="ARQ8" s="83"/>
      <c r="ARR8" s="83"/>
      <c r="ARS8" s="83"/>
      <c r="ART8" s="83"/>
      <c r="ARU8" s="83"/>
      <c r="ARV8" s="83"/>
      <c r="ARW8" s="83"/>
      <c r="ARX8" s="83"/>
      <c r="ARY8" s="83"/>
      <c r="ARZ8" s="83"/>
      <c r="ASA8" s="83"/>
      <c r="ASB8" s="83"/>
      <c r="ASC8" s="83"/>
      <c r="ASD8" s="83"/>
      <c r="ASE8" s="83"/>
      <c r="ASF8" s="83"/>
      <c r="ASG8" s="83"/>
      <c r="ASH8" s="83"/>
      <c r="ASI8" s="83"/>
      <c r="ASJ8" s="83"/>
      <c r="ASK8" s="83"/>
      <c r="ASL8" s="83"/>
      <c r="ASM8" s="83"/>
      <c r="ASN8" s="83"/>
      <c r="ASO8" s="83"/>
      <c r="ASP8" s="83"/>
      <c r="ASQ8" s="83"/>
      <c r="ASR8" s="83"/>
      <c r="ASS8" s="83"/>
      <c r="AST8" s="83"/>
      <c r="ASU8" s="83"/>
      <c r="ASV8" s="83"/>
      <c r="ASW8" s="83"/>
      <c r="ASX8" s="83"/>
      <c r="ASY8" s="83"/>
      <c r="ASZ8" s="83"/>
      <c r="ATA8" s="83"/>
      <c r="ATB8" s="83"/>
      <c r="ATC8" s="83"/>
      <c r="ATD8" s="83"/>
      <c r="ATE8" s="83"/>
      <c r="ATF8" s="83"/>
      <c r="ATG8" s="83"/>
      <c r="ATH8" s="83"/>
      <c r="ATI8" s="83"/>
      <c r="ATJ8" s="83"/>
      <c r="ATK8" s="83"/>
      <c r="ATL8" s="83"/>
      <c r="ATM8" s="83"/>
      <c r="ATN8" s="83"/>
      <c r="ATO8" s="83"/>
      <c r="ATP8" s="83"/>
      <c r="ATQ8" s="83"/>
      <c r="ATR8" s="83"/>
      <c r="ATS8" s="83"/>
      <c r="ATT8" s="83"/>
      <c r="ATU8" s="83"/>
      <c r="ATV8" s="83"/>
      <c r="ATW8" s="83"/>
      <c r="ATX8" s="83"/>
      <c r="ATY8" s="83"/>
      <c r="ATZ8" s="83"/>
      <c r="AUA8" s="83"/>
      <c r="AUB8" s="83"/>
      <c r="AUC8" s="83"/>
      <c r="AUD8" s="83"/>
      <c r="AUE8" s="83"/>
      <c r="AUF8" s="83"/>
      <c r="AUG8" s="83"/>
      <c r="AUH8" s="83"/>
      <c r="AUI8" s="83"/>
      <c r="AUJ8" s="83"/>
      <c r="AUK8" s="83"/>
      <c r="AUL8" s="83"/>
      <c r="AUM8" s="83"/>
      <c r="AUN8" s="83"/>
      <c r="AUO8" s="83"/>
      <c r="AUP8" s="83"/>
      <c r="AUQ8" s="83"/>
      <c r="AUR8" s="83"/>
      <c r="AUS8" s="83"/>
      <c r="AUT8" s="83"/>
      <c r="AUU8" s="83"/>
      <c r="AUV8" s="83"/>
      <c r="AUW8" s="83"/>
      <c r="AUX8" s="83"/>
      <c r="AUY8" s="83"/>
      <c r="AUZ8" s="83"/>
      <c r="AVA8" s="83"/>
      <c r="AVB8" s="83"/>
      <c r="AVC8" s="83"/>
      <c r="AVD8" s="83"/>
      <c r="AVE8" s="83"/>
      <c r="AVF8" s="83"/>
      <c r="AVG8" s="83"/>
      <c r="AVH8" s="83"/>
      <c r="AVI8" s="83"/>
      <c r="AVJ8" s="83"/>
      <c r="AVK8" s="83"/>
      <c r="AVL8" s="83"/>
      <c r="AVM8" s="83"/>
      <c r="AVN8" s="83"/>
      <c r="AVO8" s="83"/>
      <c r="AVP8" s="83"/>
      <c r="AVQ8" s="83"/>
      <c r="AVR8" s="83"/>
      <c r="AVS8" s="83"/>
      <c r="AVT8" s="83"/>
      <c r="AVU8" s="83"/>
      <c r="AVV8" s="83"/>
      <c r="AVW8" s="83"/>
      <c r="AVX8" s="83"/>
      <c r="AVY8" s="83"/>
      <c r="AVZ8" s="83"/>
      <c r="AWA8" s="83"/>
      <c r="AWB8" s="83"/>
      <c r="AWC8" s="83"/>
      <c r="AWD8" s="83"/>
      <c r="AWE8" s="83"/>
      <c r="AWF8" s="83"/>
      <c r="AWG8" s="83"/>
      <c r="AWH8" s="83"/>
      <c r="AWI8" s="83"/>
      <c r="AWJ8" s="83"/>
      <c r="AWK8" s="83"/>
      <c r="AWL8" s="83"/>
      <c r="AWM8" s="83"/>
      <c r="AWN8" s="83"/>
      <c r="AWO8" s="83"/>
      <c r="AWP8" s="83"/>
      <c r="AWQ8" s="83"/>
      <c r="AWR8" s="83"/>
      <c r="AWS8" s="83"/>
      <c r="AWT8" s="83"/>
      <c r="AWU8" s="83"/>
      <c r="AWV8" s="83"/>
      <c r="AWW8" s="83"/>
      <c r="AWX8" s="83"/>
      <c r="AWY8" s="83"/>
      <c r="AWZ8" s="83"/>
      <c r="AXA8" s="83"/>
      <c r="AXB8" s="83"/>
      <c r="AXC8" s="83"/>
      <c r="AXD8" s="83"/>
      <c r="AXE8" s="83"/>
      <c r="AXF8" s="83"/>
      <c r="AXG8" s="83"/>
      <c r="AXH8" s="83"/>
      <c r="AXI8" s="83"/>
      <c r="AXJ8" s="83"/>
      <c r="AXK8" s="83"/>
      <c r="AXL8" s="83"/>
      <c r="AXM8" s="83"/>
      <c r="AXN8" s="83"/>
      <c r="AXO8" s="83"/>
      <c r="AXP8" s="83"/>
      <c r="AXQ8" s="83"/>
      <c r="AXR8" s="83"/>
      <c r="AXS8" s="83"/>
      <c r="AXT8" s="83"/>
      <c r="AXU8" s="83"/>
      <c r="AXV8" s="83"/>
      <c r="AXW8" s="83"/>
      <c r="AXX8" s="83"/>
      <c r="AXY8" s="83"/>
      <c r="AXZ8" s="83"/>
      <c r="AYA8" s="83"/>
      <c r="AYB8" s="83"/>
      <c r="AYC8" s="83"/>
      <c r="AYD8" s="83"/>
      <c r="AYE8" s="83"/>
      <c r="AYF8" s="83"/>
      <c r="AYG8" s="83"/>
      <c r="AYH8" s="83"/>
      <c r="AYI8" s="83"/>
      <c r="AYJ8" s="83"/>
      <c r="AYK8" s="83"/>
      <c r="AYL8" s="83"/>
      <c r="AYM8" s="83"/>
      <c r="AYN8" s="83"/>
      <c r="AYO8" s="83"/>
      <c r="AYP8" s="83"/>
      <c r="AYQ8" s="83"/>
      <c r="AYR8" s="83"/>
      <c r="AYS8" s="83"/>
      <c r="AYT8" s="83"/>
      <c r="AYU8" s="83"/>
      <c r="AYV8" s="83"/>
      <c r="AYW8" s="83"/>
      <c r="AYX8" s="83"/>
      <c r="AYY8" s="83"/>
      <c r="AYZ8" s="83"/>
      <c r="AZA8" s="83"/>
      <c r="AZB8" s="83"/>
      <c r="AZC8" s="83"/>
      <c r="AZD8" s="83"/>
      <c r="AZE8" s="83"/>
      <c r="AZF8" s="83"/>
      <c r="AZG8" s="83"/>
      <c r="AZH8" s="83"/>
      <c r="AZI8" s="83"/>
      <c r="AZJ8" s="83"/>
      <c r="AZK8" s="83"/>
      <c r="AZL8" s="83"/>
      <c r="AZM8" s="83"/>
      <c r="AZN8" s="83"/>
      <c r="AZO8" s="83"/>
      <c r="AZP8" s="83"/>
      <c r="AZQ8" s="83"/>
      <c r="AZR8" s="83"/>
      <c r="AZS8" s="83"/>
      <c r="AZT8" s="83"/>
      <c r="AZU8" s="83"/>
      <c r="AZV8" s="83"/>
      <c r="AZW8" s="83"/>
      <c r="AZX8" s="83"/>
      <c r="AZY8" s="83"/>
      <c r="AZZ8" s="83"/>
      <c r="BAA8" s="83"/>
      <c r="BAB8" s="83"/>
      <c r="BAC8" s="83"/>
      <c r="BAD8" s="83"/>
      <c r="BAE8" s="83"/>
      <c r="BAF8" s="83"/>
      <c r="BAG8" s="83"/>
      <c r="BAH8" s="83"/>
      <c r="BAI8" s="83"/>
      <c r="BAJ8" s="83"/>
      <c r="BAK8" s="83"/>
      <c r="BAL8" s="83"/>
      <c r="BAM8" s="83"/>
      <c r="BAN8" s="83"/>
      <c r="BAO8" s="83"/>
      <c r="BAP8" s="83"/>
      <c r="BAQ8" s="83"/>
      <c r="BAR8" s="83"/>
      <c r="BAS8" s="83"/>
      <c r="BAT8" s="83"/>
      <c r="BAU8" s="83"/>
      <c r="BAV8" s="83"/>
      <c r="BAW8" s="83"/>
      <c r="BAX8" s="83"/>
      <c r="BAY8" s="83"/>
      <c r="BAZ8" s="83"/>
      <c r="BBA8" s="83"/>
      <c r="BBB8" s="83"/>
      <c r="BBC8" s="83"/>
      <c r="BBD8" s="83"/>
      <c r="BBE8" s="83"/>
      <c r="BBF8" s="83"/>
      <c r="BBG8" s="83"/>
      <c r="BBH8" s="83"/>
      <c r="BBI8" s="83"/>
      <c r="BBJ8" s="83"/>
      <c r="BBK8" s="83"/>
      <c r="BBL8" s="83"/>
      <c r="BBM8" s="83"/>
      <c r="BBN8" s="83"/>
      <c r="BBO8" s="83"/>
      <c r="BBP8" s="83"/>
      <c r="BBQ8" s="83"/>
      <c r="BBR8" s="83"/>
      <c r="BBS8" s="83"/>
      <c r="BBT8" s="83"/>
      <c r="BBU8" s="83"/>
      <c r="BBV8" s="83"/>
      <c r="BBW8" s="83"/>
      <c r="BBX8" s="83"/>
      <c r="BBY8" s="83"/>
      <c r="BBZ8" s="83"/>
      <c r="BCA8" s="83"/>
      <c r="BCB8" s="83"/>
      <c r="BCC8" s="83"/>
      <c r="BCD8" s="83"/>
      <c r="BCE8" s="83"/>
      <c r="BCF8" s="83"/>
      <c r="BCG8" s="83"/>
      <c r="BCH8" s="83"/>
      <c r="BCI8" s="83"/>
      <c r="BCJ8" s="83"/>
      <c r="BCK8" s="83"/>
      <c r="BCL8" s="83"/>
      <c r="BCM8" s="83"/>
      <c r="BCN8" s="83"/>
      <c r="BCO8" s="83"/>
      <c r="BCP8" s="83"/>
      <c r="BCQ8" s="83"/>
      <c r="BCR8" s="83"/>
      <c r="BCS8" s="83"/>
      <c r="BCT8" s="83"/>
      <c r="BCU8" s="83"/>
      <c r="BCV8" s="83"/>
      <c r="BCW8" s="83"/>
      <c r="BCX8" s="83"/>
      <c r="BCY8" s="83"/>
      <c r="BCZ8" s="83"/>
      <c r="BDA8" s="83"/>
      <c r="BDB8" s="83"/>
      <c r="BDC8" s="83"/>
      <c r="BDD8" s="83"/>
      <c r="BDE8" s="83"/>
      <c r="BDF8" s="83"/>
      <c r="BDG8" s="83"/>
      <c r="BDH8" s="83"/>
      <c r="BDI8" s="83"/>
      <c r="BDJ8" s="83"/>
      <c r="BDK8" s="83"/>
      <c r="BDL8" s="83"/>
      <c r="BDM8" s="83"/>
      <c r="BDN8" s="83"/>
      <c r="BDO8" s="83"/>
      <c r="BDP8" s="83"/>
      <c r="BDQ8" s="83"/>
      <c r="BDR8" s="83"/>
      <c r="BDS8" s="83"/>
      <c r="BDT8" s="83"/>
      <c r="BDU8" s="83"/>
      <c r="BDV8" s="83"/>
      <c r="BDW8" s="83"/>
      <c r="BDX8" s="83"/>
      <c r="BDY8" s="83"/>
      <c r="BDZ8" s="83"/>
      <c r="BEA8" s="83"/>
      <c r="BEB8" s="83"/>
      <c r="BEC8" s="83"/>
      <c r="BED8" s="83"/>
      <c r="BEE8" s="83"/>
      <c r="BEF8" s="83"/>
      <c r="BEG8" s="83"/>
      <c r="BEH8" s="83"/>
      <c r="BEI8" s="83"/>
      <c r="BEJ8" s="83"/>
      <c r="BEK8" s="83"/>
      <c r="BEL8" s="83"/>
      <c r="BEM8" s="83"/>
      <c r="BEN8" s="83"/>
      <c r="BEO8" s="83"/>
      <c r="BEP8" s="83"/>
      <c r="BEQ8" s="83"/>
      <c r="BER8" s="83"/>
      <c r="BES8" s="83"/>
      <c r="BET8" s="83"/>
      <c r="BEU8" s="83"/>
      <c r="BEV8" s="83"/>
      <c r="BEW8" s="83"/>
      <c r="BEX8" s="83"/>
      <c r="BEY8" s="83"/>
      <c r="BEZ8" s="83"/>
      <c r="BFA8" s="83"/>
      <c r="BFB8" s="83"/>
      <c r="BFC8" s="83"/>
      <c r="BFD8" s="83"/>
      <c r="BFE8" s="83"/>
      <c r="BFF8" s="83"/>
      <c r="BFG8" s="83"/>
      <c r="BFH8" s="83"/>
      <c r="BFI8" s="83"/>
      <c r="BFJ8" s="83"/>
      <c r="BFK8" s="83"/>
      <c r="BFL8" s="83"/>
      <c r="BFM8" s="83"/>
      <c r="BFN8" s="83"/>
      <c r="BFO8" s="83"/>
      <c r="BFP8" s="83"/>
      <c r="BFQ8" s="83"/>
      <c r="BFR8" s="83"/>
      <c r="BFS8" s="83"/>
      <c r="BFT8" s="83"/>
      <c r="BFU8" s="83"/>
      <c r="BFV8" s="83"/>
      <c r="BFW8" s="83"/>
      <c r="BFX8" s="83"/>
      <c r="BFY8" s="83"/>
      <c r="BFZ8" s="83"/>
      <c r="BGA8" s="83"/>
      <c r="BGB8" s="83"/>
      <c r="BGC8" s="83"/>
      <c r="BGD8" s="83"/>
      <c r="BGE8" s="83"/>
      <c r="BGF8" s="83"/>
      <c r="BGG8" s="83"/>
      <c r="BGH8" s="83"/>
      <c r="BGI8" s="83"/>
      <c r="BGJ8" s="83"/>
      <c r="BGK8" s="83"/>
      <c r="BGL8" s="83"/>
      <c r="BGM8" s="83"/>
      <c r="BGN8" s="83"/>
      <c r="BGO8" s="83"/>
      <c r="BGP8" s="83"/>
      <c r="BGQ8" s="83"/>
      <c r="BGR8" s="83"/>
      <c r="BGS8" s="83"/>
      <c r="BGT8" s="83"/>
      <c r="BGU8" s="83"/>
      <c r="BGV8" s="83"/>
      <c r="BGW8" s="83"/>
      <c r="BGX8" s="83"/>
      <c r="BGY8" s="83"/>
      <c r="BGZ8" s="83"/>
      <c r="BHA8" s="83"/>
      <c r="BHB8" s="83"/>
      <c r="BHC8" s="83"/>
      <c r="BHD8" s="83"/>
      <c r="BHE8" s="83"/>
      <c r="BHF8" s="83"/>
      <c r="BHG8" s="83"/>
      <c r="BHH8" s="83"/>
      <c r="BHI8" s="83"/>
      <c r="BHJ8" s="83"/>
      <c r="BHK8" s="83"/>
      <c r="BHL8" s="83"/>
      <c r="BHM8" s="83"/>
      <c r="BHN8" s="83"/>
      <c r="BHO8" s="83"/>
      <c r="BHP8" s="83"/>
      <c r="BHQ8" s="83"/>
      <c r="BHR8" s="83"/>
      <c r="BHS8" s="83"/>
      <c r="BHT8" s="83"/>
      <c r="BHU8" s="83"/>
      <c r="BHV8" s="83"/>
      <c r="BHW8" s="83"/>
      <c r="BHX8" s="83"/>
      <c r="BHY8" s="83"/>
      <c r="BHZ8" s="83"/>
      <c r="BIA8" s="83"/>
      <c r="BIB8" s="83"/>
      <c r="BIC8" s="83"/>
      <c r="BID8" s="83"/>
      <c r="BIE8" s="83"/>
      <c r="BIF8" s="83"/>
      <c r="BIG8" s="83"/>
      <c r="BIH8" s="83"/>
      <c r="BII8" s="83"/>
      <c r="BIJ8" s="83"/>
      <c r="BIK8" s="83"/>
      <c r="BIL8" s="83"/>
      <c r="BIM8" s="83"/>
      <c r="BIN8" s="83"/>
      <c r="BIO8" s="83"/>
      <c r="BIP8" s="83"/>
      <c r="BIQ8" s="83"/>
      <c r="BIR8" s="83"/>
      <c r="BIS8" s="83"/>
      <c r="BIT8" s="83"/>
      <c r="BIU8" s="83"/>
      <c r="BIV8" s="83"/>
      <c r="BIW8" s="83"/>
      <c r="BIX8" s="83"/>
      <c r="BIY8" s="83"/>
      <c r="BIZ8" s="83"/>
      <c r="BJA8" s="83"/>
      <c r="BJB8" s="83"/>
      <c r="BJC8" s="83"/>
      <c r="BJD8" s="83"/>
      <c r="BJE8" s="83"/>
      <c r="BJF8" s="83"/>
      <c r="BJG8" s="83"/>
      <c r="BJH8" s="83"/>
      <c r="BJI8" s="83"/>
      <c r="BJJ8" s="83"/>
      <c r="BJK8" s="83"/>
      <c r="BJL8" s="83"/>
      <c r="BJM8" s="83"/>
      <c r="BJN8" s="83"/>
      <c r="BJO8" s="83"/>
      <c r="BJP8" s="83"/>
      <c r="BJQ8" s="83"/>
      <c r="BJR8" s="83"/>
      <c r="BJS8" s="83"/>
      <c r="BJT8" s="83"/>
      <c r="BJU8" s="83"/>
      <c r="BJV8" s="83"/>
      <c r="BJW8" s="83"/>
      <c r="BJX8" s="83"/>
      <c r="BJY8" s="83"/>
      <c r="BJZ8" s="83"/>
      <c r="BKA8" s="83"/>
      <c r="BKB8" s="83"/>
      <c r="BKC8" s="83"/>
      <c r="BKD8" s="83"/>
      <c r="BKE8" s="83"/>
      <c r="BKF8" s="83"/>
      <c r="BKG8" s="83"/>
      <c r="BKH8" s="83"/>
      <c r="BKI8" s="83"/>
      <c r="BKJ8" s="83"/>
      <c r="BKK8" s="83"/>
      <c r="BKL8" s="83"/>
      <c r="BKM8" s="83"/>
      <c r="BKN8" s="83"/>
      <c r="BKO8" s="83"/>
      <c r="BKP8" s="83"/>
      <c r="BKQ8" s="83"/>
      <c r="BKR8" s="83"/>
      <c r="BKS8" s="83"/>
      <c r="BKT8" s="83"/>
      <c r="BKU8" s="83"/>
      <c r="BKV8" s="83"/>
      <c r="BKW8" s="83"/>
      <c r="BKX8" s="83"/>
      <c r="BKY8" s="83"/>
      <c r="BKZ8" s="83"/>
      <c r="BLA8" s="83"/>
      <c r="BLB8" s="83"/>
      <c r="BLC8" s="83"/>
      <c r="BLD8" s="83"/>
      <c r="BLE8" s="83"/>
      <c r="BLF8" s="83"/>
      <c r="BLG8" s="83"/>
      <c r="BLH8" s="83"/>
      <c r="BLI8" s="83"/>
      <c r="BLJ8" s="83"/>
      <c r="BLK8" s="83"/>
      <c r="BLL8" s="83"/>
      <c r="BLM8" s="83"/>
      <c r="BLN8" s="83"/>
      <c r="BLO8" s="83"/>
      <c r="BLP8" s="83"/>
      <c r="BLQ8" s="83"/>
      <c r="BLR8" s="83"/>
      <c r="BLS8" s="83"/>
      <c r="BLT8" s="83"/>
      <c r="BLU8" s="83"/>
      <c r="BLV8" s="83"/>
      <c r="BLW8" s="83"/>
      <c r="BLX8" s="83"/>
      <c r="BLY8" s="83"/>
      <c r="BLZ8" s="83"/>
      <c r="BMA8" s="83"/>
      <c r="BMB8" s="83"/>
      <c r="BMC8" s="83"/>
      <c r="BMD8" s="83"/>
      <c r="BME8" s="83"/>
      <c r="BMF8" s="83"/>
      <c r="BMG8" s="83"/>
      <c r="BMH8" s="83"/>
      <c r="BMI8" s="83"/>
      <c r="BMJ8" s="83"/>
      <c r="BMK8" s="83"/>
      <c r="BML8" s="83"/>
      <c r="BMM8" s="83"/>
      <c r="BMN8" s="83"/>
      <c r="BMO8" s="83"/>
      <c r="BMP8" s="83"/>
      <c r="BMQ8" s="83"/>
      <c r="BMR8" s="83"/>
      <c r="BMS8" s="83"/>
      <c r="BMT8" s="83"/>
      <c r="BMU8" s="83"/>
      <c r="BMV8" s="83"/>
      <c r="BMW8" s="83"/>
      <c r="BMX8" s="83"/>
      <c r="BMY8" s="83"/>
      <c r="BMZ8" s="83"/>
      <c r="BNA8" s="83"/>
      <c r="BNB8" s="83"/>
      <c r="BNC8" s="83"/>
      <c r="BND8" s="83"/>
      <c r="BNE8" s="83"/>
      <c r="BNF8" s="83"/>
      <c r="BNG8" s="83"/>
      <c r="BNH8" s="83"/>
      <c r="BNI8" s="83"/>
      <c r="BNJ8" s="83"/>
      <c r="BNK8" s="83"/>
      <c r="BNL8" s="83"/>
      <c r="BNM8" s="83"/>
      <c r="BNN8" s="83"/>
      <c r="BNO8" s="83"/>
      <c r="BNP8" s="83"/>
      <c r="BNQ8" s="83"/>
      <c r="BNR8" s="83"/>
      <c r="BNS8" s="83"/>
      <c r="BNT8" s="83"/>
      <c r="BNU8" s="83"/>
      <c r="BNV8" s="83"/>
      <c r="BNW8" s="83"/>
      <c r="BNX8" s="83"/>
      <c r="BNY8" s="83"/>
      <c r="BNZ8" s="83"/>
      <c r="BOA8" s="83"/>
      <c r="BOB8" s="83"/>
      <c r="BOC8" s="83"/>
      <c r="BOD8" s="83"/>
      <c r="BOE8" s="83"/>
      <c r="BOF8" s="83"/>
      <c r="BOG8" s="83"/>
      <c r="BOH8" s="83"/>
      <c r="BOI8" s="83"/>
      <c r="BOJ8" s="83"/>
      <c r="BOK8" s="83"/>
      <c r="BOL8" s="83"/>
      <c r="BOM8" s="83"/>
      <c r="BON8" s="83"/>
      <c r="BOO8" s="83"/>
      <c r="BOP8" s="83"/>
      <c r="BOQ8" s="83"/>
      <c r="BOR8" s="83"/>
      <c r="BOS8" s="83"/>
      <c r="BOT8" s="83"/>
      <c r="BOU8" s="83"/>
      <c r="BOV8" s="83"/>
      <c r="BOW8" s="83"/>
      <c r="BOX8" s="83"/>
      <c r="BOY8" s="83"/>
      <c r="BOZ8" s="83"/>
      <c r="BPA8" s="83"/>
      <c r="BPB8" s="83"/>
      <c r="BPC8" s="83"/>
      <c r="BPD8" s="83"/>
      <c r="BPE8" s="83"/>
      <c r="BPF8" s="83"/>
      <c r="BPG8" s="83"/>
      <c r="BPH8" s="83"/>
      <c r="BPI8" s="83"/>
      <c r="BPJ8" s="83"/>
      <c r="BPK8" s="83"/>
      <c r="BPL8" s="83"/>
      <c r="BPM8" s="83"/>
      <c r="BPN8" s="83"/>
      <c r="BPO8" s="83"/>
      <c r="BPP8" s="83"/>
      <c r="BPQ8" s="83"/>
      <c r="BPR8" s="83"/>
      <c r="BPS8" s="83"/>
      <c r="BPT8" s="83"/>
      <c r="BPU8" s="83"/>
      <c r="BPV8" s="83"/>
      <c r="BPW8" s="83"/>
      <c r="BPX8" s="83"/>
      <c r="BPY8" s="83"/>
      <c r="BPZ8" s="83"/>
      <c r="BQA8" s="83"/>
      <c r="BQB8" s="83"/>
      <c r="BQC8" s="83"/>
      <c r="BQD8" s="83"/>
      <c r="BQE8" s="83"/>
      <c r="BQF8" s="83"/>
      <c r="BQG8" s="83"/>
      <c r="BQH8" s="83"/>
      <c r="BQI8" s="83"/>
      <c r="BQJ8" s="83"/>
      <c r="BQK8" s="83"/>
      <c r="BQL8" s="83"/>
      <c r="BQM8" s="83"/>
      <c r="BQN8" s="83"/>
      <c r="BQO8" s="83"/>
      <c r="BQP8" s="83"/>
      <c r="BQQ8" s="83"/>
      <c r="BQR8" s="83"/>
      <c r="BQS8" s="83"/>
      <c r="BQT8" s="83"/>
      <c r="BQU8" s="83"/>
      <c r="BQV8" s="83"/>
      <c r="BQW8" s="83"/>
      <c r="BQX8" s="83"/>
      <c r="BQY8" s="83"/>
      <c r="BQZ8" s="83"/>
      <c r="BRA8" s="83"/>
      <c r="BRB8" s="83"/>
      <c r="BRC8" s="83"/>
      <c r="BRD8" s="83"/>
      <c r="BRE8" s="83"/>
      <c r="BRF8" s="83"/>
      <c r="BRG8" s="83"/>
      <c r="BRH8" s="83"/>
      <c r="BRI8" s="83"/>
      <c r="BRJ8" s="83"/>
      <c r="BRK8" s="83"/>
      <c r="BRL8" s="83"/>
      <c r="BRM8" s="83"/>
      <c r="BRN8" s="83"/>
      <c r="BRO8" s="83"/>
      <c r="BRP8" s="83"/>
      <c r="BRQ8" s="83"/>
      <c r="BRR8" s="83"/>
      <c r="BRS8" s="83"/>
      <c r="BRT8" s="83"/>
      <c r="BRU8" s="83"/>
      <c r="BRV8" s="83"/>
      <c r="BRW8" s="83"/>
      <c r="BRX8" s="83"/>
      <c r="BRY8" s="83"/>
      <c r="BRZ8" s="83"/>
      <c r="BSA8" s="83"/>
      <c r="BSB8" s="83"/>
      <c r="BSC8" s="83"/>
      <c r="BSD8" s="83"/>
      <c r="BSE8" s="83"/>
      <c r="BSF8" s="83"/>
      <c r="BSG8" s="83"/>
      <c r="BSH8" s="83"/>
      <c r="BSI8" s="83"/>
      <c r="BSJ8" s="83"/>
      <c r="BSK8" s="83"/>
      <c r="BSL8" s="83"/>
      <c r="BSM8" s="83"/>
      <c r="BSN8" s="83"/>
      <c r="BSO8" s="83"/>
      <c r="BSP8" s="83"/>
      <c r="BSQ8" s="83"/>
      <c r="BSR8" s="83"/>
      <c r="BSS8" s="83"/>
      <c r="BST8" s="83"/>
      <c r="BSU8" s="83"/>
      <c r="BSV8" s="83"/>
      <c r="BSW8" s="83"/>
      <c r="BSX8" s="83"/>
      <c r="BSY8" s="83"/>
      <c r="BSZ8" s="83"/>
      <c r="BTA8" s="83"/>
      <c r="BTB8" s="83"/>
      <c r="BTC8" s="83"/>
      <c r="BTD8" s="83"/>
      <c r="BTE8" s="83"/>
      <c r="BTF8" s="83"/>
      <c r="BTG8" s="83"/>
      <c r="BTH8" s="83"/>
      <c r="BTI8" s="83"/>
      <c r="BTJ8" s="83"/>
      <c r="BTK8" s="83"/>
      <c r="BTL8" s="83"/>
      <c r="BTM8" s="83"/>
      <c r="BTN8" s="83"/>
      <c r="BTO8" s="83"/>
      <c r="BTP8" s="83"/>
      <c r="BTQ8" s="83"/>
      <c r="BTR8" s="83"/>
      <c r="BTS8" s="83"/>
      <c r="BTT8" s="83"/>
      <c r="BTU8" s="83"/>
      <c r="BTV8" s="83"/>
      <c r="BTW8" s="83"/>
      <c r="BTX8" s="83"/>
      <c r="BTY8" s="83"/>
      <c r="BTZ8" s="83"/>
      <c r="BUA8" s="83"/>
      <c r="BUB8" s="83"/>
      <c r="BUC8" s="83"/>
      <c r="BUD8" s="83"/>
      <c r="BUE8" s="83"/>
      <c r="BUF8" s="83"/>
      <c r="BUG8" s="83"/>
      <c r="BUH8" s="83"/>
      <c r="BUI8" s="83"/>
      <c r="BUJ8" s="83"/>
      <c r="BUK8" s="83"/>
      <c r="BUL8" s="83"/>
      <c r="BUM8" s="83"/>
      <c r="BUN8" s="83"/>
      <c r="BUO8" s="83"/>
      <c r="BUP8" s="83"/>
      <c r="BUQ8" s="83"/>
      <c r="BUR8" s="83"/>
      <c r="BUS8" s="83"/>
      <c r="BUT8" s="83"/>
      <c r="BUU8" s="83"/>
      <c r="BUV8" s="83"/>
      <c r="BUW8" s="83"/>
      <c r="BUX8" s="83"/>
      <c r="BUY8" s="83"/>
      <c r="BUZ8" s="83"/>
      <c r="BVA8" s="83"/>
      <c r="BVB8" s="83"/>
      <c r="BVC8" s="83"/>
      <c r="BVD8" s="83"/>
      <c r="BVE8" s="83"/>
      <c r="BVF8" s="83"/>
      <c r="BVG8" s="83"/>
      <c r="BVH8" s="83"/>
      <c r="BVI8" s="83"/>
      <c r="BVJ8" s="83"/>
      <c r="BVK8" s="83"/>
      <c r="BVL8" s="83"/>
      <c r="BVM8" s="83"/>
      <c r="BVN8" s="83"/>
      <c r="BVO8" s="83"/>
      <c r="BVP8" s="83"/>
      <c r="BVQ8" s="83"/>
      <c r="BVR8" s="83"/>
      <c r="BVS8" s="83"/>
      <c r="BVT8" s="83"/>
      <c r="BVU8" s="83"/>
      <c r="BVV8" s="83"/>
      <c r="BVW8" s="83"/>
      <c r="BVX8" s="83"/>
      <c r="BVY8" s="83"/>
      <c r="BVZ8" s="83"/>
      <c r="BWA8" s="83"/>
      <c r="BWB8" s="83"/>
      <c r="BWC8" s="83"/>
      <c r="BWD8" s="83"/>
      <c r="BWE8" s="83"/>
      <c r="BWF8" s="83"/>
      <c r="BWG8" s="83"/>
      <c r="BWH8" s="83"/>
      <c r="BWI8" s="83"/>
      <c r="BWJ8" s="83"/>
      <c r="BWK8" s="83"/>
      <c r="BWL8" s="83"/>
      <c r="BWM8" s="83"/>
      <c r="BWN8" s="83"/>
      <c r="BWO8" s="83"/>
      <c r="BWP8" s="83"/>
      <c r="BWQ8" s="83"/>
      <c r="BWR8" s="83"/>
      <c r="BWS8" s="83"/>
      <c r="BWT8" s="83"/>
      <c r="BWU8" s="83"/>
      <c r="BWV8" s="83"/>
      <c r="BWW8" s="83"/>
      <c r="BWX8" s="83"/>
      <c r="BWY8" s="83"/>
      <c r="BWZ8" s="83"/>
      <c r="BXA8" s="83"/>
      <c r="BXB8" s="83"/>
      <c r="BXC8" s="83"/>
      <c r="BXD8" s="83"/>
      <c r="BXE8" s="83"/>
      <c r="BXF8" s="83"/>
      <c r="BXG8" s="83"/>
      <c r="BXH8" s="83"/>
      <c r="BXI8" s="83"/>
      <c r="BXJ8" s="83"/>
      <c r="BXK8" s="83"/>
      <c r="BXL8" s="83"/>
      <c r="BXM8" s="83"/>
      <c r="BXN8" s="83"/>
      <c r="BXO8" s="83"/>
      <c r="BXP8" s="83"/>
      <c r="BXQ8" s="83"/>
      <c r="BXR8" s="83"/>
      <c r="BXS8" s="83"/>
      <c r="BXT8" s="83"/>
      <c r="BXU8" s="83"/>
      <c r="BXV8" s="83"/>
      <c r="BXW8" s="83"/>
      <c r="BXX8" s="83"/>
      <c r="BXY8" s="83"/>
      <c r="BXZ8" s="83"/>
      <c r="BYA8" s="83"/>
      <c r="BYB8" s="83"/>
      <c r="BYC8" s="83"/>
      <c r="BYD8" s="83"/>
      <c r="BYE8" s="83"/>
      <c r="BYF8" s="83"/>
      <c r="BYG8" s="83"/>
      <c r="BYH8" s="83"/>
      <c r="BYI8" s="83"/>
      <c r="BYJ8" s="83"/>
      <c r="BYK8" s="83"/>
      <c r="BYL8" s="83"/>
      <c r="BYM8" s="83"/>
      <c r="BYN8" s="83"/>
      <c r="BYO8" s="83"/>
      <c r="BYP8" s="83"/>
      <c r="BYQ8" s="83"/>
      <c r="BYR8" s="83"/>
      <c r="BYS8" s="83"/>
      <c r="BYT8" s="83"/>
      <c r="BYU8" s="83"/>
      <c r="BYV8" s="83"/>
      <c r="BYW8" s="83"/>
      <c r="BYX8" s="83"/>
      <c r="BYY8" s="83"/>
      <c r="BYZ8" s="83"/>
      <c r="BZA8" s="83"/>
      <c r="BZB8" s="83"/>
      <c r="BZC8" s="83"/>
      <c r="BZD8" s="83"/>
      <c r="BZE8" s="83"/>
      <c r="BZF8" s="83"/>
      <c r="BZG8" s="83"/>
      <c r="BZH8" s="83"/>
      <c r="BZI8" s="83"/>
      <c r="BZJ8" s="83"/>
      <c r="BZK8" s="83"/>
      <c r="BZL8" s="83"/>
      <c r="BZM8" s="83"/>
      <c r="BZN8" s="83"/>
      <c r="BZO8" s="83"/>
      <c r="BZP8" s="83"/>
      <c r="BZQ8" s="83"/>
      <c r="BZR8" s="83"/>
      <c r="BZS8" s="83"/>
      <c r="BZT8" s="83"/>
      <c r="BZU8" s="83"/>
      <c r="BZV8" s="83"/>
      <c r="BZW8" s="83"/>
      <c r="BZX8" s="83"/>
      <c r="BZY8" s="83"/>
      <c r="BZZ8" s="83"/>
      <c r="CAA8" s="83"/>
      <c r="CAB8" s="83"/>
      <c r="CAC8" s="83"/>
      <c r="CAD8" s="83"/>
      <c r="CAE8" s="83"/>
      <c r="CAF8" s="83"/>
      <c r="CAG8" s="83"/>
      <c r="CAH8" s="83"/>
      <c r="CAI8" s="83"/>
      <c r="CAJ8" s="83"/>
      <c r="CAK8" s="83"/>
      <c r="CAL8" s="83"/>
      <c r="CAM8" s="83"/>
      <c r="CAN8" s="83"/>
      <c r="CAO8" s="83"/>
      <c r="CAP8" s="83"/>
      <c r="CAQ8" s="83"/>
      <c r="CAR8" s="83"/>
      <c r="CAS8" s="83"/>
      <c r="CAT8" s="83"/>
      <c r="CAU8" s="83"/>
      <c r="CAV8" s="83"/>
      <c r="CAW8" s="83"/>
      <c r="CAX8" s="83"/>
      <c r="CAY8" s="83"/>
      <c r="CAZ8" s="83"/>
      <c r="CBA8" s="83"/>
      <c r="CBB8" s="83"/>
      <c r="CBC8" s="83"/>
      <c r="CBD8" s="83"/>
      <c r="CBE8" s="83"/>
      <c r="CBF8" s="83"/>
      <c r="CBG8" s="83"/>
      <c r="CBH8" s="83"/>
      <c r="CBI8" s="83"/>
      <c r="CBJ8" s="83"/>
      <c r="CBK8" s="83"/>
      <c r="CBL8" s="83"/>
      <c r="CBM8" s="83"/>
      <c r="CBN8" s="83"/>
      <c r="CBO8" s="83"/>
      <c r="CBP8" s="83"/>
      <c r="CBQ8" s="83"/>
      <c r="CBR8" s="83"/>
      <c r="CBS8" s="83"/>
      <c r="CBT8" s="83"/>
      <c r="CBU8" s="83"/>
      <c r="CBV8" s="83"/>
      <c r="CBW8" s="83"/>
      <c r="CBX8" s="83"/>
      <c r="CBY8" s="83"/>
      <c r="CBZ8" s="83"/>
      <c r="CCA8" s="83"/>
      <c r="CCB8" s="83"/>
      <c r="CCC8" s="83"/>
      <c r="CCD8" s="83"/>
      <c r="CCE8" s="83"/>
      <c r="CCF8" s="83"/>
      <c r="CCG8" s="83"/>
      <c r="CCH8" s="83"/>
      <c r="CCI8" s="83"/>
      <c r="CCJ8" s="83"/>
      <c r="CCK8" s="83"/>
      <c r="CCL8" s="83"/>
      <c r="CCM8" s="83"/>
      <c r="CCN8" s="83"/>
      <c r="CCO8" s="83"/>
      <c r="CCP8" s="83"/>
      <c r="CCQ8" s="83"/>
      <c r="CCR8" s="83"/>
      <c r="CCS8" s="83"/>
      <c r="CCT8" s="83"/>
      <c r="CCU8" s="83"/>
      <c r="CCV8" s="83"/>
      <c r="CCW8" s="83"/>
      <c r="CCX8" s="83"/>
      <c r="CCY8" s="83"/>
      <c r="CCZ8" s="83"/>
      <c r="CDA8" s="83"/>
      <c r="CDB8" s="83"/>
      <c r="CDC8" s="83"/>
      <c r="CDD8" s="83"/>
      <c r="CDE8" s="83"/>
      <c r="CDF8" s="83"/>
      <c r="CDG8" s="83"/>
      <c r="CDH8" s="83"/>
      <c r="CDI8" s="83"/>
      <c r="CDJ8" s="83"/>
      <c r="CDK8" s="83"/>
      <c r="CDL8" s="83"/>
      <c r="CDM8" s="83"/>
      <c r="CDN8" s="83"/>
      <c r="CDO8" s="83"/>
      <c r="CDP8" s="83"/>
      <c r="CDQ8" s="83"/>
      <c r="CDR8" s="83"/>
      <c r="CDS8" s="83"/>
      <c r="CDT8" s="83"/>
      <c r="CDU8" s="83"/>
      <c r="CDV8" s="83"/>
      <c r="CDW8" s="83"/>
      <c r="CDX8" s="83"/>
      <c r="CDY8" s="83"/>
      <c r="CDZ8" s="83"/>
      <c r="CEA8" s="83"/>
      <c r="CEB8" s="83"/>
      <c r="CEC8" s="83"/>
      <c r="CED8" s="83"/>
      <c r="CEE8" s="83"/>
      <c r="CEF8" s="83"/>
      <c r="CEG8" s="83"/>
      <c r="CEH8" s="83"/>
      <c r="CEI8" s="83"/>
      <c r="CEJ8" s="83"/>
      <c r="CEK8" s="83"/>
      <c r="CEL8" s="83"/>
      <c r="CEM8" s="83"/>
      <c r="CEN8" s="83"/>
      <c r="CEO8" s="83"/>
      <c r="CEP8" s="83"/>
      <c r="CEQ8" s="83"/>
      <c r="CER8" s="83"/>
      <c r="CES8" s="83"/>
      <c r="CET8" s="83"/>
      <c r="CEU8" s="83"/>
      <c r="CEV8" s="83"/>
      <c r="CEW8" s="83"/>
      <c r="CEX8" s="83"/>
      <c r="CEY8" s="83"/>
      <c r="CEZ8" s="83"/>
      <c r="CFA8" s="83"/>
      <c r="CFB8" s="83"/>
      <c r="CFC8" s="83"/>
      <c r="CFD8" s="83"/>
      <c r="CFE8" s="83"/>
      <c r="CFF8" s="83"/>
      <c r="CFG8" s="83"/>
      <c r="CFH8" s="83"/>
      <c r="CFI8" s="83"/>
      <c r="CFJ8" s="83"/>
      <c r="CFK8" s="83"/>
      <c r="CFL8" s="83"/>
      <c r="CFM8" s="83"/>
      <c r="CFN8" s="83"/>
      <c r="CFO8" s="83"/>
      <c r="CFP8" s="83"/>
      <c r="CFQ8" s="83"/>
      <c r="CFR8" s="83"/>
      <c r="CFS8" s="83"/>
      <c r="CFT8" s="83"/>
      <c r="CFU8" s="83"/>
      <c r="CFV8" s="83"/>
      <c r="CFW8" s="83"/>
      <c r="CFX8" s="83"/>
      <c r="CFY8" s="83"/>
      <c r="CFZ8" s="83"/>
      <c r="CGA8" s="83"/>
      <c r="CGB8" s="83"/>
      <c r="CGC8" s="83"/>
      <c r="CGD8" s="83"/>
      <c r="CGE8" s="83"/>
      <c r="CGF8" s="83"/>
      <c r="CGG8" s="83"/>
      <c r="CGH8" s="83"/>
      <c r="CGI8" s="83"/>
      <c r="CGJ8" s="83"/>
      <c r="CGK8" s="83"/>
      <c r="CGL8" s="83"/>
      <c r="CGM8" s="83"/>
      <c r="CGN8" s="83"/>
      <c r="CGO8" s="83"/>
      <c r="CGP8" s="83"/>
      <c r="CGQ8" s="83"/>
      <c r="CGR8" s="83"/>
      <c r="CGS8" s="83"/>
      <c r="CGT8" s="83"/>
      <c r="CGU8" s="83"/>
      <c r="CGV8" s="83"/>
      <c r="CGW8" s="83"/>
      <c r="CGX8" s="83"/>
      <c r="CGY8" s="83"/>
      <c r="CGZ8" s="83"/>
      <c r="CHA8" s="83"/>
      <c r="CHB8" s="83"/>
      <c r="CHC8" s="83"/>
      <c r="CHD8" s="83"/>
      <c r="CHE8" s="83"/>
      <c r="CHF8" s="83"/>
      <c r="CHG8" s="83"/>
      <c r="CHH8" s="83"/>
      <c r="CHI8" s="83"/>
      <c r="CHJ8" s="83"/>
      <c r="CHK8" s="83"/>
      <c r="CHL8" s="83"/>
      <c r="CHM8" s="83"/>
      <c r="CHN8" s="83"/>
      <c r="CHO8" s="83"/>
      <c r="CHP8" s="83"/>
      <c r="CHQ8" s="83"/>
      <c r="CHR8" s="83"/>
      <c r="CHS8" s="83"/>
      <c r="CHT8" s="83"/>
      <c r="CHU8" s="83"/>
      <c r="CHV8" s="83"/>
      <c r="CHW8" s="83"/>
      <c r="CHX8" s="83"/>
      <c r="CHY8" s="83"/>
      <c r="CHZ8" s="83"/>
      <c r="CIA8" s="83"/>
      <c r="CIB8" s="83"/>
      <c r="CIC8" s="83"/>
      <c r="CID8" s="83"/>
      <c r="CIE8" s="83"/>
      <c r="CIF8" s="83"/>
      <c r="CIG8" s="83"/>
      <c r="CIH8" s="83"/>
      <c r="CII8" s="83"/>
      <c r="CIJ8" s="83"/>
      <c r="CIK8" s="83"/>
      <c r="CIL8" s="83"/>
      <c r="CIM8" s="83"/>
      <c r="CIN8" s="83"/>
      <c r="CIO8" s="83"/>
      <c r="CIP8" s="83"/>
      <c r="CIQ8" s="83"/>
      <c r="CIR8" s="83"/>
      <c r="CIS8" s="83"/>
      <c r="CIT8" s="83"/>
      <c r="CIU8" s="83"/>
      <c r="CIV8" s="83"/>
      <c r="CIW8" s="83"/>
      <c r="CIX8" s="83"/>
      <c r="CIY8" s="83"/>
      <c r="CIZ8" s="83"/>
      <c r="CJA8" s="83"/>
      <c r="CJB8" s="83"/>
      <c r="CJC8" s="83"/>
      <c r="CJD8" s="83"/>
      <c r="CJE8" s="83"/>
      <c r="CJF8" s="83"/>
      <c r="CJG8" s="83"/>
      <c r="CJH8" s="83"/>
      <c r="CJI8" s="83"/>
      <c r="CJJ8" s="83"/>
      <c r="CJK8" s="83"/>
      <c r="CJL8" s="83"/>
      <c r="CJM8" s="83"/>
      <c r="CJN8" s="83"/>
      <c r="CJO8" s="83"/>
      <c r="CJP8" s="83"/>
      <c r="CJQ8" s="83"/>
      <c r="CJR8" s="83"/>
      <c r="CJS8" s="83"/>
      <c r="CJT8" s="83"/>
      <c r="CJU8" s="83"/>
      <c r="CJV8" s="83"/>
      <c r="CJW8" s="83"/>
      <c r="CJX8" s="83"/>
      <c r="CJY8" s="83"/>
      <c r="CJZ8" s="83"/>
      <c r="CKA8" s="83"/>
      <c r="CKB8" s="83"/>
      <c r="CKC8" s="83"/>
      <c r="CKD8" s="83"/>
      <c r="CKE8" s="83"/>
      <c r="CKF8" s="83"/>
      <c r="CKG8" s="83"/>
      <c r="CKH8" s="83"/>
      <c r="CKI8" s="83"/>
      <c r="CKJ8" s="83"/>
      <c r="CKK8" s="83"/>
      <c r="CKL8" s="83"/>
      <c r="CKM8" s="83"/>
      <c r="CKN8" s="83"/>
      <c r="CKO8" s="83"/>
      <c r="CKP8" s="83"/>
      <c r="CKQ8" s="83"/>
      <c r="CKR8" s="83"/>
      <c r="CKS8" s="83"/>
      <c r="CKT8" s="83"/>
      <c r="CKU8" s="83"/>
      <c r="CKV8" s="83"/>
      <c r="CKW8" s="83"/>
      <c r="CKX8" s="83"/>
      <c r="CKY8" s="83"/>
      <c r="CKZ8" s="83"/>
      <c r="CLA8" s="83"/>
      <c r="CLB8" s="83"/>
      <c r="CLC8" s="83"/>
      <c r="CLD8" s="83"/>
      <c r="CLE8" s="83"/>
      <c r="CLF8" s="83"/>
      <c r="CLG8" s="83"/>
      <c r="CLH8" s="83"/>
      <c r="CLI8" s="83"/>
      <c r="CLJ8" s="83"/>
      <c r="CLK8" s="83"/>
      <c r="CLL8" s="83"/>
      <c r="CLM8" s="83"/>
      <c r="CLN8" s="83"/>
      <c r="CLO8" s="83"/>
      <c r="CLP8" s="83"/>
      <c r="CLQ8" s="83"/>
      <c r="CLR8" s="83"/>
      <c r="CLS8" s="83"/>
      <c r="CLT8" s="83"/>
      <c r="CLU8" s="83"/>
      <c r="CLV8" s="83"/>
      <c r="CLW8" s="83"/>
      <c r="CLX8" s="83"/>
      <c r="CLY8" s="83"/>
      <c r="CLZ8" s="83"/>
      <c r="CMA8" s="83"/>
      <c r="CMB8" s="83"/>
      <c r="CMC8" s="83"/>
      <c r="CMD8" s="83"/>
      <c r="CME8" s="83"/>
      <c r="CMF8" s="83"/>
      <c r="CMG8" s="83"/>
      <c r="CMH8" s="83"/>
      <c r="CMI8" s="83"/>
      <c r="CMJ8" s="83"/>
      <c r="CMK8" s="83"/>
      <c r="CML8" s="83"/>
      <c r="CMM8" s="83"/>
      <c r="CMN8" s="83"/>
      <c r="CMO8" s="83"/>
      <c r="CMP8" s="83"/>
      <c r="CMQ8" s="83"/>
      <c r="CMR8" s="83"/>
      <c r="CMS8" s="83"/>
      <c r="CMT8" s="83"/>
      <c r="CMU8" s="83"/>
      <c r="CMV8" s="83"/>
      <c r="CMW8" s="83"/>
      <c r="CMX8" s="83"/>
      <c r="CMY8" s="83"/>
      <c r="CMZ8" s="83"/>
      <c r="CNA8" s="83"/>
      <c r="CNB8" s="83"/>
      <c r="CNC8" s="83"/>
      <c r="CND8" s="83"/>
      <c r="CNE8" s="83"/>
      <c r="CNF8" s="83"/>
      <c r="CNG8" s="83"/>
      <c r="CNH8" s="83"/>
      <c r="CNI8" s="83"/>
      <c r="CNJ8" s="83"/>
      <c r="CNK8" s="83"/>
      <c r="CNL8" s="83"/>
      <c r="CNM8" s="83"/>
      <c r="CNN8" s="83"/>
      <c r="CNO8" s="83"/>
      <c r="CNP8" s="83"/>
      <c r="CNQ8" s="83"/>
      <c r="CNR8" s="83"/>
      <c r="CNS8" s="83"/>
      <c r="CNT8" s="83"/>
      <c r="CNU8" s="83"/>
      <c r="CNV8" s="83"/>
      <c r="CNW8" s="83"/>
      <c r="CNX8" s="83"/>
      <c r="CNY8" s="83"/>
      <c r="CNZ8" s="83"/>
      <c r="COA8" s="83"/>
      <c r="COB8" s="83"/>
      <c r="COC8" s="83"/>
      <c r="COD8" s="83"/>
      <c r="COE8" s="83"/>
      <c r="COF8" s="83"/>
      <c r="COG8" s="83"/>
      <c r="COH8" s="83"/>
      <c r="COI8" s="83"/>
      <c r="COJ8" s="83"/>
      <c r="COK8" s="83"/>
      <c r="COL8" s="83"/>
      <c r="COM8" s="83"/>
      <c r="CON8" s="83"/>
      <c r="COO8" s="83"/>
      <c r="COP8" s="83"/>
      <c r="COQ8" s="83"/>
      <c r="COR8" s="83"/>
      <c r="COS8" s="83"/>
      <c r="COT8" s="83"/>
      <c r="COU8" s="83"/>
      <c r="COV8" s="83"/>
      <c r="COW8" s="83"/>
      <c r="COX8" s="83"/>
      <c r="COY8" s="83"/>
      <c r="COZ8" s="83"/>
      <c r="CPA8" s="83"/>
      <c r="CPB8" s="83"/>
      <c r="CPC8" s="83"/>
      <c r="CPD8" s="83"/>
      <c r="CPE8" s="83"/>
      <c r="CPF8" s="83"/>
      <c r="CPG8" s="83"/>
      <c r="CPH8" s="83"/>
      <c r="CPI8" s="83"/>
      <c r="CPJ8" s="83"/>
      <c r="CPK8" s="83"/>
      <c r="CPL8" s="83"/>
      <c r="CPM8" s="83"/>
      <c r="CPN8" s="83"/>
      <c r="CPO8" s="83"/>
      <c r="CPP8" s="83"/>
      <c r="CPQ8" s="83"/>
      <c r="CPR8" s="83"/>
      <c r="CPS8" s="83"/>
      <c r="CPT8" s="83"/>
      <c r="CPU8" s="83"/>
      <c r="CPV8" s="83"/>
      <c r="CPW8" s="83"/>
      <c r="CPX8" s="83"/>
      <c r="CPY8" s="83"/>
      <c r="CPZ8" s="83"/>
      <c r="CQA8" s="83"/>
      <c r="CQB8" s="83"/>
      <c r="CQC8" s="83"/>
      <c r="CQD8" s="83"/>
      <c r="CQE8" s="83"/>
      <c r="CQF8" s="83"/>
      <c r="CQG8" s="83"/>
      <c r="CQH8" s="83"/>
      <c r="CQI8" s="83"/>
      <c r="CQJ8" s="83"/>
      <c r="CQK8" s="83"/>
      <c r="CQL8" s="83"/>
      <c r="CQM8" s="83"/>
      <c r="CQN8" s="83"/>
      <c r="CQO8" s="83"/>
      <c r="CQP8" s="83"/>
      <c r="CQQ8" s="83"/>
      <c r="CQR8" s="83"/>
      <c r="CQS8" s="83"/>
      <c r="CQT8" s="83"/>
      <c r="CQU8" s="83"/>
      <c r="CQV8" s="83"/>
      <c r="CQW8" s="83"/>
      <c r="CQX8" s="83"/>
      <c r="CQY8" s="83"/>
      <c r="CQZ8" s="83"/>
      <c r="CRA8" s="83"/>
      <c r="CRB8" s="83"/>
      <c r="CRC8" s="83"/>
      <c r="CRD8" s="83"/>
      <c r="CRE8" s="83"/>
      <c r="CRF8" s="83"/>
      <c r="CRG8" s="83"/>
      <c r="CRH8" s="83"/>
      <c r="CRI8" s="83"/>
      <c r="CRJ8" s="83"/>
      <c r="CRK8" s="83"/>
      <c r="CRL8" s="83"/>
      <c r="CRM8" s="83"/>
      <c r="CRN8" s="83"/>
      <c r="CRO8" s="83"/>
      <c r="CRP8" s="83"/>
      <c r="CRQ8" s="83"/>
      <c r="CRR8" s="83"/>
      <c r="CRS8" s="83"/>
      <c r="CRT8" s="83"/>
      <c r="CRU8" s="83"/>
      <c r="CRV8" s="83"/>
      <c r="CRW8" s="83"/>
      <c r="CRX8" s="83"/>
      <c r="CRY8" s="83"/>
      <c r="CRZ8" s="83"/>
      <c r="CSA8" s="83"/>
      <c r="CSB8" s="83"/>
      <c r="CSC8" s="83"/>
      <c r="CSD8" s="83"/>
      <c r="CSE8" s="83"/>
      <c r="CSF8" s="83"/>
      <c r="CSG8" s="83"/>
      <c r="CSH8" s="83"/>
      <c r="CSI8" s="83"/>
      <c r="CSJ8" s="83"/>
      <c r="CSK8" s="83"/>
      <c r="CSL8" s="83"/>
      <c r="CSM8" s="83"/>
      <c r="CSN8" s="83"/>
      <c r="CSO8" s="83"/>
      <c r="CSP8" s="83"/>
      <c r="CSQ8" s="83"/>
      <c r="CSR8" s="83"/>
      <c r="CSS8" s="83"/>
      <c r="CST8" s="83"/>
      <c r="CSU8" s="83"/>
      <c r="CSV8" s="83"/>
      <c r="CSW8" s="83"/>
      <c r="CSX8" s="83"/>
      <c r="CSY8" s="83"/>
      <c r="CSZ8" s="83"/>
      <c r="CTA8" s="83"/>
      <c r="CTB8" s="83"/>
      <c r="CTC8" s="83"/>
      <c r="CTD8" s="83"/>
      <c r="CTE8" s="83"/>
      <c r="CTF8" s="83"/>
      <c r="CTG8" s="83"/>
      <c r="CTH8" s="83"/>
      <c r="CTI8" s="83"/>
      <c r="CTJ8" s="83"/>
      <c r="CTK8" s="83"/>
      <c r="CTL8" s="83"/>
      <c r="CTM8" s="83"/>
      <c r="CTN8" s="83"/>
      <c r="CTO8" s="83"/>
      <c r="CTP8" s="83"/>
      <c r="CTQ8" s="83"/>
      <c r="CTR8" s="83"/>
      <c r="CTS8" s="83"/>
      <c r="CTT8" s="83"/>
      <c r="CTU8" s="83"/>
      <c r="CTV8" s="83"/>
      <c r="CTW8" s="83"/>
      <c r="CTX8" s="83"/>
      <c r="CTY8" s="83"/>
      <c r="CTZ8" s="83"/>
      <c r="CUA8" s="83"/>
      <c r="CUB8" s="83"/>
      <c r="CUC8" s="83"/>
      <c r="CUD8" s="83"/>
      <c r="CUE8" s="83"/>
      <c r="CUF8" s="83"/>
      <c r="CUG8" s="83"/>
      <c r="CUH8" s="83"/>
      <c r="CUI8" s="83"/>
      <c r="CUJ8" s="83"/>
      <c r="CUK8" s="83"/>
      <c r="CUL8" s="83"/>
      <c r="CUM8" s="83"/>
      <c r="CUN8" s="83"/>
      <c r="CUO8" s="83"/>
      <c r="CUP8" s="83"/>
      <c r="CUQ8" s="83"/>
      <c r="CUR8" s="83"/>
      <c r="CUS8" s="83"/>
      <c r="CUT8" s="83"/>
      <c r="CUU8" s="83"/>
      <c r="CUV8" s="83"/>
      <c r="CUW8" s="83"/>
      <c r="CUX8" s="83"/>
      <c r="CUY8" s="83"/>
      <c r="CUZ8" s="83"/>
      <c r="CVA8" s="83"/>
      <c r="CVB8" s="83"/>
      <c r="CVC8" s="83"/>
      <c r="CVD8" s="83"/>
      <c r="CVE8" s="83"/>
      <c r="CVF8" s="83"/>
      <c r="CVG8" s="83"/>
      <c r="CVH8" s="83"/>
      <c r="CVI8" s="83"/>
      <c r="CVJ8" s="83"/>
      <c r="CVK8" s="83"/>
      <c r="CVL8" s="83"/>
      <c r="CVM8" s="83"/>
      <c r="CVN8" s="83"/>
      <c r="CVO8" s="83"/>
      <c r="CVP8" s="83"/>
      <c r="CVQ8" s="83"/>
      <c r="CVR8" s="83"/>
      <c r="CVS8" s="83"/>
      <c r="CVT8" s="83"/>
      <c r="CVU8" s="83"/>
      <c r="CVV8" s="83"/>
      <c r="CVW8" s="83"/>
      <c r="CVX8" s="83"/>
      <c r="CVY8" s="83"/>
      <c r="CVZ8" s="83"/>
      <c r="CWA8" s="83"/>
      <c r="CWB8" s="83"/>
      <c r="CWC8" s="83"/>
      <c r="CWD8" s="83"/>
      <c r="CWE8" s="83"/>
      <c r="CWF8" s="83"/>
      <c r="CWG8" s="83"/>
      <c r="CWH8" s="83"/>
      <c r="CWI8" s="83"/>
      <c r="CWJ8" s="83"/>
      <c r="CWK8" s="83"/>
      <c r="CWL8" s="83"/>
      <c r="CWM8" s="83"/>
      <c r="CWN8" s="83"/>
      <c r="CWO8" s="83"/>
      <c r="CWP8" s="83"/>
      <c r="CWQ8" s="83"/>
      <c r="CWR8" s="83"/>
      <c r="CWS8" s="83"/>
      <c r="CWT8" s="83"/>
      <c r="CWU8" s="83"/>
      <c r="CWV8" s="83"/>
      <c r="CWW8" s="83"/>
      <c r="CWX8" s="83"/>
      <c r="CWY8" s="83"/>
      <c r="CWZ8" s="83"/>
      <c r="CXA8" s="83"/>
      <c r="CXB8" s="83"/>
      <c r="CXC8" s="83"/>
      <c r="CXD8" s="83"/>
      <c r="CXE8" s="83"/>
      <c r="CXF8" s="83"/>
      <c r="CXG8" s="83"/>
      <c r="CXH8" s="83"/>
      <c r="CXI8" s="83"/>
      <c r="CXJ8" s="83"/>
      <c r="CXK8" s="83"/>
      <c r="CXL8" s="83"/>
      <c r="CXM8" s="83"/>
      <c r="CXN8" s="83"/>
      <c r="CXO8" s="83"/>
      <c r="CXP8" s="83"/>
      <c r="CXQ8" s="83"/>
      <c r="CXR8" s="83"/>
      <c r="CXS8" s="83"/>
      <c r="CXT8" s="83"/>
      <c r="CXU8" s="83"/>
      <c r="CXV8" s="83"/>
      <c r="CXW8" s="83"/>
      <c r="CXX8" s="83"/>
      <c r="CXY8" s="83"/>
      <c r="CXZ8" s="83"/>
      <c r="CYA8" s="83"/>
      <c r="CYB8" s="83"/>
      <c r="CYC8" s="83"/>
      <c r="CYD8" s="83"/>
      <c r="CYE8" s="83"/>
      <c r="CYF8" s="83"/>
      <c r="CYG8" s="83"/>
      <c r="CYH8" s="83"/>
      <c r="CYI8" s="83"/>
      <c r="CYJ8" s="83"/>
      <c r="CYK8" s="83"/>
      <c r="CYL8" s="83"/>
      <c r="CYM8" s="83"/>
      <c r="CYN8" s="83"/>
      <c r="CYO8" s="83"/>
      <c r="CYP8" s="83"/>
      <c r="CYQ8" s="83"/>
      <c r="CYR8" s="83"/>
      <c r="CYS8" s="83"/>
      <c r="CYT8" s="83"/>
      <c r="CYU8" s="83"/>
      <c r="CYV8" s="83"/>
      <c r="CYW8" s="83"/>
      <c r="CYX8" s="83"/>
      <c r="CYY8" s="83"/>
      <c r="CYZ8" s="83"/>
      <c r="CZA8" s="83"/>
      <c r="CZB8" s="83"/>
      <c r="CZC8" s="83"/>
      <c r="CZD8" s="83"/>
      <c r="CZE8" s="83"/>
      <c r="CZF8" s="83"/>
      <c r="CZG8" s="83"/>
      <c r="CZH8" s="83"/>
      <c r="CZI8" s="83"/>
      <c r="CZJ8" s="83"/>
      <c r="CZK8" s="83"/>
      <c r="CZL8" s="83"/>
      <c r="CZM8" s="83"/>
      <c r="CZN8" s="83"/>
      <c r="CZO8" s="83"/>
      <c r="CZP8" s="83"/>
      <c r="CZQ8" s="83"/>
      <c r="CZR8" s="83"/>
      <c r="CZS8" s="83"/>
      <c r="CZT8" s="83"/>
      <c r="CZU8" s="83"/>
      <c r="CZV8" s="83"/>
      <c r="CZW8" s="83"/>
      <c r="CZX8" s="83"/>
      <c r="CZY8" s="83"/>
      <c r="CZZ8" s="83"/>
      <c r="DAA8" s="83"/>
      <c r="DAB8" s="83"/>
      <c r="DAC8" s="83"/>
      <c r="DAD8" s="83"/>
      <c r="DAE8" s="83"/>
      <c r="DAF8" s="83"/>
      <c r="DAG8" s="83"/>
      <c r="DAH8" s="83"/>
      <c r="DAI8" s="83"/>
      <c r="DAJ8" s="83"/>
      <c r="DAK8" s="83"/>
      <c r="DAL8" s="83"/>
      <c r="DAM8" s="83"/>
      <c r="DAN8" s="83"/>
      <c r="DAO8" s="83"/>
      <c r="DAP8" s="83"/>
      <c r="DAQ8" s="83"/>
      <c r="DAR8" s="83"/>
      <c r="DAS8" s="83"/>
      <c r="DAT8" s="83"/>
      <c r="DAU8" s="83"/>
      <c r="DAV8" s="83"/>
      <c r="DAW8" s="83"/>
      <c r="DAX8" s="83"/>
      <c r="DAY8" s="83"/>
      <c r="DAZ8" s="83"/>
      <c r="DBA8" s="83"/>
      <c r="DBB8" s="83"/>
      <c r="DBC8" s="83"/>
      <c r="DBD8" s="83"/>
      <c r="DBE8" s="83"/>
      <c r="DBF8" s="83"/>
      <c r="DBG8" s="83"/>
      <c r="DBH8" s="83"/>
      <c r="DBI8" s="83"/>
      <c r="DBJ8" s="83"/>
      <c r="DBK8" s="83"/>
      <c r="DBL8" s="83"/>
      <c r="DBM8" s="83"/>
      <c r="DBN8" s="83"/>
      <c r="DBO8" s="83"/>
      <c r="DBP8" s="83"/>
      <c r="DBQ8" s="83"/>
      <c r="DBR8" s="83"/>
      <c r="DBS8" s="83"/>
      <c r="DBT8" s="83"/>
      <c r="DBU8" s="83"/>
      <c r="DBV8" s="83"/>
      <c r="DBW8" s="83"/>
      <c r="DBX8" s="83"/>
      <c r="DBY8" s="83"/>
      <c r="DBZ8" s="83"/>
      <c r="DCA8" s="83"/>
      <c r="DCB8" s="83"/>
      <c r="DCC8" s="83"/>
      <c r="DCD8" s="83"/>
      <c r="DCE8" s="83"/>
      <c r="DCF8" s="83"/>
      <c r="DCG8" s="83"/>
      <c r="DCH8" s="83"/>
      <c r="DCI8" s="83"/>
      <c r="DCJ8" s="83"/>
      <c r="DCK8" s="83"/>
      <c r="DCL8" s="83"/>
      <c r="DCM8" s="83"/>
      <c r="DCN8" s="83"/>
      <c r="DCO8" s="83"/>
      <c r="DCP8" s="83"/>
      <c r="DCQ8" s="83"/>
      <c r="DCR8" s="83"/>
      <c r="DCS8" s="83"/>
      <c r="DCT8" s="83"/>
      <c r="DCU8" s="83"/>
      <c r="DCV8" s="83"/>
      <c r="DCW8" s="83"/>
      <c r="DCX8" s="83"/>
      <c r="DCY8" s="83"/>
      <c r="DCZ8" s="83"/>
      <c r="DDA8" s="83"/>
      <c r="DDB8" s="83"/>
      <c r="DDC8" s="83"/>
      <c r="DDD8" s="83"/>
      <c r="DDE8" s="83"/>
      <c r="DDF8" s="83"/>
      <c r="DDG8" s="83"/>
      <c r="DDH8" s="83"/>
      <c r="DDI8" s="83"/>
      <c r="DDJ8" s="83"/>
      <c r="DDK8" s="83"/>
      <c r="DDL8" s="83"/>
      <c r="DDM8" s="83"/>
      <c r="DDN8" s="83"/>
      <c r="DDO8" s="83"/>
      <c r="DDP8" s="83"/>
      <c r="DDQ8" s="83"/>
      <c r="DDR8" s="83"/>
      <c r="DDS8" s="83"/>
      <c r="DDT8" s="83"/>
      <c r="DDU8" s="83"/>
      <c r="DDV8" s="83"/>
      <c r="DDW8" s="83"/>
      <c r="DDX8" s="83"/>
      <c r="DDY8" s="83"/>
      <c r="DDZ8" s="83"/>
      <c r="DEA8" s="83"/>
      <c r="DEB8" s="83"/>
      <c r="DEC8" s="83"/>
      <c r="DED8" s="83"/>
      <c r="DEE8" s="83"/>
      <c r="DEF8" s="83"/>
      <c r="DEG8" s="83"/>
      <c r="DEH8" s="83"/>
      <c r="DEI8" s="83"/>
      <c r="DEJ8" s="83"/>
      <c r="DEK8" s="83"/>
      <c r="DEL8" s="83"/>
      <c r="DEM8" s="83"/>
      <c r="DEN8" s="83"/>
      <c r="DEO8" s="83"/>
      <c r="DEP8" s="83"/>
      <c r="DEQ8" s="83"/>
      <c r="DER8" s="83"/>
      <c r="DES8" s="83"/>
      <c r="DET8" s="83"/>
      <c r="DEU8" s="83"/>
      <c r="DEV8" s="83"/>
      <c r="DEW8" s="83"/>
      <c r="DEX8" s="83"/>
      <c r="DEY8" s="83"/>
      <c r="DEZ8" s="83"/>
      <c r="DFA8" s="83"/>
      <c r="DFB8" s="83"/>
      <c r="DFC8" s="83"/>
      <c r="DFD8" s="83"/>
      <c r="DFE8" s="83"/>
      <c r="DFF8" s="83"/>
      <c r="DFG8" s="83"/>
      <c r="DFH8" s="83"/>
      <c r="DFI8" s="83"/>
      <c r="DFJ8" s="83"/>
      <c r="DFK8" s="83"/>
      <c r="DFL8" s="83"/>
      <c r="DFM8" s="83"/>
      <c r="DFN8" s="83"/>
      <c r="DFO8" s="83"/>
      <c r="DFP8" s="83"/>
      <c r="DFQ8" s="83"/>
      <c r="DFR8" s="83"/>
      <c r="DFS8" s="83"/>
      <c r="DFT8" s="83"/>
      <c r="DFU8" s="83"/>
      <c r="DFV8" s="83"/>
      <c r="DFW8" s="83"/>
      <c r="DFX8" s="83"/>
      <c r="DFY8" s="83"/>
      <c r="DFZ8" s="83"/>
      <c r="DGA8" s="83"/>
      <c r="DGB8" s="83"/>
      <c r="DGC8" s="83"/>
      <c r="DGD8" s="83"/>
      <c r="DGE8" s="83"/>
      <c r="DGF8" s="83"/>
      <c r="DGG8" s="83"/>
      <c r="DGH8" s="83"/>
      <c r="DGI8" s="83"/>
      <c r="DGJ8" s="83"/>
      <c r="DGK8" s="83"/>
      <c r="DGL8" s="83"/>
      <c r="DGM8" s="83"/>
      <c r="DGN8" s="83"/>
      <c r="DGO8" s="83"/>
      <c r="DGP8" s="83"/>
      <c r="DGQ8" s="83"/>
      <c r="DGR8" s="83"/>
      <c r="DGS8" s="83"/>
      <c r="DGT8" s="83"/>
      <c r="DGU8" s="83"/>
      <c r="DGV8" s="83"/>
      <c r="DGW8" s="83"/>
      <c r="DGX8" s="83"/>
      <c r="DGY8" s="83"/>
      <c r="DGZ8" s="83"/>
      <c r="DHA8" s="83"/>
      <c r="DHB8" s="83"/>
      <c r="DHC8" s="83"/>
      <c r="DHD8" s="83"/>
      <c r="DHE8" s="83"/>
      <c r="DHF8" s="83"/>
      <c r="DHG8" s="83"/>
      <c r="DHH8" s="83"/>
      <c r="DHI8" s="83"/>
      <c r="DHJ8" s="83"/>
      <c r="DHK8" s="83"/>
      <c r="DHL8" s="83"/>
      <c r="DHM8" s="83"/>
      <c r="DHN8" s="83"/>
      <c r="DHO8" s="83"/>
      <c r="DHP8" s="83"/>
      <c r="DHQ8" s="83"/>
      <c r="DHR8" s="83"/>
      <c r="DHS8" s="83"/>
      <c r="DHT8" s="83"/>
      <c r="DHU8" s="83"/>
      <c r="DHV8" s="83"/>
      <c r="DHW8" s="83"/>
      <c r="DHX8" s="83"/>
      <c r="DHY8" s="83"/>
      <c r="DHZ8" s="83"/>
      <c r="DIA8" s="83"/>
      <c r="DIB8" s="83"/>
      <c r="DIC8" s="83"/>
      <c r="DID8" s="83"/>
      <c r="DIE8" s="83"/>
      <c r="DIF8" s="83"/>
      <c r="DIG8" s="83"/>
      <c r="DIH8" s="83"/>
      <c r="DII8" s="83"/>
      <c r="DIJ8" s="83"/>
      <c r="DIK8" s="83"/>
      <c r="DIL8" s="83"/>
      <c r="DIM8" s="83"/>
      <c r="DIN8" s="83"/>
      <c r="DIO8" s="83"/>
      <c r="DIP8" s="83"/>
      <c r="DIQ8" s="83"/>
      <c r="DIR8" s="83"/>
      <c r="DIS8" s="83"/>
      <c r="DIT8" s="83"/>
      <c r="DIU8" s="83"/>
      <c r="DIV8" s="83"/>
      <c r="DIW8" s="83"/>
      <c r="DIX8" s="83"/>
      <c r="DIY8" s="83"/>
      <c r="DIZ8" s="83"/>
      <c r="DJA8" s="83"/>
      <c r="DJB8" s="83"/>
      <c r="DJC8" s="83"/>
      <c r="DJD8" s="83"/>
      <c r="DJE8" s="83"/>
      <c r="DJF8" s="83"/>
      <c r="DJG8" s="83"/>
      <c r="DJH8" s="83"/>
      <c r="DJI8" s="83"/>
      <c r="DJJ8" s="83"/>
      <c r="DJK8" s="83"/>
      <c r="DJL8" s="83"/>
      <c r="DJM8" s="83"/>
      <c r="DJN8" s="83"/>
      <c r="DJO8" s="83"/>
      <c r="DJP8" s="83"/>
      <c r="DJQ8" s="83"/>
      <c r="DJR8" s="83"/>
      <c r="DJS8" s="83"/>
      <c r="DJT8" s="83"/>
      <c r="DJU8" s="83"/>
      <c r="DJV8" s="83"/>
      <c r="DJW8" s="83"/>
      <c r="DJX8" s="83"/>
      <c r="DJY8" s="83"/>
      <c r="DJZ8" s="83"/>
      <c r="DKA8" s="83"/>
      <c r="DKB8" s="83"/>
      <c r="DKC8" s="83"/>
      <c r="DKD8" s="83"/>
      <c r="DKE8" s="83"/>
      <c r="DKF8" s="83"/>
      <c r="DKG8" s="83"/>
      <c r="DKH8" s="83"/>
      <c r="DKI8" s="83"/>
      <c r="DKJ8" s="83"/>
      <c r="DKK8" s="83"/>
      <c r="DKL8" s="83"/>
      <c r="DKM8" s="83"/>
      <c r="DKN8" s="83"/>
      <c r="DKO8" s="83"/>
      <c r="DKP8" s="83"/>
      <c r="DKQ8" s="83"/>
      <c r="DKR8" s="83"/>
      <c r="DKS8" s="83"/>
      <c r="DKT8" s="83"/>
      <c r="DKU8" s="83"/>
      <c r="DKV8" s="83"/>
      <c r="DKW8" s="83"/>
      <c r="DKX8" s="83"/>
      <c r="DKY8" s="83"/>
      <c r="DKZ8" s="83"/>
      <c r="DLA8" s="83"/>
      <c r="DLB8" s="83"/>
      <c r="DLC8" s="83"/>
      <c r="DLD8" s="83"/>
      <c r="DLE8" s="83"/>
      <c r="DLF8" s="83"/>
      <c r="DLG8" s="83"/>
      <c r="DLH8" s="83"/>
      <c r="DLI8" s="83"/>
      <c r="DLJ8" s="83"/>
      <c r="DLK8" s="83"/>
      <c r="DLL8" s="83"/>
      <c r="DLM8" s="83"/>
      <c r="DLN8" s="83"/>
      <c r="DLO8" s="83"/>
      <c r="DLP8" s="83"/>
      <c r="DLQ8" s="83"/>
      <c r="DLR8" s="83"/>
      <c r="DLS8" s="83"/>
      <c r="DLT8" s="83"/>
      <c r="DLU8" s="83"/>
      <c r="DLV8" s="83"/>
      <c r="DLW8" s="83"/>
      <c r="DLX8" s="83"/>
      <c r="DLY8" s="83"/>
      <c r="DLZ8" s="83"/>
      <c r="DMA8" s="83"/>
      <c r="DMB8" s="83"/>
      <c r="DMC8" s="83"/>
      <c r="DMD8" s="83"/>
      <c r="DME8" s="83"/>
      <c r="DMF8" s="83"/>
      <c r="DMG8" s="83"/>
      <c r="DMH8" s="83"/>
      <c r="DMI8" s="83"/>
      <c r="DMJ8" s="83"/>
      <c r="DMK8" s="83"/>
      <c r="DML8" s="83"/>
      <c r="DMM8" s="83"/>
      <c r="DMN8" s="83"/>
      <c r="DMO8" s="83"/>
      <c r="DMP8" s="83"/>
      <c r="DMQ8" s="83"/>
      <c r="DMR8" s="83"/>
      <c r="DMS8" s="83"/>
      <c r="DMT8" s="83"/>
      <c r="DMU8" s="83"/>
      <c r="DMV8" s="83"/>
      <c r="DMW8" s="83"/>
      <c r="DMX8" s="83"/>
      <c r="DMY8" s="83"/>
      <c r="DMZ8" s="83"/>
      <c r="DNA8" s="83"/>
      <c r="DNB8" s="83"/>
      <c r="DNC8" s="83"/>
      <c r="DND8" s="83"/>
      <c r="DNE8" s="83"/>
      <c r="DNF8" s="83"/>
      <c r="DNG8" s="83"/>
      <c r="DNH8" s="83"/>
      <c r="DNI8" s="83"/>
      <c r="DNJ8" s="83"/>
      <c r="DNK8" s="83"/>
      <c r="DNL8" s="83"/>
      <c r="DNM8" s="83"/>
      <c r="DNN8" s="83"/>
      <c r="DNO8" s="83"/>
      <c r="DNP8" s="83"/>
      <c r="DNQ8" s="83"/>
      <c r="DNR8" s="83"/>
      <c r="DNS8" s="83"/>
      <c r="DNT8" s="83"/>
      <c r="DNU8" s="83"/>
      <c r="DNV8" s="83"/>
      <c r="DNW8" s="83"/>
      <c r="DNX8" s="83"/>
      <c r="DNY8" s="83"/>
      <c r="DNZ8" s="83"/>
      <c r="DOA8" s="83"/>
      <c r="DOB8" s="83"/>
      <c r="DOC8" s="83"/>
      <c r="DOD8" s="83"/>
      <c r="DOE8" s="83"/>
      <c r="DOF8" s="83"/>
      <c r="DOG8" s="83"/>
      <c r="DOH8" s="83"/>
      <c r="DOI8" s="83"/>
      <c r="DOJ8" s="83"/>
      <c r="DOK8" s="83"/>
      <c r="DOL8" s="83"/>
      <c r="DOM8" s="83"/>
      <c r="DON8" s="83"/>
      <c r="DOO8" s="83"/>
      <c r="DOP8" s="83"/>
      <c r="DOQ8" s="83"/>
      <c r="DOR8" s="83"/>
      <c r="DOS8" s="83"/>
      <c r="DOT8" s="83"/>
      <c r="DOU8" s="83"/>
      <c r="DOV8" s="83"/>
      <c r="DOW8" s="83"/>
      <c r="DOX8" s="83"/>
      <c r="DOY8" s="83"/>
      <c r="DOZ8" s="83"/>
      <c r="DPA8" s="83"/>
      <c r="DPB8" s="83"/>
      <c r="DPC8" s="83"/>
      <c r="DPD8" s="83"/>
      <c r="DPE8" s="83"/>
      <c r="DPF8" s="83"/>
      <c r="DPG8" s="83"/>
      <c r="DPH8" s="83"/>
      <c r="DPI8" s="83"/>
      <c r="DPJ8" s="83"/>
      <c r="DPK8" s="83"/>
      <c r="DPL8" s="83"/>
      <c r="DPM8" s="83"/>
      <c r="DPN8" s="83"/>
      <c r="DPO8" s="83"/>
      <c r="DPP8" s="83"/>
      <c r="DPQ8" s="83"/>
      <c r="DPR8" s="83"/>
      <c r="DPS8" s="83"/>
      <c r="DPT8" s="83"/>
      <c r="DPU8" s="83"/>
      <c r="DPV8" s="83"/>
      <c r="DPW8" s="83"/>
      <c r="DPX8" s="83"/>
      <c r="DPY8" s="83"/>
      <c r="DPZ8" s="83"/>
      <c r="DQA8" s="83"/>
      <c r="DQB8" s="83"/>
      <c r="DQC8" s="83"/>
      <c r="DQD8" s="83"/>
      <c r="DQE8" s="83"/>
      <c r="DQF8" s="83"/>
      <c r="DQG8" s="83"/>
      <c r="DQH8" s="83"/>
      <c r="DQI8" s="83"/>
      <c r="DQJ8" s="83"/>
      <c r="DQK8" s="83"/>
      <c r="DQL8" s="83"/>
      <c r="DQM8" s="83"/>
      <c r="DQN8" s="83"/>
      <c r="DQO8" s="83"/>
      <c r="DQP8" s="83"/>
      <c r="DQQ8" s="83"/>
      <c r="DQR8" s="83"/>
      <c r="DQS8" s="83"/>
      <c r="DQT8" s="83"/>
      <c r="DQU8" s="83"/>
      <c r="DQV8" s="83"/>
      <c r="DQW8" s="83"/>
      <c r="DQX8" s="83"/>
      <c r="DQY8" s="83"/>
      <c r="DQZ8" s="83"/>
      <c r="DRA8" s="83"/>
      <c r="DRB8" s="83"/>
      <c r="DRC8" s="83"/>
      <c r="DRD8" s="83"/>
      <c r="DRE8" s="83"/>
      <c r="DRF8" s="83"/>
      <c r="DRG8" s="83"/>
      <c r="DRH8" s="83"/>
      <c r="DRI8" s="83"/>
      <c r="DRJ8" s="83"/>
      <c r="DRK8" s="83"/>
      <c r="DRL8" s="83"/>
      <c r="DRM8" s="83"/>
      <c r="DRN8" s="83"/>
      <c r="DRO8" s="83"/>
      <c r="DRP8" s="83"/>
      <c r="DRQ8" s="83"/>
      <c r="DRR8" s="83"/>
      <c r="DRS8" s="83"/>
      <c r="DRT8" s="83"/>
      <c r="DRU8" s="83"/>
      <c r="DRV8" s="83"/>
      <c r="DRW8" s="83"/>
      <c r="DRX8" s="83"/>
      <c r="DRY8" s="83"/>
      <c r="DRZ8" s="83"/>
      <c r="DSA8" s="83"/>
      <c r="DSB8" s="83"/>
      <c r="DSC8" s="83"/>
      <c r="DSD8" s="83"/>
      <c r="DSE8" s="83"/>
      <c r="DSF8" s="83"/>
      <c r="DSG8" s="83"/>
      <c r="DSH8" s="83"/>
      <c r="DSI8" s="83"/>
      <c r="DSJ8" s="83"/>
      <c r="DSK8" s="83"/>
      <c r="DSL8" s="83"/>
      <c r="DSM8" s="83"/>
      <c r="DSN8" s="83"/>
      <c r="DSO8" s="83"/>
      <c r="DSP8" s="83"/>
      <c r="DSQ8" s="83"/>
      <c r="DSR8" s="83"/>
      <c r="DSS8" s="83"/>
      <c r="DST8" s="83"/>
      <c r="DSU8" s="83"/>
      <c r="DSV8" s="83"/>
      <c r="DSW8" s="83"/>
      <c r="DSX8" s="83"/>
      <c r="DSY8" s="83"/>
      <c r="DSZ8" s="83"/>
      <c r="DTA8" s="83"/>
      <c r="DTB8" s="83"/>
      <c r="DTC8" s="83"/>
      <c r="DTD8" s="83"/>
      <c r="DTE8" s="83"/>
      <c r="DTF8" s="83"/>
      <c r="DTG8" s="83"/>
      <c r="DTH8" s="83"/>
      <c r="DTI8" s="83"/>
      <c r="DTJ8" s="83"/>
      <c r="DTK8" s="83"/>
      <c r="DTL8" s="83"/>
      <c r="DTM8" s="83"/>
      <c r="DTN8" s="83"/>
      <c r="DTO8" s="83"/>
      <c r="DTP8" s="83"/>
      <c r="DTQ8" s="83"/>
      <c r="DTR8" s="83"/>
      <c r="DTS8" s="83"/>
      <c r="DTT8" s="83"/>
      <c r="DTU8" s="83"/>
      <c r="DTV8" s="83"/>
      <c r="DTW8" s="83"/>
      <c r="DTX8" s="83"/>
      <c r="DTY8" s="83"/>
      <c r="DTZ8" s="83"/>
      <c r="DUA8" s="83"/>
      <c r="DUB8" s="83"/>
      <c r="DUC8" s="83"/>
      <c r="DUD8" s="83"/>
      <c r="DUE8" s="83"/>
      <c r="DUF8" s="83"/>
      <c r="DUG8" s="83"/>
      <c r="DUH8" s="83"/>
      <c r="DUI8" s="83"/>
      <c r="DUJ8" s="83"/>
      <c r="DUK8" s="83"/>
      <c r="DUL8" s="83"/>
      <c r="DUM8" s="83"/>
      <c r="DUN8" s="83"/>
      <c r="DUO8" s="83"/>
      <c r="DUP8" s="83"/>
      <c r="DUQ8" s="83"/>
      <c r="DUR8" s="83"/>
      <c r="DUS8" s="83"/>
      <c r="DUT8" s="83"/>
      <c r="DUU8" s="83"/>
      <c r="DUV8" s="83"/>
      <c r="DUW8" s="83"/>
      <c r="DUX8" s="83"/>
      <c r="DUY8" s="83"/>
      <c r="DUZ8" s="83"/>
      <c r="DVA8" s="83"/>
      <c r="DVB8" s="83"/>
      <c r="DVC8" s="83"/>
      <c r="DVD8" s="83"/>
      <c r="DVE8" s="83"/>
      <c r="DVF8" s="83"/>
      <c r="DVG8" s="83"/>
      <c r="DVH8" s="83"/>
      <c r="DVI8" s="83"/>
      <c r="DVJ8" s="83"/>
      <c r="DVK8" s="83"/>
      <c r="DVL8" s="83"/>
      <c r="DVM8" s="83"/>
      <c r="DVN8" s="83"/>
      <c r="DVO8" s="83"/>
      <c r="DVP8" s="83"/>
      <c r="DVQ8" s="83"/>
      <c r="DVR8" s="83"/>
      <c r="DVS8" s="83"/>
      <c r="DVT8" s="83"/>
      <c r="DVU8" s="83"/>
      <c r="DVV8" s="83"/>
      <c r="DVW8" s="83"/>
      <c r="DVX8" s="83"/>
      <c r="DVY8" s="83"/>
      <c r="DVZ8" s="83"/>
      <c r="DWA8" s="83"/>
      <c r="DWB8" s="83"/>
      <c r="DWC8" s="83"/>
      <c r="DWD8" s="83"/>
      <c r="DWE8" s="83"/>
      <c r="DWF8" s="83"/>
      <c r="DWG8" s="83"/>
      <c r="DWH8" s="83"/>
      <c r="DWI8" s="83"/>
      <c r="DWJ8" s="83"/>
      <c r="DWK8" s="83"/>
      <c r="DWL8" s="83"/>
      <c r="DWM8" s="83"/>
      <c r="DWN8" s="83"/>
      <c r="DWO8" s="83"/>
      <c r="DWP8" s="83"/>
      <c r="DWQ8" s="83"/>
      <c r="DWR8" s="83"/>
      <c r="DWS8" s="83"/>
      <c r="DWT8" s="83"/>
      <c r="DWU8" s="83"/>
      <c r="DWV8" s="83"/>
      <c r="DWW8" s="83"/>
      <c r="DWX8" s="83"/>
      <c r="DWY8" s="83"/>
      <c r="DWZ8" s="83"/>
      <c r="DXA8" s="83"/>
      <c r="DXB8" s="83"/>
      <c r="DXC8" s="83"/>
      <c r="DXD8" s="83"/>
      <c r="DXE8" s="83"/>
      <c r="DXF8" s="83"/>
      <c r="DXG8" s="83"/>
      <c r="DXH8" s="83"/>
      <c r="DXI8" s="83"/>
      <c r="DXJ8" s="83"/>
      <c r="DXK8" s="83"/>
      <c r="DXL8" s="83"/>
      <c r="DXM8" s="83"/>
      <c r="DXN8" s="83"/>
      <c r="DXO8" s="83"/>
      <c r="DXP8" s="83"/>
      <c r="DXQ8" s="83"/>
      <c r="DXR8" s="83"/>
      <c r="DXS8" s="83"/>
      <c r="DXT8" s="83"/>
      <c r="DXU8" s="83"/>
      <c r="DXV8" s="83"/>
      <c r="DXW8" s="83"/>
      <c r="DXX8" s="83"/>
      <c r="DXY8" s="83"/>
      <c r="DXZ8" s="83"/>
      <c r="DYA8" s="83"/>
      <c r="DYB8" s="83"/>
      <c r="DYC8" s="83"/>
      <c r="DYD8" s="83"/>
      <c r="DYE8" s="83"/>
      <c r="DYF8" s="83"/>
      <c r="DYG8" s="83"/>
      <c r="DYH8" s="83"/>
      <c r="DYI8" s="83"/>
      <c r="DYJ8" s="83"/>
      <c r="DYK8" s="83"/>
      <c r="DYL8" s="83"/>
      <c r="DYM8" s="83"/>
      <c r="DYN8" s="83"/>
      <c r="DYO8" s="83"/>
      <c r="DYP8" s="83"/>
      <c r="DYQ8" s="83"/>
      <c r="DYR8" s="83"/>
      <c r="DYS8" s="83"/>
      <c r="DYT8" s="83"/>
      <c r="DYU8" s="83"/>
      <c r="DYV8" s="83"/>
      <c r="DYW8" s="83"/>
      <c r="DYX8" s="83"/>
      <c r="DYY8" s="83"/>
      <c r="DYZ8" s="83"/>
      <c r="DZA8" s="83"/>
      <c r="DZB8" s="83"/>
      <c r="DZC8" s="83"/>
      <c r="DZD8" s="83"/>
      <c r="DZE8" s="83"/>
      <c r="DZF8" s="83"/>
      <c r="DZG8" s="83"/>
      <c r="DZH8" s="83"/>
      <c r="DZI8" s="83"/>
      <c r="DZJ8" s="83"/>
      <c r="DZK8" s="83"/>
      <c r="DZL8" s="83"/>
      <c r="DZM8" s="83"/>
      <c r="DZN8" s="83"/>
      <c r="DZO8" s="83"/>
      <c r="DZP8" s="83"/>
      <c r="DZQ8" s="83"/>
      <c r="DZR8" s="83"/>
      <c r="DZS8" s="83"/>
      <c r="DZT8" s="83"/>
      <c r="DZU8" s="83"/>
      <c r="DZV8" s="83"/>
      <c r="DZW8" s="83"/>
      <c r="DZX8" s="83"/>
      <c r="DZY8" s="83"/>
      <c r="DZZ8" s="83"/>
      <c r="EAA8" s="83"/>
      <c r="EAB8" s="83"/>
      <c r="EAC8" s="83"/>
      <c r="EAD8" s="83"/>
      <c r="EAE8" s="83"/>
      <c r="EAF8" s="83"/>
      <c r="EAG8" s="83"/>
      <c r="EAH8" s="83"/>
      <c r="EAI8" s="83"/>
      <c r="EAJ8" s="83"/>
      <c r="EAK8" s="83"/>
      <c r="EAL8" s="83"/>
      <c r="EAM8" s="83"/>
      <c r="EAN8" s="83"/>
      <c r="EAO8" s="83"/>
      <c r="EAP8" s="83"/>
      <c r="EAQ8" s="83"/>
      <c r="EAR8" s="83"/>
      <c r="EAS8" s="83"/>
      <c r="EAT8" s="83"/>
      <c r="EAU8" s="83"/>
      <c r="EAV8" s="83"/>
      <c r="EAW8" s="83"/>
      <c r="EAX8" s="83"/>
      <c r="EAY8" s="83"/>
      <c r="EAZ8" s="83"/>
      <c r="EBA8" s="83"/>
      <c r="EBB8" s="83"/>
      <c r="EBC8" s="83"/>
      <c r="EBD8" s="83"/>
      <c r="EBE8" s="83"/>
      <c r="EBF8" s="83"/>
      <c r="EBG8" s="83"/>
      <c r="EBH8" s="83"/>
      <c r="EBI8" s="83"/>
      <c r="EBJ8" s="83"/>
      <c r="EBK8" s="83"/>
      <c r="EBL8" s="83"/>
      <c r="EBM8" s="83"/>
      <c r="EBN8" s="83"/>
      <c r="EBO8" s="83"/>
      <c r="EBP8" s="83"/>
      <c r="EBQ8" s="83"/>
      <c r="EBR8" s="83"/>
      <c r="EBS8" s="83"/>
      <c r="EBT8" s="83"/>
      <c r="EBU8" s="83"/>
      <c r="EBV8" s="83"/>
      <c r="EBW8" s="83"/>
      <c r="EBX8" s="83"/>
      <c r="EBY8" s="83"/>
      <c r="EBZ8" s="83"/>
      <c r="ECA8" s="83"/>
      <c r="ECB8" s="83"/>
      <c r="ECC8" s="83"/>
      <c r="ECD8" s="83"/>
      <c r="ECE8" s="83"/>
      <c r="ECF8" s="83"/>
      <c r="ECG8" s="83"/>
      <c r="ECH8" s="83"/>
      <c r="ECI8" s="83"/>
      <c r="ECJ8" s="83"/>
      <c r="ECK8" s="83"/>
      <c r="ECL8" s="83"/>
      <c r="ECM8" s="83"/>
      <c r="ECN8" s="83"/>
      <c r="ECO8" s="83"/>
      <c r="ECP8" s="83"/>
      <c r="ECQ8" s="83"/>
      <c r="ECR8" s="83"/>
      <c r="ECS8" s="83"/>
      <c r="ECT8" s="83"/>
      <c r="ECU8" s="83"/>
      <c r="ECV8" s="83"/>
      <c r="ECW8" s="83"/>
      <c r="ECX8" s="83"/>
      <c r="ECY8" s="83"/>
      <c r="ECZ8" s="83"/>
      <c r="EDA8" s="83"/>
      <c r="EDB8" s="83"/>
      <c r="EDC8" s="83"/>
      <c r="EDD8" s="83"/>
      <c r="EDE8" s="83"/>
      <c r="EDF8" s="83"/>
      <c r="EDG8" s="83"/>
      <c r="EDH8" s="83"/>
      <c r="EDI8" s="83"/>
      <c r="EDJ8" s="83"/>
      <c r="EDK8" s="83"/>
      <c r="EDL8" s="83"/>
      <c r="EDM8" s="83"/>
      <c r="EDN8" s="83"/>
      <c r="EDO8" s="83"/>
      <c r="EDP8" s="83"/>
      <c r="EDQ8" s="83"/>
      <c r="EDR8" s="83"/>
      <c r="EDS8" s="83"/>
      <c r="EDT8" s="83"/>
      <c r="EDU8" s="83"/>
      <c r="EDV8" s="83"/>
      <c r="EDW8" s="83"/>
      <c r="EDX8" s="83"/>
      <c r="EDY8" s="83"/>
      <c r="EDZ8" s="83"/>
      <c r="EEA8" s="83"/>
      <c r="EEB8" s="83"/>
      <c r="EEC8" s="83"/>
      <c r="EED8" s="83"/>
      <c r="EEE8" s="83"/>
      <c r="EEF8" s="83"/>
      <c r="EEG8" s="83"/>
      <c r="EEH8" s="83"/>
      <c r="EEI8" s="83"/>
      <c r="EEJ8" s="83"/>
      <c r="EEK8" s="83"/>
      <c r="EEL8" s="83"/>
      <c r="EEM8" s="83"/>
      <c r="EEN8" s="83"/>
      <c r="EEO8" s="83"/>
      <c r="EEP8" s="83"/>
      <c r="EEQ8" s="83"/>
      <c r="EER8" s="83"/>
      <c r="EES8" s="83"/>
      <c r="EET8" s="83"/>
      <c r="EEU8" s="83"/>
      <c r="EEV8" s="83"/>
      <c r="EEW8" s="83"/>
      <c r="EEX8" s="83"/>
      <c r="EEY8" s="83"/>
      <c r="EEZ8" s="83"/>
      <c r="EFA8" s="83"/>
      <c r="EFB8" s="83"/>
      <c r="EFC8" s="83"/>
      <c r="EFD8" s="83"/>
      <c r="EFE8" s="83"/>
      <c r="EFF8" s="83"/>
      <c r="EFG8" s="83"/>
      <c r="EFH8" s="83"/>
      <c r="EFI8" s="83"/>
      <c r="EFJ8" s="83"/>
      <c r="EFK8" s="83"/>
      <c r="EFL8" s="83"/>
      <c r="EFM8" s="83"/>
      <c r="EFN8" s="83"/>
      <c r="EFO8" s="83"/>
      <c r="EFP8" s="83"/>
      <c r="EFQ8" s="83"/>
      <c r="EFR8" s="83"/>
      <c r="EFS8" s="83"/>
      <c r="EFT8" s="83"/>
      <c r="EFU8" s="83"/>
      <c r="EFV8" s="83"/>
      <c r="EFW8" s="83"/>
      <c r="EFX8" s="83"/>
      <c r="EFY8" s="83"/>
      <c r="EFZ8" s="83"/>
      <c r="EGA8" s="83"/>
      <c r="EGB8" s="83"/>
      <c r="EGC8" s="83"/>
      <c r="EGD8" s="83"/>
      <c r="EGE8" s="83"/>
      <c r="EGF8" s="83"/>
      <c r="EGG8" s="83"/>
      <c r="EGH8" s="83"/>
      <c r="EGI8" s="83"/>
      <c r="EGJ8" s="83"/>
      <c r="EGK8" s="83"/>
      <c r="EGL8" s="83"/>
      <c r="EGM8" s="83"/>
      <c r="EGN8" s="83"/>
      <c r="EGO8" s="83"/>
      <c r="EGP8" s="83"/>
      <c r="EGQ8" s="83"/>
      <c r="EGR8" s="83"/>
      <c r="EGS8" s="83"/>
      <c r="EGT8" s="83"/>
      <c r="EGU8" s="83"/>
      <c r="EGV8" s="83"/>
      <c r="EGW8" s="83"/>
      <c r="EGX8" s="83"/>
      <c r="EGY8" s="83"/>
      <c r="EGZ8" s="83"/>
      <c r="EHA8" s="83"/>
      <c r="EHB8" s="83"/>
      <c r="EHC8" s="83"/>
      <c r="EHD8" s="83"/>
      <c r="EHE8" s="83"/>
      <c r="EHF8" s="83"/>
      <c r="EHG8" s="83"/>
      <c r="EHH8" s="83"/>
      <c r="EHI8" s="83"/>
      <c r="EHJ8" s="83"/>
      <c r="EHK8" s="83"/>
      <c r="EHL8" s="83"/>
      <c r="EHM8" s="83"/>
      <c r="EHN8" s="83"/>
      <c r="EHO8" s="83"/>
      <c r="EHP8" s="83"/>
      <c r="EHQ8" s="83"/>
      <c r="EHR8" s="83"/>
      <c r="EHS8" s="83"/>
      <c r="EHT8" s="83"/>
      <c r="EHU8" s="83"/>
      <c r="EHV8" s="83"/>
      <c r="EHW8" s="83"/>
      <c r="EHX8" s="83"/>
      <c r="EHY8" s="83"/>
      <c r="EHZ8" s="83"/>
      <c r="EIA8" s="83"/>
      <c r="EIB8" s="83"/>
      <c r="EIC8" s="83"/>
      <c r="EID8" s="83"/>
      <c r="EIE8" s="83"/>
      <c r="EIF8" s="83"/>
      <c r="EIG8" s="83"/>
      <c r="EIH8" s="83"/>
      <c r="EII8" s="83"/>
      <c r="EIJ8" s="83"/>
      <c r="EIK8" s="83"/>
      <c r="EIL8" s="83"/>
      <c r="EIM8" s="83"/>
      <c r="EIN8" s="83"/>
      <c r="EIO8" s="83"/>
      <c r="EIP8" s="83"/>
      <c r="EIQ8" s="83"/>
      <c r="EIR8" s="83"/>
      <c r="EIS8" s="83"/>
      <c r="EIT8" s="83"/>
      <c r="EIU8" s="83"/>
      <c r="EIV8" s="83"/>
      <c r="EIW8" s="83"/>
      <c r="EIX8" s="83"/>
      <c r="EIY8" s="83"/>
      <c r="EIZ8" s="83"/>
      <c r="EJA8" s="83"/>
      <c r="EJB8" s="83"/>
      <c r="EJC8" s="83"/>
      <c r="EJD8" s="83"/>
      <c r="EJE8" s="83"/>
      <c r="EJF8" s="83"/>
      <c r="EJG8" s="83"/>
      <c r="EJH8" s="83"/>
      <c r="EJI8" s="83"/>
      <c r="EJJ8" s="83"/>
      <c r="EJK8" s="83"/>
      <c r="EJL8" s="83"/>
      <c r="EJM8" s="83"/>
      <c r="EJN8" s="83"/>
      <c r="EJO8" s="83"/>
      <c r="EJP8" s="83"/>
      <c r="EJQ8" s="83"/>
      <c r="EJR8" s="83"/>
      <c r="EJS8" s="83"/>
      <c r="EJT8" s="83"/>
      <c r="EJU8" s="83"/>
      <c r="EJV8" s="83"/>
      <c r="EJW8" s="83"/>
      <c r="EJX8" s="83"/>
      <c r="EJY8" s="83"/>
      <c r="EJZ8" s="83"/>
      <c r="EKA8" s="83"/>
      <c r="EKB8" s="83"/>
      <c r="EKC8" s="83"/>
      <c r="EKD8" s="83"/>
      <c r="EKE8" s="83"/>
      <c r="EKF8" s="83"/>
      <c r="EKG8" s="83"/>
      <c r="EKH8" s="83"/>
      <c r="EKI8" s="83"/>
      <c r="EKJ8" s="83"/>
      <c r="EKK8" s="83"/>
      <c r="EKL8" s="83"/>
      <c r="EKM8" s="83"/>
      <c r="EKN8" s="83"/>
      <c r="EKO8" s="83"/>
      <c r="EKP8" s="83"/>
      <c r="EKQ8" s="83"/>
      <c r="EKR8" s="83"/>
      <c r="EKS8" s="83"/>
      <c r="EKT8" s="83"/>
      <c r="EKU8" s="83"/>
      <c r="EKV8" s="83"/>
      <c r="EKW8" s="83"/>
      <c r="EKX8" s="83"/>
      <c r="EKY8" s="83"/>
      <c r="EKZ8" s="83"/>
      <c r="ELA8" s="83"/>
      <c r="ELB8" s="83"/>
      <c r="ELC8" s="83"/>
      <c r="ELD8" s="83"/>
      <c r="ELE8" s="83"/>
      <c r="ELF8" s="83"/>
      <c r="ELG8" s="83"/>
      <c r="ELH8" s="83"/>
      <c r="ELI8" s="83"/>
      <c r="ELJ8" s="83"/>
      <c r="ELK8" s="83"/>
      <c r="ELL8" s="83"/>
      <c r="ELM8" s="83"/>
      <c r="ELN8" s="83"/>
      <c r="ELO8" s="83"/>
      <c r="ELP8" s="83"/>
      <c r="ELQ8" s="83"/>
      <c r="ELR8" s="83"/>
      <c r="ELS8" s="83"/>
      <c r="ELT8" s="83"/>
      <c r="ELU8" s="83"/>
      <c r="ELV8" s="83"/>
      <c r="ELW8" s="83"/>
      <c r="ELX8" s="83"/>
      <c r="ELY8" s="83"/>
      <c r="ELZ8" s="83"/>
      <c r="EMA8" s="83"/>
      <c r="EMB8" s="83"/>
      <c r="EMC8" s="83"/>
      <c r="EMD8" s="83"/>
      <c r="EME8" s="83"/>
      <c r="EMF8" s="83"/>
      <c r="EMG8" s="83"/>
      <c r="EMH8" s="83"/>
      <c r="EMI8" s="83"/>
      <c r="EMJ8" s="83"/>
      <c r="EMK8" s="83"/>
      <c r="EML8" s="83"/>
      <c r="EMM8" s="83"/>
      <c r="EMN8" s="83"/>
      <c r="EMO8" s="83"/>
      <c r="EMP8" s="83"/>
      <c r="EMQ8" s="83"/>
      <c r="EMR8" s="83"/>
      <c r="EMS8" s="83"/>
      <c r="EMT8" s="83"/>
      <c r="EMU8" s="83"/>
      <c r="EMV8" s="83"/>
      <c r="EMW8" s="83"/>
      <c r="EMX8" s="83"/>
      <c r="EMY8" s="83"/>
      <c r="EMZ8" s="83"/>
      <c r="ENA8" s="83"/>
      <c r="ENB8" s="83"/>
      <c r="ENC8" s="83"/>
      <c r="END8" s="83"/>
      <c r="ENE8" s="83"/>
      <c r="ENF8" s="83"/>
      <c r="ENG8" s="83"/>
      <c r="ENH8" s="83"/>
      <c r="ENI8" s="83"/>
      <c r="ENJ8" s="83"/>
      <c r="ENK8" s="83"/>
      <c r="ENL8" s="83"/>
      <c r="ENM8" s="83"/>
      <c r="ENN8" s="83"/>
      <c r="ENO8" s="83"/>
      <c r="ENP8" s="83"/>
      <c r="ENQ8" s="83"/>
      <c r="ENR8" s="83"/>
      <c r="ENS8" s="83"/>
      <c r="ENT8" s="83"/>
      <c r="ENU8" s="83"/>
      <c r="ENV8" s="83"/>
      <c r="ENW8" s="83"/>
      <c r="ENX8" s="83"/>
      <c r="ENY8" s="83"/>
      <c r="ENZ8" s="83"/>
      <c r="EOA8" s="83"/>
      <c r="EOB8" s="83"/>
      <c r="EOC8" s="83"/>
      <c r="EOD8" s="83"/>
      <c r="EOE8" s="83"/>
      <c r="EOF8" s="83"/>
      <c r="EOG8" s="83"/>
      <c r="EOH8" s="83"/>
      <c r="EOI8" s="83"/>
      <c r="EOJ8" s="83"/>
      <c r="EOK8" s="83"/>
      <c r="EOL8" s="83"/>
      <c r="EOM8" s="83"/>
      <c r="EON8" s="83"/>
      <c r="EOO8" s="83"/>
      <c r="EOP8" s="83"/>
      <c r="EOQ8" s="83"/>
      <c r="EOR8" s="83"/>
      <c r="EOS8" s="83"/>
      <c r="EOT8" s="83"/>
      <c r="EOU8" s="83"/>
      <c r="EOV8" s="83"/>
      <c r="EOW8" s="83"/>
      <c r="EOX8" s="83"/>
      <c r="EOY8" s="83"/>
      <c r="EOZ8" s="83"/>
      <c r="EPA8" s="83"/>
      <c r="EPB8" s="83"/>
      <c r="EPC8" s="83"/>
      <c r="EPD8" s="83"/>
      <c r="EPE8" s="83"/>
      <c r="EPF8" s="83"/>
      <c r="EPG8" s="83"/>
      <c r="EPH8" s="83"/>
      <c r="EPI8" s="83"/>
      <c r="EPJ8" s="83"/>
      <c r="EPK8" s="83"/>
      <c r="EPL8" s="83"/>
      <c r="EPM8" s="83"/>
      <c r="EPN8" s="83"/>
      <c r="EPO8" s="83"/>
      <c r="EPP8" s="83"/>
      <c r="EPQ8" s="83"/>
      <c r="EPR8" s="83"/>
      <c r="EPS8" s="83"/>
      <c r="EPT8" s="83"/>
      <c r="EPU8" s="83"/>
      <c r="EPV8" s="83"/>
      <c r="EPW8" s="83"/>
      <c r="EPX8" s="83"/>
      <c r="EPY8" s="83"/>
      <c r="EPZ8" s="83"/>
      <c r="EQA8" s="83"/>
      <c r="EQB8" s="83"/>
      <c r="EQC8" s="83"/>
      <c r="EQD8" s="83"/>
      <c r="EQE8" s="83"/>
      <c r="EQF8" s="83"/>
      <c r="EQG8" s="83"/>
      <c r="EQH8" s="83"/>
      <c r="EQI8" s="83"/>
      <c r="EQJ8" s="83"/>
      <c r="EQK8" s="83"/>
      <c r="EQL8" s="83"/>
      <c r="EQM8" s="83"/>
      <c r="EQN8" s="83"/>
      <c r="EQO8" s="83"/>
      <c r="EQP8" s="83"/>
      <c r="EQQ8" s="83"/>
      <c r="EQR8" s="83"/>
      <c r="EQS8" s="83"/>
      <c r="EQT8" s="83"/>
      <c r="EQU8" s="83"/>
      <c r="EQV8" s="83"/>
      <c r="EQW8" s="83"/>
      <c r="EQX8" s="83"/>
      <c r="EQY8" s="83"/>
      <c r="EQZ8" s="83"/>
      <c r="ERA8" s="83"/>
      <c r="ERB8" s="83"/>
      <c r="ERC8" s="83"/>
      <c r="ERD8" s="83"/>
      <c r="ERE8" s="83"/>
      <c r="ERF8" s="83"/>
      <c r="ERG8" s="83"/>
      <c r="ERH8" s="83"/>
      <c r="ERI8" s="83"/>
      <c r="ERJ8" s="83"/>
      <c r="ERK8" s="83"/>
      <c r="ERL8" s="83"/>
      <c r="ERM8" s="83"/>
      <c r="ERN8" s="83"/>
      <c r="ERO8" s="83"/>
      <c r="ERP8" s="83"/>
      <c r="ERQ8" s="83"/>
      <c r="ERR8" s="83"/>
      <c r="ERS8" s="83"/>
      <c r="ERT8" s="83"/>
      <c r="ERU8" s="83"/>
      <c r="ERV8" s="83"/>
      <c r="ERW8" s="83"/>
      <c r="ERX8" s="83"/>
      <c r="ERY8" s="83"/>
      <c r="ERZ8" s="83"/>
      <c r="ESA8" s="83"/>
      <c r="ESB8" s="83"/>
      <c r="ESC8" s="83"/>
      <c r="ESD8" s="83"/>
      <c r="ESE8" s="83"/>
      <c r="ESF8" s="83"/>
      <c r="ESG8" s="83"/>
      <c r="ESH8" s="83"/>
      <c r="ESI8" s="83"/>
      <c r="ESJ8" s="83"/>
      <c r="ESK8" s="83"/>
      <c r="ESL8" s="83"/>
      <c r="ESM8" s="83"/>
      <c r="ESN8" s="83"/>
      <c r="ESO8" s="83"/>
      <c r="ESP8" s="83"/>
      <c r="ESQ8" s="83"/>
      <c r="ESR8" s="83"/>
      <c r="ESS8" s="83"/>
      <c r="EST8" s="83"/>
      <c r="ESU8" s="83"/>
      <c r="ESV8" s="83"/>
      <c r="ESW8" s="83"/>
      <c r="ESX8" s="83"/>
      <c r="ESY8" s="83"/>
      <c r="ESZ8" s="83"/>
      <c r="ETA8" s="83"/>
      <c r="ETB8" s="83"/>
      <c r="ETC8" s="83"/>
      <c r="ETD8" s="83"/>
      <c r="ETE8" s="83"/>
      <c r="ETF8" s="83"/>
      <c r="ETG8" s="83"/>
      <c r="ETH8" s="83"/>
      <c r="ETI8" s="83"/>
      <c r="ETJ8" s="83"/>
      <c r="ETK8" s="83"/>
      <c r="ETL8" s="83"/>
      <c r="ETM8" s="83"/>
      <c r="ETN8" s="83"/>
      <c r="ETO8" s="83"/>
      <c r="ETP8" s="83"/>
      <c r="ETQ8" s="83"/>
      <c r="ETR8" s="83"/>
      <c r="ETS8" s="83"/>
      <c r="ETT8" s="83"/>
      <c r="ETU8" s="83"/>
      <c r="ETV8" s="83"/>
      <c r="ETW8" s="83"/>
      <c r="ETX8" s="83"/>
      <c r="ETY8" s="83"/>
      <c r="ETZ8" s="83"/>
      <c r="EUA8" s="83"/>
      <c r="EUB8" s="83"/>
      <c r="EUC8" s="83"/>
      <c r="EUD8" s="83"/>
      <c r="EUE8" s="83"/>
      <c r="EUF8" s="83"/>
      <c r="EUG8" s="83"/>
      <c r="EUH8" s="83"/>
      <c r="EUI8" s="83"/>
      <c r="EUJ8" s="83"/>
      <c r="EUK8" s="83"/>
      <c r="EUL8" s="83"/>
      <c r="EUM8" s="83"/>
      <c r="EUN8" s="83"/>
      <c r="EUO8" s="83"/>
      <c r="EUP8" s="83"/>
      <c r="EUQ8" s="83"/>
      <c r="EUR8" s="83"/>
      <c r="EUS8" s="83"/>
      <c r="EUT8" s="83"/>
      <c r="EUU8" s="83"/>
      <c r="EUV8" s="83"/>
      <c r="EUW8" s="83"/>
      <c r="EUX8" s="83"/>
      <c r="EUY8" s="83"/>
      <c r="EUZ8" s="83"/>
      <c r="EVA8" s="83"/>
      <c r="EVB8" s="83"/>
      <c r="EVC8" s="83"/>
      <c r="EVD8" s="83"/>
      <c r="EVE8" s="83"/>
      <c r="EVF8" s="83"/>
      <c r="EVG8" s="83"/>
      <c r="EVH8" s="83"/>
      <c r="EVI8" s="83"/>
      <c r="EVJ8" s="83"/>
      <c r="EVK8" s="83"/>
      <c r="EVL8" s="83"/>
      <c r="EVM8" s="83"/>
      <c r="EVN8" s="83"/>
      <c r="EVO8" s="83"/>
      <c r="EVP8" s="83"/>
      <c r="EVQ8" s="83"/>
      <c r="EVR8" s="83"/>
      <c r="EVS8" s="83"/>
      <c r="EVT8" s="83"/>
      <c r="EVU8" s="83"/>
      <c r="EVV8" s="83"/>
      <c r="EVW8" s="83"/>
      <c r="EVX8" s="83"/>
      <c r="EVY8" s="83"/>
      <c r="EVZ8" s="83"/>
      <c r="EWA8" s="83"/>
      <c r="EWB8" s="83"/>
      <c r="EWC8" s="83"/>
      <c r="EWD8" s="83"/>
      <c r="EWE8" s="83"/>
      <c r="EWF8" s="83"/>
      <c r="EWG8" s="83"/>
      <c r="EWH8" s="83"/>
      <c r="EWI8" s="83"/>
      <c r="EWJ8" s="83"/>
      <c r="EWK8" s="83"/>
      <c r="EWL8" s="83"/>
      <c r="EWM8" s="83"/>
      <c r="EWN8" s="83"/>
      <c r="EWO8" s="83"/>
      <c r="EWP8" s="83"/>
      <c r="EWQ8" s="83"/>
      <c r="EWR8" s="83"/>
      <c r="EWS8" s="83"/>
      <c r="EWT8" s="83"/>
      <c r="EWU8" s="83"/>
      <c r="EWV8" s="83"/>
      <c r="EWW8" s="83"/>
      <c r="EWX8" s="83"/>
      <c r="EWY8" s="83"/>
      <c r="EWZ8" s="83"/>
      <c r="EXA8" s="83"/>
      <c r="EXB8" s="83"/>
      <c r="EXC8" s="83"/>
      <c r="EXD8" s="83"/>
      <c r="EXE8" s="83"/>
      <c r="EXF8" s="83"/>
      <c r="EXG8" s="83"/>
      <c r="EXH8" s="83"/>
      <c r="EXI8" s="83"/>
      <c r="EXJ8" s="83"/>
      <c r="EXK8" s="83"/>
      <c r="EXL8" s="83"/>
      <c r="EXM8" s="83"/>
      <c r="EXN8" s="83"/>
      <c r="EXO8" s="83"/>
      <c r="EXP8" s="83"/>
      <c r="EXQ8" s="83"/>
      <c r="EXR8" s="83"/>
      <c r="EXS8" s="83"/>
      <c r="EXT8" s="83"/>
      <c r="EXU8" s="83"/>
      <c r="EXV8" s="83"/>
      <c r="EXW8" s="83"/>
      <c r="EXX8" s="83"/>
      <c r="EXY8" s="83"/>
      <c r="EXZ8" s="83"/>
      <c r="EYA8" s="83"/>
      <c r="EYB8" s="83"/>
      <c r="EYC8" s="83"/>
      <c r="EYD8" s="83"/>
      <c r="EYE8" s="83"/>
      <c r="EYF8" s="83"/>
      <c r="EYG8" s="83"/>
      <c r="EYH8" s="83"/>
      <c r="EYI8" s="83"/>
      <c r="EYJ8" s="83"/>
      <c r="EYK8" s="83"/>
      <c r="EYL8" s="83"/>
      <c r="EYM8" s="83"/>
      <c r="EYN8" s="83"/>
      <c r="EYO8" s="83"/>
      <c r="EYP8" s="83"/>
      <c r="EYQ8" s="83"/>
      <c r="EYR8" s="83"/>
      <c r="EYS8" s="83"/>
      <c r="EYT8" s="83"/>
      <c r="EYU8" s="83"/>
      <c r="EYV8" s="83"/>
      <c r="EYW8" s="83"/>
      <c r="EYX8" s="83"/>
      <c r="EYY8" s="83"/>
      <c r="EYZ8" s="83"/>
      <c r="EZA8" s="83"/>
      <c r="EZB8" s="83"/>
      <c r="EZC8" s="83"/>
      <c r="EZD8" s="83"/>
      <c r="EZE8" s="83"/>
      <c r="EZF8" s="83"/>
      <c r="EZG8" s="83"/>
      <c r="EZH8" s="83"/>
      <c r="EZI8" s="83"/>
      <c r="EZJ8" s="83"/>
      <c r="EZK8" s="83"/>
      <c r="EZL8" s="83"/>
      <c r="EZM8" s="83"/>
      <c r="EZN8" s="83"/>
      <c r="EZO8" s="83"/>
      <c r="EZP8" s="83"/>
      <c r="EZQ8" s="83"/>
      <c r="EZR8" s="83"/>
      <c r="EZS8" s="83"/>
      <c r="EZT8" s="83"/>
      <c r="EZU8" s="83"/>
      <c r="EZV8" s="83"/>
      <c r="EZW8" s="83"/>
      <c r="EZX8" s="83"/>
      <c r="EZY8" s="83"/>
      <c r="EZZ8" s="83"/>
      <c r="FAA8" s="83"/>
      <c r="FAB8" s="83"/>
      <c r="FAC8" s="83"/>
      <c r="FAD8" s="83"/>
      <c r="FAE8" s="83"/>
      <c r="FAF8" s="83"/>
      <c r="FAG8" s="83"/>
      <c r="FAH8" s="83"/>
      <c r="FAI8" s="83"/>
      <c r="FAJ8" s="83"/>
      <c r="FAK8" s="83"/>
      <c r="FAL8" s="83"/>
      <c r="FAM8" s="83"/>
      <c r="FAN8" s="83"/>
      <c r="FAO8" s="83"/>
      <c r="FAP8" s="83"/>
      <c r="FAQ8" s="83"/>
      <c r="FAR8" s="83"/>
      <c r="FAS8" s="83"/>
      <c r="FAT8" s="83"/>
      <c r="FAU8" s="83"/>
      <c r="FAV8" s="83"/>
      <c r="FAW8" s="83"/>
      <c r="FAX8" s="83"/>
      <c r="FAY8" s="83"/>
      <c r="FAZ8" s="83"/>
      <c r="FBA8" s="83"/>
      <c r="FBB8" s="83"/>
      <c r="FBC8" s="83"/>
      <c r="FBD8" s="83"/>
      <c r="FBE8" s="83"/>
      <c r="FBF8" s="83"/>
      <c r="FBG8" s="83"/>
      <c r="FBH8" s="83"/>
      <c r="FBI8" s="83"/>
      <c r="FBJ8" s="83"/>
      <c r="FBK8" s="83"/>
      <c r="FBL8" s="83"/>
      <c r="FBM8" s="83"/>
      <c r="FBN8" s="83"/>
      <c r="FBO8" s="83"/>
      <c r="FBP8" s="83"/>
      <c r="FBQ8" s="83"/>
      <c r="FBR8" s="83"/>
      <c r="FBS8" s="83"/>
      <c r="FBT8" s="83"/>
      <c r="FBU8" s="83"/>
      <c r="FBV8" s="83"/>
      <c r="FBW8" s="83"/>
      <c r="FBX8" s="83"/>
      <c r="FBY8" s="83"/>
      <c r="FBZ8" s="83"/>
      <c r="FCA8" s="83"/>
      <c r="FCB8" s="83"/>
      <c r="FCC8" s="83"/>
      <c r="FCD8" s="83"/>
      <c r="FCE8" s="83"/>
      <c r="FCF8" s="83"/>
      <c r="FCG8" s="83"/>
      <c r="FCH8" s="83"/>
      <c r="FCI8" s="83"/>
      <c r="FCJ8" s="83"/>
      <c r="FCK8" s="83"/>
      <c r="FCL8" s="83"/>
      <c r="FCM8" s="83"/>
      <c r="FCN8" s="83"/>
      <c r="FCO8" s="83"/>
      <c r="FCP8" s="83"/>
      <c r="FCQ8" s="83"/>
      <c r="FCR8" s="83"/>
      <c r="FCS8" s="83"/>
      <c r="FCT8" s="83"/>
      <c r="FCU8" s="83"/>
      <c r="FCV8" s="83"/>
      <c r="FCW8" s="83"/>
      <c r="FCX8" s="83"/>
      <c r="FCY8" s="83"/>
      <c r="FCZ8" s="83"/>
      <c r="FDA8" s="83"/>
      <c r="FDB8" s="83"/>
      <c r="FDC8" s="83"/>
      <c r="FDD8" s="83"/>
      <c r="FDE8" s="83"/>
      <c r="FDF8" s="83"/>
      <c r="FDG8" s="83"/>
      <c r="FDH8" s="83"/>
      <c r="FDI8" s="83"/>
      <c r="FDJ8" s="83"/>
      <c r="FDK8" s="83"/>
      <c r="FDL8" s="83"/>
      <c r="FDM8" s="83"/>
      <c r="FDN8" s="83"/>
      <c r="FDO8" s="83"/>
      <c r="FDP8" s="83"/>
      <c r="FDQ8" s="83"/>
      <c r="FDR8" s="83"/>
      <c r="FDS8" s="83"/>
      <c r="FDT8" s="83"/>
      <c r="FDU8" s="83"/>
      <c r="FDV8" s="83"/>
      <c r="FDW8" s="83"/>
      <c r="FDX8" s="83"/>
      <c r="FDY8" s="83"/>
      <c r="FDZ8" s="83"/>
      <c r="FEA8" s="83"/>
      <c r="FEB8" s="83"/>
      <c r="FEC8" s="83"/>
      <c r="FED8" s="83"/>
      <c r="FEE8" s="83"/>
      <c r="FEF8" s="83"/>
      <c r="FEG8" s="83"/>
      <c r="FEH8" s="83"/>
      <c r="FEI8" s="83"/>
      <c r="FEJ8" s="83"/>
      <c r="FEK8" s="83"/>
      <c r="FEL8" s="83"/>
      <c r="FEM8" s="83"/>
      <c r="FEN8" s="83"/>
      <c r="FEO8" s="83"/>
      <c r="FEP8" s="83"/>
      <c r="FEQ8" s="83"/>
      <c r="FER8" s="83"/>
      <c r="FES8" s="83"/>
      <c r="FET8" s="83"/>
      <c r="FEU8" s="83"/>
      <c r="FEV8" s="83"/>
      <c r="FEW8" s="83"/>
      <c r="FEX8" s="83"/>
      <c r="FEY8" s="83"/>
      <c r="FEZ8" s="83"/>
      <c r="FFA8" s="83"/>
      <c r="FFB8" s="83"/>
      <c r="FFC8" s="83"/>
      <c r="FFD8" s="83"/>
      <c r="FFE8" s="83"/>
      <c r="FFF8" s="83"/>
      <c r="FFG8" s="83"/>
      <c r="FFH8" s="83"/>
      <c r="FFI8" s="83"/>
      <c r="FFJ8" s="83"/>
      <c r="FFK8" s="83"/>
      <c r="FFL8" s="83"/>
      <c r="FFM8" s="83"/>
      <c r="FFN8" s="83"/>
      <c r="FFO8" s="83"/>
      <c r="FFP8" s="83"/>
      <c r="FFQ8" s="83"/>
      <c r="FFR8" s="83"/>
      <c r="FFS8" s="83"/>
      <c r="FFT8" s="83"/>
      <c r="FFU8" s="83"/>
      <c r="FFV8" s="83"/>
      <c r="FFW8" s="83"/>
      <c r="FFX8" s="83"/>
      <c r="FFY8" s="83"/>
      <c r="FFZ8" s="83"/>
      <c r="FGA8" s="83"/>
      <c r="FGB8" s="83"/>
      <c r="FGC8" s="83"/>
      <c r="FGD8" s="83"/>
      <c r="FGE8" s="83"/>
      <c r="FGF8" s="83"/>
      <c r="FGG8" s="83"/>
      <c r="FGH8" s="83"/>
      <c r="FGI8" s="83"/>
      <c r="FGJ8" s="83"/>
      <c r="FGK8" s="83"/>
      <c r="FGL8" s="83"/>
      <c r="FGM8" s="83"/>
      <c r="FGN8" s="83"/>
      <c r="FGO8" s="83"/>
      <c r="FGP8" s="83"/>
      <c r="FGQ8" s="83"/>
      <c r="FGR8" s="83"/>
      <c r="FGS8" s="83"/>
      <c r="FGT8" s="83"/>
      <c r="FGU8" s="83"/>
      <c r="FGV8" s="83"/>
      <c r="FGW8" s="83"/>
      <c r="FGX8" s="83"/>
      <c r="FGY8" s="83"/>
      <c r="FGZ8" s="83"/>
      <c r="FHA8" s="83"/>
      <c r="FHB8" s="83"/>
      <c r="FHC8" s="83"/>
      <c r="FHD8" s="83"/>
      <c r="FHE8" s="83"/>
      <c r="FHF8" s="83"/>
      <c r="FHG8" s="83"/>
      <c r="FHH8" s="83"/>
      <c r="FHI8" s="83"/>
      <c r="FHJ8" s="83"/>
      <c r="FHK8" s="83"/>
      <c r="FHL8" s="83"/>
      <c r="FHM8" s="83"/>
      <c r="FHN8" s="83"/>
      <c r="FHO8" s="83"/>
      <c r="FHP8" s="83"/>
      <c r="FHQ8" s="83"/>
      <c r="FHR8" s="83"/>
      <c r="FHS8" s="83"/>
      <c r="FHT8" s="83"/>
      <c r="FHU8" s="83"/>
      <c r="FHV8" s="83"/>
      <c r="FHW8" s="83"/>
      <c r="FHX8" s="83"/>
      <c r="FHY8" s="83"/>
      <c r="FHZ8" s="83"/>
      <c r="FIA8" s="83"/>
      <c r="FIB8" s="83"/>
      <c r="FIC8" s="83"/>
      <c r="FID8" s="83"/>
      <c r="FIE8" s="83"/>
      <c r="FIF8" s="83"/>
      <c r="FIG8" s="83"/>
      <c r="FIH8" s="83"/>
      <c r="FII8" s="83"/>
      <c r="FIJ8" s="83"/>
      <c r="FIK8" s="83"/>
      <c r="FIL8" s="83"/>
      <c r="FIM8" s="83"/>
      <c r="FIN8" s="83"/>
      <c r="FIO8" s="83"/>
      <c r="FIP8" s="83"/>
      <c r="FIQ8" s="83"/>
      <c r="FIR8" s="83"/>
      <c r="FIS8" s="83"/>
      <c r="FIT8" s="83"/>
      <c r="FIU8" s="83"/>
      <c r="FIV8" s="83"/>
      <c r="FIW8" s="83"/>
      <c r="FIX8" s="83"/>
      <c r="FIY8" s="83"/>
      <c r="FIZ8" s="83"/>
      <c r="FJA8" s="83"/>
      <c r="FJB8" s="83"/>
      <c r="FJC8" s="83"/>
      <c r="FJD8" s="83"/>
      <c r="FJE8" s="83"/>
      <c r="FJF8" s="83"/>
      <c r="FJG8" s="83"/>
      <c r="FJH8" s="83"/>
      <c r="FJI8" s="83"/>
      <c r="FJJ8" s="83"/>
      <c r="FJK8" s="83"/>
      <c r="FJL8" s="83"/>
      <c r="FJM8" s="83"/>
      <c r="FJN8" s="83"/>
      <c r="FJO8" s="83"/>
      <c r="FJP8" s="83"/>
      <c r="FJQ8" s="83"/>
      <c r="FJR8" s="83"/>
      <c r="FJS8" s="83"/>
      <c r="FJT8" s="83"/>
      <c r="FJU8" s="83"/>
      <c r="FJV8" s="83"/>
      <c r="FJW8" s="83"/>
      <c r="FJX8" s="83"/>
      <c r="FJY8" s="83"/>
      <c r="FJZ8" s="83"/>
      <c r="FKA8" s="83"/>
      <c r="FKB8" s="83"/>
      <c r="FKC8" s="83"/>
      <c r="FKD8" s="83"/>
      <c r="FKE8" s="83"/>
      <c r="FKF8" s="83"/>
      <c r="FKG8" s="83"/>
      <c r="FKH8" s="83"/>
      <c r="FKI8" s="83"/>
      <c r="FKJ8" s="83"/>
      <c r="FKK8" s="83"/>
      <c r="FKL8" s="83"/>
      <c r="FKM8" s="83"/>
      <c r="FKN8" s="83"/>
      <c r="FKO8" s="83"/>
      <c r="FKP8" s="83"/>
      <c r="FKQ8" s="83"/>
      <c r="FKR8" s="83"/>
      <c r="FKS8" s="83"/>
      <c r="FKT8" s="83"/>
      <c r="FKU8" s="83"/>
      <c r="FKV8" s="83"/>
      <c r="FKW8" s="83"/>
      <c r="FKX8" s="83"/>
      <c r="FKY8" s="83"/>
      <c r="FKZ8" s="83"/>
      <c r="FLA8" s="83"/>
      <c r="FLB8" s="83"/>
      <c r="FLC8" s="83"/>
      <c r="FLD8" s="83"/>
      <c r="FLE8" s="83"/>
      <c r="FLF8" s="83"/>
      <c r="FLG8" s="83"/>
      <c r="FLH8" s="83"/>
      <c r="FLI8" s="83"/>
      <c r="FLJ8" s="83"/>
      <c r="FLK8" s="83"/>
      <c r="FLL8" s="83"/>
      <c r="FLM8" s="83"/>
      <c r="FLN8" s="83"/>
      <c r="FLO8" s="83"/>
      <c r="FLP8" s="83"/>
      <c r="FLQ8" s="83"/>
      <c r="FLR8" s="83"/>
      <c r="FLS8" s="83"/>
      <c r="FLT8" s="83"/>
      <c r="FLU8" s="83"/>
      <c r="FLV8" s="83"/>
      <c r="FLW8" s="83"/>
      <c r="FLX8" s="83"/>
      <c r="FLY8" s="83"/>
      <c r="FLZ8" s="83"/>
      <c r="FMA8" s="83"/>
      <c r="FMB8" s="83"/>
      <c r="FMC8" s="83"/>
      <c r="FMD8" s="83"/>
      <c r="FME8" s="83"/>
      <c r="FMF8" s="83"/>
      <c r="FMG8" s="83"/>
      <c r="FMH8" s="83"/>
      <c r="FMI8" s="83"/>
      <c r="FMJ8" s="83"/>
      <c r="FMK8" s="83"/>
      <c r="FML8" s="83"/>
      <c r="FMM8" s="83"/>
      <c r="FMN8" s="83"/>
      <c r="FMO8" s="83"/>
      <c r="FMP8" s="83"/>
      <c r="FMQ8" s="83"/>
      <c r="FMR8" s="83"/>
      <c r="FMS8" s="83"/>
      <c r="FMT8" s="83"/>
      <c r="FMU8" s="83"/>
      <c r="FMV8" s="83"/>
      <c r="FMW8" s="83"/>
      <c r="FMX8" s="83"/>
      <c r="FMY8" s="83"/>
      <c r="FMZ8" s="83"/>
      <c r="FNA8" s="83"/>
      <c r="FNB8" s="83"/>
      <c r="FNC8" s="83"/>
      <c r="FND8" s="83"/>
      <c r="FNE8" s="83"/>
      <c r="FNF8" s="83"/>
      <c r="FNG8" s="83"/>
      <c r="FNH8" s="83"/>
      <c r="FNI8" s="83"/>
      <c r="FNJ8" s="83"/>
      <c r="FNK8" s="83"/>
      <c r="FNL8" s="83"/>
      <c r="FNM8" s="83"/>
      <c r="FNN8" s="83"/>
      <c r="FNO8" s="83"/>
      <c r="FNP8" s="83"/>
      <c r="FNQ8" s="83"/>
      <c r="FNR8" s="83"/>
      <c r="FNS8" s="83"/>
      <c r="FNT8" s="83"/>
      <c r="FNU8" s="83"/>
      <c r="FNV8" s="83"/>
      <c r="FNW8" s="83"/>
      <c r="FNX8" s="83"/>
      <c r="FNY8" s="83"/>
      <c r="FNZ8" s="83"/>
      <c r="FOA8" s="83"/>
      <c r="FOB8" s="83"/>
      <c r="FOC8" s="83"/>
      <c r="FOD8" s="83"/>
      <c r="FOE8" s="83"/>
      <c r="FOF8" s="83"/>
      <c r="FOG8" s="83"/>
      <c r="FOH8" s="83"/>
      <c r="FOI8" s="83"/>
      <c r="FOJ8" s="83"/>
      <c r="FOK8" s="83"/>
      <c r="FOL8" s="83"/>
      <c r="FOM8" s="83"/>
      <c r="FON8" s="83"/>
      <c r="FOO8" s="83"/>
      <c r="FOP8" s="83"/>
      <c r="FOQ8" s="83"/>
      <c r="FOR8" s="83"/>
      <c r="FOS8" s="83"/>
      <c r="FOT8" s="83"/>
      <c r="FOU8" s="83"/>
      <c r="FOV8" s="83"/>
      <c r="FOW8" s="83"/>
      <c r="FOX8" s="83"/>
      <c r="FOY8" s="83"/>
      <c r="FOZ8" s="83"/>
      <c r="FPA8" s="83"/>
      <c r="FPB8" s="83"/>
      <c r="FPC8" s="83"/>
      <c r="FPD8" s="83"/>
      <c r="FPE8" s="83"/>
      <c r="FPF8" s="83"/>
      <c r="FPG8" s="83"/>
      <c r="FPH8" s="83"/>
      <c r="FPI8" s="83"/>
      <c r="FPJ8" s="83"/>
      <c r="FPK8" s="83"/>
      <c r="FPL8" s="83"/>
      <c r="FPM8" s="83"/>
      <c r="FPN8" s="83"/>
      <c r="FPO8" s="83"/>
      <c r="FPP8" s="83"/>
      <c r="FPQ8" s="83"/>
      <c r="FPR8" s="83"/>
      <c r="FPS8" s="83"/>
      <c r="FPT8" s="83"/>
      <c r="FPU8" s="83"/>
      <c r="FPV8" s="83"/>
      <c r="FPW8" s="83"/>
      <c r="FPX8" s="83"/>
      <c r="FPY8" s="83"/>
      <c r="FPZ8" s="83"/>
      <c r="FQA8" s="83"/>
      <c r="FQB8" s="83"/>
      <c r="FQC8" s="83"/>
      <c r="FQD8" s="83"/>
      <c r="FQE8" s="83"/>
      <c r="FQF8" s="83"/>
      <c r="FQG8" s="83"/>
      <c r="FQH8" s="83"/>
      <c r="FQI8" s="83"/>
      <c r="FQJ8" s="83"/>
      <c r="FQK8" s="83"/>
      <c r="FQL8" s="83"/>
      <c r="FQM8" s="83"/>
      <c r="FQN8" s="83"/>
      <c r="FQO8" s="83"/>
      <c r="FQP8" s="83"/>
      <c r="FQQ8" s="83"/>
      <c r="FQR8" s="83"/>
      <c r="FQS8" s="83"/>
      <c r="FQT8" s="83"/>
      <c r="FQU8" s="83"/>
      <c r="FQV8" s="83"/>
      <c r="FQW8" s="83"/>
      <c r="FQX8" s="83"/>
      <c r="FQY8" s="83"/>
      <c r="FQZ8" s="83"/>
      <c r="FRA8" s="83"/>
      <c r="FRB8" s="83"/>
      <c r="FRC8" s="83"/>
      <c r="FRD8" s="83"/>
      <c r="FRE8" s="83"/>
      <c r="FRF8" s="83"/>
      <c r="FRG8" s="83"/>
      <c r="FRH8" s="83"/>
      <c r="FRI8" s="83"/>
      <c r="FRJ8" s="83"/>
      <c r="FRK8" s="83"/>
      <c r="FRL8" s="83"/>
      <c r="FRM8" s="83"/>
      <c r="FRN8" s="83"/>
      <c r="FRO8" s="83"/>
      <c r="FRP8" s="83"/>
      <c r="FRQ8" s="83"/>
      <c r="FRR8" s="83"/>
      <c r="FRS8" s="83"/>
      <c r="FRT8" s="83"/>
      <c r="FRU8" s="83"/>
      <c r="FRV8" s="83"/>
      <c r="FRW8" s="83"/>
      <c r="FRX8" s="83"/>
      <c r="FRY8" s="83"/>
      <c r="FRZ8" s="83"/>
      <c r="FSA8" s="83"/>
      <c r="FSB8" s="83"/>
      <c r="FSC8" s="83"/>
      <c r="FSD8" s="83"/>
      <c r="FSE8" s="83"/>
      <c r="FSF8" s="83"/>
      <c r="FSG8" s="83"/>
      <c r="FSH8" s="83"/>
      <c r="FSI8" s="83"/>
      <c r="FSJ8" s="83"/>
      <c r="FSK8" s="83"/>
      <c r="FSL8" s="83"/>
      <c r="FSM8" s="83"/>
      <c r="FSN8" s="83"/>
      <c r="FSO8" s="83"/>
      <c r="FSP8" s="83"/>
      <c r="FSQ8" s="83"/>
      <c r="FSR8" s="83"/>
      <c r="FSS8" s="83"/>
      <c r="FST8" s="83"/>
      <c r="FSU8" s="83"/>
      <c r="FSV8" s="83"/>
      <c r="FSW8" s="83"/>
      <c r="FSX8" s="83"/>
      <c r="FSY8" s="83"/>
      <c r="FSZ8" s="83"/>
      <c r="FTA8" s="83"/>
      <c r="FTB8" s="83"/>
      <c r="FTC8" s="83"/>
      <c r="FTD8" s="83"/>
      <c r="FTE8" s="83"/>
      <c r="FTF8" s="83"/>
      <c r="FTG8" s="83"/>
      <c r="FTH8" s="83"/>
      <c r="FTI8" s="83"/>
      <c r="FTJ8" s="83"/>
      <c r="FTK8" s="83"/>
      <c r="FTL8" s="83"/>
      <c r="FTM8" s="83"/>
      <c r="FTN8" s="83"/>
      <c r="FTO8" s="83"/>
      <c r="FTP8" s="83"/>
      <c r="FTQ8" s="83"/>
      <c r="FTR8" s="83"/>
      <c r="FTS8" s="83"/>
      <c r="FTT8" s="83"/>
      <c r="FTU8" s="83"/>
      <c r="FTV8" s="83"/>
      <c r="FTW8" s="83"/>
      <c r="FTX8" s="83"/>
      <c r="FTY8" s="83"/>
      <c r="FTZ8" s="83"/>
      <c r="FUA8" s="83"/>
      <c r="FUB8" s="83"/>
      <c r="FUC8" s="83"/>
      <c r="FUD8" s="83"/>
      <c r="FUE8" s="83"/>
      <c r="FUF8" s="83"/>
      <c r="FUG8" s="83"/>
      <c r="FUH8" s="83"/>
      <c r="FUI8" s="83"/>
      <c r="FUJ8" s="83"/>
      <c r="FUK8" s="83"/>
      <c r="FUL8" s="83"/>
      <c r="FUM8" s="83"/>
      <c r="FUN8" s="83"/>
      <c r="FUO8" s="83"/>
      <c r="FUP8" s="83"/>
      <c r="FUQ8" s="83"/>
      <c r="FUR8" s="83"/>
      <c r="FUS8" s="83"/>
      <c r="FUT8" s="83"/>
      <c r="FUU8" s="83"/>
      <c r="FUV8" s="83"/>
      <c r="FUW8" s="83"/>
      <c r="FUX8" s="83"/>
      <c r="FUY8" s="83"/>
      <c r="FUZ8" s="83"/>
      <c r="FVA8" s="83"/>
      <c r="FVB8" s="83"/>
      <c r="FVC8" s="83"/>
      <c r="FVD8" s="83"/>
      <c r="FVE8" s="83"/>
      <c r="FVF8" s="83"/>
      <c r="FVG8" s="83"/>
      <c r="FVH8" s="83"/>
      <c r="FVI8" s="83"/>
      <c r="FVJ8" s="83"/>
      <c r="FVK8" s="83"/>
      <c r="FVL8" s="83"/>
      <c r="FVM8" s="83"/>
      <c r="FVN8" s="83"/>
      <c r="FVO8" s="83"/>
      <c r="FVP8" s="83"/>
      <c r="FVQ8" s="83"/>
      <c r="FVR8" s="83"/>
      <c r="FVS8" s="83"/>
      <c r="FVT8" s="83"/>
      <c r="FVU8" s="83"/>
      <c r="FVV8" s="83"/>
      <c r="FVW8" s="83"/>
      <c r="FVX8" s="83"/>
      <c r="FVY8" s="83"/>
      <c r="FVZ8" s="83"/>
      <c r="FWA8" s="83"/>
      <c r="FWB8" s="83"/>
      <c r="FWC8" s="83"/>
      <c r="FWD8" s="83"/>
      <c r="FWE8" s="83"/>
      <c r="FWF8" s="83"/>
      <c r="FWG8" s="83"/>
      <c r="FWH8" s="83"/>
      <c r="FWI8" s="83"/>
      <c r="FWJ8" s="83"/>
      <c r="FWK8" s="83"/>
      <c r="FWL8" s="83"/>
      <c r="FWM8" s="83"/>
      <c r="FWN8" s="83"/>
      <c r="FWO8" s="83"/>
      <c r="FWP8" s="83"/>
      <c r="FWQ8" s="83"/>
      <c r="FWR8" s="83"/>
      <c r="FWS8" s="83"/>
      <c r="FWT8" s="83"/>
      <c r="FWU8" s="83"/>
      <c r="FWV8" s="83"/>
      <c r="FWW8" s="83"/>
      <c r="FWX8" s="83"/>
      <c r="FWY8" s="83"/>
      <c r="FWZ8" s="83"/>
      <c r="FXA8" s="83"/>
      <c r="FXB8" s="83"/>
      <c r="FXC8" s="83"/>
      <c r="FXD8" s="83"/>
      <c r="FXE8" s="83"/>
      <c r="FXF8" s="83"/>
      <c r="FXG8" s="83"/>
      <c r="FXH8" s="83"/>
      <c r="FXI8" s="83"/>
      <c r="FXJ8" s="83"/>
      <c r="FXK8" s="83"/>
      <c r="FXL8" s="83"/>
      <c r="FXM8" s="83"/>
      <c r="FXN8" s="83"/>
      <c r="FXO8" s="83"/>
      <c r="FXP8" s="83"/>
      <c r="FXQ8" s="83"/>
      <c r="FXR8" s="83"/>
      <c r="FXS8" s="83"/>
      <c r="FXT8" s="83"/>
      <c r="FXU8" s="83"/>
      <c r="FXV8" s="83"/>
      <c r="FXW8" s="83"/>
      <c r="FXX8" s="83"/>
      <c r="FXY8" s="83"/>
      <c r="FXZ8" s="83"/>
      <c r="FYA8" s="83"/>
      <c r="FYB8" s="83"/>
      <c r="FYC8" s="83"/>
      <c r="FYD8" s="83"/>
      <c r="FYE8" s="83"/>
      <c r="FYF8" s="83"/>
      <c r="FYG8" s="83"/>
      <c r="FYH8" s="83"/>
      <c r="FYI8" s="83"/>
      <c r="FYJ8" s="83"/>
      <c r="FYK8" s="83"/>
      <c r="FYL8" s="83"/>
      <c r="FYM8" s="83"/>
      <c r="FYN8" s="83"/>
      <c r="FYO8" s="83"/>
      <c r="FYP8" s="83"/>
      <c r="FYQ8" s="83"/>
      <c r="FYR8" s="83"/>
      <c r="FYS8" s="83"/>
      <c r="FYT8" s="83"/>
      <c r="FYU8" s="83"/>
      <c r="FYV8" s="83"/>
      <c r="FYW8" s="83"/>
      <c r="FYX8" s="83"/>
      <c r="FYY8" s="83"/>
      <c r="FYZ8" s="83"/>
      <c r="FZA8" s="83"/>
      <c r="FZB8" s="83"/>
      <c r="FZC8" s="83"/>
      <c r="FZD8" s="83"/>
      <c r="FZE8" s="83"/>
      <c r="FZF8" s="83"/>
      <c r="FZG8" s="83"/>
      <c r="FZH8" s="83"/>
      <c r="FZI8" s="83"/>
      <c r="FZJ8" s="83"/>
      <c r="FZK8" s="83"/>
      <c r="FZL8" s="83"/>
      <c r="FZM8" s="83"/>
      <c r="FZN8" s="83"/>
      <c r="FZO8" s="83"/>
      <c r="FZP8" s="83"/>
      <c r="FZQ8" s="83"/>
      <c r="FZR8" s="83"/>
      <c r="FZS8" s="83"/>
      <c r="FZT8" s="83"/>
      <c r="FZU8" s="83"/>
      <c r="FZV8" s="83"/>
      <c r="FZW8" s="83"/>
      <c r="FZX8" s="83"/>
      <c r="FZY8" s="83"/>
      <c r="FZZ8" s="83"/>
      <c r="GAA8" s="83"/>
      <c r="GAB8" s="83"/>
      <c r="GAC8" s="83"/>
      <c r="GAD8" s="83"/>
      <c r="GAE8" s="83"/>
      <c r="GAF8" s="83"/>
      <c r="GAG8" s="83"/>
      <c r="GAH8" s="83"/>
      <c r="GAI8" s="83"/>
      <c r="GAJ8" s="83"/>
      <c r="GAK8" s="83"/>
      <c r="GAL8" s="83"/>
      <c r="GAM8" s="83"/>
      <c r="GAN8" s="83"/>
      <c r="GAO8" s="83"/>
      <c r="GAP8" s="83"/>
      <c r="GAQ8" s="83"/>
      <c r="GAR8" s="83"/>
      <c r="GAS8" s="83"/>
      <c r="GAT8" s="83"/>
      <c r="GAU8" s="83"/>
      <c r="GAV8" s="83"/>
      <c r="GAW8" s="83"/>
      <c r="GAX8" s="83"/>
      <c r="GAY8" s="83"/>
      <c r="GAZ8" s="83"/>
      <c r="GBA8" s="83"/>
      <c r="GBB8" s="83"/>
      <c r="GBC8" s="83"/>
      <c r="GBD8" s="83"/>
      <c r="GBE8" s="83"/>
      <c r="GBF8" s="83"/>
      <c r="GBG8" s="83"/>
      <c r="GBH8" s="83"/>
      <c r="GBI8" s="83"/>
      <c r="GBJ8" s="83"/>
      <c r="GBK8" s="83"/>
      <c r="GBL8" s="83"/>
      <c r="GBM8" s="83"/>
      <c r="GBN8" s="83"/>
      <c r="GBO8" s="83"/>
      <c r="GBP8" s="83"/>
      <c r="GBQ8" s="83"/>
      <c r="GBR8" s="83"/>
      <c r="GBS8" s="83"/>
      <c r="GBT8" s="83"/>
      <c r="GBU8" s="83"/>
      <c r="GBV8" s="83"/>
      <c r="GBW8" s="83"/>
      <c r="GBX8" s="83"/>
      <c r="GBY8" s="83"/>
      <c r="GBZ8" s="83"/>
      <c r="GCA8" s="83"/>
      <c r="GCB8" s="83"/>
      <c r="GCC8" s="83"/>
      <c r="GCD8" s="83"/>
      <c r="GCE8" s="83"/>
      <c r="GCF8" s="83"/>
      <c r="GCG8" s="83"/>
      <c r="GCH8" s="83"/>
      <c r="GCI8" s="83"/>
      <c r="GCJ8" s="83"/>
      <c r="GCK8" s="83"/>
      <c r="GCL8" s="83"/>
      <c r="GCM8" s="83"/>
      <c r="GCN8" s="83"/>
      <c r="GCO8" s="83"/>
      <c r="GCP8" s="83"/>
      <c r="GCQ8" s="83"/>
      <c r="GCR8" s="83"/>
      <c r="GCS8" s="83"/>
      <c r="GCT8" s="83"/>
      <c r="GCU8" s="83"/>
      <c r="GCV8" s="83"/>
      <c r="GCW8" s="83"/>
      <c r="GCX8" s="83"/>
      <c r="GCY8" s="83"/>
      <c r="GCZ8" s="83"/>
      <c r="GDA8" s="83"/>
      <c r="GDB8" s="83"/>
      <c r="GDC8" s="83"/>
      <c r="GDD8" s="83"/>
      <c r="GDE8" s="83"/>
      <c r="GDF8" s="83"/>
      <c r="GDG8" s="83"/>
      <c r="GDH8" s="83"/>
      <c r="GDI8" s="83"/>
      <c r="GDJ8" s="83"/>
      <c r="GDK8" s="83"/>
      <c r="GDL8" s="83"/>
      <c r="GDM8" s="83"/>
      <c r="GDN8" s="83"/>
      <c r="GDO8" s="83"/>
      <c r="GDP8" s="83"/>
      <c r="GDQ8" s="83"/>
      <c r="GDR8" s="83"/>
      <c r="GDS8" s="83"/>
      <c r="GDT8" s="83"/>
      <c r="GDU8" s="83"/>
      <c r="GDV8" s="83"/>
      <c r="GDW8" s="83"/>
      <c r="GDX8" s="83"/>
      <c r="GDY8" s="83"/>
      <c r="GDZ8" s="83"/>
      <c r="GEA8" s="83"/>
      <c r="GEB8" s="83"/>
      <c r="GEC8" s="83"/>
      <c r="GED8" s="83"/>
      <c r="GEE8" s="83"/>
      <c r="GEF8" s="83"/>
      <c r="GEG8" s="83"/>
      <c r="GEH8" s="83"/>
      <c r="GEI8" s="83"/>
      <c r="GEJ8" s="83"/>
      <c r="GEK8" s="83"/>
      <c r="GEL8" s="83"/>
      <c r="GEM8" s="83"/>
      <c r="GEN8" s="83"/>
      <c r="GEO8" s="83"/>
      <c r="GEP8" s="83"/>
      <c r="GEQ8" s="83"/>
      <c r="GER8" s="83"/>
      <c r="GES8" s="83"/>
      <c r="GET8" s="83"/>
      <c r="GEU8" s="83"/>
      <c r="GEV8" s="83"/>
      <c r="GEW8" s="83"/>
      <c r="GEX8" s="83"/>
      <c r="GEY8" s="83"/>
      <c r="GEZ8" s="83"/>
      <c r="GFA8" s="83"/>
      <c r="GFB8" s="83"/>
      <c r="GFC8" s="83"/>
      <c r="GFD8" s="83"/>
      <c r="GFE8" s="83"/>
      <c r="GFF8" s="83"/>
      <c r="GFG8" s="83"/>
      <c r="GFH8" s="83"/>
      <c r="GFI8" s="83"/>
      <c r="GFJ8" s="83"/>
      <c r="GFK8" s="83"/>
      <c r="GFL8" s="83"/>
      <c r="GFM8" s="83"/>
      <c r="GFN8" s="83"/>
      <c r="GFO8" s="83"/>
      <c r="GFP8" s="83"/>
      <c r="GFQ8" s="83"/>
      <c r="GFR8" s="83"/>
      <c r="GFS8" s="83"/>
      <c r="GFT8" s="83"/>
      <c r="GFU8" s="83"/>
      <c r="GFV8" s="83"/>
      <c r="GFW8" s="83"/>
      <c r="GFX8" s="83"/>
      <c r="GFY8" s="83"/>
      <c r="GFZ8" s="83"/>
      <c r="GGA8" s="83"/>
      <c r="GGB8" s="83"/>
      <c r="GGC8" s="83"/>
      <c r="GGD8" s="83"/>
      <c r="GGE8" s="83"/>
      <c r="GGF8" s="83"/>
      <c r="GGG8" s="83"/>
      <c r="GGH8" s="83"/>
      <c r="GGI8" s="83"/>
      <c r="GGJ8" s="83"/>
      <c r="GGK8" s="83"/>
      <c r="GGL8" s="83"/>
      <c r="GGM8" s="83"/>
      <c r="GGN8" s="83"/>
      <c r="GGO8" s="83"/>
      <c r="GGP8" s="83"/>
      <c r="GGQ8" s="83"/>
      <c r="GGR8" s="83"/>
      <c r="GGS8" s="83"/>
      <c r="GGT8" s="83"/>
      <c r="GGU8" s="83"/>
      <c r="GGV8" s="83"/>
      <c r="GGW8" s="83"/>
      <c r="GGX8" s="83"/>
      <c r="GGY8" s="83"/>
      <c r="GGZ8" s="83"/>
      <c r="GHA8" s="83"/>
      <c r="GHB8" s="83"/>
      <c r="GHC8" s="83"/>
      <c r="GHD8" s="83"/>
      <c r="GHE8" s="83"/>
      <c r="GHF8" s="83"/>
      <c r="GHG8" s="83"/>
      <c r="GHH8" s="83"/>
      <c r="GHI8" s="83"/>
      <c r="GHJ8" s="83"/>
      <c r="GHK8" s="83"/>
      <c r="GHL8" s="83"/>
      <c r="GHM8" s="83"/>
      <c r="GHN8" s="83"/>
      <c r="GHO8" s="83"/>
      <c r="GHP8" s="83"/>
      <c r="GHQ8" s="83"/>
      <c r="GHR8" s="83"/>
      <c r="GHS8" s="83"/>
      <c r="GHT8" s="83"/>
      <c r="GHU8" s="83"/>
      <c r="GHV8" s="83"/>
      <c r="GHW8" s="83"/>
      <c r="GHX8" s="83"/>
      <c r="GHY8" s="83"/>
      <c r="GHZ8" s="83"/>
      <c r="GIA8" s="83"/>
      <c r="GIB8" s="83"/>
      <c r="GIC8" s="83"/>
      <c r="GID8" s="83"/>
      <c r="GIE8" s="83"/>
      <c r="GIF8" s="83"/>
      <c r="GIG8" s="83"/>
      <c r="GIH8" s="83"/>
      <c r="GII8" s="83"/>
      <c r="GIJ8" s="83"/>
      <c r="GIK8" s="83"/>
      <c r="GIL8" s="83"/>
      <c r="GIM8" s="83"/>
      <c r="GIN8" s="83"/>
      <c r="GIO8" s="83"/>
      <c r="GIP8" s="83"/>
      <c r="GIQ8" s="83"/>
      <c r="GIR8" s="83"/>
      <c r="GIS8" s="83"/>
      <c r="GIT8" s="83"/>
      <c r="GIU8" s="83"/>
      <c r="GIV8" s="83"/>
      <c r="GIW8" s="83"/>
      <c r="GIX8" s="83"/>
      <c r="GIY8" s="83"/>
      <c r="GIZ8" s="83"/>
      <c r="GJA8" s="83"/>
      <c r="GJB8" s="83"/>
      <c r="GJC8" s="83"/>
      <c r="GJD8" s="83"/>
      <c r="GJE8" s="83"/>
      <c r="GJF8" s="83"/>
      <c r="GJG8" s="83"/>
      <c r="GJH8" s="83"/>
      <c r="GJI8" s="83"/>
      <c r="GJJ8" s="83"/>
      <c r="GJK8" s="83"/>
      <c r="GJL8" s="83"/>
      <c r="GJM8" s="83"/>
      <c r="GJN8" s="83"/>
      <c r="GJO8" s="83"/>
      <c r="GJP8" s="83"/>
      <c r="GJQ8" s="83"/>
      <c r="GJR8" s="83"/>
      <c r="GJS8" s="83"/>
      <c r="GJT8" s="83"/>
      <c r="GJU8" s="83"/>
      <c r="GJV8" s="83"/>
      <c r="GJW8" s="83"/>
      <c r="GJX8" s="83"/>
      <c r="GJY8" s="83"/>
      <c r="GJZ8" s="83"/>
      <c r="GKA8" s="83"/>
      <c r="GKB8" s="83"/>
      <c r="GKC8" s="83"/>
      <c r="GKD8" s="83"/>
      <c r="GKE8" s="83"/>
      <c r="GKF8" s="83"/>
      <c r="GKG8" s="83"/>
      <c r="GKH8" s="83"/>
      <c r="GKI8" s="83"/>
      <c r="GKJ8" s="83"/>
      <c r="GKK8" s="83"/>
      <c r="GKL8" s="83"/>
      <c r="GKM8" s="83"/>
      <c r="GKN8" s="83"/>
      <c r="GKO8" s="83"/>
      <c r="GKP8" s="83"/>
      <c r="GKQ8" s="83"/>
      <c r="GKR8" s="83"/>
      <c r="GKS8" s="83"/>
      <c r="GKT8" s="83"/>
      <c r="GKU8" s="83"/>
      <c r="GKV8" s="83"/>
      <c r="GKW8" s="83"/>
      <c r="GKX8" s="83"/>
      <c r="GKY8" s="83"/>
      <c r="GKZ8" s="83"/>
      <c r="GLA8" s="83"/>
      <c r="GLB8" s="83"/>
      <c r="GLC8" s="83"/>
      <c r="GLD8" s="83"/>
      <c r="GLE8" s="83"/>
      <c r="GLF8" s="83"/>
      <c r="GLG8" s="83"/>
      <c r="GLH8" s="83"/>
      <c r="GLI8" s="83"/>
      <c r="GLJ8" s="83"/>
      <c r="GLK8" s="83"/>
      <c r="GLL8" s="83"/>
      <c r="GLM8" s="83"/>
      <c r="GLN8" s="83"/>
      <c r="GLO8" s="83"/>
      <c r="GLP8" s="83"/>
      <c r="GLQ8" s="83"/>
      <c r="GLR8" s="83"/>
      <c r="GLS8" s="83"/>
      <c r="GLT8" s="83"/>
      <c r="GLU8" s="83"/>
      <c r="GLV8" s="83"/>
      <c r="GLW8" s="83"/>
      <c r="GLX8" s="83"/>
      <c r="GLY8" s="83"/>
      <c r="GLZ8" s="83"/>
      <c r="GMA8" s="83"/>
      <c r="GMB8" s="83"/>
      <c r="GMC8" s="83"/>
      <c r="GMD8" s="83"/>
      <c r="GME8" s="83"/>
      <c r="GMF8" s="83"/>
      <c r="GMG8" s="83"/>
      <c r="GMH8" s="83"/>
      <c r="GMI8" s="83"/>
      <c r="GMJ8" s="83"/>
      <c r="GMK8" s="83"/>
      <c r="GML8" s="83"/>
      <c r="GMM8" s="83"/>
      <c r="GMN8" s="83"/>
      <c r="GMO8" s="83"/>
      <c r="GMP8" s="83"/>
      <c r="GMQ8" s="83"/>
      <c r="GMR8" s="83"/>
      <c r="GMS8" s="83"/>
      <c r="GMT8" s="83"/>
      <c r="GMU8" s="83"/>
      <c r="GMV8" s="83"/>
      <c r="GMW8" s="83"/>
      <c r="GMX8" s="83"/>
      <c r="GMY8" s="83"/>
      <c r="GMZ8" s="83"/>
      <c r="GNA8" s="83"/>
      <c r="GNB8" s="83"/>
      <c r="GNC8" s="83"/>
      <c r="GND8" s="83"/>
      <c r="GNE8" s="83"/>
      <c r="GNF8" s="83"/>
      <c r="GNG8" s="83"/>
      <c r="GNH8" s="83"/>
      <c r="GNI8" s="83"/>
      <c r="GNJ8" s="83"/>
      <c r="GNK8" s="83"/>
      <c r="GNL8" s="83"/>
      <c r="GNM8" s="83"/>
      <c r="GNN8" s="83"/>
      <c r="GNO8" s="83"/>
      <c r="GNP8" s="83"/>
      <c r="GNQ8" s="83"/>
      <c r="GNR8" s="83"/>
      <c r="GNS8" s="83"/>
      <c r="GNT8" s="83"/>
      <c r="GNU8" s="83"/>
      <c r="GNV8" s="83"/>
      <c r="GNW8" s="83"/>
      <c r="GNX8" s="83"/>
      <c r="GNY8" s="83"/>
      <c r="GNZ8" s="83"/>
      <c r="GOA8" s="83"/>
      <c r="GOB8" s="83"/>
      <c r="GOC8" s="83"/>
      <c r="GOD8" s="83"/>
      <c r="GOE8" s="83"/>
      <c r="GOF8" s="83"/>
      <c r="GOG8" s="83"/>
      <c r="GOH8" s="83"/>
      <c r="GOI8" s="83"/>
      <c r="GOJ8" s="83"/>
      <c r="GOK8" s="83"/>
      <c r="GOL8" s="83"/>
      <c r="GOM8" s="83"/>
      <c r="GON8" s="83"/>
      <c r="GOO8" s="83"/>
      <c r="GOP8" s="83"/>
      <c r="GOQ8" s="83"/>
      <c r="GOR8" s="83"/>
      <c r="GOS8" s="83"/>
      <c r="GOT8" s="83"/>
      <c r="GOU8" s="83"/>
      <c r="GOV8" s="83"/>
      <c r="GOW8" s="83"/>
      <c r="GOX8" s="83"/>
      <c r="GOY8" s="83"/>
      <c r="GOZ8" s="83"/>
      <c r="GPA8" s="83"/>
      <c r="GPB8" s="83"/>
      <c r="GPC8" s="83"/>
      <c r="GPD8" s="83"/>
      <c r="GPE8" s="83"/>
      <c r="GPF8" s="83"/>
      <c r="GPG8" s="83"/>
      <c r="GPH8" s="83"/>
      <c r="GPI8" s="83"/>
      <c r="GPJ8" s="83"/>
      <c r="GPK8" s="83"/>
      <c r="GPL8" s="83"/>
      <c r="GPM8" s="83"/>
      <c r="GPN8" s="83"/>
      <c r="GPO8" s="83"/>
      <c r="GPP8" s="83"/>
      <c r="GPQ8" s="83"/>
      <c r="GPR8" s="83"/>
      <c r="GPS8" s="83"/>
      <c r="GPT8" s="83"/>
      <c r="GPU8" s="83"/>
      <c r="GPV8" s="83"/>
      <c r="GPW8" s="83"/>
      <c r="GPX8" s="83"/>
      <c r="GPY8" s="83"/>
      <c r="GPZ8" s="83"/>
      <c r="GQA8" s="83"/>
      <c r="GQB8" s="83"/>
      <c r="GQC8" s="83"/>
      <c r="GQD8" s="83"/>
      <c r="GQE8" s="83"/>
      <c r="GQF8" s="83"/>
      <c r="GQG8" s="83"/>
      <c r="GQH8" s="83"/>
      <c r="GQI8" s="83"/>
      <c r="GQJ8" s="83"/>
      <c r="GQK8" s="83"/>
      <c r="GQL8" s="83"/>
      <c r="GQM8" s="83"/>
      <c r="GQN8" s="83"/>
      <c r="GQO8" s="83"/>
      <c r="GQP8" s="83"/>
      <c r="GQQ8" s="83"/>
      <c r="GQR8" s="83"/>
      <c r="GQS8" s="83"/>
      <c r="GQT8" s="83"/>
      <c r="GQU8" s="83"/>
      <c r="GQV8" s="83"/>
      <c r="GQW8" s="83"/>
      <c r="GQX8" s="83"/>
      <c r="GQY8" s="83"/>
      <c r="GQZ8" s="83"/>
      <c r="GRA8" s="83"/>
      <c r="GRB8" s="83"/>
      <c r="GRC8" s="83"/>
      <c r="GRD8" s="83"/>
      <c r="GRE8" s="83"/>
      <c r="GRF8" s="83"/>
      <c r="GRG8" s="83"/>
      <c r="GRH8" s="83"/>
      <c r="GRI8" s="83"/>
      <c r="GRJ8" s="83"/>
      <c r="GRK8" s="83"/>
      <c r="GRL8" s="83"/>
      <c r="GRM8" s="83"/>
      <c r="GRN8" s="83"/>
      <c r="GRO8" s="83"/>
      <c r="GRP8" s="83"/>
      <c r="GRQ8" s="83"/>
      <c r="GRR8" s="83"/>
      <c r="GRS8" s="83"/>
      <c r="GRT8" s="83"/>
      <c r="GRU8" s="83"/>
      <c r="GRV8" s="83"/>
      <c r="GRW8" s="83"/>
      <c r="GRX8" s="83"/>
      <c r="GRY8" s="83"/>
      <c r="GRZ8" s="83"/>
      <c r="GSA8" s="83"/>
      <c r="GSB8" s="83"/>
      <c r="GSC8" s="83"/>
      <c r="GSD8" s="83"/>
      <c r="GSE8" s="83"/>
      <c r="GSF8" s="83"/>
      <c r="GSG8" s="83"/>
      <c r="GSH8" s="83"/>
      <c r="GSI8" s="83"/>
      <c r="GSJ8" s="83"/>
      <c r="GSK8" s="83"/>
      <c r="GSL8" s="83"/>
      <c r="GSM8" s="83"/>
      <c r="GSN8" s="83"/>
      <c r="GSO8" s="83"/>
      <c r="GSP8" s="83"/>
      <c r="GSQ8" s="83"/>
      <c r="GSR8" s="83"/>
      <c r="GSS8" s="83"/>
      <c r="GST8" s="83"/>
      <c r="GSU8" s="83"/>
      <c r="GSV8" s="83"/>
      <c r="GSW8" s="83"/>
      <c r="GSX8" s="83"/>
      <c r="GSY8" s="83"/>
      <c r="GSZ8" s="83"/>
      <c r="GTA8" s="83"/>
      <c r="GTB8" s="83"/>
      <c r="GTC8" s="83"/>
      <c r="GTD8" s="83"/>
      <c r="GTE8" s="83"/>
      <c r="GTF8" s="83"/>
      <c r="GTG8" s="83"/>
      <c r="GTH8" s="83"/>
      <c r="GTI8" s="83"/>
      <c r="GTJ8" s="83"/>
      <c r="GTK8" s="83"/>
      <c r="GTL8" s="83"/>
      <c r="GTM8" s="83"/>
      <c r="GTN8" s="83"/>
      <c r="GTO8" s="83"/>
      <c r="GTP8" s="83"/>
      <c r="GTQ8" s="83"/>
      <c r="GTR8" s="83"/>
      <c r="GTS8" s="83"/>
      <c r="GTT8" s="83"/>
      <c r="GTU8" s="83"/>
      <c r="GTV8" s="83"/>
      <c r="GTW8" s="83"/>
      <c r="GTX8" s="83"/>
      <c r="GTY8" s="83"/>
      <c r="GTZ8" s="83"/>
      <c r="GUA8" s="83"/>
      <c r="GUB8" s="83"/>
      <c r="GUC8" s="83"/>
      <c r="GUD8" s="83"/>
      <c r="GUE8" s="83"/>
      <c r="GUF8" s="83"/>
      <c r="GUG8" s="83"/>
      <c r="GUH8" s="83"/>
      <c r="GUI8" s="83"/>
      <c r="GUJ8" s="83"/>
      <c r="GUK8" s="83"/>
      <c r="GUL8" s="83"/>
      <c r="GUM8" s="83"/>
      <c r="GUN8" s="83"/>
      <c r="GUO8" s="83"/>
      <c r="GUP8" s="83"/>
      <c r="GUQ8" s="83"/>
      <c r="GUR8" s="83"/>
      <c r="GUS8" s="83"/>
      <c r="GUT8" s="83"/>
      <c r="GUU8" s="83"/>
      <c r="GUV8" s="83"/>
      <c r="GUW8" s="83"/>
      <c r="GUX8" s="83"/>
      <c r="GUY8" s="83"/>
      <c r="GUZ8" s="83"/>
      <c r="GVA8" s="83"/>
      <c r="GVB8" s="83"/>
      <c r="GVC8" s="83"/>
      <c r="GVD8" s="83"/>
      <c r="GVE8" s="83"/>
      <c r="GVF8" s="83"/>
      <c r="GVG8" s="83"/>
      <c r="GVH8" s="83"/>
      <c r="GVI8" s="83"/>
      <c r="GVJ8" s="83"/>
      <c r="GVK8" s="83"/>
      <c r="GVL8" s="83"/>
      <c r="GVM8" s="83"/>
      <c r="GVN8" s="83"/>
      <c r="GVO8" s="83"/>
      <c r="GVP8" s="83"/>
      <c r="GVQ8" s="83"/>
      <c r="GVR8" s="83"/>
      <c r="GVS8" s="83"/>
      <c r="GVT8" s="83"/>
      <c r="GVU8" s="83"/>
      <c r="GVV8" s="83"/>
      <c r="GVW8" s="83"/>
      <c r="GVX8" s="83"/>
      <c r="GVY8" s="83"/>
      <c r="GVZ8" s="83"/>
      <c r="GWA8" s="83"/>
      <c r="GWB8" s="83"/>
      <c r="GWC8" s="83"/>
      <c r="GWD8" s="83"/>
      <c r="GWE8" s="83"/>
      <c r="GWF8" s="83"/>
      <c r="GWG8" s="83"/>
      <c r="GWH8" s="83"/>
      <c r="GWI8" s="83"/>
      <c r="GWJ8" s="83"/>
      <c r="GWK8" s="83"/>
      <c r="GWL8" s="83"/>
      <c r="GWM8" s="83"/>
      <c r="GWN8" s="83"/>
      <c r="GWO8" s="83"/>
      <c r="GWP8" s="83"/>
      <c r="GWQ8" s="83"/>
      <c r="GWR8" s="83"/>
      <c r="GWS8" s="83"/>
      <c r="GWT8" s="83"/>
      <c r="GWU8" s="83"/>
      <c r="GWV8" s="83"/>
      <c r="GWW8" s="83"/>
      <c r="GWX8" s="83"/>
      <c r="GWY8" s="83"/>
      <c r="GWZ8" s="83"/>
      <c r="GXA8" s="83"/>
      <c r="GXB8" s="83"/>
      <c r="GXC8" s="83"/>
      <c r="GXD8" s="83"/>
      <c r="GXE8" s="83"/>
      <c r="GXF8" s="83"/>
      <c r="GXG8" s="83"/>
      <c r="GXH8" s="83"/>
      <c r="GXI8" s="83"/>
      <c r="GXJ8" s="83"/>
      <c r="GXK8" s="83"/>
      <c r="GXL8" s="83"/>
      <c r="GXM8" s="83"/>
      <c r="GXN8" s="83"/>
      <c r="GXO8" s="83"/>
      <c r="GXP8" s="83"/>
      <c r="GXQ8" s="83"/>
      <c r="GXR8" s="83"/>
      <c r="GXS8" s="83"/>
      <c r="GXT8" s="83"/>
      <c r="GXU8" s="83"/>
      <c r="GXV8" s="83"/>
      <c r="GXW8" s="83"/>
      <c r="GXX8" s="83"/>
      <c r="GXY8" s="83"/>
      <c r="GXZ8" s="83"/>
      <c r="GYA8" s="83"/>
      <c r="GYB8" s="83"/>
      <c r="GYC8" s="83"/>
      <c r="GYD8" s="83"/>
      <c r="GYE8" s="83"/>
      <c r="GYF8" s="83"/>
      <c r="GYG8" s="83"/>
      <c r="GYH8" s="83"/>
      <c r="GYI8" s="83"/>
      <c r="GYJ8" s="83"/>
      <c r="GYK8" s="83"/>
      <c r="GYL8" s="83"/>
      <c r="GYM8" s="83"/>
      <c r="GYN8" s="83"/>
      <c r="GYO8" s="83"/>
      <c r="GYP8" s="83"/>
      <c r="GYQ8" s="83"/>
      <c r="GYR8" s="83"/>
      <c r="GYS8" s="83"/>
      <c r="GYT8" s="83"/>
      <c r="GYU8" s="83"/>
      <c r="GYV8" s="83"/>
      <c r="GYW8" s="83"/>
      <c r="GYX8" s="83"/>
      <c r="GYY8" s="83"/>
      <c r="GYZ8" s="83"/>
      <c r="GZA8" s="83"/>
      <c r="GZB8" s="83"/>
      <c r="GZC8" s="83"/>
      <c r="GZD8" s="83"/>
      <c r="GZE8" s="83"/>
      <c r="GZF8" s="83"/>
      <c r="GZG8" s="83"/>
      <c r="GZH8" s="83"/>
      <c r="GZI8" s="83"/>
      <c r="GZJ8" s="83"/>
      <c r="GZK8" s="83"/>
      <c r="GZL8" s="83"/>
      <c r="GZM8" s="83"/>
      <c r="GZN8" s="83"/>
      <c r="GZO8" s="83"/>
      <c r="GZP8" s="83"/>
      <c r="GZQ8" s="83"/>
      <c r="GZR8" s="83"/>
      <c r="GZS8" s="83"/>
      <c r="GZT8" s="83"/>
      <c r="GZU8" s="83"/>
      <c r="GZV8" s="83"/>
      <c r="GZW8" s="83"/>
      <c r="GZX8" s="83"/>
      <c r="GZY8" s="83"/>
      <c r="GZZ8" s="83"/>
      <c r="HAA8" s="83"/>
      <c r="HAB8" s="83"/>
      <c r="HAC8" s="83"/>
      <c r="HAD8" s="83"/>
      <c r="HAE8" s="83"/>
      <c r="HAF8" s="83"/>
      <c r="HAG8" s="83"/>
      <c r="HAH8" s="83"/>
      <c r="HAI8" s="83"/>
      <c r="HAJ8" s="83"/>
      <c r="HAK8" s="83"/>
      <c r="HAL8" s="83"/>
      <c r="HAM8" s="83"/>
      <c r="HAN8" s="83"/>
      <c r="HAO8" s="83"/>
      <c r="HAP8" s="83"/>
      <c r="HAQ8" s="83"/>
      <c r="HAR8" s="83"/>
      <c r="HAS8" s="83"/>
      <c r="HAT8" s="83"/>
      <c r="HAU8" s="83"/>
      <c r="HAV8" s="83"/>
      <c r="HAW8" s="83"/>
      <c r="HAX8" s="83"/>
      <c r="HAY8" s="83"/>
      <c r="HAZ8" s="83"/>
      <c r="HBA8" s="83"/>
      <c r="HBB8" s="83"/>
      <c r="HBC8" s="83"/>
      <c r="HBD8" s="83"/>
      <c r="HBE8" s="83"/>
      <c r="HBF8" s="83"/>
      <c r="HBG8" s="83"/>
      <c r="HBH8" s="83"/>
      <c r="HBI8" s="83"/>
      <c r="HBJ8" s="83"/>
      <c r="HBK8" s="83"/>
      <c r="HBL8" s="83"/>
      <c r="HBM8" s="83"/>
      <c r="HBN8" s="83"/>
      <c r="HBO8" s="83"/>
      <c r="HBP8" s="83"/>
      <c r="HBQ8" s="83"/>
      <c r="HBR8" s="83"/>
      <c r="HBS8" s="83"/>
      <c r="HBT8" s="83"/>
      <c r="HBU8" s="83"/>
      <c r="HBV8" s="83"/>
      <c r="HBW8" s="83"/>
      <c r="HBX8" s="83"/>
      <c r="HBY8" s="83"/>
      <c r="HBZ8" s="83"/>
      <c r="HCA8" s="83"/>
      <c r="HCB8" s="83"/>
      <c r="HCC8" s="83"/>
      <c r="HCD8" s="83"/>
      <c r="HCE8" s="83"/>
      <c r="HCF8" s="83"/>
      <c r="HCG8" s="83"/>
      <c r="HCH8" s="83"/>
      <c r="HCI8" s="83"/>
      <c r="HCJ8" s="83"/>
      <c r="HCK8" s="83"/>
      <c r="HCL8" s="83"/>
      <c r="HCM8" s="83"/>
      <c r="HCN8" s="83"/>
      <c r="HCO8" s="83"/>
      <c r="HCP8" s="83"/>
      <c r="HCQ8" s="83"/>
      <c r="HCR8" s="83"/>
      <c r="HCS8" s="83"/>
      <c r="HCT8" s="83"/>
      <c r="HCU8" s="83"/>
      <c r="HCV8" s="83"/>
      <c r="HCW8" s="83"/>
      <c r="HCX8" s="83"/>
      <c r="HCY8" s="83"/>
      <c r="HCZ8" s="83"/>
      <c r="HDA8" s="83"/>
      <c r="HDB8" s="83"/>
      <c r="HDC8" s="83"/>
      <c r="HDD8" s="83"/>
      <c r="HDE8" s="83"/>
      <c r="HDF8" s="83"/>
      <c r="HDG8" s="83"/>
      <c r="HDH8" s="83"/>
      <c r="HDI8" s="83"/>
      <c r="HDJ8" s="83"/>
      <c r="HDK8" s="83"/>
      <c r="HDL8" s="83"/>
      <c r="HDM8" s="83"/>
      <c r="HDN8" s="83"/>
      <c r="HDO8" s="83"/>
      <c r="HDP8" s="83"/>
      <c r="HDQ8" s="83"/>
      <c r="HDR8" s="83"/>
      <c r="HDS8" s="83"/>
      <c r="HDT8" s="83"/>
      <c r="HDU8" s="83"/>
      <c r="HDV8" s="83"/>
      <c r="HDW8" s="83"/>
      <c r="HDX8" s="83"/>
      <c r="HDY8" s="83"/>
      <c r="HDZ8" s="83"/>
      <c r="HEA8" s="83"/>
      <c r="HEB8" s="83"/>
      <c r="HEC8" s="83"/>
      <c r="HED8" s="83"/>
      <c r="HEE8" s="83"/>
      <c r="HEF8" s="83"/>
      <c r="HEG8" s="83"/>
      <c r="HEH8" s="83"/>
      <c r="HEI8" s="83"/>
      <c r="HEJ8" s="83"/>
      <c r="HEK8" s="83"/>
      <c r="HEL8" s="83"/>
      <c r="HEM8" s="83"/>
      <c r="HEN8" s="83"/>
      <c r="HEO8" s="83"/>
      <c r="HEP8" s="83"/>
      <c r="HEQ8" s="83"/>
      <c r="HER8" s="83"/>
      <c r="HES8" s="83"/>
      <c r="HET8" s="83"/>
      <c r="HEU8" s="83"/>
      <c r="HEV8" s="83"/>
      <c r="HEW8" s="83"/>
      <c r="HEX8" s="83"/>
      <c r="HEY8" s="83"/>
      <c r="HEZ8" s="83"/>
      <c r="HFA8" s="83"/>
      <c r="HFB8" s="83"/>
      <c r="HFC8" s="83"/>
      <c r="HFD8" s="83"/>
      <c r="HFE8" s="83"/>
      <c r="HFF8" s="83"/>
      <c r="HFG8" s="83"/>
      <c r="HFH8" s="83"/>
      <c r="HFI8" s="83"/>
      <c r="HFJ8" s="83"/>
      <c r="HFK8" s="83"/>
      <c r="HFL8" s="83"/>
      <c r="HFM8" s="83"/>
      <c r="HFN8" s="83"/>
      <c r="HFO8" s="83"/>
      <c r="HFP8" s="83"/>
      <c r="HFQ8" s="83"/>
      <c r="HFR8" s="83"/>
      <c r="HFS8" s="83"/>
      <c r="HFT8" s="83"/>
      <c r="HFU8" s="83"/>
      <c r="HFV8" s="83"/>
      <c r="HFW8" s="83"/>
      <c r="HFX8" s="83"/>
      <c r="HFY8" s="83"/>
      <c r="HFZ8" s="83"/>
      <c r="HGA8" s="83"/>
      <c r="HGB8" s="83"/>
      <c r="HGC8" s="83"/>
      <c r="HGD8" s="83"/>
      <c r="HGE8" s="83"/>
      <c r="HGF8" s="83"/>
      <c r="HGG8" s="83"/>
      <c r="HGH8" s="83"/>
      <c r="HGI8" s="83"/>
      <c r="HGJ8" s="83"/>
      <c r="HGK8" s="83"/>
      <c r="HGL8" s="83"/>
      <c r="HGM8" s="83"/>
      <c r="HGN8" s="83"/>
      <c r="HGO8" s="83"/>
      <c r="HGP8" s="83"/>
      <c r="HGQ8" s="83"/>
      <c r="HGR8" s="83"/>
      <c r="HGS8" s="83"/>
      <c r="HGT8" s="83"/>
      <c r="HGU8" s="83"/>
      <c r="HGV8" s="83"/>
      <c r="HGW8" s="83"/>
      <c r="HGX8" s="83"/>
      <c r="HGY8" s="83"/>
      <c r="HGZ8" s="83"/>
      <c r="HHA8" s="83"/>
      <c r="HHB8" s="83"/>
      <c r="HHC8" s="83"/>
      <c r="HHD8" s="83"/>
      <c r="HHE8" s="83"/>
      <c r="HHF8" s="83"/>
      <c r="HHG8" s="83"/>
      <c r="HHH8" s="83"/>
      <c r="HHI8" s="83"/>
      <c r="HHJ8" s="83"/>
      <c r="HHK8" s="83"/>
      <c r="HHL8" s="83"/>
      <c r="HHM8" s="83"/>
      <c r="HHN8" s="83"/>
      <c r="HHO8" s="83"/>
      <c r="HHP8" s="83"/>
      <c r="HHQ8" s="83"/>
      <c r="HHR8" s="83"/>
      <c r="HHS8" s="83"/>
      <c r="HHT8" s="83"/>
      <c r="HHU8" s="83"/>
      <c r="HHV8" s="83"/>
      <c r="HHW8" s="83"/>
      <c r="HHX8" s="83"/>
      <c r="HHY8" s="83"/>
      <c r="HHZ8" s="83"/>
      <c r="HIA8" s="83"/>
      <c r="HIB8" s="83"/>
      <c r="HIC8" s="83"/>
      <c r="HID8" s="83"/>
      <c r="HIE8" s="83"/>
      <c r="HIF8" s="83"/>
      <c r="HIG8" s="83"/>
      <c r="HIH8" s="83"/>
      <c r="HII8" s="83"/>
      <c r="HIJ8" s="83"/>
      <c r="HIK8" s="83"/>
      <c r="HIL8" s="83"/>
      <c r="HIM8" s="83"/>
      <c r="HIN8" s="83"/>
      <c r="HIO8" s="83"/>
      <c r="HIP8" s="83"/>
      <c r="HIQ8" s="83"/>
      <c r="HIR8" s="83"/>
      <c r="HIS8" s="83"/>
      <c r="HIT8" s="83"/>
      <c r="HIU8" s="83"/>
      <c r="HIV8" s="83"/>
      <c r="HIW8" s="83"/>
      <c r="HIX8" s="83"/>
      <c r="HIY8" s="83"/>
      <c r="HIZ8" s="83"/>
      <c r="HJA8" s="83"/>
      <c r="HJB8" s="83"/>
      <c r="HJC8" s="83"/>
      <c r="HJD8" s="83"/>
      <c r="HJE8" s="83"/>
      <c r="HJF8" s="83"/>
      <c r="HJG8" s="83"/>
      <c r="HJH8" s="83"/>
      <c r="HJI8" s="83"/>
      <c r="HJJ8" s="83"/>
      <c r="HJK8" s="83"/>
      <c r="HJL8" s="83"/>
      <c r="HJM8" s="83"/>
      <c r="HJN8" s="83"/>
      <c r="HJO8" s="83"/>
      <c r="HJP8" s="83"/>
      <c r="HJQ8" s="83"/>
      <c r="HJR8" s="83"/>
      <c r="HJS8" s="83"/>
      <c r="HJT8" s="83"/>
      <c r="HJU8" s="83"/>
      <c r="HJV8" s="83"/>
      <c r="HJW8" s="83"/>
      <c r="HJX8" s="83"/>
      <c r="HJY8" s="83"/>
      <c r="HJZ8" s="83"/>
      <c r="HKA8" s="83"/>
      <c r="HKB8" s="83"/>
      <c r="HKC8" s="83"/>
      <c r="HKD8" s="83"/>
      <c r="HKE8" s="83"/>
      <c r="HKF8" s="83"/>
      <c r="HKG8" s="83"/>
      <c r="HKH8" s="83"/>
      <c r="HKI8" s="83"/>
      <c r="HKJ8" s="83"/>
      <c r="HKK8" s="83"/>
      <c r="HKL8" s="83"/>
      <c r="HKM8" s="83"/>
      <c r="HKN8" s="83"/>
      <c r="HKO8" s="83"/>
      <c r="HKP8" s="83"/>
      <c r="HKQ8" s="83"/>
      <c r="HKR8" s="83"/>
      <c r="HKS8" s="83"/>
      <c r="HKT8" s="83"/>
      <c r="HKU8" s="83"/>
      <c r="HKV8" s="83"/>
      <c r="HKW8" s="83"/>
      <c r="HKX8" s="83"/>
      <c r="HKY8" s="83"/>
      <c r="HKZ8" s="83"/>
      <c r="HLA8" s="83"/>
      <c r="HLB8" s="83"/>
      <c r="HLC8" s="83"/>
      <c r="HLD8" s="83"/>
      <c r="HLE8" s="83"/>
      <c r="HLF8" s="83"/>
      <c r="HLG8" s="83"/>
      <c r="HLH8" s="83"/>
      <c r="HLI8" s="83"/>
      <c r="HLJ8" s="83"/>
      <c r="HLK8" s="83"/>
      <c r="HLL8" s="83"/>
      <c r="HLM8" s="83"/>
      <c r="HLN8" s="83"/>
      <c r="HLO8" s="83"/>
      <c r="HLP8" s="83"/>
      <c r="HLQ8" s="83"/>
      <c r="HLR8" s="83"/>
      <c r="HLS8" s="83"/>
      <c r="HLT8" s="83"/>
      <c r="HLU8" s="83"/>
      <c r="HLV8" s="83"/>
      <c r="HLW8" s="83"/>
      <c r="HLX8" s="83"/>
      <c r="HLY8" s="83"/>
      <c r="HLZ8" s="83"/>
      <c r="HMA8" s="83"/>
      <c r="HMB8" s="83"/>
      <c r="HMC8" s="83"/>
      <c r="HMD8" s="83"/>
      <c r="HME8" s="83"/>
      <c r="HMF8" s="83"/>
      <c r="HMG8" s="83"/>
      <c r="HMH8" s="83"/>
      <c r="HMI8" s="83"/>
      <c r="HMJ8" s="83"/>
      <c r="HMK8" s="83"/>
      <c r="HML8" s="83"/>
      <c r="HMM8" s="83"/>
      <c r="HMN8" s="83"/>
      <c r="HMO8" s="83"/>
      <c r="HMP8" s="83"/>
      <c r="HMQ8" s="83"/>
      <c r="HMR8" s="83"/>
      <c r="HMS8" s="83"/>
      <c r="HMT8" s="83"/>
      <c r="HMU8" s="83"/>
      <c r="HMV8" s="83"/>
      <c r="HMW8" s="83"/>
      <c r="HMX8" s="83"/>
      <c r="HMY8" s="83"/>
      <c r="HMZ8" s="83"/>
      <c r="HNA8" s="83"/>
      <c r="HNB8" s="83"/>
      <c r="HNC8" s="83"/>
      <c r="HND8" s="83"/>
      <c r="HNE8" s="83"/>
      <c r="HNF8" s="83"/>
      <c r="HNG8" s="83"/>
      <c r="HNH8" s="83"/>
      <c r="HNI8" s="83"/>
      <c r="HNJ8" s="83"/>
      <c r="HNK8" s="83"/>
      <c r="HNL8" s="83"/>
      <c r="HNM8" s="83"/>
      <c r="HNN8" s="83"/>
      <c r="HNO8" s="83"/>
      <c r="HNP8" s="83"/>
      <c r="HNQ8" s="83"/>
      <c r="HNR8" s="83"/>
      <c r="HNS8" s="83"/>
      <c r="HNT8" s="83"/>
      <c r="HNU8" s="83"/>
      <c r="HNV8" s="83"/>
      <c r="HNW8" s="83"/>
      <c r="HNX8" s="83"/>
      <c r="HNY8" s="83"/>
      <c r="HNZ8" s="83"/>
      <c r="HOA8" s="83"/>
      <c r="HOB8" s="83"/>
      <c r="HOC8" s="83"/>
      <c r="HOD8" s="83"/>
      <c r="HOE8" s="83"/>
      <c r="HOF8" s="83"/>
      <c r="HOG8" s="83"/>
      <c r="HOH8" s="83"/>
      <c r="HOI8" s="83"/>
      <c r="HOJ8" s="83"/>
      <c r="HOK8" s="83"/>
      <c r="HOL8" s="83"/>
      <c r="HOM8" s="83"/>
      <c r="HON8" s="83"/>
      <c r="HOO8" s="83"/>
      <c r="HOP8" s="83"/>
      <c r="HOQ8" s="83"/>
      <c r="HOR8" s="83"/>
      <c r="HOS8" s="83"/>
      <c r="HOT8" s="83"/>
      <c r="HOU8" s="83"/>
      <c r="HOV8" s="83"/>
      <c r="HOW8" s="83"/>
      <c r="HOX8" s="83"/>
      <c r="HOY8" s="83"/>
      <c r="HOZ8" s="83"/>
      <c r="HPA8" s="83"/>
      <c r="HPB8" s="83"/>
      <c r="HPC8" s="83"/>
      <c r="HPD8" s="83"/>
      <c r="HPE8" s="83"/>
      <c r="HPF8" s="83"/>
      <c r="HPG8" s="83"/>
      <c r="HPH8" s="83"/>
      <c r="HPI8" s="83"/>
      <c r="HPJ8" s="83"/>
      <c r="HPK8" s="83"/>
      <c r="HPL8" s="83"/>
      <c r="HPM8" s="83"/>
      <c r="HPN8" s="83"/>
      <c r="HPO8" s="83"/>
      <c r="HPP8" s="83"/>
      <c r="HPQ8" s="83"/>
      <c r="HPR8" s="83"/>
      <c r="HPS8" s="83"/>
      <c r="HPT8" s="83"/>
      <c r="HPU8" s="83"/>
      <c r="HPV8" s="83"/>
      <c r="HPW8" s="83"/>
      <c r="HPX8" s="83"/>
      <c r="HPY8" s="83"/>
      <c r="HPZ8" s="83"/>
      <c r="HQA8" s="83"/>
      <c r="HQB8" s="83"/>
      <c r="HQC8" s="83"/>
      <c r="HQD8" s="83"/>
      <c r="HQE8" s="83"/>
      <c r="HQF8" s="83"/>
      <c r="HQG8" s="83"/>
      <c r="HQH8" s="83"/>
      <c r="HQI8" s="83"/>
      <c r="HQJ8" s="83"/>
      <c r="HQK8" s="83"/>
      <c r="HQL8" s="83"/>
      <c r="HQM8" s="83"/>
      <c r="HQN8" s="83"/>
      <c r="HQO8" s="83"/>
      <c r="HQP8" s="83"/>
      <c r="HQQ8" s="83"/>
      <c r="HQR8" s="83"/>
      <c r="HQS8" s="83"/>
      <c r="HQT8" s="83"/>
      <c r="HQU8" s="83"/>
      <c r="HQV8" s="83"/>
      <c r="HQW8" s="83"/>
      <c r="HQX8" s="83"/>
      <c r="HQY8" s="83"/>
      <c r="HQZ8" s="83"/>
      <c r="HRA8" s="83"/>
      <c r="HRB8" s="83"/>
      <c r="HRC8" s="83"/>
      <c r="HRD8" s="83"/>
      <c r="HRE8" s="83"/>
      <c r="HRF8" s="83"/>
      <c r="HRG8" s="83"/>
      <c r="HRH8" s="83"/>
      <c r="HRI8" s="83"/>
      <c r="HRJ8" s="83"/>
      <c r="HRK8" s="83"/>
      <c r="HRL8" s="83"/>
      <c r="HRM8" s="83"/>
      <c r="HRN8" s="83"/>
      <c r="HRO8" s="83"/>
      <c r="HRP8" s="83"/>
      <c r="HRQ8" s="83"/>
      <c r="HRR8" s="83"/>
      <c r="HRS8" s="83"/>
      <c r="HRT8" s="83"/>
      <c r="HRU8" s="83"/>
      <c r="HRV8" s="83"/>
      <c r="HRW8" s="83"/>
      <c r="HRX8" s="83"/>
      <c r="HRY8" s="83"/>
      <c r="HRZ8" s="83"/>
      <c r="HSA8" s="83"/>
      <c r="HSB8" s="83"/>
      <c r="HSC8" s="83"/>
      <c r="HSD8" s="83"/>
      <c r="HSE8" s="83"/>
      <c r="HSF8" s="83"/>
      <c r="HSG8" s="83"/>
      <c r="HSH8" s="83"/>
      <c r="HSI8" s="83"/>
      <c r="HSJ8" s="83"/>
      <c r="HSK8" s="83"/>
      <c r="HSL8" s="83"/>
      <c r="HSM8" s="83"/>
      <c r="HSN8" s="83"/>
      <c r="HSO8" s="83"/>
      <c r="HSP8" s="83"/>
      <c r="HSQ8" s="83"/>
      <c r="HSR8" s="83"/>
      <c r="HSS8" s="83"/>
      <c r="HST8" s="83"/>
      <c r="HSU8" s="83"/>
      <c r="HSV8" s="83"/>
      <c r="HSW8" s="83"/>
      <c r="HSX8" s="83"/>
      <c r="HSY8" s="83"/>
      <c r="HSZ8" s="83"/>
      <c r="HTA8" s="83"/>
      <c r="HTB8" s="83"/>
      <c r="HTC8" s="83"/>
      <c r="HTD8" s="83"/>
      <c r="HTE8" s="83"/>
      <c r="HTF8" s="83"/>
      <c r="HTG8" s="83"/>
      <c r="HTH8" s="83"/>
      <c r="HTI8" s="83"/>
      <c r="HTJ8" s="83"/>
      <c r="HTK8" s="83"/>
      <c r="HTL8" s="83"/>
      <c r="HTM8" s="83"/>
      <c r="HTN8" s="83"/>
      <c r="HTO8" s="83"/>
      <c r="HTP8" s="83"/>
      <c r="HTQ8" s="83"/>
      <c r="HTR8" s="83"/>
      <c r="HTS8" s="83"/>
      <c r="HTT8" s="83"/>
      <c r="HTU8" s="83"/>
      <c r="HTV8" s="83"/>
      <c r="HTW8" s="83"/>
      <c r="HTX8" s="83"/>
      <c r="HTY8" s="83"/>
      <c r="HTZ8" s="83"/>
      <c r="HUA8" s="83"/>
      <c r="HUB8" s="83"/>
      <c r="HUC8" s="83"/>
      <c r="HUD8" s="83"/>
      <c r="HUE8" s="83"/>
      <c r="HUF8" s="83"/>
      <c r="HUG8" s="83"/>
      <c r="HUH8" s="83"/>
      <c r="HUI8" s="83"/>
      <c r="HUJ8" s="83"/>
      <c r="HUK8" s="83"/>
      <c r="HUL8" s="83"/>
      <c r="HUM8" s="83"/>
      <c r="HUN8" s="83"/>
      <c r="HUO8" s="83"/>
      <c r="HUP8" s="83"/>
      <c r="HUQ8" s="83"/>
      <c r="HUR8" s="83"/>
      <c r="HUS8" s="83"/>
      <c r="HUT8" s="83"/>
      <c r="HUU8" s="83"/>
      <c r="HUV8" s="83"/>
      <c r="HUW8" s="83"/>
      <c r="HUX8" s="83"/>
      <c r="HUY8" s="83"/>
      <c r="HUZ8" s="83"/>
      <c r="HVA8" s="83"/>
      <c r="HVB8" s="83"/>
      <c r="HVC8" s="83"/>
      <c r="HVD8" s="83"/>
      <c r="HVE8" s="83"/>
      <c r="HVF8" s="83"/>
      <c r="HVG8" s="83"/>
      <c r="HVH8" s="83"/>
      <c r="HVI8" s="83"/>
      <c r="HVJ8" s="83"/>
      <c r="HVK8" s="83"/>
      <c r="HVL8" s="83"/>
      <c r="HVM8" s="83"/>
      <c r="HVN8" s="83"/>
      <c r="HVO8" s="83"/>
      <c r="HVP8" s="83"/>
      <c r="HVQ8" s="83"/>
      <c r="HVR8" s="83"/>
      <c r="HVS8" s="83"/>
      <c r="HVT8" s="83"/>
      <c r="HVU8" s="83"/>
      <c r="HVV8" s="83"/>
      <c r="HVW8" s="83"/>
      <c r="HVX8" s="83"/>
      <c r="HVY8" s="83"/>
      <c r="HVZ8" s="83"/>
      <c r="HWA8" s="83"/>
      <c r="HWB8" s="83"/>
      <c r="HWC8" s="83"/>
      <c r="HWD8" s="83"/>
      <c r="HWE8" s="83"/>
      <c r="HWF8" s="83"/>
      <c r="HWG8" s="83"/>
      <c r="HWH8" s="83"/>
      <c r="HWI8" s="83"/>
      <c r="HWJ8" s="83"/>
      <c r="HWK8" s="83"/>
      <c r="HWL8" s="83"/>
      <c r="HWM8" s="83"/>
      <c r="HWN8" s="83"/>
      <c r="HWO8" s="83"/>
      <c r="HWP8" s="83"/>
      <c r="HWQ8" s="83"/>
      <c r="HWR8" s="83"/>
      <c r="HWS8" s="83"/>
      <c r="HWT8" s="83"/>
      <c r="HWU8" s="83"/>
      <c r="HWV8" s="83"/>
      <c r="HWW8" s="83"/>
      <c r="HWX8" s="83"/>
      <c r="HWY8" s="83"/>
      <c r="HWZ8" s="83"/>
      <c r="HXA8" s="83"/>
      <c r="HXB8" s="83"/>
      <c r="HXC8" s="83"/>
      <c r="HXD8" s="83"/>
      <c r="HXE8" s="83"/>
      <c r="HXF8" s="83"/>
      <c r="HXG8" s="83"/>
      <c r="HXH8" s="83"/>
      <c r="HXI8" s="83"/>
      <c r="HXJ8" s="83"/>
      <c r="HXK8" s="83"/>
      <c r="HXL8" s="83"/>
      <c r="HXM8" s="83"/>
      <c r="HXN8" s="83"/>
      <c r="HXO8" s="83"/>
      <c r="HXP8" s="83"/>
      <c r="HXQ8" s="83"/>
      <c r="HXR8" s="83"/>
      <c r="HXS8" s="83"/>
      <c r="HXT8" s="83"/>
      <c r="HXU8" s="83"/>
      <c r="HXV8" s="83"/>
      <c r="HXW8" s="83"/>
      <c r="HXX8" s="83"/>
      <c r="HXY8" s="83"/>
      <c r="HXZ8" s="83"/>
      <c r="HYA8" s="83"/>
      <c r="HYB8" s="83"/>
      <c r="HYC8" s="83"/>
      <c r="HYD8" s="83"/>
      <c r="HYE8" s="83"/>
      <c r="HYF8" s="83"/>
      <c r="HYG8" s="83"/>
      <c r="HYH8" s="83"/>
      <c r="HYI8" s="83"/>
      <c r="HYJ8" s="83"/>
      <c r="HYK8" s="83"/>
      <c r="HYL8" s="83"/>
      <c r="HYM8" s="83"/>
      <c r="HYN8" s="83"/>
      <c r="HYO8" s="83"/>
      <c r="HYP8" s="83"/>
      <c r="HYQ8" s="83"/>
      <c r="HYR8" s="83"/>
      <c r="HYS8" s="83"/>
      <c r="HYT8" s="83"/>
      <c r="HYU8" s="83"/>
      <c r="HYV8" s="83"/>
      <c r="HYW8" s="83"/>
      <c r="HYX8" s="83"/>
      <c r="HYY8" s="83"/>
      <c r="HYZ8" s="83"/>
      <c r="HZA8" s="83"/>
      <c r="HZB8" s="83"/>
      <c r="HZC8" s="83"/>
      <c r="HZD8" s="83"/>
      <c r="HZE8" s="83"/>
      <c r="HZF8" s="83"/>
      <c r="HZG8" s="83"/>
      <c r="HZH8" s="83"/>
      <c r="HZI8" s="83"/>
      <c r="HZJ8" s="83"/>
      <c r="HZK8" s="83"/>
      <c r="HZL8" s="83"/>
      <c r="HZM8" s="83"/>
      <c r="HZN8" s="83"/>
      <c r="HZO8" s="83"/>
      <c r="HZP8" s="83"/>
      <c r="HZQ8" s="83"/>
      <c r="HZR8" s="83"/>
      <c r="HZS8" s="83"/>
      <c r="HZT8" s="83"/>
      <c r="HZU8" s="83"/>
      <c r="HZV8" s="83"/>
      <c r="HZW8" s="83"/>
      <c r="HZX8" s="83"/>
      <c r="HZY8" s="83"/>
      <c r="HZZ8" s="83"/>
      <c r="IAA8" s="83"/>
      <c r="IAB8" s="83"/>
      <c r="IAC8" s="83"/>
      <c r="IAD8" s="83"/>
      <c r="IAE8" s="83"/>
      <c r="IAF8" s="83"/>
      <c r="IAG8" s="83"/>
      <c r="IAH8" s="83"/>
      <c r="IAI8" s="83"/>
      <c r="IAJ8" s="83"/>
      <c r="IAK8" s="83"/>
      <c r="IAL8" s="83"/>
      <c r="IAM8" s="83"/>
      <c r="IAN8" s="83"/>
      <c r="IAO8" s="83"/>
      <c r="IAP8" s="83"/>
      <c r="IAQ8" s="83"/>
      <c r="IAR8" s="83"/>
      <c r="IAS8" s="83"/>
      <c r="IAT8" s="83"/>
      <c r="IAU8" s="83"/>
      <c r="IAV8" s="83"/>
      <c r="IAW8" s="83"/>
      <c r="IAX8" s="83"/>
      <c r="IAY8" s="83"/>
      <c r="IAZ8" s="83"/>
      <c r="IBA8" s="83"/>
      <c r="IBB8" s="83"/>
      <c r="IBC8" s="83"/>
      <c r="IBD8" s="83"/>
      <c r="IBE8" s="83"/>
      <c r="IBF8" s="83"/>
      <c r="IBG8" s="83"/>
      <c r="IBH8" s="83"/>
      <c r="IBI8" s="83"/>
      <c r="IBJ8" s="83"/>
      <c r="IBK8" s="83"/>
      <c r="IBL8" s="83"/>
      <c r="IBM8" s="83"/>
      <c r="IBN8" s="83"/>
      <c r="IBO8" s="83"/>
      <c r="IBP8" s="83"/>
      <c r="IBQ8" s="83"/>
      <c r="IBR8" s="83"/>
      <c r="IBS8" s="83"/>
      <c r="IBT8" s="83"/>
      <c r="IBU8" s="83"/>
      <c r="IBV8" s="83"/>
      <c r="IBW8" s="83"/>
      <c r="IBX8" s="83"/>
      <c r="IBY8" s="83"/>
      <c r="IBZ8" s="83"/>
      <c r="ICA8" s="83"/>
      <c r="ICB8" s="83"/>
      <c r="ICC8" s="83"/>
      <c r="ICD8" s="83"/>
      <c r="ICE8" s="83"/>
      <c r="ICF8" s="83"/>
      <c r="ICG8" s="83"/>
      <c r="ICH8" s="83"/>
      <c r="ICI8" s="83"/>
      <c r="ICJ8" s="83"/>
      <c r="ICK8" s="83"/>
      <c r="ICL8" s="83"/>
      <c r="ICM8" s="83"/>
      <c r="ICN8" s="83"/>
      <c r="ICO8" s="83"/>
      <c r="ICP8" s="83"/>
      <c r="ICQ8" s="83"/>
      <c r="ICR8" s="83"/>
      <c r="ICS8" s="83"/>
      <c r="ICT8" s="83"/>
      <c r="ICU8" s="83"/>
      <c r="ICV8" s="83"/>
      <c r="ICW8" s="83"/>
      <c r="ICX8" s="83"/>
      <c r="ICY8" s="83"/>
      <c r="ICZ8" s="83"/>
      <c r="IDA8" s="83"/>
      <c r="IDB8" s="83"/>
      <c r="IDC8" s="83"/>
      <c r="IDD8" s="83"/>
      <c r="IDE8" s="83"/>
      <c r="IDF8" s="83"/>
      <c r="IDG8" s="83"/>
      <c r="IDH8" s="83"/>
      <c r="IDI8" s="83"/>
      <c r="IDJ8" s="83"/>
      <c r="IDK8" s="83"/>
      <c r="IDL8" s="83"/>
      <c r="IDM8" s="83"/>
      <c r="IDN8" s="83"/>
      <c r="IDO8" s="83"/>
      <c r="IDP8" s="83"/>
      <c r="IDQ8" s="83"/>
      <c r="IDR8" s="83"/>
      <c r="IDS8" s="83"/>
      <c r="IDT8" s="83"/>
      <c r="IDU8" s="83"/>
      <c r="IDV8" s="83"/>
      <c r="IDW8" s="83"/>
      <c r="IDX8" s="83"/>
      <c r="IDY8" s="83"/>
      <c r="IDZ8" s="83"/>
      <c r="IEA8" s="83"/>
      <c r="IEB8" s="83"/>
      <c r="IEC8" s="83"/>
      <c r="IED8" s="83"/>
      <c r="IEE8" s="83"/>
      <c r="IEF8" s="83"/>
      <c r="IEG8" s="83"/>
      <c r="IEH8" s="83"/>
      <c r="IEI8" s="83"/>
      <c r="IEJ8" s="83"/>
      <c r="IEK8" s="83"/>
      <c r="IEL8" s="83"/>
      <c r="IEM8" s="83"/>
      <c r="IEN8" s="83"/>
      <c r="IEO8" s="83"/>
      <c r="IEP8" s="83"/>
      <c r="IEQ8" s="83"/>
      <c r="IER8" s="83"/>
      <c r="IES8" s="83"/>
      <c r="IET8" s="83"/>
      <c r="IEU8" s="83"/>
      <c r="IEV8" s="83"/>
      <c r="IEW8" s="83"/>
      <c r="IEX8" s="83"/>
      <c r="IEY8" s="83"/>
      <c r="IEZ8" s="83"/>
      <c r="IFA8" s="83"/>
      <c r="IFB8" s="83"/>
      <c r="IFC8" s="83"/>
      <c r="IFD8" s="83"/>
      <c r="IFE8" s="83"/>
      <c r="IFF8" s="83"/>
      <c r="IFG8" s="83"/>
      <c r="IFH8" s="83"/>
      <c r="IFI8" s="83"/>
      <c r="IFJ8" s="83"/>
      <c r="IFK8" s="83"/>
      <c r="IFL8" s="83"/>
      <c r="IFM8" s="83"/>
      <c r="IFN8" s="83"/>
      <c r="IFO8" s="83"/>
      <c r="IFP8" s="83"/>
      <c r="IFQ8" s="83"/>
      <c r="IFR8" s="83"/>
      <c r="IFS8" s="83"/>
      <c r="IFT8" s="83"/>
      <c r="IFU8" s="83"/>
      <c r="IFV8" s="83"/>
      <c r="IFW8" s="83"/>
      <c r="IFX8" s="83"/>
      <c r="IFY8" s="83"/>
      <c r="IFZ8" s="83"/>
      <c r="IGA8" s="83"/>
      <c r="IGB8" s="83"/>
      <c r="IGC8" s="83"/>
      <c r="IGD8" s="83"/>
      <c r="IGE8" s="83"/>
      <c r="IGF8" s="83"/>
      <c r="IGG8" s="83"/>
      <c r="IGH8" s="83"/>
      <c r="IGI8" s="83"/>
      <c r="IGJ8" s="83"/>
      <c r="IGK8" s="83"/>
      <c r="IGL8" s="83"/>
      <c r="IGM8" s="83"/>
      <c r="IGN8" s="83"/>
      <c r="IGO8" s="83"/>
      <c r="IGP8" s="83"/>
      <c r="IGQ8" s="83"/>
      <c r="IGR8" s="83"/>
      <c r="IGS8" s="83"/>
      <c r="IGT8" s="83"/>
      <c r="IGU8" s="83"/>
      <c r="IGV8" s="83"/>
      <c r="IGW8" s="83"/>
      <c r="IGX8" s="83"/>
      <c r="IGY8" s="83"/>
      <c r="IGZ8" s="83"/>
      <c r="IHA8" s="83"/>
      <c r="IHB8" s="83"/>
      <c r="IHC8" s="83"/>
      <c r="IHD8" s="83"/>
      <c r="IHE8" s="83"/>
      <c r="IHF8" s="83"/>
      <c r="IHG8" s="83"/>
      <c r="IHH8" s="83"/>
      <c r="IHI8" s="83"/>
      <c r="IHJ8" s="83"/>
      <c r="IHK8" s="83"/>
      <c r="IHL8" s="83"/>
      <c r="IHM8" s="83"/>
      <c r="IHN8" s="83"/>
      <c r="IHO8" s="83"/>
      <c r="IHP8" s="83"/>
      <c r="IHQ8" s="83"/>
      <c r="IHR8" s="83"/>
      <c r="IHS8" s="83"/>
      <c r="IHT8" s="83"/>
      <c r="IHU8" s="83"/>
      <c r="IHV8" s="83"/>
      <c r="IHW8" s="83"/>
      <c r="IHX8" s="83"/>
      <c r="IHY8" s="83"/>
      <c r="IHZ8" s="83"/>
      <c r="IIA8" s="83"/>
      <c r="IIB8" s="83"/>
      <c r="IIC8" s="83"/>
      <c r="IID8" s="83"/>
      <c r="IIE8" s="83"/>
      <c r="IIF8" s="83"/>
      <c r="IIG8" s="83"/>
      <c r="IIH8" s="83"/>
      <c r="III8" s="83"/>
      <c r="IIJ8" s="83"/>
      <c r="IIK8" s="83"/>
      <c r="IIL8" s="83"/>
      <c r="IIM8" s="83"/>
      <c r="IIN8" s="83"/>
      <c r="IIO8" s="83"/>
      <c r="IIP8" s="83"/>
      <c r="IIQ8" s="83"/>
      <c r="IIR8" s="83"/>
      <c r="IIS8" s="83"/>
      <c r="IIT8" s="83"/>
      <c r="IIU8" s="83"/>
      <c r="IIV8" s="83"/>
      <c r="IIW8" s="83"/>
      <c r="IIX8" s="83"/>
      <c r="IIY8" s="83"/>
      <c r="IIZ8" s="83"/>
      <c r="IJA8" s="83"/>
      <c r="IJB8" s="83"/>
      <c r="IJC8" s="83"/>
      <c r="IJD8" s="83"/>
      <c r="IJE8" s="83"/>
      <c r="IJF8" s="83"/>
      <c r="IJG8" s="83"/>
      <c r="IJH8" s="83"/>
      <c r="IJI8" s="83"/>
      <c r="IJJ8" s="83"/>
      <c r="IJK8" s="83"/>
      <c r="IJL8" s="83"/>
      <c r="IJM8" s="83"/>
      <c r="IJN8" s="83"/>
      <c r="IJO8" s="83"/>
      <c r="IJP8" s="83"/>
      <c r="IJQ8" s="83"/>
      <c r="IJR8" s="83"/>
      <c r="IJS8" s="83"/>
      <c r="IJT8" s="83"/>
      <c r="IJU8" s="83"/>
      <c r="IJV8" s="83"/>
      <c r="IJW8" s="83"/>
      <c r="IJX8" s="83"/>
      <c r="IJY8" s="83"/>
      <c r="IJZ8" s="83"/>
      <c r="IKA8" s="83"/>
      <c r="IKB8" s="83"/>
      <c r="IKC8" s="83"/>
      <c r="IKD8" s="83"/>
      <c r="IKE8" s="83"/>
      <c r="IKF8" s="83"/>
      <c r="IKG8" s="83"/>
      <c r="IKH8" s="83"/>
      <c r="IKI8" s="83"/>
      <c r="IKJ8" s="83"/>
      <c r="IKK8" s="83"/>
      <c r="IKL8" s="83"/>
      <c r="IKM8" s="83"/>
      <c r="IKN8" s="83"/>
      <c r="IKO8" s="83"/>
      <c r="IKP8" s="83"/>
      <c r="IKQ8" s="83"/>
      <c r="IKR8" s="83"/>
      <c r="IKS8" s="83"/>
      <c r="IKT8" s="83"/>
      <c r="IKU8" s="83"/>
      <c r="IKV8" s="83"/>
      <c r="IKW8" s="83"/>
      <c r="IKX8" s="83"/>
      <c r="IKY8" s="83"/>
      <c r="IKZ8" s="83"/>
      <c r="ILA8" s="83"/>
      <c r="ILB8" s="83"/>
      <c r="ILC8" s="83"/>
      <c r="ILD8" s="83"/>
      <c r="ILE8" s="83"/>
      <c r="ILF8" s="83"/>
      <c r="ILG8" s="83"/>
      <c r="ILH8" s="83"/>
      <c r="ILI8" s="83"/>
      <c r="ILJ8" s="83"/>
      <c r="ILK8" s="83"/>
      <c r="ILL8" s="83"/>
      <c r="ILM8" s="83"/>
      <c r="ILN8" s="83"/>
      <c r="ILO8" s="83"/>
      <c r="ILP8" s="83"/>
      <c r="ILQ8" s="83"/>
      <c r="ILR8" s="83"/>
      <c r="ILS8" s="83"/>
      <c r="ILT8" s="83"/>
      <c r="ILU8" s="83"/>
      <c r="ILV8" s="83"/>
      <c r="ILW8" s="83"/>
      <c r="ILX8" s="83"/>
      <c r="ILY8" s="83"/>
      <c r="ILZ8" s="83"/>
      <c r="IMA8" s="83"/>
      <c r="IMB8" s="83"/>
      <c r="IMC8" s="83"/>
      <c r="IMD8" s="83"/>
      <c r="IME8" s="83"/>
      <c r="IMF8" s="83"/>
      <c r="IMG8" s="83"/>
      <c r="IMH8" s="83"/>
      <c r="IMI8" s="83"/>
      <c r="IMJ8" s="83"/>
      <c r="IMK8" s="83"/>
      <c r="IML8" s="83"/>
      <c r="IMM8" s="83"/>
      <c r="IMN8" s="83"/>
      <c r="IMO8" s="83"/>
      <c r="IMP8" s="83"/>
      <c r="IMQ8" s="83"/>
      <c r="IMR8" s="83"/>
      <c r="IMS8" s="83"/>
      <c r="IMT8" s="83"/>
      <c r="IMU8" s="83"/>
      <c r="IMV8" s="83"/>
      <c r="IMW8" s="83"/>
      <c r="IMX8" s="83"/>
      <c r="IMY8" s="83"/>
      <c r="IMZ8" s="83"/>
      <c r="INA8" s="83"/>
      <c r="INB8" s="83"/>
      <c r="INC8" s="83"/>
      <c r="IND8" s="83"/>
      <c r="INE8" s="83"/>
      <c r="INF8" s="83"/>
      <c r="ING8" s="83"/>
      <c r="INH8" s="83"/>
      <c r="INI8" s="83"/>
      <c r="INJ8" s="83"/>
      <c r="INK8" s="83"/>
      <c r="INL8" s="83"/>
      <c r="INM8" s="83"/>
      <c r="INN8" s="83"/>
      <c r="INO8" s="83"/>
      <c r="INP8" s="83"/>
      <c r="INQ8" s="83"/>
      <c r="INR8" s="83"/>
      <c r="INS8" s="83"/>
      <c r="INT8" s="83"/>
      <c r="INU8" s="83"/>
      <c r="INV8" s="83"/>
      <c r="INW8" s="83"/>
      <c r="INX8" s="83"/>
      <c r="INY8" s="83"/>
      <c r="INZ8" s="83"/>
      <c r="IOA8" s="83"/>
      <c r="IOB8" s="83"/>
      <c r="IOC8" s="83"/>
      <c r="IOD8" s="83"/>
      <c r="IOE8" s="83"/>
      <c r="IOF8" s="83"/>
      <c r="IOG8" s="83"/>
      <c r="IOH8" s="83"/>
      <c r="IOI8" s="83"/>
      <c r="IOJ8" s="83"/>
      <c r="IOK8" s="83"/>
      <c r="IOL8" s="83"/>
      <c r="IOM8" s="83"/>
      <c r="ION8" s="83"/>
      <c r="IOO8" s="83"/>
      <c r="IOP8" s="83"/>
      <c r="IOQ8" s="83"/>
      <c r="IOR8" s="83"/>
      <c r="IOS8" s="83"/>
      <c r="IOT8" s="83"/>
      <c r="IOU8" s="83"/>
      <c r="IOV8" s="83"/>
      <c r="IOW8" s="83"/>
      <c r="IOX8" s="83"/>
      <c r="IOY8" s="83"/>
      <c r="IOZ8" s="83"/>
      <c r="IPA8" s="83"/>
      <c r="IPB8" s="83"/>
      <c r="IPC8" s="83"/>
      <c r="IPD8" s="83"/>
      <c r="IPE8" s="83"/>
      <c r="IPF8" s="83"/>
      <c r="IPG8" s="83"/>
      <c r="IPH8" s="83"/>
      <c r="IPI8" s="83"/>
      <c r="IPJ8" s="83"/>
      <c r="IPK8" s="83"/>
      <c r="IPL8" s="83"/>
      <c r="IPM8" s="83"/>
      <c r="IPN8" s="83"/>
      <c r="IPO8" s="83"/>
      <c r="IPP8" s="83"/>
      <c r="IPQ8" s="83"/>
      <c r="IPR8" s="83"/>
      <c r="IPS8" s="83"/>
      <c r="IPT8" s="83"/>
      <c r="IPU8" s="83"/>
      <c r="IPV8" s="83"/>
      <c r="IPW8" s="83"/>
      <c r="IPX8" s="83"/>
      <c r="IPY8" s="83"/>
      <c r="IPZ8" s="83"/>
      <c r="IQA8" s="83"/>
      <c r="IQB8" s="83"/>
      <c r="IQC8" s="83"/>
      <c r="IQD8" s="83"/>
      <c r="IQE8" s="83"/>
      <c r="IQF8" s="83"/>
      <c r="IQG8" s="83"/>
      <c r="IQH8" s="83"/>
      <c r="IQI8" s="83"/>
      <c r="IQJ8" s="83"/>
      <c r="IQK8" s="83"/>
      <c r="IQL8" s="83"/>
      <c r="IQM8" s="83"/>
      <c r="IQN8" s="83"/>
      <c r="IQO8" s="83"/>
      <c r="IQP8" s="83"/>
      <c r="IQQ8" s="83"/>
      <c r="IQR8" s="83"/>
      <c r="IQS8" s="83"/>
      <c r="IQT8" s="83"/>
      <c r="IQU8" s="83"/>
      <c r="IQV8" s="83"/>
      <c r="IQW8" s="83"/>
      <c r="IQX8" s="83"/>
      <c r="IQY8" s="83"/>
      <c r="IQZ8" s="83"/>
      <c r="IRA8" s="83"/>
      <c r="IRB8" s="83"/>
      <c r="IRC8" s="83"/>
      <c r="IRD8" s="83"/>
      <c r="IRE8" s="83"/>
      <c r="IRF8" s="83"/>
      <c r="IRG8" s="83"/>
      <c r="IRH8" s="83"/>
      <c r="IRI8" s="83"/>
      <c r="IRJ8" s="83"/>
      <c r="IRK8" s="83"/>
      <c r="IRL8" s="83"/>
      <c r="IRM8" s="83"/>
      <c r="IRN8" s="83"/>
      <c r="IRO8" s="83"/>
      <c r="IRP8" s="83"/>
      <c r="IRQ8" s="83"/>
      <c r="IRR8" s="83"/>
      <c r="IRS8" s="83"/>
      <c r="IRT8" s="83"/>
      <c r="IRU8" s="83"/>
      <c r="IRV8" s="83"/>
      <c r="IRW8" s="83"/>
      <c r="IRX8" s="83"/>
      <c r="IRY8" s="83"/>
      <c r="IRZ8" s="83"/>
      <c r="ISA8" s="83"/>
      <c r="ISB8" s="83"/>
      <c r="ISC8" s="83"/>
      <c r="ISD8" s="83"/>
      <c r="ISE8" s="83"/>
      <c r="ISF8" s="83"/>
      <c r="ISG8" s="83"/>
      <c r="ISH8" s="83"/>
      <c r="ISI8" s="83"/>
      <c r="ISJ8" s="83"/>
      <c r="ISK8" s="83"/>
      <c r="ISL8" s="83"/>
      <c r="ISM8" s="83"/>
      <c r="ISN8" s="83"/>
      <c r="ISO8" s="83"/>
      <c r="ISP8" s="83"/>
      <c r="ISQ8" s="83"/>
      <c r="ISR8" s="83"/>
      <c r="ISS8" s="83"/>
      <c r="IST8" s="83"/>
      <c r="ISU8" s="83"/>
      <c r="ISV8" s="83"/>
      <c r="ISW8" s="83"/>
      <c r="ISX8" s="83"/>
      <c r="ISY8" s="83"/>
      <c r="ISZ8" s="83"/>
      <c r="ITA8" s="83"/>
      <c r="ITB8" s="83"/>
      <c r="ITC8" s="83"/>
      <c r="ITD8" s="83"/>
      <c r="ITE8" s="83"/>
      <c r="ITF8" s="83"/>
      <c r="ITG8" s="83"/>
      <c r="ITH8" s="83"/>
      <c r="ITI8" s="83"/>
      <c r="ITJ8" s="83"/>
      <c r="ITK8" s="83"/>
      <c r="ITL8" s="83"/>
      <c r="ITM8" s="83"/>
      <c r="ITN8" s="83"/>
      <c r="ITO8" s="83"/>
      <c r="ITP8" s="83"/>
      <c r="ITQ8" s="83"/>
      <c r="ITR8" s="83"/>
      <c r="ITS8" s="83"/>
      <c r="ITT8" s="83"/>
      <c r="ITU8" s="83"/>
      <c r="ITV8" s="83"/>
      <c r="ITW8" s="83"/>
      <c r="ITX8" s="83"/>
      <c r="ITY8" s="83"/>
      <c r="ITZ8" s="83"/>
      <c r="IUA8" s="83"/>
      <c r="IUB8" s="83"/>
      <c r="IUC8" s="83"/>
      <c r="IUD8" s="83"/>
      <c r="IUE8" s="83"/>
      <c r="IUF8" s="83"/>
      <c r="IUG8" s="83"/>
      <c r="IUH8" s="83"/>
      <c r="IUI8" s="83"/>
      <c r="IUJ8" s="83"/>
      <c r="IUK8" s="83"/>
      <c r="IUL8" s="83"/>
      <c r="IUM8" s="83"/>
      <c r="IUN8" s="83"/>
      <c r="IUO8" s="83"/>
      <c r="IUP8" s="83"/>
      <c r="IUQ8" s="83"/>
      <c r="IUR8" s="83"/>
      <c r="IUS8" s="83"/>
      <c r="IUT8" s="83"/>
      <c r="IUU8" s="83"/>
      <c r="IUV8" s="83"/>
      <c r="IUW8" s="83"/>
      <c r="IUX8" s="83"/>
      <c r="IUY8" s="83"/>
      <c r="IUZ8" s="83"/>
      <c r="IVA8" s="83"/>
      <c r="IVB8" s="83"/>
      <c r="IVC8" s="83"/>
      <c r="IVD8" s="83"/>
      <c r="IVE8" s="83"/>
      <c r="IVF8" s="83"/>
      <c r="IVG8" s="83"/>
      <c r="IVH8" s="83"/>
      <c r="IVI8" s="83"/>
      <c r="IVJ8" s="83"/>
      <c r="IVK8" s="83"/>
      <c r="IVL8" s="83"/>
      <c r="IVM8" s="83"/>
      <c r="IVN8" s="83"/>
      <c r="IVO8" s="83"/>
      <c r="IVP8" s="83"/>
      <c r="IVQ8" s="83"/>
      <c r="IVR8" s="83"/>
      <c r="IVS8" s="83"/>
      <c r="IVT8" s="83"/>
      <c r="IVU8" s="83"/>
      <c r="IVV8" s="83"/>
      <c r="IVW8" s="83"/>
      <c r="IVX8" s="83"/>
      <c r="IVY8" s="83"/>
      <c r="IVZ8" s="83"/>
      <c r="IWA8" s="83"/>
      <c r="IWB8" s="83"/>
      <c r="IWC8" s="83"/>
      <c r="IWD8" s="83"/>
      <c r="IWE8" s="83"/>
      <c r="IWF8" s="83"/>
      <c r="IWG8" s="83"/>
      <c r="IWH8" s="83"/>
      <c r="IWI8" s="83"/>
      <c r="IWJ8" s="83"/>
      <c r="IWK8" s="83"/>
      <c r="IWL8" s="83"/>
      <c r="IWM8" s="83"/>
      <c r="IWN8" s="83"/>
      <c r="IWO8" s="83"/>
      <c r="IWP8" s="83"/>
      <c r="IWQ8" s="83"/>
      <c r="IWR8" s="83"/>
      <c r="IWS8" s="83"/>
      <c r="IWT8" s="83"/>
      <c r="IWU8" s="83"/>
      <c r="IWV8" s="83"/>
      <c r="IWW8" s="83"/>
      <c r="IWX8" s="83"/>
      <c r="IWY8" s="83"/>
      <c r="IWZ8" s="83"/>
      <c r="IXA8" s="83"/>
      <c r="IXB8" s="83"/>
      <c r="IXC8" s="83"/>
      <c r="IXD8" s="83"/>
      <c r="IXE8" s="83"/>
      <c r="IXF8" s="83"/>
      <c r="IXG8" s="83"/>
      <c r="IXH8" s="83"/>
      <c r="IXI8" s="83"/>
      <c r="IXJ8" s="83"/>
      <c r="IXK8" s="83"/>
      <c r="IXL8" s="83"/>
      <c r="IXM8" s="83"/>
      <c r="IXN8" s="83"/>
      <c r="IXO8" s="83"/>
      <c r="IXP8" s="83"/>
      <c r="IXQ8" s="83"/>
      <c r="IXR8" s="83"/>
      <c r="IXS8" s="83"/>
      <c r="IXT8" s="83"/>
      <c r="IXU8" s="83"/>
      <c r="IXV8" s="83"/>
      <c r="IXW8" s="83"/>
      <c r="IXX8" s="83"/>
      <c r="IXY8" s="83"/>
      <c r="IXZ8" s="83"/>
      <c r="IYA8" s="83"/>
      <c r="IYB8" s="83"/>
      <c r="IYC8" s="83"/>
      <c r="IYD8" s="83"/>
      <c r="IYE8" s="83"/>
      <c r="IYF8" s="83"/>
      <c r="IYG8" s="83"/>
      <c r="IYH8" s="83"/>
      <c r="IYI8" s="83"/>
      <c r="IYJ8" s="83"/>
      <c r="IYK8" s="83"/>
      <c r="IYL8" s="83"/>
      <c r="IYM8" s="83"/>
      <c r="IYN8" s="83"/>
      <c r="IYO8" s="83"/>
      <c r="IYP8" s="83"/>
      <c r="IYQ8" s="83"/>
      <c r="IYR8" s="83"/>
      <c r="IYS8" s="83"/>
      <c r="IYT8" s="83"/>
      <c r="IYU8" s="83"/>
      <c r="IYV8" s="83"/>
      <c r="IYW8" s="83"/>
      <c r="IYX8" s="83"/>
      <c r="IYY8" s="83"/>
      <c r="IYZ8" s="83"/>
      <c r="IZA8" s="83"/>
      <c r="IZB8" s="83"/>
      <c r="IZC8" s="83"/>
      <c r="IZD8" s="83"/>
      <c r="IZE8" s="83"/>
      <c r="IZF8" s="83"/>
      <c r="IZG8" s="83"/>
      <c r="IZH8" s="83"/>
      <c r="IZI8" s="83"/>
      <c r="IZJ8" s="83"/>
      <c r="IZK8" s="83"/>
      <c r="IZL8" s="83"/>
      <c r="IZM8" s="83"/>
      <c r="IZN8" s="83"/>
      <c r="IZO8" s="83"/>
      <c r="IZP8" s="83"/>
      <c r="IZQ8" s="83"/>
      <c r="IZR8" s="83"/>
      <c r="IZS8" s="83"/>
      <c r="IZT8" s="83"/>
      <c r="IZU8" s="83"/>
      <c r="IZV8" s="83"/>
      <c r="IZW8" s="83"/>
      <c r="IZX8" s="83"/>
      <c r="IZY8" s="83"/>
      <c r="IZZ8" s="83"/>
      <c r="JAA8" s="83"/>
      <c r="JAB8" s="83"/>
      <c r="JAC8" s="83"/>
      <c r="JAD8" s="83"/>
      <c r="JAE8" s="83"/>
      <c r="JAF8" s="83"/>
      <c r="JAG8" s="83"/>
      <c r="JAH8" s="83"/>
      <c r="JAI8" s="83"/>
      <c r="JAJ8" s="83"/>
      <c r="JAK8" s="83"/>
      <c r="JAL8" s="83"/>
      <c r="JAM8" s="83"/>
      <c r="JAN8" s="83"/>
      <c r="JAO8" s="83"/>
      <c r="JAP8" s="83"/>
      <c r="JAQ8" s="83"/>
      <c r="JAR8" s="83"/>
      <c r="JAS8" s="83"/>
      <c r="JAT8" s="83"/>
      <c r="JAU8" s="83"/>
      <c r="JAV8" s="83"/>
      <c r="JAW8" s="83"/>
      <c r="JAX8" s="83"/>
      <c r="JAY8" s="83"/>
      <c r="JAZ8" s="83"/>
      <c r="JBA8" s="83"/>
      <c r="JBB8" s="83"/>
      <c r="JBC8" s="83"/>
      <c r="JBD8" s="83"/>
      <c r="JBE8" s="83"/>
      <c r="JBF8" s="83"/>
      <c r="JBG8" s="83"/>
      <c r="JBH8" s="83"/>
      <c r="JBI8" s="83"/>
      <c r="JBJ8" s="83"/>
      <c r="JBK8" s="83"/>
      <c r="JBL8" s="83"/>
      <c r="JBM8" s="83"/>
      <c r="JBN8" s="83"/>
      <c r="JBO8" s="83"/>
      <c r="JBP8" s="83"/>
      <c r="JBQ8" s="83"/>
      <c r="JBR8" s="83"/>
      <c r="JBS8" s="83"/>
      <c r="JBT8" s="83"/>
      <c r="JBU8" s="83"/>
      <c r="JBV8" s="83"/>
      <c r="JBW8" s="83"/>
      <c r="JBX8" s="83"/>
      <c r="JBY8" s="83"/>
      <c r="JBZ8" s="83"/>
      <c r="JCA8" s="83"/>
      <c r="JCB8" s="83"/>
      <c r="JCC8" s="83"/>
      <c r="JCD8" s="83"/>
      <c r="JCE8" s="83"/>
      <c r="JCF8" s="83"/>
      <c r="JCG8" s="83"/>
      <c r="JCH8" s="83"/>
      <c r="JCI8" s="83"/>
      <c r="JCJ8" s="83"/>
      <c r="JCK8" s="83"/>
      <c r="JCL8" s="83"/>
      <c r="JCM8" s="83"/>
      <c r="JCN8" s="83"/>
      <c r="JCO8" s="83"/>
      <c r="JCP8" s="83"/>
      <c r="JCQ8" s="83"/>
      <c r="JCR8" s="83"/>
      <c r="JCS8" s="83"/>
      <c r="JCT8" s="83"/>
      <c r="JCU8" s="83"/>
      <c r="JCV8" s="83"/>
      <c r="JCW8" s="83"/>
      <c r="JCX8" s="83"/>
      <c r="JCY8" s="83"/>
      <c r="JCZ8" s="83"/>
      <c r="JDA8" s="83"/>
      <c r="JDB8" s="83"/>
      <c r="JDC8" s="83"/>
      <c r="JDD8" s="83"/>
      <c r="JDE8" s="83"/>
      <c r="JDF8" s="83"/>
      <c r="JDG8" s="83"/>
      <c r="JDH8" s="83"/>
      <c r="JDI8" s="83"/>
      <c r="JDJ8" s="83"/>
      <c r="JDK8" s="83"/>
      <c r="JDL8" s="83"/>
      <c r="JDM8" s="83"/>
      <c r="JDN8" s="83"/>
      <c r="JDO8" s="83"/>
      <c r="JDP8" s="83"/>
      <c r="JDQ8" s="83"/>
      <c r="JDR8" s="83"/>
      <c r="JDS8" s="83"/>
      <c r="JDT8" s="83"/>
      <c r="JDU8" s="83"/>
      <c r="JDV8" s="83"/>
      <c r="JDW8" s="83"/>
      <c r="JDX8" s="83"/>
      <c r="JDY8" s="83"/>
      <c r="JDZ8" s="83"/>
      <c r="JEA8" s="83"/>
      <c r="JEB8" s="83"/>
      <c r="JEC8" s="83"/>
      <c r="JED8" s="83"/>
      <c r="JEE8" s="83"/>
      <c r="JEF8" s="83"/>
      <c r="JEG8" s="83"/>
      <c r="JEH8" s="83"/>
      <c r="JEI8" s="83"/>
      <c r="JEJ8" s="83"/>
      <c r="JEK8" s="83"/>
      <c r="JEL8" s="83"/>
      <c r="JEM8" s="83"/>
      <c r="JEN8" s="83"/>
      <c r="JEO8" s="83"/>
      <c r="JEP8" s="83"/>
      <c r="JEQ8" s="83"/>
      <c r="JER8" s="83"/>
      <c r="JES8" s="83"/>
      <c r="JET8" s="83"/>
      <c r="JEU8" s="83"/>
      <c r="JEV8" s="83"/>
      <c r="JEW8" s="83"/>
      <c r="JEX8" s="83"/>
      <c r="JEY8" s="83"/>
      <c r="JEZ8" s="83"/>
      <c r="JFA8" s="83"/>
      <c r="JFB8" s="83"/>
      <c r="JFC8" s="83"/>
      <c r="JFD8" s="83"/>
      <c r="JFE8" s="83"/>
      <c r="JFF8" s="83"/>
      <c r="JFG8" s="83"/>
      <c r="JFH8" s="83"/>
      <c r="JFI8" s="83"/>
      <c r="JFJ8" s="83"/>
      <c r="JFK8" s="83"/>
      <c r="JFL8" s="83"/>
      <c r="JFM8" s="83"/>
      <c r="JFN8" s="83"/>
      <c r="JFO8" s="83"/>
      <c r="JFP8" s="83"/>
      <c r="JFQ8" s="83"/>
      <c r="JFR8" s="83"/>
      <c r="JFS8" s="83"/>
      <c r="JFT8" s="83"/>
      <c r="JFU8" s="83"/>
      <c r="JFV8" s="83"/>
      <c r="JFW8" s="83"/>
      <c r="JFX8" s="83"/>
      <c r="JFY8" s="83"/>
      <c r="JFZ8" s="83"/>
      <c r="JGA8" s="83"/>
      <c r="JGB8" s="83"/>
      <c r="JGC8" s="83"/>
      <c r="JGD8" s="83"/>
      <c r="JGE8" s="83"/>
      <c r="JGF8" s="83"/>
      <c r="JGG8" s="83"/>
      <c r="JGH8" s="83"/>
      <c r="JGI8" s="83"/>
      <c r="JGJ8" s="83"/>
      <c r="JGK8" s="83"/>
      <c r="JGL8" s="83"/>
      <c r="JGM8" s="83"/>
      <c r="JGN8" s="83"/>
      <c r="JGO8" s="83"/>
      <c r="JGP8" s="83"/>
      <c r="JGQ8" s="83"/>
      <c r="JGR8" s="83"/>
      <c r="JGS8" s="83"/>
      <c r="JGT8" s="83"/>
      <c r="JGU8" s="83"/>
      <c r="JGV8" s="83"/>
      <c r="JGW8" s="83"/>
      <c r="JGX8" s="83"/>
      <c r="JGY8" s="83"/>
      <c r="JGZ8" s="83"/>
      <c r="JHA8" s="83"/>
      <c r="JHB8" s="83"/>
      <c r="JHC8" s="83"/>
      <c r="JHD8" s="83"/>
      <c r="JHE8" s="83"/>
      <c r="JHF8" s="83"/>
      <c r="JHG8" s="83"/>
      <c r="JHH8" s="83"/>
      <c r="JHI8" s="83"/>
      <c r="JHJ8" s="83"/>
      <c r="JHK8" s="83"/>
      <c r="JHL8" s="83"/>
      <c r="JHM8" s="83"/>
      <c r="JHN8" s="83"/>
      <c r="JHO8" s="83"/>
      <c r="JHP8" s="83"/>
      <c r="JHQ8" s="83"/>
      <c r="JHR8" s="83"/>
      <c r="JHS8" s="83"/>
      <c r="JHT8" s="83"/>
      <c r="JHU8" s="83"/>
      <c r="JHV8" s="83"/>
      <c r="JHW8" s="83"/>
      <c r="JHX8" s="83"/>
      <c r="JHY8" s="83"/>
      <c r="JHZ8" s="83"/>
      <c r="JIA8" s="83"/>
      <c r="JIB8" s="83"/>
      <c r="JIC8" s="83"/>
      <c r="JID8" s="83"/>
      <c r="JIE8" s="83"/>
      <c r="JIF8" s="83"/>
      <c r="JIG8" s="83"/>
      <c r="JIH8" s="83"/>
      <c r="JII8" s="83"/>
      <c r="JIJ8" s="83"/>
      <c r="JIK8" s="83"/>
      <c r="JIL8" s="83"/>
      <c r="JIM8" s="83"/>
      <c r="JIN8" s="83"/>
      <c r="JIO8" s="83"/>
      <c r="JIP8" s="83"/>
      <c r="JIQ8" s="83"/>
      <c r="JIR8" s="83"/>
      <c r="JIS8" s="83"/>
      <c r="JIT8" s="83"/>
      <c r="JIU8" s="83"/>
      <c r="JIV8" s="83"/>
      <c r="JIW8" s="83"/>
      <c r="JIX8" s="83"/>
      <c r="JIY8" s="83"/>
      <c r="JIZ8" s="83"/>
      <c r="JJA8" s="83"/>
      <c r="JJB8" s="83"/>
      <c r="JJC8" s="83"/>
      <c r="JJD8" s="83"/>
      <c r="JJE8" s="83"/>
      <c r="JJF8" s="83"/>
      <c r="JJG8" s="83"/>
      <c r="JJH8" s="83"/>
      <c r="JJI8" s="83"/>
      <c r="JJJ8" s="83"/>
      <c r="JJK8" s="83"/>
      <c r="JJL8" s="83"/>
      <c r="JJM8" s="83"/>
      <c r="JJN8" s="83"/>
      <c r="JJO8" s="83"/>
      <c r="JJP8" s="83"/>
      <c r="JJQ8" s="83"/>
      <c r="JJR8" s="83"/>
      <c r="JJS8" s="83"/>
      <c r="JJT8" s="83"/>
      <c r="JJU8" s="83"/>
      <c r="JJV8" s="83"/>
      <c r="JJW8" s="83"/>
      <c r="JJX8" s="83"/>
      <c r="JJY8" s="83"/>
      <c r="JJZ8" s="83"/>
      <c r="JKA8" s="83"/>
      <c r="JKB8" s="83"/>
      <c r="JKC8" s="83"/>
      <c r="JKD8" s="83"/>
      <c r="JKE8" s="83"/>
      <c r="JKF8" s="83"/>
      <c r="JKG8" s="83"/>
      <c r="JKH8" s="83"/>
      <c r="JKI8" s="83"/>
      <c r="JKJ8" s="83"/>
      <c r="JKK8" s="83"/>
      <c r="JKL8" s="83"/>
      <c r="JKM8" s="83"/>
      <c r="JKN8" s="83"/>
      <c r="JKO8" s="83"/>
      <c r="JKP8" s="83"/>
      <c r="JKQ8" s="83"/>
      <c r="JKR8" s="83"/>
      <c r="JKS8" s="83"/>
      <c r="JKT8" s="83"/>
      <c r="JKU8" s="83"/>
      <c r="JKV8" s="83"/>
      <c r="JKW8" s="83"/>
      <c r="JKX8" s="83"/>
      <c r="JKY8" s="83"/>
      <c r="JKZ8" s="83"/>
      <c r="JLA8" s="83"/>
      <c r="JLB8" s="83"/>
      <c r="JLC8" s="83"/>
      <c r="JLD8" s="83"/>
      <c r="JLE8" s="83"/>
      <c r="JLF8" s="83"/>
      <c r="JLG8" s="83"/>
      <c r="JLH8" s="83"/>
      <c r="JLI8" s="83"/>
      <c r="JLJ8" s="83"/>
      <c r="JLK8" s="83"/>
      <c r="JLL8" s="83"/>
      <c r="JLM8" s="83"/>
      <c r="JLN8" s="83"/>
      <c r="JLO8" s="83"/>
      <c r="JLP8" s="83"/>
      <c r="JLQ8" s="83"/>
      <c r="JLR8" s="83"/>
      <c r="JLS8" s="83"/>
      <c r="JLT8" s="83"/>
      <c r="JLU8" s="83"/>
      <c r="JLV8" s="83"/>
      <c r="JLW8" s="83"/>
      <c r="JLX8" s="83"/>
      <c r="JLY8" s="83"/>
      <c r="JLZ8" s="83"/>
      <c r="JMA8" s="83"/>
      <c r="JMB8" s="83"/>
      <c r="JMC8" s="83"/>
      <c r="JMD8" s="83"/>
      <c r="JME8" s="83"/>
      <c r="JMF8" s="83"/>
      <c r="JMG8" s="83"/>
      <c r="JMH8" s="83"/>
      <c r="JMI8" s="83"/>
      <c r="JMJ8" s="83"/>
      <c r="JMK8" s="83"/>
      <c r="JML8" s="83"/>
      <c r="JMM8" s="83"/>
      <c r="JMN8" s="83"/>
      <c r="JMO8" s="83"/>
      <c r="JMP8" s="83"/>
      <c r="JMQ8" s="83"/>
      <c r="JMR8" s="83"/>
      <c r="JMS8" s="83"/>
      <c r="JMT8" s="83"/>
      <c r="JMU8" s="83"/>
      <c r="JMV8" s="83"/>
      <c r="JMW8" s="83"/>
      <c r="JMX8" s="83"/>
      <c r="JMY8" s="83"/>
      <c r="JMZ8" s="83"/>
      <c r="JNA8" s="83"/>
      <c r="JNB8" s="83"/>
      <c r="JNC8" s="83"/>
      <c r="JND8" s="83"/>
      <c r="JNE8" s="83"/>
      <c r="JNF8" s="83"/>
      <c r="JNG8" s="83"/>
      <c r="JNH8" s="83"/>
      <c r="JNI8" s="83"/>
      <c r="JNJ8" s="83"/>
      <c r="JNK8" s="83"/>
      <c r="JNL8" s="83"/>
      <c r="JNM8" s="83"/>
      <c r="JNN8" s="83"/>
      <c r="JNO8" s="83"/>
      <c r="JNP8" s="83"/>
      <c r="JNQ8" s="83"/>
      <c r="JNR8" s="83"/>
      <c r="JNS8" s="83"/>
      <c r="JNT8" s="83"/>
      <c r="JNU8" s="83"/>
      <c r="JNV8" s="83"/>
      <c r="JNW8" s="83"/>
      <c r="JNX8" s="83"/>
      <c r="JNY8" s="83"/>
      <c r="JNZ8" s="83"/>
      <c r="JOA8" s="83"/>
      <c r="JOB8" s="83"/>
      <c r="JOC8" s="83"/>
      <c r="JOD8" s="83"/>
      <c r="JOE8" s="83"/>
      <c r="JOF8" s="83"/>
      <c r="JOG8" s="83"/>
      <c r="JOH8" s="83"/>
      <c r="JOI8" s="83"/>
      <c r="JOJ8" s="83"/>
      <c r="JOK8" s="83"/>
      <c r="JOL8" s="83"/>
      <c r="JOM8" s="83"/>
      <c r="JON8" s="83"/>
      <c r="JOO8" s="83"/>
      <c r="JOP8" s="83"/>
      <c r="JOQ8" s="83"/>
      <c r="JOR8" s="83"/>
      <c r="JOS8" s="83"/>
      <c r="JOT8" s="83"/>
      <c r="JOU8" s="83"/>
      <c r="JOV8" s="83"/>
      <c r="JOW8" s="83"/>
      <c r="JOX8" s="83"/>
      <c r="JOY8" s="83"/>
      <c r="JOZ8" s="83"/>
      <c r="JPA8" s="83"/>
      <c r="JPB8" s="83"/>
      <c r="JPC8" s="83"/>
      <c r="JPD8" s="83"/>
      <c r="JPE8" s="83"/>
      <c r="JPF8" s="83"/>
      <c r="JPG8" s="83"/>
      <c r="JPH8" s="83"/>
      <c r="JPI8" s="83"/>
      <c r="JPJ8" s="83"/>
      <c r="JPK8" s="83"/>
      <c r="JPL8" s="83"/>
      <c r="JPM8" s="83"/>
      <c r="JPN8" s="83"/>
      <c r="JPO8" s="83"/>
      <c r="JPP8" s="83"/>
      <c r="JPQ8" s="83"/>
      <c r="JPR8" s="83"/>
      <c r="JPS8" s="83"/>
      <c r="JPT8" s="83"/>
      <c r="JPU8" s="83"/>
      <c r="JPV8" s="83"/>
      <c r="JPW8" s="83"/>
      <c r="JPX8" s="83"/>
      <c r="JPY8" s="83"/>
      <c r="JPZ8" s="83"/>
      <c r="JQA8" s="83"/>
      <c r="JQB8" s="83"/>
      <c r="JQC8" s="83"/>
      <c r="JQD8" s="83"/>
      <c r="JQE8" s="83"/>
      <c r="JQF8" s="83"/>
      <c r="JQG8" s="83"/>
      <c r="JQH8" s="83"/>
      <c r="JQI8" s="83"/>
      <c r="JQJ8" s="83"/>
      <c r="JQK8" s="83"/>
      <c r="JQL8" s="83"/>
      <c r="JQM8" s="83"/>
      <c r="JQN8" s="83"/>
      <c r="JQO8" s="83"/>
      <c r="JQP8" s="83"/>
      <c r="JQQ8" s="83"/>
      <c r="JQR8" s="83"/>
      <c r="JQS8" s="83"/>
      <c r="JQT8" s="83"/>
      <c r="JQU8" s="83"/>
      <c r="JQV8" s="83"/>
      <c r="JQW8" s="83"/>
      <c r="JQX8" s="83"/>
      <c r="JQY8" s="83"/>
      <c r="JQZ8" s="83"/>
      <c r="JRA8" s="83"/>
      <c r="JRB8" s="83"/>
      <c r="JRC8" s="83"/>
      <c r="JRD8" s="83"/>
      <c r="JRE8" s="83"/>
      <c r="JRF8" s="83"/>
      <c r="JRG8" s="83"/>
      <c r="JRH8" s="83"/>
      <c r="JRI8" s="83"/>
      <c r="JRJ8" s="83"/>
      <c r="JRK8" s="83"/>
      <c r="JRL8" s="83"/>
      <c r="JRM8" s="83"/>
      <c r="JRN8" s="83"/>
      <c r="JRO8" s="83"/>
      <c r="JRP8" s="83"/>
      <c r="JRQ8" s="83"/>
      <c r="JRR8" s="83"/>
      <c r="JRS8" s="83"/>
      <c r="JRT8" s="83"/>
      <c r="JRU8" s="83"/>
      <c r="JRV8" s="83"/>
      <c r="JRW8" s="83"/>
      <c r="JRX8" s="83"/>
      <c r="JRY8" s="83"/>
      <c r="JRZ8" s="83"/>
      <c r="JSA8" s="83"/>
      <c r="JSB8" s="83"/>
      <c r="JSC8" s="83"/>
      <c r="JSD8" s="83"/>
      <c r="JSE8" s="83"/>
      <c r="JSF8" s="83"/>
      <c r="JSG8" s="83"/>
      <c r="JSH8" s="83"/>
      <c r="JSI8" s="83"/>
      <c r="JSJ8" s="83"/>
      <c r="JSK8" s="83"/>
      <c r="JSL8" s="83"/>
      <c r="JSM8" s="83"/>
      <c r="JSN8" s="83"/>
      <c r="JSO8" s="83"/>
      <c r="JSP8" s="83"/>
      <c r="JSQ8" s="83"/>
      <c r="JSR8" s="83"/>
      <c r="JSS8" s="83"/>
      <c r="JST8" s="83"/>
      <c r="JSU8" s="83"/>
      <c r="JSV8" s="83"/>
      <c r="JSW8" s="83"/>
      <c r="JSX8" s="83"/>
      <c r="JSY8" s="83"/>
      <c r="JSZ8" s="83"/>
      <c r="JTA8" s="83"/>
      <c r="JTB8" s="83"/>
      <c r="JTC8" s="83"/>
      <c r="JTD8" s="83"/>
      <c r="JTE8" s="83"/>
      <c r="JTF8" s="83"/>
      <c r="JTG8" s="83"/>
      <c r="JTH8" s="83"/>
      <c r="JTI8" s="83"/>
      <c r="JTJ8" s="83"/>
      <c r="JTK8" s="83"/>
      <c r="JTL8" s="83"/>
      <c r="JTM8" s="83"/>
      <c r="JTN8" s="83"/>
      <c r="JTO8" s="83"/>
      <c r="JTP8" s="83"/>
      <c r="JTQ8" s="83"/>
      <c r="JTR8" s="83"/>
      <c r="JTS8" s="83"/>
      <c r="JTT8" s="83"/>
      <c r="JTU8" s="83"/>
      <c r="JTV8" s="83"/>
      <c r="JTW8" s="83"/>
      <c r="JTX8" s="83"/>
      <c r="JTY8" s="83"/>
      <c r="JTZ8" s="83"/>
      <c r="JUA8" s="83"/>
      <c r="JUB8" s="83"/>
      <c r="JUC8" s="83"/>
      <c r="JUD8" s="83"/>
      <c r="JUE8" s="83"/>
      <c r="JUF8" s="83"/>
      <c r="JUG8" s="83"/>
      <c r="JUH8" s="83"/>
      <c r="JUI8" s="83"/>
      <c r="JUJ8" s="83"/>
      <c r="JUK8" s="83"/>
      <c r="JUL8" s="83"/>
      <c r="JUM8" s="83"/>
      <c r="JUN8" s="83"/>
      <c r="JUO8" s="83"/>
      <c r="JUP8" s="83"/>
      <c r="JUQ8" s="83"/>
      <c r="JUR8" s="83"/>
      <c r="JUS8" s="83"/>
      <c r="JUT8" s="83"/>
      <c r="JUU8" s="83"/>
      <c r="JUV8" s="83"/>
      <c r="JUW8" s="83"/>
      <c r="JUX8" s="83"/>
      <c r="JUY8" s="83"/>
      <c r="JUZ8" s="83"/>
      <c r="JVA8" s="83"/>
      <c r="JVB8" s="83"/>
      <c r="JVC8" s="83"/>
      <c r="JVD8" s="83"/>
      <c r="JVE8" s="83"/>
      <c r="JVF8" s="83"/>
      <c r="JVG8" s="83"/>
      <c r="JVH8" s="83"/>
      <c r="JVI8" s="83"/>
      <c r="JVJ8" s="83"/>
      <c r="JVK8" s="83"/>
      <c r="JVL8" s="83"/>
      <c r="JVM8" s="83"/>
      <c r="JVN8" s="83"/>
      <c r="JVO8" s="83"/>
      <c r="JVP8" s="83"/>
      <c r="JVQ8" s="83"/>
      <c r="JVR8" s="83"/>
      <c r="JVS8" s="83"/>
      <c r="JVT8" s="83"/>
      <c r="JVU8" s="83"/>
      <c r="JVV8" s="83"/>
      <c r="JVW8" s="83"/>
      <c r="JVX8" s="83"/>
      <c r="JVY8" s="83"/>
      <c r="JVZ8" s="83"/>
      <c r="JWA8" s="83"/>
      <c r="JWB8" s="83"/>
      <c r="JWC8" s="83"/>
      <c r="JWD8" s="83"/>
      <c r="JWE8" s="83"/>
      <c r="JWF8" s="83"/>
      <c r="JWG8" s="83"/>
      <c r="JWH8" s="83"/>
      <c r="JWI8" s="83"/>
      <c r="JWJ8" s="83"/>
      <c r="JWK8" s="83"/>
      <c r="JWL8" s="83"/>
      <c r="JWM8" s="83"/>
      <c r="JWN8" s="83"/>
      <c r="JWO8" s="83"/>
      <c r="JWP8" s="83"/>
      <c r="JWQ8" s="83"/>
      <c r="JWR8" s="83"/>
      <c r="JWS8" s="83"/>
      <c r="JWT8" s="83"/>
      <c r="JWU8" s="83"/>
      <c r="JWV8" s="83"/>
      <c r="JWW8" s="83"/>
      <c r="JWX8" s="83"/>
      <c r="JWY8" s="83"/>
      <c r="JWZ8" s="83"/>
      <c r="JXA8" s="83"/>
      <c r="JXB8" s="83"/>
      <c r="JXC8" s="83"/>
      <c r="JXD8" s="83"/>
      <c r="JXE8" s="83"/>
      <c r="JXF8" s="83"/>
      <c r="JXG8" s="83"/>
      <c r="JXH8" s="83"/>
      <c r="JXI8" s="83"/>
      <c r="JXJ8" s="83"/>
      <c r="JXK8" s="83"/>
      <c r="JXL8" s="83"/>
      <c r="JXM8" s="83"/>
      <c r="JXN8" s="83"/>
      <c r="JXO8" s="83"/>
      <c r="JXP8" s="83"/>
      <c r="JXQ8" s="83"/>
      <c r="JXR8" s="83"/>
      <c r="JXS8" s="83"/>
      <c r="JXT8" s="83"/>
      <c r="JXU8" s="83"/>
      <c r="JXV8" s="83"/>
      <c r="JXW8" s="83"/>
      <c r="JXX8" s="83"/>
      <c r="JXY8" s="83"/>
      <c r="JXZ8" s="83"/>
      <c r="JYA8" s="83"/>
      <c r="JYB8" s="83"/>
      <c r="JYC8" s="83"/>
      <c r="JYD8" s="83"/>
      <c r="JYE8" s="83"/>
      <c r="JYF8" s="83"/>
      <c r="JYG8" s="83"/>
      <c r="JYH8" s="83"/>
      <c r="JYI8" s="83"/>
      <c r="JYJ8" s="83"/>
      <c r="JYK8" s="83"/>
      <c r="JYL8" s="83"/>
      <c r="JYM8" s="83"/>
      <c r="JYN8" s="83"/>
      <c r="JYO8" s="83"/>
      <c r="JYP8" s="83"/>
      <c r="JYQ8" s="83"/>
      <c r="JYR8" s="83"/>
      <c r="JYS8" s="83"/>
      <c r="JYT8" s="83"/>
      <c r="JYU8" s="83"/>
      <c r="JYV8" s="83"/>
      <c r="JYW8" s="83"/>
      <c r="JYX8" s="83"/>
      <c r="JYY8" s="83"/>
      <c r="JYZ8" s="83"/>
      <c r="JZA8" s="83"/>
      <c r="JZB8" s="83"/>
      <c r="JZC8" s="83"/>
      <c r="JZD8" s="83"/>
      <c r="JZE8" s="83"/>
      <c r="JZF8" s="83"/>
      <c r="JZG8" s="83"/>
      <c r="JZH8" s="83"/>
      <c r="JZI8" s="83"/>
      <c r="JZJ8" s="83"/>
      <c r="JZK8" s="83"/>
      <c r="JZL8" s="83"/>
      <c r="JZM8" s="83"/>
      <c r="JZN8" s="83"/>
      <c r="JZO8" s="83"/>
      <c r="JZP8" s="83"/>
      <c r="JZQ8" s="83"/>
      <c r="JZR8" s="83"/>
      <c r="JZS8" s="83"/>
      <c r="JZT8" s="83"/>
      <c r="JZU8" s="83"/>
      <c r="JZV8" s="83"/>
      <c r="JZW8" s="83"/>
      <c r="JZX8" s="83"/>
      <c r="JZY8" s="83"/>
      <c r="JZZ8" s="83"/>
      <c r="KAA8" s="83"/>
      <c r="KAB8" s="83"/>
      <c r="KAC8" s="83"/>
      <c r="KAD8" s="83"/>
      <c r="KAE8" s="83"/>
      <c r="KAF8" s="83"/>
      <c r="KAG8" s="83"/>
      <c r="KAH8" s="83"/>
      <c r="KAI8" s="83"/>
      <c r="KAJ8" s="83"/>
      <c r="KAK8" s="83"/>
      <c r="KAL8" s="83"/>
      <c r="KAM8" s="83"/>
      <c r="KAN8" s="83"/>
      <c r="KAO8" s="83"/>
      <c r="KAP8" s="83"/>
      <c r="KAQ8" s="83"/>
      <c r="KAR8" s="83"/>
      <c r="KAS8" s="83"/>
      <c r="KAT8" s="83"/>
      <c r="KAU8" s="83"/>
      <c r="KAV8" s="83"/>
      <c r="KAW8" s="83"/>
      <c r="KAX8" s="83"/>
      <c r="KAY8" s="83"/>
      <c r="KAZ8" s="83"/>
      <c r="KBA8" s="83"/>
      <c r="KBB8" s="83"/>
      <c r="KBC8" s="83"/>
      <c r="KBD8" s="83"/>
      <c r="KBE8" s="83"/>
      <c r="KBF8" s="83"/>
      <c r="KBG8" s="83"/>
      <c r="KBH8" s="83"/>
      <c r="KBI8" s="83"/>
      <c r="KBJ8" s="83"/>
      <c r="KBK8" s="83"/>
      <c r="KBL8" s="83"/>
      <c r="KBM8" s="83"/>
      <c r="KBN8" s="83"/>
      <c r="KBO8" s="83"/>
      <c r="KBP8" s="83"/>
      <c r="KBQ8" s="83"/>
      <c r="KBR8" s="83"/>
      <c r="KBS8" s="83"/>
      <c r="KBT8" s="83"/>
      <c r="KBU8" s="83"/>
      <c r="KBV8" s="83"/>
      <c r="KBW8" s="83"/>
      <c r="KBX8" s="83"/>
      <c r="KBY8" s="83"/>
      <c r="KBZ8" s="83"/>
      <c r="KCA8" s="83"/>
      <c r="KCB8" s="83"/>
      <c r="KCC8" s="83"/>
      <c r="KCD8" s="83"/>
      <c r="KCE8" s="83"/>
      <c r="KCF8" s="83"/>
      <c r="KCG8" s="83"/>
      <c r="KCH8" s="83"/>
      <c r="KCI8" s="83"/>
      <c r="KCJ8" s="83"/>
      <c r="KCK8" s="83"/>
      <c r="KCL8" s="83"/>
      <c r="KCM8" s="83"/>
      <c r="KCN8" s="83"/>
      <c r="KCO8" s="83"/>
      <c r="KCP8" s="83"/>
      <c r="KCQ8" s="83"/>
      <c r="KCR8" s="83"/>
      <c r="KCS8" s="83"/>
      <c r="KCT8" s="83"/>
      <c r="KCU8" s="83"/>
      <c r="KCV8" s="83"/>
      <c r="KCW8" s="83"/>
      <c r="KCX8" s="83"/>
      <c r="KCY8" s="83"/>
      <c r="KCZ8" s="83"/>
      <c r="KDA8" s="83"/>
      <c r="KDB8" s="83"/>
      <c r="KDC8" s="83"/>
      <c r="KDD8" s="83"/>
      <c r="KDE8" s="83"/>
      <c r="KDF8" s="83"/>
      <c r="KDG8" s="83"/>
      <c r="KDH8" s="83"/>
      <c r="KDI8" s="83"/>
      <c r="KDJ8" s="83"/>
      <c r="KDK8" s="83"/>
      <c r="KDL8" s="83"/>
      <c r="KDM8" s="83"/>
      <c r="KDN8" s="83"/>
      <c r="KDO8" s="83"/>
      <c r="KDP8" s="83"/>
      <c r="KDQ8" s="83"/>
      <c r="KDR8" s="83"/>
      <c r="KDS8" s="83"/>
      <c r="KDT8" s="83"/>
      <c r="KDU8" s="83"/>
      <c r="KDV8" s="83"/>
      <c r="KDW8" s="83"/>
      <c r="KDX8" s="83"/>
      <c r="KDY8" s="83"/>
      <c r="KDZ8" s="83"/>
      <c r="KEA8" s="83"/>
      <c r="KEB8" s="83"/>
      <c r="KEC8" s="83"/>
      <c r="KED8" s="83"/>
      <c r="KEE8" s="83"/>
      <c r="KEF8" s="83"/>
      <c r="KEG8" s="83"/>
      <c r="KEH8" s="83"/>
      <c r="KEI8" s="83"/>
      <c r="KEJ8" s="83"/>
      <c r="KEK8" s="83"/>
      <c r="KEL8" s="83"/>
      <c r="KEM8" s="83"/>
      <c r="KEN8" s="83"/>
      <c r="KEO8" s="83"/>
      <c r="KEP8" s="83"/>
      <c r="KEQ8" s="83"/>
      <c r="KER8" s="83"/>
      <c r="KES8" s="83"/>
      <c r="KET8" s="83"/>
      <c r="KEU8" s="83"/>
      <c r="KEV8" s="83"/>
      <c r="KEW8" s="83"/>
      <c r="KEX8" s="83"/>
      <c r="KEY8" s="83"/>
      <c r="KEZ8" s="83"/>
      <c r="KFA8" s="83"/>
      <c r="KFB8" s="83"/>
      <c r="KFC8" s="83"/>
      <c r="KFD8" s="83"/>
      <c r="KFE8" s="83"/>
      <c r="KFF8" s="83"/>
      <c r="KFG8" s="83"/>
      <c r="KFH8" s="83"/>
      <c r="KFI8" s="83"/>
      <c r="KFJ8" s="83"/>
      <c r="KFK8" s="83"/>
      <c r="KFL8" s="83"/>
      <c r="KFM8" s="83"/>
      <c r="KFN8" s="83"/>
      <c r="KFO8" s="83"/>
      <c r="KFP8" s="83"/>
      <c r="KFQ8" s="83"/>
      <c r="KFR8" s="83"/>
      <c r="KFS8" s="83"/>
      <c r="KFT8" s="83"/>
      <c r="KFU8" s="83"/>
      <c r="KFV8" s="83"/>
      <c r="KFW8" s="83"/>
      <c r="KFX8" s="83"/>
      <c r="KFY8" s="83"/>
      <c r="KFZ8" s="83"/>
      <c r="KGA8" s="83"/>
      <c r="KGB8" s="83"/>
      <c r="KGC8" s="83"/>
      <c r="KGD8" s="83"/>
      <c r="KGE8" s="83"/>
      <c r="KGF8" s="83"/>
      <c r="KGG8" s="83"/>
      <c r="KGH8" s="83"/>
      <c r="KGI8" s="83"/>
      <c r="KGJ8" s="83"/>
      <c r="KGK8" s="83"/>
      <c r="KGL8" s="83"/>
      <c r="KGM8" s="83"/>
      <c r="KGN8" s="83"/>
      <c r="KGO8" s="83"/>
      <c r="KGP8" s="83"/>
      <c r="KGQ8" s="83"/>
      <c r="KGR8" s="83"/>
      <c r="KGS8" s="83"/>
      <c r="KGT8" s="83"/>
      <c r="KGU8" s="83"/>
      <c r="KGV8" s="83"/>
      <c r="KGW8" s="83"/>
      <c r="KGX8" s="83"/>
      <c r="KGY8" s="83"/>
      <c r="KGZ8" s="83"/>
      <c r="KHA8" s="83"/>
      <c r="KHB8" s="83"/>
      <c r="KHC8" s="83"/>
      <c r="KHD8" s="83"/>
      <c r="KHE8" s="83"/>
      <c r="KHF8" s="83"/>
      <c r="KHG8" s="83"/>
      <c r="KHH8" s="83"/>
      <c r="KHI8" s="83"/>
      <c r="KHJ8" s="83"/>
      <c r="KHK8" s="83"/>
      <c r="KHL8" s="83"/>
      <c r="KHM8" s="83"/>
      <c r="KHN8" s="83"/>
      <c r="KHO8" s="83"/>
      <c r="KHP8" s="83"/>
      <c r="KHQ8" s="83"/>
      <c r="KHR8" s="83"/>
      <c r="KHS8" s="83"/>
      <c r="KHT8" s="83"/>
      <c r="KHU8" s="83"/>
      <c r="KHV8" s="83"/>
      <c r="KHW8" s="83"/>
      <c r="KHX8" s="83"/>
      <c r="KHY8" s="83"/>
      <c r="KHZ8" s="83"/>
      <c r="KIA8" s="83"/>
      <c r="KIB8" s="83"/>
      <c r="KIC8" s="83"/>
      <c r="KID8" s="83"/>
      <c r="KIE8" s="83"/>
      <c r="KIF8" s="83"/>
      <c r="KIG8" s="83"/>
      <c r="KIH8" s="83"/>
      <c r="KII8" s="83"/>
      <c r="KIJ8" s="83"/>
      <c r="KIK8" s="83"/>
      <c r="KIL8" s="83"/>
      <c r="KIM8" s="83"/>
      <c r="KIN8" s="83"/>
      <c r="KIO8" s="83"/>
      <c r="KIP8" s="83"/>
      <c r="KIQ8" s="83"/>
      <c r="KIR8" s="83"/>
      <c r="KIS8" s="83"/>
      <c r="KIT8" s="83"/>
      <c r="KIU8" s="83"/>
      <c r="KIV8" s="83"/>
      <c r="KIW8" s="83"/>
      <c r="KIX8" s="83"/>
      <c r="KIY8" s="83"/>
      <c r="KIZ8" s="83"/>
      <c r="KJA8" s="83"/>
      <c r="KJB8" s="83"/>
      <c r="KJC8" s="83"/>
      <c r="KJD8" s="83"/>
      <c r="KJE8" s="83"/>
      <c r="KJF8" s="83"/>
      <c r="KJG8" s="83"/>
      <c r="KJH8" s="83"/>
      <c r="KJI8" s="83"/>
      <c r="KJJ8" s="83"/>
      <c r="KJK8" s="83"/>
      <c r="KJL8" s="83"/>
      <c r="KJM8" s="83"/>
      <c r="KJN8" s="83"/>
      <c r="KJO8" s="83"/>
      <c r="KJP8" s="83"/>
      <c r="KJQ8" s="83"/>
      <c r="KJR8" s="83"/>
      <c r="KJS8" s="83"/>
      <c r="KJT8" s="83"/>
      <c r="KJU8" s="83"/>
      <c r="KJV8" s="83"/>
      <c r="KJW8" s="83"/>
      <c r="KJX8" s="83"/>
      <c r="KJY8" s="83"/>
      <c r="KJZ8" s="83"/>
      <c r="KKA8" s="83"/>
      <c r="KKB8" s="83"/>
      <c r="KKC8" s="83"/>
      <c r="KKD8" s="83"/>
      <c r="KKE8" s="83"/>
      <c r="KKF8" s="83"/>
      <c r="KKG8" s="83"/>
      <c r="KKH8" s="83"/>
      <c r="KKI8" s="83"/>
      <c r="KKJ8" s="83"/>
      <c r="KKK8" s="83"/>
      <c r="KKL8" s="83"/>
      <c r="KKM8" s="83"/>
      <c r="KKN8" s="83"/>
      <c r="KKO8" s="83"/>
      <c r="KKP8" s="83"/>
      <c r="KKQ8" s="83"/>
      <c r="KKR8" s="83"/>
      <c r="KKS8" s="83"/>
      <c r="KKT8" s="83"/>
      <c r="KKU8" s="83"/>
      <c r="KKV8" s="83"/>
      <c r="KKW8" s="83"/>
      <c r="KKX8" s="83"/>
      <c r="KKY8" s="83"/>
      <c r="KKZ8" s="83"/>
      <c r="KLA8" s="83"/>
      <c r="KLB8" s="83"/>
      <c r="KLC8" s="83"/>
      <c r="KLD8" s="83"/>
      <c r="KLE8" s="83"/>
      <c r="KLF8" s="83"/>
      <c r="KLG8" s="83"/>
      <c r="KLH8" s="83"/>
      <c r="KLI8" s="83"/>
      <c r="KLJ8" s="83"/>
      <c r="KLK8" s="83"/>
      <c r="KLL8" s="83"/>
      <c r="KLM8" s="83"/>
      <c r="KLN8" s="83"/>
      <c r="KLO8" s="83"/>
      <c r="KLP8" s="83"/>
      <c r="KLQ8" s="83"/>
      <c r="KLR8" s="83"/>
      <c r="KLS8" s="83"/>
      <c r="KLT8" s="83"/>
      <c r="KLU8" s="83"/>
      <c r="KLV8" s="83"/>
      <c r="KLW8" s="83"/>
      <c r="KLX8" s="83"/>
      <c r="KLY8" s="83"/>
      <c r="KLZ8" s="83"/>
      <c r="KMA8" s="83"/>
      <c r="KMB8" s="83"/>
      <c r="KMC8" s="83"/>
      <c r="KMD8" s="83"/>
      <c r="KME8" s="83"/>
      <c r="KMF8" s="83"/>
      <c r="KMG8" s="83"/>
      <c r="KMH8" s="83"/>
      <c r="KMI8" s="83"/>
      <c r="KMJ8" s="83"/>
      <c r="KMK8" s="83"/>
      <c r="KML8" s="83"/>
      <c r="KMM8" s="83"/>
      <c r="KMN8" s="83"/>
      <c r="KMO8" s="83"/>
      <c r="KMP8" s="83"/>
      <c r="KMQ8" s="83"/>
      <c r="KMR8" s="83"/>
      <c r="KMS8" s="83"/>
      <c r="KMT8" s="83"/>
      <c r="KMU8" s="83"/>
      <c r="KMV8" s="83"/>
      <c r="KMW8" s="83"/>
      <c r="KMX8" s="83"/>
      <c r="KMY8" s="83"/>
      <c r="KMZ8" s="83"/>
      <c r="KNA8" s="83"/>
      <c r="KNB8" s="83"/>
      <c r="KNC8" s="83"/>
      <c r="KND8" s="83"/>
      <c r="KNE8" s="83"/>
      <c r="KNF8" s="83"/>
      <c r="KNG8" s="83"/>
      <c r="KNH8" s="83"/>
      <c r="KNI8" s="83"/>
      <c r="KNJ8" s="83"/>
      <c r="KNK8" s="83"/>
      <c r="KNL8" s="83"/>
      <c r="KNM8" s="83"/>
      <c r="KNN8" s="83"/>
      <c r="KNO8" s="83"/>
      <c r="KNP8" s="83"/>
      <c r="KNQ8" s="83"/>
      <c r="KNR8" s="83"/>
      <c r="KNS8" s="83"/>
      <c r="KNT8" s="83"/>
      <c r="KNU8" s="83"/>
      <c r="KNV8" s="83"/>
      <c r="KNW8" s="83"/>
      <c r="KNX8" s="83"/>
      <c r="KNY8" s="83"/>
      <c r="KNZ8" s="83"/>
      <c r="KOA8" s="83"/>
      <c r="KOB8" s="83"/>
      <c r="KOC8" s="83"/>
      <c r="KOD8" s="83"/>
      <c r="KOE8" s="83"/>
      <c r="KOF8" s="83"/>
      <c r="KOG8" s="83"/>
      <c r="KOH8" s="83"/>
      <c r="KOI8" s="83"/>
      <c r="KOJ8" s="83"/>
      <c r="KOK8" s="83"/>
      <c r="KOL8" s="83"/>
      <c r="KOM8" s="83"/>
      <c r="KON8" s="83"/>
      <c r="KOO8" s="83"/>
      <c r="KOP8" s="83"/>
      <c r="KOQ8" s="83"/>
      <c r="KOR8" s="83"/>
      <c r="KOS8" s="83"/>
      <c r="KOT8" s="83"/>
      <c r="KOU8" s="83"/>
      <c r="KOV8" s="83"/>
      <c r="KOW8" s="83"/>
      <c r="KOX8" s="83"/>
      <c r="KOY8" s="83"/>
      <c r="KOZ8" s="83"/>
      <c r="KPA8" s="83"/>
      <c r="KPB8" s="83"/>
      <c r="KPC8" s="83"/>
      <c r="KPD8" s="83"/>
      <c r="KPE8" s="83"/>
      <c r="KPF8" s="83"/>
      <c r="KPG8" s="83"/>
      <c r="KPH8" s="83"/>
      <c r="KPI8" s="83"/>
      <c r="KPJ8" s="83"/>
      <c r="KPK8" s="83"/>
      <c r="KPL8" s="83"/>
      <c r="KPM8" s="83"/>
      <c r="KPN8" s="83"/>
      <c r="KPO8" s="83"/>
      <c r="KPP8" s="83"/>
      <c r="KPQ8" s="83"/>
      <c r="KPR8" s="83"/>
      <c r="KPS8" s="83"/>
      <c r="KPT8" s="83"/>
      <c r="KPU8" s="83"/>
      <c r="KPV8" s="83"/>
      <c r="KPW8" s="83"/>
      <c r="KPX8" s="83"/>
      <c r="KPY8" s="83"/>
      <c r="KPZ8" s="83"/>
      <c r="KQA8" s="83"/>
      <c r="KQB8" s="83"/>
      <c r="KQC8" s="83"/>
      <c r="KQD8" s="83"/>
      <c r="KQE8" s="83"/>
      <c r="KQF8" s="83"/>
      <c r="KQG8" s="83"/>
      <c r="KQH8" s="83"/>
      <c r="KQI8" s="83"/>
      <c r="KQJ8" s="83"/>
      <c r="KQK8" s="83"/>
      <c r="KQL8" s="83"/>
      <c r="KQM8" s="83"/>
      <c r="KQN8" s="83"/>
      <c r="KQO8" s="83"/>
      <c r="KQP8" s="83"/>
      <c r="KQQ8" s="83"/>
      <c r="KQR8" s="83"/>
      <c r="KQS8" s="83"/>
      <c r="KQT8" s="83"/>
      <c r="KQU8" s="83"/>
      <c r="KQV8" s="83"/>
      <c r="KQW8" s="83"/>
      <c r="KQX8" s="83"/>
      <c r="KQY8" s="83"/>
      <c r="KQZ8" s="83"/>
      <c r="KRA8" s="83"/>
      <c r="KRB8" s="83"/>
      <c r="KRC8" s="83"/>
      <c r="KRD8" s="83"/>
      <c r="KRE8" s="83"/>
      <c r="KRF8" s="83"/>
      <c r="KRG8" s="83"/>
      <c r="KRH8" s="83"/>
      <c r="KRI8" s="83"/>
      <c r="KRJ8" s="83"/>
      <c r="KRK8" s="83"/>
      <c r="KRL8" s="83"/>
      <c r="KRM8" s="83"/>
      <c r="KRN8" s="83"/>
      <c r="KRO8" s="83"/>
      <c r="KRP8" s="83"/>
      <c r="KRQ8" s="83"/>
      <c r="KRR8" s="83"/>
      <c r="KRS8" s="83"/>
      <c r="KRT8" s="83"/>
      <c r="KRU8" s="83"/>
      <c r="KRV8" s="83"/>
      <c r="KRW8" s="83"/>
      <c r="KRX8" s="83"/>
      <c r="KRY8" s="83"/>
      <c r="KRZ8" s="83"/>
      <c r="KSA8" s="83"/>
      <c r="KSB8" s="83"/>
      <c r="KSC8" s="83"/>
      <c r="KSD8" s="83"/>
      <c r="KSE8" s="83"/>
      <c r="KSF8" s="83"/>
      <c r="KSG8" s="83"/>
      <c r="KSH8" s="83"/>
      <c r="KSI8" s="83"/>
      <c r="KSJ8" s="83"/>
      <c r="KSK8" s="83"/>
      <c r="KSL8" s="83"/>
      <c r="KSM8" s="83"/>
      <c r="KSN8" s="83"/>
      <c r="KSO8" s="83"/>
      <c r="KSP8" s="83"/>
      <c r="KSQ8" s="83"/>
      <c r="KSR8" s="83"/>
      <c r="KSS8" s="83"/>
      <c r="KST8" s="83"/>
      <c r="KSU8" s="83"/>
      <c r="KSV8" s="83"/>
      <c r="KSW8" s="83"/>
      <c r="KSX8" s="83"/>
      <c r="KSY8" s="83"/>
      <c r="KSZ8" s="83"/>
      <c r="KTA8" s="83"/>
      <c r="KTB8" s="83"/>
      <c r="KTC8" s="83"/>
      <c r="KTD8" s="83"/>
      <c r="KTE8" s="83"/>
      <c r="KTF8" s="83"/>
      <c r="KTG8" s="83"/>
      <c r="KTH8" s="83"/>
      <c r="KTI8" s="83"/>
      <c r="KTJ8" s="83"/>
      <c r="KTK8" s="83"/>
      <c r="KTL8" s="83"/>
      <c r="KTM8" s="83"/>
      <c r="KTN8" s="83"/>
      <c r="KTO8" s="83"/>
      <c r="KTP8" s="83"/>
      <c r="KTQ8" s="83"/>
      <c r="KTR8" s="83"/>
      <c r="KTS8" s="83"/>
      <c r="KTT8" s="83"/>
      <c r="KTU8" s="83"/>
      <c r="KTV8" s="83"/>
      <c r="KTW8" s="83"/>
      <c r="KTX8" s="83"/>
      <c r="KTY8" s="83"/>
      <c r="KTZ8" s="83"/>
      <c r="KUA8" s="83"/>
      <c r="KUB8" s="83"/>
      <c r="KUC8" s="83"/>
      <c r="KUD8" s="83"/>
      <c r="KUE8" s="83"/>
      <c r="KUF8" s="83"/>
      <c r="KUG8" s="83"/>
      <c r="KUH8" s="83"/>
      <c r="KUI8" s="83"/>
      <c r="KUJ8" s="83"/>
      <c r="KUK8" s="83"/>
      <c r="KUL8" s="83"/>
      <c r="KUM8" s="83"/>
      <c r="KUN8" s="83"/>
      <c r="KUO8" s="83"/>
      <c r="KUP8" s="83"/>
      <c r="KUQ8" s="83"/>
      <c r="KUR8" s="83"/>
      <c r="KUS8" s="83"/>
      <c r="KUT8" s="83"/>
      <c r="KUU8" s="83"/>
      <c r="KUV8" s="83"/>
      <c r="KUW8" s="83"/>
      <c r="KUX8" s="83"/>
      <c r="KUY8" s="83"/>
      <c r="KUZ8" s="83"/>
      <c r="KVA8" s="83"/>
      <c r="KVB8" s="83"/>
      <c r="KVC8" s="83"/>
      <c r="KVD8" s="83"/>
      <c r="KVE8" s="83"/>
      <c r="KVF8" s="83"/>
      <c r="KVG8" s="83"/>
      <c r="KVH8" s="83"/>
      <c r="KVI8" s="83"/>
      <c r="KVJ8" s="83"/>
      <c r="KVK8" s="83"/>
      <c r="KVL8" s="83"/>
      <c r="KVM8" s="83"/>
      <c r="KVN8" s="83"/>
      <c r="KVO8" s="83"/>
      <c r="KVP8" s="83"/>
      <c r="KVQ8" s="83"/>
      <c r="KVR8" s="83"/>
      <c r="KVS8" s="83"/>
      <c r="KVT8" s="83"/>
      <c r="KVU8" s="83"/>
      <c r="KVV8" s="83"/>
      <c r="KVW8" s="83"/>
      <c r="KVX8" s="83"/>
      <c r="KVY8" s="83"/>
      <c r="KVZ8" s="83"/>
      <c r="KWA8" s="83"/>
      <c r="KWB8" s="83"/>
      <c r="KWC8" s="83"/>
      <c r="KWD8" s="83"/>
      <c r="KWE8" s="83"/>
      <c r="KWF8" s="83"/>
      <c r="KWG8" s="83"/>
      <c r="KWH8" s="83"/>
      <c r="KWI8" s="83"/>
      <c r="KWJ8" s="83"/>
      <c r="KWK8" s="83"/>
      <c r="KWL8" s="83"/>
      <c r="KWM8" s="83"/>
      <c r="KWN8" s="83"/>
      <c r="KWO8" s="83"/>
      <c r="KWP8" s="83"/>
      <c r="KWQ8" s="83"/>
      <c r="KWR8" s="83"/>
      <c r="KWS8" s="83"/>
      <c r="KWT8" s="83"/>
      <c r="KWU8" s="83"/>
      <c r="KWV8" s="83"/>
      <c r="KWW8" s="83"/>
      <c r="KWX8" s="83"/>
      <c r="KWY8" s="83"/>
      <c r="KWZ8" s="83"/>
      <c r="KXA8" s="83"/>
      <c r="KXB8" s="83"/>
      <c r="KXC8" s="83"/>
      <c r="KXD8" s="83"/>
      <c r="KXE8" s="83"/>
      <c r="KXF8" s="83"/>
      <c r="KXG8" s="83"/>
      <c r="KXH8" s="83"/>
      <c r="KXI8" s="83"/>
      <c r="KXJ8" s="83"/>
      <c r="KXK8" s="83"/>
      <c r="KXL8" s="83"/>
      <c r="KXM8" s="83"/>
      <c r="KXN8" s="83"/>
      <c r="KXO8" s="83"/>
      <c r="KXP8" s="83"/>
      <c r="KXQ8" s="83"/>
      <c r="KXR8" s="83"/>
      <c r="KXS8" s="83"/>
      <c r="KXT8" s="83"/>
      <c r="KXU8" s="83"/>
      <c r="KXV8" s="83"/>
      <c r="KXW8" s="83"/>
      <c r="KXX8" s="83"/>
      <c r="KXY8" s="83"/>
      <c r="KXZ8" s="83"/>
      <c r="KYA8" s="83"/>
      <c r="KYB8" s="83"/>
      <c r="KYC8" s="83"/>
      <c r="KYD8" s="83"/>
      <c r="KYE8" s="83"/>
      <c r="KYF8" s="83"/>
      <c r="KYG8" s="83"/>
      <c r="KYH8" s="83"/>
      <c r="KYI8" s="83"/>
      <c r="KYJ8" s="83"/>
      <c r="KYK8" s="83"/>
      <c r="KYL8" s="83"/>
      <c r="KYM8" s="83"/>
      <c r="KYN8" s="83"/>
      <c r="KYO8" s="83"/>
      <c r="KYP8" s="83"/>
      <c r="KYQ8" s="83"/>
      <c r="KYR8" s="83"/>
      <c r="KYS8" s="83"/>
      <c r="KYT8" s="83"/>
      <c r="KYU8" s="83"/>
      <c r="KYV8" s="83"/>
      <c r="KYW8" s="83"/>
      <c r="KYX8" s="83"/>
      <c r="KYY8" s="83"/>
      <c r="KYZ8" s="83"/>
      <c r="KZA8" s="83"/>
      <c r="KZB8" s="83"/>
      <c r="KZC8" s="83"/>
      <c r="KZD8" s="83"/>
      <c r="KZE8" s="83"/>
      <c r="KZF8" s="83"/>
      <c r="KZG8" s="83"/>
      <c r="KZH8" s="83"/>
      <c r="KZI8" s="83"/>
      <c r="KZJ8" s="83"/>
      <c r="KZK8" s="83"/>
      <c r="KZL8" s="83"/>
      <c r="KZM8" s="83"/>
      <c r="KZN8" s="83"/>
      <c r="KZO8" s="83"/>
      <c r="KZP8" s="83"/>
      <c r="KZQ8" s="83"/>
      <c r="KZR8" s="83"/>
      <c r="KZS8" s="83"/>
      <c r="KZT8" s="83"/>
      <c r="KZU8" s="83"/>
      <c r="KZV8" s="83"/>
      <c r="KZW8" s="83"/>
      <c r="KZX8" s="83"/>
      <c r="KZY8" s="83"/>
      <c r="KZZ8" s="83"/>
      <c r="LAA8" s="83"/>
      <c r="LAB8" s="83"/>
      <c r="LAC8" s="83"/>
      <c r="LAD8" s="83"/>
      <c r="LAE8" s="83"/>
      <c r="LAF8" s="83"/>
      <c r="LAG8" s="83"/>
      <c r="LAH8" s="83"/>
      <c r="LAI8" s="83"/>
      <c r="LAJ8" s="83"/>
      <c r="LAK8" s="83"/>
      <c r="LAL8" s="83"/>
      <c r="LAM8" s="83"/>
      <c r="LAN8" s="83"/>
      <c r="LAO8" s="83"/>
      <c r="LAP8" s="83"/>
      <c r="LAQ8" s="83"/>
      <c r="LAR8" s="83"/>
      <c r="LAS8" s="83"/>
      <c r="LAT8" s="83"/>
      <c r="LAU8" s="83"/>
      <c r="LAV8" s="83"/>
      <c r="LAW8" s="83"/>
      <c r="LAX8" s="83"/>
      <c r="LAY8" s="83"/>
      <c r="LAZ8" s="83"/>
      <c r="LBA8" s="83"/>
      <c r="LBB8" s="83"/>
      <c r="LBC8" s="83"/>
      <c r="LBD8" s="83"/>
      <c r="LBE8" s="83"/>
      <c r="LBF8" s="83"/>
      <c r="LBG8" s="83"/>
      <c r="LBH8" s="83"/>
      <c r="LBI8" s="83"/>
      <c r="LBJ8" s="83"/>
      <c r="LBK8" s="83"/>
      <c r="LBL8" s="83"/>
      <c r="LBM8" s="83"/>
      <c r="LBN8" s="83"/>
      <c r="LBO8" s="83"/>
      <c r="LBP8" s="83"/>
      <c r="LBQ8" s="83"/>
      <c r="LBR8" s="83"/>
      <c r="LBS8" s="83"/>
      <c r="LBT8" s="83"/>
      <c r="LBU8" s="83"/>
      <c r="LBV8" s="83"/>
      <c r="LBW8" s="83"/>
      <c r="LBX8" s="83"/>
      <c r="LBY8" s="83"/>
      <c r="LBZ8" s="83"/>
      <c r="LCA8" s="83"/>
      <c r="LCB8" s="83"/>
      <c r="LCC8" s="83"/>
      <c r="LCD8" s="83"/>
      <c r="LCE8" s="83"/>
      <c r="LCF8" s="83"/>
      <c r="LCG8" s="83"/>
      <c r="LCH8" s="83"/>
      <c r="LCI8" s="83"/>
      <c r="LCJ8" s="83"/>
      <c r="LCK8" s="83"/>
      <c r="LCL8" s="83"/>
      <c r="LCM8" s="83"/>
      <c r="LCN8" s="83"/>
      <c r="LCO8" s="83"/>
      <c r="LCP8" s="83"/>
      <c r="LCQ8" s="83"/>
      <c r="LCR8" s="83"/>
      <c r="LCS8" s="83"/>
      <c r="LCT8" s="83"/>
      <c r="LCU8" s="83"/>
      <c r="LCV8" s="83"/>
      <c r="LCW8" s="83"/>
      <c r="LCX8" s="83"/>
      <c r="LCY8" s="83"/>
      <c r="LCZ8" s="83"/>
      <c r="LDA8" s="83"/>
      <c r="LDB8" s="83"/>
      <c r="LDC8" s="83"/>
      <c r="LDD8" s="83"/>
      <c r="LDE8" s="83"/>
      <c r="LDF8" s="83"/>
      <c r="LDG8" s="83"/>
      <c r="LDH8" s="83"/>
      <c r="LDI8" s="83"/>
      <c r="LDJ8" s="83"/>
      <c r="LDK8" s="83"/>
      <c r="LDL8" s="83"/>
      <c r="LDM8" s="83"/>
      <c r="LDN8" s="83"/>
      <c r="LDO8" s="83"/>
      <c r="LDP8" s="83"/>
      <c r="LDQ8" s="83"/>
      <c r="LDR8" s="83"/>
      <c r="LDS8" s="83"/>
      <c r="LDT8" s="83"/>
      <c r="LDU8" s="83"/>
      <c r="LDV8" s="83"/>
      <c r="LDW8" s="83"/>
      <c r="LDX8" s="83"/>
      <c r="LDY8" s="83"/>
      <c r="LDZ8" s="83"/>
      <c r="LEA8" s="83"/>
      <c r="LEB8" s="83"/>
      <c r="LEC8" s="83"/>
      <c r="LED8" s="83"/>
      <c r="LEE8" s="83"/>
      <c r="LEF8" s="83"/>
      <c r="LEG8" s="83"/>
      <c r="LEH8" s="83"/>
      <c r="LEI8" s="83"/>
      <c r="LEJ8" s="83"/>
      <c r="LEK8" s="83"/>
      <c r="LEL8" s="83"/>
      <c r="LEM8" s="83"/>
      <c r="LEN8" s="83"/>
      <c r="LEO8" s="83"/>
      <c r="LEP8" s="83"/>
      <c r="LEQ8" s="83"/>
      <c r="LER8" s="83"/>
      <c r="LES8" s="83"/>
      <c r="LET8" s="83"/>
      <c r="LEU8" s="83"/>
      <c r="LEV8" s="83"/>
      <c r="LEW8" s="83"/>
      <c r="LEX8" s="83"/>
      <c r="LEY8" s="83"/>
      <c r="LEZ8" s="83"/>
      <c r="LFA8" s="83"/>
      <c r="LFB8" s="83"/>
      <c r="LFC8" s="83"/>
      <c r="LFD8" s="83"/>
      <c r="LFE8" s="83"/>
      <c r="LFF8" s="83"/>
      <c r="LFG8" s="83"/>
      <c r="LFH8" s="83"/>
      <c r="LFI8" s="83"/>
      <c r="LFJ8" s="83"/>
      <c r="LFK8" s="83"/>
      <c r="LFL8" s="83"/>
      <c r="LFM8" s="83"/>
      <c r="LFN8" s="83"/>
      <c r="LFO8" s="83"/>
      <c r="LFP8" s="83"/>
      <c r="LFQ8" s="83"/>
      <c r="LFR8" s="83"/>
      <c r="LFS8" s="83"/>
      <c r="LFT8" s="83"/>
      <c r="LFU8" s="83"/>
      <c r="LFV8" s="83"/>
      <c r="LFW8" s="83"/>
      <c r="LFX8" s="83"/>
      <c r="LFY8" s="83"/>
      <c r="LFZ8" s="83"/>
      <c r="LGA8" s="83"/>
      <c r="LGB8" s="83"/>
      <c r="LGC8" s="83"/>
      <c r="LGD8" s="83"/>
      <c r="LGE8" s="83"/>
      <c r="LGF8" s="83"/>
      <c r="LGG8" s="83"/>
      <c r="LGH8" s="83"/>
      <c r="LGI8" s="83"/>
      <c r="LGJ8" s="83"/>
      <c r="LGK8" s="83"/>
      <c r="LGL8" s="83"/>
      <c r="LGM8" s="83"/>
      <c r="LGN8" s="83"/>
      <c r="LGO8" s="83"/>
      <c r="LGP8" s="83"/>
      <c r="LGQ8" s="83"/>
      <c r="LGR8" s="83"/>
      <c r="LGS8" s="83"/>
      <c r="LGT8" s="83"/>
      <c r="LGU8" s="83"/>
      <c r="LGV8" s="83"/>
      <c r="LGW8" s="83"/>
      <c r="LGX8" s="83"/>
      <c r="LGY8" s="83"/>
      <c r="LGZ8" s="83"/>
      <c r="LHA8" s="83"/>
      <c r="LHB8" s="83"/>
      <c r="LHC8" s="83"/>
      <c r="LHD8" s="83"/>
      <c r="LHE8" s="83"/>
      <c r="LHF8" s="83"/>
      <c r="LHG8" s="83"/>
      <c r="LHH8" s="83"/>
      <c r="LHI8" s="83"/>
      <c r="LHJ8" s="83"/>
      <c r="LHK8" s="83"/>
      <c r="LHL8" s="83"/>
      <c r="LHM8" s="83"/>
      <c r="LHN8" s="83"/>
      <c r="LHO8" s="83"/>
      <c r="LHP8" s="83"/>
      <c r="LHQ8" s="83"/>
      <c r="LHR8" s="83"/>
      <c r="LHS8" s="83"/>
      <c r="LHT8" s="83"/>
      <c r="LHU8" s="83"/>
      <c r="LHV8" s="83"/>
      <c r="LHW8" s="83"/>
      <c r="LHX8" s="83"/>
      <c r="LHY8" s="83"/>
      <c r="LHZ8" s="83"/>
      <c r="LIA8" s="83"/>
      <c r="LIB8" s="83"/>
      <c r="LIC8" s="83"/>
      <c r="LID8" s="83"/>
      <c r="LIE8" s="83"/>
      <c r="LIF8" s="83"/>
      <c r="LIG8" s="83"/>
      <c r="LIH8" s="83"/>
      <c r="LII8" s="83"/>
      <c r="LIJ8" s="83"/>
      <c r="LIK8" s="83"/>
      <c r="LIL8" s="83"/>
      <c r="LIM8" s="83"/>
      <c r="LIN8" s="83"/>
      <c r="LIO8" s="83"/>
      <c r="LIP8" s="83"/>
      <c r="LIQ8" s="83"/>
      <c r="LIR8" s="83"/>
      <c r="LIS8" s="83"/>
      <c r="LIT8" s="83"/>
      <c r="LIU8" s="83"/>
      <c r="LIV8" s="83"/>
      <c r="LIW8" s="83"/>
      <c r="LIX8" s="83"/>
      <c r="LIY8" s="83"/>
      <c r="LIZ8" s="83"/>
      <c r="LJA8" s="83"/>
      <c r="LJB8" s="83"/>
      <c r="LJC8" s="83"/>
      <c r="LJD8" s="83"/>
      <c r="LJE8" s="83"/>
      <c r="LJF8" s="83"/>
      <c r="LJG8" s="83"/>
      <c r="LJH8" s="83"/>
      <c r="LJI8" s="83"/>
      <c r="LJJ8" s="83"/>
      <c r="LJK8" s="83"/>
      <c r="LJL8" s="83"/>
      <c r="LJM8" s="83"/>
      <c r="LJN8" s="83"/>
      <c r="LJO8" s="83"/>
      <c r="LJP8" s="83"/>
      <c r="LJQ8" s="83"/>
      <c r="LJR8" s="83"/>
      <c r="LJS8" s="83"/>
      <c r="LJT8" s="83"/>
      <c r="LJU8" s="83"/>
      <c r="LJV8" s="83"/>
      <c r="LJW8" s="83"/>
      <c r="LJX8" s="83"/>
      <c r="LJY8" s="83"/>
      <c r="LJZ8" s="83"/>
      <c r="LKA8" s="83"/>
      <c r="LKB8" s="83"/>
      <c r="LKC8" s="83"/>
      <c r="LKD8" s="83"/>
      <c r="LKE8" s="83"/>
      <c r="LKF8" s="83"/>
      <c r="LKG8" s="83"/>
      <c r="LKH8" s="83"/>
      <c r="LKI8" s="83"/>
      <c r="LKJ8" s="83"/>
      <c r="LKK8" s="83"/>
      <c r="LKL8" s="83"/>
      <c r="LKM8" s="83"/>
      <c r="LKN8" s="83"/>
      <c r="LKO8" s="83"/>
      <c r="LKP8" s="83"/>
      <c r="LKQ8" s="83"/>
      <c r="LKR8" s="83"/>
      <c r="LKS8" s="83"/>
      <c r="LKT8" s="83"/>
      <c r="LKU8" s="83"/>
      <c r="LKV8" s="83"/>
      <c r="LKW8" s="83"/>
      <c r="LKX8" s="83"/>
      <c r="LKY8" s="83"/>
      <c r="LKZ8" s="83"/>
      <c r="LLA8" s="83"/>
      <c r="LLB8" s="83"/>
      <c r="LLC8" s="83"/>
      <c r="LLD8" s="83"/>
      <c r="LLE8" s="83"/>
      <c r="LLF8" s="83"/>
      <c r="LLG8" s="83"/>
      <c r="LLH8" s="83"/>
      <c r="LLI8" s="83"/>
      <c r="LLJ8" s="83"/>
      <c r="LLK8" s="83"/>
      <c r="LLL8" s="83"/>
      <c r="LLM8" s="83"/>
      <c r="LLN8" s="83"/>
      <c r="LLO8" s="83"/>
      <c r="LLP8" s="83"/>
      <c r="LLQ8" s="83"/>
      <c r="LLR8" s="83"/>
      <c r="LLS8" s="83"/>
      <c r="LLT8" s="83"/>
      <c r="LLU8" s="83"/>
      <c r="LLV8" s="83"/>
      <c r="LLW8" s="83"/>
      <c r="LLX8" s="83"/>
      <c r="LLY8" s="83"/>
      <c r="LLZ8" s="83"/>
      <c r="LMA8" s="83"/>
      <c r="LMB8" s="83"/>
      <c r="LMC8" s="83"/>
      <c r="LMD8" s="83"/>
      <c r="LME8" s="83"/>
      <c r="LMF8" s="83"/>
      <c r="LMG8" s="83"/>
      <c r="LMH8" s="83"/>
      <c r="LMI8" s="83"/>
      <c r="LMJ8" s="83"/>
      <c r="LMK8" s="83"/>
      <c r="LML8" s="83"/>
      <c r="LMM8" s="83"/>
      <c r="LMN8" s="83"/>
      <c r="LMO8" s="83"/>
      <c r="LMP8" s="83"/>
      <c r="LMQ8" s="83"/>
      <c r="LMR8" s="83"/>
      <c r="LMS8" s="83"/>
      <c r="LMT8" s="83"/>
      <c r="LMU8" s="83"/>
      <c r="LMV8" s="83"/>
      <c r="LMW8" s="83"/>
      <c r="LMX8" s="83"/>
      <c r="LMY8" s="83"/>
      <c r="LMZ8" s="83"/>
      <c r="LNA8" s="83"/>
      <c r="LNB8" s="83"/>
      <c r="LNC8" s="83"/>
      <c r="LND8" s="83"/>
      <c r="LNE8" s="83"/>
      <c r="LNF8" s="83"/>
      <c r="LNG8" s="83"/>
      <c r="LNH8" s="83"/>
      <c r="LNI8" s="83"/>
      <c r="LNJ8" s="83"/>
      <c r="LNK8" s="83"/>
      <c r="LNL8" s="83"/>
      <c r="LNM8" s="83"/>
      <c r="LNN8" s="83"/>
      <c r="LNO8" s="83"/>
      <c r="LNP8" s="83"/>
      <c r="LNQ8" s="83"/>
      <c r="LNR8" s="83"/>
      <c r="LNS8" s="83"/>
      <c r="LNT8" s="83"/>
      <c r="LNU8" s="83"/>
      <c r="LNV8" s="83"/>
      <c r="LNW8" s="83"/>
      <c r="LNX8" s="83"/>
      <c r="LNY8" s="83"/>
      <c r="LNZ8" s="83"/>
      <c r="LOA8" s="83"/>
      <c r="LOB8" s="83"/>
      <c r="LOC8" s="83"/>
      <c r="LOD8" s="83"/>
      <c r="LOE8" s="83"/>
      <c r="LOF8" s="83"/>
      <c r="LOG8" s="83"/>
      <c r="LOH8" s="83"/>
      <c r="LOI8" s="83"/>
      <c r="LOJ8" s="83"/>
      <c r="LOK8" s="83"/>
      <c r="LOL8" s="83"/>
      <c r="LOM8" s="83"/>
      <c r="LON8" s="83"/>
      <c r="LOO8" s="83"/>
      <c r="LOP8" s="83"/>
      <c r="LOQ8" s="83"/>
      <c r="LOR8" s="83"/>
      <c r="LOS8" s="83"/>
      <c r="LOT8" s="83"/>
      <c r="LOU8" s="83"/>
      <c r="LOV8" s="83"/>
      <c r="LOW8" s="83"/>
      <c r="LOX8" s="83"/>
      <c r="LOY8" s="83"/>
      <c r="LOZ8" s="83"/>
      <c r="LPA8" s="83"/>
      <c r="LPB8" s="83"/>
      <c r="LPC8" s="83"/>
      <c r="LPD8" s="83"/>
      <c r="LPE8" s="83"/>
      <c r="LPF8" s="83"/>
      <c r="LPG8" s="83"/>
      <c r="LPH8" s="83"/>
      <c r="LPI8" s="83"/>
      <c r="LPJ8" s="83"/>
      <c r="LPK8" s="83"/>
      <c r="LPL8" s="83"/>
      <c r="LPM8" s="83"/>
      <c r="LPN8" s="83"/>
      <c r="LPO8" s="83"/>
      <c r="LPP8" s="83"/>
      <c r="LPQ8" s="83"/>
      <c r="LPR8" s="83"/>
      <c r="LPS8" s="83"/>
      <c r="LPT8" s="83"/>
      <c r="LPU8" s="83"/>
      <c r="LPV8" s="83"/>
      <c r="LPW8" s="83"/>
      <c r="LPX8" s="83"/>
      <c r="LPY8" s="83"/>
      <c r="LPZ8" s="83"/>
      <c r="LQA8" s="83"/>
      <c r="LQB8" s="83"/>
      <c r="LQC8" s="83"/>
      <c r="LQD8" s="83"/>
      <c r="LQE8" s="83"/>
      <c r="LQF8" s="83"/>
      <c r="LQG8" s="83"/>
      <c r="LQH8" s="83"/>
      <c r="LQI8" s="83"/>
      <c r="LQJ8" s="83"/>
      <c r="LQK8" s="83"/>
      <c r="LQL8" s="83"/>
      <c r="LQM8" s="83"/>
      <c r="LQN8" s="83"/>
      <c r="LQO8" s="83"/>
      <c r="LQP8" s="83"/>
      <c r="LQQ8" s="83"/>
      <c r="LQR8" s="83"/>
      <c r="LQS8" s="83"/>
      <c r="LQT8" s="83"/>
      <c r="LQU8" s="83"/>
      <c r="LQV8" s="83"/>
      <c r="LQW8" s="83"/>
      <c r="LQX8" s="83"/>
      <c r="LQY8" s="83"/>
      <c r="LQZ8" s="83"/>
      <c r="LRA8" s="83"/>
      <c r="LRB8" s="83"/>
      <c r="LRC8" s="83"/>
      <c r="LRD8" s="83"/>
      <c r="LRE8" s="83"/>
      <c r="LRF8" s="83"/>
      <c r="LRG8" s="83"/>
      <c r="LRH8" s="83"/>
      <c r="LRI8" s="83"/>
      <c r="LRJ8" s="83"/>
      <c r="LRK8" s="83"/>
      <c r="LRL8" s="83"/>
      <c r="LRM8" s="83"/>
      <c r="LRN8" s="83"/>
      <c r="LRO8" s="83"/>
      <c r="LRP8" s="83"/>
      <c r="LRQ8" s="83"/>
      <c r="LRR8" s="83"/>
      <c r="LRS8" s="83"/>
      <c r="LRT8" s="83"/>
      <c r="LRU8" s="83"/>
      <c r="LRV8" s="83"/>
      <c r="LRW8" s="83"/>
      <c r="LRX8" s="83"/>
      <c r="LRY8" s="83"/>
      <c r="LRZ8" s="83"/>
      <c r="LSA8" s="83"/>
      <c r="LSB8" s="83"/>
      <c r="LSC8" s="83"/>
      <c r="LSD8" s="83"/>
      <c r="LSE8" s="83"/>
      <c r="LSF8" s="83"/>
      <c r="LSG8" s="83"/>
      <c r="LSH8" s="83"/>
      <c r="LSI8" s="83"/>
      <c r="LSJ8" s="83"/>
      <c r="LSK8" s="83"/>
      <c r="LSL8" s="83"/>
      <c r="LSM8" s="83"/>
      <c r="LSN8" s="83"/>
      <c r="LSO8" s="83"/>
      <c r="LSP8" s="83"/>
      <c r="LSQ8" s="83"/>
      <c r="LSR8" s="83"/>
      <c r="LSS8" s="83"/>
      <c r="LST8" s="83"/>
      <c r="LSU8" s="83"/>
      <c r="LSV8" s="83"/>
      <c r="LSW8" s="83"/>
      <c r="LSX8" s="83"/>
      <c r="LSY8" s="83"/>
      <c r="LSZ8" s="83"/>
      <c r="LTA8" s="83"/>
      <c r="LTB8" s="83"/>
      <c r="LTC8" s="83"/>
      <c r="LTD8" s="83"/>
      <c r="LTE8" s="83"/>
      <c r="LTF8" s="83"/>
      <c r="LTG8" s="83"/>
      <c r="LTH8" s="83"/>
      <c r="LTI8" s="83"/>
      <c r="LTJ8" s="83"/>
      <c r="LTK8" s="83"/>
      <c r="LTL8" s="83"/>
      <c r="LTM8" s="83"/>
      <c r="LTN8" s="83"/>
      <c r="LTO8" s="83"/>
      <c r="LTP8" s="83"/>
      <c r="LTQ8" s="83"/>
      <c r="LTR8" s="83"/>
      <c r="LTS8" s="83"/>
      <c r="LTT8" s="83"/>
      <c r="LTU8" s="83"/>
      <c r="LTV8" s="83"/>
      <c r="LTW8" s="83"/>
      <c r="LTX8" s="83"/>
      <c r="LTY8" s="83"/>
      <c r="LTZ8" s="83"/>
      <c r="LUA8" s="83"/>
      <c r="LUB8" s="83"/>
      <c r="LUC8" s="83"/>
      <c r="LUD8" s="83"/>
      <c r="LUE8" s="83"/>
      <c r="LUF8" s="83"/>
      <c r="LUG8" s="83"/>
      <c r="LUH8" s="83"/>
      <c r="LUI8" s="83"/>
      <c r="LUJ8" s="83"/>
      <c r="LUK8" s="83"/>
      <c r="LUL8" s="83"/>
      <c r="LUM8" s="83"/>
      <c r="LUN8" s="83"/>
      <c r="LUO8" s="83"/>
      <c r="LUP8" s="83"/>
      <c r="LUQ8" s="83"/>
      <c r="LUR8" s="83"/>
      <c r="LUS8" s="83"/>
      <c r="LUT8" s="83"/>
      <c r="LUU8" s="83"/>
      <c r="LUV8" s="83"/>
      <c r="LUW8" s="83"/>
      <c r="LUX8" s="83"/>
      <c r="LUY8" s="83"/>
      <c r="LUZ8" s="83"/>
      <c r="LVA8" s="83"/>
      <c r="LVB8" s="83"/>
      <c r="LVC8" s="83"/>
      <c r="LVD8" s="83"/>
      <c r="LVE8" s="83"/>
      <c r="LVF8" s="83"/>
      <c r="LVG8" s="83"/>
      <c r="LVH8" s="83"/>
      <c r="LVI8" s="83"/>
      <c r="LVJ8" s="83"/>
      <c r="LVK8" s="83"/>
      <c r="LVL8" s="83"/>
      <c r="LVM8" s="83"/>
      <c r="LVN8" s="83"/>
      <c r="LVO8" s="83"/>
      <c r="LVP8" s="83"/>
      <c r="LVQ8" s="83"/>
      <c r="LVR8" s="83"/>
      <c r="LVS8" s="83"/>
      <c r="LVT8" s="83"/>
      <c r="LVU8" s="83"/>
      <c r="LVV8" s="83"/>
      <c r="LVW8" s="83"/>
      <c r="LVX8" s="83"/>
      <c r="LVY8" s="83"/>
      <c r="LVZ8" s="83"/>
      <c r="LWA8" s="83"/>
      <c r="LWB8" s="83"/>
      <c r="LWC8" s="83"/>
      <c r="LWD8" s="83"/>
      <c r="LWE8" s="83"/>
      <c r="LWF8" s="83"/>
      <c r="LWG8" s="83"/>
      <c r="LWH8" s="83"/>
      <c r="LWI8" s="83"/>
      <c r="LWJ8" s="83"/>
      <c r="LWK8" s="83"/>
      <c r="LWL8" s="83"/>
      <c r="LWM8" s="83"/>
      <c r="LWN8" s="83"/>
      <c r="LWO8" s="83"/>
      <c r="LWP8" s="83"/>
      <c r="LWQ8" s="83"/>
      <c r="LWR8" s="83"/>
      <c r="LWS8" s="83"/>
      <c r="LWT8" s="83"/>
      <c r="LWU8" s="83"/>
      <c r="LWV8" s="83"/>
      <c r="LWW8" s="83"/>
      <c r="LWX8" s="83"/>
      <c r="LWY8" s="83"/>
      <c r="LWZ8" s="83"/>
      <c r="LXA8" s="83"/>
      <c r="LXB8" s="83"/>
      <c r="LXC8" s="83"/>
      <c r="LXD8" s="83"/>
      <c r="LXE8" s="83"/>
      <c r="LXF8" s="83"/>
      <c r="LXG8" s="83"/>
      <c r="LXH8" s="83"/>
      <c r="LXI8" s="83"/>
      <c r="LXJ8" s="83"/>
      <c r="LXK8" s="83"/>
      <c r="LXL8" s="83"/>
      <c r="LXM8" s="83"/>
      <c r="LXN8" s="83"/>
      <c r="LXO8" s="83"/>
      <c r="LXP8" s="83"/>
      <c r="LXQ8" s="83"/>
      <c r="LXR8" s="83"/>
      <c r="LXS8" s="83"/>
      <c r="LXT8" s="83"/>
      <c r="LXU8" s="83"/>
      <c r="LXV8" s="83"/>
      <c r="LXW8" s="83"/>
      <c r="LXX8" s="83"/>
      <c r="LXY8" s="83"/>
      <c r="LXZ8" s="83"/>
      <c r="LYA8" s="83"/>
      <c r="LYB8" s="83"/>
      <c r="LYC8" s="83"/>
      <c r="LYD8" s="83"/>
      <c r="LYE8" s="83"/>
      <c r="LYF8" s="83"/>
      <c r="LYG8" s="83"/>
      <c r="LYH8" s="83"/>
      <c r="LYI8" s="83"/>
      <c r="LYJ8" s="83"/>
      <c r="LYK8" s="83"/>
      <c r="LYL8" s="83"/>
      <c r="LYM8" s="83"/>
      <c r="LYN8" s="83"/>
      <c r="LYO8" s="83"/>
      <c r="LYP8" s="83"/>
      <c r="LYQ8" s="83"/>
      <c r="LYR8" s="83"/>
      <c r="LYS8" s="83"/>
      <c r="LYT8" s="83"/>
      <c r="LYU8" s="83"/>
      <c r="LYV8" s="83"/>
      <c r="LYW8" s="83"/>
      <c r="LYX8" s="83"/>
      <c r="LYY8" s="83"/>
      <c r="LYZ8" s="83"/>
      <c r="LZA8" s="83"/>
      <c r="LZB8" s="83"/>
      <c r="LZC8" s="83"/>
      <c r="LZD8" s="83"/>
      <c r="LZE8" s="83"/>
      <c r="LZF8" s="83"/>
      <c r="LZG8" s="83"/>
      <c r="LZH8" s="83"/>
      <c r="LZI8" s="83"/>
      <c r="LZJ8" s="83"/>
      <c r="LZK8" s="83"/>
      <c r="LZL8" s="83"/>
      <c r="LZM8" s="83"/>
      <c r="LZN8" s="83"/>
      <c r="LZO8" s="83"/>
      <c r="LZP8" s="83"/>
      <c r="LZQ8" s="83"/>
      <c r="LZR8" s="83"/>
      <c r="LZS8" s="83"/>
      <c r="LZT8" s="83"/>
      <c r="LZU8" s="83"/>
      <c r="LZV8" s="83"/>
      <c r="LZW8" s="83"/>
      <c r="LZX8" s="83"/>
      <c r="LZY8" s="83"/>
      <c r="LZZ8" s="83"/>
      <c r="MAA8" s="83"/>
      <c r="MAB8" s="83"/>
      <c r="MAC8" s="83"/>
      <c r="MAD8" s="83"/>
      <c r="MAE8" s="83"/>
      <c r="MAF8" s="83"/>
      <c r="MAG8" s="83"/>
      <c r="MAH8" s="83"/>
      <c r="MAI8" s="83"/>
      <c r="MAJ8" s="83"/>
      <c r="MAK8" s="83"/>
      <c r="MAL8" s="83"/>
      <c r="MAM8" s="83"/>
      <c r="MAN8" s="83"/>
      <c r="MAO8" s="83"/>
      <c r="MAP8" s="83"/>
      <c r="MAQ8" s="83"/>
      <c r="MAR8" s="83"/>
      <c r="MAS8" s="83"/>
      <c r="MAT8" s="83"/>
      <c r="MAU8" s="83"/>
      <c r="MAV8" s="83"/>
      <c r="MAW8" s="83"/>
      <c r="MAX8" s="83"/>
      <c r="MAY8" s="83"/>
      <c r="MAZ8" s="83"/>
      <c r="MBA8" s="83"/>
      <c r="MBB8" s="83"/>
      <c r="MBC8" s="83"/>
      <c r="MBD8" s="83"/>
      <c r="MBE8" s="83"/>
      <c r="MBF8" s="83"/>
      <c r="MBG8" s="83"/>
      <c r="MBH8" s="83"/>
      <c r="MBI8" s="83"/>
      <c r="MBJ8" s="83"/>
      <c r="MBK8" s="83"/>
      <c r="MBL8" s="83"/>
      <c r="MBM8" s="83"/>
      <c r="MBN8" s="83"/>
      <c r="MBO8" s="83"/>
      <c r="MBP8" s="83"/>
      <c r="MBQ8" s="83"/>
      <c r="MBR8" s="83"/>
      <c r="MBS8" s="83"/>
      <c r="MBT8" s="83"/>
      <c r="MBU8" s="83"/>
      <c r="MBV8" s="83"/>
      <c r="MBW8" s="83"/>
      <c r="MBX8" s="83"/>
      <c r="MBY8" s="83"/>
      <c r="MBZ8" s="83"/>
      <c r="MCA8" s="83"/>
      <c r="MCB8" s="83"/>
      <c r="MCC8" s="83"/>
      <c r="MCD8" s="83"/>
      <c r="MCE8" s="83"/>
      <c r="MCF8" s="83"/>
      <c r="MCG8" s="83"/>
      <c r="MCH8" s="83"/>
      <c r="MCI8" s="83"/>
      <c r="MCJ8" s="83"/>
      <c r="MCK8" s="83"/>
      <c r="MCL8" s="83"/>
      <c r="MCM8" s="83"/>
      <c r="MCN8" s="83"/>
      <c r="MCO8" s="83"/>
      <c r="MCP8" s="83"/>
      <c r="MCQ8" s="83"/>
      <c r="MCR8" s="83"/>
      <c r="MCS8" s="83"/>
      <c r="MCT8" s="83"/>
      <c r="MCU8" s="83"/>
      <c r="MCV8" s="83"/>
      <c r="MCW8" s="83"/>
      <c r="MCX8" s="83"/>
      <c r="MCY8" s="83"/>
      <c r="MCZ8" s="83"/>
      <c r="MDA8" s="83"/>
      <c r="MDB8" s="83"/>
      <c r="MDC8" s="83"/>
      <c r="MDD8" s="83"/>
      <c r="MDE8" s="83"/>
      <c r="MDF8" s="83"/>
      <c r="MDG8" s="83"/>
      <c r="MDH8" s="83"/>
      <c r="MDI8" s="83"/>
      <c r="MDJ8" s="83"/>
      <c r="MDK8" s="83"/>
      <c r="MDL8" s="83"/>
      <c r="MDM8" s="83"/>
      <c r="MDN8" s="83"/>
      <c r="MDO8" s="83"/>
      <c r="MDP8" s="83"/>
      <c r="MDQ8" s="83"/>
      <c r="MDR8" s="83"/>
      <c r="MDS8" s="83"/>
      <c r="MDT8" s="83"/>
      <c r="MDU8" s="83"/>
      <c r="MDV8" s="83"/>
      <c r="MDW8" s="83"/>
      <c r="MDX8" s="83"/>
      <c r="MDY8" s="83"/>
      <c r="MDZ8" s="83"/>
      <c r="MEA8" s="83"/>
      <c r="MEB8" s="83"/>
      <c r="MEC8" s="83"/>
      <c r="MED8" s="83"/>
      <c r="MEE8" s="83"/>
      <c r="MEF8" s="83"/>
      <c r="MEG8" s="83"/>
      <c r="MEH8" s="83"/>
      <c r="MEI8" s="83"/>
      <c r="MEJ8" s="83"/>
      <c r="MEK8" s="83"/>
      <c r="MEL8" s="83"/>
      <c r="MEM8" s="83"/>
      <c r="MEN8" s="83"/>
      <c r="MEO8" s="83"/>
      <c r="MEP8" s="83"/>
      <c r="MEQ8" s="83"/>
      <c r="MER8" s="83"/>
      <c r="MES8" s="83"/>
      <c r="MET8" s="83"/>
      <c r="MEU8" s="83"/>
      <c r="MEV8" s="83"/>
      <c r="MEW8" s="83"/>
      <c r="MEX8" s="83"/>
      <c r="MEY8" s="83"/>
      <c r="MEZ8" s="83"/>
      <c r="MFA8" s="83"/>
      <c r="MFB8" s="83"/>
      <c r="MFC8" s="83"/>
      <c r="MFD8" s="83"/>
      <c r="MFE8" s="83"/>
      <c r="MFF8" s="83"/>
      <c r="MFG8" s="83"/>
      <c r="MFH8" s="83"/>
      <c r="MFI8" s="83"/>
      <c r="MFJ8" s="83"/>
      <c r="MFK8" s="83"/>
      <c r="MFL8" s="83"/>
      <c r="MFM8" s="83"/>
      <c r="MFN8" s="83"/>
      <c r="MFO8" s="83"/>
      <c r="MFP8" s="83"/>
      <c r="MFQ8" s="83"/>
      <c r="MFR8" s="83"/>
      <c r="MFS8" s="83"/>
      <c r="MFT8" s="83"/>
      <c r="MFU8" s="83"/>
      <c r="MFV8" s="83"/>
      <c r="MFW8" s="83"/>
      <c r="MFX8" s="83"/>
      <c r="MFY8" s="83"/>
      <c r="MFZ8" s="83"/>
      <c r="MGA8" s="83"/>
      <c r="MGB8" s="83"/>
      <c r="MGC8" s="83"/>
      <c r="MGD8" s="83"/>
      <c r="MGE8" s="83"/>
      <c r="MGF8" s="83"/>
      <c r="MGG8" s="83"/>
      <c r="MGH8" s="83"/>
      <c r="MGI8" s="83"/>
      <c r="MGJ8" s="83"/>
      <c r="MGK8" s="83"/>
      <c r="MGL8" s="83"/>
      <c r="MGM8" s="83"/>
      <c r="MGN8" s="83"/>
      <c r="MGO8" s="83"/>
      <c r="MGP8" s="83"/>
      <c r="MGQ8" s="83"/>
      <c r="MGR8" s="83"/>
      <c r="MGS8" s="83"/>
      <c r="MGT8" s="83"/>
      <c r="MGU8" s="83"/>
      <c r="MGV8" s="83"/>
      <c r="MGW8" s="83"/>
      <c r="MGX8" s="83"/>
      <c r="MGY8" s="83"/>
      <c r="MGZ8" s="83"/>
      <c r="MHA8" s="83"/>
      <c r="MHB8" s="83"/>
      <c r="MHC8" s="83"/>
      <c r="MHD8" s="83"/>
      <c r="MHE8" s="83"/>
      <c r="MHF8" s="83"/>
      <c r="MHG8" s="83"/>
      <c r="MHH8" s="83"/>
      <c r="MHI8" s="83"/>
      <c r="MHJ8" s="83"/>
      <c r="MHK8" s="83"/>
      <c r="MHL8" s="83"/>
      <c r="MHM8" s="83"/>
      <c r="MHN8" s="83"/>
      <c r="MHO8" s="83"/>
      <c r="MHP8" s="83"/>
      <c r="MHQ8" s="83"/>
      <c r="MHR8" s="83"/>
      <c r="MHS8" s="83"/>
      <c r="MHT8" s="83"/>
      <c r="MHU8" s="83"/>
      <c r="MHV8" s="83"/>
      <c r="MHW8" s="83"/>
      <c r="MHX8" s="83"/>
      <c r="MHY8" s="83"/>
      <c r="MHZ8" s="83"/>
      <c r="MIA8" s="83"/>
      <c r="MIB8" s="83"/>
      <c r="MIC8" s="83"/>
      <c r="MID8" s="83"/>
      <c r="MIE8" s="83"/>
      <c r="MIF8" s="83"/>
      <c r="MIG8" s="83"/>
      <c r="MIH8" s="83"/>
      <c r="MII8" s="83"/>
      <c r="MIJ8" s="83"/>
      <c r="MIK8" s="83"/>
      <c r="MIL8" s="83"/>
      <c r="MIM8" s="83"/>
      <c r="MIN8" s="83"/>
      <c r="MIO8" s="83"/>
      <c r="MIP8" s="83"/>
      <c r="MIQ8" s="83"/>
      <c r="MIR8" s="83"/>
      <c r="MIS8" s="83"/>
      <c r="MIT8" s="83"/>
      <c r="MIU8" s="83"/>
      <c r="MIV8" s="83"/>
      <c r="MIW8" s="83"/>
      <c r="MIX8" s="83"/>
      <c r="MIY8" s="83"/>
      <c r="MIZ8" s="83"/>
      <c r="MJA8" s="83"/>
      <c r="MJB8" s="83"/>
      <c r="MJC8" s="83"/>
      <c r="MJD8" s="83"/>
      <c r="MJE8" s="83"/>
      <c r="MJF8" s="83"/>
      <c r="MJG8" s="83"/>
      <c r="MJH8" s="83"/>
      <c r="MJI8" s="83"/>
      <c r="MJJ8" s="83"/>
      <c r="MJK8" s="83"/>
      <c r="MJL8" s="83"/>
      <c r="MJM8" s="83"/>
      <c r="MJN8" s="83"/>
      <c r="MJO8" s="83"/>
      <c r="MJP8" s="83"/>
      <c r="MJQ8" s="83"/>
      <c r="MJR8" s="83"/>
      <c r="MJS8" s="83"/>
      <c r="MJT8" s="83"/>
      <c r="MJU8" s="83"/>
      <c r="MJV8" s="83"/>
      <c r="MJW8" s="83"/>
      <c r="MJX8" s="83"/>
      <c r="MJY8" s="83"/>
      <c r="MJZ8" s="83"/>
      <c r="MKA8" s="83"/>
      <c r="MKB8" s="83"/>
      <c r="MKC8" s="83"/>
      <c r="MKD8" s="83"/>
      <c r="MKE8" s="83"/>
      <c r="MKF8" s="83"/>
      <c r="MKG8" s="83"/>
      <c r="MKH8" s="83"/>
      <c r="MKI8" s="83"/>
      <c r="MKJ8" s="83"/>
      <c r="MKK8" s="83"/>
      <c r="MKL8" s="83"/>
      <c r="MKM8" s="83"/>
      <c r="MKN8" s="83"/>
      <c r="MKO8" s="83"/>
      <c r="MKP8" s="83"/>
      <c r="MKQ8" s="83"/>
      <c r="MKR8" s="83"/>
      <c r="MKS8" s="83"/>
      <c r="MKT8" s="83"/>
      <c r="MKU8" s="83"/>
      <c r="MKV8" s="83"/>
      <c r="MKW8" s="83"/>
      <c r="MKX8" s="83"/>
      <c r="MKY8" s="83"/>
      <c r="MKZ8" s="83"/>
      <c r="MLA8" s="83"/>
      <c r="MLB8" s="83"/>
      <c r="MLC8" s="83"/>
      <c r="MLD8" s="83"/>
      <c r="MLE8" s="83"/>
      <c r="MLF8" s="83"/>
      <c r="MLG8" s="83"/>
      <c r="MLH8" s="83"/>
      <c r="MLI8" s="83"/>
      <c r="MLJ8" s="83"/>
      <c r="MLK8" s="83"/>
      <c r="MLL8" s="83"/>
      <c r="MLM8" s="83"/>
      <c r="MLN8" s="83"/>
      <c r="MLO8" s="83"/>
      <c r="MLP8" s="83"/>
      <c r="MLQ8" s="83"/>
      <c r="MLR8" s="83"/>
      <c r="MLS8" s="83"/>
      <c r="MLT8" s="83"/>
      <c r="MLU8" s="83"/>
      <c r="MLV8" s="83"/>
      <c r="MLW8" s="83"/>
      <c r="MLX8" s="83"/>
      <c r="MLY8" s="83"/>
      <c r="MLZ8" s="83"/>
      <c r="MMA8" s="83"/>
      <c r="MMB8" s="83"/>
      <c r="MMC8" s="83"/>
      <c r="MMD8" s="83"/>
      <c r="MME8" s="83"/>
      <c r="MMF8" s="83"/>
      <c r="MMG8" s="83"/>
      <c r="MMH8" s="83"/>
      <c r="MMI8" s="83"/>
      <c r="MMJ8" s="83"/>
      <c r="MMK8" s="83"/>
      <c r="MML8" s="83"/>
      <c r="MMM8" s="83"/>
      <c r="MMN8" s="83"/>
      <c r="MMO8" s="83"/>
      <c r="MMP8" s="83"/>
      <c r="MMQ8" s="83"/>
      <c r="MMR8" s="83"/>
      <c r="MMS8" s="83"/>
      <c r="MMT8" s="83"/>
      <c r="MMU8" s="83"/>
      <c r="MMV8" s="83"/>
      <c r="MMW8" s="83"/>
      <c r="MMX8" s="83"/>
      <c r="MMY8" s="83"/>
      <c r="MMZ8" s="83"/>
      <c r="MNA8" s="83"/>
      <c r="MNB8" s="83"/>
      <c r="MNC8" s="83"/>
      <c r="MND8" s="83"/>
      <c r="MNE8" s="83"/>
      <c r="MNF8" s="83"/>
      <c r="MNG8" s="83"/>
      <c r="MNH8" s="83"/>
      <c r="MNI8" s="83"/>
      <c r="MNJ8" s="83"/>
      <c r="MNK8" s="83"/>
      <c r="MNL8" s="83"/>
      <c r="MNM8" s="83"/>
      <c r="MNN8" s="83"/>
      <c r="MNO8" s="83"/>
      <c r="MNP8" s="83"/>
      <c r="MNQ8" s="83"/>
      <c r="MNR8" s="83"/>
      <c r="MNS8" s="83"/>
      <c r="MNT8" s="83"/>
      <c r="MNU8" s="83"/>
      <c r="MNV8" s="83"/>
      <c r="MNW8" s="83"/>
      <c r="MNX8" s="83"/>
      <c r="MNY8" s="83"/>
      <c r="MNZ8" s="83"/>
      <c r="MOA8" s="83"/>
      <c r="MOB8" s="83"/>
      <c r="MOC8" s="83"/>
      <c r="MOD8" s="83"/>
      <c r="MOE8" s="83"/>
      <c r="MOF8" s="83"/>
      <c r="MOG8" s="83"/>
      <c r="MOH8" s="83"/>
      <c r="MOI8" s="83"/>
      <c r="MOJ8" s="83"/>
      <c r="MOK8" s="83"/>
      <c r="MOL8" s="83"/>
      <c r="MOM8" s="83"/>
      <c r="MON8" s="83"/>
      <c r="MOO8" s="83"/>
      <c r="MOP8" s="83"/>
      <c r="MOQ8" s="83"/>
      <c r="MOR8" s="83"/>
      <c r="MOS8" s="83"/>
      <c r="MOT8" s="83"/>
      <c r="MOU8" s="83"/>
      <c r="MOV8" s="83"/>
      <c r="MOW8" s="83"/>
      <c r="MOX8" s="83"/>
      <c r="MOY8" s="83"/>
      <c r="MOZ8" s="83"/>
      <c r="MPA8" s="83"/>
      <c r="MPB8" s="83"/>
      <c r="MPC8" s="83"/>
      <c r="MPD8" s="83"/>
      <c r="MPE8" s="83"/>
      <c r="MPF8" s="83"/>
      <c r="MPG8" s="83"/>
      <c r="MPH8" s="83"/>
      <c r="MPI8" s="83"/>
      <c r="MPJ8" s="83"/>
      <c r="MPK8" s="83"/>
      <c r="MPL8" s="83"/>
      <c r="MPM8" s="83"/>
      <c r="MPN8" s="83"/>
      <c r="MPO8" s="83"/>
      <c r="MPP8" s="83"/>
      <c r="MPQ8" s="83"/>
      <c r="MPR8" s="83"/>
      <c r="MPS8" s="83"/>
      <c r="MPT8" s="83"/>
      <c r="MPU8" s="83"/>
      <c r="MPV8" s="83"/>
      <c r="MPW8" s="83"/>
      <c r="MPX8" s="83"/>
      <c r="MPY8" s="83"/>
      <c r="MPZ8" s="83"/>
      <c r="MQA8" s="83"/>
      <c r="MQB8" s="83"/>
      <c r="MQC8" s="83"/>
      <c r="MQD8" s="83"/>
      <c r="MQE8" s="83"/>
      <c r="MQF8" s="83"/>
      <c r="MQG8" s="83"/>
      <c r="MQH8" s="83"/>
      <c r="MQI8" s="83"/>
      <c r="MQJ8" s="83"/>
      <c r="MQK8" s="83"/>
      <c r="MQL8" s="83"/>
      <c r="MQM8" s="83"/>
      <c r="MQN8" s="83"/>
      <c r="MQO8" s="83"/>
      <c r="MQP8" s="83"/>
      <c r="MQQ8" s="83"/>
      <c r="MQR8" s="83"/>
      <c r="MQS8" s="83"/>
      <c r="MQT8" s="83"/>
      <c r="MQU8" s="83"/>
      <c r="MQV8" s="83"/>
      <c r="MQW8" s="83"/>
      <c r="MQX8" s="83"/>
      <c r="MQY8" s="83"/>
      <c r="MQZ8" s="83"/>
      <c r="MRA8" s="83"/>
      <c r="MRB8" s="83"/>
      <c r="MRC8" s="83"/>
      <c r="MRD8" s="83"/>
      <c r="MRE8" s="83"/>
      <c r="MRF8" s="83"/>
      <c r="MRG8" s="83"/>
      <c r="MRH8" s="83"/>
      <c r="MRI8" s="83"/>
      <c r="MRJ8" s="83"/>
      <c r="MRK8" s="83"/>
      <c r="MRL8" s="83"/>
      <c r="MRM8" s="83"/>
      <c r="MRN8" s="83"/>
      <c r="MRO8" s="83"/>
      <c r="MRP8" s="83"/>
      <c r="MRQ8" s="83"/>
      <c r="MRR8" s="83"/>
      <c r="MRS8" s="83"/>
      <c r="MRT8" s="83"/>
      <c r="MRU8" s="83"/>
      <c r="MRV8" s="83"/>
      <c r="MRW8" s="83"/>
      <c r="MRX8" s="83"/>
      <c r="MRY8" s="83"/>
      <c r="MRZ8" s="83"/>
      <c r="MSA8" s="83"/>
      <c r="MSB8" s="83"/>
      <c r="MSC8" s="83"/>
      <c r="MSD8" s="83"/>
      <c r="MSE8" s="83"/>
      <c r="MSF8" s="83"/>
      <c r="MSG8" s="83"/>
      <c r="MSH8" s="83"/>
      <c r="MSI8" s="83"/>
      <c r="MSJ8" s="83"/>
      <c r="MSK8" s="83"/>
      <c r="MSL8" s="83"/>
      <c r="MSM8" s="83"/>
      <c r="MSN8" s="83"/>
      <c r="MSO8" s="83"/>
      <c r="MSP8" s="83"/>
      <c r="MSQ8" s="83"/>
      <c r="MSR8" s="83"/>
      <c r="MSS8" s="83"/>
      <c r="MST8" s="83"/>
      <c r="MSU8" s="83"/>
      <c r="MSV8" s="83"/>
      <c r="MSW8" s="83"/>
      <c r="MSX8" s="83"/>
      <c r="MSY8" s="83"/>
      <c r="MSZ8" s="83"/>
      <c r="MTA8" s="83"/>
      <c r="MTB8" s="83"/>
      <c r="MTC8" s="83"/>
      <c r="MTD8" s="83"/>
      <c r="MTE8" s="83"/>
      <c r="MTF8" s="83"/>
      <c r="MTG8" s="83"/>
      <c r="MTH8" s="83"/>
      <c r="MTI8" s="83"/>
      <c r="MTJ8" s="83"/>
      <c r="MTK8" s="83"/>
      <c r="MTL8" s="83"/>
      <c r="MTM8" s="83"/>
      <c r="MTN8" s="83"/>
      <c r="MTO8" s="83"/>
      <c r="MTP8" s="83"/>
      <c r="MTQ8" s="83"/>
      <c r="MTR8" s="83"/>
      <c r="MTS8" s="83"/>
      <c r="MTT8" s="83"/>
      <c r="MTU8" s="83"/>
      <c r="MTV8" s="83"/>
      <c r="MTW8" s="83"/>
      <c r="MTX8" s="83"/>
      <c r="MTY8" s="83"/>
      <c r="MTZ8" s="83"/>
      <c r="MUA8" s="83"/>
      <c r="MUB8" s="83"/>
      <c r="MUC8" s="83"/>
      <c r="MUD8" s="83"/>
      <c r="MUE8" s="83"/>
      <c r="MUF8" s="83"/>
      <c r="MUG8" s="83"/>
      <c r="MUH8" s="83"/>
      <c r="MUI8" s="83"/>
      <c r="MUJ8" s="83"/>
      <c r="MUK8" s="83"/>
      <c r="MUL8" s="83"/>
      <c r="MUM8" s="83"/>
      <c r="MUN8" s="83"/>
      <c r="MUO8" s="83"/>
      <c r="MUP8" s="83"/>
      <c r="MUQ8" s="83"/>
      <c r="MUR8" s="83"/>
      <c r="MUS8" s="83"/>
      <c r="MUT8" s="83"/>
      <c r="MUU8" s="83"/>
      <c r="MUV8" s="83"/>
      <c r="MUW8" s="83"/>
      <c r="MUX8" s="83"/>
      <c r="MUY8" s="83"/>
      <c r="MUZ8" s="83"/>
      <c r="MVA8" s="83"/>
      <c r="MVB8" s="83"/>
      <c r="MVC8" s="83"/>
      <c r="MVD8" s="83"/>
      <c r="MVE8" s="83"/>
      <c r="MVF8" s="83"/>
      <c r="MVG8" s="83"/>
      <c r="MVH8" s="83"/>
      <c r="MVI8" s="83"/>
      <c r="MVJ8" s="83"/>
      <c r="MVK8" s="83"/>
      <c r="MVL8" s="83"/>
      <c r="MVM8" s="83"/>
      <c r="MVN8" s="83"/>
      <c r="MVO8" s="83"/>
      <c r="MVP8" s="83"/>
      <c r="MVQ8" s="83"/>
      <c r="MVR8" s="83"/>
      <c r="MVS8" s="83"/>
      <c r="MVT8" s="83"/>
      <c r="MVU8" s="83"/>
      <c r="MVV8" s="83"/>
      <c r="MVW8" s="83"/>
      <c r="MVX8" s="83"/>
      <c r="MVY8" s="83"/>
      <c r="MVZ8" s="83"/>
      <c r="MWA8" s="83"/>
      <c r="MWB8" s="83"/>
      <c r="MWC8" s="83"/>
      <c r="MWD8" s="83"/>
      <c r="MWE8" s="83"/>
      <c r="MWF8" s="83"/>
      <c r="MWG8" s="83"/>
      <c r="MWH8" s="83"/>
      <c r="MWI8" s="83"/>
      <c r="MWJ8" s="83"/>
      <c r="MWK8" s="83"/>
      <c r="MWL8" s="83"/>
      <c r="MWM8" s="83"/>
      <c r="MWN8" s="83"/>
      <c r="MWO8" s="83"/>
      <c r="MWP8" s="83"/>
      <c r="MWQ8" s="83"/>
      <c r="MWR8" s="83"/>
      <c r="MWS8" s="83"/>
      <c r="MWT8" s="83"/>
      <c r="MWU8" s="83"/>
      <c r="MWV8" s="83"/>
      <c r="MWW8" s="83"/>
      <c r="MWX8" s="83"/>
      <c r="MWY8" s="83"/>
      <c r="MWZ8" s="83"/>
      <c r="MXA8" s="83"/>
      <c r="MXB8" s="83"/>
      <c r="MXC8" s="83"/>
      <c r="MXD8" s="83"/>
      <c r="MXE8" s="83"/>
      <c r="MXF8" s="83"/>
      <c r="MXG8" s="83"/>
      <c r="MXH8" s="83"/>
      <c r="MXI8" s="83"/>
      <c r="MXJ8" s="83"/>
      <c r="MXK8" s="83"/>
      <c r="MXL8" s="83"/>
      <c r="MXM8" s="83"/>
      <c r="MXN8" s="83"/>
      <c r="MXO8" s="83"/>
      <c r="MXP8" s="83"/>
      <c r="MXQ8" s="83"/>
      <c r="MXR8" s="83"/>
      <c r="MXS8" s="83"/>
      <c r="MXT8" s="83"/>
      <c r="MXU8" s="83"/>
      <c r="MXV8" s="83"/>
      <c r="MXW8" s="83"/>
      <c r="MXX8" s="83"/>
      <c r="MXY8" s="83"/>
      <c r="MXZ8" s="83"/>
      <c r="MYA8" s="83"/>
      <c r="MYB8" s="83"/>
      <c r="MYC8" s="83"/>
      <c r="MYD8" s="83"/>
      <c r="MYE8" s="83"/>
      <c r="MYF8" s="83"/>
      <c r="MYG8" s="83"/>
      <c r="MYH8" s="83"/>
      <c r="MYI8" s="83"/>
      <c r="MYJ8" s="83"/>
      <c r="MYK8" s="83"/>
      <c r="MYL8" s="83"/>
      <c r="MYM8" s="83"/>
      <c r="MYN8" s="83"/>
      <c r="MYO8" s="83"/>
      <c r="MYP8" s="83"/>
      <c r="MYQ8" s="83"/>
      <c r="MYR8" s="83"/>
      <c r="MYS8" s="83"/>
      <c r="MYT8" s="83"/>
      <c r="MYU8" s="83"/>
      <c r="MYV8" s="83"/>
      <c r="MYW8" s="83"/>
      <c r="MYX8" s="83"/>
      <c r="MYY8" s="83"/>
      <c r="MYZ8" s="83"/>
      <c r="MZA8" s="83"/>
      <c r="MZB8" s="83"/>
      <c r="MZC8" s="83"/>
      <c r="MZD8" s="83"/>
      <c r="MZE8" s="83"/>
      <c r="MZF8" s="83"/>
      <c r="MZG8" s="83"/>
      <c r="MZH8" s="83"/>
      <c r="MZI8" s="83"/>
      <c r="MZJ8" s="83"/>
      <c r="MZK8" s="83"/>
      <c r="MZL8" s="83"/>
      <c r="MZM8" s="83"/>
      <c r="MZN8" s="83"/>
      <c r="MZO8" s="83"/>
      <c r="MZP8" s="83"/>
      <c r="MZQ8" s="83"/>
      <c r="MZR8" s="83"/>
      <c r="MZS8" s="83"/>
      <c r="MZT8" s="83"/>
      <c r="MZU8" s="83"/>
      <c r="MZV8" s="83"/>
      <c r="MZW8" s="83"/>
      <c r="MZX8" s="83"/>
      <c r="MZY8" s="83"/>
      <c r="MZZ8" s="83"/>
      <c r="NAA8" s="83"/>
      <c r="NAB8" s="83"/>
      <c r="NAC8" s="83"/>
      <c r="NAD8" s="83"/>
      <c r="NAE8" s="83"/>
      <c r="NAF8" s="83"/>
      <c r="NAG8" s="83"/>
      <c r="NAH8" s="83"/>
      <c r="NAI8" s="83"/>
      <c r="NAJ8" s="83"/>
      <c r="NAK8" s="83"/>
      <c r="NAL8" s="83"/>
      <c r="NAM8" s="83"/>
      <c r="NAN8" s="83"/>
      <c r="NAO8" s="83"/>
      <c r="NAP8" s="83"/>
      <c r="NAQ8" s="83"/>
      <c r="NAR8" s="83"/>
      <c r="NAS8" s="83"/>
      <c r="NAT8" s="83"/>
      <c r="NAU8" s="83"/>
      <c r="NAV8" s="83"/>
      <c r="NAW8" s="83"/>
      <c r="NAX8" s="83"/>
      <c r="NAY8" s="83"/>
      <c r="NAZ8" s="83"/>
      <c r="NBA8" s="83"/>
      <c r="NBB8" s="83"/>
      <c r="NBC8" s="83"/>
      <c r="NBD8" s="83"/>
      <c r="NBE8" s="83"/>
      <c r="NBF8" s="83"/>
      <c r="NBG8" s="83"/>
      <c r="NBH8" s="83"/>
      <c r="NBI8" s="83"/>
      <c r="NBJ8" s="83"/>
      <c r="NBK8" s="83"/>
      <c r="NBL8" s="83"/>
      <c r="NBM8" s="83"/>
      <c r="NBN8" s="83"/>
      <c r="NBO8" s="83"/>
      <c r="NBP8" s="83"/>
      <c r="NBQ8" s="83"/>
      <c r="NBR8" s="83"/>
      <c r="NBS8" s="83"/>
      <c r="NBT8" s="83"/>
      <c r="NBU8" s="83"/>
      <c r="NBV8" s="83"/>
      <c r="NBW8" s="83"/>
      <c r="NBX8" s="83"/>
      <c r="NBY8" s="83"/>
      <c r="NBZ8" s="83"/>
      <c r="NCA8" s="83"/>
      <c r="NCB8" s="83"/>
      <c r="NCC8" s="83"/>
      <c r="NCD8" s="83"/>
      <c r="NCE8" s="83"/>
      <c r="NCF8" s="83"/>
      <c r="NCG8" s="83"/>
      <c r="NCH8" s="83"/>
      <c r="NCI8" s="83"/>
      <c r="NCJ8" s="83"/>
      <c r="NCK8" s="83"/>
      <c r="NCL8" s="83"/>
      <c r="NCM8" s="83"/>
      <c r="NCN8" s="83"/>
      <c r="NCO8" s="83"/>
      <c r="NCP8" s="83"/>
      <c r="NCQ8" s="83"/>
      <c r="NCR8" s="83"/>
      <c r="NCS8" s="83"/>
      <c r="NCT8" s="83"/>
      <c r="NCU8" s="83"/>
      <c r="NCV8" s="83"/>
      <c r="NCW8" s="83"/>
      <c r="NCX8" s="83"/>
      <c r="NCY8" s="83"/>
      <c r="NCZ8" s="83"/>
      <c r="NDA8" s="83"/>
      <c r="NDB8" s="83"/>
      <c r="NDC8" s="83"/>
      <c r="NDD8" s="83"/>
      <c r="NDE8" s="83"/>
      <c r="NDF8" s="83"/>
      <c r="NDG8" s="83"/>
      <c r="NDH8" s="83"/>
      <c r="NDI8" s="83"/>
      <c r="NDJ8" s="83"/>
      <c r="NDK8" s="83"/>
      <c r="NDL8" s="83"/>
      <c r="NDM8" s="83"/>
      <c r="NDN8" s="83"/>
      <c r="NDO8" s="83"/>
      <c r="NDP8" s="83"/>
      <c r="NDQ8" s="83"/>
      <c r="NDR8" s="83"/>
      <c r="NDS8" s="83"/>
      <c r="NDT8" s="83"/>
      <c r="NDU8" s="83"/>
      <c r="NDV8" s="83"/>
      <c r="NDW8" s="83"/>
      <c r="NDX8" s="83"/>
      <c r="NDY8" s="83"/>
      <c r="NDZ8" s="83"/>
      <c r="NEA8" s="83"/>
      <c r="NEB8" s="83"/>
      <c r="NEC8" s="83"/>
      <c r="NED8" s="83"/>
      <c r="NEE8" s="83"/>
      <c r="NEF8" s="83"/>
      <c r="NEG8" s="83"/>
      <c r="NEH8" s="83"/>
      <c r="NEI8" s="83"/>
      <c r="NEJ8" s="83"/>
      <c r="NEK8" s="83"/>
      <c r="NEL8" s="83"/>
      <c r="NEM8" s="83"/>
      <c r="NEN8" s="83"/>
      <c r="NEO8" s="83"/>
      <c r="NEP8" s="83"/>
      <c r="NEQ8" s="83"/>
      <c r="NER8" s="83"/>
      <c r="NES8" s="83"/>
      <c r="NET8" s="83"/>
      <c r="NEU8" s="83"/>
      <c r="NEV8" s="83"/>
      <c r="NEW8" s="83"/>
      <c r="NEX8" s="83"/>
      <c r="NEY8" s="83"/>
      <c r="NEZ8" s="83"/>
      <c r="NFA8" s="83"/>
      <c r="NFB8" s="83"/>
      <c r="NFC8" s="83"/>
      <c r="NFD8" s="83"/>
      <c r="NFE8" s="83"/>
      <c r="NFF8" s="83"/>
      <c r="NFG8" s="83"/>
      <c r="NFH8" s="83"/>
      <c r="NFI8" s="83"/>
      <c r="NFJ8" s="83"/>
      <c r="NFK8" s="83"/>
      <c r="NFL8" s="83"/>
      <c r="NFM8" s="83"/>
      <c r="NFN8" s="83"/>
      <c r="NFO8" s="83"/>
      <c r="NFP8" s="83"/>
      <c r="NFQ8" s="83"/>
      <c r="NFR8" s="83"/>
      <c r="NFS8" s="83"/>
      <c r="NFT8" s="83"/>
      <c r="NFU8" s="83"/>
      <c r="NFV8" s="83"/>
      <c r="NFW8" s="83"/>
      <c r="NFX8" s="83"/>
      <c r="NFY8" s="83"/>
      <c r="NFZ8" s="83"/>
      <c r="NGA8" s="83"/>
      <c r="NGB8" s="83"/>
      <c r="NGC8" s="83"/>
      <c r="NGD8" s="83"/>
      <c r="NGE8" s="83"/>
      <c r="NGF8" s="83"/>
      <c r="NGG8" s="83"/>
      <c r="NGH8" s="83"/>
      <c r="NGI8" s="83"/>
      <c r="NGJ8" s="83"/>
      <c r="NGK8" s="83"/>
      <c r="NGL8" s="83"/>
      <c r="NGM8" s="83"/>
      <c r="NGN8" s="83"/>
      <c r="NGO8" s="83"/>
      <c r="NGP8" s="83"/>
      <c r="NGQ8" s="83"/>
      <c r="NGR8" s="83"/>
      <c r="NGS8" s="83"/>
      <c r="NGT8" s="83"/>
      <c r="NGU8" s="83"/>
      <c r="NGV8" s="83"/>
      <c r="NGW8" s="83"/>
      <c r="NGX8" s="83"/>
      <c r="NGY8" s="83"/>
      <c r="NGZ8" s="83"/>
      <c r="NHA8" s="83"/>
      <c r="NHB8" s="83"/>
      <c r="NHC8" s="83"/>
      <c r="NHD8" s="83"/>
      <c r="NHE8" s="83"/>
      <c r="NHF8" s="83"/>
      <c r="NHG8" s="83"/>
      <c r="NHH8" s="83"/>
      <c r="NHI8" s="83"/>
      <c r="NHJ8" s="83"/>
      <c r="NHK8" s="83"/>
      <c r="NHL8" s="83"/>
      <c r="NHM8" s="83"/>
      <c r="NHN8" s="83"/>
      <c r="NHO8" s="83"/>
      <c r="NHP8" s="83"/>
      <c r="NHQ8" s="83"/>
      <c r="NHR8" s="83"/>
      <c r="NHS8" s="83"/>
      <c r="NHT8" s="83"/>
      <c r="NHU8" s="83"/>
      <c r="NHV8" s="83"/>
      <c r="NHW8" s="83"/>
      <c r="NHX8" s="83"/>
      <c r="NHY8" s="83"/>
      <c r="NHZ8" s="83"/>
      <c r="NIA8" s="83"/>
      <c r="NIB8" s="83"/>
      <c r="NIC8" s="83"/>
      <c r="NID8" s="83"/>
      <c r="NIE8" s="83"/>
      <c r="NIF8" s="83"/>
      <c r="NIG8" s="83"/>
      <c r="NIH8" s="83"/>
      <c r="NII8" s="83"/>
      <c r="NIJ8" s="83"/>
      <c r="NIK8" s="83"/>
      <c r="NIL8" s="83"/>
      <c r="NIM8" s="83"/>
      <c r="NIN8" s="83"/>
      <c r="NIO8" s="83"/>
      <c r="NIP8" s="83"/>
      <c r="NIQ8" s="83"/>
      <c r="NIR8" s="83"/>
      <c r="NIS8" s="83"/>
      <c r="NIT8" s="83"/>
      <c r="NIU8" s="83"/>
      <c r="NIV8" s="83"/>
      <c r="NIW8" s="83"/>
      <c r="NIX8" s="83"/>
      <c r="NIY8" s="83"/>
      <c r="NIZ8" s="83"/>
      <c r="NJA8" s="83"/>
      <c r="NJB8" s="83"/>
      <c r="NJC8" s="83"/>
      <c r="NJD8" s="83"/>
      <c r="NJE8" s="83"/>
      <c r="NJF8" s="83"/>
      <c r="NJG8" s="83"/>
      <c r="NJH8" s="83"/>
      <c r="NJI8" s="83"/>
      <c r="NJJ8" s="83"/>
      <c r="NJK8" s="83"/>
      <c r="NJL8" s="83"/>
      <c r="NJM8" s="83"/>
      <c r="NJN8" s="83"/>
      <c r="NJO8" s="83"/>
      <c r="NJP8" s="83"/>
      <c r="NJQ8" s="83"/>
      <c r="NJR8" s="83"/>
      <c r="NJS8" s="83"/>
      <c r="NJT8" s="83"/>
      <c r="NJU8" s="83"/>
      <c r="NJV8" s="83"/>
      <c r="NJW8" s="83"/>
      <c r="NJX8" s="83"/>
      <c r="NJY8" s="83"/>
      <c r="NJZ8" s="83"/>
      <c r="NKA8" s="83"/>
      <c r="NKB8" s="83"/>
      <c r="NKC8" s="83"/>
      <c r="NKD8" s="83"/>
      <c r="NKE8" s="83"/>
      <c r="NKF8" s="83"/>
      <c r="NKG8" s="83"/>
      <c r="NKH8" s="83"/>
      <c r="NKI8" s="83"/>
      <c r="NKJ8" s="83"/>
      <c r="NKK8" s="83"/>
      <c r="NKL8" s="83"/>
      <c r="NKM8" s="83"/>
      <c r="NKN8" s="83"/>
      <c r="NKO8" s="83"/>
      <c r="NKP8" s="83"/>
      <c r="NKQ8" s="83"/>
      <c r="NKR8" s="83"/>
      <c r="NKS8" s="83"/>
      <c r="NKT8" s="83"/>
      <c r="NKU8" s="83"/>
      <c r="NKV8" s="83"/>
      <c r="NKW8" s="83"/>
      <c r="NKX8" s="83"/>
      <c r="NKY8" s="83"/>
      <c r="NKZ8" s="83"/>
      <c r="NLA8" s="83"/>
      <c r="NLB8" s="83"/>
      <c r="NLC8" s="83"/>
      <c r="NLD8" s="83"/>
      <c r="NLE8" s="83"/>
      <c r="NLF8" s="83"/>
      <c r="NLG8" s="83"/>
      <c r="NLH8" s="83"/>
      <c r="NLI8" s="83"/>
      <c r="NLJ8" s="83"/>
      <c r="NLK8" s="83"/>
      <c r="NLL8" s="83"/>
      <c r="NLM8" s="83"/>
      <c r="NLN8" s="83"/>
      <c r="NLO8" s="83"/>
      <c r="NLP8" s="83"/>
      <c r="NLQ8" s="83"/>
      <c r="NLR8" s="83"/>
      <c r="NLS8" s="83"/>
      <c r="NLT8" s="83"/>
      <c r="NLU8" s="83"/>
      <c r="NLV8" s="83"/>
      <c r="NLW8" s="83"/>
      <c r="NLX8" s="83"/>
      <c r="NLY8" s="83"/>
      <c r="NLZ8" s="83"/>
      <c r="NMA8" s="83"/>
      <c r="NMB8" s="83"/>
      <c r="NMC8" s="83"/>
      <c r="NMD8" s="83"/>
      <c r="NME8" s="83"/>
      <c r="NMF8" s="83"/>
      <c r="NMG8" s="83"/>
      <c r="NMH8" s="83"/>
      <c r="NMI8" s="83"/>
      <c r="NMJ8" s="83"/>
      <c r="NMK8" s="83"/>
      <c r="NML8" s="83"/>
      <c r="NMM8" s="83"/>
      <c r="NMN8" s="83"/>
      <c r="NMO8" s="83"/>
      <c r="NMP8" s="83"/>
      <c r="NMQ8" s="83"/>
      <c r="NMR8" s="83"/>
      <c r="NMS8" s="83"/>
      <c r="NMT8" s="83"/>
      <c r="NMU8" s="83"/>
      <c r="NMV8" s="83"/>
      <c r="NMW8" s="83"/>
      <c r="NMX8" s="83"/>
      <c r="NMY8" s="83"/>
      <c r="NMZ8" s="83"/>
      <c r="NNA8" s="83"/>
      <c r="NNB8" s="83"/>
      <c r="NNC8" s="83"/>
      <c r="NND8" s="83"/>
      <c r="NNE8" s="83"/>
      <c r="NNF8" s="83"/>
      <c r="NNG8" s="83"/>
      <c r="NNH8" s="83"/>
      <c r="NNI8" s="83"/>
      <c r="NNJ8" s="83"/>
      <c r="NNK8" s="83"/>
      <c r="NNL8" s="83"/>
      <c r="NNM8" s="83"/>
      <c r="NNN8" s="83"/>
      <c r="NNO8" s="83"/>
      <c r="NNP8" s="83"/>
      <c r="NNQ8" s="83"/>
      <c r="NNR8" s="83"/>
      <c r="NNS8" s="83"/>
      <c r="NNT8" s="83"/>
      <c r="NNU8" s="83"/>
      <c r="NNV8" s="83"/>
      <c r="NNW8" s="83"/>
      <c r="NNX8" s="83"/>
      <c r="NNY8" s="83"/>
      <c r="NNZ8" s="83"/>
      <c r="NOA8" s="83"/>
      <c r="NOB8" s="83"/>
      <c r="NOC8" s="83"/>
      <c r="NOD8" s="83"/>
      <c r="NOE8" s="83"/>
      <c r="NOF8" s="83"/>
      <c r="NOG8" s="83"/>
      <c r="NOH8" s="83"/>
      <c r="NOI8" s="83"/>
      <c r="NOJ8" s="83"/>
      <c r="NOK8" s="83"/>
      <c r="NOL8" s="83"/>
      <c r="NOM8" s="83"/>
      <c r="NON8" s="83"/>
      <c r="NOO8" s="83"/>
      <c r="NOP8" s="83"/>
      <c r="NOQ8" s="83"/>
      <c r="NOR8" s="83"/>
      <c r="NOS8" s="83"/>
      <c r="NOT8" s="83"/>
      <c r="NOU8" s="83"/>
      <c r="NOV8" s="83"/>
      <c r="NOW8" s="83"/>
      <c r="NOX8" s="83"/>
      <c r="NOY8" s="83"/>
      <c r="NOZ8" s="83"/>
      <c r="NPA8" s="83"/>
      <c r="NPB8" s="83"/>
      <c r="NPC8" s="83"/>
      <c r="NPD8" s="83"/>
      <c r="NPE8" s="83"/>
      <c r="NPF8" s="83"/>
      <c r="NPG8" s="83"/>
      <c r="NPH8" s="83"/>
      <c r="NPI8" s="83"/>
      <c r="NPJ8" s="83"/>
      <c r="NPK8" s="83"/>
      <c r="NPL8" s="83"/>
      <c r="NPM8" s="83"/>
      <c r="NPN8" s="83"/>
      <c r="NPO8" s="83"/>
      <c r="NPP8" s="83"/>
      <c r="NPQ8" s="83"/>
      <c r="NPR8" s="83"/>
      <c r="NPS8" s="83"/>
      <c r="NPT8" s="83"/>
      <c r="NPU8" s="83"/>
      <c r="NPV8" s="83"/>
      <c r="NPW8" s="83"/>
      <c r="NPX8" s="83"/>
      <c r="NPY8" s="83"/>
      <c r="NPZ8" s="83"/>
      <c r="NQA8" s="83"/>
      <c r="NQB8" s="83"/>
      <c r="NQC8" s="83"/>
      <c r="NQD8" s="83"/>
      <c r="NQE8" s="83"/>
      <c r="NQF8" s="83"/>
      <c r="NQG8" s="83"/>
      <c r="NQH8" s="83"/>
      <c r="NQI8" s="83"/>
      <c r="NQJ8" s="83"/>
      <c r="NQK8" s="83"/>
      <c r="NQL8" s="83"/>
      <c r="NQM8" s="83"/>
      <c r="NQN8" s="83"/>
      <c r="NQO8" s="83"/>
      <c r="NQP8" s="83"/>
      <c r="NQQ8" s="83"/>
      <c r="NQR8" s="83"/>
      <c r="NQS8" s="83"/>
      <c r="NQT8" s="83"/>
      <c r="NQU8" s="83"/>
      <c r="NQV8" s="83"/>
      <c r="NQW8" s="83"/>
      <c r="NQX8" s="83"/>
      <c r="NQY8" s="83"/>
      <c r="NQZ8" s="83"/>
      <c r="NRA8" s="83"/>
      <c r="NRB8" s="83"/>
      <c r="NRC8" s="83"/>
      <c r="NRD8" s="83"/>
      <c r="NRE8" s="83"/>
      <c r="NRF8" s="83"/>
      <c r="NRG8" s="83"/>
      <c r="NRH8" s="83"/>
      <c r="NRI8" s="83"/>
      <c r="NRJ8" s="83"/>
      <c r="NRK8" s="83"/>
      <c r="NRL8" s="83"/>
      <c r="NRM8" s="83"/>
      <c r="NRN8" s="83"/>
      <c r="NRO8" s="83"/>
      <c r="NRP8" s="83"/>
      <c r="NRQ8" s="83"/>
      <c r="NRR8" s="83"/>
      <c r="NRS8" s="83"/>
      <c r="NRT8" s="83"/>
      <c r="NRU8" s="83"/>
      <c r="NRV8" s="83"/>
      <c r="NRW8" s="83"/>
      <c r="NRX8" s="83"/>
      <c r="NRY8" s="83"/>
      <c r="NRZ8" s="83"/>
      <c r="NSA8" s="83"/>
      <c r="NSB8" s="83"/>
      <c r="NSC8" s="83"/>
      <c r="NSD8" s="83"/>
      <c r="NSE8" s="83"/>
      <c r="NSF8" s="83"/>
      <c r="NSG8" s="83"/>
      <c r="NSH8" s="83"/>
      <c r="NSI8" s="83"/>
      <c r="NSJ8" s="83"/>
      <c r="NSK8" s="83"/>
      <c r="NSL8" s="83"/>
      <c r="NSM8" s="83"/>
      <c r="NSN8" s="83"/>
      <c r="NSO8" s="83"/>
      <c r="NSP8" s="83"/>
      <c r="NSQ8" s="83"/>
      <c r="NSR8" s="83"/>
      <c r="NSS8" s="83"/>
      <c r="NST8" s="83"/>
      <c r="NSU8" s="83"/>
      <c r="NSV8" s="83"/>
      <c r="NSW8" s="83"/>
      <c r="NSX8" s="83"/>
      <c r="NSY8" s="83"/>
      <c r="NSZ8" s="83"/>
      <c r="NTA8" s="83"/>
      <c r="NTB8" s="83"/>
      <c r="NTC8" s="83"/>
      <c r="NTD8" s="83"/>
      <c r="NTE8" s="83"/>
      <c r="NTF8" s="83"/>
      <c r="NTG8" s="83"/>
      <c r="NTH8" s="83"/>
      <c r="NTI8" s="83"/>
      <c r="NTJ8" s="83"/>
      <c r="NTK8" s="83"/>
      <c r="NTL8" s="83"/>
      <c r="NTM8" s="83"/>
      <c r="NTN8" s="83"/>
      <c r="NTO8" s="83"/>
      <c r="NTP8" s="83"/>
      <c r="NTQ8" s="83"/>
      <c r="NTR8" s="83"/>
      <c r="NTS8" s="83"/>
      <c r="NTT8" s="83"/>
      <c r="NTU8" s="83"/>
      <c r="NTV8" s="83"/>
      <c r="NTW8" s="83"/>
      <c r="NTX8" s="83"/>
      <c r="NTY8" s="83"/>
      <c r="NTZ8" s="83"/>
      <c r="NUA8" s="83"/>
      <c r="NUB8" s="83"/>
      <c r="NUC8" s="83"/>
      <c r="NUD8" s="83"/>
      <c r="NUE8" s="83"/>
      <c r="NUF8" s="83"/>
      <c r="NUG8" s="83"/>
      <c r="NUH8" s="83"/>
      <c r="NUI8" s="83"/>
      <c r="NUJ8" s="83"/>
      <c r="NUK8" s="83"/>
      <c r="NUL8" s="83"/>
      <c r="NUM8" s="83"/>
      <c r="NUN8" s="83"/>
      <c r="NUO8" s="83"/>
      <c r="NUP8" s="83"/>
      <c r="NUQ8" s="83"/>
      <c r="NUR8" s="83"/>
      <c r="NUS8" s="83"/>
      <c r="NUT8" s="83"/>
      <c r="NUU8" s="83"/>
      <c r="NUV8" s="83"/>
      <c r="NUW8" s="83"/>
      <c r="NUX8" s="83"/>
      <c r="NUY8" s="83"/>
      <c r="NUZ8" s="83"/>
      <c r="NVA8" s="83"/>
      <c r="NVB8" s="83"/>
      <c r="NVC8" s="83"/>
      <c r="NVD8" s="83"/>
      <c r="NVE8" s="83"/>
      <c r="NVF8" s="83"/>
      <c r="NVG8" s="83"/>
      <c r="NVH8" s="83"/>
      <c r="NVI8" s="83"/>
      <c r="NVJ8" s="83"/>
      <c r="NVK8" s="83"/>
      <c r="NVL8" s="83"/>
      <c r="NVM8" s="83"/>
      <c r="NVN8" s="83"/>
      <c r="NVO8" s="83"/>
      <c r="NVP8" s="83"/>
      <c r="NVQ8" s="83"/>
      <c r="NVR8" s="83"/>
      <c r="NVS8" s="83"/>
      <c r="NVT8" s="83"/>
      <c r="NVU8" s="83"/>
      <c r="NVV8" s="83"/>
      <c r="NVW8" s="83"/>
      <c r="NVX8" s="83"/>
      <c r="NVY8" s="83"/>
      <c r="NVZ8" s="83"/>
      <c r="NWA8" s="83"/>
      <c r="NWB8" s="83"/>
      <c r="NWC8" s="83"/>
      <c r="NWD8" s="83"/>
      <c r="NWE8" s="83"/>
      <c r="NWF8" s="83"/>
      <c r="NWG8" s="83"/>
      <c r="NWH8" s="83"/>
      <c r="NWI8" s="83"/>
      <c r="NWJ8" s="83"/>
      <c r="NWK8" s="83"/>
      <c r="NWL8" s="83"/>
      <c r="NWM8" s="83"/>
      <c r="NWN8" s="83"/>
      <c r="NWO8" s="83"/>
      <c r="NWP8" s="83"/>
      <c r="NWQ8" s="83"/>
      <c r="NWR8" s="83"/>
      <c r="NWS8" s="83"/>
      <c r="NWT8" s="83"/>
      <c r="NWU8" s="83"/>
      <c r="NWV8" s="83"/>
      <c r="NWW8" s="83"/>
      <c r="NWX8" s="83"/>
      <c r="NWY8" s="83"/>
      <c r="NWZ8" s="83"/>
      <c r="NXA8" s="83"/>
      <c r="NXB8" s="83"/>
      <c r="NXC8" s="83"/>
      <c r="NXD8" s="83"/>
      <c r="NXE8" s="83"/>
      <c r="NXF8" s="83"/>
      <c r="NXG8" s="83"/>
      <c r="NXH8" s="83"/>
      <c r="NXI8" s="83"/>
      <c r="NXJ8" s="83"/>
      <c r="NXK8" s="83"/>
      <c r="NXL8" s="83"/>
      <c r="NXM8" s="83"/>
      <c r="NXN8" s="83"/>
      <c r="NXO8" s="83"/>
      <c r="NXP8" s="83"/>
      <c r="NXQ8" s="83"/>
      <c r="NXR8" s="83"/>
      <c r="NXS8" s="83"/>
      <c r="NXT8" s="83"/>
      <c r="NXU8" s="83"/>
      <c r="NXV8" s="83"/>
      <c r="NXW8" s="83"/>
      <c r="NXX8" s="83"/>
      <c r="NXY8" s="83"/>
      <c r="NXZ8" s="83"/>
      <c r="NYA8" s="83"/>
      <c r="NYB8" s="83"/>
      <c r="NYC8" s="83"/>
      <c r="NYD8" s="83"/>
      <c r="NYE8" s="83"/>
      <c r="NYF8" s="83"/>
      <c r="NYG8" s="83"/>
      <c r="NYH8" s="83"/>
      <c r="NYI8" s="83"/>
      <c r="NYJ8" s="83"/>
      <c r="NYK8" s="83"/>
      <c r="NYL8" s="83"/>
      <c r="NYM8" s="83"/>
      <c r="NYN8" s="83"/>
      <c r="NYO8" s="83"/>
      <c r="NYP8" s="83"/>
      <c r="NYQ8" s="83"/>
      <c r="NYR8" s="83"/>
      <c r="NYS8" s="83"/>
      <c r="NYT8" s="83"/>
      <c r="NYU8" s="83"/>
      <c r="NYV8" s="83"/>
      <c r="NYW8" s="83"/>
      <c r="NYX8" s="83"/>
      <c r="NYY8" s="83"/>
      <c r="NYZ8" s="83"/>
      <c r="NZA8" s="83"/>
      <c r="NZB8" s="83"/>
      <c r="NZC8" s="83"/>
      <c r="NZD8" s="83"/>
      <c r="NZE8" s="83"/>
      <c r="NZF8" s="83"/>
      <c r="NZG8" s="83"/>
      <c r="NZH8" s="83"/>
      <c r="NZI8" s="83"/>
      <c r="NZJ8" s="83"/>
      <c r="NZK8" s="83"/>
      <c r="NZL8" s="83"/>
      <c r="NZM8" s="83"/>
      <c r="NZN8" s="83"/>
      <c r="NZO8" s="83"/>
      <c r="NZP8" s="83"/>
      <c r="NZQ8" s="83"/>
      <c r="NZR8" s="83"/>
      <c r="NZS8" s="83"/>
      <c r="NZT8" s="83"/>
      <c r="NZU8" s="83"/>
      <c r="NZV8" s="83"/>
      <c r="NZW8" s="83"/>
      <c r="NZX8" s="83"/>
      <c r="NZY8" s="83"/>
      <c r="NZZ8" s="83"/>
      <c r="OAA8" s="83"/>
      <c r="OAB8" s="83"/>
      <c r="OAC8" s="83"/>
      <c r="OAD8" s="83"/>
      <c r="OAE8" s="83"/>
      <c r="OAF8" s="83"/>
      <c r="OAG8" s="83"/>
      <c r="OAH8" s="83"/>
      <c r="OAI8" s="83"/>
      <c r="OAJ8" s="83"/>
      <c r="OAK8" s="83"/>
      <c r="OAL8" s="83"/>
      <c r="OAM8" s="83"/>
      <c r="OAN8" s="83"/>
      <c r="OAO8" s="83"/>
      <c r="OAP8" s="83"/>
      <c r="OAQ8" s="83"/>
      <c r="OAR8" s="83"/>
      <c r="OAS8" s="83"/>
      <c r="OAT8" s="83"/>
      <c r="OAU8" s="83"/>
      <c r="OAV8" s="83"/>
      <c r="OAW8" s="83"/>
      <c r="OAX8" s="83"/>
      <c r="OAY8" s="83"/>
      <c r="OAZ8" s="83"/>
      <c r="OBA8" s="83"/>
      <c r="OBB8" s="83"/>
      <c r="OBC8" s="83"/>
      <c r="OBD8" s="83"/>
      <c r="OBE8" s="83"/>
      <c r="OBF8" s="83"/>
      <c r="OBG8" s="83"/>
      <c r="OBH8" s="83"/>
      <c r="OBI8" s="83"/>
      <c r="OBJ8" s="83"/>
      <c r="OBK8" s="83"/>
      <c r="OBL8" s="83"/>
      <c r="OBM8" s="83"/>
      <c r="OBN8" s="83"/>
      <c r="OBO8" s="83"/>
      <c r="OBP8" s="83"/>
      <c r="OBQ8" s="83"/>
      <c r="OBR8" s="83"/>
      <c r="OBS8" s="83"/>
      <c r="OBT8" s="83"/>
      <c r="OBU8" s="83"/>
      <c r="OBV8" s="83"/>
      <c r="OBW8" s="83"/>
      <c r="OBX8" s="83"/>
      <c r="OBY8" s="83"/>
      <c r="OBZ8" s="83"/>
      <c r="OCA8" s="83"/>
      <c r="OCB8" s="83"/>
      <c r="OCC8" s="83"/>
      <c r="OCD8" s="83"/>
      <c r="OCE8" s="83"/>
      <c r="OCF8" s="83"/>
      <c r="OCG8" s="83"/>
      <c r="OCH8" s="83"/>
      <c r="OCI8" s="83"/>
      <c r="OCJ8" s="83"/>
      <c r="OCK8" s="83"/>
      <c r="OCL8" s="83"/>
      <c r="OCM8" s="83"/>
      <c r="OCN8" s="83"/>
      <c r="OCO8" s="83"/>
      <c r="OCP8" s="83"/>
      <c r="OCQ8" s="83"/>
      <c r="OCR8" s="83"/>
      <c r="OCS8" s="83"/>
      <c r="OCT8" s="83"/>
      <c r="OCU8" s="83"/>
      <c r="OCV8" s="83"/>
      <c r="OCW8" s="83"/>
      <c r="OCX8" s="83"/>
      <c r="OCY8" s="83"/>
      <c r="OCZ8" s="83"/>
      <c r="ODA8" s="83"/>
      <c r="ODB8" s="83"/>
      <c r="ODC8" s="83"/>
      <c r="ODD8" s="83"/>
      <c r="ODE8" s="83"/>
      <c r="ODF8" s="83"/>
      <c r="ODG8" s="83"/>
      <c r="ODH8" s="83"/>
      <c r="ODI8" s="83"/>
      <c r="ODJ8" s="83"/>
      <c r="ODK8" s="83"/>
      <c r="ODL8" s="83"/>
      <c r="ODM8" s="83"/>
      <c r="ODN8" s="83"/>
      <c r="ODO8" s="83"/>
      <c r="ODP8" s="83"/>
      <c r="ODQ8" s="83"/>
      <c r="ODR8" s="83"/>
      <c r="ODS8" s="83"/>
      <c r="ODT8" s="83"/>
      <c r="ODU8" s="83"/>
      <c r="ODV8" s="83"/>
      <c r="ODW8" s="83"/>
      <c r="ODX8" s="83"/>
      <c r="ODY8" s="83"/>
      <c r="ODZ8" s="83"/>
      <c r="OEA8" s="83"/>
      <c r="OEB8" s="83"/>
      <c r="OEC8" s="83"/>
      <c r="OED8" s="83"/>
      <c r="OEE8" s="83"/>
      <c r="OEF8" s="83"/>
      <c r="OEG8" s="83"/>
      <c r="OEH8" s="83"/>
      <c r="OEI8" s="83"/>
      <c r="OEJ8" s="83"/>
      <c r="OEK8" s="83"/>
      <c r="OEL8" s="83"/>
      <c r="OEM8" s="83"/>
      <c r="OEN8" s="83"/>
      <c r="OEO8" s="83"/>
      <c r="OEP8" s="83"/>
      <c r="OEQ8" s="83"/>
      <c r="OER8" s="83"/>
      <c r="OES8" s="83"/>
      <c r="OET8" s="83"/>
      <c r="OEU8" s="83"/>
      <c r="OEV8" s="83"/>
      <c r="OEW8" s="83"/>
      <c r="OEX8" s="83"/>
      <c r="OEY8" s="83"/>
      <c r="OEZ8" s="83"/>
      <c r="OFA8" s="83"/>
      <c r="OFB8" s="83"/>
      <c r="OFC8" s="83"/>
      <c r="OFD8" s="83"/>
      <c r="OFE8" s="83"/>
      <c r="OFF8" s="83"/>
      <c r="OFG8" s="83"/>
      <c r="OFH8" s="83"/>
      <c r="OFI8" s="83"/>
      <c r="OFJ8" s="83"/>
      <c r="OFK8" s="83"/>
      <c r="OFL8" s="83"/>
      <c r="OFM8" s="83"/>
      <c r="OFN8" s="83"/>
      <c r="OFO8" s="83"/>
      <c r="OFP8" s="83"/>
      <c r="OFQ8" s="83"/>
      <c r="OFR8" s="83"/>
      <c r="OFS8" s="83"/>
      <c r="OFT8" s="83"/>
      <c r="OFU8" s="83"/>
      <c r="OFV8" s="83"/>
      <c r="OFW8" s="83"/>
      <c r="OFX8" s="83"/>
      <c r="OFY8" s="83"/>
      <c r="OFZ8" s="83"/>
      <c r="OGA8" s="83"/>
      <c r="OGB8" s="83"/>
      <c r="OGC8" s="83"/>
      <c r="OGD8" s="83"/>
      <c r="OGE8" s="83"/>
      <c r="OGF8" s="83"/>
      <c r="OGG8" s="83"/>
      <c r="OGH8" s="83"/>
      <c r="OGI8" s="83"/>
      <c r="OGJ8" s="83"/>
      <c r="OGK8" s="83"/>
      <c r="OGL8" s="83"/>
      <c r="OGM8" s="83"/>
      <c r="OGN8" s="83"/>
      <c r="OGO8" s="83"/>
      <c r="OGP8" s="83"/>
      <c r="OGQ8" s="83"/>
      <c r="OGR8" s="83"/>
      <c r="OGS8" s="83"/>
      <c r="OGT8" s="83"/>
      <c r="OGU8" s="83"/>
      <c r="OGV8" s="83"/>
      <c r="OGW8" s="83"/>
      <c r="OGX8" s="83"/>
      <c r="OGY8" s="83"/>
      <c r="OGZ8" s="83"/>
      <c r="OHA8" s="83"/>
      <c r="OHB8" s="83"/>
      <c r="OHC8" s="83"/>
      <c r="OHD8" s="83"/>
      <c r="OHE8" s="83"/>
      <c r="OHF8" s="83"/>
      <c r="OHG8" s="83"/>
      <c r="OHH8" s="83"/>
      <c r="OHI8" s="83"/>
      <c r="OHJ8" s="83"/>
      <c r="OHK8" s="83"/>
      <c r="OHL8" s="83"/>
      <c r="OHM8" s="83"/>
      <c r="OHN8" s="83"/>
      <c r="OHO8" s="83"/>
      <c r="OHP8" s="83"/>
      <c r="OHQ8" s="83"/>
      <c r="OHR8" s="83"/>
      <c r="OHS8" s="83"/>
      <c r="OHT8" s="83"/>
      <c r="OHU8" s="83"/>
      <c r="OHV8" s="83"/>
      <c r="OHW8" s="83"/>
      <c r="OHX8" s="83"/>
      <c r="OHY8" s="83"/>
      <c r="OHZ8" s="83"/>
      <c r="OIA8" s="83"/>
      <c r="OIB8" s="83"/>
      <c r="OIC8" s="83"/>
      <c r="OID8" s="83"/>
      <c r="OIE8" s="83"/>
      <c r="OIF8" s="83"/>
      <c r="OIG8" s="83"/>
      <c r="OIH8" s="83"/>
      <c r="OII8" s="83"/>
      <c r="OIJ8" s="83"/>
      <c r="OIK8" s="83"/>
      <c r="OIL8" s="83"/>
      <c r="OIM8" s="83"/>
      <c r="OIN8" s="83"/>
      <c r="OIO8" s="83"/>
      <c r="OIP8" s="83"/>
      <c r="OIQ8" s="83"/>
      <c r="OIR8" s="83"/>
      <c r="OIS8" s="83"/>
      <c r="OIT8" s="83"/>
      <c r="OIU8" s="83"/>
      <c r="OIV8" s="83"/>
      <c r="OIW8" s="83"/>
      <c r="OIX8" s="83"/>
      <c r="OIY8" s="83"/>
      <c r="OIZ8" s="83"/>
      <c r="OJA8" s="83"/>
      <c r="OJB8" s="83"/>
      <c r="OJC8" s="83"/>
      <c r="OJD8" s="83"/>
      <c r="OJE8" s="83"/>
      <c r="OJF8" s="83"/>
      <c r="OJG8" s="83"/>
      <c r="OJH8" s="83"/>
      <c r="OJI8" s="83"/>
      <c r="OJJ8" s="83"/>
      <c r="OJK8" s="83"/>
      <c r="OJL8" s="83"/>
      <c r="OJM8" s="83"/>
      <c r="OJN8" s="83"/>
      <c r="OJO8" s="83"/>
      <c r="OJP8" s="83"/>
      <c r="OJQ8" s="83"/>
      <c r="OJR8" s="83"/>
      <c r="OJS8" s="83"/>
      <c r="OJT8" s="83"/>
      <c r="OJU8" s="83"/>
      <c r="OJV8" s="83"/>
      <c r="OJW8" s="83"/>
      <c r="OJX8" s="83"/>
      <c r="OJY8" s="83"/>
      <c r="OJZ8" s="83"/>
      <c r="OKA8" s="83"/>
      <c r="OKB8" s="83"/>
      <c r="OKC8" s="83"/>
      <c r="OKD8" s="83"/>
      <c r="OKE8" s="83"/>
      <c r="OKF8" s="83"/>
      <c r="OKG8" s="83"/>
      <c r="OKH8" s="83"/>
      <c r="OKI8" s="83"/>
      <c r="OKJ8" s="83"/>
      <c r="OKK8" s="83"/>
      <c r="OKL8" s="83"/>
      <c r="OKM8" s="83"/>
      <c r="OKN8" s="83"/>
      <c r="OKO8" s="83"/>
      <c r="OKP8" s="83"/>
      <c r="OKQ8" s="83"/>
      <c r="OKR8" s="83"/>
      <c r="OKS8" s="83"/>
      <c r="OKT8" s="83"/>
      <c r="OKU8" s="83"/>
      <c r="OKV8" s="83"/>
      <c r="OKW8" s="83"/>
      <c r="OKX8" s="83"/>
      <c r="OKY8" s="83"/>
      <c r="OKZ8" s="83"/>
      <c r="OLA8" s="83"/>
      <c r="OLB8" s="83"/>
      <c r="OLC8" s="83"/>
      <c r="OLD8" s="83"/>
      <c r="OLE8" s="83"/>
      <c r="OLF8" s="83"/>
      <c r="OLG8" s="83"/>
      <c r="OLH8" s="83"/>
      <c r="OLI8" s="83"/>
      <c r="OLJ8" s="83"/>
      <c r="OLK8" s="83"/>
      <c r="OLL8" s="83"/>
      <c r="OLM8" s="83"/>
      <c r="OLN8" s="83"/>
      <c r="OLO8" s="83"/>
      <c r="OLP8" s="83"/>
      <c r="OLQ8" s="83"/>
      <c r="OLR8" s="83"/>
      <c r="OLS8" s="83"/>
      <c r="OLT8" s="83"/>
      <c r="OLU8" s="83"/>
      <c r="OLV8" s="83"/>
      <c r="OLW8" s="83"/>
      <c r="OLX8" s="83"/>
      <c r="OLY8" s="83"/>
      <c r="OLZ8" s="83"/>
      <c r="OMA8" s="83"/>
      <c r="OMB8" s="83"/>
      <c r="OMC8" s="83"/>
      <c r="OMD8" s="83"/>
      <c r="OME8" s="83"/>
      <c r="OMF8" s="83"/>
      <c r="OMG8" s="83"/>
      <c r="OMH8" s="83"/>
      <c r="OMI8" s="83"/>
      <c r="OMJ8" s="83"/>
      <c r="OMK8" s="83"/>
      <c r="OML8" s="83"/>
      <c r="OMM8" s="83"/>
      <c r="OMN8" s="83"/>
      <c r="OMO8" s="83"/>
      <c r="OMP8" s="83"/>
      <c r="OMQ8" s="83"/>
      <c r="OMR8" s="83"/>
      <c r="OMS8" s="83"/>
      <c r="OMT8" s="83"/>
      <c r="OMU8" s="83"/>
      <c r="OMV8" s="83"/>
      <c r="OMW8" s="83"/>
      <c r="OMX8" s="83"/>
      <c r="OMY8" s="83"/>
      <c r="OMZ8" s="83"/>
      <c r="ONA8" s="83"/>
      <c r="ONB8" s="83"/>
      <c r="ONC8" s="83"/>
      <c r="OND8" s="83"/>
      <c r="ONE8" s="83"/>
      <c r="ONF8" s="83"/>
      <c r="ONG8" s="83"/>
      <c r="ONH8" s="83"/>
      <c r="ONI8" s="83"/>
      <c r="ONJ8" s="83"/>
      <c r="ONK8" s="83"/>
      <c r="ONL8" s="83"/>
      <c r="ONM8" s="83"/>
      <c r="ONN8" s="83"/>
      <c r="ONO8" s="83"/>
      <c r="ONP8" s="83"/>
      <c r="ONQ8" s="83"/>
      <c r="ONR8" s="83"/>
      <c r="ONS8" s="83"/>
      <c r="ONT8" s="83"/>
      <c r="ONU8" s="83"/>
      <c r="ONV8" s="83"/>
      <c r="ONW8" s="83"/>
      <c r="ONX8" s="83"/>
      <c r="ONY8" s="83"/>
      <c r="ONZ8" s="83"/>
      <c r="OOA8" s="83"/>
      <c r="OOB8" s="83"/>
      <c r="OOC8" s="83"/>
      <c r="OOD8" s="83"/>
      <c r="OOE8" s="83"/>
      <c r="OOF8" s="83"/>
      <c r="OOG8" s="83"/>
      <c r="OOH8" s="83"/>
      <c r="OOI8" s="83"/>
      <c r="OOJ8" s="83"/>
      <c r="OOK8" s="83"/>
      <c r="OOL8" s="83"/>
      <c r="OOM8" s="83"/>
      <c r="OON8" s="83"/>
      <c r="OOO8" s="83"/>
      <c r="OOP8" s="83"/>
      <c r="OOQ8" s="83"/>
      <c r="OOR8" s="83"/>
      <c r="OOS8" s="83"/>
      <c r="OOT8" s="83"/>
      <c r="OOU8" s="83"/>
      <c r="OOV8" s="83"/>
      <c r="OOW8" s="83"/>
      <c r="OOX8" s="83"/>
      <c r="OOY8" s="83"/>
      <c r="OOZ8" s="83"/>
      <c r="OPA8" s="83"/>
      <c r="OPB8" s="83"/>
      <c r="OPC8" s="83"/>
      <c r="OPD8" s="83"/>
      <c r="OPE8" s="83"/>
      <c r="OPF8" s="83"/>
      <c r="OPG8" s="83"/>
      <c r="OPH8" s="83"/>
      <c r="OPI8" s="83"/>
      <c r="OPJ8" s="83"/>
      <c r="OPK8" s="83"/>
      <c r="OPL8" s="83"/>
      <c r="OPM8" s="83"/>
      <c r="OPN8" s="83"/>
      <c r="OPO8" s="83"/>
      <c r="OPP8" s="83"/>
      <c r="OPQ8" s="83"/>
      <c r="OPR8" s="83"/>
      <c r="OPS8" s="83"/>
      <c r="OPT8" s="83"/>
      <c r="OPU8" s="83"/>
      <c r="OPV8" s="83"/>
      <c r="OPW8" s="83"/>
      <c r="OPX8" s="83"/>
      <c r="OPY8" s="83"/>
      <c r="OPZ8" s="83"/>
      <c r="OQA8" s="83"/>
      <c r="OQB8" s="83"/>
      <c r="OQC8" s="83"/>
      <c r="OQD8" s="83"/>
      <c r="OQE8" s="83"/>
      <c r="OQF8" s="83"/>
      <c r="OQG8" s="83"/>
      <c r="OQH8" s="83"/>
      <c r="OQI8" s="83"/>
      <c r="OQJ8" s="83"/>
      <c r="OQK8" s="83"/>
      <c r="OQL8" s="83"/>
      <c r="OQM8" s="83"/>
      <c r="OQN8" s="83"/>
      <c r="OQO8" s="83"/>
      <c r="OQP8" s="83"/>
      <c r="OQQ8" s="83"/>
      <c r="OQR8" s="83"/>
      <c r="OQS8" s="83"/>
      <c r="OQT8" s="83"/>
      <c r="OQU8" s="83"/>
      <c r="OQV8" s="83"/>
      <c r="OQW8" s="83"/>
      <c r="OQX8" s="83"/>
      <c r="OQY8" s="83"/>
      <c r="OQZ8" s="83"/>
      <c r="ORA8" s="83"/>
      <c r="ORB8" s="83"/>
      <c r="ORC8" s="83"/>
      <c r="ORD8" s="83"/>
      <c r="ORE8" s="83"/>
      <c r="ORF8" s="83"/>
      <c r="ORG8" s="83"/>
      <c r="ORH8" s="83"/>
      <c r="ORI8" s="83"/>
      <c r="ORJ8" s="83"/>
      <c r="ORK8" s="83"/>
      <c r="ORL8" s="83"/>
      <c r="ORM8" s="83"/>
      <c r="ORN8" s="83"/>
      <c r="ORO8" s="83"/>
      <c r="ORP8" s="83"/>
      <c r="ORQ8" s="83"/>
      <c r="ORR8" s="83"/>
      <c r="ORS8" s="83"/>
      <c r="ORT8" s="83"/>
      <c r="ORU8" s="83"/>
      <c r="ORV8" s="83"/>
      <c r="ORW8" s="83"/>
      <c r="ORX8" s="83"/>
      <c r="ORY8" s="83"/>
      <c r="ORZ8" s="83"/>
      <c r="OSA8" s="83"/>
      <c r="OSB8" s="83"/>
      <c r="OSC8" s="83"/>
      <c r="OSD8" s="83"/>
      <c r="OSE8" s="83"/>
      <c r="OSF8" s="83"/>
      <c r="OSG8" s="83"/>
      <c r="OSH8" s="83"/>
      <c r="OSI8" s="83"/>
      <c r="OSJ8" s="83"/>
      <c r="OSK8" s="83"/>
      <c r="OSL8" s="83"/>
      <c r="OSM8" s="83"/>
      <c r="OSN8" s="83"/>
      <c r="OSO8" s="83"/>
      <c r="OSP8" s="83"/>
      <c r="OSQ8" s="83"/>
      <c r="OSR8" s="83"/>
      <c r="OSS8" s="83"/>
      <c r="OST8" s="83"/>
      <c r="OSU8" s="83"/>
      <c r="OSV8" s="83"/>
      <c r="OSW8" s="83"/>
      <c r="OSX8" s="83"/>
      <c r="OSY8" s="83"/>
      <c r="OSZ8" s="83"/>
      <c r="OTA8" s="83"/>
      <c r="OTB8" s="83"/>
      <c r="OTC8" s="83"/>
      <c r="OTD8" s="83"/>
      <c r="OTE8" s="83"/>
      <c r="OTF8" s="83"/>
      <c r="OTG8" s="83"/>
      <c r="OTH8" s="83"/>
      <c r="OTI8" s="83"/>
      <c r="OTJ8" s="83"/>
      <c r="OTK8" s="83"/>
      <c r="OTL8" s="83"/>
      <c r="OTM8" s="83"/>
      <c r="OTN8" s="83"/>
      <c r="OTO8" s="83"/>
      <c r="OTP8" s="83"/>
      <c r="OTQ8" s="83"/>
      <c r="OTR8" s="83"/>
      <c r="OTS8" s="83"/>
      <c r="OTT8" s="83"/>
      <c r="OTU8" s="83"/>
      <c r="OTV8" s="83"/>
      <c r="OTW8" s="83"/>
      <c r="OTX8" s="83"/>
      <c r="OTY8" s="83"/>
      <c r="OTZ8" s="83"/>
      <c r="OUA8" s="83"/>
      <c r="OUB8" s="83"/>
      <c r="OUC8" s="83"/>
      <c r="OUD8" s="83"/>
      <c r="OUE8" s="83"/>
      <c r="OUF8" s="83"/>
      <c r="OUG8" s="83"/>
      <c r="OUH8" s="83"/>
      <c r="OUI8" s="83"/>
      <c r="OUJ8" s="83"/>
      <c r="OUK8" s="83"/>
      <c r="OUL8" s="83"/>
      <c r="OUM8" s="83"/>
      <c r="OUN8" s="83"/>
      <c r="OUO8" s="83"/>
      <c r="OUP8" s="83"/>
      <c r="OUQ8" s="83"/>
      <c r="OUR8" s="83"/>
      <c r="OUS8" s="83"/>
      <c r="OUT8" s="83"/>
      <c r="OUU8" s="83"/>
      <c r="OUV8" s="83"/>
      <c r="OUW8" s="83"/>
      <c r="OUX8" s="83"/>
      <c r="OUY8" s="83"/>
      <c r="OUZ8" s="83"/>
      <c r="OVA8" s="83"/>
      <c r="OVB8" s="83"/>
      <c r="OVC8" s="83"/>
      <c r="OVD8" s="83"/>
      <c r="OVE8" s="83"/>
      <c r="OVF8" s="83"/>
      <c r="OVG8" s="83"/>
      <c r="OVH8" s="83"/>
      <c r="OVI8" s="83"/>
      <c r="OVJ8" s="83"/>
      <c r="OVK8" s="83"/>
      <c r="OVL8" s="83"/>
      <c r="OVM8" s="83"/>
      <c r="OVN8" s="83"/>
      <c r="OVO8" s="83"/>
      <c r="OVP8" s="83"/>
      <c r="OVQ8" s="83"/>
      <c r="OVR8" s="83"/>
      <c r="OVS8" s="83"/>
      <c r="OVT8" s="83"/>
      <c r="OVU8" s="83"/>
      <c r="OVV8" s="83"/>
      <c r="OVW8" s="83"/>
      <c r="OVX8" s="83"/>
      <c r="OVY8" s="83"/>
      <c r="OVZ8" s="83"/>
      <c r="OWA8" s="83"/>
      <c r="OWB8" s="83"/>
      <c r="OWC8" s="83"/>
      <c r="OWD8" s="83"/>
      <c r="OWE8" s="83"/>
      <c r="OWF8" s="83"/>
      <c r="OWG8" s="83"/>
      <c r="OWH8" s="83"/>
      <c r="OWI8" s="83"/>
      <c r="OWJ8" s="83"/>
      <c r="OWK8" s="83"/>
      <c r="OWL8" s="83"/>
      <c r="OWM8" s="83"/>
      <c r="OWN8" s="83"/>
      <c r="OWO8" s="83"/>
      <c r="OWP8" s="83"/>
      <c r="OWQ8" s="83"/>
      <c r="OWR8" s="83"/>
      <c r="OWS8" s="83"/>
      <c r="OWT8" s="83"/>
      <c r="OWU8" s="83"/>
      <c r="OWV8" s="83"/>
      <c r="OWW8" s="83"/>
      <c r="OWX8" s="83"/>
      <c r="OWY8" s="83"/>
      <c r="OWZ8" s="83"/>
      <c r="OXA8" s="83"/>
      <c r="OXB8" s="83"/>
      <c r="OXC8" s="83"/>
      <c r="OXD8" s="83"/>
      <c r="OXE8" s="83"/>
      <c r="OXF8" s="83"/>
      <c r="OXG8" s="83"/>
      <c r="OXH8" s="83"/>
      <c r="OXI8" s="83"/>
      <c r="OXJ8" s="83"/>
      <c r="OXK8" s="83"/>
      <c r="OXL8" s="83"/>
      <c r="OXM8" s="83"/>
      <c r="OXN8" s="83"/>
      <c r="OXO8" s="83"/>
      <c r="OXP8" s="83"/>
      <c r="OXQ8" s="83"/>
      <c r="OXR8" s="83"/>
      <c r="OXS8" s="83"/>
      <c r="OXT8" s="83"/>
      <c r="OXU8" s="83"/>
      <c r="OXV8" s="83"/>
      <c r="OXW8" s="83"/>
      <c r="OXX8" s="83"/>
      <c r="OXY8" s="83"/>
      <c r="OXZ8" s="83"/>
      <c r="OYA8" s="83"/>
      <c r="OYB8" s="83"/>
      <c r="OYC8" s="83"/>
      <c r="OYD8" s="83"/>
      <c r="OYE8" s="83"/>
      <c r="OYF8" s="83"/>
      <c r="OYG8" s="83"/>
      <c r="OYH8" s="83"/>
      <c r="OYI8" s="83"/>
      <c r="OYJ8" s="83"/>
      <c r="OYK8" s="83"/>
      <c r="OYL8" s="83"/>
      <c r="OYM8" s="83"/>
      <c r="OYN8" s="83"/>
      <c r="OYO8" s="83"/>
      <c r="OYP8" s="83"/>
      <c r="OYQ8" s="83"/>
      <c r="OYR8" s="83"/>
      <c r="OYS8" s="83"/>
      <c r="OYT8" s="83"/>
      <c r="OYU8" s="83"/>
      <c r="OYV8" s="83"/>
      <c r="OYW8" s="83"/>
      <c r="OYX8" s="83"/>
      <c r="OYY8" s="83"/>
      <c r="OYZ8" s="83"/>
      <c r="OZA8" s="83"/>
      <c r="OZB8" s="83"/>
      <c r="OZC8" s="83"/>
      <c r="OZD8" s="83"/>
      <c r="OZE8" s="83"/>
      <c r="OZF8" s="83"/>
      <c r="OZG8" s="83"/>
      <c r="OZH8" s="83"/>
      <c r="OZI8" s="83"/>
      <c r="OZJ8" s="83"/>
      <c r="OZK8" s="83"/>
      <c r="OZL8" s="83"/>
      <c r="OZM8" s="83"/>
      <c r="OZN8" s="83"/>
      <c r="OZO8" s="83"/>
      <c r="OZP8" s="83"/>
      <c r="OZQ8" s="83"/>
      <c r="OZR8" s="83"/>
      <c r="OZS8" s="83"/>
      <c r="OZT8" s="83"/>
      <c r="OZU8" s="83"/>
      <c r="OZV8" s="83"/>
      <c r="OZW8" s="83"/>
      <c r="OZX8" s="83"/>
      <c r="OZY8" s="83"/>
      <c r="OZZ8" s="83"/>
      <c r="PAA8" s="83"/>
      <c r="PAB8" s="83"/>
      <c r="PAC8" s="83"/>
      <c r="PAD8" s="83"/>
      <c r="PAE8" s="83"/>
      <c r="PAF8" s="83"/>
      <c r="PAG8" s="83"/>
      <c r="PAH8" s="83"/>
      <c r="PAI8" s="83"/>
      <c r="PAJ8" s="83"/>
      <c r="PAK8" s="83"/>
      <c r="PAL8" s="83"/>
      <c r="PAM8" s="83"/>
      <c r="PAN8" s="83"/>
      <c r="PAO8" s="83"/>
      <c r="PAP8" s="83"/>
      <c r="PAQ8" s="83"/>
      <c r="PAR8" s="83"/>
      <c r="PAS8" s="83"/>
      <c r="PAT8" s="83"/>
      <c r="PAU8" s="83"/>
      <c r="PAV8" s="83"/>
      <c r="PAW8" s="83"/>
      <c r="PAX8" s="83"/>
      <c r="PAY8" s="83"/>
      <c r="PAZ8" s="83"/>
      <c r="PBA8" s="83"/>
      <c r="PBB8" s="83"/>
      <c r="PBC8" s="83"/>
      <c r="PBD8" s="83"/>
      <c r="PBE8" s="83"/>
      <c r="PBF8" s="83"/>
      <c r="PBG8" s="83"/>
      <c r="PBH8" s="83"/>
      <c r="PBI8" s="83"/>
      <c r="PBJ8" s="83"/>
      <c r="PBK8" s="83"/>
      <c r="PBL8" s="83"/>
      <c r="PBM8" s="83"/>
      <c r="PBN8" s="83"/>
      <c r="PBO8" s="83"/>
      <c r="PBP8" s="83"/>
      <c r="PBQ8" s="83"/>
      <c r="PBR8" s="83"/>
      <c r="PBS8" s="83"/>
      <c r="PBT8" s="83"/>
      <c r="PBU8" s="83"/>
      <c r="PBV8" s="83"/>
      <c r="PBW8" s="83"/>
      <c r="PBX8" s="83"/>
      <c r="PBY8" s="83"/>
      <c r="PBZ8" s="83"/>
      <c r="PCA8" s="83"/>
      <c r="PCB8" s="83"/>
      <c r="PCC8" s="83"/>
      <c r="PCD8" s="83"/>
      <c r="PCE8" s="83"/>
      <c r="PCF8" s="83"/>
      <c r="PCG8" s="83"/>
      <c r="PCH8" s="83"/>
      <c r="PCI8" s="83"/>
      <c r="PCJ8" s="83"/>
      <c r="PCK8" s="83"/>
      <c r="PCL8" s="83"/>
      <c r="PCM8" s="83"/>
      <c r="PCN8" s="83"/>
      <c r="PCO8" s="83"/>
      <c r="PCP8" s="83"/>
      <c r="PCQ8" s="83"/>
      <c r="PCR8" s="83"/>
      <c r="PCS8" s="83"/>
      <c r="PCT8" s="83"/>
      <c r="PCU8" s="83"/>
      <c r="PCV8" s="83"/>
      <c r="PCW8" s="83"/>
      <c r="PCX8" s="83"/>
      <c r="PCY8" s="83"/>
      <c r="PCZ8" s="83"/>
      <c r="PDA8" s="83"/>
      <c r="PDB8" s="83"/>
      <c r="PDC8" s="83"/>
      <c r="PDD8" s="83"/>
      <c r="PDE8" s="83"/>
      <c r="PDF8" s="83"/>
      <c r="PDG8" s="83"/>
      <c r="PDH8" s="83"/>
      <c r="PDI8" s="83"/>
      <c r="PDJ8" s="83"/>
      <c r="PDK8" s="83"/>
      <c r="PDL8" s="83"/>
      <c r="PDM8" s="83"/>
      <c r="PDN8" s="83"/>
      <c r="PDO8" s="83"/>
      <c r="PDP8" s="83"/>
      <c r="PDQ8" s="83"/>
      <c r="PDR8" s="83"/>
      <c r="PDS8" s="83"/>
      <c r="PDT8" s="83"/>
      <c r="PDU8" s="83"/>
      <c r="PDV8" s="83"/>
      <c r="PDW8" s="83"/>
      <c r="PDX8" s="83"/>
      <c r="PDY8" s="83"/>
      <c r="PDZ8" s="83"/>
      <c r="PEA8" s="83"/>
      <c r="PEB8" s="83"/>
      <c r="PEC8" s="83"/>
      <c r="PED8" s="83"/>
      <c r="PEE8" s="83"/>
      <c r="PEF8" s="83"/>
      <c r="PEG8" s="83"/>
      <c r="PEH8" s="83"/>
      <c r="PEI8" s="83"/>
      <c r="PEJ8" s="83"/>
      <c r="PEK8" s="83"/>
      <c r="PEL8" s="83"/>
      <c r="PEM8" s="83"/>
      <c r="PEN8" s="83"/>
      <c r="PEO8" s="83"/>
      <c r="PEP8" s="83"/>
      <c r="PEQ8" s="83"/>
      <c r="PER8" s="83"/>
      <c r="PES8" s="83"/>
      <c r="PET8" s="83"/>
      <c r="PEU8" s="83"/>
      <c r="PEV8" s="83"/>
      <c r="PEW8" s="83"/>
      <c r="PEX8" s="83"/>
      <c r="PEY8" s="83"/>
      <c r="PEZ8" s="83"/>
      <c r="PFA8" s="83"/>
      <c r="PFB8" s="83"/>
      <c r="PFC8" s="83"/>
      <c r="PFD8" s="83"/>
      <c r="PFE8" s="83"/>
      <c r="PFF8" s="83"/>
      <c r="PFG8" s="83"/>
      <c r="PFH8" s="83"/>
      <c r="PFI8" s="83"/>
      <c r="PFJ8" s="83"/>
      <c r="PFK8" s="83"/>
      <c r="PFL8" s="83"/>
      <c r="PFM8" s="83"/>
      <c r="PFN8" s="83"/>
      <c r="PFO8" s="83"/>
      <c r="PFP8" s="83"/>
      <c r="PFQ8" s="83"/>
      <c r="PFR8" s="83"/>
      <c r="PFS8" s="83"/>
      <c r="PFT8" s="83"/>
      <c r="PFU8" s="83"/>
      <c r="PFV8" s="83"/>
      <c r="PFW8" s="83"/>
      <c r="PFX8" s="83"/>
      <c r="PFY8" s="83"/>
      <c r="PFZ8" s="83"/>
      <c r="PGA8" s="83"/>
      <c r="PGB8" s="83"/>
      <c r="PGC8" s="83"/>
      <c r="PGD8" s="83"/>
      <c r="PGE8" s="83"/>
      <c r="PGF8" s="83"/>
      <c r="PGG8" s="83"/>
      <c r="PGH8" s="83"/>
      <c r="PGI8" s="83"/>
      <c r="PGJ8" s="83"/>
      <c r="PGK8" s="83"/>
      <c r="PGL8" s="83"/>
      <c r="PGM8" s="83"/>
      <c r="PGN8" s="83"/>
      <c r="PGO8" s="83"/>
      <c r="PGP8" s="83"/>
      <c r="PGQ8" s="83"/>
      <c r="PGR8" s="83"/>
      <c r="PGS8" s="83"/>
      <c r="PGT8" s="83"/>
      <c r="PGU8" s="83"/>
      <c r="PGV8" s="83"/>
      <c r="PGW8" s="83"/>
      <c r="PGX8" s="83"/>
      <c r="PGY8" s="83"/>
      <c r="PGZ8" s="83"/>
      <c r="PHA8" s="83"/>
      <c r="PHB8" s="83"/>
      <c r="PHC8" s="83"/>
      <c r="PHD8" s="83"/>
      <c r="PHE8" s="83"/>
      <c r="PHF8" s="83"/>
      <c r="PHG8" s="83"/>
      <c r="PHH8" s="83"/>
      <c r="PHI8" s="83"/>
      <c r="PHJ8" s="83"/>
      <c r="PHK8" s="83"/>
      <c r="PHL8" s="83"/>
      <c r="PHM8" s="83"/>
      <c r="PHN8" s="83"/>
      <c r="PHO8" s="83"/>
      <c r="PHP8" s="83"/>
      <c r="PHQ8" s="83"/>
      <c r="PHR8" s="83"/>
      <c r="PHS8" s="83"/>
      <c r="PHT8" s="83"/>
      <c r="PHU8" s="83"/>
      <c r="PHV8" s="83"/>
      <c r="PHW8" s="83"/>
      <c r="PHX8" s="83"/>
      <c r="PHY8" s="83"/>
      <c r="PHZ8" s="83"/>
      <c r="PIA8" s="83"/>
      <c r="PIB8" s="83"/>
      <c r="PIC8" s="83"/>
      <c r="PID8" s="83"/>
      <c r="PIE8" s="83"/>
      <c r="PIF8" s="83"/>
      <c r="PIG8" s="83"/>
      <c r="PIH8" s="83"/>
      <c r="PII8" s="83"/>
      <c r="PIJ8" s="83"/>
      <c r="PIK8" s="83"/>
      <c r="PIL8" s="83"/>
      <c r="PIM8" s="83"/>
      <c r="PIN8" s="83"/>
      <c r="PIO8" s="83"/>
      <c r="PIP8" s="83"/>
      <c r="PIQ8" s="83"/>
      <c r="PIR8" s="83"/>
      <c r="PIS8" s="83"/>
      <c r="PIT8" s="83"/>
      <c r="PIU8" s="83"/>
      <c r="PIV8" s="83"/>
      <c r="PIW8" s="83"/>
      <c r="PIX8" s="83"/>
      <c r="PIY8" s="83"/>
      <c r="PIZ8" s="83"/>
      <c r="PJA8" s="83"/>
      <c r="PJB8" s="83"/>
      <c r="PJC8" s="83"/>
      <c r="PJD8" s="83"/>
      <c r="PJE8" s="83"/>
      <c r="PJF8" s="83"/>
      <c r="PJG8" s="83"/>
      <c r="PJH8" s="83"/>
      <c r="PJI8" s="83"/>
      <c r="PJJ8" s="83"/>
      <c r="PJK8" s="83"/>
      <c r="PJL8" s="83"/>
      <c r="PJM8" s="83"/>
      <c r="PJN8" s="83"/>
      <c r="PJO8" s="83"/>
      <c r="PJP8" s="83"/>
      <c r="PJQ8" s="83"/>
      <c r="PJR8" s="83"/>
      <c r="PJS8" s="83"/>
      <c r="PJT8" s="83"/>
      <c r="PJU8" s="83"/>
      <c r="PJV8" s="83"/>
      <c r="PJW8" s="83"/>
      <c r="PJX8" s="83"/>
      <c r="PJY8" s="83"/>
      <c r="PJZ8" s="83"/>
      <c r="PKA8" s="83"/>
      <c r="PKB8" s="83"/>
      <c r="PKC8" s="83"/>
      <c r="PKD8" s="83"/>
      <c r="PKE8" s="83"/>
      <c r="PKF8" s="83"/>
      <c r="PKG8" s="83"/>
      <c r="PKH8" s="83"/>
      <c r="PKI8" s="83"/>
      <c r="PKJ8" s="83"/>
      <c r="PKK8" s="83"/>
      <c r="PKL8" s="83"/>
      <c r="PKM8" s="83"/>
      <c r="PKN8" s="83"/>
      <c r="PKO8" s="83"/>
      <c r="PKP8" s="83"/>
      <c r="PKQ8" s="83"/>
      <c r="PKR8" s="83"/>
      <c r="PKS8" s="83"/>
      <c r="PKT8" s="83"/>
      <c r="PKU8" s="83"/>
      <c r="PKV8" s="83"/>
      <c r="PKW8" s="83"/>
      <c r="PKX8" s="83"/>
      <c r="PKY8" s="83"/>
      <c r="PKZ8" s="83"/>
      <c r="PLA8" s="83"/>
      <c r="PLB8" s="83"/>
      <c r="PLC8" s="83"/>
      <c r="PLD8" s="83"/>
      <c r="PLE8" s="83"/>
      <c r="PLF8" s="83"/>
      <c r="PLG8" s="83"/>
      <c r="PLH8" s="83"/>
      <c r="PLI8" s="83"/>
      <c r="PLJ8" s="83"/>
      <c r="PLK8" s="83"/>
      <c r="PLL8" s="83"/>
      <c r="PLM8" s="83"/>
      <c r="PLN8" s="83"/>
      <c r="PLO8" s="83"/>
      <c r="PLP8" s="83"/>
      <c r="PLQ8" s="83"/>
      <c r="PLR8" s="83"/>
      <c r="PLS8" s="83"/>
      <c r="PLT8" s="83"/>
      <c r="PLU8" s="83"/>
      <c r="PLV8" s="83"/>
      <c r="PLW8" s="83"/>
      <c r="PLX8" s="83"/>
      <c r="PLY8" s="83"/>
      <c r="PLZ8" s="83"/>
      <c r="PMA8" s="83"/>
      <c r="PMB8" s="83"/>
      <c r="PMC8" s="83"/>
      <c r="PMD8" s="83"/>
      <c r="PME8" s="83"/>
      <c r="PMF8" s="83"/>
      <c r="PMG8" s="83"/>
      <c r="PMH8" s="83"/>
      <c r="PMI8" s="83"/>
      <c r="PMJ8" s="83"/>
      <c r="PMK8" s="83"/>
      <c r="PML8" s="83"/>
      <c r="PMM8" s="83"/>
      <c r="PMN8" s="83"/>
      <c r="PMO8" s="83"/>
      <c r="PMP8" s="83"/>
      <c r="PMQ8" s="83"/>
      <c r="PMR8" s="83"/>
      <c r="PMS8" s="83"/>
      <c r="PMT8" s="83"/>
      <c r="PMU8" s="83"/>
      <c r="PMV8" s="83"/>
      <c r="PMW8" s="83"/>
      <c r="PMX8" s="83"/>
      <c r="PMY8" s="83"/>
      <c r="PMZ8" s="83"/>
      <c r="PNA8" s="83"/>
      <c r="PNB8" s="83"/>
      <c r="PNC8" s="83"/>
      <c r="PND8" s="83"/>
      <c r="PNE8" s="83"/>
      <c r="PNF8" s="83"/>
      <c r="PNG8" s="83"/>
      <c r="PNH8" s="83"/>
      <c r="PNI8" s="83"/>
      <c r="PNJ8" s="83"/>
      <c r="PNK8" s="83"/>
      <c r="PNL8" s="83"/>
      <c r="PNM8" s="83"/>
      <c r="PNN8" s="83"/>
      <c r="PNO8" s="83"/>
      <c r="PNP8" s="83"/>
      <c r="PNQ8" s="83"/>
      <c r="PNR8" s="83"/>
      <c r="PNS8" s="83"/>
      <c r="PNT8" s="83"/>
      <c r="PNU8" s="83"/>
      <c r="PNV8" s="83"/>
      <c r="PNW8" s="83"/>
      <c r="PNX8" s="83"/>
      <c r="PNY8" s="83"/>
      <c r="PNZ8" s="83"/>
      <c r="POA8" s="83"/>
      <c r="POB8" s="83"/>
      <c r="POC8" s="83"/>
      <c r="POD8" s="83"/>
      <c r="POE8" s="83"/>
      <c r="POF8" s="83"/>
      <c r="POG8" s="83"/>
      <c r="POH8" s="83"/>
      <c r="POI8" s="83"/>
      <c r="POJ8" s="83"/>
      <c r="POK8" s="83"/>
      <c r="POL8" s="83"/>
      <c r="POM8" s="83"/>
      <c r="PON8" s="83"/>
      <c r="POO8" s="83"/>
      <c r="POP8" s="83"/>
      <c r="POQ8" s="83"/>
      <c r="POR8" s="83"/>
      <c r="POS8" s="83"/>
      <c r="POT8" s="83"/>
      <c r="POU8" s="83"/>
      <c r="POV8" s="83"/>
      <c r="POW8" s="83"/>
      <c r="POX8" s="83"/>
      <c r="POY8" s="83"/>
      <c r="POZ8" s="83"/>
      <c r="PPA8" s="83"/>
      <c r="PPB8" s="83"/>
      <c r="PPC8" s="83"/>
      <c r="PPD8" s="83"/>
      <c r="PPE8" s="83"/>
      <c r="PPF8" s="83"/>
      <c r="PPG8" s="83"/>
      <c r="PPH8" s="83"/>
      <c r="PPI8" s="83"/>
      <c r="PPJ8" s="83"/>
      <c r="PPK8" s="83"/>
      <c r="PPL8" s="83"/>
      <c r="PPM8" s="83"/>
      <c r="PPN8" s="83"/>
      <c r="PPO8" s="83"/>
      <c r="PPP8" s="83"/>
      <c r="PPQ8" s="83"/>
      <c r="PPR8" s="83"/>
      <c r="PPS8" s="83"/>
      <c r="PPT8" s="83"/>
      <c r="PPU8" s="83"/>
      <c r="PPV8" s="83"/>
      <c r="PPW8" s="83"/>
      <c r="PPX8" s="83"/>
      <c r="PPY8" s="83"/>
      <c r="PPZ8" s="83"/>
      <c r="PQA8" s="83"/>
      <c r="PQB8" s="83"/>
      <c r="PQC8" s="83"/>
      <c r="PQD8" s="83"/>
      <c r="PQE8" s="83"/>
      <c r="PQF8" s="83"/>
      <c r="PQG8" s="83"/>
      <c r="PQH8" s="83"/>
      <c r="PQI8" s="83"/>
      <c r="PQJ8" s="83"/>
      <c r="PQK8" s="83"/>
      <c r="PQL8" s="83"/>
      <c r="PQM8" s="83"/>
      <c r="PQN8" s="83"/>
      <c r="PQO8" s="83"/>
      <c r="PQP8" s="83"/>
      <c r="PQQ8" s="83"/>
      <c r="PQR8" s="83"/>
      <c r="PQS8" s="83"/>
      <c r="PQT8" s="83"/>
      <c r="PQU8" s="83"/>
      <c r="PQV8" s="83"/>
      <c r="PQW8" s="83"/>
      <c r="PQX8" s="83"/>
      <c r="PQY8" s="83"/>
      <c r="PQZ8" s="83"/>
      <c r="PRA8" s="83"/>
      <c r="PRB8" s="83"/>
      <c r="PRC8" s="83"/>
      <c r="PRD8" s="83"/>
      <c r="PRE8" s="83"/>
      <c r="PRF8" s="83"/>
      <c r="PRG8" s="83"/>
      <c r="PRH8" s="83"/>
      <c r="PRI8" s="83"/>
      <c r="PRJ8" s="83"/>
      <c r="PRK8" s="83"/>
      <c r="PRL8" s="83"/>
      <c r="PRM8" s="83"/>
      <c r="PRN8" s="83"/>
      <c r="PRO8" s="83"/>
      <c r="PRP8" s="83"/>
      <c r="PRQ8" s="83"/>
      <c r="PRR8" s="83"/>
      <c r="PRS8" s="83"/>
      <c r="PRT8" s="83"/>
      <c r="PRU8" s="83"/>
      <c r="PRV8" s="83"/>
      <c r="PRW8" s="83"/>
      <c r="PRX8" s="83"/>
      <c r="PRY8" s="83"/>
      <c r="PRZ8" s="83"/>
      <c r="PSA8" s="83"/>
      <c r="PSB8" s="83"/>
      <c r="PSC8" s="83"/>
      <c r="PSD8" s="83"/>
      <c r="PSE8" s="83"/>
      <c r="PSF8" s="83"/>
      <c r="PSG8" s="83"/>
      <c r="PSH8" s="83"/>
      <c r="PSI8" s="83"/>
      <c r="PSJ8" s="83"/>
      <c r="PSK8" s="83"/>
      <c r="PSL8" s="83"/>
      <c r="PSM8" s="83"/>
      <c r="PSN8" s="83"/>
      <c r="PSO8" s="83"/>
      <c r="PSP8" s="83"/>
      <c r="PSQ8" s="83"/>
      <c r="PSR8" s="83"/>
      <c r="PSS8" s="83"/>
      <c r="PST8" s="83"/>
      <c r="PSU8" s="83"/>
      <c r="PSV8" s="83"/>
      <c r="PSW8" s="83"/>
      <c r="PSX8" s="83"/>
      <c r="PSY8" s="83"/>
      <c r="PSZ8" s="83"/>
      <c r="PTA8" s="83"/>
      <c r="PTB8" s="83"/>
      <c r="PTC8" s="83"/>
      <c r="PTD8" s="83"/>
      <c r="PTE8" s="83"/>
      <c r="PTF8" s="83"/>
      <c r="PTG8" s="83"/>
      <c r="PTH8" s="83"/>
      <c r="PTI8" s="83"/>
      <c r="PTJ8" s="83"/>
      <c r="PTK8" s="83"/>
      <c r="PTL8" s="83"/>
      <c r="PTM8" s="83"/>
      <c r="PTN8" s="83"/>
      <c r="PTO8" s="83"/>
      <c r="PTP8" s="83"/>
      <c r="PTQ8" s="83"/>
      <c r="PTR8" s="83"/>
      <c r="PTS8" s="83"/>
      <c r="PTT8" s="83"/>
      <c r="PTU8" s="83"/>
      <c r="PTV8" s="83"/>
      <c r="PTW8" s="83"/>
      <c r="PTX8" s="83"/>
      <c r="PTY8" s="83"/>
      <c r="PTZ8" s="83"/>
      <c r="PUA8" s="83"/>
      <c r="PUB8" s="83"/>
      <c r="PUC8" s="83"/>
      <c r="PUD8" s="83"/>
      <c r="PUE8" s="83"/>
      <c r="PUF8" s="83"/>
      <c r="PUG8" s="83"/>
      <c r="PUH8" s="83"/>
      <c r="PUI8" s="83"/>
      <c r="PUJ8" s="83"/>
      <c r="PUK8" s="83"/>
      <c r="PUL8" s="83"/>
      <c r="PUM8" s="83"/>
      <c r="PUN8" s="83"/>
      <c r="PUO8" s="83"/>
      <c r="PUP8" s="83"/>
      <c r="PUQ8" s="83"/>
      <c r="PUR8" s="83"/>
      <c r="PUS8" s="83"/>
      <c r="PUT8" s="83"/>
      <c r="PUU8" s="83"/>
      <c r="PUV8" s="83"/>
      <c r="PUW8" s="83"/>
      <c r="PUX8" s="83"/>
      <c r="PUY8" s="83"/>
      <c r="PUZ8" s="83"/>
      <c r="PVA8" s="83"/>
      <c r="PVB8" s="83"/>
      <c r="PVC8" s="83"/>
      <c r="PVD8" s="83"/>
      <c r="PVE8" s="83"/>
      <c r="PVF8" s="83"/>
      <c r="PVG8" s="83"/>
      <c r="PVH8" s="83"/>
      <c r="PVI8" s="83"/>
      <c r="PVJ8" s="83"/>
      <c r="PVK8" s="83"/>
      <c r="PVL8" s="83"/>
      <c r="PVM8" s="83"/>
      <c r="PVN8" s="83"/>
      <c r="PVO8" s="83"/>
      <c r="PVP8" s="83"/>
      <c r="PVQ8" s="83"/>
      <c r="PVR8" s="83"/>
      <c r="PVS8" s="83"/>
      <c r="PVT8" s="83"/>
      <c r="PVU8" s="83"/>
      <c r="PVV8" s="83"/>
      <c r="PVW8" s="83"/>
      <c r="PVX8" s="83"/>
      <c r="PVY8" s="83"/>
      <c r="PVZ8" s="83"/>
      <c r="PWA8" s="83"/>
      <c r="PWB8" s="83"/>
      <c r="PWC8" s="83"/>
      <c r="PWD8" s="83"/>
      <c r="PWE8" s="83"/>
      <c r="PWF8" s="83"/>
      <c r="PWG8" s="83"/>
      <c r="PWH8" s="83"/>
      <c r="PWI8" s="83"/>
      <c r="PWJ8" s="83"/>
      <c r="PWK8" s="83"/>
      <c r="PWL8" s="83"/>
      <c r="PWM8" s="83"/>
      <c r="PWN8" s="83"/>
      <c r="PWO8" s="83"/>
      <c r="PWP8" s="83"/>
      <c r="PWQ8" s="83"/>
      <c r="PWR8" s="83"/>
      <c r="PWS8" s="83"/>
      <c r="PWT8" s="83"/>
      <c r="PWU8" s="83"/>
      <c r="PWV8" s="83"/>
      <c r="PWW8" s="83"/>
      <c r="PWX8" s="83"/>
      <c r="PWY8" s="83"/>
      <c r="PWZ8" s="83"/>
      <c r="PXA8" s="83"/>
      <c r="PXB8" s="83"/>
      <c r="PXC8" s="83"/>
      <c r="PXD8" s="83"/>
      <c r="PXE8" s="83"/>
      <c r="PXF8" s="83"/>
      <c r="PXG8" s="83"/>
      <c r="PXH8" s="83"/>
      <c r="PXI8" s="83"/>
      <c r="PXJ8" s="83"/>
      <c r="PXK8" s="83"/>
      <c r="PXL8" s="83"/>
      <c r="PXM8" s="83"/>
      <c r="PXN8" s="83"/>
      <c r="PXO8" s="83"/>
      <c r="PXP8" s="83"/>
      <c r="PXQ8" s="83"/>
      <c r="PXR8" s="83"/>
      <c r="PXS8" s="83"/>
      <c r="PXT8" s="83"/>
      <c r="PXU8" s="83"/>
      <c r="PXV8" s="83"/>
      <c r="PXW8" s="83"/>
      <c r="PXX8" s="83"/>
      <c r="PXY8" s="83"/>
      <c r="PXZ8" s="83"/>
      <c r="PYA8" s="83"/>
      <c r="PYB8" s="83"/>
      <c r="PYC8" s="83"/>
      <c r="PYD8" s="83"/>
      <c r="PYE8" s="83"/>
      <c r="PYF8" s="83"/>
      <c r="PYG8" s="83"/>
      <c r="PYH8" s="83"/>
      <c r="PYI8" s="83"/>
      <c r="PYJ8" s="83"/>
      <c r="PYK8" s="83"/>
      <c r="PYL8" s="83"/>
      <c r="PYM8" s="83"/>
      <c r="PYN8" s="83"/>
      <c r="PYO8" s="83"/>
      <c r="PYP8" s="83"/>
      <c r="PYQ8" s="83"/>
      <c r="PYR8" s="83"/>
      <c r="PYS8" s="83"/>
      <c r="PYT8" s="83"/>
      <c r="PYU8" s="83"/>
      <c r="PYV8" s="83"/>
      <c r="PYW8" s="83"/>
      <c r="PYX8" s="83"/>
      <c r="PYY8" s="83"/>
      <c r="PYZ8" s="83"/>
      <c r="PZA8" s="83"/>
      <c r="PZB8" s="83"/>
      <c r="PZC8" s="83"/>
      <c r="PZD8" s="83"/>
      <c r="PZE8" s="83"/>
      <c r="PZF8" s="83"/>
      <c r="PZG8" s="83"/>
      <c r="PZH8" s="83"/>
      <c r="PZI8" s="83"/>
      <c r="PZJ8" s="83"/>
      <c r="PZK8" s="83"/>
      <c r="PZL8" s="83"/>
      <c r="PZM8" s="83"/>
      <c r="PZN8" s="83"/>
      <c r="PZO8" s="83"/>
      <c r="PZP8" s="83"/>
      <c r="PZQ8" s="83"/>
      <c r="PZR8" s="83"/>
      <c r="PZS8" s="83"/>
      <c r="PZT8" s="83"/>
      <c r="PZU8" s="83"/>
      <c r="PZV8" s="83"/>
      <c r="PZW8" s="83"/>
      <c r="PZX8" s="83"/>
      <c r="PZY8" s="83"/>
      <c r="PZZ8" s="83"/>
      <c r="QAA8" s="83"/>
      <c r="QAB8" s="83"/>
      <c r="QAC8" s="83"/>
      <c r="QAD8" s="83"/>
      <c r="QAE8" s="83"/>
      <c r="QAF8" s="83"/>
      <c r="QAG8" s="83"/>
      <c r="QAH8" s="83"/>
      <c r="QAI8" s="83"/>
      <c r="QAJ8" s="83"/>
      <c r="QAK8" s="83"/>
      <c r="QAL8" s="83"/>
      <c r="QAM8" s="83"/>
      <c r="QAN8" s="83"/>
      <c r="QAO8" s="83"/>
      <c r="QAP8" s="83"/>
      <c r="QAQ8" s="83"/>
      <c r="QAR8" s="83"/>
      <c r="QAS8" s="83"/>
      <c r="QAT8" s="83"/>
      <c r="QAU8" s="83"/>
      <c r="QAV8" s="83"/>
      <c r="QAW8" s="83"/>
      <c r="QAX8" s="83"/>
      <c r="QAY8" s="83"/>
      <c r="QAZ8" s="83"/>
      <c r="QBA8" s="83"/>
      <c r="QBB8" s="83"/>
      <c r="QBC8" s="83"/>
      <c r="QBD8" s="83"/>
      <c r="QBE8" s="83"/>
      <c r="QBF8" s="83"/>
      <c r="QBG8" s="83"/>
      <c r="QBH8" s="83"/>
      <c r="QBI8" s="83"/>
      <c r="QBJ8" s="83"/>
      <c r="QBK8" s="83"/>
      <c r="QBL8" s="83"/>
      <c r="QBM8" s="83"/>
      <c r="QBN8" s="83"/>
      <c r="QBO8" s="83"/>
      <c r="QBP8" s="83"/>
      <c r="QBQ8" s="83"/>
      <c r="QBR8" s="83"/>
      <c r="QBS8" s="83"/>
      <c r="QBT8" s="83"/>
      <c r="QBU8" s="83"/>
      <c r="QBV8" s="83"/>
      <c r="QBW8" s="83"/>
      <c r="QBX8" s="83"/>
      <c r="QBY8" s="83"/>
      <c r="QBZ8" s="83"/>
      <c r="QCA8" s="83"/>
      <c r="QCB8" s="83"/>
      <c r="QCC8" s="83"/>
      <c r="QCD8" s="83"/>
      <c r="QCE8" s="83"/>
      <c r="QCF8" s="83"/>
      <c r="QCG8" s="83"/>
      <c r="QCH8" s="83"/>
      <c r="QCI8" s="83"/>
      <c r="QCJ8" s="83"/>
      <c r="QCK8" s="83"/>
      <c r="QCL8" s="83"/>
      <c r="QCM8" s="83"/>
      <c r="QCN8" s="83"/>
      <c r="QCO8" s="83"/>
      <c r="QCP8" s="83"/>
      <c r="QCQ8" s="83"/>
      <c r="QCR8" s="83"/>
      <c r="QCS8" s="83"/>
      <c r="QCT8" s="83"/>
      <c r="QCU8" s="83"/>
      <c r="QCV8" s="83"/>
      <c r="QCW8" s="83"/>
      <c r="QCX8" s="83"/>
      <c r="QCY8" s="83"/>
      <c r="QCZ8" s="83"/>
      <c r="QDA8" s="83"/>
      <c r="QDB8" s="83"/>
      <c r="QDC8" s="83"/>
      <c r="QDD8" s="83"/>
      <c r="QDE8" s="83"/>
      <c r="QDF8" s="83"/>
      <c r="QDG8" s="83"/>
      <c r="QDH8" s="83"/>
      <c r="QDI8" s="83"/>
      <c r="QDJ8" s="83"/>
      <c r="QDK8" s="83"/>
      <c r="QDL8" s="83"/>
      <c r="QDM8" s="83"/>
      <c r="QDN8" s="83"/>
      <c r="QDO8" s="83"/>
      <c r="QDP8" s="83"/>
      <c r="QDQ8" s="83"/>
      <c r="QDR8" s="83"/>
      <c r="QDS8" s="83"/>
      <c r="QDT8" s="83"/>
      <c r="QDU8" s="83"/>
      <c r="QDV8" s="83"/>
      <c r="QDW8" s="83"/>
      <c r="QDX8" s="83"/>
      <c r="QDY8" s="83"/>
      <c r="QDZ8" s="83"/>
      <c r="QEA8" s="83"/>
      <c r="QEB8" s="83"/>
      <c r="QEC8" s="83"/>
      <c r="QED8" s="83"/>
      <c r="QEE8" s="83"/>
      <c r="QEF8" s="83"/>
      <c r="QEG8" s="83"/>
      <c r="QEH8" s="83"/>
      <c r="QEI8" s="83"/>
      <c r="QEJ8" s="83"/>
      <c r="QEK8" s="83"/>
      <c r="QEL8" s="83"/>
      <c r="QEM8" s="83"/>
      <c r="QEN8" s="83"/>
      <c r="QEO8" s="83"/>
      <c r="QEP8" s="83"/>
      <c r="QEQ8" s="83"/>
      <c r="QER8" s="83"/>
      <c r="QES8" s="83"/>
      <c r="QET8" s="83"/>
      <c r="QEU8" s="83"/>
      <c r="QEV8" s="83"/>
      <c r="QEW8" s="83"/>
      <c r="QEX8" s="83"/>
      <c r="QEY8" s="83"/>
      <c r="QEZ8" s="83"/>
      <c r="QFA8" s="83"/>
      <c r="QFB8" s="83"/>
      <c r="QFC8" s="83"/>
      <c r="QFD8" s="83"/>
      <c r="QFE8" s="83"/>
      <c r="QFF8" s="83"/>
      <c r="QFG8" s="83"/>
      <c r="QFH8" s="83"/>
      <c r="QFI8" s="83"/>
      <c r="QFJ8" s="83"/>
      <c r="QFK8" s="83"/>
      <c r="QFL8" s="83"/>
      <c r="QFM8" s="83"/>
      <c r="QFN8" s="83"/>
      <c r="QFO8" s="83"/>
      <c r="QFP8" s="83"/>
      <c r="QFQ8" s="83"/>
      <c r="QFR8" s="83"/>
      <c r="QFS8" s="83"/>
      <c r="QFT8" s="83"/>
      <c r="QFU8" s="83"/>
      <c r="QFV8" s="83"/>
      <c r="QFW8" s="83"/>
      <c r="QFX8" s="83"/>
      <c r="QFY8" s="83"/>
      <c r="QFZ8" s="83"/>
      <c r="QGA8" s="83"/>
      <c r="QGB8" s="83"/>
      <c r="QGC8" s="83"/>
      <c r="QGD8" s="83"/>
      <c r="QGE8" s="83"/>
      <c r="QGF8" s="83"/>
      <c r="QGG8" s="83"/>
      <c r="QGH8" s="83"/>
      <c r="QGI8" s="83"/>
      <c r="QGJ8" s="83"/>
      <c r="QGK8" s="83"/>
      <c r="QGL8" s="83"/>
      <c r="QGM8" s="83"/>
      <c r="QGN8" s="83"/>
      <c r="QGO8" s="83"/>
      <c r="QGP8" s="83"/>
      <c r="QGQ8" s="83"/>
      <c r="QGR8" s="83"/>
      <c r="QGS8" s="83"/>
      <c r="QGT8" s="83"/>
      <c r="QGU8" s="83"/>
      <c r="QGV8" s="83"/>
      <c r="QGW8" s="83"/>
      <c r="QGX8" s="83"/>
      <c r="QGY8" s="83"/>
      <c r="QGZ8" s="83"/>
      <c r="QHA8" s="83"/>
      <c r="QHB8" s="83"/>
      <c r="QHC8" s="83"/>
      <c r="QHD8" s="83"/>
      <c r="QHE8" s="83"/>
      <c r="QHF8" s="83"/>
      <c r="QHG8" s="83"/>
      <c r="QHH8" s="83"/>
      <c r="QHI8" s="83"/>
      <c r="QHJ8" s="83"/>
      <c r="QHK8" s="83"/>
      <c r="QHL8" s="83"/>
      <c r="QHM8" s="83"/>
      <c r="QHN8" s="83"/>
      <c r="QHO8" s="83"/>
      <c r="QHP8" s="83"/>
      <c r="QHQ8" s="83"/>
      <c r="QHR8" s="83"/>
      <c r="QHS8" s="83"/>
      <c r="QHT8" s="83"/>
      <c r="QHU8" s="83"/>
      <c r="QHV8" s="83"/>
      <c r="QHW8" s="83"/>
      <c r="QHX8" s="83"/>
      <c r="QHY8" s="83"/>
      <c r="QHZ8" s="83"/>
      <c r="QIA8" s="83"/>
      <c r="QIB8" s="83"/>
      <c r="QIC8" s="83"/>
      <c r="QID8" s="83"/>
      <c r="QIE8" s="83"/>
      <c r="QIF8" s="83"/>
      <c r="QIG8" s="83"/>
      <c r="QIH8" s="83"/>
      <c r="QII8" s="83"/>
      <c r="QIJ8" s="83"/>
      <c r="QIK8" s="83"/>
      <c r="QIL8" s="83"/>
      <c r="QIM8" s="83"/>
      <c r="QIN8" s="83"/>
      <c r="QIO8" s="83"/>
      <c r="QIP8" s="83"/>
      <c r="QIQ8" s="83"/>
      <c r="QIR8" s="83"/>
      <c r="QIS8" s="83"/>
      <c r="QIT8" s="83"/>
      <c r="QIU8" s="83"/>
      <c r="QIV8" s="83"/>
      <c r="QIW8" s="83"/>
      <c r="QIX8" s="83"/>
      <c r="QIY8" s="83"/>
      <c r="QIZ8" s="83"/>
      <c r="QJA8" s="83"/>
      <c r="QJB8" s="83"/>
      <c r="QJC8" s="83"/>
      <c r="QJD8" s="83"/>
      <c r="QJE8" s="83"/>
      <c r="QJF8" s="83"/>
      <c r="QJG8" s="83"/>
      <c r="QJH8" s="83"/>
      <c r="QJI8" s="83"/>
      <c r="QJJ8" s="83"/>
      <c r="QJK8" s="83"/>
      <c r="QJL8" s="83"/>
      <c r="QJM8" s="83"/>
      <c r="QJN8" s="83"/>
      <c r="QJO8" s="83"/>
      <c r="QJP8" s="83"/>
      <c r="QJQ8" s="83"/>
      <c r="QJR8" s="83"/>
      <c r="QJS8" s="83"/>
      <c r="QJT8" s="83"/>
      <c r="QJU8" s="83"/>
      <c r="QJV8" s="83"/>
      <c r="QJW8" s="83"/>
      <c r="QJX8" s="83"/>
      <c r="QJY8" s="83"/>
      <c r="QJZ8" s="83"/>
      <c r="QKA8" s="83"/>
      <c r="QKB8" s="83"/>
      <c r="QKC8" s="83"/>
      <c r="QKD8" s="83"/>
      <c r="QKE8" s="83"/>
      <c r="QKF8" s="83"/>
      <c r="QKG8" s="83"/>
      <c r="QKH8" s="83"/>
      <c r="QKI8" s="83"/>
      <c r="QKJ8" s="83"/>
      <c r="QKK8" s="83"/>
      <c r="QKL8" s="83"/>
      <c r="QKM8" s="83"/>
      <c r="QKN8" s="83"/>
      <c r="QKO8" s="83"/>
      <c r="QKP8" s="83"/>
      <c r="QKQ8" s="83"/>
      <c r="QKR8" s="83"/>
      <c r="QKS8" s="83"/>
      <c r="QKT8" s="83"/>
      <c r="QKU8" s="83"/>
      <c r="QKV8" s="83"/>
      <c r="QKW8" s="83"/>
      <c r="QKX8" s="83"/>
      <c r="QKY8" s="83"/>
      <c r="QKZ8" s="83"/>
      <c r="QLA8" s="83"/>
      <c r="QLB8" s="83"/>
      <c r="QLC8" s="83"/>
      <c r="QLD8" s="83"/>
      <c r="QLE8" s="83"/>
      <c r="QLF8" s="83"/>
      <c r="QLG8" s="83"/>
      <c r="QLH8" s="83"/>
      <c r="QLI8" s="83"/>
      <c r="QLJ8" s="83"/>
      <c r="QLK8" s="83"/>
      <c r="QLL8" s="83"/>
      <c r="QLM8" s="83"/>
      <c r="QLN8" s="83"/>
      <c r="QLO8" s="83"/>
      <c r="QLP8" s="83"/>
      <c r="QLQ8" s="83"/>
      <c r="QLR8" s="83"/>
      <c r="QLS8" s="83"/>
      <c r="QLT8" s="83"/>
      <c r="QLU8" s="83"/>
      <c r="QLV8" s="83"/>
      <c r="QLW8" s="83"/>
      <c r="QLX8" s="83"/>
      <c r="QLY8" s="83"/>
      <c r="QLZ8" s="83"/>
      <c r="QMA8" s="83"/>
      <c r="QMB8" s="83"/>
      <c r="QMC8" s="83"/>
      <c r="QMD8" s="83"/>
      <c r="QME8" s="83"/>
      <c r="QMF8" s="83"/>
      <c r="QMG8" s="83"/>
      <c r="QMH8" s="83"/>
      <c r="QMI8" s="83"/>
      <c r="QMJ8" s="83"/>
      <c r="QMK8" s="83"/>
      <c r="QML8" s="83"/>
      <c r="QMM8" s="83"/>
      <c r="QMN8" s="83"/>
      <c r="QMO8" s="83"/>
      <c r="QMP8" s="83"/>
      <c r="QMQ8" s="83"/>
      <c r="QMR8" s="83"/>
      <c r="QMS8" s="83"/>
      <c r="QMT8" s="83"/>
      <c r="QMU8" s="83"/>
      <c r="QMV8" s="83"/>
      <c r="QMW8" s="83"/>
      <c r="QMX8" s="83"/>
      <c r="QMY8" s="83"/>
      <c r="QMZ8" s="83"/>
      <c r="QNA8" s="83"/>
      <c r="QNB8" s="83"/>
      <c r="QNC8" s="83"/>
      <c r="QND8" s="83"/>
      <c r="QNE8" s="83"/>
      <c r="QNF8" s="83"/>
      <c r="QNG8" s="83"/>
      <c r="QNH8" s="83"/>
      <c r="QNI8" s="83"/>
      <c r="QNJ8" s="83"/>
      <c r="QNK8" s="83"/>
      <c r="QNL8" s="83"/>
      <c r="QNM8" s="83"/>
      <c r="QNN8" s="83"/>
      <c r="QNO8" s="83"/>
      <c r="QNP8" s="83"/>
      <c r="QNQ8" s="83"/>
      <c r="QNR8" s="83"/>
      <c r="QNS8" s="83"/>
      <c r="QNT8" s="83"/>
      <c r="QNU8" s="83"/>
      <c r="QNV8" s="83"/>
      <c r="QNW8" s="83"/>
      <c r="QNX8" s="83"/>
      <c r="QNY8" s="83"/>
      <c r="QNZ8" s="83"/>
      <c r="QOA8" s="83"/>
      <c r="QOB8" s="83"/>
      <c r="QOC8" s="83"/>
      <c r="QOD8" s="83"/>
      <c r="QOE8" s="83"/>
      <c r="QOF8" s="83"/>
      <c r="QOG8" s="83"/>
      <c r="QOH8" s="83"/>
      <c r="QOI8" s="83"/>
      <c r="QOJ8" s="83"/>
      <c r="QOK8" s="83"/>
      <c r="QOL8" s="83"/>
      <c r="QOM8" s="83"/>
      <c r="QON8" s="83"/>
      <c r="QOO8" s="83"/>
      <c r="QOP8" s="83"/>
      <c r="QOQ8" s="83"/>
      <c r="QOR8" s="83"/>
      <c r="QOS8" s="83"/>
      <c r="QOT8" s="83"/>
      <c r="QOU8" s="83"/>
      <c r="QOV8" s="83"/>
      <c r="QOW8" s="83"/>
      <c r="QOX8" s="83"/>
      <c r="QOY8" s="83"/>
      <c r="QOZ8" s="83"/>
      <c r="QPA8" s="83"/>
      <c r="QPB8" s="83"/>
      <c r="QPC8" s="83"/>
      <c r="QPD8" s="83"/>
      <c r="QPE8" s="83"/>
      <c r="QPF8" s="83"/>
      <c r="QPG8" s="83"/>
      <c r="QPH8" s="83"/>
      <c r="QPI8" s="83"/>
      <c r="QPJ8" s="83"/>
      <c r="QPK8" s="83"/>
      <c r="QPL8" s="83"/>
      <c r="QPM8" s="83"/>
      <c r="QPN8" s="83"/>
      <c r="QPO8" s="83"/>
      <c r="QPP8" s="83"/>
      <c r="QPQ8" s="83"/>
      <c r="QPR8" s="83"/>
      <c r="QPS8" s="83"/>
      <c r="QPT8" s="83"/>
      <c r="QPU8" s="83"/>
      <c r="QPV8" s="83"/>
      <c r="QPW8" s="83"/>
      <c r="QPX8" s="83"/>
      <c r="QPY8" s="83"/>
      <c r="QPZ8" s="83"/>
      <c r="QQA8" s="83"/>
      <c r="QQB8" s="83"/>
      <c r="QQC8" s="83"/>
      <c r="QQD8" s="83"/>
      <c r="QQE8" s="83"/>
      <c r="QQF8" s="83"/>
      <c r="QQG8" s="83"/>
      <c r="QQH8" s="83"/>
      <c r="QQI8" s="83"/>
      <c r="QQJ8" s="83"/>
      <c r="QQK8" s="83"/>
      <c r="QQL8" s="83"/>
      <c r="QQM8" s="83"/>
      <c r="QQN8" s="83"/>
      <c r="QQO8" s="83"/>
      <c r="QQP8" s="83"/>
      <c r="QQQ8" s="83"/>
      <c r="QQR8" s="83"/>
      <c r="QQS8" s="83"/>
      <c r="QQT8" s="83"/>
      <c r="QQU8" s="83"/>
      <c r="QQV8" s="83"/>
      <c r="QQW8" s="83"/>
      <c r="QQX8" s="83"/>
      <c r="QQY8" s="83"/>
      <c r="QQZ8" s="83"/>
      <c r="QRA8" s="83"/>
      <c r="QRB8" s="83"/>
      <c r="QRC8" s="83"/>
      <c r="QRD8" s="83"/>
      <c r="QRE8" s="83"/>
      <c r="QRF8" s="83"/>
      <c r="QRG8" s="83"/>
      <c r="QRH8" s="83"/>
      <c r="QRI8" s="83"/>
      <c r="QRJ8" s="83"/>
      <c r="QRK8" s="83"/>
      <c r="QRL8" s="83"/>
      <c r="QRM8" s="83"/>
      <c r="QRN8" s="83"/>
      <c r="QRO8" s="83"/>
      <c r="QRP8" s="83"/>
      <c r="QRQ8" s="83"/>
      <c r="QRR8" s="83"/>
      <c r="QRS8" s="83"/>
      <c r="QRT8" s="83"/>
      <c r="QRU8" s="83"/>
      <c r="QRV8" s="83"/>
      <c r="QRW8" s="83"/>
      <c r="QRX8" s="83"/>
      <c r="QRY8" s="83"/>
      <c r="QRZ8" s="83"/>
      <c r="QSA8" s="83"/>
      <c r="QSB8" s="83"/>
      <c r="QSC8" s="83"/>
      <c r="QSD8" s="83"/>
      <c r="QSE8" s="83"/>
      <c r="QSF8" s="83"/>
      <c r="QSG8" s="83"/>
      <c r="QSH8" s="83"/>
      <c r="QSI8" s="83"/>
      <c r="QSJ8" s="83"/>
      <c r="QSK8" s="83"/>
      <c r="QSL8" s="83"/>
      <c r="QSM8" s="83"/>
      <c r="QSN8" s="83"/>
      <c r="QSO8" s="83"/>
      <c r="QSP8" s="83"/>
      <c r="QSQ8" s="83"/>
      <c r="QSR8" s="83"/>
      <c r="QSS8" s="83"/>
      <c r="QST8" s="83"/>
      <c r="QSU8" s="83"/>
      <c r="QSV8" s="83"/>
      <c r="QSW8" s="83"/>
      <c r="QSX8" s="83"/>
      <c r="QSY8" s="83"/>
      <c r="QSZ8" s="83"/>
      <c r="QTA8" s="83"/>
      <c r="QTB8" s="83"/>
      <c r="QTC8" s="83"/>
      <c r="QTD8" s="83"/>
      <c r="QTE8" s="83"/>
      <c r="QTF8" s="83"/>
      <c r="QTG8" s="83"/>
      <c r="QTH8" s="83"/>
      <c r="QTI8" s="83"/>
      <c r="QTJ8" s="83"/>
      <c r="QTK8" s="83"/>
      <c r="QTL8" s="83"/>
      <c r="QTM8" s="83"/>
      <c r="QTN8" s="83"/>
      <c r="QTO8" s="83"/>
      <c r="QTP8" s="83"/>
      <c r="QTQ8" s="83"/>
      <c r="QTR8" s="83"/>
      <c r="QTS8" s="83"/>
      <c r="QTT8" s="83"/>
      <c r="QTU8" s="83"/>
      <c r="QTV8" s="83"/>
      <c r="QTW8" s="83"/>
      <c r="QTX8" s="83"/>
      <c r="QTY8" s="83"/>
      <c r="QTZ8" s="83"/>
      <c r="QUA8" s="83"/>
      <c r="QUB8" s="83"/>
      <c r="QUC8" s="83"/>
      <c r="QUD8" s="83"/>
      <c r="QUE8" s="83"/>
      <c r="QUF8" s="83"/>
      <c r="QUG8" s="83"/>
      <c r="QUH8" s="83"/>
      <c r="QUI8" s="83"/>
      <c r="QUJ8" s="83"/>
      <c r="QUK8" s="83"/>
      <c r="QUL8" s="83"/>
      <c r="QUM8" s="83"/>
      <c r="QUN8" s="83"/>
      <c r="QUO8" s="83"/>
      <c r="QUP8" s="83"/>
      <c r="QUQ8" s="83"/>
      <c r="QUR8" s="83"/>
      <c r="QUS8" s="83"/>
      <c r="QUT8" s="83"/>
      <c r="QUU8" s="83"/>
      <c r="QUV8" s="83"/>
      <c r="QUW8" s="83"/>
      <c r="QUX8" s="83"/>
      <c r="QUY8" s="83"/>
      <c r="QUZ8" s="83"/>
      <c r="QVA8" s="83"/>
      <c r="QVB8" s="83"/>
      <c r="QVC8" s="83"/>
      <c r="QVD8" s="83"/>
      <c r="QVE8" s="83"/>
      <c r="QVF8" s="83"/>
      <c r="QVG8" s="83"/>
      <c r="QVH8" s="83"/>
      <c r="QVI8" s="83"/>
      <c r="QVJ8" s="83"/>
      <c r="QVK8" s="83"/>
      <c r="QVL8" s="83"/>
      <c r="QVM8" s="83"/>
      <c r="QVN8" s="83"/>
      <c r="QVO8" s="83"/>
      <c r="QVP8" s="83"/>
      <c r="QVQ8" s="83"/>
      <c r="QVR8" s="83"/>
      <c r="QVS8" s="83"/>
      <c r="QVT8" s="83"/>
      <c r="QVU8" s="83"/>
      <c r="QVV8" s="83"/>
      <c r="QVW8" s="83"/>
      <c r="QVX8" s="83"/>
      <c r="QVY8" s="83"/>
      <c r="QVZ8" s="83"/>
      <c r="QWA8" s="83"/>
      <c r="QWB8" s="83"/>
      <c r="QWC8" s="83"/>
      <c r="QWD8" s="83"/>
      <c r="QWE8" s="83"/>
      <c r="QWF8" s="83"/>
      <c r="QWG8" s="83"/>
      <c r="QWH8" s="83"/>
      <c r="QWI8" s="83"/>
      <c r="QWJ8" s="83"/>
      <c r="QWK8" s="83"/>
      <c r="QWL8" s="83"/>
      <c r="QWM8" s="83"/>
      <c r="QWN8" s="83"/>
      <c r="QWO8" s="83"/>
      <c r="QWP8" s="83"/>
      <c r="QWQ8" s="83"/>
      <c r="QWR8" s="83"/>
      <c r="QWS8" s="83"/>
      <c r="QWT8" s="83"/>
      <c r="QWU8" s="83"/>
      <c r="QWV8" s="83"/>
      <c r="QWW8" s="83"/>
      <c r="QWX8" s="83"/>
      <c r="QWY8" s="83"/>
      <c r="QWZ8" s="83"/>
      <c r="QXA8" s="83"/>
      <c r="QXB8" s="83"/>
      <c r="QXC8" s="83"/>
      <c r="QXD8" s="83"/>
      <c r="QXE8" s="83"/>
      <c r="QXF8" s="83"/>
      <c r="QXG8" s="83"/>
      <c r="QXH8" s="83"/>
      <c r="QXI8" s="83"/>
      <c r="QXJ8" s="83"/>
      <c r="QXK8" s="83"/>
      <c r="QXL8" s="83"/>
      <c r="QXM8" s="83"/>
      <c r="QXN8" s="83"/>
      <c r="QXO8" s="83"/>
      <c r="QXP8" s="83"/>
      <c r="QXQ8" s="83"/>
      <c r="QXR8" s="83"/>
      <c r="QXS8" s="83"/>
      <c r="QXT8" s="83"/>
      <c r="QXU8" s="83"/>
      <c r="QXV8" s="83"/>
      <c r="QXW8" s="83"/>
      <c r="QXX8" s="83"/>
      <c r="QXY8" s="83"/>
      <c r="QXZ8" s="83"/>
      <c r="QYA8" s="83"/>
      <c r="QYB8" s="83"/>
      <c r="QYC8" s="83"/>
      <c r="QYD8" s="83"/>
      <c r="QYE8" s="83"/>
      <c r="QYF8" s="83"/>
      <c r="QYG8" s="83"/>
      <c r="QYH8" s="83"/>
      <c r="QYI8" s="83"/>
      <c r="QYJ8" s="83"/>
      <c r="QYK8" s="83"/>
      <c r="QYL8" s="83"/>
      <c r="QYM8" s="83"/>
      <c r="QYN8" s="83"/>
      <c r="QYO8" s="83"/>
      <c r="QYP8" s="83"/>
      <c r="QYQ8" s="83"/>
      <c r="QYR8" s="83"/>
      <c r="QYS8" s="83"/>
      <c r="QYT8" s="83"/>
      <c r="QYU8" s="83"/>
      <c r="QYV8" s="83"/>
      <c r="QYW8" s="83"/>
      <c r="QYX8" s="83"/>
      <c r="QYY8" s="83"/>
      <c r="QYZ8" s="83"/>
      <c r="QZA8" s="83"/>
      <c r="QZB8" s="83"/>
      <c r="QZC8" s="83"/>
      <c r="QZD8" s="83"/>
      <c r="QZE8" s="83"/>
      <c r="QZF8" s="83"/>
      <c r="QZG8" s="83"/>
      <c r="QZH8" s="83"/>
      <c r="QZI8" s="83"/>
      <c r="QZJ8" s="83"/>
      <c r="QZK8" s="83"/>
      <c r="QZL8" s="83"/>
      <c r="QZM8" s="83"/>
      <c r="QZN8" s="83"/>
      <c r="QZO8" s="83"/>
      <c r="QZP8" s="83"/>
      <c r="QZQ8" s="83"/>
      <c r="QZR8" s="83"/>
      <c r="QZS8" s="83"/>
      <c r="QZT8" s="83"/>
      <c r="QZU8" s="83"/>
      <c r="QZV8" s="83"/>
      <c r="QZW8" s="83"/>
      <c r="QZX8" s="83"/>
      <c r="QZY8" s="83"/>
      <c r="QZZ8" s="83"/>
      <c r="RAA8" s="83"/>
      <c r="RAB8" s="83"/>
      <c r="RAC8" s="83"/>
      <c r="RAD8" s="83"/>
      <c r="RAE8" s="83"/>
      <c r="RAF8" s="83"/>
      <c r="RAG8" s="83"/>
      <c r="RAH8" s="83"/>
      <c r="RAI8" s="83"/>
      <c r="RAJ8" s="83"/>
      <c r="RAK8" s="83"/>
      <c r="RAL8" s="83"/>
      <c r="RAM8" s="83"/>
      <c r="RAN8" s="83"/>
      <c r="RAO8" s="83"/>
      <c r="RAP8" s="83"/>
      <c r="RAQ8" s="83"/>
      <c r="RAR8" s="83"/>
      <c r="RAS8" s="83"/>
      <c r="RAT8" s="83"/>
      <c r="RAU8" s="83"/>
      <c r="RAV8" s="83"/>
      <c r="RAW8" s="83"/>
      <c r="RAX8" s="83"/>
      <c r="RAY8" s="83"/>
      <c r="RAZ8" s="83"/>
      <c r="RBA8" s="83"/>
      <c r="RBB8" s="83"/>
      <c r="RBC8" s="83"/>
      <c r="RBD8" s="83"/>
      <c r="RBE8" s="83"/>
      <c r="RBF8" s="83"/>
      <c r="RBG8" s="83"/>
      <c r="RBH8" s="83"/>
      <c r="RBI8" s="83"/>
      <c r="RBJ8" s="83"/>
      <c r="RBK8" s="83"/>
      <c r="RBL8" s="83"/>
      <c r="RBM8" s="83"/>
      <c r="RBN8" s="83"/>
      <c r="RBO8" s="83"/>
      <c r="RBP8" s="83"/>
      <c r="RBQ8" s="83"/>
      <c r="RBR8" s="83"/>
      <c r="RBS8" s="83"/>
      <c r="RBT8" s="83"/>
      <c r="RBU8" s="83"/>
      <c r="RBV8" s="83"/>
      <c r="RBW8" s="83"/>
      <c r="RBX8" s="83"/>
      <c r="RBY8" s="83"/>
      <c r="RBZ8" s="83"/>
      <c r="RCA8" s="83"/>
      <c r="RCB8" s="83"/>
      <c r="RCC8" s="83"/>
      <c r="RCD8" s="83"/>
      <c r="RCE8" s="83"/>
      <c r="RCF8" s="83"/>
      <c r="RCG8" s="83"/>
      <c r="RCH8" s="83"/>
      <c r="RCI8" s="83"/>
      <c r="RCJ8" s="83"/>
      <c r="RCK8" s="83"/>
      <c r="RCL8" s="83"/>
      <c r="RCM8" s="83"/>
      <c r="RCN8" s="83"/>
      <c r="RCO8" s="83"/>
      <c r="RCP8" s="83"/>
      <c r="RCQ8" s="83"/>
      <c r="RCR8" s="83"/>
      <c r="RCS8" s="83"/>
      <c r="RCT8" s="83"/>
      <c r="RCU8" s="83"/>
      <c r="RCV8" s="83"/>
      <c r="RCW8" s="83"/>
      <c r="RCX8" s="83"/>
      <c r="RCY8" s="83"/>
      <c r="RCZ8" s="83"/>
      <c r="RDA8" s="83"/>
      <c r="RDB8" s="83"/>
      <c r="RDC8" s="83"/>
      <c r="RDD8" s="83"/>
      <c r="RDE8" s="83"/>
      <c r="RDF8" s="83"/>
      <c r="RDG8" s="83"/>
      <c r="RDH8" s="83"/>
      <c r="RDI8" s="83"/>
      <c r="RDJ8" s="83"/>
      <c r="RDK8" s="83"/>
      <c r="RDL8" s="83"/>
      <c r="RDM8" s="83"/>
      <c r="RDN8" s="83"/>
      <c r="RDO8" s="83"/>
      <c r="RDP8" s="83"/>
      <c r="RDQ8" s="83"/>
      <c r="RDR8" s="83"/>
      <c r="RDS8" s="83"/>
      <c r="RDT8" s="83"/>
      <c r="RDU8" s="83"/>
      <c r="RDV8" s="83"/>
      <c r="RDW8" s="83"/>
      <c r="RDX8" s="83"/>
      <c r="RDY8" s="83"/>
      <c r="RDZ8" s="83"/>
      <c r="REA8" s="83"/>
      <c r="REB8" s="83"/>
      <c r="REC8" s="83"/>
      <c r="RED8" s="83"/>
      <c r="REE8" s="83"/>
      <c r="REF8" s="83"/>
      <c r="REG8" s="83"/>
      <c r="REH8" s="83"/>
      <c r="REI8" s="83"/>
      <c r="REJ8" s="83"/>
      <c r="REK8" s="83"/>
      <c r="REL8" s="83"/>
      <c r="REM8" s="83"/>
      <c r="REN8" s="83"/>
      <c r="REO8" s="83"/>
      <c r="REP8" s="83"/>
      <c r="REQ8" s="83"/>
      <c r="RER8" s="83"/>
      <c r="RES8" s="83"/>
      <c r="RET8" s="83"/>
      <c r="REU8" s="83"/>
      <c r="REV8" s="83"/>
      <c r="REW8" s="83"/>
      <c r="REX8" s="83"/>
      <c r="REY8" s="83"/>
      <c r="REZ8" s="83"/>
      <c r="RFA8" s="83"/>
      <c r="RFB8" s="83"/>
      <c r="RFC8" s="83"/>
      <c r="RFD8" s="83"/>
      <c r="RFE8" s="83"/>
      <c r="RFF8" s="83"/>
      <c r="RFG8" s="83"/>
      <c r="RFH8" s="83"/>
      <c r="RFI8" s="83"/>
      <c r="RFJ8" s="83"/>
      <c r="RFK8" s="83"/>
      <c r="RFL8" s="83"/>
      <c r="RFM8" s="83"/>
      <c r="RFN8" s="83"/>
      <c r="RFO8" s="83"/>
      <c r="RFP8" s="83"/>
      <c r="RFQ8" s="83"/>
      <c r="RFR8" s="83"/>
      <c r="RFS8" s="83"/>
      <c r="RFT8" s="83"/>
      <c r="RFU8" s="83"/>
      <c r="RFV8" s="83"/>
      <c r="RFW8" s="83"/>
      <c r="RFX8" s="83"/>
      <c r="RFY8" s="83"/>
      <c r="RFZ8" s="83"/>
      <c r="RGA8" s="83"/>
      <c r="RGB8" s="83"/>
      <c r="RGC8" s="83"/>
      <c r="RGD8" s="83"/>
      <c r="RGE8" s="83"/>
      <c r="RGF8" s="83"/>
      <c r="RGG8" s="83"/>
      <c r="RGH8" s="83"/>
      <c r="RGI8" s="83"/>
      <c r="RGJ8" s="83"/>
      <c r="RGK8" s="83"/>
      <c r="RGL8" s="83"/>
      <c r="RGM8" s="83"/>
      <c r="RGN8" s="83"/>
      <c r="RGO8" s="83"/>
      <c r="RGP8" s="83"/>
      <c r="RGQ8" s="83"/>
      <c r="RGR8" s="83"/>
      <c r="RGS8" s="83"/>
      <c r="RGT8" s="83"/>
      <c r="RGU8" s="83"/>
      <c r="RGV8" s="83"/>
      <c r="RGW8" s="83"/>
      <c r="RGX8" s="83"/>
      <c r="RGY8" s="83"/>
      <c r="RGZ8" s="83"/>
      <c r="RHA8" s="83"/>
      <c r="RHB8" s="83"/>
      <c r="RHC8" s="83"/>
      <c r="RHD8" s="83"/>
      <c r="RHE8" s="83"/>
      <c r="RHF8" s="83"/>
      <c r="RHG8" s="83"/>
      <c r="RHH8" s="83"/>
      <c r="RHI8" s="83"/>
      <c r="RHJ8" s="83"/>
      <c r="RHK8" s="83"/>
      <c r="RHL8" s="83"/>
      <c r="RHM8" s="83"/>
      <c r="RHN8" s="83"/>
      <c r="RHO8" s="83"/>
      <c r="RHP8" s="83"/>
      <c r="RHQ8" s="83"/>
      <c r="RHR8" s="83"/>
      <c r="RHS8" s="83"/>
      <c r="RHT8" s="83"/>
      <c r="RHU8" s="83"/>
      <c r="RHV8" s="83"/>
      <c r="RHW8" s="83"/>
      <c r="RHX8" s="83"/>
      <c r="RHY8" s="83"/>
      <c r="RHZ8" s="83"/>
      <c r="RIA8" s="83"/>
      <c r="RIB8" s="83"/>
      <c r="RIC8" s="83"/>
      <c r="RID8" s="83"/>
      <c r="RIE8" s="83"/>
      <c r="RIF8" s="83"/>
      <c r="RIG8" s="83"/>
      <c r="RIH8" s="83"/>
      <c r="RII8" s="83"/>
      <c r="RIJ8" s="83"/>
      <c r="RIK8" s="83"/>
      <c r="RIL8" s="83"/>
      <c r="RIM8" s="83"/>
      <c r="RIN8" s="83"/>
      <c r="RIO8" s="83"/>
      <c r="RIP8" s="83"/>
      <c r="RIQ8" s="83"/>
      <c r="RIR8" s="83"/>
      <c r="RIS8" s="83"/>
      <c r="RIT8" s="83"/>
      <c r="RIU8" s="83"/>
      <c r="RIV8" s="83"/>
      <c r="RIW8" s="83"/>
      <c r="RIX8" s="83"/>
      <c r="RIY8" s="83"/>
      <c r="RIZ8" s="83"/>
      <c r="RJA8" s="83"/>
      <c r="RJB8" s="83"/>
      <c r="RJC8" s="83"/>
      <c r="RJD8" s="83"/>
      <c r="RJE8" s="83"/>
      <c r="RJF8" s="83"/>
      <c r="RJG8" s="83"/>
      <c r="RJH8" s="83"/>
      <c r="RJI8" s="83"/>
      <c r="RJJ8" s="83"/>
      <c r="RJK8" s="83"/>
      <c r="RJL8" s="83"/>
      <c r="RJM8" s="83"/>
      <c r="RJN8" s="83"/>
      <c r="RJO8" s="83"/>
      <c r="RJP8" s="83"/>
      <c r="RJQ8" s="83"/>
      <c r="RJR8" s="83"/>
      <c r="RJS8" s="83"/>
      <c r="RJT8" s="83"/>
      <c r="RJU8" s="83"/>
      <c r="RJV8" s="83"/>
      <c r="RJW8" s="83"/>
      <c r="RJX8" s="83"/>
      <c r="RJY8" s="83"/>
      <c r="RJZ8" s="83"/>
      <c r="RKA8" s="83"/>
      <c r="RKB8" s="83"/>
      <c r="RKC8" s="83"/>
      <c r="RKD8" s="83"/>
      <c r="RKE8" s="83"/>
      <c r="RKF8" s="83"/>
      <c r="RKG8" s="83"/>
      <c r="RKH8" s="83"/>
      <c r="RKI8" s="83"/>
      <c r="RKJ8" s="83"/>
      <c r="RKK8" s="83"/>
      <c r="RKL8" s="83"/>
      <c r="RKM8" s="83"/>
      <c r="RKN8" s="83"/>
      <c r="RKO8" s="83"/>
      <c r="RKP8" s="83"/>
      <c r="RKQ8" s="83"/>
      <c r="RKR8" s="83"/>
      <c r="RKS8" s="83"/>
      <c r="RKT8" s="83"/>
      <c r="RKU8" s="83"/>
      <c r="RKV8" s="83"/>
      <c r="RKW8" s="83"/>
      <c r="RKX8" s="83"/>
      <c r="RKY8" s="83"/>
      <c r="RKZ8" s="83"/>
      <c r="RLA8" s="83"/>
      <c r="RLB8" s="83"/>
      <c r="RLC8" s="83"/>
      <c r="RLD8" s="83"/>
      <c r="RLE8" s="83"/>
      <c r="RLF8" s="83"/>
      <c r="RLG8" s="83"/>
      <c r="RLH8" s="83"/>
      <c r="RLI8" s="83"/>
      <c r="RLJ8" s="83"/>
      <c r="RLK8" s="83"/>
      <c r="RLL8" s="83"/>
      <c r="RLM8" s="83"/>
      <c r="RLN8" s="83"/>
      <c r="RLO8" s="83"/>
      <c r="RLP8" s="83"/>
      <c r="RLQ8" s="83"/>
      <c r="RLR8" s="83"/>
      <c r="RLS8" s="83"/>
      <c r="RLT8" s="83"/>
      <c r="RLU8" s="83"/>
      <c r="RLV8" s="83"/>
      <c r="RLW8" s="83"/>
      <c r="RLX8" s="83"/>
      <c r="RLY8" s="83"/>
      <c r="RLZ8" s="83"/>
      <c r="RMA8" s="83"/>
      <c r="RMB8" s="83"/>
      <c r="RMC8" s="83"/>
      <c r="RMD8" s="83"/>
      <c r="RME8" s="83"/>
      <c r="RMF8" s="83"/>
      <c r="RMG8" s="83"/>
      <c r="RMH8" s="83"/>
      <c r="RMI8" s="83"/>
      <c r="RMJ8" s="83"/>
      <c r="RMK8" s="83"/>
      <c r="RML8" s="83"/>
      <c r="RMM8" s="83"/>
      <c r="RMN8" s="83"/>
      <c r="RMO8" s="83"/>
      <c r="RMP8" s="83"/>
      <c r="RMQ8" s="83"/>
      <c r="RMR8" s="83"/>
      <c r="RMS8" s="83"/>
      <c r="RMT8" s="83"/>
      <c r="RMU8" s="83"/>
      <c r="RMV8" s="83"/>
      <c r="RMW8" s="83"/>
      <c r="RMX8" s="83"/>
      <c r="RMY8" s="83"/>
      <c r="RMZ8" s="83"/>
      <c r="RNA8" s="83"/>
      <c r="RNB8" s="83"/>
      <c r="RNC8" s="83"/>
      <c r="RND8" s="83"/>
      <c r="RNE8" s="83"/>
      <c r="RNF8" s="83"/>
      <c r="RNG8" s="83"/>
      <c r="RNH8" s="83"/>
      <c r="RNI8" s="83"/>
      <c r="RNJ8" s="83"/>
      <c r="RNK8" s="83"/>
      <c r="RNL8" s="83"/>
      <c r="RNM8" s="83"/>
      <c r="RNN8" s="83"/>
      <c r="RNO8" s="83"/>
      <c r="RNP8" s="83"/>
      <c r="RNQ8" s="83"/>
      <c r="RNR8" s="83"/>
      <c r="RNS8" s="83"/>
      <c r="RNT8" s="83"/>
      <c r="RNU8" s="83"/>
      <c r="RNV8" s="83"/>
      <c r="RNW8" s="83"/>
      <c r="RNX8" s="83"/>
      <c r="RNY8" s="83"/>
      <c r="RNZ8" s="83"/>
      <c r="ROA8" s="83"/>
      <c r="ROB8" s="83"/>
      <c r="ROC8" s="83"/>
      <c r="ROD8" s="83"/>
      <c r="ROE8" s="83"/>
      <c r="ROF8" s="83"/>
      <c r="ROG8" s="83"/>
      <c r="ROH8" s="83"/>
      <c r="ROI8" s="83"/>
      <c r="ROJ8" s="83"/>
      <c r="ROK8" s="83"/>
      <c r="ROL8" s="83"/>
      <c r="ROM8" s="83"/>
      <c r="RON8" s="83"/>
      <c r="ROO8" s="83"/>
      <c r="ROP8" s="83"/>
      <c r="ROQ8" s="83"/>
      <c r="ROR8" s="83"/>
      <c r="ROS8" s="83"/>
      <c r="ROT8" s="83"/>
      <c r="ROU8" s="83"/>
      <c r="ROV8" s="83"/>
      <c r="ROW8" s="83"/>
      <c r="ROX8" s="83"/>
      <c r="ROY8" s="83"/>
      <c r="ROZ8" s="83"/>
      <c r="RPA8" s="83"/>
      <c r="RPB8" s="83"/>
      <c r="RPC8" s="83"/>
      <c r="RPD8" s="83"/>
      <c r="RPE8" s="83"/>
      <c r="RPF8" s="83"/>
      <c r="RPG8" s="83"/>
      <c r="RPH8" s="83"/>
      <c r="RPI8" s="83"/>
      <c r="RPJ8" s="83"/>
      <c r="RPK8" s="83"/>
      <c r="RPL8" s="83"/>
      <c r="RPM8" s="83"/>
      <c r="RPN8" s="83"/>
      <c r="RPO8" s="83"/>
      <c r="RPP8" s="83"/>
      <c r="RPQ8" s="83"/>
      <c r="RPR8" s="83"/>
      <c r="RPS8" s="83"/>
      <c r="RPT8" s="83"/>
      <c r="RPU8" s="83"/>
      <c r="RPV8" s="83"/>
      <c r="RPW8" s="83"/>
      <c r="RPX8" s="83"/>
      <c r="RPY8" s="83"/>
      <c r="RPZ8" s="83"/>
      <c r="RQA8" s="83"/>
      <c r="RQB8" s="83"/>
      <c r="RQC8" s="83"/>
      <c r="RQD8" s="83"/>
      <c r="RQE8" s="83"/>
      <c r="RQF8" s="83"/>
      <c r="RQG8" s="83"/>
      <c r="RQH8" s="83"/>
      <c r="RQI8" s="83"/>
      <c r="RQJ8" s="83"/>
      <c r="RQK8" s="83"/>
      <c r="RQL8" s="83"/>
      <c r="RQM8" s="83"/>
      <c r="RQN8" s="83"/>
      <c r="RQO8" s="83"/>
      <c r="RQP8" s="83"/>
      <c r="RQQ8" s="83"/>
      <c r="RQR8" s="83"/>
      <c r="RQS8" s="83"/>
      <c r="RQT8" s="83"/>
      <c r="RQU8" s="83"/>
      <c r="RQV8" s="83"/>
      <c r="RQW8" s="83"/>
      <c r="RQX8" s="83"/>
      <c r="RQY8" s="83"/>
      <c r="RQZ8" s="83"/>
      <c r="RRA8" s="83"/>
      <c r="RRB8" s="83"/>
      <c r="RRC8" s="83"/>
      <c r="RRD8" s="83"/>
      <c r="RRE8" s="83"/>
      <c r="RRF8" s="83"/>
      <c r="RRG8" s="83"/>
      <c r="RRH8" s="83"/>
      <c r="RRI8" s="83"/>
      <c r="RRJ8" s="83"/>
      <c r="RRK8" s="83"/>
      <c r="RRL8" s="83"/>
      <c r="RRM8" s="83"/>
      <c r="RRN8" s="83"/>
      <c r="RRO8" s="83"/>
      <c r="RRP8" s="83"/>
      <c r="RRQ8" s="83"/>
      <c r="RRR8" s="83"/>
      <c r="RRS8" s="83"/>
      <c r="RRT8" s="83"/>
      <c r="RRU8" s="83"/>
      <c r="RRV8" s="83"/>
      <c r="RRW8" s="83"/>
      <c r="RRX8" s="83"/>
      <c r="RRY8" s="83"/>
      <c r="RRZ8" s="83"/>
      <c r="RSA8" s="83"/>
      <c r="RSB8" s="83"/>
      <c r="RSC8" s="83"/>
      <c r="RSD8" s="83"/>
      <c r="RSE8" s="83"/>
      <c r="RSF8" s="83"/>
      <c r="RSG8" s="83"/>
      <c r="RSH8" s="83"/>
      <c r="RSI8" s="83"/>
      <c r="RSJ8" s="83"/>
      <c r="RSK8" s="83"/>
      <c r="RSL8" s="83"/>
      <c r="RSM8" s="83"/>
      <c r="RSN8" s="83"/>
      <c r="RSO8" s="83"/>
      <c r="RSP8" s="83"/>
      <c r="RSQ8" s="83"/>
      <c r="RSR8" s="83"/>
      <c r="RSS8" s="83"/>
      <c r="RST8" s="83"/>
      <c r="RSU8" s="83"/>
      <c r="RSV8" s="83"/>
      <c r="RSW8" s="83"/>
      <c r="RSX8" s="83"/>
      <c r="RSY8" s="83"/>
      <c r="RSZ8" s="83"/>
      <c r="RTA8" s="83"/>
      <c r="RTB8" s="83"/>
      <c r="RTC8" s="83"/>
      <c r="RTD8" s="83"/>
      <c r="RTE8" s="83"/>
      <c r="RTF8" s="83"/>
      <c r="RTG8" s="83"/>
      <c r="RTH8" s="83"/>
      <c r="RTI8" s="83"/>
      <c r="RTJ8" s="83"/>
      <c r="RTK8" s="83"/>
      <c r="RTL8" s="83"/>
      <c r="RTM8" s="83"/>
      <c r="RTN8" s="83"/>
      <c r="RTO8" s="83"/>
      <c r="RTP8" s="83"/>
      <c r="RTQ8" s="83"/>
      <c r="RTR8" s="83"/>
      <c r="RTS8" s="83"/>
      <c r="RTT8" s="83"/>
      <c r="RTU8" s="83"/>
      <c r="RTV8" s="83"/>
      <c r="RTW8" s="83"/>
      <c r="RTX8" s="83"/>
      <c r="RTY8" s="83"/>
      <c r="RTZ8" s="83"/>
      <c r="RUA8" s="83"/>
      <c r="RUB8" s="83"/>
      <c r="RUC8" s="83"/>
      <c r="RUD8" s="83"/>
      <c r="RUE8" s="83"/>
      <c r="RUF8" s="83"/>
      <c r="RUG8" s="83"/>
      <c r="RUH8" s="83"/>
      <c r="RUI8" s="83"/>
      <c r="RUJ8" s="83"/>
      <c r="RUK8" s="83"/>
      <c r="RUL8" s="83"/>
      <c r="RUM8" s="83"/>
      <c r="RUN8" s="83"/>
      <c r="RUO8" s="83"/>
      <c r="RUP8" s="83"/>
      <c r="RUQ8" s="83"/>
      <c r="RUR8" s="83"/>
      <c r="RUS8" s="83"/>
      <c r="RUT8" s="83"/>
      <c r="RUU8" s="83"/>
      <c r="RUV8" s="83"/>
      <c r="RUW8" s="83"/>
      <c r="RUX8" s="83"/>
      <c r="RUY8" s="83"/>
      <c r="RUZ8" s="83"/>
      <c r="RVA8" s="83"/>
      <c r="RVB8" s="83"/>
      <c r="RVC8" s="83"/>
      <c r="RVD8" s="83"/>
      <c r="RVE8" s="83"/>
      <c r="RVF8" s="83"/>
      <c r="RVG8" s="83"/>
      <c r="RVH8" s="83"/>
      <c r="RVI8" s="83"/>
      <c r="RVJ8" s="83"/>
      <c r="RVK8" s="83"/>
      <c r="RVL8" s="83"/>
      <c r="RVM8" s="83"/>
      <c r="RVN8" s="83"/>
      <c r="RVO8" s="83"/>
      <c r="RVP8" s="83"/>
      <c r="RVQ8" s="83"/>
      <c r="RVR8" s="83"/>
      <c r="RVS8" s="83"/>
      <c r="RVT8" s="83"/>
      <c r="RVU8" s="83"/>
      <c r="RVV8" s="83"/>
      <c r="RVW8" s="83"/>
      <c r="RVX8" s="83"/>
      <c r="RVY8" s="83"/>
      <c r="RVZ8" s="83"/>
      <c r="RWA8" s="83"/>
      <c r="RWB8" s="83"/>
      <c r="RWC8" s="83"/>
      <c r="RWD8" s="83"/>
      <c r="RWE8" s="83"/>
      <c r="RWF8" s="83"/>
      <c r="RWG8" s="83"/>
      <c r="RWH8" s="83"/>
      <c r="RWI8" s="83"/>
      <c r="RWJ8" s="83"/>
      <c r="RWK8" s="83"/>
      <c r="RWL8" s="83"/>
      <c r="RWM8" s="83"/>
      <c r="RWN8" s="83"/>
      <c r="RWO8" s="83"/>
      <c r="RWP8" s="83"/>
      <c r="RWQ8" s="83"/>
      <c r="RWR8" s="83"/>
      <c r="RWS8" s="83"/>
      <c r="RWT8" s="83"/>
      <c r="RWU8" s="83"/>
      <c r="RWV8" s="83"/>
      <c r="RWW8" s="83"/>
      <c r="RWX8" s="83"/>
      <c r="RWY8" s="83"/>
      <c r="RWZ8" s="83"/>
      <c r="RXA8" s="83"/>
      <c r="RXB8" s="83"/>
      <c r="RXC8" s="83"/>
      <c r="RXD8" s="83"/>
      <c r="RXE8" s="83"/>
      <c r="RXF8" s="83"/>
      <c r="RXG8" s="83"/>
      <c r="RXH8" s="83"/>
      <c r="RXI8" s="83"/>
      <c r="RXJ8" s="83"/>
      <c r="RXK8" s="83"/>
      <c r="RXL8" s="83"/>
      <c r="RXM8" s="83"/>
      <c r="RXN8" s="83"/>
      <c r="RXO8" s="83"/>
      <c r="RXP8" s="83"/>
      <c r="RXQ8" s="83"/>
      <c r="RXR8" s="83"/>
      <c r="RXS8" s="83"/>
      <c r="RXT8" s="83"/>
      <c r="RXU8" s="83"/>
      <c r="RXV8" s="83"/>
      <c r="RXW8" s="83"/>
      <c r="RXX8" s="83"/>
      <c r="RXY8" s="83"/>
      <c r="RXZ8" s="83"/>
      <c r="RYA8" s="83"/>
      <c r="RYB8" s="83"/>
      <c r="RYC8" s="83"/>
      <c r="RYD8" s="83"/>
      <c r="RYE8" s="83"/>
      <c r="RYF8" s="83"/>
      <c r="RYG8" s="83"/>
      <c r="RYH8" s="83"/>
      <c r="RYI8" s="83"/>
      <c r="RYJ8" s="83"/>
      <c r="RYK8" s="83"/>
      <c r="RYL8" s="83"/>
      <c r="RYM8" s="83"/>
      <c r="RYN8" s="83"/>
      <c r="RYO8" s="83"/>
      <c r="RYP8" s="83"/>
      <c r="RYQ8" s="83"/>
      <c r="RYR8" s="83"/>
      <c r="RYS8" s="83"/>
      <c r="RYT8" s="83"/>
      <c r="RYU8" s="83"/>
      <c r="RYV8" s="83"/>
      <c r="RYW8" s="83"/>
      <c r="RYX8" s="83"/>
      <c r="RYY8" s="83"/>
      <c r="RYZ8" s="83"/>
      <c r="RZA8" s="83"/>
      <c r="RZB8" s="83"/>
      <c r="RZC8" s="83"/>
      <c r="RZD8" s="83"/>
      <c r="RZE8" s="83"/>
      <c r="RZF8" s="83"/>
      <c r="RZG8" s="83"/>
      <c r="RZH8" s="83"/>
      <c r="RZI8" s="83"/>
      <c r="RZJ8" s="83"/>
      <c r="RZK8" s="83"/>
      <c r="RZL8" s="83"/>
      <c r="RZM8" s="83"/>
      <c r="RZN8" s="83"/>
      <c r="RZO8" s="83"/>
      <c r="RZP8" s="83"/>
      <c r="RZQ8" s="83"/>
      <c r="RZR8" s="83"/>
      <c r="RZS8" s="83"/>
      <c r="RZT8" s="83"/>
      <c r="RZU8" s="83"/>
      <c r="RZV8" s="83"/>
      <c r="RZW8" s="83"/>
      <c r="RZX8" s="83"/>
      <c r="RZY8" s="83"/>
      <c r="RZZ8" s="83"/>
      <c r="SAA8" s="83"/>
      <c r="SAB8" s="83"/>
      <c r="SAC8" s="83"/>
      <c r="SAD8" s="83"/>
      <c r="SAE8" s="83"/>
      <c r="SAF8" s="83"/>
      <c r="SAG8" s="83"/>
      <c r="SAH8" s="83"/>
      <c r="SAI8" s="83"/>
      <c r="SAJ8" s="83"/>
      <c r="SAK8" s="83"/>
      <c r="SAL8" s="83"/>
      <c r="SAM8" s="83"/>
      <c r="SAN8" s="83"/>
      <c r="SAO8" s="83"/>
      <c r="SAP8" s="83"/>
      <c r="SAQ8" s="83"/>
      <c r="SAR8" s="83"/>
      <c r="SAS8" s="83"/>
      <c r="SAT8" s="83"/>
      <c r="SAU8" s="83"/>
      <c r="SAV8" s="83"/>
      <c r="SAW8" s="83"/>
      <c r="SAX8" s="83"/>
      <c r="SAY8" s="83"/>
      <c r="SAZ8" s="83"/>
      <c r="SBA8" s="83"/>
      <c r="SBB8" s="83"/>
      <c r="SBC8" s="83"/>
      <c r="SBD8" s="83"/>
      <c r="SBE8" s="83"/>
      <c r="SBF8" s="83"/>
      <c r="SBG8" s="83"/>
      <c r="SBH8" s="83"/>
      <c r="SBI8" s="83"/>
      <c r="SBJ8" s="83"/>
      <c r="SBK8" s="83"/>
      <c r="SBL8" s="83"/>
      <c r="SBM8" s="83"/>
      <c r="SBN8" s="83"/>
      <c r="SBO8" s="83"/>
      <c r="SBP8" s="83"/>
      <c r="SBQ8" s="83"/>
      <c r="SBR8" s="83"/>
      <c r="SBS8" s="83"/>
      <c r="SBT8" s="83"/>
      <c r="SBU8" s="83"/>
      <c r="SBV8" s="83"/>
      <c r="SBW8" s="83"/>
      <c r="SBX8" s="83"/>
      <c r="SBY8" s="83"/>
      <c r="SBZ8" s="83"/>
      <c r="SCA8" s="83"/>
      <c r="SCB8" s="83"/>
      <c r="SCC8" s="83"/>
      <c r="SCD8" s="83"/>
      <c r="SCE8" s="83"/>
      <c r="SCF8" s="83"/>
      <c r="SCG8" s="83"/>
      <c r="SCH8" s="83"/>
      <c r="SCI8" s="83"/>
      <c r="SCJ8" s="83"/>
      <c r="SCK8" s="83"/>
      <c r="SCL8" s="83"/>
      <c r="SCM8" s="83"/>
      <c r="SCN8" s="83"/>
      <c r="SCO8" s="83"/>
      <c r="SCP8" s="83"/>
      <c r="SCQ8" s="83"/>
      <c r="SCR8" s="83"/>
      <c r="SCS8" s="83"/>
      <c r="SCT8" s="83"/>
      <c r="SCU8" s="83"/>
      <c r="SCV8" s="83"/>
      <c r="SCW8" s="83"/>
      <c r="SCX8" s="83"/>
      <c r="SCY8" s="83"/>
      <c r="SCZ8" s="83"/>
      <c r="SDA8" s="83"/>
      <c r="SDB8" s="83"/>
      <c r="SDC8" s="83"/>
      <c r="SDD8" s="83"/>
      <c r="SDE8" s="83"/>
      <c r="SDF8" s="83"/>
      <c r="SDG8" s="83"/>
      <c r="SDH8" s="83"/>
      <c r="SDI8" s="83"/>
      <c r="SDJ8" s="83"/>
      <c r="SDK8" s="83"/>
      <c r="SDL8" s="83"/>
      <c r="SDM8" s="83"/>
      <c r="SDN8" s="83"/>
      <c r="SDO8" s="83"/>
      <c r="SDP8" s="83"/>
      <c r="SDQ8" s="83"/>
      <c r="SDR8" s="83"/>
      <c r="SDS8" s="83"/>
      <c r="SDT8" s="83"/>
      <c r="SDU8" s="83"/>
      <c r="SDV8" s="83"/>
      <c r="SDW8" s="83"/>
      <c r="SDX8" s="83"/>
      <c r="SDY8" s="83"/>
      <c r="SDZ8" s="83"/>
      <c r="SEA8" s="83"/>
      <c r="SEB8" s="83"/>
      <c r="SEC8" s="83"/>
      <c r="SED8" s="83"/>
      <c r="SEE8" s="83"/>
      <c r="SEF8" s="83"/>
      <c r="SEG8" s="83"/>
      <c r="SEH8" s="83"/>
      <c r="SEI8" s="83"/>
      <c r="SEJ8" s="83"/>
      <c r="SEK8" s="83"/>
      <c r="SEL8" s="83"/>
      <c r="SEM8" s="83"/>
      <c r="SEN8" s="83"/>
      <c r="SEO8" s="83"/>
      <c r="SEP8" s="83"/>
      <c r="SEQ8" s="83"/>
      <c r="SER8" s="83"/>
      <c r="SES8" s="83"/>
      <c r="SET8" s="83"/>
      <c r="SEU8" s="83"/>
      <c r="SEV8" s="83"/>
      <c r="SEW8" s="83"/>
      <c r="SEX8" s="83"/>
      <c r="SEY8" s="83"/>
      <c r="SEZ8" s="83"/>
      <c r="SFA8" s="83"/>
      <c r="SFB8" s="83"/>
      <c r="SFC8" s="83"/>
      <c r="SFD8" s="83"/>
      <c r="SFE8" s="83"/>
      <c r="SFF8" s="83"/>
      <c r="SFG8" s="83"/>
      <c r="SFH8" s="83"/>
      <c r="SFI8" s="83"/>
      <c r="SFJ8" s="83"/>
      <c r="SFK8" s="83"/>
      <c r="SFL8" s="83"/>
      <c r="SFM8" s="83"/>
      <c r="SFN8" s="83"/>
      <c r="SFO8" s="83"/>
      <c r="SFP8" s="83"/>
      <c r="SFQ8" s="83"/>
      <c r="SFR8" s="83"/>
      <c r="SFS8" s="83"/>
      <c r="SFT8" s="83"/>
      <c r="SFU8" s="83"/>
      <c r="SFV8" s="83"/>
      <c r="SFW8" s="83"/>
      <c r="SFX8" s="83"/>
      <c r="SFY8" s="83"/>
      <c r="SFZ8" s="83"/>
      <c r="SGA8" s="83"/>
      <c r="SGB8" s="83"/>
      <c r="SGC8" s="83"/>
      <c r="SGD8" s="83"/>
      <c r="SGE8" s="83"/>
      <c r="SGF8" s="83"/>
      <c r="SGG8" s="83"/>
      <c r="SGH8" s="83"/>
      <c r="SGI8" s="83"/>
      <c r="SGJ8" s="83"/>
      <c r="SGK8" s="83"/>
      <c r="SGL8" s="83"/>
      <c r="SGM8" s="83"/>
      <c r="SGN8" s="83"/>
      <c r="SGO8" s="83"/>
      <c r="SGP8" s="83"/>
      <c r="SGQ8" s="83"/>
      <c r="SGR8" s="83"/>
      <c r="SGS8" s="83"/>
      <c r="SGT8" s="83"/>
      <c r="SGU8" s="83"/>
      <c r="SGV8" s="83"/>
      <c r="SGW8" s="83"/>
      <c r="SGX8" s="83"/>
      <c r="SGY8" s="83"/>
      <c r="SGZ8" s="83"/>
      <c r="SHA8" s="83"/>
      <c r="SHB8" s="83"/>
      <c r="SHC8" s="83"/>
      <c r="SHD8" s="83"/>
      <c r="SHE8" s="83"/>
      <c r="SHF8" s="83"/>
      <c r="SHG8" s="83"/>
      <c r="SHH8" s="83"/>
      <c r="SHI8" s="83"/>
      <c r="SHJ8" s="83"/>
      <c r="SHK8" s="83"/>
      <c r="SHL8" s="83"/>
      <c r="SHM8" s="83"/>
      <c r="SHN8" s="83"/>
      <c r="SHO8" s="83"/>
      <c r="SHP8" s="83"/>
      <c r="SHQ8" s="83"/>
      <c r="SHR8" s="83"/>
      <c r="SHS8" s="83"/>
      <c r="SHT8" s="83"/>
      <c r="SHU8" s="83"/>
      <c r="SHV8" s="83"/>
      <c r="SHW8" s="83"/>
      <c r="SHX8" s="83"/>
      <c r="SHY8" s="83"/>
      <c r="SHZ8" s="83"/>
      <c r="SIA8" s="83"/>
      <c r="SIB8" s="83"/>
      <c r="SIC8" s="83"/>
      <c r="SID8" s="83"/>
      <c r="SIE8" s="83"/>
      <c r="SIF8" s="83"/>
      <c r="SIG8" s="83"/>
      <c r="SIH8" s="83"/>
      <c r="SII8" s="83"/>
      <c r="SIJ8" s="83"/>
      <c r="SIK8" s="83"/>
      <c r="SIL8" s="83"/>
      <c r="SIM8" s="83"/>
      <c r="SIN8" s="83"/>
      <c r="SIO8" s="83"/>
      <c r="SIP8" s="83"/>
      <c r="SIQ8" s="83"/>
      <c r="SIR8" s="83"/>
      <c r="SIS8" s="83"/>
      <c r="SIT8" s="83"/>
      <c r="SIU8" s="83"/>
      <c r="SIV8" s="83"/>
      <c r="SIW8" s="83"/>
      <c r="SIX8" s="83"/>
      <c r="SIY8" s="83"/>
      <c r="SIZ8" s="83"/>
      <c r="SJA8" s="83"/>
      <c r="SJB8" s="83"/>
      <c r="SJC8" s="83"/>
      <c r="SJD8" s="83"/>
      <c r="SJE8" s="83"/>
      <c r="SJF8" s="83"/>
      <c r="SJG8" s="83"/>
      <c r="SJH8" s="83"/>
      <c r="SJI8" s="83"/>
      <c r="SJJ8" s="83"/>
      <c r="SJK8" s="83"/>
      <c r="SJL8" s="83"/>
      <c r="SJM8" s="83"/>
      <c r="SJN8" s="83"/>
      <c r="SJO8" s="83"/>
      <c r="SJP8" s="83"/>
      <c r="SJQ8" s="83"/>
      <c r="SJR8" s="83"/>
      <c r="SJS8" s="83"/>
      <c r="SJT8" s="83"/>
      <c r="SJU8" s="83"/>
      <c r="SJV8" s="83"/>
      <c r="SJW8" s="83"/>
      <c r="SJX8" s="83"/>
      <c r="SJY8" s="83"/>
      <c r="SJZ8" s="83"/>
      <c r="SKA8" s="83"/>
      <c r="SKB8" s="83"/>
      <c r="SKC8" s="83"/>
      <c r="SKD8" s="83"/>
      <c r="SKE8" s="83"/>
      <c r="SKF8" s="83"/>
      <c r="SKG8" s="83"/>
      <c r="SKH8" s="83"/>
      <c r="SKI8" s="83"/>
      <c r="SKJ8" s="83"/>
      <c r="SKK8" s="83"/>
      <c r="SKL8" s="83"/>
      <c r="SKM8" s="83"/>
      <c r="SKN8" s="83"/>
      <c r="SKO8" s="83"/>
      <c r="SKP8" s="83"/>
      <c r="SKQ8" s="83"/>
      <c r="SKR8" s="83"/>
      <c r="SKS8" s="83"/>
      <c r="SKT8" s="83"/>
      <c r="SKU8" s="83"/>
      <c r="SKV8" s="83"/>
      <c r="SKW8" s="83"/>
      <c r="SKX8" s="83"/>
      <c r="SKY8" s="83"/>
      <c r="SKZ8" s="83"/>
      <c r="SLA8" s="83"/>
      <c r="SLB8" s="83"/>
      <c r="SLC8" s="83"/>
      <c r="SLD8" s="83"/>
      <c r="SLE8" s="83"/>
      <c r="SLF8" s="83"/>
      <c r="SLG8" s="83"/>
      <c r="SLH8" s="83"/>
      <c r="SLI8" s="83"/>
      <c r="SLJ8" s="83"/>
      <c r="SLK8" s="83"/>
      <c r="SLL8" s="83"/>
      <c r="SLM8" s="83"/>
      <c r="SLN8" s="83"/>
      <c r="SLO8" s="83"/>
      <c r="SLP8" s="83"/>
      <c r="SLQ8" s="83"/>
      <c r="SLR8" s="83"/>
      <c r="SLS8" s="83"/>
      <c r="SLT8" s="83"/>
      <c r="SLU8" s="83"/>
      <c r="SLV8" s="83"/>
      <c r="SLW8" s="83"/>
      <c r="SLX8" s="83"/>
      <c r="SLY8" s="83"/>
      <c r="SLZ8" s="83"/>
      <c r="SMA8" s="83"/>
      <c r="SMB8" s="83"/>
      <c r="SMC8" s="83"/>
      <c r="SMD8" s="83"/>
      <c r="SME8" s="83"/>
      <c r="SMF8" s="83"/>
      <c r="SMG8" s="83"/>
      <c r="SMH8" s="83"/>
      <c r="SMI8" s="83"/>
      <c r="SMJ8" s="83"/>
      <c r="SMK8" s="83"/>
      <c r="SML8" s="83"/>
      <c r="SMM8" s="83"/>
      <c r="SMN8" s="83"/>
      <c r="SMO8" s="83"/>
      <c r="SMP8" s="83"/>
      <c r="SMQ8" s="83"/>
      <c r="SMR8" s="83"/>
      <c r="SMS8" s="83"/>
      <c r="SMT8" s="83"/>
      <c r="SMU8" s="83"/>
      <c r="SMV8" s="83"/>
      <c r="SMW8" s="83"/>
      <c r="SMX8" s="83"/>
      <c r="SMY8" s="83"/>
      <c r="SMZ8" s="83"/>
      <c r="SNA8" s="83"/>
      <c r="SNB8" s="83"/>
      <c r="SNC8" s="83"/>
      <c r="SND8" s="83"/>
      <c r="SNE8" s="83"/>
      <c r="SNF8" s="83"/>
      <c r="SNG8" s="83"/>
      <c r="SNH8" s="83"/>
      <c r="SNI8" s="83"/>
      <c r="SNJ8" s="83"/>
      <c r="SNK8" s="83"/>
      <c r="SNL8" s="83"/>
      <c r="SNM8" s="83"/>
      <c r="SNN8" s="83"/>
      <c r="SNO8" s="83"/>
      <c r="SNP8" s="83"/>
      <c r="SNQ8" s="83"/>
      <c r="SNR8" s="83"/>
      <c r="SNS8" s="83"/>
      <c r="SNT8" s="83"/>
      <c r="SNU8" s="83"/>
      <c r="SNV8" s="83"/>
      <c r="SNW8" s="83"/>
      <c r="SNX8" s="83"/>
      <c r="SNY8" s="83"/>
      <c r="SNZ8" s="83"/>
      <c r="SOA8" s="83"/>
      <c r="SOB8" s="83"/>
      <c r="SOC8" s="83"/>
      <c r="SOD8" s="83"/>
      <c r="SOE8" s="83"/>
      <c r="SOF8" s="83"/>
      <c r="SOG8" s="83"/>
      <c r="SOH8" s="83"/>
      <c r="SOI8" s="83"/>
      <c r="SOJ8" s="83"/>
      <c r="SOK8" s="83"/>
      <c r="SOL8" s="83"/>
      <c r="SOM8" s="83"/>
      <c r="SON8" s="83"/>
      <c r="SOO8" s="83"/>
      <c r="SOP8" s="83"/>
      <c r="SOQ8" s="83"/>
      <c r="SOR8" s="83"/>
      <c r="SOS8" s="83"/>
      <c r="SOT8" s="83"/>
      <c r="SOU8" s="83"/>
      <c r="SOV8" s="83"/>
      <c r="SOW8" s="83"/>
      <c r="SOX8" s="83"/>
      <c r="SOY8" s="83"/>
      <c r="SOZ8" s="83"/>
      <c r="SPA8" s="83"/>
      <c r="SPB8" s="83"/>
      <c r="SPC8" s="83"/>
      <c r="SPD8" s="83"/>
      <c r="SPE8" s="83"/>
      <c r="SPF8" s="83"/>
      <c r="SPG8" s="83"/>
      <c r="SPH8" s="83"/>
      <c r="SPI8" s="83"/>
      <c r="SPJ8" s="83"/>
      <c r="SPK8" s="83"/>
      <c r="SPL8" s="83"/>
      <c r="SPM8" s="83"/>
      <c r="SPN8" s="83"/>
      <c r="SPO8" s="83"/>
      <c r="SPP8" s="83"/>
      <c r="SPQ8" s="83"/>
      <c r="SPR8" s="83"/>
      <c r="SPS8" s="83"/>
      <c r="SPT8" s="83"/>
      <c r="SPU8" s="83"/>
      <c r="SPV8" s="83"/>
      <c r="SPW8" s="83"/>
      <c r="SPX8" s="83"/>
      <c r="SPY8" s="83"/>
      <c r="SPZ8" s="83"/>
      <c r="SQA8" s="83"/>
      <c r="SQB8" s="83"/>
      <c r="SQC8" s="83"/>
      <c r="SQD8" s="83"/>
      <c r="SQE8" s="83"/>
      <c r="SQF8" s="83"/>
      <c r="SQG8" s="83"/>
      <c r="SQH8" s="83"/>
      <c r="SQI8" s="83"/>
      <c r="SQJ8" s="83"/>
      <c r="SQK8" s="83"/>
      <c r="SQL8" s="83"/>
      <c r="SQM8" s="83"/>
      <c r="SQN8" s="83"/>
      <c r="SQO8" s="83"/>
      <c r="SQP8" s="83"/>
      <c r="SQQ8" s="83"/>
      <c r="SQR8" s="83"/>
      <c r="SQS8" s="83"/>
      <c r="SQT8" s="83"/>
      <c r="SQU8" s="83"/>
      <c r="SQV8" s="83"/>
      <c r="SQW8" s="83"/>
      <c r="SQX8" s="83"/>
      <c r="SQY8" s="83"/>
      <c r="SQZ8" s="83"/>
      <c r="SRA8" s="83"/>
      <c r="SRB8" s="83"/>
      <c r="SRC8" s="83"/>
      <c r="SRD8" s="83"/>
      <c r="SRE8" s="83"/>
      <c r="SRF8" s="83"/>
      <c r="SRG8" s="83"/>
      <c r="SRH8" s="83"/>
      <c r="SRI8" s="83"/>
      <c r="SRJ8" s="83"/>
      <c r="SRK8" s="83"/>
      <c r="SRL8" s="83"/>
      <c r="SRM8" s="83"/>
      <c r="SRN8" s="83"/>
      <c r="SRO8" s="83"/>
      <c r="SRP8" s="83"/>
      <c r="SRQ8" s="83"/>
      <c r="SRR8" s="83"/>
      <c r="SRS8" s="83"/>
      <c r="SRT8" s="83"/>
      <c r="SRU8" s="83"/>
      <c r="SRV8" s="83"/>
      <c r="SRW8" s="83"/>
      <c r="SRX8" s="83"/>
      <c r="SRY8" s="83"/>
      <c r="SRZ8" s="83"/>
      <c r="SSA8" s="83"/>
      <c r="SSB8" s="83"/>
      <c r="SSC8" s="83"/>
      <c r="SSD8" s="83"/>
      <c r="SSE8" s="83"/>
      <c r="SSF8" s="83"/>
      <c r="SSG8" s="83"/>
      <c r="SSH8" s="83"/>
      <c r="SSI8" s="83"/>
      <c r="SSJ8" s="83"/>
      <c r="SSK8" s="83"/>
      <c r="SSL8" s="83"/>
      <c r="SSM8" s="83"/>
      <c r="SSN8" s="83"/>
      <c r="SSO8" s="83"/>
      <c r="SSP8" s="83"/>
      <c r="SSQ8" s="83"/>
      <c r="SSR8" s="83"/>
      <c r="SSS8" s="83"/>
      <c r="SST8" s="83"/>
      <c r="SSU8" s="83"/>
      <c r="SSV8" s="83"/>
      <c r="SSW8" s="83"/>
      <c r="SSX8" s="83"/>
      <c r="SSY8" s="83"/>
      <c r="SSZ8" s="83"/>
      <c r="STA8" s="83"/>
      <c r="STB8" s="83"/>
      <c r="STC8" s="83"/>
      <c r="STD8" s="83"/>
      <c r="STE8" s="83"/>
      <c r="STF8" s="83"/>
      <c r="STG8" s="83"/>
      <c r="STH8" s="83"/>
      <c r="STI8" s="83"/>
      <c r="STJ8" s="83"/>
      <c r="STK8" s="83"/>
      <c r="STL8" s="83"/>
      <c r="STM8" s="83"/>
      <c r="STN8" s="83"/>
      <c r="STO8" s="83"/>
      <c r="STP8" s="83"/>
      <c r="STQ8" s="83"/>
      <c r="STR8" s="83"/>
      <c r="STS8" s="83"/>
      <c r="STT8" s="83"/>
      <c r="STU8" s="83"/>
      <c r="STV8" s="83"/>
      <c r="STW8" s="83"/>
      <c r="STX8" s="83"/>
      <c r="STY8" s="83"/>
      <c r="STZ8" s="83"/>
      <c r="SUA8" s="83"/>
      <c r="SUB8" s="83"/>
      <c r="SUC8" s="83"/>
      <c r="SUD8" s="83"/>
      <c r="SUE8" s="83"/>
      <c r="SUF8" s="83"/>
      <c r="SUG8" s="83"/>
      <c r="SUH8" s="83"/>
      <c r="SUI8" s="83"/>
      <c r="SUJ8" s="83"/>
      <c r="SUK8" s="83"/>
      <c r="SUL8" s="83"/>
      <c r="SUM8" s="83"/>
      <c r="SUN8" s="83"/>
      <c r="SUO8" s="83"/>
      <c r="SUP8" s="83"/>
      <c r="SUQ8" s="83"/>
      <c r="SUR8" s="83"/>
      <c r="SUS8" s="83"/>
      <c r="SUT8" s="83"/>
      <c r="SUU8" s="83"/>
      <c r="SUV8" s="83"/>
      <c r="SUW8" s="83"/>
      <c r="SUX8" s="83"/>
      <c r="SUY8" s="83"/>
      <c r="SUZ8" s="83"/>
      <c r="SVA8" s="83"/>
      <c r="SVB8" s="83"/>
      <c r="SVC8" s="83"/>
      <c r="SVD8" s="83"/>
      <c r="SVE8" s="83"/>
      <c r="SVF8" s="83"/>
      <c r="SVG8" s="83"/>
      <c r="SVH8" s="83"/>
      <c r="SVI8" s="83"/>
      <c r="SVJ8" s="83"/>
      <c r="SVK8" s="83"/>
      <c r="SVL8" s="83"/>
      <c r="SVM8" s="83"/>
      <c r="SVN8" s="83"/>
      <c r="SVO8" s="83"/>
      <c r="SVP8" s="83"/>
      <c r="SVQ8" s="83"/>
      <c r="SVR8" s="83"/>
      <c r="SVS8" s="83"/>
      <c r="SVT8" s="83"/>
      <c r="SVU8" s="83"/>
      <c r="SVV8" s="83"/>
      <c r="SVW8" s="83"/>
      <c r="SVX8" s="83"/>
      <c r="SVY8" s="83"/>
      <c r="SVZ8" s="83"/>
      <c r="SWA8" s="83"/>
      <c r="SWB8" s="83"/>
      <c r="SWC8" s="83"/>
      <c r="SWD8" s="83"/>
      <c r="SWE8" s="83"/>
      <c r="SWF8" s="83"/>
      <c r="SWG8" s="83"/>
      <c r="SWH8" s="83"/>
      <c r="SWI8" s="83"/>
      <c r="SWJ8" s="83"/>
      <c r="SWK8" s="83"/>
      <c r="SWL8" s="83"/>
      <c r="SWM8" s="83"/>
      <c r="SWN8" s="83"/>
      <c r="SWO8" s="83"/>
      <c r="SWP8" s="83"/>
      <c r="SWQ8" s="83"/>
      <c r="SWR8" s="83"/>
      <c r="SWS8" s="83"/>
      <c r="SWT8" s="83"/>
      <c r="SWU8" s="83"/>
      <c r="SWV8" s="83"/>
      <c r="SWW8" s="83"/>
      <c r="SWX8" s="83"/>
      <c r="SWY8" s="83"/>
      <c r="SWZ8" s="83"/>
      <c r="SXA8" s="83"/>
      <c r="SXB8" s="83"/>
      <c r="SXC8" s="83"/>
      <c r="SXD8" s="83"/>
      <c r="SXE8" s="83"/>
      <c r="SXF8" s="83"/>
      <c r="SXG8" s="83"/>
      <c r="SXH8" s="83"/>
      <c r="SXI8" s="83"/>
      <c r="SXJ8" s="83"/>
      <c r="SXK8" s="83"/>
      <c r="SXL8" s="83"/>
      <c r="SXM8" s="83"/>
      <c r="SXN8" s="83"/>
      <c r="SXO8" s="83"/>
      <c r="SXP8" s="83"/>
      <c r="SXQ8" s="83"/>
      <c r="SXR8" s="83"/>
      <c r="SXS8" s="83"/>
      <c r="SXT8" s="83"/>
      <c r="SXU8" s="83"/>
      <c r="SXV8" s="83"/>
      <c r="SXW8" s="83"/>
      <c r="SXX8" s="83"/>
      <c r="SXY8" s="83"/>
      <c r="SXZ8" s="83"/>
      <c r="SYA8" s="83"/>
      <c r="SYB8" s="83"/>
      <c r="SYC8" s="83"/>
      <c r="SYD8" s="83"/>
      <c r="SYE8" s="83"/>
      <c r="SYF8" s="83"/>
      <c r="SYG8" s="83"/>
      <c r="SYH8" s="83"/>
      <c r="SYI8" s="83"/>
      <c r="SYJ8" s="83"/>
      <c r="SYK8" s="83"/>
      <c r="SYL8" s="83"/>
      <c r="SYM8" s="83"/>
      <c r="SYN8" s="83"/>
      <c r="SYO8" s="83"/>
      <c r="SYP8" s="83"/>
      <c r="SYQ8" s="83"/>
      <c r="SYR8" s="83"/>
      <c r="SYS8" s="83"/>
      <c r="SYT8" s="83"/>
      <c r="SYU8" s="83"/>
      <c r="SYV8" s="83"/>
      <c r="SYW8" s="83"/>
      <c r="SYX8" s="83"/>
      <c r="SYY8" s="83"/>
      <c r="SYZ8" s="83"/>
      <c r="SZA8" s="83"/>
      <c r="SZB8" s="83"/>
      <c r="SZC8" s="83"/>
      <c r="SZD8" s="83"/>
      <c r="SZE8" s="83"/>
      <c r="SZF8" s="83"/>
      <c r="SZG8" s="83"/>
      <c r="SZH8" s="83"/>
      <c r="SZI8" s="83"/>
      <c r="SZJ8" s="83"/>
      <c r="SZK8" s="83"/>
      <c r="SZL8" s="83"/>
      <c r="SZM8" s="83"/>
      <c r="SZN8" s="83"/>
      <c r="SZO8" s="83"/>
      <c r="SZP8" s="83"/>
      <c r="SZQ8" s="83"/>
      <c r="SZR8" s="83"/>
      <c r="SZS8" s="83"/>
      <c r="SZT8" s="83"/>
      <c r="SZU8" s="83"/>
      <c r="SZV8" s="83"/>
      <c r="SZW8" s="83"/>
      <c r="SZX8" s="83"/>
      <c r="SZY8" s="83"/>
      <c r="SZZ8" s="83"/>
      <c r="TAA8" s="83"/>
      <c r="TAB8" s="83"/>
      <c r="TAC8" s="83"/>
      <c r="TAD8" s="83"/>
      <c r="TAE8" s="83"/>
      <c r="TAF8" s="83"/>
      <c r="TAG8" s="83"/>
      <c r="TAH8" s="83"/>
      <c r="TAI8" s="83"/>
      <c r="TAJ8" s="83"/>
      <c r="TAK8" s="83"/>
      <c r="TAL8" s="83"/>
      <c r="TAM8" s="83"/>
      <c r="TAN8" s="83"/>
      <c r="TAO8" s="83"/>
      <c r="TAP8" s="83"/>
      <c r="TAQ8" s="83"/>
      <c r="TAR8" s="83"/>
      <c r="TAS8" s="83"/>
      <c r="TAT8" s="83"/>
      <c r="TAU8" s="83"/>
      <c r="TAV8" s="83"/>
      <c r="TAW8" s="83"/>
      <c r="TAX8" s="83"/>
      <c r="TAY8" s="83"/>
      <c r="TAZ8" s="83"/>
      <c r="TBA8" s="83"/>
      <c r="TBB8" s="83"/>
      <c r="TBC8" s="83"/>
      <c r="TBD8" s="83"/>
      <c r="TBE8" s="83"/>
      <c r="TBF8" s="83"/>
      <c r="TBG8" s="83"/>
      <c r="TBH8" s="83"/>
      <c r="TBI8" s="83"/>
      <c r="TBJ8" s="83"/>
      <c r="TBK8" s="83"/>
      <c r="TBL8" s="83"/>
      <c r="TBM8" s="83"/>
      <c r="TBN8" s="83"/>
      <c r="TBO8" s="83"/>
      <c r="TBP8" s="83"/>
      <c r="TBQ8" s="83"/>
      <c r="TBR8" s="83"/>
      <c r="TBS8" s="83"/>
      <c r="TBT8" s="83"/>
      <c r="TBU8" s="83"/>
      <c r="TBV8" s="83"/>
      <c r="TBW8" s="83"/>
      <c r="TBX8" s="83"/>
      <c r="TBY8" s="83"/>
      <c r="TBZ8" s="83"/>
      <c r="TCA8" s="83"/>
      <c r="TCB8" s="83"/>
      <c r="TCC8" s="83"/>
      <c r="TCD8" s="83"/>
      <c r="TCE8" s="83"/>
      <c r="TCF8" s="83"/>
      <c r="TCG8" s="83"/>
      <c r="TCH8" s="83"/>
      <c r="TCI8" s="83"/>
      <c r="TCJ8" s="83"/>
      <c r="TCK8" s="83"/>
      <c r="TCL8" s="83"/>
      <c r="TCM8" s="83"/>
      <c r="TCN8" s="83"/>
      <c r="TCO8" s="83"/>
      <c r="TCP8" s="83"/>
      <c r="TCQ8" s="83"/>
      <c r="TCR8" s="83"/>
      <c r="TCS8" s="83"/>
      <c r="TCT8" s="83"/>
      <c r="TCU8" s="83"/>
      <c r="TCV8" s="83"/>
      <c r="TCW8" s="83"/>
      <c r="TCX8" s="83"/>
      <c r="TCY8" s="83"/>
      <c r="TCZ8" s="83"/>
      <c r="TDA8" s="83"/>
      <c r="TDB8" s="83"/>
      <c r="TDC8" s="83"/>
      <c r="TDD8" s="83"/>
      <c r="TDE8" s="83"/>
      <c r="TDF8" s="83"/>
      <c r="TDG8" s="83"/>
      <c r="TDH8" s="83"/>
      <c r="TDI8" s="83"/>
      <c r="TDJ8" s="83"/>
      <c r="TDK8" s="83"/>
      <c r="TDL8" s="83"/>
      <c r="TDM8" s="83"/>
      <c r="TDN8" s="83"/>
      <c r="TDO8" s="83"/>
      <c r="TDP8" s="83"/>
      <c r="TDQ8" s="83"/>
      <c r="TDR8" s="83"/>
      <c r="TDS8" s="83"/>
      <c r="TDT8" s="83"/>
      <c r="TDU8" s="83"/>
      <c r="TDV8" s="83"/>
      <c r="TDW8" s="83"/>
      <c r="TDX8" s="83"/>
      <c r="TDY8" s="83"/>
      <c r="TDZ8" s="83"/>
      <c r="TEA8" s="83"/>
      <c r="TEB8" s="83"/>
      <c r="TEC8" s="83"/>
      <c r="TED8" s="83"/>
      <c r="TEE8" s="83"/>
      <c r="TEF8" s="83"/>
      <c r="TEG8" s="83"/>
      <c r="TEH8" s="83"/>
      <c r="TEI8" s="83"/>
      <c r="TEJ8" s="83"/>
      <c r="TEK8" s="83"/>
      <c r="TEL8" s="83"/>
      <c r="TEM8" s="83"/>
      <c r="TEN8" s="83"/>
      <c r="TEO8" s="83"/>
      <c r="TEP8" s="83"/>
      <c r="TEQ8" s="83"/>
      <c r="TER8" s="83"/>
      <c r="TES8" s="83"/>
      <c r="TET8" s="83"/>
      <c r="TEU8" s="83"/>
      <c r="TEV8" s="83"/>
      <c r="TEW8" s="83"/>
      <c r="TEX8" s="83"/>
      <c r="TEY8" s="83"/>
      <c r="TEZ8" s="83"/>
      <c r="TFA8" s="83"/>
      <c r="TFB8" s="83"/>
      <c r="TFC8" s="83"/>
      <c r="TFD8" s="83"/>
      <c r="TFE8" s="83"/>
      <c r="TFF8" s="83"/>
      <c r="TFG8" s="83"/>
      <c r="TFH8" s="83"/>
      <c r="TFI8" s="83"/>
      <c r="TFJ8" s="83"/>
      <c r="TFK8" s="83"/>
      <c r="TFL8" s="83"/>
      <c r="TFM8" s="83"/>
      <c r="TFN8" s="83"/>
      <c r="TFO8" s="83"/>
      <c r="TFP8" s="83"/>
      <c r="TFQ8" s="83"/>
      <c r="TFR8" s="83"/>
      <c r="TFS8" s="83"/>
      <c r="TFT8" s="83"/>
      <c r="TFU8" s="83"/>
      <c r="TFV8" s="83"/>
      <c r="TFW8" s="83"/>
      <c r="TFX8" s="83"/>
      <c r="TFY8" s="83"/>
      <c r="TFZ8" s="83"/>
      <c r="TGA8" s="83"/>
      <c r="TGB8" s="83"/>
      <c r="TGC8" s="83"/>
      <c r="TGD8" s="83"/>
      <c r="TGE8" s="83"/>
      <c r="TGF8" s="83"/>
      <c r="TGG8" s="83"/>
      <c r="TGH8" s="83"/>
      <c r="TGI8" s="83"/>
      <c r="TGJ8" s="83"/>
      <c r="TGK8" s="83"/>
      <c r="TGL8" s="83"/>
      <c r="TGM8" s="83"/>
      <c r="TGN8" s="83"/>
      <c r="TGO8" s="83"/>
      <c r="TGP8" s="83"/>
      <c r="TGQ8" s="83"/>
      <c r="TGR8" s="83"/>
      <c r="TGS8" s="83"/>
      <c r="TGT8" s="83"/>
      <c r="TGU8" s="83"/>
      <c r="TGV8" s="83"/>
      <c r="TGW8" s="83"/>
      <c r="TGX8" s="83"/>
      <c r="TGY8" s="83"/>
      <c r="TGZ8" s="83"/>
      <c r="THA8" s="83"/>
      <c r="THB8" s="83"/>
      <c r="THC8" s="83"/>
      <c r="THD8" s="83"/>
      <c r="THE8" s="83"/>
      <c r="THF8" s="83"/>
      <c r="THG8" s="83"/>
      <c r="THH8" s="83"/>
      <c r="THI8" s="83"/>
      <c r="THJ8" s="83"/>
      <c r="THK8" s="83"/>
      <c r="THL8" s="83"/>
      <c r="THM8" s="83"/>
      <c r="THN8" s="83"/>
      <c r="THO8" s="83"/>
      <c r="THP8" s="83"/>
      <c r="THQ8" s="83"/>
      <c r="THR8" s="83"/>
      <c r="THS8" s="83"/>
      <c r="THT8" s="83"/>
      <c r="THU8" s="83"/>
      <c r="THV8" s="83"/>
      <c r="THW8" s="83"/>
      <c r="THX8" s="83"/>
      <c r="THY8" s="83"/>
      <c r="THZ8" s="83"/>
      <c r="TIA8" s="83"/>
      <c r="TIB8" s="83"/>
      <c r="TIC8" s="83"/>
      <c r="TID8" s="83"/>
      <c r="TIE8" s="83"/>
      <c r="TIF8" s="83"/>
      <c r="TIG8" s="83"/>
      <c r="TIH8" s="83"/>
      <c r="TII8" s="83"/>
      <c r="TIJ8" s="83"/>
      <c r="TIK8" s="83"/>
      <c r="TIL8" s="83"/>
      <c r="TIM8" s="83"/>
      <c r="TIN8" s="83"/>
      <c r="TIO8" s="83"/>
      <c r="TIP8" s="83"/>
      <c r="TIQ8" s="83"/>
      <c r="TIR8" s="83"/>
      <c r="TIS8" s="83"/>
      <c r="TIT8" s="83"/>
      <c r="TIU8" s="83"/>
      <c r="TIV8" s="83"/>
      <c r="TIW8" s="83"/>
      <c r="TIX8" s="83"/>
      <c r="TIY8" s="83"/>
      <c r="TIZ8" s="83"/>
      <c r="TJA8" s="83"/>
      <c r="TJB8" s="83"/>
      <c r="TJC8" s="83"/>
      <c r="TJD8" s="83"/>
      <c r="TJE8" s="83"/>
      <c r="TJF8" s="83"/>
      <c r="TJG8" s="83"/>
      <c r="TJH8" s="83"/>
      <c r="TJI8" s="83"/>
      <c r="TJJ8" s="83"/>
      <c r="TJK8" s="83"/>
      <c r="TJL8" s="83"/>
      <c r="TJM8" s="83"/>
      <c r="TJN8" s="83"/>
      <c r="TJO8" s="83"/>
      <c r="TJP8" s="83"/>
      <c r="TJQ8" s="83"/>
      <c r="TJR8" s="83"/>
      <c r="TJS8" s="83"/>
      <c r="TJT8" s="83"/>
      <c r="TJU8" s="83"/>
      <c r="TJV8" s="83"/>
      <c r="TJW8" s="83"/>
      <c r="TJX8" s="83"/>
      <c r="TJY8" s="83"/>
      <c r="TJZ8" s="83"/>
      <c r="TKA8" s="83"/>
      <c r="TKB8" s="83"/>
      <c r="TKC8" s="83"/>
      <c r="TKD8" s="83"/>
      <c r="TKE8" s="83"/>
      <c r="TKF8" s="83"/>
      <c r="TKG8" s="83"/>
      <c r="TKH8" s="83"/>
      <c r="TKI8" s="83"/>
      <c r="TKJ8" s="83"/>
      <c r="TKK8" s="83"/>
      <c r="TKL8" s="83"/>
      <c r="TKM8" s="83"/>
      <c r="TKN8" s="83"/>
      <c r="TKO8" s="83"/>
      <c r="TKP8" s="83"/>
      <c r="TKQ8" s="83"/>
      <c r="TKR8" s="83"/>
      <c r="TKS8" s="83"/>
      <c r="TKT8" s="83"/>
      <c r="TKU8" s="83"/>
      <c r="TKV8" s="83"/>
      <c r="TKW8" s="83"/>
      <c r="TKX8" s="83"/>
      <c r="TKY8" s="83"/>
      <c r="TKZ8" s="83"/>
      <c r="TLA8" s="83"/>
      <c r="TLB8" s="83"/>
      <c r="TLC8" s="83"/>
      <c r="TLD8" s="83"/>
      <c r="TLE8" s="83"/>
      <c r="TLF8" s="83"/>
      <c r="TLG8" s="83"/>
      <c r="TLH8" s="83"/>
      <c r="TLI8" s="83"/>
      <c r="TLJ8" s="83"/>
      <c r="TLK8" s="83"/>
      <c r="TLL8" s="83"/>
      <c r="TLM8" s="83"/>
      <c r="TLN8" s="83"/>
      <c r="TLO8" s="83"/>
      <c r="TLP8" s="83"/>
      <c r="TLQ8" s="83"/>
      <c r="TLR8" s="83"/>
      <c r="TLS8" s="83"/>
      <c r="TLT8" s="83"/>
      <c r="TLU8" s="83"/>
      <c r="TLV8" s="83"/>
      <c r="TLW8" s="83"/>
      <c r="TLX8" s="83"/>
      <c r="TLY8" s="83"/>
      <c r="TLZ8" s="83"/>
      <c r="TMA8" s="83"/>
      <c r="TMB8" s="83"/>
      <c r="TMC8" s="83"/>
      <c r="TMD8" s="83"/>
      <c r="TME8" s="83"/>
      <c r="TMF8" s="83"/>
      <c r="TMG8" s="83"/>
      <c r="TMH8" s="83"/>
      <c r="TMI8" s="83"/>
      <c r="TMJ8" s="83"/>
      <c r="TMK8" s="83"/>
      <c r="TML8" s="83"/>
      <c r="TMM8" s="83"/>
      <c r="TMN8" s="83"/>
      <c r="TMO8" s="83"/>
      <c r="TMP8" s="83"/>
      <c r="TMQ8" s="83"/>
      <c r="TMR8" s="83"/>
      <c r="TMS8" s="83"/>
      <c r="TMT8" s="83"/>
      <c r="TMU8" s="83"/>
      <c r="TMV8" s="83"/>
      <c r="TMW8" s="83"/>
      <c r="TMX8" s="83"/>
      <c r="TMY8" s="83"/>
      <c r="TMZ8" s="83"/>
      <c r="TNA8" s="83"/>
      <c r="TNB8" s="83"/>
      <c r="TNC8" s="83"/>
      <c r="TND8" s="83"/>
      <c r="TNE8" s="83"/>
      <c r="TNF8" s="83"/>
      <c r="TNG8" s="83"/>
      <c r="TNH8" s="83"/>
      <c r="TNI8" s="83"/>
      <c r="TNJ8" s="83"/>
      <c r="TNK8" s="83"/>
      <c r="TNL8" s="83"/>
      <c r="TNM8" s="83"/>
      <c r="TNN8" s="83"/>
      <c r="TNO8" s="83"/>
      <c r="TNP8" s="83"/>
      <c r="TNQ8" s="83"/>
      <c r="TNR8" s="83"/>
      <c r="TNS8" s="83"/>
      <c r="TNT8" s="83"/>
      <c r="TNU8" s="83"/>
      <c r="TNV8" s="83"/>
      <c r="TNW8" s="83"/>
      <c r="TNX8" s="83"/>
      <c r="TNY8" s="83"/>
      <c r="TNZ8" s="83"/>
      <c r="TOA8" s="83"/>
      <c r="TOB8" s="83"/>
      <c r="TOC8" s="83"/>
      <c r="TOD8" s="83"/>
      <c r="TOE8" s="83"/>
      <c r="TOF8" s="83"/>
      <c r="TOG8" s="83"/>
      <c r="TOH8" s="83"/>
      <c r="TOI8" s="83"/>
      <c r="TOJ8" s="83"/>
      <c r="TOK8" s="83"/>
      <c r="TOL8" s="83"/>
      <c r="TOM8" s="83"/>
      <c r="TON8" s="83"/>
      <c r="TOO8" s="83"/>
      <c r="TOP8" s="83"/>
      <c r="TOQ8" s="83"/>
      <c r="TOR8" s="83"/>
      <c r="TOS8" s="83"/>
      <c r="TOT8" s="83"/>
      <c r="TOU8" s="83"/>
      <c r="TOV8" s="83"/>
      <c r="TOW8" s="83"/>
      <c r="TOX8" s="83"/>
      <c r="TOY8" s="83"/>
      <c r="TOZ8" s="83"/>
      <c r="TPA8" s="83"/>
      <c r="TPB8" s="83"/>
      <c r="TPC8" s="83"/>
      <c r="TPD8" s="83"/>
      <c r="TPE8" s="83"/>
      <c r="TPF8" s="83"/>
      <c r="TPG8" s="83"/>
      <c r="TPH8" s="83"/>
      <c r="TPI8" s="83"/>
      <c r="TPJ8" s="83"/>
      <c r="TPK8" s="83"/>
      <c r="TPL8" s="83"/>
      <c r="TPM8" s="83"/>
      <c r="TPN8" s="83"/>
      <c r="TPO8" s="83"/>
      <c r="TPP8" s="83"/>
      <c r="TPQ8" s="83"/>
      <c r="TPR8" s="83"/>
      <c r="TPS8" s="83"/>
      <c r="TPT8" s="83"/>
      <c r="TPU8" s="83"/>
      <c r="TPV8" s="83"/>
      <c r="TPW8" s="83"/>
      <c r="TPX8" s="83"/>
      <c r="TPY8" s="83"/>
      <c r="TPZ8" s="83"/>
      <c r="TQA8" s="83"/>
      <c r="TQB8" s="83"/>
      <c r="TQC8" s="83"/>
      <c r="TQD8" s="83"/>
      <c r="TQE8" s="83"/>
      <c r="TQF8" s="83"/>
      <c r="TQG8" s="83"/>
      <c r="TQH8" s="83"/>
      <c r="TQI8" s="83"/>
      <c r="TQJ8" s="83"/>
      <c r="TQK8" s="83"/>
      <c r="TQL8" s="83"/>
      <c r="TQM8" s="83"/>
      <c r="TQN8" s="83"/>
      <c r="TQO8" s="83"/>
      <c r="TQP8" s="83"/>
      <c r="TQQ8" s="83"/>
      <c r="TQR8" s="83"/>
      <c r="TQS8" s="83"/>
      <c r="TQT8" s="83"/>
      <c r="TQU8" s="83"/>
      <c r="TQV8" s="83"/>
      <c r="TQW8" s="83"/>
      <c r="TQX8" s="83"/>
      <c r="TQY8" s="83"/>
      <c r="TQZ8" s="83"/>
      <c r="TRA8" s="83"/>
      <c r="TRB8" s="83"/>
      <c r="TRC8" s="83"/>
      <c r="TRD8" s="83"/>
      <c r="TRE8" s="83"/>
      <c r="TRF8" s="83"/>
      <c r="TRG8" s="83"/>
      <c r="TRH8" s="83"/>
      <c r="TRI8" s="83"/>
      <c r="TRJ8" s="83"/>
      <c r="TRK8" s="83"/>
      <c r="TRL8" s="83"/>
      <c r="TRM8" s="83"/>
      <c r="TRN8" s="83"/>
      <c r="TRO8" s="83"/>
      <c r="TRP8" s="83"/>
      <c r="TRQ8" s="83"/>
      <c r="TRR8" s="83"/>
      <c r="TRS8" s="83"/>
      <c r="TRT8" s="83"/>
      <c r="TRU8" s="83"/>
      <c r="TRV8" s="83"/>
      <c r="TRW8" s="83"/>
      <c r="TRX8" s="83"/>
      <c r="TRY8" s="83"/>
      <c r="TRZ8" s="83"/>
      <c r="TSA8" s="83"/>
      <c r="TSB8" s="83"/>
      <c r="TSC8" s="83"/>
      <c r="TSD8" s="83"/>
      <c r="TSE8" s="83"/>
      <c r="TSF8" s="83"/>
      <c r="TSG8" s="83"/>
      <c r="TSH8" s="83"/>
      <c r="TSI8" s="83"/>
      <c r="TSJ8" s="83"/>
      <c r="TSK8" s="83"/>
      <c r="TSL8" s="83"/>
      <c r="TSM8" s="83"/>
      <c r="TSN8" s="83"/>
      <c r="TSO8" s="83"/>
      <c r="TSP8" s="83"/>
      <c r="TSQ8" s="83"/>
      <c r="TSR8" s="83"/>
      <c r="TSS8" s="83"/>
      <c r="TST8" s="83"/>
      <c r="TSU8" s="83"/>
      <c r="TSV8" s="83"/>
      <c r="TSW8" s="83"/>
      <c r="TSX8" s="83"/>
      <c r="TSY8" s="83"/>
      <c r="TSZ8" s="83"/>
      <c r="TTA8" s="83"/>
      <c r="TTB8" s="83"/>
      <c r="TTC8" s="83"/>
      <c r="TTD8" s="83"/>
      <c r="TTE8" s="83"/>
      <c r="TTF8" s="83"/>
      <c r="TTG8" s="83"/>
      <c r="TTH8" s="83"/>
      <c r="TTI8" s="83"/>
      <c r="TTJ8" s="83"/>
      <c r="TTK8" s="83"/>
      <c r="TTL8" s="83"/>
      <c r="TTM8" s="83"/>
      <c r="TTN8" s="83"/>
      <c r="TTO8" s="83"/>
      <c r="TTP8" s="83"/>
      <c r="TTQ8" s="83"/>
      <c r="TTR8" s="83"/>
      <c r="TTS8" s="83"/>
      <c r="TTT8" s="83"/>
      <c r="TTU8" s="83"/>
      <c r="TTV8" s="83"/>
      <c r="TTW8" s="83"/>
      <c r="TTX8" s="83"/>
      <c r="TTY8" s="83"/>
      <c r="TTZ8" s="83"/>
      <c r="TUA8" s="83"/>
      <c r="TUB8" s="83"/>
      <c r="TUC8" s="83"/>
      <c r="TUD8" s="83"/>
      <c r="TUE8" s="83"/>
      <c r="TUF8" s="83"/>
      <c r="TUG8" s="83"/>
      <c r="TUH8" s="83"/>
      <c r="TUI8" s="83"/>
      <c r="TUJ8" s="83"/>
      <c r="TUK8" s="83"/>
      <c r="TUL8" s="83"/>
      <c r="TUM8" s="83"/>
      <c r="TUN8" s="83"/>
      <c r="TUO8" s="83"/>
      <c r="TUP8" s="83"/>
      <c r="TUQ8" s="83"/>
      <c r="TUR8" s="83"/>
      <c r="TUS8" s="83"/>
      <c r="TUT8" s="83"/>
      <c r="TUU8" s="83"/>
      <c r="TUV8" s="83"/>
      <c r="TUW8" s="83"/>
      <c r="TUX8" s="83"/>
      <c r="TUY8" s="83"/>
      <c r="TUZ8" s="83"/>
      <c r="TVA8" s="83"/>
      <c r="TVB8" s="83"/>
      <c r="TVC8" s="83"/>
      <c r="TVD8" s="83"/>
      <c r="TVE8" s="83"/>
      <c r="TVF8" s="83"/>
      <c r="TVG8" s="83"/>
      <c r="TVH8" s="83"/>
      <c r="TVI8" s="83"/>
      <c r="TVJ8" s="83"/>
      <c r="TVK8" s="83"/>
      <c r="TVL8" s="83"/>
      <c r="TVM8" s="83"/>
      <c r="TVN8" s="83"/>
      <c r="TVO8" s="83"/>
      <c r="TVP8" s="83"/>
      <c r="TVQ8" s="83"/>
      <c r="TVR8" s="83"/>
      <c r="TVS8" s="83"/>
      <c r="TVT8" s="83"/>
      <c r="TVU8" s="83"/>
      <c r="TVV8" s="83"/>
      <c r="TVW8" s="83"/>
      <c r="TVX8" s="83"/>
      <c r="TVY8" s="83"/>
      <c r="TVZ8" s="83"/>
      <c r="TWA8" s="83"/>
      <c r="TWB8" s="83"/>
      <c r="TWC8" s="83"/>
      <c r="TWD8" s="83"/>
      <c r="TWE8" s="83"/>
      <c r="TWF8" s="83"/>
      <c r="TWG8" s="83"/>
      <c r="TWH8" s="83"/>
      <c r="TWI8" s="83"/>
      <c r="TWJ8" s="83"/>
      <c r="TWK8" s="83"/>
      <c r="TWL8" s="83"/>
      <c r="TWM8" s="83"/>
      <c r="TWN8" s="83"/>
      <c r="TWO8" s="83"/>
      <c r="TWP8" s="83"/>
      <c r="TWQ8" s="83"/>
      <c r="TWR8" s="83"/>
      <c r="TWS8" s="83"/>
      <c r="TWT8" s="83"/>
      <c r="TWU8" s="83"/>
      <c r="TWV8" s="83"/>
      <c r="TWW8" s="83"/>
      <c r="TWX8" s="83"/>
      <c r="TWY8" s="83"/>
      <c r="TWZ8" s="83"/>
      <c r="TXA8" s="83"/>
      <c r="TXB8" s="83"/>
      <c r="TXC8" s="83"/>
      <c r="TXD8" s="83"/>
      <c r="TXE8" s="83"/>
      <c r="TXF8" s="83"/>
      <c r="TXG8" s="83"/>
      <c r="TXH8" s="83"/>
      <c r="TXI8" s="83"/>
      <c r="TXJ8" s="83"/>
      <c r="TXK8" s="83"/>
      <c r="TXL8" s="83"/>
      <c r="TXM8" s="83"/>
      <c r="TXN8" s="83"/>
      <c r="TXO8" s="83"/>
      <c r="TXP8" s="83"/>
      <c r="TXQ8" s="83"/>
      <c r="TXR8" s="83"/>
      <c r="TXS8" s="83"/>
      <c r="TXT8" s="83"/>
      <c r="TXU8" s="83"/>
      <c r="TXV8" s="83"/>
      <c r="TXW8" s="83"/>
      <c r="TXX8" s="83"/>
      <c r="TXY8" s="83"/>
      <c r="TXZ8" s="83"/>
      <c r="TYA8" s="83"/>
      <c r="TYB8" s="83"/>
      <c r="TYC8" s="83"/>
      <c r="TYD8" s="83"/>
      <c r="TYE8" s="83"/>
      <c r="TYF8" s="83"/>
      <c r="TYG8" s="83"/>
      <c r="TYH8" s="83"/>
      <c r="TYI8" s="83"/>
      <c r="TYJ8" s="83"/>
      <c r="TYK8" s="83"/>
      <c r="TYL8" s="83"/>
      <c r="TYM8" s="83"/>
      <c r="TYN8" s="83"/>
      <c r="TYO8" s="83"/>
      <c r="TYP8" s="83"/>
      <c r="TYQ8" s="83"/>
      <c r="TYR8" s="83"/>
      <c r="TYS8" s="83"/>
      <c r="TYT8" s="83"/>
      <c r="TYU8" s="83"/>
      <c r="TYV8" s="83"/>
      <c r="TYW8" s="83"/>
      <c r="TYX8" s="83"/>
      <c r="TYY8" s="83"/>
      <c r="TYZ8" s="83"/>
      <c r="TZA8" s="83"/>
      <c r="TZB8" s="83"/>
      <c r="TZC8" s="83"/>
      <c r="TZD8" s="83"/>
      <c r="TZE8" s="83"/>
      <c r="TZF8" s="83"/>
      <c r="TZG8" s="83"/>
      <c r="TZH8" s="83"/>
      <c r="TZI8" s="83"/>
      <c r="TZJ8" s="83"/>
      <c r="TZK8" s="83"/>
      <c r="TZL8" s="83"/>
      <c r="TZM8" s="83"/>
      <c r="TZN8" s="83"/>
      <c r="TZO8" s="83"/>
      <c r="TZP8" s="83"/>
      <c r="TZQ8" s="83"/>
      <c r="TZR8" s="83"/>
      <c r="TZS8" s="83"/>
      <c r="TZT8" s="83"/>
      <c r="TZU8" s="83"/>
      <c r="TZV8" s="83"/>
      <c r="TZW8" s="83"/>
      <c r="TZX8" s="83"/>
      <c r="TZY8" s="83"/>
      <c r="TZZ8" s="83"/>
      <c r="UAA8" s="83"/>
      <c r="UAB8" s="83"/>
      <c r="UAC8" s="83"/>
      <c r="UAD8" s="83"/>
      <c r="UAE8" s="83"/>
      <c r="UAF8" s="83"/>
      <c r="UAG8" s="83"/>
      <c r="UAH8" s="83"/>
      <c r="UAI8" s="83"/>
      <c r="UAJ8" s="83"/>
      <c r="UAK8" s="83"/>
      <c r="UAL8" s="83"/>
      <c r="UAM8" s="83"/>
      <c r="UAN8" s="83"/>
      <c r="UAO8" s="83"/>
      <c r="UAP8" s="83"/>
      <c r="UAQ8" s="83"/>
      <c r="UAR8" s="83"/>
      <c r="UAS8" s="83"/>
      <c r="UAT8" s="83"/>
      <c r="UAU8" s="83"/>
      <c r="UAV8" s="83"/>
      <c r="UAW8" s="83"/>
      <c r="UAX8" s="83"/>
      <c r="UAY8" s="83"/>
      <c r="UAZ8" s="83"/>
      <c r="UBA8" s="83"/>
      <c r="UBB8" s="83"/>
      <c r="UBC8" s="83"/>
      <c r="UBD8" s="83"/>
      <c r="UBE8" s="83"/>
      <c r="UBF8" s="83"/>
      <c r="UBG8" s="83"/>
      <c r="UBH8" s="83"/>
      <c r="UBI8" s="83"/>
      <c r="UBJ8" s="83"/>
      <c r="UBK8" s="83"/>
      <c r="UBL8" s="83"/>
      <c r="UBM8" s="83"/>
      <c r="UBN8" s="83"/>
      <c r="UBO8" s="83"/>
      <c r="UBP8" s="83"/>
      <c r="UBQ8" s="83"/>
      <c r="UBR8" s="83"/>
      <c r="UBS8" s="83"/>
      <c r="UBT8" s="83"/>
      <c r="UBU8" s="83"/>
      <c r="UBV8" s="83"/>
      <c r="UBW8" s="83"/>
      <c r="UBX8" s="83"/>
      <c r="UBY8" s="83"/>
      <c r="UBZ8" s="83"/>
      <c r="UCA8" s="83"/>
      <c r="UCB8" s="83"/>
      <c r="UCC8" s="83"/>
      <c r="UCD8" s="83"/>
      <c r="UCE8" s="83"/>
      <c r="UCF8" s="83"/>
      <c r="UCG8" s="83"/>
      <c r="UCH8" s="83"/>
      <c r="UCI8" s="83"/>
      <c r="UCJ8" s="83"/>
      <c r="UCK8" s="83"/>
      <c r="UCL8" s="83"/>
      <c r="UCM8" s="83"/>
      <c r="UCN8" s="83"/>
      <c r="UCO8" s="83"/>
      <c r="UCP8" s="83"/>
      <c r="UCQ8" s="83"/>
      <c r="UCR8" s="83"/>
      <c r="UCS8" s="83"/>
      <c r="UCT8" s="83"/>
      <c r="UCU8" s="83"/>
      <c r="UCV8" s="83"/>
      <c r="UCW8" s="83"/>
      <c r="UCX8" s="83"/>
      <c r="UCY8" s="83"/>
      <c r="UCZ8" s="83"/>
      <c r="UDA8" s="83"/>
      <c r="UDB8" s="83"/>
      <c r="UDC8" s="83"/>
      <c r="UDD8" s="83"/>
      <c r="UDE8" s="83"/>
      <c r="UDF8" s="83"/>
      <c r="UDG8" s="83"/>
      <c r="UDH8" s="83"/>
      <c r="UDI8" s="83"/>
      <c r="UDJ8" s="83"/>
      <c r="UDK8" s="83"/>
      <c r="UDL8" s="83"/>
      <c r="UDM8" s="83"/>
      <c r="UDN8" s="83"/>
      <c r="UDO8" s="83"/>
      <c r="UDP8" s="83"/>
      <c r="UDQ8" s="83"/>
      <c r="UDR8" s="83"/>
      <c r="UDS8" s="83"/>
      <c r="UDT8" s="83"/>
      <c r="UDU8" s="83"/>
      <c r="UDV8" s="83"/>
      <c r="UDW8" s="83"/>
      <c r="UDX8" s="83"/>
      <c r="UDY8" s="83"/>
      <c r="UDZ8" s="83"/>
      <c r="UEA8" s="83"/>
      <c r="UEB8" s="83"/>
      <c r="UEC8" s="83"/>
      <c r="UED8" s="83"/>
      <c r="UEE8" s="83"/>
      <c r="UEF8" s="83"/>
      <c r="UEG8" s="83"/>
      <c r="UEH8" s="83"/>
      <c r="UEI8" s="83"/>
      <c r="UEJ8" s="83"/>
      <c r="UEK8" s="83"/>
      <c r="UEL8" s="83"/>
      <c r="UEM8" s="83"/>
      <c r="UEN8" s="83"/>
      <c r="UEO8" s="83"/>
      <c r="UEP8" s="83"/>
      <c r="UEQ8" s="83"/>
      <c r="UER8" s="83"/>
      <c r="UES8" s="83"/>
      <c r="UET8" s="83"/>
      <c r="UEU8" s="83"/>
      <c r="UEV8" s="83"/>
      <c r="UEW8" s="83"/>
      <c r="UEX8" s="83"/>
      <c r="UEY8" s="83"/>
      <c r="UEZ8" s="83"/>
      <c r="UFA8" s="83"/>
      <c r="UFB8" s="83"/>
      <c r="UFC8" s="83"/>
      <c r="UFD8" s="83"/>
      <c r="UFE8" s="83"/>
      <c r="UFF8" s="83"/>
      <c r="UFG8" s="83"/>
      <c r="UFH8" s="83"/>
      <c r="UFI8" s="83"/>
      <c r="UFJ8" s="83"/>
      <c r="UFK8" s="83"/>
      <c r="UFL8" s="83"/>
      <c r="UFM8" s="83"/>
      <c r="UFN8" s="83"/>
      <c r="UFO8" s="83"/>
      <c r="UFP8" s="83"/>
      <c r="UFQ8" s="83"/>
      <c r="UFR8" s="83"/>
      <c r="UFS8" s="83"/>
      <c r="UFT8" s="83"/>
      <c r="UFU8" s="83"/>
      <c r="UFV8" s="83"/>
      <c r="UFW8" s="83"/>
      <c r="UFX8" s="83"/>
      <c r="UFY8" s="83"/>
      <c r="UFZ8" s="83"/>
      <c r="UGA8" s="83"/>
      <c r="UGB8" s="83"/>
      <c r="UGC8" s="83"/>
      <c r="UGD8" s="83"/>
      <c r="UGE8" s="83"/>
      <c r="UGF8" s="83"/>
      <c r="UGG8" s="83"/>
      <c r="UGH8" s="83"/>
      <c r="UGI8" s="83"/>
      <c r="UGJ8" s="83"/>
      <c r="UGK8" s="83"/>
      <c r="UGL8" s="83"/>
      <c r="UGM8" s="83"/>
      <c r="UGN8" s="83"/>
      <c r="UGO8" s="83"/>
      <c r="UGP8" s="83"/>
      <c r="UGQ8" s="83"/>
      <c r="UGR8" s="83"/>
      <c r="UGS8" s="83"/>
      <c r="UGT8" s="83"/>
      <c r="UGU8" s="83"/>
      <c r="UGV8" s="83"/>
      <c r="UGW8" s="83"/>
      <c r="UGX8" s="83"/>
      <c r="UGY8" s="83"/>
      <c r="UGZ8" s="83"/>
      <c r="UHA8" s="83"/>
      <c r="UHB8" s="83"/>
      <c r="UHC8" s="83"/>
      <c r="UHD8" s="83"/>
      <c r="UHE8" s="83"/>
      <c r="UHF8" s="83"/>
      <c r="UHG8" s="83"/>
      <c r="UHH8" s="83"/>
      <c r="UHI8" s="83"/>
      <c r="UHJ8" s="83"/>
      <c r="UHK8" s="83"/>
      <c r="UHL8" s="83"/>
      <c r="UHM8" s="83"/>
      <c r="UHN8" s="83"/>
      <c r="UHO8" s="83"/>
      <c r="UHP8" s="83"/>
      <c r="UHQ8" s="83"/>
      <c r="UHR8" s="83"/>
      <c r="UHS8" s="83"/>
      <c r="UHT8" s="83"/>
      <c r="UHU8" s="83"/>
      <c r="UHV8" s="83"/>
      <c r="UHW8" s="83"/>
      <c r="UHX8" s="83"/>
      <c r="UHY8" s="83"/>
      <c r="UHZ8" s="83"/>
      <c r="UIA8" s="83"/>
      <c r="UIB8" s="83"/>
      <c r="UIC8" s="83"/>
      <c r="UID8" s="83"/>
      <c r="UIE8" s="83"/>
      <c r="UIF8" s="83"/>
      <c r="UIG8" s="83"/>
      <c r="UIH8" s="83"/>
      <c r="UII8" s="83"/>
      <c r="UIJ8" s="83"/>
      <c r="UIK8" s="83"/>
      <c r="UIL8" s="83"/>
      <c r="UIM8" s="83"/>
      <c r="UIN8" s="83"/>
      <c r="UIO8" s="83"/>
      <c r="UIP8" s="83"/>
      <c r="UIQ8" s="83"/>
      <c r="UIR8" s="83"/>
      <c r="UIS8" s="83"/>
      <c r="UIT8" s="83"/>
      <c r="UIU8" s="83"/>
      <c r="UIV8" s="83"/>
      <c r="UIW8" s="83"/>
      <c r="UIX8" s="83"/>
      <c r="UIY8" s="83"/>
      <c r="UIZ8" s="83"/>
      <c r="UJA8" s="83"/>
      <c r="UJB8" s="83"/>
      <c r="UJC8" s="83"/>
      <c r="UJD8" s="83"/>
      <c r="UJE8" s="83"/>
      <c r="UJF8" s="83"/>
      <c r="UJG8" s="83"/>
      <c r="UJH8" s="83"/>
      <c r="UJI8" s="83"/>
      <c r="UJJ8" s="83"/>
      <c r="UJK8" s="83"/>
      <c r="UJL8" s="83"/>
      <c r="UJM8" s="83"/>
      <c r="UJN8" s="83"/>
      <c r="UJO8" s="83"/>
      <c r="UJP8" s="83"/>
      <c r="UJQ8" s="83"/>
      <c r="UJR8" s="83"/>
      <c r="UJS8" s="83"/>
      <c r="UJT8" s="83"/>
      <c r="UJU8" s="83"/>
      <c r="UJV8" s="83"/>
      <c r="UJW8" s="83"/>
      <c r="UJX8" s="83"/>
      <c r="UJY8" s="83"/>
      <c r="UJZ8" s="83"/>
      <c r="UKA8" s="83"/>
      <c r="UKB8" s="83"/>
      <c r="UKC8" s="83"/>
      <c r="UKD8" s="83"/>
      <c r="UKE8" s="83"/>
      <c r="UKF8" s="83"/>
      <c r="UKG8" s="83"/>
      <c r="UKH8" s="83"/>
      <c r="UKI8" s="83"/>
      <c r="UKJ8" s="83"/>
      <c r="UKK8" s="83"/>
      <c r="UKL8" s="83"/>
      <c r="UKM8" s="83"/>
      <c r="UKN8" s="83"/>
      <c r="UKO8" s="83"/>
      <c r="UKP8" s="83"/>
      <c r="UKQ8" s="83"/>
      <c r="UKR8" s="83"/>
      <c r="UKS8" s="83"/>
      <c r="UKT8" s="83"/>
      <c r="UKU8" s="83"/>
      <c r="UKV8" s="83"/>
      <c r="UKW8" s="83"/>
      <c r="UKX8" s="83"/>
      <c r="UKY8" s="83"/>
      <c r="UKZ8" s="83"/>
      <c r="ULA8" s="83"/>
      <c r="ULB8" s="83"/>
      <c r="ULC8" s="83"/>
      <c r="ULD8" s="83"/>
      <c r="ULE8" s="83"/>
      <c r="ULF8" s="83"/>
      <c r="ULG8" s="83"/>
      <c r="ULH8" s="83"/>
      <c r="ULI8" s="83"/>
      <c r="ULJ8" s="83"/>
      <c r="ULK8" s="83"/>
      <c r="ULL8" s="83"/>
      <c r="ULM8" s="83"/>
      <c r="ULN8" s="83"/>
      <c r="ULO8" s="83"/>
      <c r="ULP8" s="83"/>
      <c r="ULQ8" s="83"/>
      <c r="ULR8" s="83"/>
      <c r="ULS8" s="83"/>
      <c r="ULT8" s="83"/>
      <c r="ULU8" s="83"/>
      <c r="ULV8" s="83"/>
      <c r="ULW8" s="83"/>
      <c r="ULX8" s="83"/>
      <c r="ULY8" s="83"/>
      <c r="ULZ8" s="83"/>
      <c r="UMA8" s="83"/>
      <c r="UMB8" s="83"/>
      <c r="UMC8" s="83"/>
      <c r="UMD8" s="83"/>
      <c r="UME8" s="83"/>
      <c r="UMF8" s="83"/>
      <c r="UMG8" s="83"/>
      <c r="UMH8" s="83"/>
      <c r="UMI8" s="83"/>
      <c r="UMJ8" s="83"/>
      <c r="UMK8" s="83"/>
      <c r="UML8" s="83"/>
      <c r="UMM8" s="83"/>
      <c r="UMN8" s="83"/>
      <c r="UMO8" s="83"/>
      <c r="UMP8" s="83"/>
      <c r="UMQ8" s="83"/>
      <c r="UMR8" s="83"/>
      <c r="UMS8" s="83"/>
      <c r="UMT8" s="83"/>
      <c r="UMU8" s="83"/>
      <c r="UMV8" s="83"/>
      <c r="UMW8" s="83"/>
      <c r="UMX8" s="83"/>
      <c r="UMY8" s="83"/>
      <c r="UMZ8" s="83"/>
      <c r="UNA8" s="83"/>
      <c r="UNB8" s="83"/>
      <c r="UNC8" s="83"/>
      <c r="UND8" s="83"/>
      <c r="UNE8" s="83"/>
      <c r="UNF8" s="83"/>
      <c r="UNG8" s="83"/>
      <c r="UNH8" s="83"/>
      <c r="UNI8" s="83"/>
      <c r="UNJ8" s="83"/>
      <c r="UNK8" s="83"/>
      <c r="UNL8" s="83"/>
      <c r="UNM8" s="83"/>
      <c r="UNN8" s="83"/>
      <c r="UNO8" s="83"/>
      <c r="UNP8" s="83"/>
      <c r="UNQ8" s="83"/>
      <c r="UNR8" s="83"/>
      <c r="UNS8" s="83"/>
      <c r="UNT8" s="83"/>
      <c r="UNU8" s="83"/>
      <c r="UNV8" s="83"/>
      <c r="UNW8" s="83"/>
      <c r="UNX8" s="83"/>
      <c r="UNY8" s="83"/>
      <c r="UNZ8" s="83"/>
      <c r="UOA8" s="83"/>
      <c r="UOB8" s="83"/>
      <c r="UOC8" s="83"/>
      <c r="UOD8" s="83"/>
      <c r="UOE8" s="83"/>
      <c r="UOF8" s="83"/>
      <c r="UOG8" s="83"/>
      <c r="UOH8" s="83"/>
      <c r="UOI8" s="83"/>
      <c r="UOJ8" s="83"/>
      <c r="UOK8" s="83"/>
      <c r="UOL8" s="83"/>
      <c r="UOM8" s="83"/>
      <c r="UON8" s="83"/>
      <c r="UOO8" s="83"/>
      <c r="UOP8" s="83"/>
      <c r="UOQ8" s="83"/>
      <c r="UOR8" s="83"/>
      <c r="UOS8" s="83"/>
      <c r="UOT8" s="83"/>
      <c r="UOU8" s="83"/>
      <c r="UOV8" s="83"/>
      <c r="UOW8" s="83"/>
      <c r="UOX8" s="83"/>
      <c r="UOY8" s="83"/>
      <c r="UOZ8" s="83"/>
      <c r="UPA8" s="83"/>
      <c r="UPB8" s="83"/>
      <c r="UPC8" s="83"/>
      <c r="UPD8" s="83"/>
      <c r="UPE8" s="83"/>
      <c r="UPF8" s="83"/>
      <c r="UPG8" s="83"/>
      <c r="UPH8" s="83"/>
      <c r="UPI8" s="83"/>
      <c r="UPJ8" s="83"/>
      <c r="UPK8" s="83"/>
      <c r="UPL8" s="83"/>
      <c r="UPM8" s="83"/>
      <c r="UPN8" s="83"/>
      <c r="UPO8" s="83"/>
      <c r="UPP8" s="83"/>
      <c r="UPQ8" s="83"/>
      <c r="UPR8" s="83"/>
      <c r="UPS8" s="83"/>
      <c r="UPT8" s="83"/>
      <c r="UPU8" s="83"/>
      <c r="UPV8" s="83"/>
      <c r="UPW8" s="83"/>
      <c r="UPX8" s="83"/>
      <c r="UPY8" s="83"/>
      <c r="UPZ8" s="83"/>
      <c r="UQA8" s="83"/>
      <c r="UQB8" s="83"/>
      <c r="UQC8" s="83"/>
      <c r="UQD8" s="83"/>
      <c r="UQE8" s="83"/>
      <c r="UQF8" s="83"/>
      <c r="UQG8" s="83"/>
      <c r="UQH8" s="83"/>
      <c r="UQI8" s="83"/>
      <c r="UQJ8" s="83"/>
      <c r="UQK8" s="83"/>
      <c r="UQL8" s="83"/>
      <c r="UQM8" s="83"/>
      <c r="UQN8" s="83"/>
      <c r="UQO8" s="83"/>
      <c r="UQP8" s="83"/>
      <c r="UQQ8" s="83"/>
      <c r="UQR8" s="83"/>
      <c r="UQS8" s="83"/>
      <c r="UQT8" s="83"/>
      <c r="UQU8" s="83"/>
      <c r="UQV8" s="83"/>
      <c r="UQW8" s="83"/>
      <c r="UQX8" s="83"/>
      <c r="UQY8" s="83"/>
      <c r="UQZ8" s="83"/>
      <c r="URA8" s="83"/>
      <c r="URB8" s="83"/>
      <c r="URC8" s="83"/>
      <c r="URD8" s="83"/>
      <c r="URE8" s="83"/>
      <c r="URF8" s="83"/>
      <c r="URG8" s="83"/>
      <c r="URH8" s="83"/>
      <c r="URI8" s="83"/>
      <c r="URJ8" s="83"/>
      <c r="URK8" s="83"/>
      <c r="URL8" s="83"/>
      <c r="URM8" s="83"/>
      <c r="URN8" s="83"/>
      <c r="URO8" s="83"/>
      <c r="URP8" s="83"/>
      <c r="URQ8" s="83"/>
      <c r="URR8" s="83"/>
      <c r="URS8" s="83"/>
      <c r="URT8" s="83"/>
      <c r="URU8" s="83"/>
      <c r="URV8" s="83"/>
      <c r="URW8" s="83"/>
      <c r="URX8" s="83"/>
      <c r="URY8" s="83"/>
      <c r="URZ8" s="83"/>
      <c r="USA8" s="83"/>
      <c r="USB8" s="83"/>
      <c r="USC8" s="83"/>
      <c r="USD8" s="83"/>
      <c r="USE8" s="83"/>
      <c r="USF8" s="83"/>
      <c r="USG8" s="83"/>
      <c r="USH8" s="83"/>
      <c r="USI8" s="83"/>
      <c r="USJ8" s="83"/>
      <c r="USK8" s="83"/>
      <c r="USL8" s="83"/>
      <c r="USM8" s="83"/>
      <c r="USN8" s="83"/>
      <c r="USO8" s="83"/>
      <c r="USP8" s="83"/>
      <c r="USQ8" s="83"/>
      <c r="USR8" s="83"/>
      <c r="USS8" s="83"/>
      <c r="UST8" s="83"/>
      <c r="USU8" s="83"/>
      <c r="USV8" s="83"/>
      <c r="USW8" s="83"/>
      <c r="USX8" s="83"/>
      <c r="USY8" s="83"/>
      <c r="USZ8" s="83"/>
      <c r="UTA8" s="83"/>
      <c r="UTB8" s="83"/>
      <c r="UTC8" s="83"/>
      <c r="UTD8" s="83"/>
      <c r="UTE8" s="83"/>
      <c r="UTF8" s="83"/>
      <c r="UTG8" s="83"/>
      <c r="UTH8" s="83"/>
      <c r="UTI8" s="83"/>
      <c r="UTJ8" s="83"/>
      <c r="UTK8" s="83"/>
      <c r="UTL8" s="83"/>
      <c r="UTM8" s="83"/>
      <c r="UTN8" s="83"/>
      <c r="UTO8" s="83"/>
      <c r="UTP8" s="83"/>
      <c r="UTQ8" s="83"/>
      <c r="UTR8" s="83"/>
      <c r="UTS8" s="83"/>
      <c r="UTT8" s="83"/>
      <c r="UTU8" s="83"/>
      <c r="UTV8" s="83"/>
      <c r="UTW8" s="83"/>
      <c r="UTX8" s="83"/>
      <c r="UTY8" s="83"/>
      <c r="UTZ8" s="83"/>
      <c r="UUA8" s="83"/>
      <c r="UUB8" s="83"/>
      <c r="UUC8" s="83"/>
      <c r="UUD8" s="83"/>
      <c r="UUE8" s="83"/>
      <c r="UUF8" s="83"/>
      <c r="UUG8" s="83"/>
      <c r="UUH8" s="83"/>
      <c r="UUI8" s="83"/>
      <c r="UUJ8" s="83"/>
      <c r="UUK8" s="83"/>
      <c r="UUL8" s="83"/>
      <c r="UUM8" s="83"/>
      <c r="UUN8" s="83"/>
      <c r="UUO8" s="83"/>
      <c r="UUP8" s="83"/>
      <c r="UUQ8" s="83"/>
      <c r="UUR8" s="83"/>
      <c r="UUS8" s="83"/>
      <c r="UUT8" s="83"/>
      <c r="UUU8" s="83"/>
      <c r="UUV8" s="83"/>
      <c r="UUW8" s="83"/>
      <c r="UUX8" s="83"/>
      <c r="UUY8" s="83"/>
      <c r="UUZ8" s="83"/>
      <c r="UVA8" s="83"/>
      <c r="UVB8" s="83"/>
      <c r="UVC8" s="83"/>
      <c r="UVD8" s="83"/>
      <c r="UVE8" s="83"/>
      <c r="UVF8" s="83"/>
      <c r="UVG8" s="83"/>
      <c r="UVH8" s="83"/>
      <c r="UVI8" s="83"/>
      <c r="UVJ8" s="83"/>
      <c r="UVK8" s="83"/>
      <c r="UVL8" s="83"/>
      <c r="UVM8" s="83"/>
      <c r="UVN8" s="83"/>
      <c r="UVO8" s="83"/>
      <c r="UVP8" s="83"/>
      <c r="UVQ8" s="83"/>
      <c r="UVR8" s="83"/>
      <c r="UVS8" s="83"/>
      <c r="UVT8" s="83"/>
      <c r="UVU8" s="83"/>
      <c r="UVV8" s="83"/>
      <c r="UVW8" s="83"/>
      <c r="UVX8" s="83"/>
      <c r="UVY8" s="83"/>
      <c r="UVZ8" s="83"/>
      <c r="UWA8" s="83"/>
      <c r="UWB8" s="83"/>
      <c r="UWC8" s="83"/>
      <c r="UWD8" s="83"/>
      <c r="UWE8" s="83"/>
      <c r="UWF8" s="83"/>
      <c r="UWG8" s="83"/>
      <c r="UWH8" s="83"/>
      <c r="UWI8" s="83"/>
      <c r="UWJ8" s="83"/>
      <c r="UWK8" s="83"/>
      <c r="UWL8" s="83"/>
      <c r="UWM8" s="83"/>
      <c r="UWN8" s="83"/>
      <c r="UWO8" s="83"/>
      <c r="UWP8" s="83"/>
      <c r="UWQ8" s="83"/>
      <c r="UWR8" s="83"/>
      <c r="UWS8" s="83"/>
      <c r="UWT8" s="83"/>
      <c r="UWU8" s="83"/>
      <c r="UWV8" s="83"/>
      <c r="UWW8" s="83"/>
      <c r="UWX8" s="83"/>
      <c r="UWY8" s="83"/>
      <c r="UWZ8" s="83"/>
      <c r="UXA8" s="83"/>
      <c r="UXB8" s="83"/>
      <c r="UXC8" s="83"/>
      <c r="UXD8" s="83"/>
      <c r="UXE8" s="83"/>
      <c r="UXF8" s="83"/>
      <c r="UXG8" s="83"/>
      <c r="UXH8" s="83"/>
      <c r="UXI8" s="83"/>
      <c r="UXJ8" s="83"/>
      <c r="UXK8" s="83"/>
      <c r="UXL8" s="83"/>
      <c r="UXM8" s="83"/>
      <c r="UXN8" s="83"/>
      <c r="UXO8" s="83"/>
      <c r="UXP8" s="83"/>
      <c r="UXQ8" s="83"/>
      <c r="UXR8" s="83"/>
      <c r="UXS8" s="83"/>
      <c r="UXT8" s="83"/>
      <c r="UXU8" s="83"/>
      <c r="UXV8" s="83"/>
      <c r="UXW8" s="83"/>
      <c r="UXX8" s="83"/>
      <c r="UXY8" s="83"/>
      <c r="UXZ8" s="83"/>
      <c r="UYA8" s="83"/>
      <c r="UYB8" s="83"/>
      <c r="UYC8" s="83"/>
      <c r="UYD8" s="83"/>
      <c r="UYE8" s="83"/>
      <c r="UYF8" s="83"/>
      <c r="UYG8" s="83"/>
      <c r="UYH8" s="83"/>
      <c r="UYI8" s="83"/>
      <c r="UYJ8" s="83"/>
      <c r="UYK8" s="83"/>
      <c r="UYL8" s="83"/>
      <c r="UYM8" s="83"/>
      <c r="UYN8" s="83"/>
      <c r="UYO8" s="83"/>
      <c r="UYP8" s="83"/>
      <c r="UYQ8" s="83"/>
      <c r="UYR8" s="83"/>
      <c r="UYS8" s="83"/>
      <c r="UYT8" s="83"/>
      <c r="UYU8" s="83"/>
      <c r="UYV8" s="83"/>
      <c r="UYW8" s="83"/>
      <c r="UYX8" s="83"/>
      <c r="UYY8" s="83"/>
      <c r="UYZ8" s="83"/>
      <c r="UZA8" s="83"/>
      <c r="UZB8" s="83"/>
      <c r="UZC8" s="83"/>
      <c r="UZD8" s="83"/>
      <c r="UZE8" s="83"/>
      <c r="UZF8" s="83"/>
      <c r="UZG8" s="83"/>
      <c r="UZH8" s="83"/>
      <c r="UZI8" s="83"/>
      <c r="UZJ8" s="83"/>
      <c r="UZK8" s="83"/>
      <c r="UZL8" s="83"/>
      <c r="UZM8" s="83"/>
      <c r="UZN8" s="83"/>
      <c r="UZO8" s="83"/>
      <c r="UZP8" s="83"/>
      <c r="UZQ8" s="83"/>
      <c r="UZR8" s="83"/>
      <c r="UZS8" s="83"/>
      <c r="UZT8" s="83"/>
      <c r="UZU8" s="83"/>
      <c r="UZV8" s="83"/>
      <c r="UZW8" s="83"/>
      <c r="UZX8" s="83"/>
      <c r="UZY8" s="83"/>
      <c r="UZZ8" s="83"/>
      <c r="VAA8" s="83"/>
      <c r="VAB8" s="83"/>
      <c r="VAC8" s="83"/>
      <c r="VAD8" s="83"/>
      <c r="VAE8" s="83"/>
      <c r="VAF8" s="83"/>
      <c r="VAG8" s="83"/>
      <c r="VAH8" s="83"/>
      <c r="VAI8" s="83"/>
      <c r="VAJ8" s="83"/>
      <c r="VAK8" s="83"/>
      <c r="VAL8" s="83"/>
      <c r="VAM8" s="83"/>
      <c r="VAN8" s="83"/>
      <c r="VAO8" s="83"/>
      <c r="VAP8" s="83"/>
      <c r="VAQ8" s="83"/>
      <c r="VAR8" s="83"/>
      <c r="VAS8" s="83"/>
      <c r="VAT8" s="83"/>
      <c r="VAU8" s="83"/>
      <c r="VAV8" s="83"/>
      <c r="VAW8" s="83"/>
      <c r="VAX8" s="83"/>
      <c r="VAY8" s="83"/>
      <c r="VAZ8" s="83"/>
      <c r="VBA8" s="83"/>
      <c r="VBB8" s="83"/>
      <c r="VBC8" s="83"/>
      <c r="VBD8" s="83"/>
      <c r="VBE8" s="83"/>
      <c r="VBF8" s="83"/>
      <c r="VBG8" s="83"/>
      <c r="VBH8" s="83"/>
      <c r="VBI8" s="83"/>
      <c r="VBJ8" s="83"/>
      <c r="VBK8" s="83"/>
      <c r="VBL8" s="83"/>
      <c r="VBM8" s="83"/>
      <c r="VBN8" s="83"/>
      <c r="VBO8" s="83"/>
      <c r="VBP8" s="83"/>
      <c r="VBQ8" s="83"/>
      <c r="VBR8" s="83"/>
      <c r="VBS8" s="83"/>
      <c r="VBT8" s="83"/>
      <c r="VBU8" s="83"/>
      <c r="VBV8" s="83"/>
      <c r="VBW8" s="83"/>
      <c r="VBX8" s="83"/>
      <c r="VBY8" s="83"/>
      <c r="VBZ8" s="83"/>
      <c r="VCA8" s="83"/>
      <c r="VCB8" s="83"/>
      <c r="VCC8" s="83"/>
      <c r="VCD8" s="83"/>
      <c r="VCE8" s="83"/>
      <c r="VCF8" s="83"/>
      <c r="VCG8" s="83"/>
      <c r="VCH8" s="83"/>
      <c r="VCI8" s="83"/>
      <c r="VCJ8" s="83"/>
      <c r="VCK8" s="83"/>
      <c r="VCL8" s="83"/>
      <c r="VCM8" s="83"/>
      <c r="VCN8" s="83"/>
      <c r="VCO8" s="83"/>
      <c r="VCP8" s="83"/>
      <c r="VCQ8" s="83"/>
      <c r="VCR8" s="83"/>
      <c r="VCS8" s="83"/>
      <c r="VCT8" s="83"/>
      <c r="VCU8" s="83"/>
      <c r="VCV8" s="83"/>
      <c r="VCW8" s="83"/>
      <c r="VCX8" s="83"/>
      <c r="VCY8" s="83"/>
      <c r="VCZ8" s="83"/>
      <c r="VDA8" s="83"/>
      <c r="VDB8" s="83"/>
      <c r="VDC8" s="83"/>
      <c r="VDD8" s="83"/>
      <c r="VDE8" s="83"/>
      <c r="VDF8" s="83"/>
      <c r="VDG8" s="83"/>
      <c r="VDH8" s="83"/>
      <c r="VDI8" s="83"/>
      <c r="VDJ8" s="83"/>
      <c r="VDK8" s="83"/>
      <c r="VDL8" s="83"/>
      <c r="VDM8" s="83"/>
      <c r="VDN8" s="83"/>
      <c r="VDO8" s="83"/>
      <c r="VDP8" s="83"/>
      <c r="VDQ8" s="83"/>
      <c r="VDR8" s="83"/>
      <c r="VDS8" s="83"/>
      <c r="VDT8" s="83"/>
      <c r="VDU8" s="83"/>
      <c r="VDV8" s="83"/>
      <c r="VDW8" s="83"/>
      <c r="VDX8" s="83"/>
      <c r="VDY8" s="83"/>
      <c r="VDZ8" s="83"/>
      <c r="VEA8" s="83"/>
      <c r="VEB8" s="83"/>
      <c r="VEC8" s="83"/>
      <c r="VED8" s="83"/>
      <c r="VEE8" s="83"/>
      <c r="VEF8" s="83"/>
      <c r="VEG8" s="83"/>
      <c r="VEH8" s="83"/>
      <c r="VEI8" s="83"/>
      <c r="VEJ8" s="83"/>
      <c r="VEK8" s="83"/>
      <c r="VEL8" s="83"/>
      <c r="VEM8" s="83"/>
      <c r="VEN8" s="83"/>
      <c r="VEO8" s="83"/>
      <c r="VEP8" s="83"/>
      <c r="VEQ8" s="83"/>
      <c r="VER8" s="83"/>
      <c r="VES8" s="83"/>
      <c r="VET8" s="83"/>
      <c r="VEU8" s="83"/>
      <c r="VEV8" s="83"/>
      <c r="VEW8" s="83"/>
      <c r="VEX8" s="83"/>
      <c r="VEY8" s="83"/>
      <c r="VEZ8" s="83"/>
      <c r="VFA8" s="83"/>
      <c r="VFB8" s="83"/>
      <c r="VFC8" s="83"/>
      <c r="VFD8" s="83"/>
      <c r="VFE8" s="83"/>
      <c r="VFF8" s="83"/>
      <c r="VFG8" s="83"/>
      <c r="VFH8" s="83"/>
      <c r="VFI8" s="83"/>
      <c r="VFJ8" s="83"/>
      <c r="VFK8" s="83"/>
      <c r="VFL8" s="83"/>
      <c r="VFM8" s="83"/>
      <c r="VFN8" s="83"/>
      <c r="VFO8" s="83"/>
      <c r="VFP8" s="83"/>
      <c r="VFQ8" s="83"/>
      <c r="VFR8" s="83"/>
      <c r="VFS8" s="83"/>
      <c r="VFT8" s="83"/>
      <c r="VFU8" s="83"/>
      <c r="VFV8" s="83"/>
      <c r="VFW8" s="83"/>
      <c r="VFX8" s="83"/>
      <c r="VFY8" s="83"/>
      <c r="VFZ8" s="83"/>
      <c r="VGA8" s="83"/>
      <c r="VGB8" s="83"/>
      <c r="VGC8" s="83"/>
      <c r="VGD8" s="83"/>
      <c r="VGE8" s="83"/>
      <c r="VGF8" s="83"/>
      <c r="VGG8" s="83"/>
      <c r="VGH8" s="83"/>
      <c r="VGI8" s="83"/>
      <c r="VGJ8" s="83"/>
      <c r="VGK8" s="83"/>
      <c r="VGL8" s="83"/>
      <c r="VGM8" s="83"/>
      <c r="VGN8" s="83"/>
      <c r="VGO8" s="83"/>
      <c r="VGP8" s="83"/>
      <c r="VGQ8" s="83"/>
      <c r="VGR8" s="83"/>
      <c r="VGS8" s="83"/>
      <c r="VGT8" s="83"/>
      <c r="VGU8" s="83"/>
      <c r="VGV8" s="83"/>
      <c r="VGW8" s="83"/>
      <c r="VGX8" s="83"/>
      <c r="VGY8" s="83"/>
      <c r="VGZ8" s="83"/>
      <c r="VHA8" s="83"/>
      <c r="VHB8" s="83"/>
      <c r="VHC8" s="83"/>
      <c r="VHD8" s="83"/>
      <c r="VHE8" s="83"/>
      <c r="VHF8" s="83"/>
      <c r="VHG8" s="83"/>
      <c r="VHH8" s="83"/>
      <c r="VHI8" s="83"/>
      <c r="VHJ8" s="83"/>
      <c r="VHK8" s="83"/>
      <c r="VHL8" s="83"/>
      <c r="VHM8" s="83"/>
      <c r="VHN8" s="83"/>
      <c r="VHO8" s="83"/>
      <c r="VHP8" s="83"/>
      <c r="VHQ8" s="83"/>
      <c r="VHR8" s="83"/>
      <c r="VHS8" s="83"/>
      <c r="VHT8" s="83"/>
      <c r="VHU8" s="83"/>
      <c r="VHV8" s="83"/>
      <c r="VHW8" s="83"/>
      <c r="VHX8" s="83"/>
      <c r="VHY8" s="83"/>
      <c r="VHZ8" s="83"/>
      <c r="VIA8" s="83"/>
      <c r="VIB8" s="83"/>
      <c r="VIC8" s="83"/>
      <c r="VID8" s="83"/>
      <c r="VIE8" s="83"/>
      <c r="VIF8" s="83"/>
      <c r="VIG8" s="83"/>
      <c r="VIH8" s="83"/>
      <c r="VII8" s="83"/>
      <c r="VIJ8" s="83"/>
      <c r="VIK8" s="83"/>
      <c r="VIL8" s="83"/>
      <c r="VIM8" s="83"/>
      <c r="VIN8" s="83"/>
      <c r="VIO8" s="83"/>
      <c r="VIP8" s="83"/>
      <c r="VIQ8" s="83"/>
      <c r="VIR8" s="83"/>
      <c r="VIS8" s="83"/>
      <c r="VIT8" s="83"/>
      <c r="VIU8" s="83"/>
      <c r="VIV8" s="83"/>
      <c r="VIW8" s="83"/>
      <c r="VIX8" s="83"/>
      <c r="VIY8" s="83"/>
      <c r="VIZ8" s="83"/>
      <c r="VJA8" s="83"/>
      <c r="VJB8" s="83"/>
      <c r="VJC8" s="83"/>
      <c r="VJD8" s="83"/>
      <c r="VJE8" s="83"/>
      <c r="VJF8" s="83"/>
      <c r="VJG8" s="83"/>
      <c r="VJH8" s="83"/>
      <c r="VJI8" s="83"/>
      <c r="VJJ8" s="83"/>
      <c r="VJK8" s="83"/>
      <c r="VJL8" s="83"/>
      <c r="VJM8" s="83"/>
      <c r="VJN8" s="83"/>
      <c r="VJO8" s="83"/>
      <c r="VJP8" s="83"/>
      <c r="VJQ8" s="83"/>
      <c r="VJR8" s="83"/>
      <c r="VJS8" s="83"/>
      <c r="VJT8" s="83"/>
      <c r="VJU8" s="83"/>
      <c r="VJV8" s="83"/>
      <c r="VJW8" s="83"/>
      <c r="VJX8" s="83"/>
      <c r="VJY8" s="83"/>
      <c r="VJZ8" s="83"/>
      <c r="VKA8" s="83"/>
      <c r="VKB8" s="83"/>
      <c r="VKC8" s="83"/>
      <c r="VKD8" s="83"/>
      <c r="VKE8" s="83"/>
      <c r="VKF8" s="83"/>
      <c r="VKG8" s="83"/>
      <c r="VKH8" s="83"/>
      <c r="VKI8" s="83"/>
      <c r="VKJ8" s="83"/>
      <c r="VKK8" s="83"/>
      <c r="VKL8" s="83"/>
      <c r="VKM8" s="83"/>
      <c r="VKN8" s="83"/>
      <c r="VKO8" s="83"/>
      <c r="VKP8" s="83"/>
      <c r="VKQ8" s="83"/>
      <c r="VKR8" s="83"/>
      <c r="VKS8" s="83"/>
      <c r="VKT8" s="83"/>
      <c r="VKU8" s="83"/>
      <c r="VKV8" s="83"/>
      <c r="VKW8" s="83"/>
      <c r="VKX8" s="83"/>
      <c r="VKY8" s="83"/>
      <c r="VKZ8" s="83"/>
      <c r="VLA8" s="83"/>
      <c r="VLB8" s="83"/>
      <c r="VLC8" s="83"/>
      <c r="VLD8" s="83"/>
      <c r="VLE8" s="83"/>
      <c r="VLF8" s="83"/>
      <c r="VLG8" s="83"/>
      <c r="VLH8" s="83"/>
      <c r="VLI8" s="83"/>
      <c r="VLJ8" s="83"/>
      <c r="VLK8" s="83"/>
      <c r="VLL8" s="83"/>
      <c r="VLM8" s="83"/>
      <c r="VLN8" s="83"/>
      <c r="VLO8" s="83"/>
      <c r="VLP8" s="83"/>
      <c r="VLQ8" s="83"/>
      <c r="VLR8" s="83"/>
      <c r="VLS8" s="83"/>
      <c r="VLT8" s="83"/>
      <c r="VLU8" s="83"/>
      <c r="VLV8" s="83"/>
      <c r="VLW8" s="83"/>
      <c r="VLX8" s="83"/>
      <c r="VLY8" s="83"/>
      <c r="VLZ8" s="83"/>
      <c r="VMA8" s="83"/>
      <c r="VMB8" s="83"/>
      <c r="VMC8" s="83"/>
      <c r="VMD8" s="83"/>
      <c r="VME8" s="83"/>
      <c r="VMF8" s="83"/>
      <c r="VMG8" s="83"/>
      <c r="VMH8" s="83"/>
      <c r="VMI8" s="83"/>
      <c r="VMJ8" s="83"/>
      <c r="VMK8" s="83"/>
      <c r="VML8" s="83"/>
      <c r="VMM8" s="83"/>
      <c r="VMN8" s="83"/>
      <c r="VMO8" s="83"/>
      <c r="VMP8" s="83"/>
      <c r="VMQ8" s="83"/>
      <c r="VMR8" s="83"/>
      <c r="VMS8" s="83"/>
      <c r="VMT8" s="83"/>
      <c r="VMU8" s="83"/>
      <c r="VMV8" s="83"/>
      <c r="VMW8" s="83"/>
      <c r="VMX8" s="83"/>
      <c r="VMY8" s="83"/>
      <c r="VMZ8" s="83"/>
      <c r="VNA8" s="83"/>
      <c r="VNB8" s="83"/>
      <c r="VNC8" s="83"/>
      <c r="VND8" s="83"/>
      <c r="VNE8" s="83"/>
      <c r="VNF8" s="83"/>
      <c r="VNG8" s="83"/>
      <c r="VNH8" s="83"/>
      <c r="VNI8" s="83"/>
      <c r="VNJ8" s="83"/>
      <c r="VNK8" s="83"/>
      <c r="VNL8" s="83"/>
      <c r="VNM8" s="83"/>
      <c r="VNN8" s="83"/>
      <c r="VNO8" s="83"/>
      <c r="VNP8" s="83"/>
      <c r="VNQ8" s="83"/>
      <c r="VNR8" s="83"/>
      <c r="VNS8" s="83"/>
      <c r="VNT8" s="83"/>
      <c r="VNU8" s="83"/>
      <c r="VNV8" s="83"/>
      <c r="VNW8" s="83"/>
      <c r="VNX8" s="83"/>
      <c r="VNY8" s="83"/>
      <c r="VNZ8" s="83"/>
      <c r="VOA8" s="83"/>
      <c r="VOB8" s="83"/>
      <c r="VOC8" s="83"/>
      <c r="VOD8" s="83"/>
      <c r="VOE8" s="83"/>
      <c r="VOF8" s="83"/>
      <c r="VOG8" s="83"/>
      <c r="VOH8" s="83"/>
      <c r="VOI8" s="83"/>
      <c r="VOJ8" s="83"/>
      <c r="VOK8" s="83"/>
      <c r="VOL8" s="83"/>
      <c r="VOM8" s="83"/>
      <c r="VON8" s="83"/>
      <c r="VOO8" s="83"/>
      <c r="VOP8" s="83"/>
      <c r="VOQ8" s="83"/>
      <c r="VOR8" s="83"/>
      <c r="VOS8" s="83"/>
      <c r="VOT8" s="83"/>
      <c r="VOU8" s="83"/>
      <c r="VOV8" s="83"/>
      <c r="VOW8" s="83"/>
      <c r="VOX8" s="83"/>
      <c r="VOY8" s="83"/>
      <c r="VOZ8" s="83"/>
      <c r="VPA8" s="83"/>
      <c r="VPB8" s="83"/>
      <c r="VPC8" s="83"/>
      <c r="VPD8" s="83"/>
      <c r="VPE8" s="83"/>
      <c r="VPF8" s="83"/>
      <c r="VPG8" s="83"/>
      <c r="VPH8" s="83"/>
      <c r="VPI8" s="83"/>
      <c r="VPJ8" s="83"/>
      <c r="VPK8" s="83"/>
      <c r="VPL8" s="83"/>
      <c r="VPM8" s="83"/>
      <c r="VPN8" s="83"/>
      <c r="VPO8" s="83"/>
      <c r="VPP8" s="83"/>
      <c r="VPQ8" s="83"/>
      <c r="VPR8" s="83"/>
      <c r="VPS8" s="83"/>
      <c r="VPT8" s="83"/>
      <c r="VPU8" s="83"/>
      <c r="VPV8" s="83"/>
      <c r="VPW8" s="83"/>
      <c r="VPX8" s="83"/>
      <c r="VPY8" s="83"/>
      <c r="VPZ8" s="83"/>
      <c r="VQA8" s="83"/>
      <c r="VQB8" s="83"/>
      <c r="VQC8" s="83"/>
      <c r="VQD8" s="83"/>
      <c r="VQE8" s="83"/>
      <c r="VQF8" s="83"/>
      <c r="VQG8" s="83"/>
      <c r="VQH8" s="83"/>
      <c r="VQI8" s="83"/>
      <c r="VQJ8" s="83"/>
      <c r="VQK8" s="83"/>
      <c r="VQL8" s="83"/>
      <c r="VQM8" s="83"/>
      <c r="VQN8" s="83"/>
      <c r="VQO8" s="83"/>
      <c r="VQP8" s="83"/>
      <c r="VQQ8" s="83"/>
      <c r="VQR8" s="83"/>
      <c r="VQS8" s="83"/>
      <c r="VQT8" s="83"/>
      <c r="VQU8" s="83"/>
      <c r="VQV8" s="83"/>
      <c r="VQW8" s="83"/>
      <c r="VQX8" s="83"/>
      <c r="VQY8" s="83"/>
      <c r="VQZ8" s="83"/>
      <c r="VRA8" s="83"/>
      <c r="VRB8" s="83"/>
      <c r="VRC8" s="83"/>
      <c r="VRD8" s="83"/>
      <c r="VRE8" s="83"/>
      <c r="VRF8" s="83"/>
      <c r="VRG8" s="83"/>
      <c r="VRH8" s="83"/>
      <c r="VRI8" s="83"/>
      <c r="VRJ8" s="83"/>
      <c r="VRK8" s="83"/>
      <c r="VRL8" s="83"/>
      <c r="VRM8" s="83"/>
      <c r="VRN8" s="83"/>
      <c r="VRO8" s="83"/>
      <c r="VRP8" s="83"/>
      <c r="VRQ8" s="83"/>
      <c r="VRR8" s="83"/>
      <c r="VRS8" s="83"/>
      <c r="VRT8" s="83"/>
      <c r="VRU8" s="83"/>
      <c r="VRV8" s="83"/>
      <c r="VRW8" s="83"/>
      <c r="VRX8" s="83"/>
      <c r="VRY8" s="83"/>
      <c r="VRZ8" s="83"/>
      <c r="VSA8" s="83"/>
      <c r="VSB8" s="83"/>
      <c r="VSC8" s="83"/>
      <c r="VSD8" s="83"/>
      <c r="VSE8" s="83"/>
      <c r="VSF8" s="83"/>
      <c r="VSG8" s="83"/>
      <c r="VSH8" s="83"/>
      <c r="VSI8" s="83"/>
      <c r="VSJ8" s="83"/>
      <c r="VSK8" s="83"/>
      <c r="VSL8" s="83"/>
      <c r="VSM8" s="83"/>
      <c r="VSN8" s="83"/>
      <c r="VSO8" s="83"/>
      <c r="VSP8" s="83"/>
      <c r="VSQ8" s="83"/>
      <c r="VSR8" s="83"/>
      <c r="VSS8" s="83"/>
      <c r="VST8" s="83"/>
      <c r="VSU8" s="83"/>
      <c r="VSV8" s="83"/>
      <c r="VSW8" s="83"/>
      <c r="VSX8" s="83"/>
      <c r="VSY8" s="83"/>
      <c r="VSZ8" s="83"/>
      <c r="VTA8" s="83"/>
      <c r="VTB8" s="83"/>
      <c r="VTC8" s="83"/>
      <c r="VTD8" s="83"/>
      <c r="VTE8" s="83"/>
      <c r="VTF8" s="83"/>
      <c r="VTG8" s="83"/>
      <c r="VTH8" s="83"/>
      <c r="VTI8" s="83"/>
      <c r="VTJ8" s="83"/>
      <c r="VTK8" s="83"/>
      <c r="VTL8" s="83"/>
      <c r="VTM8" s="83"/>
      <c r="VTN8" s="83"/>
      <c r="VTO8" s="83"/>
      <c r="VTP8" s="83"/>
      <c r="VTQ8" s="83"/>
      <c r="VTR8" s="83"/>
      <c r="VTS8" s="83"/>
      <c r="VTT8" s="83"/>
      <c r="VTU8" s="83"/>
      <c r="VTV8" s="83"/>
      <c r="VTW8" s="83"/>
      <c r="VTX8" s="83"/>
      <c r="VTY8" s="83"/>
      <c r="VTZ8" s="83"/>
      <c r="VUA8" s="83"/>
      <c r="VUB8" s="83"/>
      <c r="VUC8" s="83"/>
      <c r="VUD8" s="83"/>
      <c r="VUE8" s="83"/>
      <c r="VUF8" s="83"/>
      <c r="VUG8" s="83"/>
      <c r="VUH8" s="83"/>
      <c r="VUI8" s="83"/>
      <c r="VUJ8" s="83"/>
      <c r="VUK8" s="83"/>
      <c r="VUL8" s="83"/>
      <c r="VUM8" s="83"/>
      <c r="VUN8" s="83"/>
      <c r="VUO8" s="83"/>
      <c r="VUP8" s="83"/>
      <c r="VUQ8" s="83"/>
      <c r="VUR8" s="83"/>
      <c r="VUS8" s="83"/>
      <c r="VUT8" s="83"/>
      <c r="VUU8" s="83"/>
      <c r="VUV8" s="83"/>
      <c r="VUW8" s="83"/>
      <c r="VUX8" s="83"/>
      <c r="VUY8" s="83"/>
      <c r="VUZ8" s="83"/>
      <c r="VVA8" s="83"/>
      <c r="VVB8" s="83"/>
      <c r="VVC8" s="83"/>
      <c r="VVD8" s="83"/>
      <c r="VVE8" s="83"/>
      <c r="VVF8" s="83"/>
      <c r="VVG8" s="83"/>
      <c r="VVH8" s="83"/>
      <c r="VVI8" s="83"/>
      <c r="VVJ8" s="83"/>
      <c r="VVK8" s="83"/>
      <c r="VVL8" s="83"/>
      <c r="VVM8" s="83"/>
      <c r="VVN8" s="83"/>
      <c r="VVO8" s="83"/>
      <c r="VVP8" s="83"/>
      <c r="VVQ8" s="83"/>
      <c r="VVR8" s="83"/>
      <c r="VVS8" s="83"/>
      <c r="VVT8" s="83"/>
      <c r="VVU8" s="83"/>
      <c r="VVV8" s="83"/>
      <c r="VVW8" s="83"/>
      <c r="VVX8" s="83"/>
      <c r="VVY8" s="83"/>
      <c r="VVZ8" s="83"/>
      <c r="VWA8" s="83"/>
      <c r="VWB8" s="83"/>
      <c r="VWC8" s="83"/>
      <c r="VWD8" s="83"/>
      <c r="VWE8" s="83"/>
      <c r="VWF8" s="83"/>
      <c r="VWG8" s="83"/>
      <c r="VWH8" s="83"/>
      <c r="VWI8" s="83"/>
      <c r="VWJ8" s="83"/>
      <c r="VWK8" s="83"/>
      <c r="VWL8" s="83"/>
      <c r="VWM8" s="83"/>
      <c r="VWN8" s="83"/>
      <c r="VWO8" s="83"/>
      <c r="VWP8" s="83"/>
      <c r="VWQ8" s="83"/>
      <c r="VWR8" s="83"/>
      <c r="VWS8" s="83"/>
      <c r="VWT8" s="83"/>
      <c r="VWU8" s="83"/>
      <c r="VWV8" s="83"/>
      <c r="VWW8" s="83"/>
      <c r="VWX8" s="83"/>
      <c r="VWY8" s="83"/>
      <c r="VWZ8" s="83"/>
      <c r="VXA8" s="83"/>
      <c r="VXB8" s="83"/>
      <c r="VXC8" s="83"/>
      <c r="VXD8" s="83"/>
      <c r="VXE8" s="83"/>
      <c r="VXF8" s="83"/>
      <c r="VXG8" s="83"/>
      <c r="VXH8" s="83"/>
      <c r="VXI8" s="83"/>
      <c r="VXJ8" s="83"/>
      <c r="VXK8" s="83"/>
      <c r="VXL8" s="83"/>
      <c r="VXM8" s="83"/>
      <c r="VXN8" s="83"/>
      <c r="VXO8" s="83"/>
      <c r="VXP8" s="83"/>
      <c r="VXQ8" s="83"/>
      <c r="VXR8" s="83"/>
      <c r="VXS8" s="83"/>
      <c r="VXT8" s="83"/>
      <c r="VXU8" s="83"/>
      <c r="VXV8" s="83"/>
      <c r="VXW8" s="83"/>
      <c r="VXX8" s="83"/>
      <c r="VXY8" s="83"/>
      <c r="VXZ8" s="83"/>
      <c r="VYA8" s="83"/>
      <c r="VYB8" s="83"/>
      <c r="VYC8" s="83"/>
      <c r="VYD8" s="83"/>
      <c r="VYE8" s="83"/>
      <c r="VYF8" s="83"/>
      <c r="VYG8" s="83"/>
      <c r="VYH8" s="83"/>
      <c r="VYI8" s="83"/>
      <c r="VYJ8" s="83"/>
      <c r="VYK8" s="83"/>
      <c r="VYL8" s="83"/>
      <c r="VYM8" s="83"/>
      <c r="VYN8" s="83"/>
      <c r="VYO8" s="83"/>
      <c r="VYP8" s="83"/>
      <c r="VYQ8" s="83"/>
      <c r="VYR8" s="83"/>
      <c r="VYS8" s="83"/>
      <c r="VYT8" s="83"/>
      <c r="VYU8" s="83"/>
      <c r="VYV8" s="83"/>
      <c r="VYW8" s="83"/>
      <c r="VYX8" s="83"/>
      <c r="VYY8" s="83"/>
      <c r="VYZ8" s="83"/>
      <c r="VZA8" s="83"/>
      <c r="VZB8" s="83"/>
      <c r="VZC8" s="83"/>
      <c r="VZD8" s="83"/>
      <c r="VZE8" s="83"/>
      <c r="VZF8" s="83"/>
      <c r="VZG8" s="83"/>
      <c r="VZH8" s="83"/>
      <c r="VZI8" s="83"/>
      <c r="VZJ8" s="83"/>
      <c r="VZK8" s="83"/>
      <c r="VZL8" s="83"/>
      <c r="VZM8" s="83"/>
      <c r="VZN8" s="83"/>
      <c r="VZO8" s="83"/>
      <c r="VZP8" s="83"/>
      <c r="VZQ8" s="83"/>
      <c r="VZR8" s="83"/>
      <c r="VZS8" s="83"/>
      <c r="VZT8" s="83"/>
      <c r="VZU8" s="83"/>
      <c r="VZV8" s="83"/>
      <c r="VZW8" s="83"/>
      <c r="VZX8" s="83"/>
      <c r="VZY8" s="83"/>
      <c r="VZZ8" s="83"/>
      <c r="WAA8" s="83"/>
      <c r="WAB8" s="83"/>
      <c r="WAC8" s="83"/>
      <c r="WAD8" s="83"/>
      <c r="WAE8" s="83"/>
      <c r="WAF8" s="83"/>
      <c r="WAG8" s="83"/>
      <c r="WAH8" s="83"/>
      <c r="WAI8" s="83"/>
      <c r="WAJ8" s="83"/>
      <c r="WAK8" s="83"/>
      <c r="WAL8" s="83"/>
      <c r="WAM8" s="83"/>
      <c r="WAN8" s="83"/>
      <c r="WAO8" s="83"/>
      <c r="WAP8" s="83"/>
      <c r="WAQ8" s="83"/>
      <c r="WAR8" s="83"/>
      <c r="WAS8" s="83"/>
      <c r="WAT8" s="83"/>
      <c r="WAU8" s="83"/>
      <c r="WAV8" s="83"/>
      <c r="WAW8" s="83"/>
      <c r="WAX8" s="83"/>
      <c r="WAY8" s="83"/>
      <c r="WAZ8" s="83"/>
      <c r="WBA8" s="83"/>
      <c r="WBB8" s="83"/>
      <c r="WBC8" s="83"/>
      <c r="WBD8" s="83"/>
      <c r="WBE8" s="83"/>
      <c r="WBF8" s="83"/>
      <c r="WBG8" s="83"/>
      <c r="WBH8" s="83"/>
      <c r="WBI8" s="83"/>
      <c r="WBJ8" s="83"/>
      <c r="WBK8" s="83"/>
      <c r="WBL8" s="83"/>
      <c r="WBM8" s="83"/>
      <c r="WBN8" s="83"/>
      <c r="WBO8" s="83"/>
      <c r="WBP8" s="83"/>
      <c r="WBQ8" s="83"/>
      <c r="WBR8" s="83"/>
      <c r="WBS8" s="83"/>
      <c r="WBT8" s="83"/>
      <c r="WBU8" s="83"/>
      <c r="WBV8" s="83"/>
      <c r="WBW8" s="83"/>
      <c r="WBX8" s="83"/>
      <c r="WBY8" s="83"/>
      <c r="WBZ8" s="83"/>
      <c r="WCA8" s="83"/>
      <c r="WCB8" s="83"/>
      <c r="WCC8" s="83"/>
      <c r="WCD8" s="83"/>
      <c r="WCE8" s="83"/>
      <c r="WCF8" s="83"/>
      <c r="WCG8" s="83"/>
      <c r="WCH8" s="83"/>
      <c r="WCI8" s="83"/>
      <c r="WCJ8" s="83"/>
      <c r="WCK8" s="83"/>
      <c r="WCL8" s="83"/>
      <c r="WCM8" s="83"/>
      <c r="WCN8" s="83"/>
      <c r="WCO8" s="83"/>
      <c r="WCP8" s="83"/>
      <c r="WCQ8" s="83"/>
      <c r="WCR8" s="83"/>
      <c r="WCS8" s="83"/>
      <c r="WCT8" s="83"/>
      <c r="WCU8" s="83"/>
      <c r="WCV8" s="83"/>
      <c r="WCW8" s="83"/>
      <c r="WCX8" s="83"/>
      <c r="WCY8" s="83"/>
      <c r="WCZ8" s="83"/>
      <c r="WDA8" s="83"/>
      <c r="WDB8" s="83"/>
      <c r="WDC8" s="83"/>
      <c r="WDD8" s="83"/>
      <c r="WDE8" s="83"/>
      <c r="WDF8" s="83"/>
      <c r="WDG8" s="83"/>
      <c r="WDH8" s="83"/>
      <c r="WDI8" s="83"/>
      <c r="WDJ8" s="83"/>
      <c r="WDK8" s="83"/>
      <c r="WDL8" s="83"/>
      <c r="WDM8" s="83"/>
      <c r="WDN8" s="83"/>
      <c r="WDO8" s="83"/>
      <c r="WDP8" s="83"/>
      <c r="WDQ8" s="83"/>
      <c r="WDR8" s="83"/>
      <c r="WDS8" s="83"/>
      <c r="WDT8" s="83"/>
      <c r="WDU8" s="83"/>
      <c r="WDV8" s="83"/>
      <c r="WDW8" s="83"/>
      <c r="WDX8" s="83"/>
      <c r="WDY8" s="83"/>
      <c r="WDZ8" s="83"/>
      <c r="WEA8" s="83"/>
      <c r="WEB8" s="83"/>
      <c r="WEC8" s="83"/>
      <c r="WED8" s="83"/>
      <c r="WEE8" s="83"/>
      <c r="WEF8" s="83"/>
      <c r="WEG8" s="83"/>
      <c r="WEH8" s="83"/>
      <c r="WEI8" s="83"/>
      <c r="WEJ8" s="83"/>
      <c r="WEK8" s="83"/>
      <c r="WEL8" s="83"/>
      <c r="WEM8" s="83"/>
      <c r="WEN8" s="83"/>
      <c r="WEO8" s="83"/>
      <c r="WEP8" s="83"/>
      <c r="WEQ8" s="83"/>
      <c r="WER8" s="83"/>
      <c r="WES8" s="83"/>
      <c r="WET8" s="83"/>
      <c r="WEU8" s="83"/>
      <c r="WEV8" s="83"/>
      <c r="WEW8" s="83"/>
      <c r="WEX8" s="83"/>
      <c r="WEY8" s="83"/>
      <c r="WEZ8" s="83"/>
      <c r="WFA8" s="83"/>
      <c r="WFB8" s="83"/>
      <c r="WFC8" s="83"/>
      <c r="WFD8" s="83"/>
      <c r="WFE8" s="83"/>
      <c r="WFF8" s="83"/>
      <c r="WFG8" s="83"/>
      <c r="WFH8" s="83"/>
      <c r="WFI8" s="83"/>
      <c r="WFJ8" s="83"/>
      <c r="WFK8" s="83"/>
      <c r="WFL8" s="83"/>
      <c r="WFM8" s="83"/>
      <c r="WFN8" s="83"/>
      <c r="WFO8" s="83"/>
      <c r="WFP8" s="83"/>
      <c r="WFQ8" s="83"/>
      <c r="WFR8" s="83"/>
      <c r="WFS8" s="83"/>
      <c r="WFT8" s="83"/>
      <c r="WFU8" s="83"/>
      <c r="WFV8" s="83"/>
      <c r="WFW8" s="83"/>
      <c r="WFX8" s="83"/>
      <c r="WFY8" s="83"/>
      <c r="WFZ8" s="83"/>
      <c r="WGA8" s="83"/>
      <c r="WGB8" s="83"/>
      <c r="WGC8" s="83"/>
      <c r="WGD8" s="83"/>
      <c r="WGE8" s="83"/>
      <c r="WGF8" s="83"/>
      <c r="WGG8" s="83"/>
      <c r="WGH8" s="83"/>
      <c r="WGI8" s="83"/>
      <c r="WGJ8" s="83"/>
      <c r="WGK8" s="83"/>
      <c r="WGL8" s="83"/>
      <c r="WGM8" s="83"/>
      <c r="WGN8" s="83"/>
      <c r="WGO8" s="83"/>
      <c r="WGP8" s="83"/>
      <c r="WGQ8" s="83"/>
      <c r="WGR8" s="83"/>
      <c r="WGS8" s="83"/>
      <c r="WGT8" s="83"/>
      <c r="WGU8" s="83"/>
      <c r="WGV8" s="83"/>
      <c r="WGW8" s="83"/>
      <c r="WGX8" s="83"/>
      <c r="WGY8" s="83"/>
      <c r="WGZ8" s="83"/>
      <c r="WHA8" s="83"/>
      <c r="WHB8" s="83"/>
      <c r="WHC8" s="83"/>
      <c r="WHD8" s="83"/>
      <c r="WHE8" s="83"/>
      <c r="WHF8" s="83"/>
      <c r="WHG8" s="83"/>
      <c r="WHH8" s="83"/>
      <c r="WHI8" s="83"/>
      <c r="WHJ8" s="83"/>
      <c r="WHK8" s="83"/>
      <c r="WHL8" s="83"/>
      <c r="WHM8" s="83"/>
      <c r="WHN8" s="83"/>
      <c r="WHO8" s="83"/>
      <c r="WHP8" s="83"/>
      <c r="WHQ8" s="83"/>
      <c r="WHR8" s="83"/>
      <c r="WHS8" s="83"/>
      <c r="WHT8" s="83"/>
      <c r="WHU8" s="83"/>
      <c r="WHV8" s="83"/>
      <c r="WHW8" s="83"/>
      <c r="WHX8" s="83"/>
      <c r="WHY8" s="83"/>
      <c r="WHZ8" s="83"/>
      <c r="WIA8" s="83"/>
      <c r="WIB8" s="83"/>
      <c r="WIC8" s="83"/>
      <c r="WID8" s="83"/>
      <c r="WIE8" s="83"/>
      <c r="WIF8" s="83"/>
      <c r="WIG8" s="83"/>
      <c r="WIH8" s="83"/>
      <c r="WII8" s="83"/>
      <c r="WIJ8" s="83"/>
      <c r="WIK8" s="83"/>
      <c r="WIL8" s="83"/>
      <c r="WIM8" s="83"/>
      <c r="WIN8" s="83"/>
      <c r="WIO8" s="83"/>
      <c r="WIP8" s="83"/>
      <c r="WIQ8" s="83"/>
      <c r="WIR8" s="83"/>
      <c r="WIS8" s="83"/>
      <c r="WIT8" s="83"/>
      <c r="WIU8" s="83"/>
      <c r="WIV8" s="83"/>
      <c r="WIW8" s="83"/>
      <c r="WIX8" s="83"/>
      <c r="WIY8" s="83"/>
      <c r="WIZ8" s="83"/>
      <c r="WJA8" s="83"/>
      <c r="WJB8" s="83"/>
      <c r="WJC8" s="83"/>
      <c r="WJD8" s="83"/>
      <c r="WJE8" s="83"/>
      <c r="WJF8" s="83"/>
      <c r="WJG8" s="83"/>
      <c r="WJH8" s="83"/>
      <c r="WJI8" s="83"/>
      <c r="WJJ8" s="83"/>
      <c r="WJK8" s="83"/>
      <c r="WJL8" s="83"/>
      <c r="WJM8" s="83"/>
      <c r="WJN8" s="83"/>
      <c r="WJO8" s="83"/>
      <c r="WJP8" s="83"/>
      <c r="WJQ8" s="83"/>
      <c r="WJR8" s="83"/>
      <c r="WJS8" s="83"/>
      <c r="WJT8" s="83"/>
      <c r="WJU8" s="83"/>
      <c r="WJV8" s="83"/>
      <c r="WJW8" s="83"/>
      <c r="WJX8" s="83"/>
      <c r="WJY8" s="83"/>
      <c r="WJZ8" s="83"/>
      <c r="WKA8" s="83"/>
      <c r="WKB8" s="83"/>
      <c r="WKC8" s="83"/>
      <c r="WKD8" s="83"/>
      <c r="WKE8" s="83"/>
      <c r="WKF8" s="83"/>
      <c r="WKG8" s="83"/>
      <c r="WKH8" s="83"/>
      <c r="WKI8" s="83"/>
      <c r="WKJ8" s="83"/>
      <c r="WKK8" s="83"/>
      <c r="WKL8" s="83"/>
      <c r="WKM8" s="83"/>
      <c r="WKN8" s="83"/>
      <c r="WKO8" s="83"/>
      <c r="WKP8" s="83"/>
      <c r="WKQ8" s="83"/>
      <c r="WKR8" s="83"/>
      <c r="WKS8" s="83"/>
      <c r="WKT8" s="83"/>
      <c r="WKU8" s="83"/>
      <c r="WKV8" s="83"/>
      <c r="WKW8" s="83"/>
      <c r="WKX8" s="83"/>
      <c r="WKY8" s="83"/>
      <c r="WKZ8" s="83"/>
      <c r="WLA8" s="83"/>
      <c r="WLB8" s="83"/>
      <c r="WLC8" s="83"/>
      <c r="WLD8" s="83"/>
      <c r="WLE8" s="83"/>
      <c r="WLF8" s="83"/>
      <c r="WLG8" s="83"/>
      <c r="WLH8" s="83"/>
      <c r="WLI8" s="83"/>
      <c r="WLJ8" s="83"/>
      <c r="WLK8" s="83"/>
      <c r="WLL8" s="83"/>
      <c r="WLM8" s="83"/>
      <c r="WLN8" s="83"/>
      <c r="WLO8" s="83"/>
      <c r="WLP8" s="83"/>
      <c r="WLQ8" s="83"/>
      <c r="WLR8" s="83"/>
      <c r="WLS8" s="83"/>
      <c r="WLT8" s="83"/>
      <c r="WLU8" s="83"/>
      <c r="WLV8" s="83"/>
      <c r="WLW8" s="83"/>
      <c r="WLX8" s="83"/>
      <c r="WLY8" s="83"/>
      <c r="WLZ8" s="83"/>
      <c r="WMA8" s="83"/>
      <c r="WMB8" s="83"/>
      <c r="WMC8" s="83"/>
      <c r="WMD8" s="83"/>
      <c r="WME8" s="83"/>
      <c r="WMF8" s="83"/>
      <c r="WMG8" s="83"/>
      <c r="WMH8" s="83"/>
      <c r="WMI8" s="83"/>
      <c r="WMJ8" s="83"/>
      <c r="WMK8" s="83"/>
      <c r="WML8" s="83"/>
      <c r="WMM8" s="83"/>
      <c r="WMN8" s="83"/>
      <c r="WMO8" s="83"/>
      <c r="WMP8" s="83"/>
      <c r="WMQ8" s="83"/>
      <c r="WMR8" s="83"/>
      <c r="WMS8" s="83"/>
      <c r="WMT8" s="83"/>
      <c r="WMU8" s="83"/>
      <c r="WMV8" s="83"/>
      <c r="WMW8" s="83"/>
      <c r="WMX8" s="83"/>
      <c r="WMY8" s="83"/>
      <c r="WMZ8" s="83"/>
      <c r="WNA8" s="83"/>
      <c r="WNB8" s="83"/>
      <c r="WNC8" s="83"/>
      <c r="WND8" s="83"/>
      <c r="WNE8" s="83"/>
      <c r="WNF8" s="83"/>
      <c r="WNG8" s="83"/>
      <c r="WNH8" s="83"/>
      <c r="WNI8" s="83"/>
      <c r="WNJ8" s="83"/>
      <c r="WNK8" s="83"/>
      <c r="WNL8" s="83"/>
      <c r="WNM8" s="83"/>
      <c r="WNN8" s="83"/>
      <c r="WNO8" s="83"/>
      <c r="WNP8" s="83"/>
      <c r="WNQ8" s="83"/>
      <c r="WNR8" s="83"/>
      <c r="WNS8" s="83"/>
      <c r="WNT8" s="83"/>
      <c r="WNU8" s="83"/>
      <c r="WNV8" s="83"/>
      <c r="WNW8" s="83"/>
      <c r="WNX8" s="83"/>
      <c r="WNY8" s="83"/>
      <c r="WNZ8" s="83"/>
      <c r="WOA8" s="83"/>
      <c r="WOB8" s="83"/>
      <c r="WOC8" s="83"/>
      <c r="WOD8" s="83"/>
      <c r="WOE8" s="83"/>
      <c r="WOF8" s="83"/>
      <c r="WOG8" s="83"/>
      <c r="WOH8" s="83"/>
      <c r="WOI8" s="83"/>
      <c r="WOJ8" s="83"/>
      <c r="WOK8" s="83"/>
      <c r="WOL8" s="83"/>
      <c r="WOM8" s="83"/>
      <c r="WON8" s="83"/>
      <c r="WOO8" s="83"/>
      <c r="WOP8" s="83"/>
      <c r="WOQ8" s="83"/>
      <c r="WOR8" s="83"/>
      <c r="WOS8" s="83"/>
      <c r="WOT8" s="83"/>
      <c r="WOU8" s="83"/>
      <c r="WOV8" s="83"/>
      <c r="WOW8" s="83"/>
      <c r="WOX8" s="83"/>
      <c r="WOY8" s="83"/>
      <c r="WOZ8" s="83"/>
      <c r="WPA8" s="83"/>
      <c r="WPB8" s="83"/>
      <c r="WPC8" s="83"/>
      <c r="WPD8" s="83"/>
      <c r="WPE8" s="83"/>
      <c r="WPF8" s="83"/>
      <c r="WPG8" s="83"/>
      <c r="WPH8" s="83"/>
      <c r="WPI8" s="83"/>
      <c r="WPJ8" s="83"/>
      <c r="WPK8" s="83"/>
      <c r="WPL8" s="83"/>
      <c r="WPM8" s="83"/>
      <c r="WPN8" s="83"/>
      <c r="WPO8" s="83"/>
      <c r="WPP8" s="83"/>
      <c r="WPQ8" s="83"/>
      <c r="WPR8" s="83"/>
      <c r="WPS8" s="83"/>
      <c r="WPT8" s="83"/>
      <c r="WPU8" s="83"/>
      <c r="WPV8" s="83"/>
      <c r="WPW8" s="83"/>
      <c r="WPX8" s="83"/>
      <c r="WPY8" s="83"/>
      <c r="WPZ8" s="83"/>
      <c r="WQA8" s="83"/>
      <c r="WQB8" s="83"/>
      <c r="WQC8" s="83"/>
      <c r="WQD8" s="83"/>
      <c r="WQE8" s="83"/>
      <c r="WQF8" s="83"/>
      <c r="WQG8" s="83"/>
      <c r="WQH8" s="83"/>
      <c r="WQI8" s="83"/>
      <c r="WQJ8" s="83"/>
      <c r="WQK8" s="83"/>
      <c r="WQL8" s="83"/>
      <c r="WQM8" s="83"/>
      <c r="WQN8" s="83"/>
      <c r="WQO8" s="83"/>
      <c r="WQP8" s="83"/>
      <c r="WQQ8" s="83"/>
      <c r="WQR8" s="83"/>
      <c r="WQS8" s="83"/>
      <c r="WQT8" s="83"/>
      <c r="WQU8" s="83"/>
      <c r="WQV8" s="83"/>
      <c r="WQW8" s="83"/>
      <c r="WQX8" s="83"/>
      <c r="WQY8" s="83"/>
      <c r="WQZ8" s="83"/>
      <c r="WRA8" s="83"/>
      <c r="WRB8" s="83"/>
      <c r="WRC8" s="83"/>
      <c r="WRD8" s="83"/>
      <c r="WRE8" s="83"/>
      <c r="WRF8" s="83"/>
      <c r="WRG8" s="83"/>
      <c r="WRH8" s="83"/>
      <c r="WRI8" s="83"/>
      <c r="WRJ8" s="83"/>
      <c r="WRK8" s="83"/>
      <c r="WRL8" s="83"/>
      <c r="WRM8" s="83"/>
      <c r="WRN8" s="83"/>
      <c r="WRO8" s="83"/>
      <c r="WRP8" s="83"/>
      <c r="WRQ8" s="83"/>
      <c r="WRR8" s="83"/>
      <c r="WRS8" s="83"/>
      <c r="WRT8" s="83"/>
      <c r="WRU8" s="83"/>
      <c r="WRV8" s="83"/>
      <c r="WRW8" s="83"/>
      <c r="WRX8" s="83"/>
      <c r="WRY8" s="83"/>
      <c r="WRZ8" s="83"/>
      <c r="WSA8" s="83"/>
      <c r="WSB8" s="83"/>
      <c r="WSC8" s="83"/>
      <c r="WSD8" s="83"/>
      <c r="WSE8" s="83"/>
      <c r="WSF8" s="83"/>
      <c r="WSG8" s="83"/>
      <c r="WSH8" s="83"/>
      <c r="WSI8" s="83"/>
      <c r="WSJ8" s="83"/>
      <c r="WSK8" s="83"/>
      <c r="WSL8" s="83"/>
      <c r="WSM8" s="83"/>
      <c r="WSN8" s="83"/>
      <c r="WSO8" s="83"/>
      <c r="WSP8" s="83"/>
      <c r="WSQ8" s="83"/>
      <c r="WSR8" s="83"/>
      <c r="WSS8" s="83"/>
      <c r="WST8" s="83"/>
      <c r="WSU8" s="83"/>
      <c r="WSV8" s="83"/>
      <c r="WSW8" s="83"/>
      <c r="WSX8" s="83"/>
      <c r="WSY8" s="83"/>
      <c r="WSZ8" s="83"/>
      <c r="WTA8" s="83"/>
      <c r="WTB8" s="83"/>
      <c r="WTC8" s="83"/>
      <c r="WTD8" s="83"/>
      <c r="WTE8" s="83"/>
      <c r="WTF8" s="83"/>
      <c r="WTG8" s="83"/>
      <c r="WTH8" s="83"/>
      <c r="WTI8" s="83"/>
      <c r="WTJ8" s="83"/>
      <c r="WTK8" s="83"/>
      <c r="WTL8" s="83"/>
      <c r="WTM8" s="83"/>
      <c r="WTN8" s="83"/>
      <c r="WTO8" s="83"/>
      <c r="WTP8" s="83"/>
      <c r="WTQ8" s="83"/>
      <c r="WTR8" s="83"/>
      <c r="WTS8" s="83"/>
      <c r="WTT8" s="83"/>
      <c r="WTU8" s="83"/>
      <c r="WTV8" s="83"/>
      <c r="WTW8" s="83"/>
      <c r="WTX8" s="83"/>
      <c r="WTY8" s="83"/>
      <c r="WTZ8" s="83"/>
      <c r="WUA8" s="83"/>
      <c r="WUB8" s="83"/>
      <c r="WUC8" s="83"/>
      <c r="WUD8" s="83"/>
      <c r="WUE8" s="83"/>
      <c r="WUF8" s="83"/>
      <c r="WUG8" s="83"/>
      <c r="WUH8" s="83"/>
      <c r="WUI8" s="83"/>
      <c r="WUJ8" s="83"/>
      <c r="WUK8" s="83"/>
      <c r="WUL8" s="83"/>
      <c r="WUM8" s="83"/>
      <c r="WUN8" s="83"/>
      <c r="WUO8" s="83"/>
      <c r="WUP8" s="83"/>
      <c r="WUQ8" s="83"/>
      <c r="WUR8" s="83"/>
      <c r="WUS8" s="83"/>
      <c r="WUT8" s="83"/>
      <c r="WUU8" s="83"/>
      <c r="WUV8" s="83"/>
      <c r="WUW8" s="83"/>
      <c r="WUX8" s="83"/>
      <c r="WUY8" s="83"/>
      <c r="WUZ8" s="83"/>
      <c r="WVA8" s="83"/>
      <c r="WVB8" s="83"/>
      <c r="WVC8" s="83"/>
      <c r="WVD8" s="83"/>
      <c r="WVE8" s="83"/>
      <c r="WVF8" s="83"/>
      <c r="WVG8" s="83"/>
      <c r="WVH8" s="83"/>
      <c r="WVI8" s="83"/>
      <c r="WVJ8" s="83"/>
      <c r="WVK8" s="83"/>
      <c r="WVL8" s="83"/>
      <c r="WVM8" s="83"/>
      <c r="WVN8" s="83"/>
      <c r="WVO8" s="83"/>
      <c r="WVP8" s="83"/>
      <c r="WVQ8" s="83"/>
      <c r="WVR8" s="83"/>
      <c r="WVS8" s="83"/>
      <c r="WVT8" s="83"/>
      <c r="WVU8" s="83"/>
      <c r="WVV8" s="83"/>
      <c r="WVW8" s="83"/>
      <c r="WVX8" s="83"/>
      <c r="WVY8" s="83"/>
      <c r="WVZ8" s="83"/>
      <c r="WWA8" s="83"/>
      <c r="WWB8" s="83"/>
      <c r="WWC8" s="83"/>
      <c r="WWD8" s="83"/>
      <c r="WWE8" s="83"/>
      <c r="WWF8" s="83"/>
      <c r="WWG8" s="83"/>
    </row>
    <row r="9" spans="1:16153">
      <c r="B9" s="88">
        <v>33</v>
      </c>
      <c r="C9" s="83" t="s">
        <v>99</v>
      </c>
      <c r="D9" s="108">
        <v>9</v>
      </c>
      <c r="E9" s="111"/>
      <c r="F9" s="111"/>
      <c r="G9" s="111"/>
      <c r="H9" s="111">
        <v>21.2</v>
      </c>
      <c r="I9" s="111">
        <v>20.8</v>
      </c>
      <c r="J9" s="111">
        <v>20.6</v>
      </c>
      <c r="K9" s="111">
        <v>20</v>
      </c>
      <c r="L9" s="111">
        <v>19.5</v>
      </c>
      <c r="M9" s="111">
        <v>19.2</v>
      </c>
      <c r="N9" s="111">
        <v>18.8</v>
      </c>
      <c r="O9" s="111">
        <v>18.399999999999999</v>
      </c>
      <c r="P9" s="111">
        <v>17.8</v>
      </c>
      <c r="Q9" s="111">
        <v>17.100000000000001</v>
      </c>
      <c r="R9" s="111"/>
      <c r="S9" s="111"/>
      <c r="T9" s="111"/>
      <c r="U9" s="111"/>
      <c r="V9" s="111"/>
      <c r="W9" s="111"/>
      <c r="X9" s="111"/>
      <c r="Y9" s="111"/>
      <c r="Z9" s="119">
        <v>8</v>
      </c>
    </row>
    <row r="10" spans="1:16153">
      <c r="B10" s="88">
        <v>31</v>
      </c>
      <c r="C10" s="83" t="s">
        <v>100</v>
      </c>
      <c r="D10" s="108">
        <v>10</v>
      </c>
      <c r="E10" s="111"/>
      <c r="F10" s="111"/>
      <c r="G10" s="111"/>
      <c r="H10" s="111">
        <v>19</v>
      </c>
      <c r="I10" s="111">
        <v>18.7</v>
      </c>
      <c r="J10" s="111">
        <v>18.5</v>
      </c>
      <c r="K10" s="111">
        <v>18</v>
      </c>
      <c r="L10" s="111">
        <v>17.600000000000001</v>
      </c>
      <c r="M10" s="111">
        <v>17.3</v>
      </c>
      <c r="N10" s="111">
        <v>16.899999999999999</v>
      </c>
      <c r="O10" s="111">
        <v>16.600000000000001</v>
      </c>
      <c r="P10" s="111">
        <v>16</v>
      </c>
      <c r="Q10" s="111">
        <v>15.4</v>
      </c>
      <c r="R10" s="111"/>
      <c r="S10" s="111"/>
      <c r="T10" s="111"/>
      <c r="U10" s="111"/>
      <c r="V10" s="111"/>
      <c r="W10" s="111"/>
      <c r="X10" s="111"/>
      <c r="Y10" s="111"/>
      <c r="Z10" s="119">
        <v>8</v>
      </c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  <c r="BS10" s="110"/>
      <c r="BT10" s="110"/>
      <c r="BU10" s="110"/>
      <c r="BV10" s="110"/>
      <c r="BW10" s="110"/>
      <c r="BX10" s="110"/>
      <c r="BY10" s="110"/>
      <c r="BZ10" s="110"/>
      <c r="CA10" s="110"/>
      <c r="CB10" s="110"/>
      <c r="CC10" s="110"/>
      <c r="CD10" s="110"/>
      <c r="CE10" s="110"/>
      <c r="CF10" s="110"/>
      <c r="CG10" s="110"/>
      <c r="CH10" s="110"/>
      <c r="CI10" s="110"/>
      <c r="CJ10" s="110"/>
      <c r="CK10" s="110"/>
      <c r="CL10" s="110"/>
      <c r="CM10" s="110"/>
      <c r="CN10" s="110"/>
      <c r="CO10" s="110"/>
      <c r="CP10" s="110"/>
      <c r="CQ10" s="110"/>
      <c r="CR10" s="110"/>
      <c r="CS10" s="110"/>
      <c r="CT10" s="110"/>
      <c r="CU10" s="110"/>
      <c r="CV10" s="110"/>
      <c r="CW10" s="110"/>
      <c r="CX10" s="110"/>
      <c r="CY10" s="110"/>
      <c r="CZ10" s="110"/>
      <c r="DA10" s="110"/>
      <c r="DB10" s="110"/>
      <c r="DC10" s="110"/>
      <c r="DD10" s="110"/>
      <c r="DE10" s="110"/>
      <c r="DF10" s="110"/>
      <c r="DG10" s="110"/>
      <c r="DH10" s="110"/>
      <c r="DI10" s="110"/>
      <c r="DJ10" s="110"/>
      <c r="DK10" s="110"/>
      <c r="DL10" s="110"/>
      <c r="DM10" s="110"/>
      <c r="DN10" s="110"/>
      <c r="DO10" s="110"/>
      <c r="DP10" s="110"/>
      <c r="DQ10" s="110"/>
      <c r="DR10" s="110"/>
      <c r="DS10" s="110"/>
      <c r="DT10" s="110"/>
      <c r="DU10" s="110"/>
      <c r="DV10" s="110"/>
      <c r="DW10" s="110"/>
      <c r="DX10" s="110"/>
      <c r="DY10" s="110"/>
      <c r="DZ10" s="110"/>
      <c r="EA10" s="110"/>
      <c r="EB10" s="110"/>
      <c r="EC10" s="110"/>
      <c r="ED10" s="110"/>
      <c r="EE10" s="110"/>
      <c r="EF10" s="110"/>
      <c r="EG10" s="110"/>
      <c r="EH10" s="110"/>
      <c r="EI10" s="110"/>
      <c r="EJ10" s="110"/>
      <c r="EK10" s="110"/>
      <c r="EL10" s="110"/>
      <c r="EM10" s="110"/>
      <c r="EN10" s="110"/>
      <c r="EO10" s="110"/>
      <c r="EP10" s="110"/>
      <c r="EQ10" s="110"/>
      <c r="ER10" s="110"/>
      <c r="ES10" s="110"/>
      <c r="ET10" s="110"/>
      <c r="EU10" s="110"/>
      <c r="EV10" s="110"/>
      <c r="EW10" s="110"/>
      <c r="EX10" s="110"/>
      <c r="EY10" s="110"/>
      <c r="EZ10" s="110"/>
      <c r="FA10" s="110"/>
      <c r="FB10" s="110"/>
      <c r="FC10" s="110"/>
      <c r="FD10" s="110"/>
      <c r="FE10" s="110"/>
      <c r="FF10" s="110"/>
      <c r="FG10" s="110"/>
      <c r="FH10" s="110"/>
      <c r="FI10" s="110"/>
      <c r="FJ10" s="110"/>
      <c r="FK10" s="110"/>
      <c r="FL10" s="110"/>
      <c r="FM10" s="110"/>
      <c r="FN10" s="110"/>
      <c r="FO10" s="110"/>
      <c r="FP10" s="110"/>
      <c r="FQ10" s="110"/>
      <c r="FR10" s="110"/>
      <c r="FS10" s="110"/>
      <c r="FT10" s="110"/>
      <c r="FU10" s="110"/>
      <c r="FV10" s="110"/>
      <c r="FW10" s="110"/>
      <c r="FX10" s="110"/>
      <c r="FY10" s="110"/>
      <c r="FZ10" s="110"/>
      <c r="GA10" s="110"/>
      <c r="GB10" s="110"/>
      <c r="GC10" s="110"/>
      <c r="GD10" s="110"/>
      <c r="GE10" s="110"/>
      <c r="GF10" s="110"/>
      <c r="GG10" s="110"/>
      <c r="GH10" s="110"/>
      <c r="GI10" s="110"/>
      <c r="GJ10" s="110"/>
      <c r="GK10" s="110"/>
      <c r="GL10" s="110"/>
      <c r="GM10" s="110"/>
      <c r="GN10" s="110"/>
      <c r="GO10" s="110"/>
      <c r="GP10" s="110"/>
      <c r="GQ10" s="110"/>
      <c r="GR10" s="110"/>
      <c r="GS10" s="110"/>
      <c r="GT10" s="110"/>
      <c r="GU10" s="110"/>
      <c r="GV10" s="110"/>
      <c r="GW10" s="110"/>
      <c r="GX10" s="110"/>
      <c r="GY10" s="110"/>
      <c r="GZ10" s="110"/>
      <c r="HA10" s="110"/>
      <c r="HB10" s="110"/>
      <c r="HC10" s="110"/>
      <c r="HD10" s="110"/>
      <c r="HE10" s="110"/>
      <c r="HF10" s="110"/>
      <c r="HG10" s="110"/>
      <c r="HH10" s="110"/>
      <c r="HI10" s="110"/>
      <c r="HJ10" s="110"/>
      <c r="HK10" s="110"/>
      <c r="HL10" s="110"/>
      <c r="HM10" s="110"/>
      <c r="HN10" s="110"/>
      <c r="HO10" s="110"/>
      <c r="HP10" s="110"/>
      <c r="HQ10" s="110"/>
      <c r="HR10" s="110"/>
      <c r="HS10" s="110"/>
      <c r="HT10" s="110"/>
      <c r="HU10" s="110"/>
      <c r="HV10" s="110"/>
      <c r="HW10" s="110"/>
      <c r="HX10" s="110"/>
      <c r="HY10" s="110"/>
      <c r="HZ10" s="110"/>
      <c r="IA10" s="110"/>
      <c r="IB10" s="110"/>
      <c r="IC10" s="110"/>
      <c r="ID10" s="110"/>
      <c r="IE10" s="110"/>
      <c r="IF10" s="110"/>
      <c r="IG10" s="110"/>
      <c r="IH10" s="110"/>
      <c r="II10" s="110"/>
      <c r="IJ10" s="110"/>
      <c r="IK10" s="110"/>
      <c r="IL10" s="110"/>
      <c r="IM10" s="110"/>
      <c r="IN10" s="110"/>
      <c r="IO10" s="110"/>
      <c r="IP10" s="110"/>
      <c r="IQ10" s="110"/>
      <c r="IR10" s="110"/>
      <c r="IS10" s="110"/>
      <c r="IT10" s="110"/>
      <c r="IU10" s="110"/>
      <c r="IV10" s="110"/>
      <c r="IW10" s="110"/>
      <c r="IX10" s="110"/>
      <c r="IY10" s="110"/>
      <c r="IZ10" s="110"/>
      <c r="JA10" s="110"/>
      <c r="JB10" s="110"/>
      <c r="JC10" s="110"/>
      <c r="JD10" s="110"/>
      <c r="JE10" s="110"/>
      <c r="JF10" s="110"/>
      <c r="JG10" s="110"/>
      <c r="JH10" s="110"/>
      <c r="JI10" s="110"/>
      <c r="JJ10" s="110"/>
      <c r="JK10" s="110"/>
      <c r="JL10" s="110"/>
      <c r="JM10" s="110"/>
      <c r="JN10" s="110"/>
      <c r="JO10" s="110"/>
      <c r="JP10" s="110"/>
      <c r="JQ10" s="110"/>
      <c r="JR10" s="110"/>
      <c r="JS10" s="110"/>
      <c r="JT10" s="110"/>
      <c r="JU10" s="110"/>
      <c r="JV10" s="110"/>
      <c r="JW10" s="110"/>
      <c r="JX10" s="110"/>
      <c r="JY10" s="110"/>
      <c r="JZ10" s="110"/>
      <c r="KA10" s="110"/>
      <c r="KB10" s="110"/>
      <c r="KC10" s="110"/>
      <c r="KD10" s="110"/>
      <c r="KE10" s="110"/>
      <c r="KF10" s="110"/>
      <c r="KG10" s="110"/>
      <c r="KH10" s="110"/>
      <c r="KI10" s="110"/>
      <c r="KJ10" s="110"/>
      <c r="KK10" s="110"/>
      <c r="KL10" s="110"/>
      <c r="KM10" s="110"/>
      <c r="KN10" s="110"/>
      <c r="KO10" s="110"/>
      <c r="KP10" s="110"/>
      <c r="KQ10" s="110"/>
      <c r="KR10" s="110"/>
      <c r="KS10" s="110"/>
      <c r="KT10" s="110"/>
      <c r="KU10" s="110"/>
      <c r="KV10" s="110"/>
      <c r="KW10" s="110"/>
      <c r="KX10" s="110"/>
      <c r="KY10" s="110"/>
      <c r="KZ10" s="110"/>
      <c r="LA10" s="110"/>
      <c r="LB10" s="110"/>
      <c r="LC10" s="110"/>
      <c r="LD10" s="110"/>
      <c r="LE10" s="110"/>
      <c r="LF10" s="110"/>
      <c r="LG10" s="110"/>
      <c r="LH10" s="110"/>
      <c r="LI10" s="110"/>
      <c r="LJ10" s="110"/>
      <c r="LK10" s="110"/>
      <c r="LL10" s="110"/>
      <c r="LM10" s="110"/>
      <c r="LN10" s="110"/>
      <c r="LO10" s="110"/>
      <c r="LP10" s="110"/>
      <c r="LQ10" s="110"/>
      <c r="LR10" s="110"/>
      <c r="LS10" s="110"/>
      <c r="LT10" s="110"/>
      <c r="LU10" s="110"/>
      <c r="LV10" s="110"/>
      <c r="LW10" s="110"/>
      <c r="LX10" s="110"/>
      <c r="LY10" s="110"/>
      <c r="LZ10" s="110"/>
      <c r="MA10" s="110"/>
      <c r="MB10" s="110"/>
      <c r="MC10" s="110"/>
      <c r="MD10" s="110"/>
      <c r="ME10" s="110"/>
      <c r="MF10" s="110"/>
      <c r="MG10" s="110"/>
      <c r="MH10" s="110"/>
      <c r="MI10" s="110"/>
      <c r="MJ10" s="110"/>
      <c r="MK10" s="110"/>
      <c r="ML10" s="110"/>
      <c r="MM10" s="110"/>
      <c r="MN10" s="110"/>
      <c r="MO10" s="110"/>
      <c r="MP10" s="110"/>
      <c r="MQ10" s="110"/>
      <c r="MR10" s="110"/>
      <c r="MS10" s="110"/>
      <c r="MT10" s="110"/>
      <c r="MU10" s="110"/>
      <c r="MV10" s="110"/>
      <c r="MW10" s="110"/>
      <c r="MX10" s="110"/>
      <c r="MY10" s="110"/>
      <c r="MZ10" s="110"/>
      <c r="NA10" s="110"/>
      <c r="NB10" s="110"/>
      <c r="NC10" s="110"/>
      <c r="ND10" s="110"/>
      <c r="NE10" s="110"/>
      <c r="NF10" s="110"/>
      <c r="NG10" s="110"/>
      <c r="NH10" s="110"/>
      <c r="NI10" s="110"/>
      <c r="NJ10" s="110"/>
      <c r="NK10" s="110"/>
      <c r="NL10" s="110"/>
      <c r="NM10" s="110"/>
      <c r="NN10" s="110"/>
      <c r="NO10" s="110"/>
      <c r="NP10" s="110"/>
      <c r="NQ10" s="110"/>
      <c r="NR10" s="110"/>
      <c r="NS10" s="110"/>
      <c r="NT10" s="110"/>
      <c r="NU10" s="110"/>
      <c r="NV10" s="110"/>
      <c r="NW10" s="110"/>
      <c r="NX10" s="110"/>
      <c r="NY10" s="110"/>
      <c r="NZ10" s="110"/>
      <c r="OA10" s="110"/>
      <c r="OB10" s="110"/>
      <c r="OC10" s="110"/>
      <c r="OD10" s="110"/>
      <c r="OE10" s="110"/>
      <c r="OF10" s="110"/>
      <c r="OG10" s="110"/>
      <c r="OH10" s="110"/>
      <c r="OI10" s="110"/>
      <c r="OJ10" s="110"/>
      <c r="OK10" s="110"/>
      <c r="OL10" s="110"/>
      <c r="OM10" s="110"/>
      <c r="ON10" s="110"/>
      <c r="OO10" s="110"/>
      <c r="OP10" s="110"/>
      <c r="OQ10" s="110"/>
      <c r="OR10" s="110"/>
      <c r="OS10" s="110"/>
      <c r="OT10" s="110"/>
      <c r="OU10" s="110"/>
      <c r="OV10" s="110"/>
      <c r="OW10" s="110"/>
      <c r="OX10" s="110"/>
      <c r="OY10" s="110"/>
      <c r="OZ10" s="110"/>
      <c r="PA10" s="110"/>
      <c r="PB10" s="110"/>
      <c r="PC10" s="110"/>
      <c r="PD10" s="110"/>
      <c r="PE10" s="110"/>
      <c r="PF10" s="110"/>
      <c r="PG10" s="110"/>
      <c r="PH10" s="110"/>
      <c r="PI10" s="110"/>
      <c r="PJ10" s="110"/>
      <c r="PK10" s="110"/>
      <c r="PL10" s="110"/>
      <c r="PM10" s="110"/>
      <c r="PN10" s="110"/>
      <c r="PO10" s="110"/>
      <c r="PP10" s="110"/>
      <c r="PQ10" s="110"/>
      <c r="PR10" s="110"/>
      <c r="PS10" s="110"/>
      <c r="PT10" s="110"/>
      <c r="PU10" s="110"/>
      <c r="PV10" s="110"/>
      <c r="PW10" s="110"/>
      <c r="PX10" s="110"/>
      <c r="PY10" s="110"/>
      <c r="PZ10" s="110"/>
      <c r="QA10" s="110"/>
      <c r="QB10" s="110"/>
      <c r="QC10" s="110"/>
      <c r="QD10" s="110"/>
      <c r="QE10" s="110"/>
      <c r="QF10" s="110"/>
      <c r="QG10" s="110"/>
      <c r="QH10" s="110"/>
      <c r="QI10" s="110"/>
      <c r="QJ10" s="110"/>
      <c r="QK10" s="110"/>
      <c r="QL10" s="110"/>
      <c r="QM10" s="110"/>
      <c r="QN10" s="110"/>
      <c r="QO10" s="110"/>
      <c r="QP10" s="110"/>
      <c r="QQ10" s="110"/>
      <c r="QR10" s="110"/>
      <c r="QS10" s="110"/>
      <c r="QT10" s="110"/>
      <c r="QU10" s="110"/>
      <c r="QV10" s="110"/>
      <c r="QW10" s="110"/>
      <c r="QX10" s="110"/>
      <c r="QY10" s="110"/>
      <c r="QZ10" s="110"/>
      <c r="RA10" s="110"/>
      <c r="RB10" s="110"/>
      <c r="RC10" s="110"/>
      <c r="RD10" s="110"/>
      <c r="RE10" s="110"/>
      <c r="RF10" s="110"/>
      <c r="RG10" s="110"/>
      <c r="RH10" s="110"/>
      <c r="RI10" s="110"/>
      <c r="RJ10" s="110"/>
      <c r="RK10" s="110"/>
      <c r="RL10" s="110"/>
      <c r="RM10" s="110"/>
      <c r="RN10" s="110"/>
      <c r="RO10" s="110"/>
      <c r="RP10" s="110"/>
      <c r="RQ10" s="110"/>
      <c r="RR10" s="110"/>
      <c r="RS10" s="110"/>
      <c r="RT10" s="110"/>
      <c r="RU10" s="110"/>
      <c r="RV10" s="110"/>
      <c r="RW10" s="110"/>
      <c r="RX10" s="110"/>
      <c r="RY10" s="110"/>
      <c r="RZ10" s="110"/>
      <c r="SA10" s="110"/>
      <c r="SB10" s="110"/>
      <c r="SC10" s="110"/>
      <c r="SD10" s="110"/>
      <c r="SE10" s="110"/>
      <c r="SF10" s="110"/>
      <c r="SG10" s="110"/>
      <c r="SH10" s="110"/>
      <c r="SI10" s="110"/>
      <c r="SJ10" s="110"/>
      <c r="SK10" s="110"/>
      <c r="SL10" s="110"/>
      <c r="SM10" s="110"/>
      <c r="SN10" s="110"/>
      <c r="SO10" s="110"/>
      <c r="SP10" s="110"/>
      <c r="SQ10" s="110"/>
      <c r="SR10" s="110"/>
      <c r="SS10" s="110"/>
      <c r="ST10" s="110"/>
      <c r="SU10" s="110"/>
      <c r="SV10" s="110"/>
      <c r="SW10" s="110"/>
      <c r="SX10" s="110"/>
      <c r="SY10" s="110"/>
      <c r="SZ10" s="110"/>
      <c r="TA10" s="110"/>
      <c r="TB10" s="110"/>
      <c r="TC10" s="110"/>
      <c r="TD10" s="110"/>
      <c r="TE10" s="110"/>
      <c r="TF10" s="110"/>
      <c r="TG10" s="110"/>
      <c r="TH10" s="110"/>
      <c r="TI10" s="110"/>
      <c r="TJ10" s="110"/>
      <c r="TK10" s="110"/>
      <c r="TL10" s="110"/>
      <c r="TM10" s="110"/>
      <c r="TN10" s="110"/>
      <c r="TO10" s="110"/>
      <c r="TP10" s="110"/>
      <c r="TQ10" s="110"/>
      <c r="TR10" s="110"/>
      <c r="TS10" s="110"/>
      <c r="TT10" s="110"/>
      <c r="TU10" s="110"/>
      <c r="TV10" s="110"/>
      <c r="TW10" s="110"/>
      <c r="TX10" s="110"/>
      <c r="TY10" s="110"/>
      <c r="TZ10" s="110"/>
      <c r="UA10" s="110"/>
      <c r="UB10" s="110"/>
      <c r="UC10" s="110"/>
      <c r="UD10" s="110"/>
      <c r="UE10" s="110"/>
      <c r="UF10" s="110"/>
      <c r="UG10" s="110"/>
      <c r="UH10" s="110"/>
      <c r="UI10" s="110"/>
      <c r="UJ10" s="110"/>
      <c r="UK10" s="110"/>
      <c r="UL10" s="110"/>
      <c r="UM10" s="110"/>
      <c r="UN10" s="110"/>
      <c r="UO10" s="110"/>
      <c r="UP10" s="110"/>
      <c r="UQ10" s="110"/>
      <c r="UR10" s="110"/>
      <c r="US10" s="110"/>
      <c r="UT10" s="110"/>
      <c r="UU10" s="110"/>
      <c r="UV10" s="110"/>
      <c r="UW10" s="110"/>
      <c r="UX10" s="110"/>
      <c r="UY10" s="110"/>
      <c r="UZ10" s="110"/>
      <c r="VA10" s="110"/>
      <c r="VB10" s="110"/>
      <c r="VC10" s="110"/>
      <c r="VD10" s="110"/>
      <c r="VE10" s="110"/>
      <c r="VF10" s="110"/>
      <c r="VG10" s="110"/>
      <c r="VH10" s="110"/>
      <c r="VI10" s="110"/>
      <c r="VJ10" s="110"/>
      <c r="VK10" s="110"/>
      <c r="VL10" s="110"/>
      <c r="VM10" s="110"/>
      <c r="VN10" s="110"/>
      <c r="VO10" s="110"/>
      <c r="VP10" s="110"/>
      <c r="VQ10" s="110"/>
      <c r="VR10" s="110"/>
      <c r="VS10" s="110"/>
      <c r="VT10" s="110"/>
      <c r="VU10" s="110"/>
      <c r="VV10" s="110"/>
      <c r="VW10" s="110"/>
      <c r="VX10" s="110"/>
      <c r="VY10" s="110"/>
      <c r="VZ10" s="110"/>
      <c r="WA10" s="110"/>
      <c r="WB10" s="110"/>
      <c r="WC10" s="110"/>
      <c r="WD10" s="110"/>
      <c r="WE10" s="110"/>
      <c r="WF10" s="110"/>
      <c r="WG10" s="110"/>
      <c r="WH10" s="110"/>
      <c r="WI10" s="110"/>
      <c r="WJ10" s="110"/>
      <c r="WK10" s="110"/>
      <c r="WL10" s="110"/>
      <c r="WM10" s="110"/>
      <c r="WN10" s="110"/>
      <c r="WO10" s="110"/>
      <c r="WP10" s="110"/>
      <c r="WQ10" s="110"/>
      <c r="WR10" s="110"/>
      <c r="WS10" s="110"/>
      <c r="WT10" s="110"/>
      <c r="WU10" s="110"/>
      <c r="WV10" s="110"/>
      <c r="WW10" s="110"/>
      <c r="WX10" s="110"/>
      <c r="WY10" s="110"/>
      <c r="WZ10" s="110"/>
      <c r="XA10" s="110"/>
      <c r="XB10" s="110"/>
      <c r="XC10" s="110"/>
      <c r="XD10" s="110"/>
      <c r="XE10" s="110"/>
      <c r="XF10" s="110"/>
      <c r="XG10" s="110"/>
      <c r="XH10" s="110"/>
      <c r="XI10" s="110"/>
      <c r="XJ10" s="110"/>
      <c r="XK10" s="110"/>
      <c r="XL10" s="110"/>
      <c r="XM10" s="110"/>
      <c r="XN10" s="110"/>
      <c r="XO10" s="110"/>
      <c r="XP10" s="110"/>
      <c r="XQ10" s="110"/>
      <c r="XR10" s="110"/>
      <c r="XS10" s="110"/>
      <c r="XT10" s="110"/>
      <c r="XU10" s="110"/>
      <c r="XV10" s="110"/>
      <c r="XW10" s="110"/>
      <c r="XX10" s="110"/>
      <c r="XY10" s="110"/>
      <c r="XZ10" s="110"/>
      <c r="YA10" s="110"/>
      <c r="YB10" s="110"/>
      <c r="YC10" s="110"/>
      <c r="YD10" s="110"/>
      <c r="YE10" s="110"/>
      <c r="YF10" s="110"/>
      <c r="YG10" s="110"/>
      <c r="YH10" s="110"/>
      <c r="YI10" s="110"/>
      <c r="YJ10" s="110"/>
      <c r="YK10" s="110"/>
      <c r="YL10" s="110"/>
      <c r="YM10" s="110"/>
      <c r="YN10" s="110"/>
      <c r="YO10" s="110"/>
      <c r="YP10" s="110"/>
      <c r="YQ10" s="110"/>
      <c r="YR10" s="110"/>
      <c r="YS10" s="110"/>
      <c r="YT10" s="110"/>
      <c r="YU10" s="110"/>
      <c r="YV10" s="110"/>
      <c r="YW10" s="110"/>
      <c r="YX10" s="110"/>
      <c r="YY10" s="110"/>
      <c r="YZ10" s="110"/>
      <c r="ZA10" s="110"/>
      <c r="ZB10" s="110"/>
      <c r="ZC10" s="110"/>
      <c r="ZD10" s="110"/>
      <c r="ZE10" s="110"/>
      <c r="ZF10" s="110"/>
      <c r="ZG10" s="110"/>
      <c r="ZH10" s="110"/>
      <c r="ZI10" s="110"/>
      <c r="ZJ10" s="110"/>
      <c r="ZK10" s="110"/>
      <c r="ZL10" s="110"/>
      <c r="ZM10" s="110"/>
      <c r="ZN10" s="110"/>
      <c r="ZO10" s="110"/>
      <c r="ZP10" s="110"/>
      <c r="ZQ10" s="110"/>
      <c r="ZR10" s="110"/>
      <c r="ZS10" s="110"/>
      <c r="ZT10" s="110"/>
      <c r="ZU10" s="110"/>
      <c r="ZV10" s="110"/>
      <c r="ZW10" s="110"/>
      <c r="ZX10" s="110"/>
      <c r="ZY10" s="110"/>
      <c r="ZZ10" s="110"/>
      <c r="AAA10" s="110"/>
      <c r="AAB10" s="110"/>
      <c r="AAC10" s="110"/>
      <c r="AAD10" s="110"/>
      <c r="AAE10" s="110"/>
      <c r="AAF10" s="110"/>
      <c r="AAG10" s="110"/>
      <c r="AAH10" s="110"/>
      <c r="AAI10" s="110"/>
      <c r="AAJ10" s="110"/>
      <c r="AAK10" s="110"/>
      <c r="AAL10" s="110"/>
      <c r="AAM10" s="110"/>
      <c r="AAN10" s="110"/>
      <c r="AAO10" s="110"/>
      <c r="AAP10" s="110"/>
      <c r="AAQ10" s="110"/>
      <c r="AAR10" s="110"/>
      <c r="AAS10" s="110"/>
      <c r="AAT10" s="110"/>
      <c r="AAU10" s="110"/>
      <c r="AAV10" s="110"/>
      <c r="AAW10" s="110"/>
      <c r="AAX10" s="110"/>
      <c r="AAY10" s="110"/>
      <c r="AAZ10" s="110"/>
      <c r="ABA10" s="110"/>
      <c r="ABB10" s="110"/>
      <c r="ABC10" s="110"/>
      <c r="ABD10" s="110"/>
      <c r="ABE10" s="110"/>
      <c r="ABF10" s="110"/>
      <c r="ABG10" s="110"/>
      <c r="ABH10" s="110"/>
      <c r="ABI10" s="110"/>
      <c r="ABJ10" s="110"/>
      <c r="ABK10" s="110"/>
      <c r="ABL10" s="110"/>
      <c r="ABM10" s="110"/>
      <c r="ABN10" s="110"/>
      <c r="ABO10" s="110"/>
      <c r="ABP10" s="110"/>
      <c r="ABQ10" s="110"/>
      <c r="ABR10" s="110"/>
      <c r="ABS10" s="110"/>
      <c r="ABT10" s="110"/>
      <c r="ABU10" s="110"/>
      <c r="ABV10" s="110"/>
      <c r="ABW10" s="110"/>
      <c r="ABX10" s="110"/>
      <c r="ABY10" s="110"/>
      <c r="ABZ10" s="110"/>
      <c r="ACA10" s="110"/>
      <c r="ACB10" s="110"/>
      <c r="ACC10" s="110"/>
      <c r="ACD10" s="110"/>
      <c r="ACE10" s="110"/>
      <c r="ACF10" s="110"/>
      <c r="ACG10" s="110"/>
      <c r="ACH10" s="110"/>
      <c r="ACI10" s="110"/>
      <c r="ACJ10" s="110"/>
      <c r="ACK10" s="110"/>
      <c r="ACL10" s="110"/>
      <c r="ACM10" s="110"/>
      <c r="ACN10" s="110"/>
      <c r="ACO10" s="110"/>
      <c r="ACP10" s="110"/>
      <c r="ACQ10" s="110"/>
      <c r="ACR10" s="110"/>
      <c r="ACS10" s="110"/>
      <c r="ACT10" s="110"/>
      <c r="ACU10" s="110"/>
      <c r="ACV10" s="110"/>
      <c r="ACW10" s="110"/>
      <c r="ACX10" s="110"/>
      <c r="ACY10" s="110"/>
      <c r="ACZ10" s="110"/>
      <c r="ADA10" s="110"/>
      <c r="ADB10" s="110"/>
      <c r="ADC10" s="110"/>
      <c r="ADD10" s="110"/>
      <c r="ADE10" s="110"/>
      <c r="ADF10" s="110"/>
      <c r="ADG10" s="110"/>
      <c r="ADH10" s="110"/>
      <c r="ADI10" s="110"/>
      <c r="ADJ10" s="110"/>
      <c r="ADK10" s="110"/>
      <c r="ADL10" s="110"/>
      <c r="ADM10" s="110"/>
      <c r="ADN10" s="110"/>
      <c r="ADO10" s="110"/>
      <c r="ADP10" s="110"/>
      <c r="ADQ10" s="110"/>
      <c r="ADR10" s="110"/>
      <c r="ADS10" s="110"/>
      <c r="ADT10" s="110"/>
      <c r="ADU10" s="110"/>
      <c r="ADV10" s="110"/>
      <c r="ADW10" s="110"/>
      <c r="ADX10" s="110"/>
      <c r="ADY10" s="110"/>
      <c r="ADZ10" s="110"/>
      <c r="AEA10" s="110"/>
      <c r="AEB10" s="110"/>
      <c r="AEC10" s="110"/>
      <c r="AED10" s="110"/>
      <c r="AEE10" s="110"/>
      <c r="AEF10" s="110"/>
      <c r="AEG10" s="110"/>
      <c r="AEH10" s="110"/>
      <c r="AEI10" s="110"/>
      <c r="AEJ10" s="110"/>
      <c r="AEK10" s="110"/>
      <c r="AEL10" s="110"/>
      <c r="AEM10" s="110"/>
      <c r="AEN10" s="110"/>
      <c r="AEO10" s="110"/>
      <c r="AEP10" s="110"/>
      <c r="AEQ10" s="110"/>
      <c r="AER10" s="110"/>
      <c r="AES10" s="110"/>
      <c r="AET10" s="110"/>
      <c r="AEU10" s="110"/>
      <c r="AEV10" s="110"/>
      <c r="AEW10" s="110"/>
      <c r="AEX10" s="110"/>
      <c r="AEY10" s="110"/>
      <c r="AEZ10" s="110"/>
      <c r="AFA10" s="110"/>
      <c r="AFB10" s="110"/>
      <c r="AFC10" s="110"/>
      <c r="AFD10" s="110"/>
      <c r="AFE10" s="110"/>
      <c r="AFF10" s="110"/>
      <c r="AFG10" s="110"/>
      <c r="AFH10" s="110"/>
      <c r="AFI10" s="110"/>
      <c r="AFJ10" s="110"/>
      <c r="AFK10" s="110"/>
      <c r="AFL10" s="110"/>
      <c r="AFM10" s="110"/>
      <c r="AFN10" s="110"/>
      <c r="AFO10" s="110"/>
      <c r="AFP10" s="110"/>
      <c r="AFQ10" s="110"/>
      <c r="AFR10" s="110"/>
      <c r="AFS10" s="110"/>
      <c r="AFT10" s="110"/>
      <c r="AFU10" s="110"/>
      <c r="AFV10" s="110"/>
      <c r="AFW10" s="110"/>
      <c r="AFX10" s="110"/>
      <c r="AFY10" s="110"/>
      <c r="AFZ10" s="110"/>
      <c r="AGA10" s="110"/>
      <c r="AGB10" s="110"/>
      <c r="AGC10" s="110"/>
      <c r="AGD10" s="110"/>
      <c r="AGE10" s="110"/>
      <c r="AGF10" s="110"/>
      <c r="AGG10" s="110"/>
      <c r="AGH10" s="110"/>
      <c r="AGI10" s="110"/>
      <c r="AGJ10" s="110"/>
      <c r="AGK10" s="110"/>
      <c r="AGL10" s="110"/>
      <c r="AGM10" s="110"/>
      <c r="AGN10" s="110"/>
      <c r="AGO10" s="110"/>
      <c r="AGP10" s="110"/>
      <c r="AGQ10" s="110"/>
      <c r="AGR10" s="110"/>
      <c r="AGS10" s="110"/>
      <c r="AGT10" s="110"/>
      <c r="AGU10" s="110"/>
      <c r="AGV10" s="110"/>
      <c r="AGW10" s="110"/>
      <c r="AGX10" s="110"/>
      <c r="AGY10" s="110"/>
      <c r="AGZ10" s="110"/>
      <c r="AHA10" s="110"/>
      <c r="AHB10" s="110"/>
      <c r="AHC10" s="110"/>
      <c r="AHD10" s="110"/>
      <c r="AHE10" s="110"/>
      <c r="AHF10" s="110"/>
      <c r="AHG10" s="110"/>
      <c r="AHH10" s="110"/>
      <c r="AHI10" s="110"/>
      <c r="AHJ10" s="110"/>
      <c r="AHK10" s="110"/>
      <c r="AHL10" s="110"/>
      <c r="AHM10" s="110"/>
      <c r="AHN10" s="110"/>
      <c r="AHO10" s="110"/>
      <c r="AHP10" s="110"/>
      <c r="AHQ10" s="110"/>
      <c r="AHR10" s="110"/>
      <c r="AHS10" s="110"/>
      <c r="AHT10" s="110"/>
      <c r="AHU10" s="110"/>
      <c r="AHV10" s="110"/>
      <c r="AHW10" s="110"/>
      <c r="AHX10" s="110"/>
      <c r="AHY10" s="110"/>
      <c r="AHZ10" s="110"/>
      <c r="AIA10" s="110"/>
      <c r="AIB10" s="110"/>
      <c r="AIC10" s="110"/>
      <c r="AID10" s="110"/>
      <c r="AIE10" s="110"/>
      <c r="AIF10" s="110"/>
      <c r="AIG10" s="110"/>
      <c r="AIH10" s="110"/>
      <c r="AII10" s="110"/>
      <c r="AIJ10" s="110"/>
      <c r="AIK10" s="110"/>
      <c r="AIL10" s="110"/>
      <c r="AIM10" s="110"/>
      <c r="AIN10" s="110"/>
      <c r="AIO10" s="110"/>
      <c r="AIP10" s="110"/>
      <c r="AIQ10" s="110"/>
      <c r="AIR10" s="110"/>
      <c r="AIS10" s="110"/>
      <c r="AIT10" s="110"/>
      <c r="AIU10" s="110"/>
      <c r="AIV10" s="110"/>
      <c r="AIW10" s="110"/>
      <c r="AIX10" s="110"/>
      <c r="AIY10" s="110"/>
      <c r="AIZ10" s="110"/>
      <c r="AJA10" s="110"/>
      <c r="AJB10" s="110"/>
      <c r="AJC10" s="110"/>
      <c r="AJD10" s="110"/>
      <c r="AJE10" s="110"/>
      <c r="AJF10" s="110"/>
      <c r="AJG10" s="110"/>
      <c r="AJH10" s="110"/>
      <c r="AJI10" s="110"/>
      <c r="AJJ10" s="110"/>
      <c r="AJK10" s="110"/>
      <c r="AJL10" s="110"/>
      <c r="AJM10" s="110"/>
      <c r="AJN10" s="110"/>
      <c r="AJO10" s="110"/>
      <c r="AJP10" s="110"/>
      <c r="AJQ10" s="110"/>
      <c r="AJR10" s="110"/>
      <c r="AJS10" s="110"/>
      <c r="AJT10" s="110"/>
      <c r="AJU10" s="110"/>
      <c r="AJV10" s="110"/>
      <c r="AJW10" s="110"/>
      <c r="AJX10" s="110"/>
      <c r="AJY10" s="110"/>
      <c r="AJZ10" s="110"/>
      <c r="AKA10" s="110"/>
      <c r="AKB10" s="110"/>
      <c r="AKC10" s="110"/>
      <c r="AKD10" s="110"/>
      <c r="AKE10" s="110"/>
      <c r="AKF10" s="110"/>
      <c r="AKG10" s="110"/>
      <c r="AKH10" s="110"/>
      <c r="AKI10" s="110"/>
      <c r="AKJ10" s="110"/>
      <c r="AKK10" s="110"/>
      <c r="AKL10" s="110"/>
      <c r="AKM10" s="110"/>
      <c r="AKN10" s="110"/>
      <c r="AKO10" s="110"/>
      <c r="AKP10" s="110"/>
      <c r="AKQ10" s="110"/>
      <c r="AKR10" s="110"/>
      <c r="AKS10" s="110"/>
      <c r="AKT10" s="110"/>
      <c r="AKU10" s="110"/>
      <c r="AKV10" s="110"/>
      <c r="AKW10" s="110"/>
      <c r="AKX10" s="110"/>
      <c r="AKY10" s="110"/>
      <c r="AKZ10" s="110"/>
      <c r="ALA10" s="110"/>
      <c r="ALB10" s="110"/>
      <c r="ALC10" s="110"/>
      <c r="ALD10" s="110"/>
      <c r="ALE10" s="110"/>
      <c r="ALF10" s="110"/>
      <c r="ALG10" s="110"/>
      <c r="ALH10" s="110"/>
      <c r="ALI10" s="110"/>
      <c r="ALJ10" s="110"/>
      <c r="ALK10" s="110"/>
      <c r="ALL10" s="110"/>
      <c r="ALM10" s="110"/>
      <c r="ALN10" s="110"/>
      <c r="ALO10" s="110"/>
      <c r="ALP10" s="110"/>
      <c r="ALQ10" s="110"/>
      <c r="ALR10" s="110"/>
      <c r="ALS10" s="110"/>
      <c r="ALT10" s="110"/>
      <c r="ALU10" s="110"/>
      <c r="ALV10" s="110"/>
      <c r="ALW10" s="110"/>
      <c r="ALX10" s="110"/>
      <c r="ALY10" s="110"/>
      <c r="ALZ10" s="110"/>
      <c r="AMA10" s="110"/>
      <c r="AMB10" s="110"/>
      <c r="AMC10" s="110"/>
      <c r="AMD10" s="110"/>
      <c r="AME10" s="110"/>
      <c r="AMF10" s="110"/>
      <c r="AMG10" s="110"/>
      <c r="AMH10" s="110"/>
      <c r="AMI10" s="110"/>
      <c r="AMJ10" s="110"/>
      <c r="AMK10" s="110"/>
      <c r="AML10" s="110"/>
      <c r="AMM10" s="110"/>
      <c r="AMN10" s="110"/>
      <c r="AMO10" s="110"/>
      <c r="AMP10" s="110"/>
      <c r="AMQ10" s="110"/>
      <c r="AMR10" s="110"/>
      <c r="AMS10" s="110"/>
      <c r="AMT10" s="110"/>
      <c r="AMU10" s="110"/>
      <c r="AMV10" s="110"/>
      <c r="AMW10" s="110"/>
      <c r="AMX10" s="110"/>
      <c r="AMY10" s="110"/>
      <c r="AMZ10" s="110"/>
      <c r="ANA10" s="110"/>
      <c r="ANB10" s="110"/>
      <c r="ANC10" s="110"/>
      <c r="AND10" s="110"/>
      <c r="ANE10" s="110"/>
      <c r="ANF10" s="110"/>
      <c r="ANG10" s="110"/>
      <c r="ANH10" s="110"/>
      <c r="ANI10" s="110"/>
      <c r="ANJ10" s="110"/>
      <c r="ANK10" s="110"/>
      <c r="ANL10" s="110"/>
      <c r="ANM10" s="110"/>
      <c r="ANN10" s="110"/>
      <c r="ANO10" s="110"/>
      <c r="ANP10" s="110"/>
      <c r="ANQ10" s="110"/>
      <c r="ANR10" s="110"/>
      <c r="ANS10" s="110"/>
      <c r="ANT10" s="110"/>
      <c r="ANU10" s="110"/>
      <c r="ANV10" s="110"/>
      <c r="ANW10" s="110"/>
      <c r="ANX10" s="110"/>
      <c r="ANY10" s="110"/>
      <c r="ANZ10" s="110"/>
      <c r="AOA10" s="110"/>
      <c r="AOB10" s="110"/>
      <c r="AOC10" s="110"/>
      <c r="AOD10" s="110"/>
      <c r="AOE10" s="110"/>
      <c r="AOF10" s="110"/>
      <c r="AOG10" s="110"/>
      <c r="AOH10" s="110"/>
      <c r="AOI10" s="110"/>
      <c r="AOJ10" s="110"/>
      <c r="AOK10" s="110"/>
      <c r="AOL10" s="110"/>
      <c r="AOM10" s="110"/>
      <c r="AON10" s="110"/>
      <c r="AOO10" s="110"/>
      <c r="AOP10" s="110"/>
      <c r="AOQ10" s="110"/>
      <c r="AOR10" s="110"/>
      <c r="AOS10" s="110"/>
      <c r="AOT10" s="110"/>
      <c r="AOU10" s="110"/>
      <c r="AOV10" s="110"/>
      <c r="AOW10" s="110"/>
      <c r="AOX10" s="110"/>
      <c r="AOY10" s="110"/>
      <c r="AOZ10" s="110"/>
      <c r="APA10" s="110"/>
      <c r="APB10" s="110"/>
      <c r="APC10" s="110"/>
      <c r="APD10" s="110"/>
      <c r="APE10" s="110"/>
      <c r="APF10" s="110"/>
      <c r="APG10" s="110"/>
      <c r="APH10" s="110"/>
      <c r="API10" s="110"/>
      <c r="APJ10" s="110"/>
      <c r="APK10" s="110"/>
      <c r="APL10" s="110"/>
      <c r="APM10" s="110"/>
      <c r="APN10" s="110"/>
      <c r="APO10" s="110"/>
      <c r="APP10" s="110"/>
      <c r="APQ10" s="110"/>
      <c r="APR10" s="110"/>
      <c r="APS10" s="110"/>
      <c r="APT10" s="110"/>
      <c r="APU10" s="110"/>
      <c r="APV10" s="110"/>
      <c r="APW10" s="110"/>
      <c r="APX10" s="110"/>
      <c r="APY10" s="110"/>
      <c r="APZ10" s="110"/>
      <c r="AQA10" s="110"/>
      <c r="AQB10" s="110"/>
      <c r="AQC10" s="110"/>
      <c r="AQD10" s="110"/>
      <c r="AQE10" s="110"/>
      <c r="AQF10" s="110"/>
      <c r="AQG10" s="110"/>
      <c r="AQH10" s="110"/>
      <c r="AQI10" s="110"/>
      <c r="AQJ10" s="110"/>
      <c r="AQK10" s="110"/>
      <c r="AQL10" s="110"/>
      <c r="AQM10" s="110"/>
      <c r="AQN10" s="110"/>
      <c r="AQO10" s="110"/>
      <c r="AQP10" s="110"/>
      <c r="AQQ10" s="110"/>
      <c r="AQR10" s="110"/>
      <c r="AQS10" s="110"/>
      <c r="AQT10" s="110"/>
      <c r="AQU10" s="110"/>
      <c r="AQV10" s="110"/>
      <c r="AQW10" s="110"/>
      <c r="AQX10" s="110"/>
      <c r="AQY10" s="110"/>
      <c r="AQZ10" s="110"/>
      <c r="ARA10" s="110"/>
      <c r="ARB10" s="110"/>
      <c r="ARC10" s="110"/>
      <c r="ARD10" s="110"/>
      <c r="ARE10" s="110"/>
      <c r="ARF10" s="110"/>
      <c r="ARG10" s="110"/>
      <c r="ARH10" s="110"/>
      <c r="ARI10" s="110"/>
      <c r="ARJ10" s="110"/>
      <c r="ARK10" s="110"/>
      <c r="ARL10" s="110"/>
      <c r="ARM10" s="110"/>
      <c r="ARN10" s="110"/>
      <c r="ARO10" s="110"/>
      <c r="ARP10" s="110"/>
      <c r="ARQ10" s="110"/>
      <c r="ARR10" s="110"/>
      <c r="ARS10" s="110"/>
      <c r="ART10" s="110"/>
      <c r="ARU10" s="110"/>
      <c r="ARV10" s="110"/>
      <c r="ARW10" s="110"/>
      <c r="ARX10" s="110"/>
      <c r="ARY10" s="110"/>
      <c r="ARZ10" s="110"/>
      <c r="ASA10" s="110"/>
      <c r="ASB10" s="110"/>
      <c r="ASC10" s="110"/>
      <c r="ASD10" s="110"/>
      <c r="ASE10" s="110"/>
      <c r="ASF10" s="110"/>
      <c r="ASG10" s="110"/>
      <c r="ASH10" s="110"/>
      <c r="ASI10" s="110"/>
      <c r="ASJ10" s="110"/>
      <c r="ASK10" s="110"/>
      <c r="ASL10" s="110"/>
      <c r="ASM10" s="110"/>
      <c r="ASN10" s="110"/>
      <c r="ASO10" s="110"/>
      <c r="ASP10" s="110"/>
      <c r="ASQ10" s="110"/>
      <c r="ASR10" s="110"/>
      <c r="ASS10" s="110"/>
      <c r="AST10" s="110"/>
      <c r="ASU10" s="110"/>
      <c r="ASV10" s="110"/>
      <c r="ASW10" s="110"/>
      <c r="ASX10" s="110"/>
      <c r="ASY10" s="110"/>
      <c r="ASZ10" s="110"/>
      <c r="ATA10" s="110"/>
      <c r="ATB10" s="110"/>
      <c r="ATC10" s="110"/>
      <c r="ATD10" s="110"/>
      <c r="ATE10" s="110"/>
      <c r="ATF10" s="110"/>
      <c r="ATG10" s="110"/>
      <c r="ATH10" s="110"/>
      <c r="ATI10" s="110"/>
      <c r="ATJ10" s="110"/>
      <c r="ATK10" s="110"/>
      <c r="ATL10" s="110"/>
      <c r="ATM10" s="110"/>
      <c r="ATN10" s="110"/>
      <c r="ATO10" s="110"/>
      <c r="ATP10" s="110"/>
      <c r="ATQ10" s="110"/>
      <c r="ATR10" s="110"/>
      <c r="ATS10" s="110"/>
      <c r="ATT10" s="110"/>
      <c r="ATU10" s="110"/>
      <c r="ATV10" s="110"/>
      <c r="ATW10" s="110"/>
      <c r="ATX10" s="110"/>
      <c r="ATY10" s="110"/>
      <c r="ATZ10" s="110"/>
      <c r="AUA10" s="110"/>
      <c r="AUB10" s="110"/>
      <c r="AUC10" s="110"/>
      <c r="AUD10" s="110"/>
      <c r="AUE10" s="110"/>
      <c r="AUF10" s="110"/>
      <c r="AUG10" s="110"/>
      <c r="AUH10" s="110"/>
      <c r="AUI10" s="110"/>
      <c r="AUJ10" s="110"/>
      <c r="AUK10" s="110"/>
      <c r="AUL10" s="110"/>
      <c r="AUM10" s="110"/>
      <c r="AUN10" s="110"/>
      <c r="AUO10" s="110"/>
      <c r="AUP10" s="110"/>
      <c r="AUQ10" s="110"/>
      <c r="AUR10" s="110"/>
      <c r="AUS10" s="110"/>
      <c r="AUT10" s="110"/>
      <c r="AUU10" s="110"/>
      <c r="AUV10" s="110"/>
      <c r="AUW10" s="110"/>
      <c r="AUX10" s="110"/>
      <c r="AUY10" s="110"/>
      <c r="AUZ10" s="110"/>
      <c r="AVA10" s="110"/>
      <c r="AVB10" s="110"/>
      <c r="AVC10" s="110"/>
      <c r="AVD10" s="110"/>
      <c r="AVE10" s="110"/>
      <c r="AVF10" s="110"/>
      <c r="AVG10" s="110"/>
      <c r="AVH10" s="110"/>
      <c r="AVI10" s="110"/>
      <c r="AVJ10" s="110"/>
      <c r="AVK10" s="110"/>
      <c r="AVL10" s="110"/>
      <c r="AVM10" s="110"/>
      <c r="AVN10" s="110"/>
      <c r="AVO10" s="110"/>
      <c r="AVP10" s="110"/>
      <c r="AVQ10" s="110"/>
      <c r="AVR10" s="110"/>
      <c r="AVS10" s="110"/>
      <c r="AVT10" s="110"/>
      <c r="AVU10" s="110"/>
      <c r="AVV10" s="110"/>
      <c r="AVW10" s="110"/>
      <c r="AVX10" s="110"/>
      <c r="AVY10" s="110"/>
      <c r="AVZ10" s="110"/>
      <c r="AWA10" s="110"/>
      <c r="AWB10" s="110"/>
      <c r="AWC10" s="110"/>
      <c r="AWD10" s="110"/>
      <c r="AWE10" s="110"/>
      <c r="AWF10" s="110"/>
      <c r="AWG10" s="110"/>
      <c r="AWH10" s="110"/>
      <c r="AWI10" s="110"/>
      <c r="AWJ10" s="110"/>
      <c r="AWK10" s="110"/>
      <c r="AWL10" s="110"/>
      <c r="AWM10" s="110"/>
      <c r="AWN10" s="110"/>
      <c r="AWO10" s="110"/>
      <c r="AWP10" s="110"/>
      <c r="AWQ10" s="110"/>
      <c r="AWR10" s="110"/>
      <c r="AWS10" s="110"/>
      <c r="AWT10" s="110"/>
      <c r="AWU10" s="110"/>
      <c r="AWV10" s="110"/>
      <c r="AWW10" s="110"/>
      <c r="AWX10" s="110"/>
      <c r="AWY10" s="110"/>
      <c r="AWZ10" s="110"/>
      <c r="AXA10" s="110"/>
      <c r="AXB10" s="110"/>
      <c r="AXC10" s="110"/>
      <c r="AXD10" s="110"/>
      <c r="AXE10" s="110"/>
      <c r="AXF10" s="110"/>
      <c r="AXG10" s="110"/>
      <c r="AXH10" s="110"/>
      <c r="AXI10" s="110"/>
      <c r="AXJ10" s="110"/>
      <c r="AXK10" s="110"/>
      <c r="AXL10" s="110"/>
      <c r="AXM10" s="110"/>
      <c r="AXN10" s="110"/>
      <c r="AXO10" s="110"/>
      <c r="AXP10" s="110"/>
      <c r="AXQ10" s="110"/>
      <c r="AXR10" s="110"/>
      <c r="AXS10" s="110"/>
      <c r="AXT10" s="110"/>
      <c r="AXU10" s="110"/>
      <c r="AXV10" s="110"/>
      <c r="AXW10" s="110"/>
      <c r="AXX10" s="110"/>
      <c r="AXY10" s="110"/>
      <c r="AXZ10" s="110"/>
      <c r="AYA10" s="110"/>
      <c r="AYB10" s="110"/>
      <c r="AYC10" s="110"/>
      <c r="AYD10" s="110"/>
      <c r="AYE10" s="110"/>
      <c r="AYF10" s="110"/>
      <c r="AYG10" s="110"/>
      <c r="AYH10" s="110"/>
      <c r="AYI10" s="110"/>
      <c r="AYJ10" s="110"/>
      <c r="AYK10" s="110"/>
      <c r="AYL10" s="110"/>
      <c r="AYM10" s="110"/>
      <c r="AYN10" s="110"/>
      <c r="AYO10" s="110"/>
      <c r="AYP10" s="110"/>
      <c r="AYQ10" s="110"/>
      <c r="AYR10" s="110"/>
      <c r="AYS10" s="110"/>
      <c r="AYT10" s="110"/>
      <c r="AYU10" s="110"/>
      <c r="AYV10" s="110"/>
      <c r="AYW10" s="110"/>
      <c r="AYX10" s="110"/>
      <c r="AYY10" s="110"/>
      <c r="AYZ10" s="110"/>
      <c r="AZA10" s="110"/>
      <c r="AZB10" s="110"/>
      <c r="AZC10" s="110"/>
      <c r="AZD10" s="110"/>
      <c r="AZE10" s="110"/>
      <c r="AZF10" s="110"/>
      <c r="AZG10" s="110"/>
      <c r="AZH10" s="110"/>
      <c r="AZI10" s="110"/>
      <c r="AZJ10" s="110"/>
      <c r="AZK10" s="110"/>
      <c r="AZL10" s="110"/>
      <c r="AZM10" s="110"/>
      <c r="AZN10" s="110"/>
      <c r="AZO10" s="110"/>
      <c r="AZP10" s="110"/>
      <c r="AZQ10" s="110"/>
      <c r="AZR10" s="110"/>
      <c r="AZS10" s="110"/>
      <c r="AZT10" s="110"/>
      <c r="AZU10" s="110"/>
      <c r="AZV10" s="110"/>
      <c r="AZW10" s="110"/>
      <c r="AZX10" s="110"/>
      <c r="AZY10" s="110"/>
      <c r="AZZ10" s="110"/>
      <c r="BAA10" s="110"/>
      <c r="BAB10" s="110"/>
      <c r="BAC10" s="110"/>
      <c r="BAD10" s="110"/>
      <c r="BAE10" s="110"/>
      <c r="BAF10" s="110"/>
      <c r="BAG10" s="110"/>
      <c r="BAH10" s="110"/>
      <c r="BAI10" s="110"/>
      <c r="BAJ10" s="110"/>
      <c r="BAK10" s="110"/>
      <c r="BAL10" s="110"/>
      <c r="BAM10" s="110"/>
      <c r="BAN10" s="110"/>
      <c r="BAO10" s="110"/>
      <c r="BAP10" s="110"/>
      <c r="BAQ10" s="110"/>
      <c r="BAR10" s="110"/>
      <c r="BAS10" s="110"/>
      <c r="BAT10" s="110"/>
      <c r="BAU10" s="110"/>
      <c r="BAV10" s="110"/>
      <c r="BAW10" s="110"/>
      <c r="BAX10" s="110"/>
      <c r="BAY10" s="110"/>
      <c r="BAZ10" s="110"/>
      <c r="BBA10" s="110"/>
      <c r="BBB10" s="110"/>
      <c r="BBC10" s="110"/>
      <c r="BBD10" s="110"/>
      <c r="BBE10" s="110"/>
      <c r="BBF10" s="110"/>
      <c r="BBG10" s="110"/>
      <c r="BBH10" s="110"/>
      <c r="BBI10" s="110"/>
      <c r="BBJ10" s="110"/>
      <c r="BBK10" s="110"/>
      <c r="BBL10" s="110"/>
      <c r="BBM10" s="110"/>
      <c r="BBN10" s="110"/>
      <c r="BBO10" s="110"/>
      <c r="BBP10" s="110"/>
      <c r="BBQ10" s="110"/>
      <c r="BBR10" s="110"/>
      <c r="BBS10" s="110"/>
      <c r="BBT10" s="110"/>
      <c r="BBU10" s="110"/>
      <c r="BBV10" s="110"/>
      <c r="BBW10" s="110"/>
      <c r="BBX10" s="110"/>
      <c r="BBY10" s="110"/>
      <c r="BBZ10" s="110"/>
      <c r="BCA10" s="110"/>
      <c r="BCB10" s="110"/>
      <c r="BCC10" s="110"/>
      <c r="BCD10" s="110"/>
      <c r="BCE10" s="110"/>
      <c r="BCF10" s="110"/>
      <c r="BCG10" s="110"/>
      <c r="BCH10" s="110"/>
      <c r="BCI10" s="110"/>
      <c r="BCJ10" s="110"/>
      <c r="BCK10" s="110"/>
      <c r="BCL10" s="110"/>
      <c r="BCM10" s="110"/>
      <c r="BCN10" s="110"/>
      <c r="BCO10" s="110"/>
      <c r="BCP10" s="110"/>
      <c r="BCQ10" s="110"/>
      <c r="BCR10" s="110"/>
      <c r="BCS10" s="110"/>
      <c r="BCT10" s="110"/>
      <c r="BCU10" s="110"/>
      <c r="BCV10" s="110"/>
      <c r="BCW10" s="110"/>
      <c r="BCX10" s="110"/>
      <c r="BCY10" s="110"/>
      <c r="BCZ10" s="110"/>
      <c r="BDA10" s="110"/>
      <c r="BDB10" s="110"/>
      <c r="BDC10" s="110"/>
      <c r="BDD10" s="110"/>
      <c r="BDE10" s="110"/>
      <c r="BDF10" s="110"/>
      <c r="BDG10" s="110"/>
      <c r="BDH10" s="110"/>
      <c r="BDI10" s="110"/>
      <c r="BDJ10" s="110"/>
      <c r="BDK10" s="110"/>
      <c r="BDL10" s="110"/>
      <c r="BDM10" s="110"/>
      <c r="BDN10" s="110"/>
      <c r="BDO10" s="110"/>
      <c r="BDP10" s="110"/>
      <c r="BDQ10" s="110"/>
      <c r="BDR10" s="110"/>
      <c r="BDS10" s="110"/>
      <c r="BDT10" s="110"/>
      <c r="BDU10" s="110"/>
      <c r="BDV10" s="110"/>
      <c r="BDW10" s="110"/>
      <c r="BDX10" s="110"/>
      <c r="BDY10" s="110"/>
      <c r="BDZ10" s="110"/>
      <c r="BEA10" s="110"/>
      <c r="BEB10" s="110"/>
      <c r="BEC10" s="110"/>
      <c r="BED10" s="110"/>
      <c r="BEE10" s="110"/>
      <c r="BEF10" s="110"/>
      <c r="BEG10" s="110"/>
      <c r="BEH10" s="110"/>
      <c r="BEI10" s="110"/>
      <c r="BEJ10" s="110"/>
      <c r="BEK10" s="110"/>
      <c r="BEL10" s="110"/>
      <c r="BEM10" s="110"/>
      <c r="BEN10" s="110"/>
      <c r="BEO10" s="110"/>
      <c r="BEP10" s="110"/>
      <c r="BEQ10" s="110"/>
      <c r="BER10" s="110"/>
      <c r="BES10" s="110"/>
      <c r="BET10" s="110"/>
      <c r="BEU10" s="110"/>
      <c r="BEV10" s="110"/>
      <c r="BEW10" s="110"/>
      <c r="BEX10" s="110"/>
      <c r="BEY10" s="110"/>
      <c r="BEZ10" s="110"/>
      <c r="BFA10" s="110"/>
      <c r="BFB10" s="110"/>
      <c r="BFC10" s="110"/>
      <c r="BFD10" s="110"/>
      <c r="BFE10" s="110"/>
      <c r="BFF10" s="110"/>
      <c r="BFG10" s="110"/>
      <c r="BFH10" s="110"/>
      <c r="BFI10" s="110"/>
      <c r="BFJ10" s="110"/>
      <c r="BFK10" s="110"/>
      <c r="BFL10" s="110"/>
      <c r="BFM10" s="110"/>
      <c r="BFN10" s="110"/>
      <c r="BFO10" s="110"/>
      <c r="BFP10" s="110"/>
      <c r="BFQ10" s="110"/>
      <c r="BFR10" s="110"/>
      <c r="BFS10" s="110"/>
      <c r="BFT10" s="110"/>
      <c r="BFU10" s="110"/>
      <c r="BFV10" s="110"/>
      <c r="BFW10" s="110"/>
      <c r="BFX10" s="110"/>
      <c r="BFY10" s="110"/>
      <c r="BFZ10" s="110"/>
      <c r="BGA10" s="110"/>
      <c r="BGB10" s="110"/>
      <c r="BGC10" s="110"/>
      <c r="BGD10" s="110"/>
      <c r="BGE10" s="110"/>
      <c r="BGF10" s="110"/>
      <c r="BGG10" s="110"/>
      <c r="BGH10" s="110"/>
      <c r="BGI10" s="110"/>
      <c r="BGJ10" s="110"/>
      <c r="BGK10" s="110"/>
      <c r="BGL10" s="110"/>
      <c r="BGM10" s="110"/>
      <c r="BGN10" s="110"/>
      <c r="BGO10" s="110"/>
      <c r="BGP10" s="110"/>
      <c r="BGQ10" s="110"/>
      <c r="BGR10" s="110"/>
      <c r="BGS10" s="110"/>
      <c r="BGT10" s="110"/>
      <c r="BGU10" s="110"/>
      <c r="BGV10" s="110"/>
      <c r="BGW10" s="110"/>
      <c r="BGX10" s="110"/>
      <c r="BGY10" s="110"/>
      <c r="BGZ10" s="110"/>
      <c r="BHA10" s="110"/>
      <c r="BHB10" s="110"/>
      <c r="BHC10" s="110"/>
      <c r="BHD10" s="110"/>
      <c r="BHE10" s="110"/>
      <c r="BHF10" s="110"/>
      <c r="BHG10" s="110"/>
      <c r="BHH10" s="110"/>
      <c r="BHI10" s="110"/>
      <c r="BHJ10" s="110"/>
      <c r="BHK10" s="110"/>
      <c r="BHL10" s="110"/>
      <c r="BHM10" s="110"/>
      <c r="BHN10" s="110"/>
      <c r="BHO10" s="110"/>
      <c r="BHP10" s="110"/>
      <c r="BHQ10" s="110"/>
      <c r="BHR10" s="110"/>
      <c r="BHS10" s="110"/>
      <c r="BHT10" s="110"/>
      <c r="BHU10" s="110"/>
      <c r="BHV10" s="110"/>
      <c r="BHW10" s="110"/>
      <c r="BHX10" s="110"/>
      <c r="BHY10" s="110"/>
      <c r="BHZ10" s="110"/>
      <c r="BIA10" s="110"/>
      <c r="BIB10" s="110"/>
      <c r="BIC10" s="110"/>
      <c r="BID10" s="110"/>
      <c r="BIE10" s="110"/>
      <c r="BIF10" s="110"/>
      <c r="BIG10" s="110"/>
      <c r="BIH10" s="110"/>
      <c r="BII10" s="110"/>
      <c r="BIJ10" s="110"/>
      <c r="BIK10" s="110"/>
      <c r="BIL10" s="110"/>
      <c r="BIM10" s="110"/>
      <c r="BIN10" s="110"/>
      <c r="BIO10" s="110"/>
      <c r="BIP10" s="110"/>
      <c r="BIQ10" s="110"/>
      <c r="BIR10" s="110"/>
      <c r="BIS10" s="110"/>
      <c r="BIT10" s="110"/>
      <c r="BIU10" s="110"/>
      <c r="BIV10" s="110"/>
      <c r="BIW10" s="110"/>
      <c r="BIX10" s="110"/>
      <c r="BIY10" s="110"/>
      <c r="BIZ10" s="110"/>
      <c r="BJA10" s="110"/>
      <c r="BJB10" s="110"/>
      <c r="BJC10" s="110"/>
      <c r="BJD10" s="110"/>
      <c r="BJE10" s="110"/>
      <c r="BJF10" s="110"/>
      <c r="BJG10" s="110"/>
      <c r="BJH10" s="110"/>
      <c r="BJI10" s="110"/>
      <c r="BJJ10" s="110"/>
      <c r="BJK10" s="110"/>
      <c r="BJL10" s="110"/>
      <c r="BJM10" s="110"/>
      <c r="BJN10" s="110"/>
      <c r="BJO10" s="110"/>
      <c r="BJP10" s="110"/>
      <c r="BJQ10" s="110"/>
      <c r="BJR10" s="110"/>
      <c r="BJS10" s="110"/>
      <c r="BJT10" s="110"/>
      <c r="BJU10" s="110"/>
      <c r="BJV10" s="110"/>
      <c r="BJW10" s="110"/>
      <c r="BJX10" s="110"/>
      <c r="BJY10" s="110"/>
      <c r="BJZ10" s="110"/>
      <c r="BKA10" s="110"/>
      <c r="BKB10" s="110"/>
      <c r="BKC10" s="110"/>
      <c r="BKD10" s="110"/>
      <c r="BKE10" s="110"/>
      <c r="BKF10" s="110"/>
      <c r="BKG10" s="110"/>
      <c r="BKH10" s="110"/>
      <c r="BKI10" s="110"/>
      <c r="BKJ10" s="110"/>
      <c r="BKK10" s="110"/>
      <c r="BKL10" s="110"/>
      <c r="BKM10" s="110"/>
      <c r="BKN10" s="110"/>
      <c r="BKO10" s="110"/>
      <c r="BKP10" s="110"/>
      <c r="BKQ10" s="110"/>
      <c r="BKR10" s="110"/>
      <c r="BKS10" s="110"/>
      <c r="BKT10" s="110"/>
      <c r="BKU10" s="110"/>
      <c r="BKV10" s="110"/>
      <c r="BKW10" s="110"/>
      <c r="BKX10" s="110"/>
      <c r="BKY10" s="110"/>
      <c r="BKZ10" s="110"/>
      <c r="BLA10" s="110"/>
      <c r="BLB10" s="110"/>
      <c r="BLC10" s="110"/>
      <c r="BLD10" s="110"/>
      <c r="BLE10" s="110"/>
      <c r="BLF10" s="110"/>
      <c r="BLG10" s="110"/>
      <c r="BLH10" s="110"/>
      <c r="BLI10" s="110"/>
      <c r="BLJ10" s="110"/>
      <c r="BLK10" s="110"/>
      <c r="BLL10" s="110"/>
      <c r="BLM10" s="110"/>
      <c r="BLN10" s="110"/>
      <c r="BLO10" s="110"/>
      <c r="BLP10" s="110"/>
      <c r="BLQ10" s="110"/>
      <c r="BLR10" s="110"/>
      <c r="BLS10" s="110"/>
      <c r="BLT10" s="110"/>
      <c r="BLU10" s="110"/>
      <c r="BLV10" s="110"/>
      <c r="BLW10" s="110"/>
      <c r="BLX10" s="110"/>
      <c r="BLY10" s="110"/>
      <c r="BLZ10" s="110"/>
      <c r="BMA10" s="110"/>
      <c r="BMB10" s="110"/>
      <c r="BMC10" s="110"/>
      <c r="BMD10" s="110"/>
      <c r="BME10" s="110"/>
      <c r="BMF10" s="110"/>
      <c r="BMG10" s="110"/>
      <c r="BMH10" s="110"/>
      <c r="BMI10" s="110"/>
      <c r="BMJ10" s="110"/>
      <c r="BMK10" s="110"/>
      <c r="BML10" s="110"/>
      <c r="BMM10" s="110"/>
      <c r="BMN10" s="110"/>
      <c r="BMO10" s="110"/>
      <c r="BMP10" s="110"/>
      <c r="BMQ10" s="110"/>
      <c r="BMR10" s="110"/>
      <c r="BMS10" s="110"/>
      <c r="BMT10" s="110"/>
      <c r="BMU10" s="110"/>
      <c r="BMV10" s="110"/>
      <c r="BMW10" s="110"/>
      <c r="BMX10" s="110"/>
      <c r="BMY10" s="110"/>
      <c r="BMZ10" s="110"/>
      <c r="BNA10" s="110"/>
      <c r="BNB10" s="110"/>
      <c r="BNC10" s="110"/>
      <c r="BND10" s="110"/>
      <c r="BNE10" s="110"/>
      <c r="BNF10" s="110"/>
      <c r="BNG10" s="110"/>
      <c r="BNH10" s="110"/>
      <c r="BNI10" s="110"/>
      <c r="BNJ10" s="110"/>
      <c r="BNK10" s="110"/>
      <c r="BNL10" s="110"/>
      <c r="BNM10" s="110"/>
      <c r="BNN10" s="110"/>
      <c r="BNO10" s="110"/>
      <c r="BNP10" s="110"/>
      <c r="BNQ10" s="110"/>
      <c r="BNR10" s="110"/>
      <c r="BNS10" s="110"/>
      <c r="BNT10" s="110"/>
      <c r="BNU10" s="110"/>
      <c r="BNV10" s="110"/>
      <c r="BNW10" s="110"/>
      <c r="BNX10" s="110"/>
      <c r="BNY10" s="110"/>
      <c r="BNZ10" s="110"/>
      <c r="BOA10" s="110"/>
      <c r="BOB10" s="110"/>
      <c r="BOC10" s="110"/>
      <c r="BOD10" s="110"/>
      <c r="BOE10" s="110"/>
      <c r="BOF10" s="110"/>
      <c r="BOG10" s="110"/>
      <c r="BOH10" s="110"/>
      <c r="BOI10" s="110"/>
      <c r="BOJ10" s="110"/>
      <c r="BOK10" s="110"/>
      <c r="BOL10" s="110"/>
      <c r="BOM10" s="110"/>
      <c r="BON10" s="110"/>
      <c r="BOO10" s="110"/>
      <c r="BOP10" s="110"/>
      <c r="BOQ10" s="110"/>
      <c r="BOR10" s="110"/>
      <c r="BOS10" s="110"/>
      <c r="BOT10" s="110"/>
      <c r="BOU10" s="110"/>
      <c r="BOV10" s="110"/>
      <c r="BOW10" s="110"/>
      <c r="BOX10" s="110"/>
      <c r="BOY10" s="110"/>
      <c r="BOZ10" s="110"/>
      <c r="BPA10" s="110"/>
      <c r="BPB10" s="110"/>
      <c r="BPC10" s="110"/>
      <c r="BPD10" s="110"/>
      <c r="BPE10" s="110"/>
      <c r="BPF10" s="110"/>
      <c r="BPG10" s="110"/>
      <c r="BPH10" s="110"/>
      <c r="BPI10" s="110"/>
      <c r="BPJ10" s="110"/>
      <c r="BPK10" s="110"/>
      <c r="BPL10" s="110"/>
      <c r="BPM10" s="110"/>
      <c r="BPN10" s="110"/>
      <c r="BPO10" s="110"/>
      <c r="BPP10" s="110"/>
      <c r="BPQ10" s="110"/>
      <c r="BPR10" s="110"/>
      <c r="BPS10" s="110"/>
      <c r="BPT10" s="110"/>
      <c r="BPU10" s="110"/>
      <c r="BPV10" s="110"/>
      <c r="BPW10" s="110"/>
      <c r="BPX10" s="110"/>
      <c r="BPY10" s="110"/>
      <c r="BPZ10" s="110"/>
      <c r="BQA10" s="110"/>
      <c r="BQB10" s="110"/>
      <c r="BQC10" s="110"/>
      <c r="BQD10" s="110"/>
      <c r="BQE10" s="110"/>
      <c r="BQF10" s="110"/>
      <c r="BQG10" s="110"/>
      <c r="BQH10" s="110"/>
      <c r="BQI10" s="110"/>
      <c r="BQJ10" s="110"/>
      <c r="BQK10" s="110"/>
      <c r="BQL10" s="110"/>
      <c r="BQM10" s="110"/>
      <c r="BQN10" s="110"/>
      <c r="BQO10" s="110"/>
      <c r="BQP10" s="110"/>
      <c r="BQQ10" s="110"/>
      <c r="BQR10" s="110"/>
      <c r="BQS10" s="110"/>
      <c r="BQT10" s="110"/>
      <c r="BQU10" s="110"/>
      <c r="BQV10" s="110"/>
      <c r="BQW10" s="110"/>
      <c r="BQX10" s="110"/>
      <c r="BQY10" s="110"/>
      <c r="BQZ10" s="110"/>
      <c r="BRA10" s="110"/>
      <c r="BRB10" s="110"/>
      <c r="BRC10" s="110"/>
      <c r="BRD10" s="110"/>
      <c r="BRE10" s="110"/>
      <c r="BRF10" s="110"/>
      <c r="BRG10" s="110"/>
      <c r="BRH10" s="110"/>
      <c r="BRI10" s="110"/>
      <c r="BRJ10" s="110"/>
      <c r="BRK10" s="110"/>
      <c r="BRL10" s="110"/>
      <c r="BRM10" s="110"/>
      <c r="BRN10" s="110"/>
      <c r="BRO10" s="110"/>
      <c r="BRP10" s="110"/>
      <c r="BRQ10" s="110"/>
      <c r="BRR10" s="110"/>
      <c r="BRS10" s="110"/>
      <c r="BRT10" s="110"/>
      <c r="BRU10" s="110"/>
      <c r="BRV10" s="110"/>
      <c r="BRW10" s="110"/>
      <c r="BRX10" s="110"/>
      <c r="BRY10" s="110"/>
      <c r="BRZ10" s="110"/>
      <c r="BSA10" s="110"/>
      <c r="BSB10" s="110"/>
      <c r="BSC10" s="110"/>
      <c r="BSD10" s="110"/>
      <c r="BSE10" s="110"/>
      <c r="BSF10" s="110"/>
      <c r="BSG10" s="110"/>
      <c r="BSH10" s="110"/>
      <c r="BSI10" s="110"/>
      <c r="BSJ10" s="110"/>
      <c r="BSK10" s="110"/>
      <c r="BSL10" s="110"/>
      <c r="BSM10" s="110"/>
      <c r="BSN10" s="110"/>
      <c r="BSO10" s="110"/>
      <c r="BSP10" s="110"/>
      <c r="BSQ10" s="110"/>
      <c r="BSR10" s="110"/>
      <c r="BSS10" s="110"/>
      <c r="BST10" s="110"/>
      <c r="BSU10" s="110"/>
      <c r="BSV10" s="110"/>
      <c r="BSW10" s="110"/>
      <c r="BSX10" s="110"/>
      <c r="BSY10" s="110"/>
      <c r="BSZ10" s="110"/>
      <c r="BTA10" s="110"/>
      <c r="BTB10" s="110"/>
      <c r="BTC10" s="110"/>
      <c r="BTD10" s="110"/>
      <c r="BTE10" s="110"/>
      <c r="BTF10" s="110"/>
      <c r="BTG10" s="110"/>
      <c r="BTH10" s="110"/>
      <c r="BTI10" s="110"/>
      <c r="BTJ10" s="110"/>
      <c r="BTK10" s="110"/>
      <c r="BTL10" s="110"/>
      <c r="BTM10" s="110"/>
      <c r="BTN10" s="110"/>
      <c r="BTO10" s="110"/>
      <c r="BTP10" s="110"/>
      <c r="BTQ10" s="110"/>
      <c r="BTR10" s="110"/>
      <c r="BTS10" s="110"/>
      <c r="BTT10" s="110"/>
      <c r="BTU10" s="110"/>
      <c r="BTV10" s="110"/>
      <c r="BTW10" s="110"/>
      <c r="BTX10" s="110"/>
      <c r="BTY10" s="110"/>
      <c r="BTZ10" s="110"/>
      <c r="BUA10" s="110"/>
      <c r="BUB10" s="110"/>
      <c r="BUC10" s="110"/>
      <c r="BUD10" s="110"/>
      <c r="BUE10" s="110"/>
      <c r="BUF10" s="110"/>
      <c r="BUG10" s="110"/>
      <c r="BUH10" s="110"/>
      <c r="BUI10" s="110"/>
      <c r="BUJ10" s="110"/>
      <c r="BUK10" s="110"/>
      <c r="BUL10" s="110"/>
      <c r="BUM10" s="110"/>
      <c r="BUN10" s="110"/>
      <c r="BUO10" s="110"/>
      <c r="BUP10" s="110"/>
      <c r="BUQ10" s="110"/>
      <c r="BUR10" s="110"/>
      <c r="BUS10" s="110"/>
      <c r="BUT10" s="110"/>
      <c r="BUU10" s="110"/>
      <c r="BUV10" s="110"/>
      <c r="BUW10" s="110"/>
      <c r="BUX10" s="110"/>
      <c r="BUY10" s="110"/>
      <c r="BUZ10" s="110"/>
      <c r="BVA10" s="110"/>
      <c r="BVB10" s="110"/>
      <c r="BVC10" s="110"/>
      <c r="BVD10" s="110"/>
      <c r="BVE10" s="110"/>
      <c r="BVF10" s="110"/>
      <c r="BVG10" s="110"/>
      <c r="BVH10" s="110"/>
      <c r="BVI10" s="110"/>
      <c r="BVJ10" s="110"/>
      <c r="BVK10" s="110"/>
      <c r="BVL10" s="110"/>
      <c r="BVM10" s="110"/>
      <c r="BVN10" s="110"/>
      <c r="BVO10" s="110"/>
      <c r="BVP10" s="110"/>
      <c r="BVQ10" s="110"/>
      <c r="BVR10" s="110"/>
      <c r="BVS10" s="110"/>
      <c r="BVT10" s="110"/>
      <c r="BVU10" s="110"/>
      <c r="BVV10" s="110"/>
      <c r="BVW10" s="110"/>
      <c r="BVX10" s="110"/>
      <c r="BVY10" s="110"/>
      <c r="BVZ10" s="110"/>
      <c r="BWA10" s="110"/>
      <c r="BWB10" s="110"/>
      <c r="BWC10" s="110"/>
      <c r="BWD10" s="110"/>
      <c r="BWE10" s="110"/>
      <c r="BWF10" s="110"/>
      <c r="BWG10" s="110"/>
      <c r="BWH10" s="110"/>
      <c r="BWI10" s="110"/>
      <c r="BWJ10" s="110"/>
      <c r="BWK10" s="110"/>
      <c r="BWL10" s="110"/>
      <c r="BWM10" s="110"/>
      <c r="BWN10" s="110"/>
      <c r="BWO10" s="110"/>
      <c r="BWP10" s="110"/>
      <c r="BWQ10" s="110"/>
      <c r="BWR10" s="110"/>
      <c r="BWS10" s="110"/>
      <c r="BWT10" s="110"/>
      <c r="BWU10" s="110"/>
      <c r="BWV10" s="110"/>
      <c r="BWW10" s="110"/>
      <c r="BWX10" s="110"/>
      <c r="BWY10" s="110"/>
      <c r="BWZ10" s="110"/>
      <c r="BXA10" s="110"/>
      <c r="BXB10" s="110"/>
      <c r="BXC10" s="110"/>
      <c r="BXD10" s="110"/>
      <c r="BXE10" s="110"/>
      <c r="BXF10" s="110"/>
      <c r="BXG10" s="110"/>
      <c r="BXH10" s="110"/>
      <c r="BXI10" s="110"/>
      <c r="BXJ10" s="110"/>
      <c r="BXK10" s="110"/>
      <c r="BXL10" s="110"/>
      <c r="BXM10" s="110"/>
      <c r="BXN10" s="110"/>
      <c r="BXO10" s="110"/>
      <c r="BXP10" s="110"/>
      <c r="BXQ10" s="110"/>
      <c r="BXR10" s="110"/>
      <c r="BXS10" s="110"/>
      <c r="BXT10" s="110"/>
      <c r="BXU10" s="110"/>
      <c r="BXV10" s="110"/>
      <c r="BXW10" s="110"/>
      <c r="BXX10" s="110"/>
      <c r="BXY10" s="110"/>
      <c r="BXZ10" s="110"/>
      <c r="BYA10" s="110"/>
      <c r="BYB10" s="110"/>
      <c r="BYC10" s="110"/>
      <c r="BYD10" s="110"/>
      <c r="BYE10" s="110"/>
      <c r="BYF10" s="110"/>
      <c r="BYG10" s="110"/>
      <c r="BYH10" s="110"/>
      <c r="BYI10" s="110"/>
      <c r="BYJ10" s="110"/>
      <c r="BYK10" s="110"/>
      <c r="BYL10" s="110"/>
      <c r="BYM10" s="110"/>
      <c r="BYN10" s="110"/>
      <c r="BYO10" s="110"/>
      <c r="BYP10" s="110"/>
      <c r="BYQ10" s="110"/>
      <c r="BYR10" s="110"/>
      <c r="BYS10" s="110"/>
      <c r="BYT10" s="110"/>
      <c r="BYU10" s="110"/>
      <c r="BYV10" s="110"/>
      <c r="BYW10" s="110"/>
      <c r="BYX10" s="110"/>
      <c r="BYY10" s="110"/>
      <c r="BYZ10" s="110"/>
      <c r="BZA10" s="110"/>
      <c r="BZB10" s="110"/>
      <c r="BZC10" s="110"/>
      <c r="BZD10" s="110"/>
      <c r="BZE10" s="110"/>
      <c r="BZF10" s="110"/>
      <c r="BZG10" s="110"/>
      <c r="BZH10" s="110"/>
      <c r="BZI10" s="110"/>
      <c r="BZJ10" s="110"/>
      <c r="BZK10" s="110"/>
      <c r="BZL10" s="110"/>
      <c r="BZM10" s="110"/>
      <c r="BZN10" s="110"/>
      <c r="BZO10" s="110"/>
      <c r="BZP10" s="110"/>
      <c r="BZQ10" s="110"/>
      <c r="BZR10" s="110"/>
      <c r="BZS10" s="110"/>
      <c r="BZT10" s="110"/>
      <c r="BZU10" s="110"/>
      <c r="BZV10" s="110"/>
      <c r="BZW10" s="110"/>
      <c r="BZX10" s="110"/>
      <c r="BZY10" s="110"/>
      <c r="BZZ10" s="110"/>
      <c r="CAA10" s="110"/>
      <c r="CAB10" s="110"/>
      <c r="CAC10" s="110"/>
      <c r="CAD10" s="110"/>
      <c r="CAE10" s="110"/>
      <c r="CAF10" s="110"/>
      <c r="CAG10" s="110"/>
      <c r="CAH10" s="110"/>
      <c r="CAI10" s="110"/>
      <c r="CAJ10" s="110"/>
      <c r="CAK10" s="110"/>
      <c r="CAL10" s="110"/>
      <c r="CAM10" s="110"/>
      <c r="CAN10" s="110"/>
      <c r="CAO10" s="110"/>
      <c r="CAP10" s="110"/>
      <c r="CAQ10" s="110"/>
      <c r="CAR10" s="110"/>
      <c r="CAS10" s="110"/>
      <c r="CAT10" s="110"/>
      <c r="CAU10" s="110"/>
      <c r="CAV10" s="110"/>
      <c r="CAW10" s="110"/>
      <c r="CAX10" s="110"/>
      <c r="CAY10" s="110"/>
      <c r="CAZ10" s="110"/>
      <c r="CBA10" s="110"/>
      <c r="CBB10" s="110"/>
      <c r="CBC10" s="110"/>
      <c r="CBD10" s="110"/>
      <c r="CBE10" s="110"/>
      <c r="CBF10" s="110"/>
      <c r="CBG10" s="110"/>
      <c r="CBH10" s="110"/>
      <c r="CBI10" s="110"/>
      <c r="CBJ10" s="110"/>
      <c r="CBK10" s="110"/>
      <c r="CBL10" s="110"/>
      <c r="CBM10" s="110"/>
      <c r="CBN10" s="110"/>
      <c r="CBO10" s="110"/>
      <c r="CBP10" s="110"/>
      <c r="CBQ10" s="110"/>
      <c r="CBR10" s="110"/>
      <c r="CBS10" s="110"/>
      <c r="CBT10" s="110"/>
      <c r="CBU10" s="110"/>
      <c r="CBV10" s="110"/>
      <c r="CBW10" s="110"/>
      <c r="CBX10" s="110"/>
      <c r="CBY10" s="110"/>
      <c r="CBZ10" s="110"/>
      <c r="CCA10" s="110"/>
      <c r="CCB10" s="110"/>
      <c r="CCC10" s="110"/>
      <c r="CCD10" s="110"/>
      <c r="CCE10" s="110"/>
      <c r="CCF10" s="110"/>
      <c r="CCG10" s="110"/>
      <c r="CCH10" s="110"/>
      <c r="CCI10" s="110"/>
      <c r="CCJ10" s="110"/>
      <c r="CCK10" s="110"/>
      <c r="CCL10" s="110"/>
      <c r="CCM10" s="110"/>
      <c r="CCN10" s="110"/>
      <c r="CCO10" s="110"/>
      <c r="CCP10" s="110"/>
      <c r="CCQ10" s="110"/>
      <c r="CCR10" s="110"/>
      <c r="CCS10" s="110"/>
      <c r="CCT10" s="110"/>
      <c r="CCU10" s="110"/>
      <c r="CCV10" s="110"/>
      <c r="CCW10" s="110"/>
      <c r="CCX10" s="110"/>
      <c r="CCY10" s="110"/>
      <c r="CCZ10" s="110"/>
      <c r="CDA10" s="110"/>
      <c r="CDB10" s="110"/>
      <c r="CDC10" s="110"/>
      <c r="CDD10" s="110"/>
      <c r="CDE10" s="110"/>
      <c r="CDF10" s="110"/>
      <c r="CDG10" s="110"/>
      <c r="CDH10" s="110"/>
      <c r="CDI10" s="110"/>
      <c r="CDJ10" s="110"/>
      <c r="CDK10" s="110"/>
      <c r="CDL10" s="110"/>
      <c r="CDM10" s="110"/>
      <c r="CDN10" s="110"/>
      <c r="CDO10" s="110"/>
      <c r="CDP10" s="110"/>
      <c r="CDQ10" s="110"/>
      <c r="CDR10" s="110"/>
      <c r="CDS10" s="110"/>
      <c r="CDT10" s="110"/>
      <c r="CDU10" s="110"/>
      <c r="CDV10" s="110"/>
      <c r="CDW10" s="110"/>
      <c r="CDX10" s="110"/>
      <c r="CDY10" s="110"/>
      <c r="CDZ10" s="110"/>
      <c r="CEA10" s="110"/>
      <c r="CEB10" s="110"/>
      <c r="CEC10" s="110"/>
      <c r="CED10" s="110"/>
      <c r="CEE10" s="110"/>
      <c r="CEF10" s="110"/>
      <c r="CEG10" s="110"/>
      <c r="CEH10" s="110"/>
      <c r="CEI10" s="110"/>
      <c r="CEJ10" s="110"/>
      <c r="CEK10" s="110"/>
      <c r="CEL10" s="110"/>
      <c r="CEM10" s="110"/>
      <c r="CEN10" s="110"/>
      <c r="CEO10" s="110"/>
      <c r="CEP10" s="110"/>
      <c r="CEQ10" s="110"/>
      <c r="CER10" s="110"/>
      <c r="CES10" s="110"/>
      <c r="CET10" s="110"/>
      <c r="CEU10" s="110"/>
      <c r="CEV10" s="110"/>
      <c r="CEW10" s="110"/>
      <c r="CEX10" s="110"/>
      <c r="CEY10" s="110"/>
      <c r="CEZ10" s="110"/>
      <c r="CFA10" s="110"/>
      <c r="CFB10" s="110"/>
      <c r="CFC10" s="110"/>
      <c r="CFD10" s="110"/>
      <c r="CFE10" s="110"/>
      <c r="CFF10" s="110"/>
      <c r="CFG10" s="110"/>
      <c r="CFH10" s="110"/>
      <c r="CFI10" s="110"/>
      <c r="CFJ10" s="110"/>
      <c r="CFK10" s="110"/>
      <c r="CFL10" s="110"/>
      <c r="CFM10" s="110"/>
      <c r="CFN10" s="110"/>
      <c r="CFO10" s="110"/>
      <c r="CFP10" s="110"/>
      <c r="CFQ10" s="110"/>
      <c r="CFR10" s="110"/>
      <c r="CFS10" s="110"/>
      <c r="CFT10" s="110"/>
      <c r="CFU10" s="110"/>
      <c r="CFV10" s="110"/>
      <c r="CFW10" s="110"/>
      <c r="CFX10" s="110"/>
      <c r="CFY10" s="110"/>
      <c r="CFZ10" s="110"/>
      <c r="CGA10" s="110"/>
      <c r="CGB10" s="110"/>
      <c r="CGC10" s="110"/>
      <c r="CGD10" s="110"/>
      <c r="CGE10" s="110"/>
      <c r="CGF10" s="110"/>
      <c r="CGG10" s="110"/>
      <c r="CGH10" s="110"/>
      <c r="CGI10" s="110"/>
      <c r="CGJ10" s="110"/>
      <c r="CGK10" s="110"/>
      <c r="CGL10" s="110"/>
      <c r="CGM10" s="110"/>
      <c r="CGN10" s="110"/>
      <c r="CGO10" s="110"/>
      <c r="CGP10" s="110"/>
      <c r="CGQ10" s="110"/>
      <c r="CGR10" s="110"/>
      <c r="CGS10" s="110"/>
      <c r="CGT10" s="110"/>
      <c r="CGU10" s="110"/>
      <c r="CGV10" s="110"/>
      <c r="CGW10" s="110"/>
      <c r="CGX10" s="110"/>
      <c r="CGY10" s="110"/>
      <c r="CGZ10" s="110"/>
      <c r="CHA10" s="110"/>
      <c r="CHB10" s="110"/>
      <c r="CHC10" s="110"/>
      <c r="CHD10" s="110"/>
      <c r="CHE10" s="110"/>
      <c r="CHF10" s="110"/>
      <c r="CHG10" s="110"/>
      <c r="CHH10" s="110"/>
      <c r="CHI10" s="110"/>
      <c r="CHJ10" s="110"/>
      <c r="CHK10" s="110"/>
      <c r="CHL10" s="110"/>
      <c r="CHM10" s="110"/>
      <c r="CHN10" s="110"/>
      <c r="CHO10" s="110"/>
      <c r="CHP10" s="110"/>
      <c r="CHQ10" s="110"/>
      <c r="CHR10" s="110"/>
      <c r="CHS10" s="110"/>
      <c r="CHT10" s="110"/>
      <c r="CHU10" s="110"/>
      <c r="CHV10" s="110"/>
      <c r="CHW10" s="110"/>
      <c r="CHX10" s="110"/>
      <c r="CHY10" s="110"/>
      <c r="CHZ10" s="110"/>
      <c r="CIA10" s="110"/>
      <c r="CIB10" s="110"/>
      <c r="CIC10" s="110"/>
      <c r="CID10" s="110"/>
      <c r="CIE10" s="110"/>
      <c r="CIF10" s="110"/>
      <c r="CIG10" s="110"/>
      <c r="CIH10" s="110"/>
      <c r="CII10" s="110"/>
      <c r="CIJ10" s="110"/>
      <c r="CIK10" s="110"/>
      <c r="CIL10" s="110"/>
      <c r="CIM10" s="110"/>
      <c r="CIN10" s="110"/>
      <c r="CIO10" s="110"/>
      <c r="CIP10" s="110"/>
      <c r="CIQ10" s="110"/>
      <c r="CIR10" s="110"/>
      <c r="CIS10" s="110"/>
      <c r="CIT10" s="110"/>
      <c r="CIU10" s="110"/>
      <c r="CIV10" s="110"/>
      <c r="CIW10" s="110"/>
      <c r="CIX10" s="110"/>
      <c r="CIY10" s="110"/>
      <c r="CIZ10" s="110"/>
      <c r="CJA10" s="110"/>
      <c r="CJB10" s="110"/>
      <c r="CJC10" s="110"/>
      <c r="CJD10" s="110"/>
      <c r="CJE10" s="110"/>
      <c r="CJF10" s="110"/>
      <c r="CJG10" s="110"/>
      <c r="CJH10" s="110"/>
      <c r="CJI10" s="110"/>
      <c r="CJJ10" s="110"/>
      <c r="CJK10" s="110"/>
      <c r="CJL10" s="110"/>
      <c r="CJM10" s="110"/>
      <c r="CJN10" s="110"/>
      <c r="CJO10" s="110"/>
      <c r="CJP10" s="110"/>
      <c r="CJQ10" s="110"/>
      <c r="CJR10" s="110"/>
      <c r="CJS10" s="110"/>
      <c r="CJT10" s="110"/>
      <c r="CJU10" s="110"/>
      <c r="CJV10" s="110"/>
      <c r="CJW10" s="110"/>
      <c r="CJX10" s="110"/>
      <c r="CJY10" s="110"/>
      <c r="CJZ10" s="110"/>
      <c r="CKA10" s="110"/>
      <c r="CKB10" s="110"/>
      <c r="CKC10" s="110"/>
      <c r="CKD10" s="110"/>
      <c r="CKE10" s="110"/>
      <c r="CKF10" s="110"/>
      <c r="CKG10" s="110"/>
      <c r="CKH10" s="110"/>
      <c r="CKI10" s="110"/>
      <c r="CKJ10" s="110"/>
      <c r="CKK10" s="110"/>
      <c r="CKL10" s="110"/>
      <c r="CKM10" s="110"/>
      <c r="CKN10" s="110"/>
      <c r="CKO10" s="110"/>
      <c r="CKP10" s="110"/>
      <c r="CKQ10" s="110"/>
      <c r="CKR10" s="110"/>
      <c r="CKS10" s="110"/>
      <c r="CKT10" s="110"/>
      <c r="CKU10" s="110"/>
      <c r="CKV10" s="110"/>
      <c r="CKW10" s="110"/>
      <c r="CKX10" s="110"/>
      <c r="CKY10" s="110"/>
      <c r="CKZ10" s="110"/>
      <c r="CLA10" s="110"/>
      <c r="CLB10" s="110"/>
      <c r="CLC10" s="110"/>
      <c r="CLD10" s="110"/>
      <c r="CLE10" s="110"/>
      <c r="CLF10" s="110"/>
      <c r="CLG10" s="110"/>
      <c r="CLH10" s="110"/>
      <c r="CLI10" s="110"/>
      <c r="CLJ10" s="110"/>
      <c r="CLK10" s="110"/>
      <c r="CLL10" s="110"/>
      <c r="CLM10" s="110"/>
      <c r="CLN10" s="110"/>
      <c r="CLO10" s="110"/>
      <c r="CLP10" s="110"/>
      <c r="CLQ10" s="110"/>
      <c r="CLR10" s="110"/>
      <c r="CLS10" s="110"/>
      <c r="CLT10" s="110"/>
      <c r="CLU10" s="110"/>
      <c r="CLV10" s="110"/>
      <c r="CLW10" s="110"/>
      <c r="CLX10" s="110"/>
      <c r="CLY10" s="110"/>
      <c r="CLZ10" s="110"/>
      <c r="CMA10" s="110"/>
      <c r="CMB10" s="110"/>
      <c r="CMC10" s="110"/>
      <c r="CMD10" s="110"/>
      <c r="CME10" s="110"/>
      <c r="CMF10" s="110"/>
      <c r="CMG10" s="110"/>
      <c r="CMH10" s="110"/>
      <c r="CMI10" s="110"/>
      <c r="CMJ10" s="110"/>
      <c r="CMK10" s="110"/>
      <c r="CML10" s="110"/>
      <c r="CMM10" s="110"/>
      <c r="CMN10" s="110"/>
      <c r="CMO10" s="110"/>
      <c r="CMP10" s="110"/>
      <c r="CMQ10" s="110"/>
      <c r="CMR10" s="110"/>
      <c r="CMS10" s="110"/>
      <c r="CMT10" s="110"/>
      <c r="CMU10" s="110"/>
      <c r="CMV10" s="110"/>
      <c r="CMW10" s="110"/>
      <c r="CMX10" s="110"/>
      <c r="CMY10" s="110"/>
      <c r="CMZ10" s="110"/>
      <c r="CNA10" s="110"/>
      <c r="CNB10" s="110"/>
      <c r="CNC10" s="110"/>
      <c r="CND10" s="110"/>
      <c r="CNE10" s="110"/>
      <c r="CNF10" s="110"/>
      <c r="CNG10" s="110"/>
      <c r="CNH10" s="110"/>
      <c r="CNI10" s="110"/>
      <c r="CNJ10" s="110"/>
      <c r="CNK10" s="110"/>
      <c r="CNL10" s="110"/>
      <c r="CNM10" s="110"/>
      <c r="CNN10" s="110"/>
      <c r="CNO10" s="110"/>
      <c r="CNP10" s="110"/>
      <c r="CNQ10" s="110"/>
      <c r="CNR10" s="110"/>
      <c r="CNS10" s="110"/>
      <c r="CNT10" s="110"/>
      <c r="CNU10" s="110"/>
      <c r="CNV10" s="110"/>
      <c r="CNW10" s="110"/>
      <c r="CNX10" s="110"/>
      <c r="CNY10" s="110"/>
      <c r="CNZ10" s="110"/>
      <c r="COA10" s="110"/>
      <c r="COB10" s="110"/>
      <c r="COC10" s="110"/>
      <c r="COD10" s="110"/>
      <c r="COE10" s="110"/>
      <c r="COF10" s="110"/>
      <c r="COG10" s="110"/>
      <c r="COH10" s="110"/>
      <c r="COI10" s="110"/>
      <c r="COJ10" s="110"/>
      <c r="COK10" s="110"/>
      <c r="COL10" s="110"/>
      <c r="COM10" s="110"/>
      <c r="CON10" s="110"/>
      <c r="COO10" s="110"/>
      <c r="COP10" s="110"/>
      <c r="COQ10" s="110"/>
      <c r="COR10" s="110"/>
      <c r="COS10" s="110"/>
      <c r="COT10" s="110"/>
      <c r="COU10" s="110"/>
      <c r="COV10" s="110"/>
      <c r="COW10" s="110"/>
      <c r="COX10" s="110"/>
      <c r="COY10" s="110"/>
      <c r="COZ10" s="110"/>
      <c r="CPA10" s="110"/>
      <c r="CPB10" s="110"/>
      <c r="CPC10" s="110"/>
      <c r="CPD10" s="110"/>
      <c r="CPE10" s="110"/>
      <c r="CPF10" s="110"/>
      <c r="CPG10" s="110"/>
      <c r="CPH10" s="110"/>
      <c r="CPI10" s="110"/>
      <c r="CPJ10" s="110"/>
      <c r="CPK10" s="110"/>
      <c r="CPL10" s="110"/>
      <c r="CPM10" s="110"/>
      <c r="CPN10" s="110"/>
      <c r="CPO10" s="110"/>
      <c r="CPP10" s="110"/>
      <c r="CPQ10" s="110"/>
      <c r="CPR10" s="110"/>
      <c r="CPS10" s="110"/>
      <c r="CPT10" s="110"/>
      <c r="CPU10" s="110"/>
      <c r="CPV10" s="110"/>
      <c r="CPW10" s="110"/>
      <c r="CPX10" s="110"/>
      <c r="CPY10" s="110"/>
      <c r="CPZ10" s="110"/>
      <c r="CQA10" s="110"/>
      <c r="CQB10" s="110"/>
      <c r="CQC10" s="110"/>
      <c r="CQD10" s="110"/>
      <c r="CQE10" s="110"/>
      <c r="CQF10" s="110"/>
      <c r="CQG10" s="110"/>
      <c r="CQH10" s="110"/>
      <c r="CQI10" s="110"/>
      <c r="CQJ10" s="110"/>
      <c r="CQK10" s="110"/>
      <c r="CQL10" s="110"/>
      <c r="CQM10" s="110"/>
      <c r="CQN10" s="110"/>
      <c r="CQO10" s="110"/>
      <c r="CQP10" s="110"/>
      <c r="CQQ10" s="110"/>
      <c r="CQR10" s="110"/>
      <c r="CQS10" s="110"/>
      <c r="CQT10" s="110"/>
      <c r="CQU10" s="110"/>
      <c r="CQV10" s="110"/>
      <c r="CQW10" s="110"/>
      <c r="CQX10" s="110"/>
      <c r="CQY10" s="110"/>
      <c r="CQZ10" s="110"/>
      <c r="CRA10" s="110"/>
      <c r="CRB10" s="110"/>
      <c r="CRC10" s="110"/>
      <c r="CRD10" s="110"/>
      <c r="CRE10" s="110"/>
      <c r="CRF10" s="110"/>
      <c r="CRG10" s="110"/>
      <c r="CRH10" s="110"/>
      <c r="CRI10" s="110"/>
      <c r="CRJ10" s="110"/>
      <c r="CRK10" s="110"/>
      <c r="CRL10" s="110"/>
      <c r="CRM10" s="110"/>
      <c r="CRN10" s="110"/>
      <c r="CRO10" s="110"/>
      <c r="CRP10" s="110"/>
      <c r="CRQ10" s="110"/>
      <c r="CRR10" s="110"/>
      <c r="CRS10" s="110"/>
      <c r="CRT10" s="110"/>
      <c r="CRU10" s="110"/>
      <c r="CRV10" s="110"/>
      <c r="CRW10" s="110"/>
      <c r="CRX10" s="110"/>
      <c r="CRY10" s="110"/>
      <c r="CRZ10" s="110"/>
      <c r="CSA10" s="110"/>
      <c r="CSB10" s="110"/>
      <c r="CSC10" s="110"/>
      <c r="CSD10" s="110"/>
      <c r="CSE10" s="110"/>
      <c r="CSF10" s="110"/>
      <c r="CSG10" s="110"/>
      <c r="CSH10" s="110"/>
      <c r="CSI10" s="110"/>
      <c r="CSJ10" s="110"/>
      <c r="CSK10" s="110"/>
      <c r="CSL10" s="110"/>
      <c r="CSM10" s="110"/>
      <c r="CSN10" s="110"/>
      <c r="CSO10" s="110"/>
      <c r="CSP10" s="110"/>
      <c r="CSQ10" s="110"/>
      <c r="CSR10" s="110"/>
      <c r="CSS10" s="110"/>
      <c r="CST10" s="110"/>
      <c r="CSU10" s="110"/>
      <c r="CSV10" s="110"/>
      <c r="CSW10" s="110"/>
      <c r="CSX10" s="110"/>
      <c r="CSY10" s="110"/>
      <c r="CSZ10" s="110"/>
      <c r="CTA10" s="110"/>
      <c r="CTB10" s="110"/>
      <c r="CTC10" s="110"/>
      <c r="CTD10" s="110"/>
      <c r="CTE10" s="110"/>
      <c r="CTF10" s="110"/>
      <c r="CTG10" s="110"/>
      <c r="CTH10" s="110"/>
      <c r="CTI10" s="110"/>
      <c r="CTJ10" s="110"/>
      <c r="CTK10" s="110"/>
      <c r="CTL10" s="110"/>
      <c r="CTM10" s="110"/>
      <c r="CTN10" s="110"/>
      <c r="CTO10" s="110"/>
      <c r="CTP10" s="110"/>
      <c r="CTQ10" s="110"/>
      <c r="CTR10" s="110"/>
      <c r="CTS10" s="110"/>
      <c r="CTT10" s="110"/>
      <c r="CTU10" s="110"/>
      <c r="CTV10" s="110"/>
      <c r="CTW10" s="110"/>
      <c r="CTX10" s="110"/>
      <c r="CTY10" s="110"/>
      <c r="CTZ10" s="110"/>
      <c r="CUA10" s="110"/>
      <c r="CUB10" s="110"/>
      <c r="CUC10" s="110"/>
      <c r="CUD10" s="110"/>
      <c r="CUE10" s="110"/>
      <c r="CUF10" s="110"/>
      <c r="CUG10" s="110"/>
      <c r="CUH10" s="110"/>
      <c r="CUI10" s="110"/>
      <c r="CUJ10" s="110"/>
      <c r="CUK10" s="110"/>
      <c r="CUL10" s="110"/>
      <c r="CUM10" s="110"/>
      <c r="CUN10" s="110"/>
      <c r="CUO10" s="110"/>
      <c r="CUP10" s="110"/>
      <c r="CUQ10" s="110"/>
      <c r="CUR10" s="110"/>
      <c r="CUS10" s="110"/>
      <c r="CUT10" s="110"/>
      <c r="CUU10" s="110"/>
      <c r="CUV10" s="110"/>
      <c r="CUW10" s="110"/>
      <c r="CUX10" s="110"/>
      <c r="CUY10" s="110"/>
      <c r="CUZ10" s="110"/>
      <c r="CVA10" s="110"/>
      <c r="CVB10" s="110"/>
      <c r="CVC10" s="110"/>
      <c r="CVD10" s="110"/>
      <c r="CVE10" s="110"/>
      <c r="CVF10" s="110"/>
      <c r="CVG10" s="110"/>
      <c r="CVH10" s="110"/>
      <c r="CVI10" s="110"/>
      <c r="CVJ10" s="110"/>
      <c r="CVK10" s="110"/>
      <c r="CVL10" s="110"/>
      <c r="CVM10" s="110"/>
      <c r="CVN10" s="110"/>
      <c r="CVO10" s="110"/>
      <c r="CVP10" s="110"/>
      <c r="CVQ10" s="110"/>
      <c r="CVR10" s="110"/>
      <c r="CVS10" s="110"/>
      <c r="CVT10" s="110"/>
      <c r="CVU10" s="110"/>
      <c r="CVV10" s="110"/>
      <c r="CVW10" s="110"/>
      <c r="CVX10" s="110"/>
      <c r="CVY10" s="110"/>
      <c r="CVZ10" s="110"/>
      <c r="CWA10" s="110"/>
      <c r="CWB10" s="110"/>
      <c r="CWC10" s="110"/>
      <c r="CWD10" s="110"/>
      <c r="CWE10" s="110"/>
      <c r="CWF10" s="110"/>
      <c r="CWG10" s="110"/>
      <c r="CWH10" s="110"/>
      <c r="CWI10" s="110"/>
      <c r="CWJ10" s="110"/>
      <c r="CWK10" s="110"/>
      <c r="CWL10" s="110"/>
      <c r="CWM10" s="110"/>
      <c r="CWN10" s="110"/>
      <c r="CWO10" s="110"/>
      <c r="CWP10" s="110"/>
      <c r="CWQ10" s="110"/>
      <c r="CWR10" s="110"/>
      <c r="CWS10" s="110"/>
      <c r="CWT10" s="110"/>
      <c r="CWU10" s="110"/>
      <c r="CWV10" s="110"/>
      <c r="CWW10" s="110"/>
      <c r="CWX10" s="110"/>
      <c r="CWY10" s="110"/>
      <c r="CWZ10" s="110"/>
      <c r="CXA10" s="110"/>
      <c r="CXB10" s="110"/>
      <c r="CXC10" s="110"/>
      <c r="CXD10" s="110"/>
      <c r="CXE10" s="110"/>
      <c r="CXF10" s="110"/>
      <c r="CXG10" s="110"/>
      <c r="CXH10" s="110"/>
      <c r="CXI10" s="110"/>
      <c r="CXJ10" s="110"/>
      <c r="CXK10" s="110"/>
      <c r="CXL10" s="110"/>
      <c r="CXM10" s="110"/>
      <c r="CXN10" s="110"/>
      <c r="CXO10" s="110"/>
      <c r="CXP10" s="110"/>
      <c r="CXQ10" s="110"/>
      <c r="CXR10" s="110"/>
      <c r="CXS10" s="110"/>
      <c r="CXT10" s="110"/>
      <c r="CXU10" s="110"/>
      <c r="CXV10" s="110"/>
      <c r="CXW10" s="110"/>
      <c r="CXX10" s="110"/>
      <c r="CXY10" s="110"/>
      <c r="CXZ10" s="110"/>
      <c r="CYA10" s="110"/>
      <c r="CYB10" s="110"/>
      <c r="CYC10" s="110"/>
      <c r="CYD10" s="110"/>
      <c r="CYE10" s="110"/>
      <c r="CYF10" s="110"/>
      <c r="CYG10" s="110"/>
      <c r="CYH10" s="110"/>
      <c r="CYI10" s="110"/>
      <c r="CYJ10" s="110"/>
      <c r="CYK10" s="110"/>
      <c r="CYL10" s="110"/>
      <c r="CYM10" s="110"/>
      <c r="CYN10" s="110"/>
      <c r="CYO10" s="110"/>
      <c r="CYP10" s="110"/>
      <c r="CYQ10" s="110"/>
      <c r="CYR10" s="110"/>
      <c r="CYS10" s="110"/>
      <c r="CYT10" s="110"/>
      <c r="CYU10" s="110"/>
      <c r="CYV10" s="110"/>
      <c r="CYW10" s="110"/>
      <c r="CYX10" s="110"/>
      <c r="CYY10" s="110"/>
      <c r="CYZ10" s="110"/>
      <c r="CZA10" s="110"/>
      <c r="CZB10" s="110"/>
      <c r="CZC10" s="110"/>
      <c r="CZD10" s="110"/>
      <c r="CZE10" s="110"/>
      <c r="CZF10" s="110"/>
      <c r="CZG10" s="110"/>
      <c r="CZH10" s="110"/>
      <c r="CZI10" s="110"/>
      <c r="CZJ10" s="110"/>
      <c r="CZK10" s="110"/>
      <c r="CZL10" s="110"/>
      <c r="CZM10" s="110"/>
      <c r="CZN10" s="110"/>
      <c r="CZO10" s="110"/>
      <c r="CZP10" s="110"/>
      <c r="CZQ10" s="110"/>
      <c r="CZR10" s="110"/>
      <c r="CZS10" s="110"/>
      <c r="CZT10" s="110"/>
      <c r="CZU10" s="110"/>
      <c r="CZV10" s="110"/>
      <c r="CZW10" s="110"/>
      <c r="CZX10" s="110"/>
      <c r="CZY10" s="110"/>
      <c r="CZZ10" s="110"/>
      <c r="DAA10" s="110"/>
      <c r="DAB10" s="110"/>
      <c r="DAC10" s="110"/>
      <c r="DAD10" s="110"/>
      <c r="DAE10" s="110"/>
      <c r="DAF10" s="110"/>
      <c r="DAG10" s="110"/>
      <c r="DAH10" s="110"/>
      <c r="DAI10" s="110"/>
      <c r="DAJ10" s="110"/>
      <c r="DAK10" s="110"/>
      <c r="DAL10" s="110"/>
      <c r="DAM10" s="110"/>
      <c r="DAN10" s="110"/>
      <c r="DAO10" s="110"/>
      <c r="DAP10" s="110"/>
      <c r="DAQ10" s="110"/>
      <c r="DAR10" s="110"/>
      <c r="DAS10" s="110"/>
      <c r="DAT10" s="110"/>
      <c r="DAU10" s="110"/>
      <c r="DAV10" s="110"/>
      <c r="DAW10" s="110"/>
      <c r="DAX10" s="110"/>
      <c r="DAY10" s="110"/>
      <c r="DAZ10" s="110"/>
      <c r="DBA10" s="110"/>
      <c r="DBB10" s="110"/>
      <c r="DBC10" s="110"/>
      <c r="DBD10" s="110"/>
      <c r="DBE10" s="110"/>
      <c r="DBF10" s="110"/>
      <c r="DBG10" s="110"/>
      <c r="DBH10" s="110"/>
      <c r="DBI10" s="110"/>
      <c r="DBJ10" s="110"/>
      <c r="DBK10" s="110"/>
      <c r="DBL10" s="110"/>
      <c r="DBM10" s="110"/>
      <c r="DBN10" s="110"/>
      <c r="DBO10" s="110"/>
      <c r="DBP10" s="110"/>
      <c r="DBQ10" s="110"/>
      <c r="DBR10" s="110"/>
      <c r="DBS10" s="110"/>
      <c r="DBT10" s="110"/>
      <c r="DBU10" s="110"/>
      <c r="DBV10" s="110"/>
      <c r="DBW10" s="110"/>
      <c r="DBX10" s="110"/>
      <c r="DBY10" s="110"/>
      <c r="DBZ10" s="110"/>
      <c r="DCA10" s="110"/>
      <c r="DCB10" s="110"/>
      <c r="DCC10" s="110"/>
      <c r="DCD10" s="110"/>
      <c r="DCE10" s="110"/>
      <c r="DCF10" s="110"/>
      <c r="DCG10" s="110"/>
      <c r="DCH10" s="110"/>
      <c r="DCI10" s="110"/>
      <c r="DCJ10" s="110"/>
      <c r="DCK10" s="110"/>
      <c r="DCL10" s="110"/>
      <c r="DCM10" s="110"/>
      <c r="DCN10" s="110"/>
      <c r="DCO10" s="110"/>
      <c r="DCP10" s="110"/>
      <c r="DCQ10" s="110"/>
      <c r="DCR10" s="110"/>
      <c r="DCS10" s="110"/>
      <c r="DCT10" s="110"/>
      <c r="DCU10" s="110"/>
      <c r="DCV10" s="110"/>
      <c r="DCW10" s="110"/>
      <c r="DCX10" s="110"/>
      <c r="DCY10" s="110"/>
      <c r="DCZ10" s="110"/>
      <c r="DDA10" s="110"/>
      <c r="DDB10" s="110"/>
      <c r="DDC10" s="110"/>
      <c r="DDD10" s="110"/>
      <c r="DDE10" s="110"/>
      <c r="DDF10" s="110"/>
      <c r="DDG10" s="110"/>
      <c r="DDH10" s="110"/>
      <c r="DDI10" s="110"/>
      <c r="DDJ10" s="110"/>
      <c r="DDK10" s="110"/>
      <c r="DDL10" s="110"/>
      <c r="DDM10" s="110"/>
      <c r="DDN10" s="110"/>
      <c r="DDO10" s="110"/>
      <c r="DDP10" s="110"/>
      <c r="DDQ10" s="110"/>
      <c r="DDR10" s="110"/>
      <c r="DDS10" s="110"/>
      <c r="DDT10" s="110"/>
      <c r="DDU10" s="110"/>
      <c r="DDV10" s="110"/>
      <c r="DDW10" s="110"/>
      <c r="DDX10" s="110"/>
      <c r="DDY10" s="110"/>
      <c r="DDZ10" s="110"/>
      <c r="DEA10" s="110"/>
      <c r="DEB10" s="110"/>
      <c r="DEC10" s="110"/>
      <c r="DED10" s="110"/>
      <c r="DEE10" s="110"/>
      <c r="DEF10" s="110"/>
      <c r="DEG10" s="110"/>
      <c r="DEH10" s="110"/>
      <c r="DEI10" s="110"/>
      <c r="DEJ10" s="110"/>
      <c r="DEK10" s="110"/>
      <c r="DEL10" s="110"/>
      <c r="DEM10" s="110"/>
      <c r="DEN10" s="110"/>
      <c r="DEO10" s="110"/>
      <c r="DEP10" s="110"/>
      <c r="DEQ10" s="110"/>
      <c r="DER10" s="110"/>
      <c r="DES10" s="110"/>
      <c r="DET10" s="110"/>
      <c r="DEU10" s="110"/>
      <c r="DEV10" s="110"/>
      <c r="DEW10" s="110"/>
      <c r="DEX10" s="110"/>
      <c r="DEY10" s="110"/>
      <c r="DEZ10" s="110"/>
      <c r="DFA10" s="110"/>
      <c r="DFB10" s="110"/>
      <c r="DFC10" s="110"/>
      <c r="DFD10" s="110"/>
      <c r="DFE10" s="110"/>
      <c r="DFF10" s="110"/>
      <c r="DFG10" s="110"/>
      <c r="DFH10" s="110"/>
      <c r="DFI10" s="110"/>
      <c r="DFJ10" s="110"/>
      <c r="DFK10" s="110"/>
      <c r="DFL10" s="110"/>
      <c r="DFM10" s="110"/>
      <c r="DFN10" s="110"/>
      <c r="DFO10" s="110"/>
      <c r="DFP10" s="110"/>
      <c r="DFQ10" s="110"/>
      <c r="DFR10" s="110"/>
      <c r="DFS10" s="110"/>
      <c r="DFT10" s="110"/>
      <c r="DFU10" s="110"/>
      <c r="DFV10" s="110"/>
      <c r="DFW10" s="110"/>
      <c r="DFX10" s="110"/>
      <c r="DFY10" s="110"/>
      <c r="DFZ10" s="110"/>
      <c r="DGA10" s="110"/>
      <c r="DGB10" s="110"/>
      <c r="DGC10" s="110"/>
      <c r="DGD10" s="110"/>
      <c r="DGE10" s="110"/>
      <c r="DGF10" s="110"/>
      <c r="DGG10" s="110"/>
      <c r="DGH10" s="110"/>
      <c r="DGI10" s="110"/>
      <c r="DGJ10" s="110"/>
      <c r="DGK10" s="110"/>
      <c r="DGL10" s="110"/>
      <c r="DGM10" s="110"/>
      <c r="DGN10" s="110"/>
      <c r="DGO10" s="110"/>
      <c r="DGP10" s="110"/>
      <c r="DGQ10" s="110"/>
      <c r="DGR10" s="110"/>
      <c r="DGS10" s="110"/>
      <c r="DGT10" s="110"/>
      <c r="DGU10" s="110"/>
      <c r="DGV10" s="110"/>
      <c r="DGW10" s="110"/>
      <c r="DGX10" s="110"/>
      <c r="DGY10" s="110"/>
      <c r="DGZ10" s="110"/>
      <c r="DHA10" s="110"/>
      <c r="DHB10" s="110"/>
      <c r="DHC10" s="110"/>
      <c r="DHD10" s="110"/>
      <c r="DHE10" s="110"/>
      <c r="DHF10" s="110"/>
      <c r="DHG10" s="110"/>
      <c r="DHH10" s="110"/>
      <c r="DHI10" s="110"/>
      <c r="DHJ10" s="110"/>
      <c r="DHK10" s="110"/>
      <c r="DHL10" s="110"/>
      <c r="DHM10" s="110"/>
      <c r="DHN10" s="110"/>
      <c r="DHO10" s="110"/>
      <c r="DHP10" s="110"/>
      <c r="DHQ10" s="110"/>
      <c r="DHR10" s="110"/>
      <c r="DHS10" s="110"/>
      <c r="DHT10" s="110"/>
      <c r="DHU10" s="110"/>
      <c r="DHV10" s="110"/>
      <c r="DHW10" s="110"/>
      <c r="DHX10" s="110"/>
      <c r="DHY10" s="110"/>
      <c r="DHZ10" s="110"/>
      <c r="DIA10" s="110"/>
      <c r="DIB10" s="110"/>
      <c r="DIC10" s="110"/>
      <c r="DID10" s="110"/>
      <c r="DIE10" s="110"/>
      <c r="DIF10" s="110"/>
      <c r="DIG10" s="110"/>
      <c r="DIH10" s="110"/>
      <c r="DII10" s="110"/>
      <c r="DIJ10" s="110"/>
      <c r="DIK10" s="110"/>
      <c r="DIL10" s="110"/>
      <c r="DIM10" s="110"/>
      <c r="DIN10" s="110"/>
      <c r="DIO10" s="110"/>
      <c r="DIP10" s="110"/>
      <c r="DIQ10" s="110"/>
      <c r="DIR10" s="110"/>
      <c r="DIS10" s="110"/>
      <c r="DIT10" s="110"/>
      <c r="DIU10" s="110"/>
      <c r="DIV10" s="110"/>
      <c r="DIW10" s="110"/>
      <c r="DIX10" s="110"/>
      <c r="DIY10" s="110"/>
      <c r="DIZ10" s="110"/>
      <c r="DJA10" s="110"/>
      <c r="DJB10" s="110"/>
      <c r="DJC10" s="110"/>
      <c r="DJD10" s="110"/>
      <c r="DJE10" s="110"/>
      <c r="DJF10" s="110"/>
      <c r="DJG10" s="110"/>
      <c r="DJH10" s="110"/>
      <c r="DJI10" s="110"/>
      <c r="DJJ10" s="110"/>
      <c r="DJK10" s="110"/>
      <c r="DJL10" s="110"/>
      <c r="DJM10" s="110"/>
      <c r="DJN10" s="110"/>
      <c r="DJO10" s="110"/>
      <c r="DJP10" s="110"/>
      <c r="DJQ10" s="110"/>
      <c r="DJR10" s="110"/>
      <c r="DJS10" s="110"/>
      <c r="DJT10" s="110"/>
      <c r="DJU10" s="110"/>
      <c r="DJV10" s="110"/>
      <c r="DJW10" s="110"/>
      <c r="DJX10" s="110"/>
      <c r="DJY10" s="110"/>
      <c r="DJZ10" s="110"/>
      <c r="DKA10" s="110"/>
      <c r="DKB10" s="110"/>
      <c r="DKC10" s="110"/>
      <c r="DKD10" s="110"/>
      <c r="DKE10" s="110"/>
      <c r="DKF10" s="110"/>
      <c r="DKG10" s="110"/>
      <c r="DKH10" s="110"/>
      <c r="DKI10" s="110"/>
      <c r="DKJ10" s="110"/>
      <c r="DKK10" s="110"/>
      <c r="DKL10" s="110"/>
      <c r="DKM10" s="110"/>
      <c r="DKN10" s="110"/>
      <c r="DKO10" s="110"/>
      <c r="DKP10" s="110"/>
      <c r="DKQ10" s="110"/>
      <c r="DKR10" s="110"/>
      <c r="DKS10" s="110"/>
      <c r="DKT10" s="110"/>
      <c r="DKU10" s="110"/>
      <c r="DKV10" s="110"/>
      <c r="DKW10" s="110"/>
      <c r="DKX10" s="110"/>
      <c r="DKY10" s="110"/>
      <c r="DKZ10" s="110"/>
      <c r="DLA10" s="110"/>
      <c r="DLB10" s="110"/>
      <c r="DLC10" s="110"/>
      <c r="DLD10" s="110"/>
      <c r="DLE10" s="110"/>
      <c r="DLF10" s="110"/>
      <c r="DLG10" s="110"/>
      <c r="DLH10" s="110"/>
      <c r="DLI10" s="110"/>
      <c r="DLJ10" s="110"/>
      <c r="DLK10" s="110"/>
      <c r="DLL10" s="110"/>
      <c r="DLM10" s="110"/>
      <c r="DLN10" s="110"/>
      <c r="DLO10" s="110"/>
      <c r="DLP10" s="110"/>
      <c r="DLQ10" s="110"/>
      <c r="DLR10" s="110"/>
      <c r="DLS10" s="110"/>
      <c r="DLT10" s="110"/>
      <c r="DLU10" s="110"/>
      <c r="DLV10" s="110"/>
      <c r="DLW10" s="110"/>
      <c r="DLX10" s="110"/>
      <c r="DLY10" s="110"/>
      <c r="DLZ10" s="110"/>
      <c r="DMA10" s="110"/>
      <c r="DMB10" s="110"/>
      <c r="DMC10" s="110"/>
      <c r="DMD10" s="110"/>
      <c r="DME10" s="110"/>
      <c r="DMF10" s="110"/>
      <c r="DMG10" s="110"/>
      <c r="DMH10" s="110"/>
      <c r="DMI10" s="110"/>
      <c r="DMJ10" s="110"/>
      <c r="DMK10" s="110"/>
      <c r="DML10" s="110"/>
      <c r="DMM10" s="110"/>
      <c r="DMN10" s="110"/>
      <c r="DMO10" s="110"/>
      <c r="DMP10" s="110"/>
      <c r="DMQ10" s="110"/>
      <c r="DMR10" s="110"/>
      <c r="DMS10" s="110"/>
      <c r="DMT10" s="110"/>
      <c r="DMU10" s="110"/>
      <c r="DMV10" s="110"/>
      <c r="DMW10" s="110"/>
      <c r="DMX10" s="110"/>
      <c r="DMY10" s="110"/>
      <c r="DMZ10" s="110"/>
      <c r="DNA10" s="110"/>
      <c r="DNB10" s="110"/>
      <c r="DNC10" s="110"/>
      <c r="DND10" s="110"/>
      <c r="DNE10" s="110"/>
      <c r="DNF10" s="110"/>
      <c r="DNG10" s="110"/>
      <c r="DNH10" s="110"/>
      <c r="DNI10" s="110"/>
      <c r="DNJ10" s="110"/>
      <c r="DNK10" s="110"/>
      <c r="DNL10" s="110"/>
      <c r="DNM10" s="110"/>
      <c r="DNN10" s="110"/>
      <c r="DNO10" s="110"/>
      <c r="DNP10" s="110"/>
      <c r="DNQ10" s="110"/>
      <c r="DNR10" s="110"/>
      <c r="DNS10" s="110"/>
      <c r="DNT10" s="110"/>
      <c r="DNU10" s="110"/>
      <c r="DNV10" s="110"/>
      <c r="DNW10" s="110"/>
      <c r="DNX10" s="110"/>
      <c r="DNY10" s="110"/>
      <c r="DNZ10" s="110"/>
      <c r="DOA10" s="110"/>
      <c r="DOB10" s="110"/>
      <c r="DOC10" s="110"/>
      <c r="DOD10" s="110"/>
      <c r="DOE10" s="110"/>
      <c r="DOF10" s="110"/>
      <c r="DOG10" s="110"/>
      <c r="DOH10" s="110"/>
      <c r="DOI10" s="110"/>
      <c r="DOJ10" s="110"/>
      <c r="DOK10" s="110"/>
      <c r="DOL10" s="110"/>
      <c r="DOM10" s="110"/>
      <c r="DON10" s="110"/>
      <c r="DOO10" s="110"/>
      <c r="DOP10" s="110"/>
      <c r="DOQ10" s="110"/>
      <c r="DOR10" s="110"/>
      <c r="DOS10" s="110"/>
      <c r="DOT10" s="110"/>
      <c r="DOU10" s="110"/>
      <c r="DOV10" s="110"/>
      <c r="DOW10" s="110"/>
      <c r="DOX10" s="110"/>
      <c r="DOY10" s="110"/>
      <c r="DOZ10" s="110"/>
      <c r="DPA10" s="110"/>
      <c r="DPB10" s="110"/>
      <c r="DPC10" s="110"/>
      <c r="DPD10" s="110"/>
      <c r="DPE10" s="110"/>
      <c r="DPF10" s="110"/>
      <c r="DPG10" s="110"/>
      <c r="DPH10" s="110"/>
      <c r="DPI10" s="110"/>
      <c r="DPJ10" s="110"/>
      <c r="DPK10" s="110"/>
      <c r="DPL10" s="110"/>
      <c r="DPM10" s="110"/>
      <c r="DPN10" s="110"/>
      <c r="DPO10" s="110"/>
      <c r="DPP10" s="110"/>
      <c r="DPQ10" s="110"/>
      <c r="DPR10" s="110"/>
      <c r="DPS10" s="110"/>
      <c r="DPT10" s="110"/>
      <c r="DPU10" s="110"/>
      <c r="DPV10" s="110"/>
      <c r="DPW10" s="110"/>
      <c r="DPX10" s="110"/>
      <c r="DPY10" s="110"/>
      <c r="DPZ10" s="110"/>
      <c r="DQA10" s="110"/>
      <c r="DQB10" s="110"/>
      <c r="DQC10" s="110"/>
      <c r="DQD10" s="110"/>
      <c r="DQE10" s="110"/>
      <c r="DQF10" s="110"/>
      <c r="DQG10" s="110"/>
      <c r="DQH10" s="110"/>
      <c r="DQI10" s="110"/>
      <c r="DQJ10" s="110"/>
      <c r="DQK10" s="110"/>
      <c r="DQL10" s="110"/>
      <c r="DQM10" s="110"/>
      <c r="DQN10" s="110"/>
      <c r="DQO10" s="110"/>
      <c r="DQP10" s="110"/>
      <c r="DQQ10" s="110"/>
      <c r="DQR10" s="110"/>
      <c r="DQS10" s="110"/>
      <c r="DQT10" s="110"/>
      <c r="DQU10" s="110"/>
      <c r="DQV10" s="110"/>
      <c r="DQW10" s="110"/>
      <c r="DQX10" s="110"/>
      <c r="DQY10" s="110"/>
      <c r="DQZ10" s="110"/>
      <c r="DRA10" s="110"/>
      <c r="DRB10" s="110"/>
      <c r="DRC10" s="110"/>
      <c r="DRD10" s="110"/>
      <c r="DRE10" s="110"/>
      <c r="DRF10" s="110"/>
      <c r="DRG10" s="110"/>
      <c r="DRH10" s="110"/>
      <c r="DRI10" s="110"/>
      <c r="DRJ10" s="110"/>
      <c r="DRK10" s="110"/>
      <c r="DRL10" s="110"/>
      <c r="DRM10" s="110"/>
      <c r="DRN10" s="110"/>
      <c r="DRO10" s="110"/>
      <c r="DRP10" s="110"/>
      <c r="DRQ10" s="110"/>
      <c r="DRR10" s="110"/>
      <c r="DRS10" s="110"/>
      <c r="DRT10" s="110"/>
      <c r="DRU10" s="110"/>
      <c r="DRV10" s="110"/>
      <c r="DRW10" s="110"/>
      <c r="DRX10" s="110"/>
      <c r="DRY10" s="110"/>
      <c r="DRZ10" s="110"/>
      <c r="DSA10" s="110"/>
      <c r="DSB10" s="110"/>
      <c r="DSC10" s="110"/>
      <c r="DSD10" s="110"/>
      <c r="DSE10" s="110"/>
      <c r="DSF10" s="110"/>
      <c r="DSG10" s="110"/>
      <c r="DSH10" s="110"/>
      <c r="DSI10" s="110"/>
      <c r="DSJ10" s="110"/>
      <c r="DSK10" s="110"/>
      <c r="DSL10" s="110"/>
      <c r="DSM10" s="110"/>
      <c r="DSN10" s="110"/>
      <c r="DSO10" s="110"/>
      <c r="DSP10" s="110"/>
      <c r="DSQ10" s="110"/>
      <c r="DSR10" s="110"/>
      <c r="DSS10" s="110"/>
      <c r="DST10" s="110"/>
      <c r="DSU10" s="110"/>
      <c r="DSV10" s="110"/>
      <c r="DSW10" s="110"/>
      <c r="DSX10" s="110"/>
      <c r="DSY10" s="110"/>
      <c r="DSZ10" s="110"/>
      <c r="DTA10" s="110"/>
      <c r="DTB10" s="110"/>
      <c r="DTC10" s="110"/>
      <c r="DTD10" s="110"/>
      <c r="DTE10" s="110"/>
      <c r="DTF10" s="110"/>
      <c r="DTG10" s="110"/>
      <c r="DTH10" s="110"/>
      <c r="DTI10" s="110"/>
      <c r="DTJ10" s="110"/>
      <c r="DTK10" s="110"/>
      <c r="DTL10" s="110"/>
      <c r="DTM10" s="110"/>
      <c r="DTN10" s="110"/>
      <c r="DTO10" s="110"/>
      <c r="DTP10" s="110"/>
      <c r="DTQ10" s="110"/>
      <c r="DTR10" s="110"/>
      <c r="DTS10" s="110"/>
      <c r="DTT10" s="110"/>
      <c r="DTU10" s="110"/>
      <c r="DTV10" s="110"/>
      <c r="DTW10" s="110"/>
      <c r="DTX10" s="110"/>
      <c r="DTY10" s="110"/>
      <c r="DTZ10" s="110"/>
      <c r="DUA10" s="110"/>
      <c r="DUB10" s="110"/>
      <c r="DUC10" s="110"/>
      <c r="DUD10" s="110"/>
      <c r="DUE10" s="110"/>
      <c r="DUF10" s="110"/>
      <c r="DUG10" s="110"/>
      <c r="DUH10" s="110"/>
      <c r="DUI10" s="110"/>
      <c r="DUJ10" s="110"/>
      <c r="DUK10" s="110"/>
      <c r="DUL10" s="110"/>
      <c r="DUM10" s="110"/>
      <c r="DUN10" s="110"/>
      <c r="DUO10" s="110"/>
      <c r="DUP10" s="110"/>
      <c r="DUQ10" s="110"/>
      <c r="DUR10" s="110"/>
      <c r="DUS10" s="110"/>
      <c r="DUT10" s="110"/>
      <c r="DUU10" s="110"/>
      <c r="DUV10" s="110"/>
      <c r="DUW10" s="110"/>
      <c r="DUX10" s="110"/>
      <c r="DUY10" s="110"/>
      <c r="DUZ10" s="110"/>
      <c r="DVA10" s="110"/>
      <c r="DVB10" s="110"/>
      <c r="DVC10" s="110"/>
      <c r="DVD10" s="110"/>
      <c r="DVE10" s="110"/>
      <c r="DVF10" s="110"/>
      <c r="DVG10" s="110"/>
      <c r="DVH10" s="110"/>
      <c r="DVI10" s="110"/>
      <c r="DVJ10" s="110"/>
      <c r="DVK10" s="110"/>
      <c r="DVL10" s="110"/>
      <c r="DVM10" s="110"/>
      <c r="DVN10" s="110"/>
      <c r="DVO10" s="110"/>
      <c r="DVP10" s="110"/>
      <c r="DVQ10" s="110"/>
      <c r="DVR10" s="110"/>
      <c r="DVS10" s="110"/>
      <c r="DVT10" s="110"/>
      <c r="DVU10" s="110"/>
      <c r="DVV10" s="110"/>
      <c r="DVW10" s="110"/>
      <c r="DVX10" s="110"/>
      <c r="DVY10" s="110"/>
      <c r="DVZ10" s="110"/>
      <c r="DWA10" s="110"/>
      <c r="DWB10" s="110"/>
      <c r="DWC10" s="110"/>
      <c r="DWD10" s="110"/>
      <c r="DWE10" s="110"/>
      <c r="DWF10" s="110"/>
      <c r="DWG10" s="110"/>
      <c r="DWH10" s="110"/>
      <c r="DWI10" s="110"/>
      <c r="DWJ10" s="110"/>
      <c r="DWK10" s="110"/>
      <c r="DWL10" s="110"/>
      <c r="DWM10" s="110"/>
      <c r="DWN10" s="110"/>
      <c r="DWO10" s="110"/>
      <c r="DWP10" s="110"/>
      <c r="DWQ10" s="110"/>
      <c r="DWR10" s="110"/>
      <c r="DWS10" s="110"/>
      <c r="DWT10" s="110"/>
      <c r="DWU10" s="110"/>
      <c r="DWV10" s="110"/>
      <c r="DWW10" s="110"/>
      <c r="DWX10" s="110"/>
      <c r="DWY10" s="110"/>
      <c r="DWZ10" s="110"/>
      <c r="DXA10" s="110"/>
      <c r="DXB10" s="110"/>
      <c r="DXC10" s="110"/>
      <c r="DXD10" s="110"/>
      <c r="DXE10" s="110"/>
      <c r="DXF10" s="110"/>
      <c r="DXG10" s="110"/>
      <c r="DXH10" s="110"/>
      <c r="DXI10" s="110"/>
      <c r="DXJ10" s="110"/>
      <c r="DXK10" s="110"/>
      <c r="DXL10" s="110"/>
      <c r="DXM10" s="110"/>
      <c r="DXN10" s="110"/>
      <c r="DXO10" s="110"/>
      <c r="DXP10" s="110"/>
      <c r="DXQ10" s="110"/>
      <c r="DXR10" s="110"/>
      <c r="DXS10" s="110"/>
      <c r="DXT10" s="110"/>
      <c r="DXU10" s="110"/>
      <c r="DXV10" s="110"/>
      <c r="DXW10" s="110"/>
      <c r="DXX10" s="110"/>
      <c r="DXY10" s="110"/>
      <c r="DXZ10" s="110"/>
      <c r="DYA10" s="110"/>
      <c r="DYB10" s="110"/>
      <c r="DYC10" s="110"/>
      <c r="DYD10" s="110"/>
      <c r="DYE10" s="110"/>
      <c r="DYF10" s="110"/>
      <c r="DYG10" s="110"/>
      <c r="DYH10" s="110"/>
      <c r="DYI10" s="110"/>
      <c r="DYJ10" s="110"/>
      <c r="DYK10" s="110"/>
      <c r="DYL10" s="110"/>
      <c r="DYM10" s="110"/>
      <c r="DYN10" s="110"/>
      <c r="DYO10" s="110"/>
      <c r="DYP10" s="110"/>
      <c r="DYQ10" s="110"/>
      <c r="DYR10" s="110"/>
      <c r="DYS10" s="110"/>
      <c r="DYT10" s="110"/>
      <c r="DYU10" s="110"/>
      <c r="DYV10" s="110"/>
      <c r="DYW10" s="110"/>
      <c r="DYX10" s="110"/>
      <c r="DYY10" s="110"/>
      <c r="DYZ10" s="110"/>
      <c r="DZA10" s="110"/>
      <c r="DZB10" s="110"/>
      <c r="DZC10" s="110"/>
      <c r="DZD10" s="110"/>
      <c r="DZE10" s="110"/>
      <c r="DZF10" s="110"/>
      <c r="DZG10" s="110"/>
      <c r="DZH10" s="110"/>
      <c r="DZI10" s="110"/>
      <c r="DZJ10" s="110"/>
      <c r="DZK10" s="110"/>
      <c r="DZL10" s="110"/>
      <c r="DZM10" s="110"/>
      <c r="DZN10" s="110"/>
      <c r="DZO10" s="110"/>
      <c r="DZP10" s="110"/>
      <c r="DZQ10" s="110"/>
      <c r="DZR10" s="110"/>
      <c r="DZS10" s="110"/>
      <c r="DZT10" s="110"/>
      <c r="DZU10" s="110"/>
      <c r="DZV10" s="110"/>
      <c r="DZW10" s="110"/>
      <c r="DZX10" s="110"/>
      <c r="DZY10" s="110"/>
      <c r="DZZ10" s="110"/>
      <c r="EAA10" s="110"/>
      <c r="EAB10" s="110"/>
      <c r="EAC10" s="110"/>
      <c r="EAD10" s="110"/>
      <c r="EAE10" s="110"/>
      <c r="EAF10" s="110"/>
      <c r="EAG10" s="110"/>
      <c r="EAH10" s="110"/>
      <c r="EAI10" s="110"/>
      <c r="EAJ10" s="110"/>
      <c r="EAK10" s="110"/>
      <c r="EAL10" s="110"/>
      <c r="EAM10" s="110"/>
      <c r="EAN10" s="110"/>
      <c r="EAO10" s="110"/>
      <c r="EAP10" s="110"/>
      <c r="EAQ10" s="110"/>
      <c r="EAR10" s="110"/>
      <c r="EAS10" s="110"/>
      <c r="EAT10" s="110"/>
      <c r="EAU10" s="110"/>
      <c r="EAV10" s="110"/>
      <c r="EAW10" s="110"/>
      <c r="EAX10" s="110"/>
      <c r="EAY10" s="110"/>
      <c r="EAZ10" s="110"/>
      <c r="EBA10" s="110"/>
      <c r="EBB10" s="110"/>
      <c r="EBC10" s="110"/>
      <c r="EBD10" s="110"/>
      <c r="EBE10" s="110"/>
      <c r="EBF10" s="110"/>
      <c r="EBG10" s="110"/>
      <c r="EBH10" s="110"/>
      <c r="EBI10" s="110"/>
      <c r="EBJ10" s="110"/>
      <c r="EBK10" s="110"/>
      <c r="EBL10" s="110"/>
      <c r="EBM10" s="110"/>
      <c r="EBN10" s="110"/>
      <c r="EBO10" s="110"/>
      <c r="EBP10" s="110"/>
      <c r="EBQ10" s="110"/>
      <c r="EBR10" s="110"/>
      <c r="EBS10" s="110"/>
      <c r="EBT10" s="110"/>
      <c r="EBU10" s="110"/>
      <c r="EBV10" s="110"/>
      <c r="EBW10" s="110"/>
      <c r="EBX10" s="110"/>
      <c r="EBY10" s="110"/>
      <c r="EBZ10" s="110"/>
      <c r="ECA10" s="110"/>
      <c r="ECB10" s="110"/>
      <c r="ECC10" s="110"/>
      <c r="ECD10" s="110"/>
      <c r="ECE10" s="110"/>
      <c r="ECF10" s="110"/>
      <c r="ECG10" s="110"/>
      <c r="ECH10" s="110"/>
      <c r="ECI10" s="110"/>
      <c r="ECJ10" s="110"/>
      <c r="ECK10" s="110"/>
      <c r="ECL10" s="110"/>
      <c r="ECM10" s="110"/>
      <c r="ECN10" s="110"/>
      <c r="ECO10" s="110"/>
      <c r="ECP10" s="110"/>
      <c r="ECQ10" s="110"/>
      <c r="ECR10" s="110"/>
      <c r="ECS10" s="110"/>
      <c r="ECT10" s="110"/>
      <c r="ECU10" s="110"/>
      <c r="ECV10" s="110"/>
      <c r="ECW10" s="110"/>
      <c r="ECX10" s="110"/>
      <c r="ECY10" s="110"/>
      <c r="ECZ10" s="110"/>
      <c r="EDA10" s="110"/>
      <c r="EDB10" s="110"/>
      <c r="EDC10" s="110"/>
      <c r="EDD10" s="110"/>
      <c r="EDE10" s="110"/>
      <c r="EDF10" s="110"/>
      <c r="EDG10" s="110"/>
      <c r="EDH10" s="110"/>
      <c r="EDI10" s="110"/>
      <c r="EDJ10" s="110"/>
      <c r="EDK10" s="110"/>
      <c r="EDL10" s="110"/>
      <c r="EDM10" s="110"/>
      <c r="EDN10" s="110"/>
      <c r="EDO10" s="110"/>
      <c r="EDP10" s="110"/>
      <c r="EDQ10" s="110"/>
      <c r="EDR10" s="110"/>
      <c r="EDS10" s="110"/>
      <c r="EDT10" s="110"/>
      <c r="EDU10" s="110"/>
      <c r="EDV10" s="110"/>
      <c r="EDW10" s="110"/>
      <c r="EDX10" s="110"/>
      <c r="EDY10" s="110"/>
      <c r="EDZ10" s="110"/>
      <c r="EEA10" s="110"/>
      <c r="EEB10" s="110"/>
      <c r="EEC10" s="110"/>
      <c r="EED10" s="110"/>
      <c r="EEE10" s="110"/>
      <c r="EEF10" s="110"/>
      <c r="EEG10" s="110"/>
      <c r="EEH10" s="110"/>
      <c r="EEI10" s="110"/>
      <c r="EEJ10" s="110"/>
      <c r="EEK10" s="110"/>
      <c r="EEL10" s="110"/>
      <c r="EEM10" s="110"/>
      <c r="EEN10" s="110"/>
      <c r="EEO10" s="110"/>
      <c r="EEP10" s="110"/>
      <c r="EEQ10" s="110"/>
      <c r="EER10" s="110"/>
      <c r="EES10" s="110"/>
      <c r="EET10" s="110"/>
      <c r="EEU10" s="110"/>
      <c r="EEV10" s="110"/>
      <c r="EEW10" s="110"/>
      <c r="EEX10" s="110"/>
      <c r="EEY10" s="110"/>
      <c r="EEZ10" s="110"/>
      <c r="EFA10" s="110"/>
      <c r="EFB10" s="110"/>
      <c r="EFC10" s="110"/>
      <c r="EFD10" s="110"/>
      <c r="EFE10" s="110"/>
      <c r="EFF10" s="110"/>
      <c r="EFG10" s="110"/>
      <c r="EFH10" s="110"/>
      <c r="EFI10" s="110"/>
      <c r="EFJ10" s="110"/>
      <c r="EFK10" s="110"/>
      <c r="EFL10" s="110"/>
      <c r="EFM10" s="110"/>
      <c r="EFN10" s="110"/>
      <c r="EFO10" s="110"/>
      <c r="EFP10" s="110"/>
      <c r="EFQ10" s="110"/>
      <c r="EFR10" s="110"/>
      <c r="EFS10" s="110"/>
      <c r="EFT10" s="110"/>
      <c r="EFU10" s="110"/>
      <c r="EFV10" s="110"/>
      <c r="EFW10" s="110"/>
      <c r="EFX10" s="110"/>
      <c r="EFY10" s="110"/>
      <c r="EFZ10" s="110"/>
      <c r="EGA10" s="110"/>
      <c r="EGB10" s="110"/>
      <c r="EGC10" s="110"/>
      <c r="EGD10" s="110"/>
      <c r="EGE10" s="110"/>
      <c r="EGF10" s="110"/>
      <c r="EGG10" s="110"/>
      <c r="EGH10" s="110"/>
      <c r="EGI10" s="110"/>
      <c r="EGJ10" s="110"/>
      <c r="EGK10" s="110"/>
      <c r="EGL10" s="110"/>
      <c r="EGM10" s="110"/>
      <c r="EGN10" s="110"/>
      <c r="EGO10" s="110"/>
      <c r="EGP10" s="110"/>
      <c r="EGQ10" s="110"/>
      <c r="EGR10" s="110"/>
      <c r="EGS10" s="110"/>
      <c r="EGT10" s="110"/>
      <c r="EGU10" s="110"/>
      <c r="EGV10" s="110"/>
      <c r="EGW10" s="110"/>
      <c r="EGX10" s="110"/>
      <c r="EGY10" s="110"/>
      <c r="EGZ10" s="110"/>
      <c r="EHA10" s="110"/>
      <c r="EHB10" s="110"/>
      <c r="EHC10" s="110"/>
      <c r="EHD10" s="110"/>
      <c r="EHE10" s="110"/>
      <c r="EHF10" s="110"/>
      <c r="EHG10" s="110"/>
      <c r="EHH10" s="110"/>
      <c r="EHI10" s="110"/>
      <c r="EHJ10" s="110"/>
      <c r="EHK10" s="110"/>
      <c r="EHL10" s="110"/>
      <c r="EHM10" s="110"/>
      <c r="EHN10" s="110"/>
      <c r="EHO10" s="110"/>
      <c r="EHP10" s="110"/>
      <c r="EHQ10" s="110"/>
      <c r="EHR10" s="110"/>
      <c r="EHS10" s="110"/>
      <c r="EHT10" s="110"/>
      <c r="EHU10" s="110"/>
      <c r="EHV10" s="110"/>
      <c r="EHW10" s="110"/>
      <c r="EHX10" s="110"/>
      <c r="EHY10" s="110"/>
      <c r="EHZ10" s="110"/>
      <c r="EIA10" s="110"/>
      <c r="EIB10" s="110"/>
      <c r="EIC10" s="110"/>
      <c r="EID10" s="110"/>
      <c r="EIE10" s="110"/>
      <c r="EIF10" s="110"/>
      <c r="EIG10" s="110"/>
      <c r="EIH10" s="110"/>
      <c r="EII10" s="110"/>
      <c r="EIJ10" s="110"/>
      <c r="EIK10" s="110"/>
      <c r="EIL10" s="110"/>
      <c r="EIM10" s="110"/>
      <c r="EIN10" s="110"/>
      <c r="EIO10" s="110"/>
      <c r="EIP10" s="110"/>
      <c r="EIQ10" s="110"/>
      <c r="EIR10" s="110"/>
      <c r="EIS10" s="110"/>
      <c r="EIT10" s="110"/>
      <c r="EIU10" s="110"/>
      <c r="EIV10" s="110"/>
      <c r="EIW10" s="110"/>
      <c r="EIX10" s="110"/>
      <c r="EIY10" s="110"/>
      <c r="EIZ10" s="110"/>
      <c r="EJA10" s="110"/>
      <c r="EJB10" s="110"/>
      <c r="EJC10" s="110"/>
      <c r="EJD10" s="110"/>
      <c r="EJE10" s="110"/>
      <c r="EJF10" s="110"/>
      <c r="EJG10" s="110"/>
      <c r="EJH10" s="110"/>
      <c r="EJI10" s="110"/>
      <c r="EJJ10" s="110"/>
      <c r="EJK10" s="110"/>
      <c r="EJL10" s="110"/>
      <c r="EJM10" s="110"/>
      <c r="EJN10" s="110"/>
      <c r="EJO10" s="110"/>
      <c r="EJP10" s="110"/>
      <c r="EJQ10" s="110"/>
      <c r="EJR10" s="110"/>
      <c r="EJS10" s="110"/>
      <c r="EJT10" s="110"/>
      <c r="EJU10" s="110"/>
      <c r="EJV10" s="110"/>
      <c r="EJW10" s="110"/>
      <c r="EJX10" s="110"/>
      <c r="EJY10" s="110"/>
      <c r="EJZ10" s="110"/>
      <c r="EKA10" s="110"/>
      <c r="EKB10" s="110"/>
      <c r="EKC10" s="110"/>
      <c r="EKD10" s="110"/>
      <c r="EKE10" s="110"/>
      <c r="EKF10" s="110"/>
      <c r="EKG10" s="110"/>
      <c r="EKH10" s="110"/>
      <c r="EKI10" s="110"/>
      <c r="EKJ10" s="110"/>
      <c r="EKK10" s="110"/>
      <c r="EKL10" s="110"/>
      <c r="EKM10" s="110"/>
      <c r="EKN10" s="110"/>
      <c r="EKO10" s="110"/>
      <c r="EKP10" s="110"/>
      <c r="EKQ10" s="110"/>
      <c r="EKR10" s="110"/>
      <c r="EKS10" s="110"/>
      <c r="EKT10" s="110"/>
      <c r="EKU10" s="110"/>
      <c r="EKV10" s="110"/>
      <c r="EKW10" s="110"/>
      <c r="EKX10" s="110"/>
      <c r="EKY10" s="110"/>
      <c r="EKZ10" s="110"/>
      <c r="ELA10" s="110"/>
      <c r="ELB10" s="110"/>
      <c r="ELC10" s="110"/>
      <c r="ELD10" s="110"/>
      <c r="ELE10" s="110"/>
      <c r="ELF10" s="110"/>
      <c r="ELG10" s="110"/>
      <c r="ELH10" s="110"/>
      <c r="ELI10" s="110"/>
      <c r="ELJ10" s="110"/>
      <c r="ELK10" s="110"/>
      <c r="ELL10" s="110"/>
      <c r="ELM10" s="110"/>
      <c r="ELN10" s="110"/>
      <c r="ELO10" s="110"/>
      <c r="ELP10" s="110"/>
      <c r="ELQ10" s="110"/>
      <c r="ELR10" s="110"/>
      <c r="ELS10" s="110"/>
      <c r="ELT10" s="110"/>
      <c r="ELU10" s="110"/>
      <c r="ELV10" s="110"/>
      <c r="ELW10" s="110"/>
      <c r="ELX10" s="110"/>
      <c r="ELY10" s="110"/>
      <c r="ELZ10" s="110"/>
      <c r="EMA10" s="110"/>
      <c r="EMB10" s="110"/>
      <c r="EMC10" s="110"/>
      <c r="EMD10" s="110"/>
      <c r="EME10" s="110"/>
      <c r="EMF10" s="110"/>
      <c r="EMG10" s="110"/>
      <c r="EMH10" s="110"/>
      <c r="EMI10" s="110"/>
      <c r="EMJ10" s="110"/>
      <c r="EMK10" s="110"/>
      <c r="EML10" s="110"/>
      <c r="EMM10" s="110"/>
      <c r="EMN10" s="110"/>
      <c r="EMO10" s="110"/>
      <c r="EMP10" s="110"/>
      <c r="EMQ10" s="110"/>
      <c r="EMR10" s="110"/>
      <c r="EMS10" s="110"/>
      <c r="EMT10" s="110"/>
      <c r="EMU10" s="110"/>
      <c r="EMV10" s="110"/>
      <c r="EMW10" s="110"/>
      <c r="EMX10" s="110"/>
      <c r="EMY10" s="110"/>
      <c r="EMZ10" s="110"/>
      <c r="ENA10" s="110"/>
      <c r="ENB10" s="110"/>
      <c r="ENC10" s="110"/>
      <c r="END10" s="110"/>
      <c r="ENE10" s="110"/>
      <c r="ENF10" s="110"/>
      <c r="ENG10" s="110"/>
      <c r="ENH10" s="110"/>
      <c r="ENI10" s="110"/>
      <c r="ENJ10" s="110"/>
      <c r="ENK10" s="110"/>
      <c r="ENL10" s="110"/>
      <c r="ENM10" s="110"/>
      <c r="ENN10" s="110"/>
      <c r="ENO10" s="110"/>
      <c r="ENP10" s="110"/>
      <c r="ENQ10" s="110"/>
      <c r="ENR10" s="110"/>
      <c r="ENS10" s="110"/>
      <c r="ENT10" s="110"/>
      <c r="ENU10" s="110"/>
      <c r="ENV10" s="110"/>
      <c r="ENW10" s="110"/>
      <c r="ENX10" s="110"/>
      <c r="ENY10" s="110"/>
      <c r="ENZ10" s="110"/>
      <c r="EOA10" s="110"/>
      <c r="EOB10" s="110"/>
      <c r="EOC10" s="110"/>
      <c r="EOD10" s="110"/>
      <c r="EOE10" s="110"/>
      <c r="EOF10" s="110"/>
      <c r="EOG10" s="110"/>
      <c r="EOH10" s="110"/>
      <c r="EOI10" s="110"/>
      <c r="EOJ10" s="110"/>
      <c r="EOK10" s="110"/>
      <c r="EOL10" s="110"/>
      <c r="EOM10" s="110"/>
      <c r="EON10" s="110"/>
      <c r="EOO10" s="110"/>
      <c r="EOP10" s="110"/>
      <c r="EOQ10" s="110"/>
      <c r="EOR10" s="110"/>
      <c r="EOS10" s="110"/>
      <c r="EOT10" s="110"/>
      <c r="EOU10" s="110"/>
      <c r="EOV10" s="110"/>
      <c r="EOW10" s="110"/>
      <c r="EOX10" s="110"/>
      <c r="EOY10" s="110"/>
      <c r="EOZ10" s="110"/>
      <c r="EPA10" s="110"/>
      <c r="EPB10" s="110"/>
      <c r="EPC10" s="110"/>
      <c r="EPD10" s="110"/>
      <c r="EPE10" s="110"/>
      <c r="EPF10" s="110"/>
      <c r="EPG10" s="110"/>
      <c r="EPH10" s="110"/>
      <c r="EPI10" s="110"/>
      <c r="EPJ10" s="110"/>
      <c r="EPK10" s="110"/>
      <c r="EPL10" s="110"/>
      <c r="EPM10" s="110"/>
      <c r="EPN10" s="110"/>
      <c r="EPO10" s="110"/>
      <c r="EPP10" s="110"/>
      <c r="EPQ10" s="110"/>
      <c r="EPR10" s="110"/>
      <c r="EPS10" s="110"/>
      <c r="EPT10" s="110"/>
      <c r="EPU10" s="110"/>
      <c r="EPV10" s="110"/>
      <c r="EPW10" s="110"/>
      <c r="EPX10" s="110"/>
      <c r="EPY10" s="110"/>
      <c r="EPZ10" s="110"/>
      <c r="EQA10" s="110"/>
      <c r="EQB10" s="110"/>
      <c r="EQC10" s="110"/>
      <c r="EQD10" s="110"/>
      <c r="EQE10" s="110"/>
      <c r="EQF10" s="110"/>
      <c r="EQG10" s="110"/>
      <c r="EQH10" s="110"/>
      <c r="EQI10" s="110"/>
      <c r="EQJ10" s="110"/>
      <c r="EQK10" s="110"/>
      <c r="EQL10" s="110"/>
      <c r="EQM10" s="110"/>
      <c r="EQN10" s="110"/>
      <c r="EQO10" s="110"/>
      <c r="EQP10" s="110"/>
      <c r="EQQ10" s="110"/>
      <c r="EQR10" s="110"/>
      <c r="EQS10" s="110"/>
      <c r="EQT10" s="110"/>
      <c r="EQU10" s="110"/>
      <c r="EQV10" s="110"/>
      <c r="EQW10" s="110"/>
      <c r="EQX10" s="110"/>
      <c r="EQY10" s="110"/>
      <c r="EQZ10" s="110"/>
      <c r="ERA10" s="110"/>
      <c r="ERB10" s="110"/>
      <c r="ERC10" s="110"/>
      <c r="ERD10" s="110"/>
      <c r="ERE10" s="110"/>
      <c r="ERF10" s="110"/>
      <c r="ERG10" s="110"/>
      <c r="ERH10" s="110"/>
      <c r="ERI10" s="110"/>
      <c r="ERJ10" s="110"/>
      <c r="ERK10" s="110"/>
      <c r="ERL10" s="110"/>
      <c r="ERM10" s="110"/>
      <c r="ERN10" s="110"/>
      <c r="ERO10" s="110"/>
      <c r="ERP10" s="110"/>
      <c r="ERQ10" s="110"/>
      <c r="ERR10" s="110"/>
      <c r="ERS10" s="110"/>
      <c r="ERT10" s="110"/>
      <c r="ERU10" s="110"/>
      <c r="ERV10" s="110"/>
      <c r="ERW10" s="110"/>
      <c r="ERX10" s="110"/>
      <c r="ERY10" s="110"/>
      <c r="ERZ10" s="110"/>
      <c r="ESA10" s="110"/>
      <c r="ESB10" s="110"/>
      <c r="ESC10" s="110"/>
      <c r="ESD10" s="110"/>
      <c r="ESE10" s="110"/>
      <c r="ESF10" s="110"/>
      <c r="ESG10" s="110"/>
      <c r="ESH10" s="110"/>
      <c r="ESI10" s="110"/>
      <c r="ESJ10" s="110"/>
      <c r="ESK10" s="110"/>
      <c r="ESL10" s="110"/>
      <c r="ESM10" s="110"/>
      <c r="ESN10" s="110"/>
      <c r="ESO10" s="110"/>
      <c r="ESP10" s="110"/>
      <c r="ESQ10" s="110"/>
      <c r="ESR10" s="110"/>
      <c r="ESS10" s="110"/>
      <c r="EST10" s="110"/>
      <c r="ESU10" s="110"/>
      <c r="ESV10" s="110"/>
      <c r="ESW10" s="110"/>
      <c r="ESX10" s="110"/>
      <c r="ESY10" s="110"/>
      <c r="ESZ10" s="110"/>
      <c r="ETA10" s="110"/>
      <c r="ETB10" s="110"/>
      <c r="ETC10" s="110"/>
      <c r="ETD10" s="110"/>
      <c r="ETE10" s="110"/>
      <c r="ETF10" s="110"/>
      <c r="ETG10" s="110"/>
      <c r="ETH10" s="110"/>
      <c r="ETI10" s="110"/>
      <c r="ETJ10" s="110"/>
      <c r="ETK10" s="110"/>
      <c r="ETL10" s="110"/>
      <c r="ETM10" s="110"/>
      <c r="ETN10" s="110"/>
      <c r="ETO10" s="110"/>
      <c r="ETP10" s="110"/>
      <c r="ETQ10" s="110"/>
      <c r="ETR10" s="110"/>
      <c r="ETS10" s="110"/>
      <c r="ETT10" s="110"/>
      <c r="ETU10" s="110"/>
      <c r="ETV10" s="110"/>
      <c r="ETW10" s="110"/>
      <c r="ETX10" s="110"/>
      <c r="ETY10" s="110"/>
      <c r="ETZ10" s="110"/>
      <c r="EUA10" s="110"/>
      <c r="EUB10" s="110"/>
      <c r="EUC10" s="110"/>
      <c r="EUD10" s="110"/>
      <c r="EUE10" s="110"/>
      <c r="EUF10" s="110"/>
      <c r="EUG10" s="110"/>
      <c r="EUH10" s="110"/>
      <c r="EUI10" s="110"/>
      <c r="EUJ10" s="110"/>
      <c r="EUK10" s="110"/>
      <c r="EUL10" s="110"/>
      <c r="EUM10" s="110"/>
      <c r="EUN10" s="110"/>
      <c r="EUO10" s="110"/>
      <c r="EUP10" s="110"/>
      <c r="EUQ10" s="110"/>
      <c r="EUR10" s="110"/>
      <c r="EUS10" s="110"/>
      <c r="EUT10" s="110"/>
      <c r="EUU10" s="110"/>
      <c r="EUV10" s="110"/>
      <c r="EUW10" s="110"/>
      <c r="EUX10" s="110"/>
      <c r="EUY10" s="110"/>
      <c r="EUZ10" s="110"/>
      <c r="EVA10" s="110"/>
      <c r="EVB10" s="110"/>
      <c r="EVC10" s="110"/>
      <c r="EVD10" s="110"/>
      <c r="EVE10" s="110"/>
      <c r="EVF10" s="110"/>
      <c r="EVG10" s="110"/>
      <c r="EVH10" s="110"/>
      <c r="EVI10" s="110"/>
      <c r="EVJ10" s="110"/>
      <c r="EVK10" s="110"/>
      <c r="EVL10" s="110"/>
      <c r="EVM10" s="110"/>
      <c r="EVN10" s="110"/>
      <c r="EVO10" s="110"/>
      <c r="EVP10" s="110"/>
      <c r="EVQ10" s="110"/>
      <c r="EVR10" s="110"/>
      <c r="EVS10" s="110"/>
      <c r="EVT10" s="110"/>
      <c r="EVU10" s="110"/>
      <c r="EVV10" s="110"/>
      <c r="EVW10" s="110"/>
      <c r="EVX10" s="110"/>
      <c r="EVY10" s="110"/>
      <c r="EVZ10" s="110"/>
      <c r="EWA10" s="110"/>
      <c r="EWB10" s="110"/>
      <c r="EWC10" s="110"/>
      <c r="EWD10" s="110"/>
      <c r="EWE10" s="110"/>
      <c r="EWF10" s="110"/>
      <c r="EWG10" s="110"/>
      <c r="EWH10" s="110"/>
      <c r="EWI10" s="110"/>
      <c r="EWJ10" s="110"/>
      <c r="EWK10" s="110"/>
      <c r="EWL10" s="110"/>
      <c r="EWM10" s="110"/>
      <c r="EWN10" s="110"/>
      <c r="EWO10" s="110"/>
      <c r="EWP10" s="110"/>
      <c r="EWQ10" s="110"/>
      <c r="EWR10" s="110"/>
      <c r="EWS10" s="110"/>
      <c r="EWT10" s="110"/>
      <c r="EWU10" s="110"/>
      <c r="EWV10" s="110"/>
      <c r="EWW10" s="110"/>
      <c r="EWX10" s="110"/>
      <c r="EWY10" s="110"/>
      <c r="EWZ10" s="110"/>
      <c r="EXA10" s="110"/>
      <c r="EXB10" s="110"/>
      <c r="EXC10" s="110"/>
      <c r="EXD10" s="110"/>
      <c r="EXE10" s="110"/>
      <c r="EXF10" s="110"/>
      <c r="EXG10" s="110"/>
      <c r="EXH10" s="110"/>
      <c r="EXI10" s="110"/>
      <c r="EXJ10" s="110"/>
      <c r="EXK10" s="110"/>
      <c r="EXL10" s="110"/>
      <c r="EXM10" s="110"/>
      <c r="EXN10" s="110"/>
      <c r="EXO10" s="110"/>
      <c r="EXP10" s="110"/>
      <c r="EXQ10" s="110"/>
      <c r="EXR10" s="110"/>
      <c r="EXS10" s="110"/>
      <c r="EXT10" s="110"/>
      <c r="EXU10" s="110"/>
      <c r="EXV10" s="110"/>
      <c r="EXW10" s="110"/>
      <c r="EXX10" s="110"/>
      <c r="EXY10" s="110"/>
      <c r="EXZ10" s="110"/>
      <c r="EYA10" s="110"/>
      <c r="EYB10" s="110"/>
      <c r="EYC10" s="110"/>
      <c r="EYD10" s="110"/>
      <c r="EYE10" s="110"/>
      <c r="EYF10" s="110"/>
      <c r="EYG10" s="110"/>
      <c r="EYH10" s="110"/>
      <c r="EYI10" s="110"/>
      <c r="EYJ10" s="110"/>
      <c r="EYK10" s="110"/>
      <c r="EYL10" s="110"/>
      <c r="EYM10" s="110"/>
      <c r="EYN10" s="110"/>
      <c r="EYO10" s="110"/>
      <c r="EYP10" s="110"/>
      <c r="EYQ10" s="110"/>
      <c r="EYR10" s="110"/>
      <c r="EYS10" s="110"/>
      <c r="EYT10" s="110"/>
      <c r="EYU10" s="110"/>
      <c r="EYV10" s="110"/>
      <c r="EYW10" s="110"/>
      <c r="EYX10" s="110"/>
      <c r="EYY10" s="110"/>
      <c r="EYZ10" s="110"/>
      <c r="EZA10" s="110"/>
      <c r="EZB10" s="110"/>
      <c r="EZC10" s="110"/>
      <c r="EZD10" s="110"/>
      <c r="EZE10" s="110"/>
      <c r="EZF10" s="110"/>
      <c r="EZG10" s="110"/>
      <c r="EZH10" s="110"/>
      <c r="EZI10" s="110"/>
      <c r="EZJ10" s="110"/>
      <c r="EZK10" s="110"/>
      <c r="EZL10" s="110"/>
      <c r="EZM10" s="110"/>
      <c r="EZN10" s="110"/>
      <c r="EZO10" s="110"/>
      <c r="EZP10" s="110"/>
      <c r="EZQ10" s="110"/>
      <c r="EZR10" s="110"/>
      <c r="EZS10" s="110"/>
      <c r="EZT10" s="110"/>
      <c r="EZU10" s="110"/>
      <c r="EZV10" s="110"/>
      <c r="EZW10" s="110"/>
      <c r="EZX10" s="110"/>
      <c r="EZY10" s="110"/>
      <c r="EZZ10" s="110"/>
      <c r="FAA10" s="110"/>
      <c r="FAB10" s="110"/>
      <c r="FAC10" s="110"/>
      <c r="FAD10" s="110"/>
      <c r="FAE10" s="110"/>
      <c r="FAF10" s="110"/>
      <c r="FAG10" s="110"/>
      <c r="FAH10" s="110"/>
      <c r="FAI10" s="110"/>
      <c r="FAJ10" s="110"/>
      <c r="FAK10" s="110"/>
      <c r="FAL10" s="110"/>
      <c r="FAM10" s="110"/>
      <c r="FAN10" s="110"/>
      <c r="FAO10" s="110"/>
      <c r="FAP10" s="110"/>
      <c r="FAQ10" s="110"/>
      <c r="FAR10" s="110"/>
      <c r="FAS10" s="110"/>
      <c r="FAT10" s="110"/>
      <c r="FAU10" s="110"/>
      <c r="FAV10" s="110"/>
      <c r="FAW10" s="110"/>
      <c r="FAX10" s="110"/>
      <c r="FAY10" s="110"/>
      <c r="FAZ10" s="110"/>
      <c r="FBA10" s="110"/>
      <c r="FBB10" s="110"/>
      <c r="FBC10" s="110"/>
      <c r="FBD10" s="110"/>
      <c r="FBE10" s="110"/>
      <c r="FBF10" s="110"/>
      <c r="FBG10" s="110"/>
      <c r="FBH10" s="110"/>
      <c r="FBI10" s="110"/>
      <c r="FBJ10" s="110"/>
      <c r="FBK10" s="110"/>
      <c r="FBL10" s="110"/>
      <c r="FBM10" s="110"/>
      <c r="FBN10" s="110"/>
      <c r="FBO10" s="110"/>
      <c r="FBP10" s="110"/>
      <c r="FBQ10" s="110"/>
      <c r="FBR10" s="110"/>
      <c r="FBS10" s="110"/>
      <c r="FBT10" s="110"/>
      <c r="FBU10" s="110"/>
      <c r="FBV10" s="110"/>
      <c r="FBW10" s="110"/>
      <c r="FBX10" s="110"/>
      <c r="FBY10" s="110"/>
      <c r="FBZ10" s="110"/>
      <c r="FCA10" s="110"/>
      <c r="FCB10" s="110"/>
      <c r="FCC10" s="110"/>
      <c r="FCD10" s="110"/>
      <c r="FCE10" s="110"/>
      <c r="FCF10" s="110"/>
      <c r="FCG10" s="110"/>
      <c r="FCH10" s="110"/>
      <c r="FCI10" s="110"/>
      <c r="FCJ10" s="110"/>
      <c r="FCK10" s="110"/>
      <c r="FCL10" s="110"/>
      <c r="FCM10" s="110"/>
      <c r="FCN10" s="110"/>
      <c r="FCO10" s="110"/>
      <c r="FCP10" s="110"/>
      <c r="FCQ10" s="110"/>
      <c r="FCR10" s="110"/>
      <c r="FCS10" s="110"/>
      <c r="FCT10" s="110"/>
      <c r="FCU10" s="110"/>
      <c r="FCV10" s="110"/>
      <c r="FCW10" s="110"/>
      <c r="FCX10" s="110"/>
      <c r="FCY10" s="110"/>
      <c r="FCZ10" s="110"/>
      <c r="FDA10" s="110"/>
      <c r="FDB10" s="110"/>
      <c r="FDC10" s="110"/>
      <c r="FDD10" s="110"/>
      <c r="FDE10" s="110"/>
      <c r="FDF10" s="110"/>
      <c r="FDG10" s="110"/>
      <c r="FDH10" s="110"/>
      <c r="FDI10" s="110"/>
      <c r="FDJ10" s="110"/>
      <c r="FDK10" s="110"/>
      <c r="FDL10" s="110"/>
      <c r="FDM10" s="110"/>
      <c r="FDN10" s="110"/>
      <c r="FDO10" s="110"/>
      <c r="FDP10" s="110"/>
      <c r="FDQ10" s="110"/>
      <c r="FDR10" s="110"/>
      <c r="FDS10" s="110"/>
      <c r="FDT10" s="110"/>
      <c r="FDU10" s="110"/>
      <c r="FDV10" s="110"/>
      <c r="FDW10" s="110"/>
      <c r="FDX10" s="110"/>
      <c r="FDY10" s="110"/>
      <c r="FDZ10" s="110"/>
      <c r="FEA10" s="110"/>
      <c r="FEB10" s="110"/>
      <c r="FEC10" s="110"/>
      <c r="FED10" s="110"/>
      <c r="FEE10" s="110"/>
      <c r="FEF10" s="110"/>
      <c r="FEG10" s="110"/>
      <c r="FEH10" s="110"/>
      <c r="FEI10" s="110"/>
      <c r="FEJ10" s="110"/>
      <c r="FEK10" s="110"/>
      <c r="FEL10" s="110"/>
      <c r="FEM10" s="110"/>
      <c r="FEN10" s="110"/>
      <c r="FEO10" s="110"/>
      <c r="FEP10" s="110"/>
      <c r="FEQ10" s="110"/>
      <c r="FER10" s="110"/>
      <c r="FES10" s="110"/>
      <c r="FET10" s="110"/>
      <c r="FEU10" s="110"/>
      <c r="FEV10" s="110"/>
      <c r="FEW10" s="110"/>
      <c r="FEX10" s="110"/>
      <c r="FEY10" s="110"/>
      <c r="FEZ10" s="110"/>
      <c r="FFA10" s="110"/>
      <c r="FFB10" s="110"/>
      <c r="FFC10" s="110"/>
      <c r="FFD10" s="110"/>
      <c r="FFE10" s="110"/>
      <c r="FFF10" s="110"/>
      <c r="FFG10" s="110"/>
      <c r="FFH10" s="110"/>
      <c r="FFI10" s="110"/>
      <c r="FFJ10" s="110"/>
      <c r="FFK10" s="110"/>
      <c r="FFL10" s="110"/>
      <c r="FFM10" s="110"/>
      <c r="FFN10" s="110"/>
      <c r="FFO10" s="110"/>
      <c r="FFP10" s="110"/>
      <c r="FFQ10" s="110"/>
      <c r="FFR10" s="110"/>
      <c r="FFS10" s="110"/>
      <c r="FFT10" s="110"/>
      <c r="FFU10" s="110"/>
      <c r="FFV10" s="110"/>
      <c r="FFW10" s="110"/>
      <c r="FFX10" s="110"/>
      <c r="FFY10" s="110"/>
      <c r="FFZ10" s="110"/>
      <c r="FGA10" s="110"/>
      <c r="FGB10" s="110"/>
      <c r="FGC10" s="110"/>
      <c r="FGD10" s="110"/>
      <c r="FGE10" s="110"/>
      <c r="FGF10" s="110"/>
      <c r="FGG10" s="110"/>
      <c r="FGH10" s="110"/>
      <c r="FGI10" s="110"/>
      <c r="FGJ10" s="110"/>
      <c r="FGK10" s="110"/>
      <c r="FGL10" s="110"/>
      <c r="FGM10" s="110"/>
      <c r="FGN10" s="110"/>
      <c r="FGO10" s="110"/>
      <c r="FGP10" s="110"/>
      <c r="FGQ10" s="110"/>
      <c r="FGR10" s="110"/>
      <c r="FGS10" s="110"/>
      <c r="FGT10" s="110"/>
      <c r="FGU10" s="110"/>
      <c r="FGV10" s="110"/>
      <c r="FGW10" s="110"/>
      <c r="FGX10" s="110"/>
      <c r="FGY10" s="110"/>
      <c r="FGZ10" s="110"/>
      <c r="FHA10" s="110"/>
      <c r="FHB10" s="110"/>
      <c r="FHC10" s="110"/>
      <c r="FHD10" s="110"/>
      <c r="FHE10" s="110"/>
      <c r="FHF10" s="110"/>
      <c r="FHG10" s="110"/>
      <c r="FHH10" s="110"/>
      <c r="FHI10" s="110"/>
      <c r="FHJ10" s="110"/>
      <c r="FHK10" s="110"/>
      <c r="FHL10" s="110"/>
      <c r="FHM10" s="110"/>
      <c r="FHN10" s="110"/>
      <c r="FHO10" s="110"/>
      <c r="FHP10" s="110"/>
      <c r="FHQ10" s="110"/>
      <c r="FHR10" s="110"/>
      <c r="FHS10" s="110"/>
      <c r="FHT10" s="110"/>
      <c r="FHU10" s="110"/>
      <c r="FHV10" s="110"/>
      <c r="FHW10" s="110"/>
      <c r="FHX10" s="110"/>
      <c r="FHY10" s="110"/>
      <c r="FHZ10" s="110"/>
      <c r="FIA10" s="110"/>
      <c r="FIB10" s="110"/>
      <c r="FIC10" s="110"/>
      <c r="FID10" s="110"/>
      <c r="FIE10" s="110"/>
      <c r="FIF10" s="110"/>
      <c r="FIG10" s="110"/>
      <c r="FIH10" s="110"/>
      <c r="FII10" s="110"/>
      <c r="FIJ10" s="110"/>
      <c r="FIK10" s="110"/>
      <c r="FIL10" s="110"/>
      <c r="FIM10" s="110"/>
      <c r="FIN10" s="110"/>
      <c r="FIO10" s="110"/>
      <c r="FIP10" s="110"/>
      <c r="FIQ10" s="110"/>
      <c r="FIR10" s="110"/>
      <c r="FIS10" s="110"/>
      <c r="FIT10" s="110"/>
      <c r="FIU10" s="110"/>
      <c r="FIV10" s="110"/>
      <c r="FIW10" s="110"/>
      <c r="FIX10" s="110"/>
      <c r="FIY10" s="110"/>
      <c r="FIZ10" s="110"/>
      <c r="FJA10" s="110"/>
      <c r="FJB10" s="110"/>
      <c r="FJC10" s="110"/>
      <c r="FJD10" s="110"/>
      <c r="FJE10" s="110"/>
      <c r="FJF10" s="110"/>
      <c r="FJG10" s="110"/>
      <c r="FJH10" s="110"/>
      <c r="FJI10" s="110"/>
      <c r="FJJ10" s="110"/>
      <c r="FJK10" s="110"/>
      <c r="FJL10" s="110"/>
      <c r="FJM10" s="110"/>
      <c r="FJN10" s="110"/>
      <c r="FJO10" s="110"/>
      <c r="FJP10" s="110"/>
      <c r="FJQ10" s="110"/>
      <c r="FJR10" s="110"/>
      <c r="FJS10" s="110"/>
      <c r="FJT10" s="110"/>
      <c r="FJU10" s="110"/>
      <c r="FJV10" s="110"/>
      <c r="FJW10" s="110"/>
      <c r="FJX10" s="110"/>
      <c r="FJY10" s="110"/>
      <c r="FJZ10" s="110"/>
      <c r="FKA10" s="110"/>
      <c r="FKB10" s="110"/>
      <c r="FKC10" s="110"/>
      <c r="FKD10" s="110"/>
      <c r="FKE10" s="110"/>
      <c r="FKF10" s="110"/>
      <c r="FKG10" s="110"/>
      <c r="FKH10" s="110"/>
      <c r="FKI10" s="110"/>
      <c r="FKJ10" s="110"/>
      <c r="FKK10" s="110"/>
      <c r="FKL10" s="110"/>
      <c r="FKM10" s="110"/>
      <c r="FKN10" s="110"/>
      <c r="FKO10" s="110"/>
      <c r="FKP10" s="110"/>
      <c r="FKQ10" s="110"/>
      <c r="FKR10" s="110"/>
      <c r="FKS10" s="110"/>
      <c r="FKT10" s="110"/>
      <c r="FKU10" s="110"/>
      <c r="FKV10" s="110"/>
      <c r="FKW10" s="110"/>
      <c r="FKX10" s="110"/>
      <c r="FKY10" s="110"/>
      <c r="FKZ10" s="110"/>
      <c r="FLA10" s="110"/>
      <c r="FLB10" s="110"/>
      <c r="FLC10" s="110"/>
      <c r="FLD10" s="110"/>
      <c r="FLE10" s="110"/>
      <c r="FLF10" s="110"/>
      <c r="FLG10" s="110"/>
      <c r="FLH10" s="110"/>
      <c r="FLI10" s="110"/>
      <c r="FLJ10" s="110"/>
      <c r="FLK10" s="110"/>
      <c r="FLL10" s="110"/>
      <c r="FLM10" s="110"/>
      <c r="FLN10" s="110"/>
      <c r="FLO10" s="110"/>
      <c r="FLP10" s="110"/>
      <c r="FLQ10" s="110"/>
      <c r="FLR10" s="110"/>
      <c r="FLS10" s="110"/>
      <c r="FLT10" s="110"/>
      <c r="FLU10" s="110"/>
      <c r="FLV10" s="110"/>
      <c r="FLW10" s="110"/>
      <c r="FLX10" s="110"/>
      <c r="FLY10" s="110"/>
      <c r="FLZ10" s="110"/>
      <c r="FMA10" s="110"/>
      <c r="FMB10" s="110"/>
      <c r="FMC10" s="110"/>
      <c r="FMD10" s="110"/>
      <c r="FME10" s="110"/>
      <c r="FMF10" s="110"/>
      <c r="FMG10" s="110"/>
      <c r="FMH10" s="110"/>
      <c r="FMI10" s="110"/>
      <c r="FMJ10" s="110"/>
      <c r="FMK10" s="110"/>
      <c r="FML10" s="110"/>
      <c r="FMM10" s="110"/>
      <c r="FMN10" s="110"/>
      <c r="FMO10" s="110"/>
      <c r="FMP10" s="110"/>
      <c r="FMQ10" s="110"/>
      <c r="FMR10" s="110"/>
      <c r="FMS10" s="110"/>
      <c r="FMT10" s="110"/>
      <c r="FMU10" s="110"/>
      <c r="FMV10" s="110"/>
      <c r="FMW10" s="110"/>
      <c r="FMX10" s="110"/>
      <c r="FMY10" s="110"/>
      <c r="FMZ10" s="110"/>
      <c r="FNA10" s="110"/>
      <c r="FNB10" s="110"/>
      <c r="FNC10" s="110"/>
      <c r="FND10" s="110"/>
      <c r="FNE10" s="110"/>
      <c r="FNF10" s="110"/>
      <c r="FNG10" s="110"/>
      <c r="FNH10" s="110"/>
      <c r="FNI10" s="110"/>
      <c r="FNJ10" s="110"/>
      <c r="FNK10" s="110"/>
      <c r="FNL10" s="110"/>
      <c r="FNM10" s="110"/>
      <c r="FNN10" s="110"/>
      <c r="FNO10" s="110"/>
      <c r="FNP10" s="110"/>
      <c r="FNQ10" s="110"/>
      <c r="FNR10" s="110"/>
      <c r="FNS10" s="110"/>
      <c r="FNT10" s="110"/>
      <c r="FNU10" s="110"/>
      <c r="FNV10" s="110"/>
      <c r="FNW10" s="110"/>
      <c r="FNX10" s="110"/>
      <c r="FNY10" s="110"/>
      <c r="FNZ10" s="110"/>
      <c r="FOA10" s="110"/>
      <c r="FOB10" s="110"/>
      <c r="FOC10" s="110"/>
      <c r="FOD10" s="110"/>
      <c r="FOE10" s="110"/>
      <c r="FOF10" s="110"/>
      <c r="FOG10" s="110"/>
      <c r="FOH10" s="110"/>
      <c r="FOI10" s="110"/>
      <c r="FOJ10" s="110"/>
      <c r="FOK10" s="110"/>
      <c r="FOL10" s="110"/>
      <c r="FOM10" s="110"/>
      <c r="FON10" s="110"/>
      <c r="FOO10" s="110"/>
      <c r="FOP10" s="110"/>
      <c r="FOQ10" s="110"/>
      <c r="FOR10" s="110"/>
      <c r="FOS10" s="110"/>
      <c r="FOT10" s="110"/>
      <c r="FOU10" s="110"/>
      <c r="FOV10" s="110"/>
      <c r="FOW10" s="110"/>
      <c r="FOX10" s="110"/>
      <c r="FOY10" s="110"/>
      <c r="FOZ10" s="110"/>
      <c r="FPA10" s="110"/>
      <c r="FPB10" s="110"/>
      <c r="FPC10" s="110"/>
      <c r="FPD10" s="110"/>
      <c r="FPE10" s="110"/>
      <c r="FPF10" s="110"/>
      <c r="FPG10" s="110"/>
      <c r="FPH10" s="110"/>
      <c r="FPI10" s="110"/>
      <c r="FPJ10" s="110"/>
      <c r="FPK10" s="110"/>
      <c r="FPL10" s="110"/>
      <c r="FPM10" s="110"/>
      <c r="FPN10" s="110"/>
      <c r="FPO10" s="110"/>
      <c r="FPP10" s="110"/>
      <c r="FPQ10" s="110"/>
      <c r="FPR10" s="110"/>
      <c r="FPS10" s="110"/>
      <c r="FPT10" s="110"/>
      <c r="FPU10" s="110"/>
      <c r="FPV10" s="110"/>
      <c r="FPW10" s="110"/>
      <c r="FPX10" s="110"/>
      <c r="FPY10" s="110"/>
      <c r="FPZ10" s="110"/>
      <c r="FQA10" s="110"/>
      <c r="FQB10" s="110"/>
      <c r="FQC10" s="110"/>
      <c r="FQD10" s="110"/>
      <c r="FQE10" s="110"/>
      <c r="FQF10" s="110"/>
      <c r="FQG10" s="110"/>
      <c r="FQH10" s="110"/>
      <c r="FQI10" s="110"/>
      <c r="FQJ10" s="110"/>
      <c r="FQK10" s="110"/>
      <c r="FQL10" s="110"/>
      <c r="FQM10" s="110"/>
      <c r="FQN10" s="110"/>
      <c r="FQO10" s="110"/>
      <c r="FQP10" s="110"/>
      <c r="FQQ10" s="110"/>
      <c r="FQR10" s="110"/>
      <c r="FQS10" s="110"/>
      <c r="FQT10" s="110"/>
      <c r="FQU10" s="110"/>
      <c r="FQV10" s="110"/>
      <c r="FQW10" s="110"/>
      <c r="FQX10" s="110"/>
      <c r="FQY10" s="110"/>
      <c r="FQZ10" s="110"/>
      <c r="FRA10" s="110"/>
      <c r="FRB10" s="110"/>
      <c r="FRC10" s="110"/>
      <c r="FRD10" s="110"/>
      <c r="FRE10" s="110"/>
      <c r="FRF10" s="110"/>
      <c r="FRG10" s="110"/>
      <c r="FRH10" s="110"/>
      <c r="FRI10" s="110"/>
      <c r="FRJ10" s="110"/>
      <c r="FRK10" s="110"/>
      <c r="FRL10" s="110"/>
      <c r="FRM10" s="110"/>
      <c r="FRN10" s="110"/>
      <c r="FRO10" s="110"/>
      <c r="FRP10" s="110"/>
      <c r="FRQ10" s="110"/>
      <c r="FRR10" s="110"/>
      <c r="FRS10" s="110"/>
      <c r="FRT10" s="110"/>
      <c r="FRU10" s="110"/>
      <c r="FRV10" s="110"/>
      <c r="FRW10" s="110"/>
      <c r="FRX10" s="110"/>
      <c r="FRY10" s="110"/>
      <c r="FRZ10" s="110"/>
      <c r="FSA10" s="110"/>
      <c r="FSB10" s="110"/>
      <c r="FSC10" s="110"/>
      <c r="FSD10" s="110"/>
      <c r="FSE10" s="110"/>
      <c r="FSF10" s="110"/>
      <c r="FSG10" s="110"/>
      <c r="FSH10" s="110"/>
      <c r="FSI10" s="110"/>
      <c r="FSJ10" s="110"/>
      <c r="FSK10" s="110"/>
      <c r="FSL10" s="110"/>
      <c r="FSM10" s="110"/>
      <c r="FSN10" s="110"/>
      <c r="FSO10" s="110"/>
      <c r="FSP10" s="110"/>
      <c r="FSQ10" s="110"/>
      <c r="FSR10" s="110"/>
      <c r="FSS10" s="110"/>
      <c r="FST10" s="110"/>
      <c r="FSU10" s="110"/>
      <c r="FSV10" s="110"/>
      <c r="FSW10" s="110"/>
      <c r="FSX10" s="110"/>
      <c r="FSY10" s="110"/>
      <c r="FSZ10" s="110"/>
      <c r="FTA10" s="110"/>
      <c r="FTB10" s="110"/>
      <c r="FTC10" s="110"/>
      <c r="FTD10" s="110"/>
      <c r="FTE10" s="110"/>
      <c r="FTF10" s="110"/>
      <c r="FTG10" s="110"/>
      <c r="FTH10" s="110"/>
      <c r="FTI10" s="110"/>
      <c r="FTJ10" s="110"/>
      <c r="FTK10" s="110"/>
      <c r="FTL10" s="110"/>
      <c r="FTM10" s="110"/>
      <c r="FTN10" s="110"/>
      <c r="FTO10" s="110"/>
      <c r="FTP10" s="110"/>
      <c r="FTQ10" s="110"/>
      <c r="FTR10" s="110"/>
      <c r="FTS10" s="110"/>
      <c r="FTT10" s="110"/>
      <c r="FTU10" s="110"/>
      <c r="FTV10" s="110"/>
      <c r="FTW10" s="110"/>
      <c r="FTX10" s="110"/>
      <c r="FTY10" s="110"/>
      <c r="FTZ10" s="110"/>
      <c r="FUA10" s="110"/>
      <c r="FUB10" s="110"/>
      <c r="FUC10" s="110"/>
      <c r="FUD10" s="110"/>
      <c r="FUE10" s="110"/>
      <c r="FUF10" s="110"/>
      <c r="FUG10" s="110"/>
      <c r="FUH10" s="110"/>
      <c r="FUI10" s="110"/>
      <c r="FUJ10" s="110"/>
      <c r="FUK10" s="110"/>
      <c r="FUL10" s="110"/>
      <c r="FUM10" s="110"/>
      <c r="FUN10" s="110"/>
      <c r="FUO10" s="110"/>
      <c r="FUP10" s="110"/>
      <c r="FUQ10" s="110"/>
      <c r="FUR10" s="110"/>
      <c r="FUS10" s="110"/>
      <c r="FUT10" s="110"/>
      <c r="FUU10" s="110"/>
      <c r="FUV10" s="110"/>
      <c r="FUW10" s="110"/>
      <c r="FUX10" s="110"/>
      <c r="FUY10" s="110"/>
      <c r="FUZ10" s="110"/>
      <c r="FVA10" s="110"/>
      <c r="FVB10" s="110"/>
      <c r="FVC10" s="110"/>
      <c r="FVD10" s="110"/>
      <c r="FVE10" s="110"/>
      <c r="FVF10" s="110"/>
      <c r="FVG10" s="110"/>
      <c r="FVH10" s="110"/>
      <c r="FVI10" s="110"/>
      <c r="FVJ10" s="110"/>
      <c r="FVK10" s="110"/>
      <c r="FVL10" s="110"/>
      <c r="FVM10" s="110"/>
      <c r="FVN10" s="110"/>
      <c r="FVO10" s="110"/>
      <c r="FVP10" s="110"/>
      <c r="FVQ10" s="110"/>
      <c r="FVR10" s="110"/>
      <c r="FVS10" s="110"/>
      <c r="FVT10" s="110"/>
      <c r="FVU10" s="110"/>
      <c r="FVV10" s="110"/>
      <c r="FVW10" s="110"/>
      <c r="FVX10" s="110"/>
      <c r="FVY10" s="110"/>
      <c r="FVZ10" s="110"/>
      <c r="FWA10" s="110"/>
      <c r="FWB10" s="110"/>
      <c r="FWC10" s="110"/>
      <c r="FWD10" s="110"/>
      <c r="FWE10" s="110"/>
      <c r="FWF10" s="110"/>
      <c r="FWG10" s="110"/>
      <c r="FWH10" s="110"/>
      <c r="FWI10" s="110"/>
      <c r="FWJ10" s="110"/>
      <c r="FWK10" s="110"/>
      <c r="FWL10" s="110"/>
      <c r="FWM10" s="110"/>
      <c r="FWN10" s="110"/>
      <c r="FWO10" s="110"/>
      <c r="FWP10" s="110"/>
      <c r="FWQ10" s="110"/>
      <c r="FWR10" s="110"/>
      <c r="FWS10" s="110"/>
      <c r="FWT10" s="110"/>
      <c r="FWU10" s="110"/>
      <c r="FWV10" s="110"/>
      <c r="FWW10" s="110"/>
      <c r="FWX10" s="110"/>
      <c r="FWY10" s="110"/>
      <c r="FWZ10" s="110"/>
      <c r="FXA10" s="110"/>
      <c r="FXB10" s="110"/>
      <c r="FXC10" s="110"/>
      <c r="FXD10" s="110"/>
      <c r="FXE10" s="110"/>
      <c r="FXF10" s="110"/>
      <c r="FXG10" s="110"/>
      <c r="FXH10" s="110"/>
      <c r="FXI10" s="110"/>
      <c r="FXJ10" s="110"/>
      <c r="FXK10" s="110"/>
      <c r="FXL10" s="110"/>
      <c r="FXM10" s="110"/>
      <c r="FXN10" s="110"/>
      <c r="FXO10" s="110"/>
      <c r="FXP10" s="110"/>
      <c r="FXQ10" s="110"/>
      <c r="FXR10" s="110"/>
      <c r="FXS10" s="110"/>
      <c r="FXT10" s="110"/>
      <c r="FXU10" s="110"/>
      <c r="FXV10" s="110"/>
      <c r="FXW10" s="110"/>
      <c r="FXX10" s="110"/>
      <c r="FXY10" s="110"/>
      <c r="FXZ10" s="110"/>
      <c r="FYA10" s="110"/>
      <c r="FYB10" s="110"/>
      <c r="FYC10" s="110"/>
      <c r="FYD10" s="110"/>
      <c r="FYE10" s="110"/>
      <c r="FYF10" s="110"/>
      <c r="FYG10" s="110"/>
      <c r="FYH10" s="110"/>
      <c r="FYI10" s="110"/>
      <c r="FYJ10" s="110"/>
      <c r="FYK10" s="110"/>
      <c r="FYL10" s="110"/>
      <c r="FYM10" s="110"/>
      <c r="FYN10" s="110"/>
      <c r="FYO10" s="110"/>
      <c r="FYP10" s="110"/>
      <c r="FYQ10" s="110"/>
      <c r="FYR10" s="110"/>
      <c r="FYS10" s="110"/>
      <c r="FYT10" s="110"/>
      <c r="FYU10" s="110"/>
      <c r="FYV10" s="110"/>
      <c r="FYW10" s="110"/>
      <c r="FYX10" s="110"/>
      <c r="FYY10" s="110"/>
      <c r="FYZ10" s="110"/>
      <c r="FZA10" s="110"/>
      <c r="FZB10" s="110"/>
      <c r="FZC10" s="110"/>
      <c r="FZD10" s="110"/>
      <c r="FZE10" s="110"/>
      <c r="FZF10" s="110"/>
      <c r="FZG10" s="110"/>
      <c r="FZH10" s="110"/>
      <c r="FZI10" s="110"/>
      <c r="FZJ10" s="110"/>
      <c r="FZK10" s="110"/>
      <c r="FZL10" s="110"/>
      <c r="FZM10" s="110"/>
      <c r="FZN10" s="110"/>
      <c r="FZO10" s="110"/>
      <c r="FZP10" s="110"/>
      <c r="FZQ10" s="110"/>
      <c r="FZR10" s="110"/>
      <c r="FZS10" s="110"/>
      <c r="FZT10" s="110"/>
      <c r="FZU10" s="110"/>
      <c r="FZV10" s="110"/>
      <c r="FZW10" s="110"/>
      <c r="FZX10" s="110"/>
      <c r="FZY10" s="110"/>
      <c r="FZZ10" s="110"/>
      <c r="GAA10" s="110"/>
      <c r="GAB10" s="110"/>
      <c r="GAC10" s="110"/>
      <c r="GAD10" s="110"/>
      <c r="GAE10" s="110"/>
      <c r="GAF10" s="110"/>
      <c r="GAG10" s="110"/>
      <c r="GAH10" s="110"/>
      <c r="GAI10" s="110"/>
      <c r="GAJ10" s="110"/>
      <c r="GAK10" s="110"/>
      <c r="GAL10" s="110"/>
      <c r="GAM10" s="110"/>
      <c r="GAN10" s="110"/>
      <c r="GAO10" s="110"/>
      <c r="GAP10" s="110"/>
      <c r="GAQ10" s="110"/>
      <c r="GAR10" s="110"/>
      <c r="GAS10" s="110"/>
      <c r="GAT10" s="110"/>
      <c r="GAU10" s="110"/>
      <c r="GAV10" s="110"/>
      <c r="GAW10" s="110"/>
      <c r="GAX10" s="110"/>
      <c r="GAY10" s="110"/>
      <c r="GAZ10" s="110"/>
      <c r="GBA10" s="110"/>
      <c r="GBB10" s="110"/>
      <c r="GBC10" s="110"/>
      <c r="GBD10" s="110"/>
      <c r="GBE10" s="110"/>
      <c r="GBF10" s="110"/>
      <c r="GBG10" s="110"/>
      <c r="GBH10" s="110"/>
      <c r="GBI10" s="110"/>
      <c r="GBJ10" s="110"/>
      <c r="GBK10" s="110"/>
      <c r="GBL10" s="110"/>
      <c r="GBM10" s="110"/>
      <c r="GBN10" s="110"/>
      <c r="GBO10" s="110"/>
      <c r="GBP10" s="110"/>
      <c r="GBQ10" s="110"/>
      <c r="GBR10" s="110"/>
      <c r="GBS10" s="110"/>
      <c r="GBT10" s="110"/>
      <c r="GBU10" s="110"/>
      <c r="GBV10" s="110"/>
      <c r="GBW10" s="110"/>
      <c r="GBX10" s="110"/>
      <c r="GBY10" s="110"/>
      <c r="GBZ10" s="110"/>
      <c r="GCA10" s="110"/>
      <c r="GCB10" s="110"/>
      <c r="GCC10" s="110"/>
      <c r="GCD10" s="110"/>
      <c r="GCE10" s="110"/>
      <c r="GCF10" s="110"/>
      <c r="GCG10" s="110"/>
      <c r="GCH10" s="110"/>
      <c r="GCI10" s="110"/>
      <c r="GCJ10" s="110"/>
      <c r="GCK10" s="110"/>
      <c r="GCL10" s="110"/>
      <c r="GCM10" s="110"/>
      <c r="GCN10" s="110"/>
      <c r="GCO10" s="110"/>
      <c r="GCP10" s="110"/>
      <c r="GCQ10" s="110"/>
      <c r="GCR10" s="110"/>
      <c r="GCS10" s="110"/>
      <c r="GCT10" s="110"/>
      <c r="GCU10" s="110"/>
      <c r="GCV10" s="110"/>
      <c r="GCW10" s="110"/>
      <c r="GCX10" s="110"/>
      <c r="GCY10" s="110"/>
      <c r="GCZ10" s="110"/>
      <c r="GDA10" s="110"/>
      <c r="GDB10" s="110"/>
      <c r="GDC10" s="110"/>
      <c r="GDD10" s="110"/>
      <c r="GDE10" s="110"/>
      <c r="GDF10" s="110"/>
      <c r="GDG10" s="110"/>
      <c r="GDH10" s="110"/>
      <c r="GDI10" s="110"/>
      <c r="GDJ10" s="110"/>
      <c r="GDK10" s="110"/>
      <c r="GDL10" s="110"/>
      <c r="GDM10" s="110"/>
      <c r="GDN10" s="110"/>
      <c r="GDO10" s="110"/>
      <c r="GDP10" s="110"/>
      <c r="GDQ10" s="110"/>
      <c r="GDR10" s="110"/>
      <c r="GDS10" s="110"/>
      <c r="GDT10" s="110"/>
      <c r="GDU10" s="110"/>
      <c r="GDV10" s="110"/>
      <c r="GDW10" s="110"/>
      <c r="GDX10" s="110"/>
      <c r="GDY10" s="110"/>
      <c r="GDZ10" s="110"/>
      <c r="GEA10" s="110"/>
      <c r="GEB10" s="110"/>
      <c r="GEC10" s="110"/>
      <c r="GED10" s="110"/>
      <c r="GEE10" s="110"/>
      <c r="GEF10" s="110"/>
      <c r="GEG10" s="110"/>
      <c r="GEH10" s="110"/>
      <c r="GEI10" s="110"/>
      <c r="GEJ10" s="110"/>
      <c r="GEK10" s="110"/>
      <c r="GEL10" s="110"/>
      <c r="GEM10" s="110"/>
      <c r="GEN10" s="110"/>
      <c r="GEO10" s="110"/>
      <c r="GEP10" s="110"/>
      <c r="GEQ10" s="110"/>
      <c r="GER10" s="110"/>
      <c r="GES10" s="110"/>
      <c r="GET10" s="110"/>
      <c r="GEU10" s="110"/>
      <c r="GEV10" s="110"/>
      <c r="GEW10" s="110"/>
      <c r="GEX10" s="110"/>
      <c r="GEY10" s="110"/>
      <c r="GEZ10" s="110"/>
      <c r="GFA10" s="110"/>
      <c r="GFB10" s="110"/>
      <c r="GFC10" s="110"/>
      <c r="GFD10" s="110"/>
      <c r="GFE10" s="110"/>
      <c r="GFF10" s="110"/>
      <c r="GFG10" s="110"/>
      <c r="GFH10" s="110"/>
      <c r="GFI10" s="110"/>
      <c r="GFJ10" s="110"/>
      <c r="GFK10" s="110"/>
      <c r="GFL10" s="110"/>
      <c r="GFM10" s="110"/>
      <c r="GFN10" s="110"/>
      <c r="GFO10" s="110"/>
      <c r="GFP10" s="110"/>
      <c r="GFQ10" s="110"/>
      <c r="GFR10" s="110"/>
      <c r="GFS10" s="110"/>
      <c r="GFT10" s="110"/>
      <c r="GFU10" s="110"/>
      <c r="GFV10" s="110"/>
      <c r="GFW10" s="110"/>
      <c r="GFX10" s="110"/>
      <c r="GFY10" s="110"/>
      <c r="GFZ10" s="110"/>
      <c r="GGA10" s="110"/>
      <c r="GGB10" s="110"/>
      <c r="GGC10" s="110"/>
      <c r="GGD10" s="110"/>
      <c r="GGE10" s="110"/>
      <c r="GGF10" s="110"/>
      <c r="GGG10" s="110"/>
      <c r="GGH10" s="110"/>
      <c r="GGI10" s="110"/>
      <c r="GGJ10" s="110"/>
      <c r="GGK10" s="110"/>
      <c r="GGL10" s="110"/>
      <c r="GGM10" s="110"/>
      <c r="GGN10" s="110"/>
      <c r="GGO10" s="110"/>
      <c r="GGP10" s="110"/>
      <c r="GGQ10" s="110"/>
      <c r="GGR10" s="110"/>
      <c r="GGS10" s="110"/>
      <c r="GGT10" s="110"/>
      <c r="GGU10" s="110"/>
      <c r="GGV10" s="110"/>
      <c r="GGW10" s="110"/>
      <c r="GGX10" s="110"/>
      <c r="GGY10" s="110"/>
      <c r="GGZ10" s="110"/>
      <c r="GHA10" s="110"/>
      <c r="GHB10" s="110"/>
      <c r="GHC10" s="110"/>
      <c r="GHD10" s="110"/>
      <c r="GHE10" s="110"/>
      <c r="GHF10" s="110"/>
      <c r="GHG10" s="110"/>
      <c r="GHH10" s="110"/>
      <c r="GHI10" s="110"/>
      <c r="GHJ10" s="110"/>
      <c r="GHK10" s="110"/>
      <c r="GHL10" s="110"/>
      <c r="GHM10" s="110"/>
      <c r="GHN10" s="110"/>
      <c r="GHO10" s="110"/>
      <c r="GHP10" s="110"/>
      <c r="GHQ10" s="110"/>
      <c r="GHR10" s="110"/>
      <c r="GHS10" s="110"/>
      <c r="GHT10" s="110"/>
      <c r="GHU10" s="110"/>
      <c r="GHV10" s="110"/>
      <c r="GHW10" s="110"/>
      <c r="GHX10" s="110"/>
      <c r="GHY10" s="110"/>
      <c r="GHZ10" s="110"/>
      <c r="GIA10" s="110"/>
      <c r="GIB10" s="110"/>
      <c r="GIC10" s="110"/>
      <c r="GID10" s="110"/>
      <c r="GIE10" s="110"/>
      <c r="GIF10" s="110"/>
      <c r="GIG10" s="110"/>
      <c r="GIH10" s="110"/>
      <c r="GII10" s="110"/>
      <c r="GIJ10" s="110"/>
      <c r="GIK10" s="110"/>
      <c r="GIL10" s="110"/>
      <c r="GIM10" s="110"/>
      <c r="GIN10" s="110"/>
      <c r="GIO10" s="110"/>
      <c r="GIP10" s="110"/>
      <c r="GIQ10" s="110"/>
      <c r="GIR10" s="110"/>
      <c r="GIS10" s="110"/>
      <c r="GIT10" s="110"/>
      <c r="GIU10" s="110"/>
      <c r="GIV10" s="110"/>
      <c r="GIW10" s="110"/>
      <c r="GIX10" s="110"/>
      <c r="GIY10" s="110"/>
      <c r="GIZ10" s="110"/>
      <c r="GJA10" s="110"/>
      <c r="GJB10" s="110"/>
      <c r="GJC10" s="110"/>
      <c r="GJD10" s="110"/>
      <c r="GJE10" s="110"/>
      <c r="GJF10" s="110"/>
      <c r="GJG10" s="110"/>
      <c r="GJH10" s="110"/>
      <c r="GJI10" s="110"/>
      <c r="GJJ10" s="110"/>
      <c r="GJK10" s="110"/>
      <c r="GJL10" s="110"/>
      <c r="GJM10" s="110"/>
      <c r="GJN10" s="110"/>
      <c r="GJO10" s="110"/>
      <c r="GJP10" s="110"/>
      <c r="GJQ10" s="110"/>
      <c r="GJR10" s="110"/>
      <c r="GJS10" s="110"/>
      <c r="GJT10" s="110"/>
      <c r="GJU10" s="110"/>
      <c r="GJV10" s="110"/>
      <c r="GJW10" s="110"/>
      <c r="GJX10" s="110"/>
      <c r="GJY10" s="110"/>
      <c r="GJZ10" s="110"/>
      <c r="GKA10" s="110"/>
      <c r="GKB10" s="110"/>
      <c r="GKC10" s="110"/>
      <c r="GKD10" s="110"/>
      <c r="GKE10" s="110"/>
      <c r="GKF10" s="110"/>
      <c r="GKG10" s="110"/>
      <c r="GKH10" s="110"/>
      <c r="GKI10" s="110"/>
      <c r="GKJ10" s="110"/>
      <c r="GKK10" s="110"/>
      <c r="GKL10" s="110"/>
      <c r="GKM10" s="110"/>
      <c r="GKN10" s="110"/>
      <c r="GKO10" s="110"/>
      <c r="GKP10" s="110"/>
      <c r="GKQ10" s="110"/>
      <c r="GKR10" s="110"/>
      <c r="GKS10" s="110"/>
      <c r="GKT10" s="110"/>
      <c r="GKU10" s="110"/>
      <c r="GKV10" s="110"/>
      <c r="GKW10" s="110"/>
      <c r="GKX10" s="110"/>
      <c r="GKY10" s="110"/>
      <c r="GKZ10" s="110"/>
      <c r="GLA10" s="110"/>
      <c r="GLB10" s="110"/>
      <c r="GLC10" s="110"/>
      <c r="GLD10" s="110"/>
      <c r="GLE10" s="110"/>
      <c r="GLF10" s="110"/>
      <c r="GLG10" s="110"/>
      <c r="GLH10" s="110"/>
      <c r="GLI10" s="110"/>
      <c r="GLJ10" s="110"/>
      <c r="GLK10" s="110"/>
      <c r="GLL10" s="110"/>
      <c r="GLM10" s="110"/>
      <c r="GLN10" s="110"/>
      <c r="GLO10" s="110"/>
      <c r="GLP10" s="110"/>
      <c r="GLQ10" s="110"/>
      <c r="GLR10" s="110"/>
      <c r="GLS10" s="110"/>
      <c r="GLT10" s="110"/>
      <c r="GLU10" s="110"/>
      <c r="GLV10" s="110"/>
      <c r="GLW10" s="110"/>
      <c r="GLX10" s="110"/>
      <c r="GLY10" s="110"/>
      <c r="GLZ10" s="110"/>
      <c r="GMA10" s="110"/>
      <c r="GMB10" s="110"/>
      <c r="GMC10" s="110"/>
      <c r="GMD10" s="110"/>
      <c r="GME10" s="110"/>
      <c r="GMF10" s="110"/>
      <c r="GMG10" s="110"/>
      <c r="GMH10" s="110"/>
      <c r="GMI10" s="110"/>
      <c r="GMJ10" s="110"/>
      <c r="GMK10" s="110"/>
      <c r="GML10" s="110"/>
      <c r="GMM10" s="110"/>
      <c r="GMN10" s="110"/>
      <c r="GMO10" s="110"/>
      <c r="GMP10" s="110"/>
      <c r="GMQ10" s="110"/>
      <c r="GMR10" s="110"/>
      <c r="GMS10" s="110"/>
      <c r="GMT10" s="110"/>
      <c r="GMU10" s="110"/>
      <c r="GMV10" s="110"/>
      <c r="GMW10" s="110"/>
      <c r="GMX10" s="110"/>
      <c r="GMY10" s="110"/>
      <c r="GMZ10" s="110"/>
      <c r="GNA10" s="110"/>
      <c r="GNB10" s="110"/>
      <c r="GNC10" s="110"/>
      <c r="GND10" s="110"/>
      <c r="GNE10" s="110"/>
      <c r="GNF10" s="110"/>
      <c r="GNG10" s="110"/>
      <c r="GNH10" s="110"/>
      <c r="GNI10" s="110"/>
      <c r="GNJ10" s="110"/>
      <c r="GNK10" s="110"/>
      <c r="GNL10" s="110"/>
      <c r="GNM10" s="110"/>
      <c r="GNN10" s="110"/>
      <c r="GNO10" s="110"/>
      <c r="GNP10" s="110"/>
      <c r="GNQ10" s="110"/>
      <c r="GNR10" s="110"/>
      <c r="GNS10" s="110"/>
      <c r="GNT10" s="110"/>
      <c r="GNU10" s="110"/>
      <c r="GNV10" s="110"/>
      <c r="GNW10" s="110"/>
      <c r="GNX10" s="110"/>
      <c r="GNY10" s="110"/>
      <c r="GNZ10" s="110"/>
      <c r="GOA10" s="110"/>
      <c r="GOB10" s="110"/>
      <c r="GOC10" s="110"/>
      <c r="GOD10" s="110"/>
      <c r="GOE10" s="110"/>
      <c r="GOF10" s="110"/>
      <c r="GOG10" s="110"/>
      <c r="GOH10" s="110"/>
      <c r="GOI10" s="110"/>
      <c r="GOJ10" s="110"/>
      <c r="GOK10" s="110"/>
      <c r="GOL10" s="110"/>
      <c r="GOM10" s="110"/>
      <c r="GON10" s="110"/>
      <c r="GOO10" s="110"/>
      <c r="GOP10" s="110"/>
      <c r="GOQ10" s="110"/>
      <c r="GOR10" s="110"/>
      <c r="GOS10" s="110"/>
      <c r="GOT10" s="110"/>
      <c r="GOU10" s="110"/>
      <c r="GOV10" s="110"/>
      <c r="GOW10" s="110"/>
      <c r="GOX10" s="110"/>
      <c r="GOY10" s="110"/>
      <c r="GOZ10" s="110"/>
      <c r="GPA10" s="110"/>
      <c r="GPB10" s="110"/>
      <c r="GPC10" s="110"/>
      <c r="GPD10" s="110"/>
      <c r="GPE10" s="110"/>
      <c r="GPF10" s="110"/>
      <c r="GPG10" s="110"/>
      <c r="GPH10" s="110"/>
      <c r="GPI10" s="110"/>
      <c r="GPJ10" s="110"/>
      <c r="GPK10" s="110"/>
      <c r="GPL10" s="110"/>
      <c r="GPM10" s="110"/>
      <c r="GPN10" s="110"/>
      <c r="GPO10" s="110"/>
      <c r="GPP10" s="110"/>
      <c r="GPQ10" s="110"/>
      <c r="GPR10" s="110"/>
      <c r="GPS10" s="110"/>
      <c r="GPT10" s="110"/>
      <c r="GPU10" s="110"/>
      <c r="GPV10" s="110"/>
      <c r="GPW10" s="110"/>
      <c r="GPX10" s="110"/>
      <c r="GPY10" s="110"/>
      <c r="GPZ10" s="110"/>
      <c r="GQA10" s="110"/>
      <c r="GQB10" s="110"/>
      <c r="GQC10" s="110"/>
      <c r="GQD10" s="110"/>
      <c r="GQE10" s="110"/>
      <c r="GQF10" s="110"/>
      <c r="GQG10" s="110"/>
      <c r="GQH10" s="110"/>
      <c r="GQI10" s="110"/>
      <c r="GQJ10" s="110"/>
      <c r="GQK10" s="110"/>
      <c r="GQL10" s="110"/>
      <c r="GQM10" s="110"/>
      <c r="GQN10" s="110"/>
      <c r="GQO10" s="110"/>
      <c r="GQP10" s="110"/>
      <c r="GQQ10" s="110"/>
      <c r="GQR10" s="110"/>
      <c r="GQS10" s="110"/>
      <c r="GQT10" s="110"/>
      <c r="GQU10" s="110"/>
      <c r="GQV10" s="110"/>
      <c r="GQW10" s="110"/>
      <c r="GQX10" s="110"/>
      <c r="GQY10" s="110"/>
      <c r="GQZ10" s="110"/>
      <c r="GRA10" s="110"/>
      <c r="GRB10" s="110"/>
      <c r="GRC10" s="110"/>
      <c r="GRD10" s="110"/>
      <c r="GRE10" s="110"/>
      <c r="GRF10" s="110"/>
      <c r="GRG10" s="110"/>
      <c r="GRH10" s="110"/>
      <c r="GRI10" s="110"/>
      <c r="GRJ10" s="110"/>
      <c r="GRK10" s="110"/>
      <c r="GRL10" s="110"/>
      <c r="GRM10" s="110"/>
      <c r="GRN10" s="110"/>
      <c r="GRO10" s="110"/>
      <c r="GRP10" s="110"/>
      <c r="GRQ10" s="110"/>
      <c r="GRR10" s="110"/>
      <c r="GRS10" s="110"/>
      <c r="GRT10" s="110"/>
      <c r="GRU10" s="110"/>
      <c r="GRV10" s="110"/>
      <c r="GRW10" s="110"/>
      <c r="GRX10" s="110"/>
      <c r="GRY10" s="110"/>
      <c r="GRZ10" s="110"/>
      <c r="GSA10" s="110"/>
      <c r="GSB10" s="110"/>
      <c r="GSC10" s="110"/>
      <c r="GSD10" s="110"/>
      <c r="GSE10" s="110"/>
      <c r="GSF10" s="110"/>
      <c r="GSG10" s="110"/>
      <c r="GSH10" s="110"/>
      <c r="GSI10" s="110"/>
      <c r="GSJ10" s="110"/>
      <c r="GSK10" s="110"/>
      <c r="GSL10" s="110"/>
      <c r="GSM10" s="110"/>
      <c r="GSN10" s="110"/>
      <c r="GSO10" s="110"/>
      <c r="GSP10" s="110"/>
      <c r="GSQ10" s="110"/>
      <c r="GSR10" s="110"/>
      <c r="GSS10" s="110"/>
      <c r="GST10" s="110"/>
      <c r="GSU10" s="110"/>
      <c r="GSV10" s="110"/>
      <c r="GSW10" s="110"/>
      <c r="GSX10" s="110"/>
      <c r="GSY10" s="110"/>
      <c r="GSZ10" s="110"/>
      <c r="GTA10" s="110"/>
      <c r="GTB10" s="110"/>
      <c r="GTC10" s="110"/>
      <c r="GTD10" s="110"/>
      <c r="GTE10" s="110"/>
      <c r="GTF10" s="110"/>
      <c r="GTG10" s="110"/>
      <c r="GTH10" s="110"/>
      <c r="GTI10" s="110"/>
      <c r="GTJ10" s="110"/>
      <c r="GTK10" s="110"/>
      <c r="GTL10" s="110"/>
      <c r="GTM10" s="110"/>
      <c r="GTN10" s="110"/>
      <c r="GTO10" s="110"/>
      <c r="GTP10" s="110"/>
      <c r="GTQ10" s="110"/>
      <c r="GTR10" s="110"/>
      <c r="GTS10" s="110"/>
      <c r="GTT10" s="110"/>
      <c r="GTU10" s="110"/>
      <c r="GTV10" s="110"/>
      <c r="GTW10" s="110"/>
      <c r="GTX10" s="110"/>
      <c r="GTY10" s="110"/>
      <c r="GTZ10" s="110"/>
      <c r="GUA10" s="110"/>
      <c r="GUB10" s="110"/>
      <c r="GUC10" s="110"/>
      <c r="GUD10" s="110"/>
      <c r="GUE10" s="110"/>
      <c r="GUF10" s="110"/>
      <c r="GUG10" s="110"/>
      <c r="GUH10" s="110"/>
      <c r="GUI10" s="110"/>
      <c r="GUJ10" s="110"/>
      <c r="GUK10" s="110"/>
      <c r="GUL10" s="110"/>
      <c r="GUM10" s="110"/>
      <c r="GUN10" s="110"/>
      <c r="GUO10" s="110"/>
      <c r="GUP10" s="110"/>
      <c r="GUQ10" s="110"/>
      <c r="GUR10" s="110"/>
      <c r="GUS10" s="110"/>
      <c r="GUT10" s="110"/>
      <c r="GUU10" s="110"/>
      <c r="GUV10" s="110"/>
      <c r="GUW10" s="110"/>
      <c r="GUX10" s="110"/>
      <c r="GUY10" s="110"/>
      <c r="GUZ10" s="110"/>
      <c r="GVA10" s="110"/>
      <c r="GVB10" s="110"/>
      <c r="GVC10" s="110"/>
      <c r="GVD10" s="110"/>
      <c r="GVE10" s="110"/>
      <c r="GVF10" s="110"/>
      <c r="GVG10" s="110"/>
      <c r="GVH10" s="110"/>
      <c r="GVI10" s="110"/>
      <c r="GVJ10" s="110"/>
      <c r="GVK10" s="110"/>
      <c r="GVL10" s="110"/>
      <c r="GVM10" s="110"/>
      <c r="GVN10" s="110"/>
      <c r="GVO10" s="110"/>
      <c r="GVP10" s="110"/>
      <c r="GVQ10" s="110"/>
      <c r="GVR10" s="110"/>
      <c r="GVS10" s="110"/>
      <c r="GVT10" s="110"/>
      <c r="GVU10" s="110"/>
      <c r="GVV10" s="110"/>
      <c r="GVW10" s="110"/>
      <c r="GVX10" s="110"/>
      <c r="GVY10" s="110"/>
      <c r="GVZ10" s="110"/>
      <c r="GWA10" s="110"/>
      <c r="GWB10" s="110"/>
      <c r="GWC10" s="110"/>
      <c r="GWD10" s="110"/>
      <c r="GWE10" s="110"/>
      <c r="GWF10" s="110"/>
      <c r="GWG10" s="110"/>
      <c r="GWH10" s="110"/>
      <c r="GWI10" s="110"/>
      <c r="GWJ10" s="110"/>
      <c r="GWK10" s="110"/>
      <c r="GWL10" s="110"/>
      <c r="GWM10" s="110"/>
      <c r="GWN10" s="110"/>
      <c r="GWO10" s="110"/>
      <c r="GWP10" s="110"/>
      <c r="GWQ10" s="110"/>
      <c r="GWR10" s="110"/>
      <c r="GWS10" s="110"/>
      <c r="GWT10" s="110"/>
      <c r="GWU10" s="110"/>
      <c r="GWV10" s="110"/>
      <c r="GWW10" s="110"/>
      <c r="GWX10" s="110"/>
      <c r="GWY10" s="110"/>
      <c r="GWZ10" s="110"/>
      <c r="GXA10" s="110"/>
      <c r="GXB10" s="110"/>
      <c r="GXC10" s="110"/>
      <c r="GXD10" s="110"/>
      <c r="GXE10" s="110"/>
      <c r="GXF10" s="110"/>
      <c r="GXG10" s="110"/>
      <c r="GXH10" s="110"/>
      <c r="GXI10" s="110"/>
      <c r="GXJ10" s="110"/>
      <c r="GXK10" s="110"/>
      <c r="GXL10" s="110"/>
      <c r="GXM10" s="110"/>
      <c r="GXN10" s="110"/>
      <c r="GXO10" s="110"/>
      <c r="GXP10" s="110"/>
      <c r="GXQ10" s="110"/>
      <c r="GXR10" s="110"/>
      <c r="GXS10" s="110"/>
      <c r="GXT10" s="110"/>
      <c r="GXU10" s="110"/>
      <c r="GXV10" s="110"/>
      <c r="GXW10" s="110"/>
      <c r="GXX10" s="110"/>
      <c r="GXY10" s="110"/>
      <c r="GXZ10" s="110"/>
      <c r="GYA10" s="110"/>
      <c r="GYB10" s="110"/>
      <c r="GYC10" s="110"/>
      <c r="GYD10" s="110"/>
      <c r="GYE10" s="110"/>
      <c r="GYF10" s="110"/>
      <c r="GYG10" s="110"/>
      <c r="GYH10" s="110"/>
      <c r="GYI10" s="110"/>
      <c r="GYJ10" s="110"/>
      <c r="GYK10" s="110"/>
      <c r="GYL10" s="110"/>
      <c r="GYM10" s="110"/>
      <c r="GYN10" s="110"/>
      <c r="GYO10" s="110"/>
      <c r="GYP10" s="110"/>
      <c r="GYQ10" s="110"/>
      <c r="GYR10" s="110"/>
      <c r="GYS10" s="110"/>
      <c r="GYT10" s="110"/>
      <c r="GYU10" s="110"/>
      <c r="GYV10" s="110"/>
      <c r="GYW10" s="110"/>
      <c r="GYX10" s="110"/>
      <c r="GYY10" s="110"/>
      <c r="GYZ10" s="110"/>
      <c r="GZA10" s="110"/>
      <c r="GZB10" s="110"/>
      <c r="GZC10" s="110"/>
      <c r="GZD10" s="110"/>
      <c r="GZE10" s="110"/>
      <c r="GZF10" s="110"/>
      <c r="GZG10" s="110"/>
      <c r="GZH10" s="110"/>
      <c r="GZI10" s="110"/>
      <c r="GZJ10" s="110"/>
      <c r="GZK10" s="110"/>
      <c r="GZL10" s="110"/>
      <c r="GZM10" s="110"/>
      <c r="GZN10" s="110"/>
      <c r="GZO10" s="110"/>
      <c r="GZP10" s="110"/>
      <c r="GZQ10" s="110"/>
      <c r="GZR10" s="110"/>
      <c r="GZS10" s="110"/>
      <c r="GZT10" s="110"/>
      <c r="GZU10" s="110"/>
      <c r="GZV10" s="110"/>
      <c r="GZW10" s="110"/>
      <c r="GZX10" s="110"/>
      <c r="GZY10" s="110"/>
      <c r="GZZ10" s="110"/>
      <c r="HAA10" s="110"/>
      <c r="HAB10" s="110"/>
      <c r="HAC10" s="110"/>
      <c r="HAD10" s="110"/>
      <c r="HAE10" s="110"/>
      <c r="HAF10" s="110"/>
      <c r="HAG10" s="110"/>
      <c r="HAH10" s="110"/>
      <c r="HAI10" s="110"/>
      <c r="HAJ10" s="110"/>
      <c r="HAK10" s="110"/>
      <c r="HAL10" s="110"/>
      <c r="HAM10" s="110"/>
      <c r="HAN10" s="110"/>
      <c r="HAO10" s="110"/>
      <c r="HAP10" s="110"/>
      <c r="HAQ10" s="110"/>
      <c r="HAR10" s="110"/>
      <c r="HAS10" s="110"/>
      <c r="HAT10" s="110"/>
      <c r="HAU10" s="110"/>
      <c r="HAV10" s="110"/>
      <c r="HAW10" s="110"/>
      <c r="HAX10" s="110"/>
      <c r="HAY10" s="110"/>
      <c r="HAZ10" s="110"/>
      <c r="HBA10" s="110"/>
      <c r="HBB10" s="110"/>
      <c r="HBC10" s="110"/>
      <c r="HBD10" s="110"/>
      <c r="HBE10" s="110"/>
      <c r="HBF10" s="110"/>
      <c r="HBG10" s="110"/>
      <c r="HBH10" s="110"/>
      <c r="HBI10" s="110"/>
      <c r="HBJ10" s="110"/>
      <c r="HBK10" s="110"/>
      <c r="HBL10" s="110"/>
      <c r="HBM10" s="110"/>
      <c r="HBN10" s="110"/>
      <c r="HBO10" s="110"/>
      <c r="HBP10" s="110"/>
      <c r="HBQ10" s="110"/>
      <c r="HBR10" s="110"/>
      <c r="HBS10" s="110"/>
      <c r="HBT10" s="110"/>
      <c r="HBU10" s="110"/>
      <c r="HBV10" s="110"/>
      <c r="HBW10" s="110"/>
      <c r="HBX10" s="110"/>
      <c r="HBY10" s="110"/>
      <c r="HBZ10" s="110"/>
      <c r="HCA10" s="110"/>
      <c r="HCB10" s="110"/>
      <c r="HCC10" s="110"/>
      <c r="HCD10" s="110"/>
      <c r="HCE10" s="110"/>
      <c r="HCF10" s="110"/>
      <c r="HCG10" s="110"/>
      <c r="HCH10" s="110"/>
      <c r="HCI10" s="110"/>
      <c r="HCJ10" s="110"/>
      <c r="HCK10" s="110"/>
      <c r="HCL10" s="110"/>
      <c r="HCM10" s="110"/>
      <c r="HCN10" s="110"/>
      <c r="HCO10" s="110"/>
      <c r="HCP10" s="110"/>
      <c r="HCQ10" s="110"/>
      <c r="HCR10" s="110"/>
      <c r="HCS10" s="110"/>
      <c r="HCT10" s="110"/>
      <c r="HCU10" s="110"/>
      <c r="HCV10" s="110"/>
      <c r="HCW10" s="110"/>
      <c r="HCX10" s="110"/>
      <c r="HCY10" s="110"/>
      <c r="HCZ10" s="110"/>
      <c r="HDA10" s="110"/>
      <c r="HDB10" s="110"/>
      <c r="HDC10" s="110"/>
      <c r="HDD10" s="110"/>
      <c r="HDE10" s="110"/>
      <c r="HDF10" s="110"/>
      <c r="HDG10" s="110"/>
      <c r="HDH10" s="110"/>
      <c r="HDI10" s="110"/>
      <c r="HDJ10" s="110"/>
      <c r="HDK10" s="110"/>
      <c r="HDL10" s="110"/>
      <c r="HDM10" s="110"/>
      <c r="HDN10" s="110"/>
      <c r="HDO10" s="110"/>
      <c r="HDP10" s="110"/>
      <c r="HDQ10" s="110"/>
      <c r="HDR10" s="110"/>
      <c r="HDS10" s="110"/>
      <c r="HDT10" s="110"/>
      <c r="HDU10" s="110"/>
      <c r="HDV10" s="110"/>
      <c r="HDW10" s="110"/>
      <c r="HDX10" s="110"/>
      <c r="HDY10" s="110"/>
      <c r="HDZ10" s="110"/>
      <c r="HEA10" s="110"/>
      <c r="HEB10" s="110"/>
      <c r="HEC10" s="110"/>
      <c r="HED10" s="110"/>
      <c r="HEE10" s="110"/>
      <c r="HEF10" s="110"/>
      <c r="HEG10" s="110"/>
      <c r="HEH10" s="110"/>
      <c r="HEI10" s="110"/>
      <c r="HEJ10" s="110"/>
      <c r="HEK10" s="110"/>
      <c r="HEL10" s="110"/>
      <c r="HEM10" s="110"/>
      <c r="HEN10" s="110"/>
      <c r="HEO10" s="110"/>
      <c r="HEP10" s="110"/>
      <c r="HEQ10" s="110"/>
      <c r="HER10" s="110"/>
      <c r="HES10" s="110"/>
      <c r="HET10" s="110"/>
      <c r="HEU10" s="110"/>
      <c r="HEV10" s="110"/>
      <c r="HEW10" s="110"/>
      <c r="HEX10" s="110"/>
      <c r="HEY10" s="110"/>
      <c r="HEZ10" s="110"/>
      <c r="HFA10" s="110"/>
      <c r="HFB10" s="110"/>
      <c r="HFC10" s="110"/>
      <c r="HFD10" s="110"/>
      <c r="HFE10" s="110"/>
      <c r="HFF10" s="110"/>
      <c r="HFG10" s="110"/>
      <c r="HFH10" s="110"/>
      <c r="HFI10" s="110"/>
      <c r="HFJ10" s="110"/>
      <c r="HFK10" s="110"/>
      <c r="HFL10" s="110"/>
      <c r="HFM10" s="110"/>
      <c r="HFN10" s="110"/>
      <c r="HFO10" s="110"/>
      <c r="HFP10" s="110"/>
      <c r="HFQ10" s="110"/>
      <c r="HFR10" s="110"/>
      <c r="HFS10" s="110"/>
      <c r="HFT10" s="110"/>
      <c r="HFU10" s="110"/>
      <c r="HFV10" s="110"/>
      <c r="HFW10" s="110"/>
      <c r="HFX10" s="110"/>
      <c r="HFY10" s="110"/>
      <c r="HFZ10" s="110"/>
      <c r="HGA10" s="110"/>
      <c r="HGB10" s="110"/>
      <c r="HGC10" s="110"/>
      <c r="HGD10" s="110"/>
      <c r="HGE10" s="110"/>
      <c r="HGF10" s="110"/>
      <c r="HGG10" s="110"/>
      <c r="HGH10" s="110"/>
      <c r="HGI10" s="110"/>
      <c r="HGJ10" s="110"/>
      <c r="HGK10" s="110"/>
      <c r="HGL10" s="110"/>
      <c r="HGM10" s="110"/>
      <c r="HGN10" s="110"/>
      <c r="HGO10" s="110"/>
      <c r="HGP10" s="110"/>
      <c r="HGQ10" s="110"/>
      <c r="HGR10" s="110"/>
      <c r="HGS10" s="110"/>
      <c r="HGT10" s="110"/>
      <c r="HGU10" s="110"/>
      <c r="HGV10" s="110"/>
      <c r="HGW10" s="110"/>
      <c r="HGX10" s="110"/>
      <c r="HGY10" s="110"/>
      <c r="HGZ10" s="110"/>
      <c r="HHA10" s="110"/>
      <c r="HHB10" s="110"/>
      <c r="HHC10" s="110"/>
      <c r="HHD10" s="110"/>
      <c r="HHE10" s="110"/>
      <c r="HHF10" s="110"/>
      <c r="HHG10" s="110"/>
      <c r="HHH10" s="110"/>
      <c r="HHI10" s="110"/>
      <c r="HHJ10" s="110"/>
      <c r="HHK10" s="110"/>
      <c r="HHL10" s="110"/>
      <c r="HHM10" s="110"/>
      <c r="HHN10" s="110"/>
      <c r="HHO10" s="110"/>
      <c r="HHP10" s="110"/>
      <c r="HHQ10" s="110"/>
      <c r="HHR10" s="110"/>
      <c r="HHS10" s="110"/>
      <c r="HHT10" s="110"/>
      <c r="HHU10" s="110"/>
      <c r="HHV10" s="110"/>
      <c r="HHW10" s="110"/>
      <c r="HHX10" s="110"/>
      <c r="HHY10" s="110"/>
      <c r="HHZ10" s="110"/>
      <c r="HIA10" s="110"/>
      <c r="HIB10" s="110"/>
      <c r="HIC10" s="110"/>
      <c r="HID10" s="110"/>
      <c r="HIE10" s="110"/>
      <c r="HIF10" s="110"/>
      <c r="HIG10" s="110"/>
      <c r="HIH10" s="110"/>
      <c r="HII10" s="110"/>
      <c r="HIJ10" s="110"/>
      <c r="HIK10" s="110"/>
      <c r="HIL10" s="110"/>
      <c r="HIM10" s="110"/>
      <c r="HIN10" s="110"/>
      <c r="HIO10" s="110"/>
      <c r="HIP10" s="110"/>
      <c r="HIQ10" s="110"/>
      <c r="HIR10" s="110"/>
      <c r="HIS10" s="110"/>
      <c r="HIT10" s="110"/>
      <c r="HIU10" s="110"/>
      <c r="HIV10" s="110"/>
      <c r="HIW10" s="110"/>
      <c r="HIX10" s="110"/>
      <c r="HIY10" s="110"/>
      <c r="HIZ10" s="110"/>
      <c r="HJA10" s="110"/>
      <c r="HJB10" s="110"/>
      <c r="HJC10" s="110"/>
      <c r="HJD10" s="110"/>
      <c r="HJE10" s="110"/>
      <c r="HJF10" s="110"/>
      <c r="HJG10" s="110"/>
      <c r="HJH10" s="110"/>
      <c r="HJI10" s="110"/>
      <c r="HJJ10" s="110"/>
      <c r="HJK10" s="110"/>
      <c r="HJL10" s="110"/>
      <c r="HJM10" s="110"/>
      <c r="HJN10" s="110"/>
      <c r="HJO10" s="110"/>
      <c r="HJP10" s="110"/>
      <c r="HJQ10" s="110"/>
      <c r="HJR10" s="110"/>
      <c r="HJS10" s="110"/>
      <c r="HJT10" s="110"/>
      <c r="HJU10" s="110"/>
      <c r="HJV10" s="110"/>
      <c r="HJW10" s="110"/>
      <c r="HJX10" s="110"/>
      <c r="HJY10" s="110"/>
      <c r="HJZ10" s="110"/>
      <c r="HKA10" s="110"/>
      <c r="HKB10" s="110"/>
      <c r="HKC10" s="110"/>
      <c r="HKD10" s="110"/>
      <c r="HKE10" s="110"/>
      <c r="HKF10" s="110"/>
      <c r="HKG10" s="110"/>
      <c r="HKH10" s="110"/>
      <c r="HKI10" s="110"/>
      <c r="HKJ10" s="110"/>
      <c r="HKK10" s="110"/>
      <c r="HKL10" s="110"/>
      <c r="HKM10" s="110"/>
      <c r="HKN10" s="110"/>
      <c r="HKO10" s="110"/>
      <c r="HKP10" s="110"/>
      <c r="HKQ10" s="110"/>
      <c r="HKR10" s="110"/>
      <c r="HKS10" s="110"/>
      <c r="HKT10" s="110"/>
      <c r="HKU10" s="110"/>
      <c r="HKV10" s="110"/>
      <c r="HKW10" s="110"/>
      <c r="HKX10" s="110"/>
      <c r="HKY10" s="110"/>
      <c r="HKZ10" s="110"/>
      <c r="HLA10" s="110"/>
      <c r="HLB10" s="110"/>
      <c r="HLC10" s="110"/>
      <c r="HLD10" s="110"/>
      <c r="HLE10" s="110"/>
      <c r="HLF10" s="110"/>
      <c r="HLG10" s="110"/>
      <c r="HLH10" s="110"/>
      <c r="HLI10" s="110"/>
      <c r="HLJ10" s="110"/>
      <c r="HLK10" s="110"/>
      <c r="HLL10" s="110"/>
      <c r="HLM10" s="110"/>
      <c r="HLN10" s="110"/>
      <c r="HLO10" s="110"/>
      <c r="HLP10" s="110"/>
      <c r="HLQ10" s="110"/>
      <c r="HLR10" s="110"/>
      <c r="HLS10" s="110"/>
      <c r="HLT10" s="110"/>
      <c r="HLU10" s="110"/>
      <c r="HLV10" s="110"/>
      <c r="HLW10" s="110"/>
      <c r="HLX10" s="110"/>
      <c r="HLY10" s="110"/>
      <c r="HLZ10" s="110"/>
      <c r="HMA10" s="110"/>
      <c r="HMB10" s="110"/>
      <c r="HMC10" s="110"/>
      <c r="HMD10" s="110"/>
      <c r="HME10" s="110"/>
      <c r="HMF10" s="110"/>
      <c r="HMG10" s="110"/>
      <c r="HMH10" s="110"/>
      <c r="HMI10" s="110"/>
      <c r="HMJ10" s="110"/>
      <c r="HMK10" s="110"/>
      <c r="HML10" s="110"/>
      <c r="HMM10" s="110"/>
      <c r="HMN10" s="110"/>
      <c r="HMO10" s="110"/>
      <c r="HMP10" s="110"/>
      <c r="HMQ10" s="110"/>
      <c r="HMR10" s="110"/>
      <c r="HMS10" s="110"/>
      <c r="HMT10" s="110"/>
      <c r="HMU10" s="110"/>
      <c r="HMV10" s="110"/>
      <c r="HMW10" s="110"/>
      <c r="HMX10" s="110"/>
      <c r="HMY10" s="110"/>
      <c r="HMZ10" s="110"/>
      <c r="HNA10" s="110"/>
      <c r="HNB10" s="110"/>
      <c r="HNC10" s="110"/>
      <c r="HND10" s="110"/>
      <c r="HNE10" s="110"/>
      <c r="HNF10" s="110"/>
      <c r="HNG10" s="110"/>
      <c r="HNH10" s="110"/>
      <c r="HNI10" s="110"/>
      <c r="HNJ10" s="110"/>
      <c r="HNK10" s="110"/>
      <c r="HNL10" s="110"/>
      <c r="HNM10" s="110"/>
      <c r="HNN10" s="110"/>
      <c r="HNO10" s="110"/>
      <c r="HNP10" s="110"/>
      <c r="HNQ10" s="110"/>
      <c r="HNR10" s="110"/>
      <c r="HNS10" s="110"/>
      <c r="HNT10" s="110"/>
      <c r="HNU10" s="110"/>
      <c r="HNV10" s="110"/>
      <c r="HNW10" s="110"/>
      <c r="HNX10" s="110"/>
      <c r="HNY10" s="110"/>
      <c r="HNZ10" s="110"/>
      <c r="HOA10" s="110"/>
      <c r="HOB10" s="110"/>
      <c r="HOC10" s="110"/>
      <c r="HOD10" s="110"/>
      <c r="HOE10" s="110"/>
      <c r="HOF10" s="110"/>
      <c r="HOG10" s="110"/>
      <c r="HOH10" s="110"/>
      <c r="HOI10" s="110"/>
      <c r="HOJ10" s="110"/>
      <c r="HOK10" s="110"/>
      <c r="HOL10" s="110"/>
      <c r="HOM10" s="110"/>
      <c r="HON10" s="110"/>
      <c r="HOO10" s="110"/>
      <c r="HOP10" s="110"/>
      <c r="HOQ10" s="110"/>
      <c r="HOR10" s="110"/>
      <c r="HOS10" s="110"/>
      <c r="HOT10" s="110"/>
      <c r="HOU10" s="110"/>
      <c r="HOV10" s="110"/>
      <c r="HOW10" s="110"/>
      <c r="HOX10" s="110"/>
      <c r="HOY10" s="110"/>
      <c r="HOZ10" s="110"/>
      <c r="HPA10" s="110"/>
      <c r="HPB10" s="110"/>
      <c r="HPC10" s="110"/>
      <c r="HPD10" s="110"/>
      <c r="HPE10" s="110"/>
      <c r="HPF10" s="110"/>
      <c r="HPG10" s="110"/>
      <c r="HPH10" s="110"/>
      <c r="HPI10" s="110"/>
      <c r="HPJ10" s="110"/>
      <c r="HPK10" s="110"/>
      <c r="HPL10" s="110"/>
      <c r="HPM10" s="110"/>
      <c r="HPN10" s="110"/>
      <c r="HPO10" s="110"/>
      <c r="HPP10" s="110"/>
      <c r="HPQ10" s="110"/>
      <c r="HPR10" s="110"/>
      <c r="HPS10" s="110"/>
      <c r="HPT10" s="110"/>
      <c r="HPU10" s="110"/>
      <c r="HPV10" s="110"/>
      <c r="HPW10" s="110"/>
      <c r="HPX10" s="110"/>
      <c r="HPY10" s="110"/>
      <c r="HPZ10" s="110"/>
      <c r="HQA10" s="110"/>
      <c r="HQB10" s="110"/>
      <c r="HQC10" s="110"/>
      <c r="HQD10" s="110"/>
      <c r="HQE10" s="110"/>
      <c r="HQF10" s="110"/>
      <c r="HQG10" s="110"/>
      <c r="HQH10" s="110"/>
      <c r="HQI10" s="110"/>
      <c r="HQJ10" s="110"/>
      <c r="HQK10" s="110"/>
      <c r="HQL10" s="110"/>
      <c r="HQM10" s="110"/>
      <c r="HQN10" s="110"/>
      <c r="HQO10" s="110"/>
      <c r="HQP10" s="110"/>
      <c r="HQQ10" s="110"/>
      <c r="HQR10" s="110"/>
      <c r="HQS10" s="110"/>
      <c r="HQT10" s="110"/>
      <c r="HQU10" s="110"/>
      <c r="HQV10" s="110"/>
      <c r="HQW10" s="110"/>
      <c r="HQX10" s="110"/>
      <c r="HQY10" s="110"/>
      <c r="HQZ10" s="110"/>
      <c r="HRA10" s="110"/>
      <c r="HRB10" s="110"/>
      <c r="HRC10" s="110"/>
      <c r="HRD10" s="110"/>
      <c r="HRE10" s="110"/>
      <c r="HRF10" s="110"/>
      <c r="HRG10" s="110"/>
      <c r="HRH10" s="110"/>
      <c r="HRI10" s="110"/>
      <c r="HRJ10" s="110"/>
      <c r="HRK10" s="110"/>
      <c r="HRL10" s="110"/>
      <c r="HRM10" s="110"/>
      <c r="HRN10" s="110"/>
      <c r="HRO10" s="110"/>
      <c r="HRP10" s="110"/>
      <c r="HRQ10" s="110"/>
      <c r="HRR10" s="110"/>
      <c r="HRS10" s="110"/>
      <c r="HRT10" s="110"/>
      <c r="HRU10" s="110"/>
      <c r="HRV10" s="110"/>
      <c r="HRW10" s="110"/>
      <c r="HRX10" s="110"/>
      <c r="HRY10" s="110"/>
      <c r="HRZ10" s="110"/>
      <c r="HSA10" s="110"/>
      <c r="HSB10" s="110"/>
      <c r="HSC10" s="110"/>
      <c r="HSD10" s="110"/>
      <c r="HSE10" s="110"/>
      <c r="HSF10" s="110"/>
      <c r="HSG10" s="110"/>
      <c r="HSH10" s="110"/>
      <c r="HSI10" s="110"/>
      <c r="HSJ10" s="110"/>
      <c r="HSK10" s="110"/>
      <c r="HSL10" s="110"/>
      <c r="HSM10" s="110"/>
      <c r="HSN10" s="110"/>
      <c r="HSO10" s="110"/>
      <c r="HSP10" s="110"/>
      <c r="HSQ10" s="110"/>
      <c r="HSR10" s="110"/>
      <c r="HSS10" s="110"/>
      <c r="HST10" s="110"/>
      <c r="HSU10" s="110"/>
      <c r="HSV10" s="110"/>
      <c r="HSW10" s="110"/>
      <c r="HSX10" s="110"/>
      <c r="HSY10" s="110"/>
      <c r="HSZ10" s="110"/>
      <c r="HTA10" s="110"/>
      <c r="HTB10" s="110"/>
      <c r="HTC10" s="110"/>
      <c r="HTD10" s="110"/>
      <c r="HTE10" s="110"/>
      <c r="HTF10" s="110"/>
      <c r="HTG10" s="110"/>
      <c r="HTH10" s="110"/>
      <c r="HTI10" s="110"/>
      <c r="HTJ10" s="110"/>
      <c r="HTK10" s="110"/>
      <c r="HTL10" s="110"/>
      <c r="HTM10" s="110"/>
      <c r="HTN10" s="110"/>
      <c r="HTO10" s="110"/>
      <c r="HTP10" s="110"/>
      <c r="HTQ10" s="110"/>
      <c r="HTR10" s="110"/>
      <c r="HTS10" s="110"/>
      <c r="HTT10" s="110"/>
      <c r="HTU10" s="110"/>
      <c r="HTV10" s="110"/>
      <c r="HTW10" s="110"/>
      <c r="HTX10" s="110"/>
      <c r="HTY10" s="110"/>
      <c r="HTZ10" s="110"/>
      <c r="HUA10" s="110"/>
      <c r="HUB10" s="110"/>
      <c r="HUC10" s="110"/>
      <c r="HUD10" s="110"/>
      <c r="HUE10" s="110"/>
      <c r="HUF10" s="110"/>
      <c r="HUG10" s="110"/>
      <c r="HUH10" s="110"/>
      <c r="HUI10" s="110"/>
      <c r="HUJ10" s="110"/>
      <c r="HUK10" s="110"/>
      <c r="HUL10" s="110"/>
      <c r="HUM10" s="110"/>
      <c r="HUN10" s="110"/>
      <c r="HUO10" s="110"/>
      <c r="HUP10" s="110"/>
      <c r="HUQ10" s="110"/>
      <c r="HUR10" s="110"/>
      <c r="HUS10" s="110"/>
      <c r="HUT10" s="110"/>
      <c r="HUU10" s="110"/>
      <c r="HUV10" s="110"/>
      <c r="HUW10" s="110"/>
      <c r="HUX10" s="110"/>
      <c r="HUY10" s="110"/>
      <c r="HUZ10" s="110"/>
      <c r="HVA10" s="110"/>
      <c r="HVB10" s="110"/>
      <c r="HVC10" s="110"/>
      <c r="HVD10" s="110"/>
      <c r="HVE10" s="110"/>
      <c r="HVF10" s="110"/>
      <c r="HVG10" s="110"/>
      <c r="HVH10" s="110"/>
      <c r="HVI10" s="110"/>
      <c r="HVJ10" s="110"/>
      <c r="HVK10" s="110"/>
      <c r="HVL10" s="110"/>
      <c r="HVM10" s="110"/>
      <c r="HVN10" s="110"/>
      <c r="HVO10" s="110"/>
      <c r="HVP10" s="110"/>
      <c r="HVQ10" s="110"/>
      <c r="HVR10" s="110"/>
      <c r="HVS10" s="110"/>
      <c r="HVT10" s="110"/>
      <c r="HVU10" s="110"/>
      <c r="HVV10" s="110"/>
      <c r="HVW10" s="110"/>
      <c r="HVX10" s="110"/>
      <c r="HVY10" s="110"/>
      <c r="HVZ10" s="110"/>
      <c r="HWA10" s="110"/>
      <c r="HWB10" s="110"/>
      <c r="HWC10" s="110"/>
      <c r="HWD10" s="110"/>
      <c r="HWE10" s="110"/>
      <c r="HWF10" s="110"/>
      <c r="HWG10" s="110"/>
      <c r="HWH10" s="110"/>
      <c r="HWI10" s="110"/>
      <c r="HWJ10" s="110"/>
      <c r="HWK10" s="110"/>
      <c r="HWL10" s="110"/>
      <c r="HWM10" s="110"/>
      <c r="HWN10" s="110"/>
      <c r="HWO10" s="110"/>
      <c r="HWP10" s="110"/>
      <c r="HWQ10" s="110"/>
      <c r="HWR10" s="110"/>
      <c r="HWS10" s="110"/>
      <c r="HWT10" s="110"/>
      <c r="HWU10" s="110"/>
      <c r="HWV10" s="110"/>
      <c r="HWW10" s="110"/>
      <c r="HWX10" s="110"/>
      <c r="HWY10" s="110"/>
      <c r="HWZ10" s="110"/>
      <c r="HXA10" s="110"/>
      <c r="HXB10" s="110"/>
      <c r="HXC10" s="110"/>
      <c r="HXD10" s="110"/>
      <c r="HXE10" s="110"/>
      <c r="HXF10" s="110"/>
      <c r="HXG10" s="110"/>
      <c r="HXH10" s="110"/>
      <c r="HXI10" s="110"/>
      <c r="HXJ10" s="110"/>
      <c r="HXK10" s="110"/>
      <c r="HXL10" s="110"/>
      <c r="HXM10" s="110"/>
      <c r="HXN10" s="110"/>
      <c r="HXO10" s="110"/>
      <c r="HXP10" s="110"/>
      <c r="HXQ10" s="110"/>
      <c r="HXR10" s="110"/>
      <c r="HXS10" s="110"/>
      <c r="HXT10" s="110"/>
      <c r="HXU10" s="110"/>
      <c r="HXV10" s="110"/>
      <c r="HXW10" s="110"/>
      <c r="HXX10" s="110"/>
      <c r="HXY10" s="110"/>
      <c r="HXZ10" s="110"/>
      <c r="HYA10" s="110"/>
      <c r="HYB10" s="110"/>
      <c r="HYC10" s="110"/>
      <c r="HYD10" s="110"/>
      <c r="HYE10" s="110"/>
      <c r="HYF10" s="110"/>
      <c r="HYG10" s="110"/>
      <c r="HYH10" s="110"/>
      <c r="HYI10" s="110"/>
      <c r="HYJ10" s="110"/>
      <c r="HYK10" s="110"/>
      <c r="HYL10" s="110"/>
      <c r="HYM10" s="110"/>
      <c r="HYN10" s="110"/>
      <c r="HYO10" s="110"/>
      <c r="HYP10" s="110"/>
      <c r="HYQ10" s="110"/>
      <c r="HYR10" s="110"/>
      <c r="HYS10" s="110"/>
      <c r="HYT10" s="110"/>
      <c r="HYU10" s="110"/>
      <c r="HYV10" s="110"/>
      <c r="HYW10" s="110"/>
      <c r="HYX10" s="110"/>
      <c r="HYY10" s="110"/>
      <c r="HYZ10" s="110"/>
      <c r="HZA10" s="110"/>
      <c r="HZB10" s="110"/>
      <c r="HZC10" s="110"/>
      <c r="HZD10" s="110"/>
      <c r="HZE10" s="110"/>
      <c r="HZF10" s="110"/>
      <c r="HZG10" s="110"/>
      <c r="HZH10" s="110"/>
      <c r="HZI10" s="110"/>
      <c r="HZJ10" s="110"/>
      <c r="HZK10" s="110"/>
      <c r="HZL10" s="110"/>
      <c r="HZM10" s="110"/>
      <c r="HZN10" s="110"/>
      <c r="HZO10" s="110"/>
      <c r="HZP10" s="110"/>
      <c r="HZQ10" s="110"/>
      <c r="HZR10" s="110"/>
      <c r="HZS10" s="110"/>
      <c r="HZT10" s="110"/>
      <c r="HZU10" s="110"/>
      <c r="HZV10" s="110"/>
      <c r="HZW10" s="110"/>
      <c r="HZX10" s="110"/>
      <c r="HZY10" s="110"/>
      <c r="HZZ10" s="110"/>
      <c r="IAA10" s="110"/>
      <c r="IAB10" s="110"/>
      <c r="IAC10" s="110"/>
      <c r="IAD10" s="110"/>
      <c r="IAE10" s="110"/>
      <c r="IAF10" s="110"/>
      <c r="IAG10" s="110"/>
      <c r="IAH10" s="110"/>
      <c r="IAI10" s="110"/>
      <c r="IAJ10" s="110"/>
      <c r="IAK10" s="110"/>
      <c r="IAL10" s="110"/>
      <c r="IAM10" s="110"/>
      <c r="IAN10" s="110"/>
      <c r="IAO10" s="110"/>
      <c r="IAP10" s="110"/>
      <c r="IAQ10" s="110"/>
      <c r="IAR10" s="110"/>
      <c r="IAS10" s="110"/>
      <c r="IAT10" s="110"/>
      <c r="IAU10" s="110"/>
      <c r="IAV10" s="110"/>
      <c r="IAW10" s="110"/>
      <c r="IAX10" s="110"/>
      <c r="IAY10" s="110"/>
      <c r="IAZ10" s="110"/>
      <c r="IBA10" s="110"/>
      <c r="IBB10" s="110"/>
      <c r="IBC10" s="110"/>
      <c r="IBD10" s="110"/>
      <c r="IBE10" s="110"/>
      <c r="IBF10" s="110"/>
      <c r="IBG10" s="110"/>
      <c r="IBH10" s="110"/>
      <c r="IBI10" s="110"/>
      <c r="IBJ10" s="110"/>
      <c r="IBK10" s="110"/>
      <c r="IBL10" s="110"/>
      <c r="IBM10" s="110"/>
      <c r="IBN10" s="110"/>
      <c r="IBO10" s="110"/>
      <c r="IBP10" s="110"/>
      <c r="IBQ10" s="110"/>
      <c r="IBR10" s="110"/>
      <c r="IBS10" s="110"/>
      <c r="IBT10" s="110"/>
      <c r="IBU10" s="110"/>
      <c r="IBV10" s="110"/>
      <c r="IBW10" s="110"/>
      <c r="IBX10" s="110"/>
      <c r="IBY10" s="110"/>
      <c r="IBZ10" s="110"/>
      <c r="ICA10" s="110"/>
      <c r="ICB10" s="110"/>
      <c r="ICC10" s="110"/>
      <c r="ICD10" s="110"/>
      <c r="ICE10" s="110"/>
      <c r="ICF10" s="110"/>
      <c r="ICG10" s="110"/>
      <c r="ICH10" s="110"/>
      <c r="ICI10" s="110"/>
      <c r="ICJ10" s="110"/>
      <c r="ICK10" s="110"/>
      <c r="ICL10" s="110"/>
      <c r="ICM10" s="110"/>
      <c r="ICN10" s="110"/>
      <c r="ICO10" s="110"/>
      <c r="ICP10" s="110"/>
      <c r="ICQ10" s="110"/>
      <c r="ICR10" s="110"/>
      <c r="ICS10" s="110"/>
      <c r="ICT10" s="110"/>
      <c r="ICU10" s="110"/>
      <c r="ICV10" s="110"/>
      <c r="ICW10" s="110"/>
      <c r="ICX10" s="110"/>
      <c r="ICY10" s="110"/>
      <c r="ICZ10" s="110"/>
      <c r="IDA10" s="110"/>
      <c r="IDB10" s="110"/>
      <c r="IDC10" s="110"/>
      <c r="IDD10" s="110"/>
      <c r="IDE10" s="110"/>
      <c r="IDF10" s="110"/>
      <c r="IDG10" s="110"/>
      <c r="IDH10" s="110"/>
      <c r="IDI10" s="110"/>
      <c r="IDJ10" s="110"/>
      <c r="IDK10" s="110"/>
      <c r="IDL10" s="110"/>
      <c r="IDM10" s="110"/>
      <c r="IDN10" s="110"/>
      <c r="IDO10" s="110"/>
      <c r="IDP10" s="110"/>
      <c r="IDQ10" s="110"/>
      <c r="IDR10" s="110"/>
      <c r="IDS10" s="110"/>
      <c r="IDT10" s="110"/>
      <c r="IDU10" s="110"/>
      <c r="IDV10" s="110"/>
      <c r="IDW10" s="110"/>
      <c r="IDX10" s="110"/>
      <c r="IDY10" s="110"/>
      <c r="IDZ10" s="110"/>
      <c r="IEA10" s="110"/>
      <c r="IEB10" s="110"/>
      <c r="IEC10" s="110"/>
      <c r="IED10" s="110"/>
      <c r="IEE10" s="110"/>
      <c r="IEF10" s="110"/>
      <c r="IEG10" s="110"/>
      <c r="IEH10" s="110"/>
      <c r="IEI10" s="110"/>
      <c r="IEJ10" s="110"/>
      <c r="IEK10" s="110"/>
      <c r="IEL10" s="110"/>
      <c r="IEM10" s="110"/>
      <c r="IEN10" s="110"/>
      <c r="IEO10" s="110"/>
      <c r="IEP10" s="110"/>
      <c r="IEQ10" s="110"/>
      <c r="IER10" s="110"/>
      <c r="IES10" s="110"/>
      <c r="IET10" s="110"/>
      <c r="IEU10" s="110"/>
      <c r="IEV10" s="110"/>
      <c r="IEW10" s="110"/>
      <c r="IEX10" s="110"/>
      <c r="IEY10" s="110"/>
      <c r="IEZ10" s="110"/>
      <c r="IFA10" s="110"/>
      <c r="IFB10" s="110"/>
      <c r="IFC10" s="110"/>
      <c r="IFD10" s="110"/>
      <c r="IFE10" s="110"/>
      <c r="IFF10" s="110"/>
      <c r="IFG10" s="110"/>
      <c r="IFH10" s="110"/>
      <c r="IFI10" s="110"/>
      <c r="IFJ10" s="110"/>
      <c r="IFK10" s="110"/>
      <c r="IFL10" s="110"/>
      <c r="IFM10" s="110"/>
      <c r="IFN10" s="110"/>
      <c r="IFO10" s="110"/>
      <c r="IFP10" s="110"/>
      <c r="IFQ10" s="110"/>
      <c r="IFR10" s="110"/>
      <c r="IFS10" s="110"/>
      <c r="IFT10" s="110"/>
      <c r="IFU10" s="110"/>
      <c r="IFV10" s="110"/>
      <c r="IFW10" s="110"/>
      <c r="IFX10" s="110"/>
      <c r="IFY10" s="110"/>
      <c r="IFZ10" s="110"/>
      <c r="IGA10" s="110"/>
      <c r="IGB10" s="110"/>
      <c r="IGC10" s="110"/>
      <c r="IGD10" s="110"/>
      <c r="IGE10" s="110"/>
      <c r="IGF10" s="110"/>
      <c r="IGG10" s="110"/>
      <c r="IGH10" s="110"/>
      <c r="IGI10" s="110"/>
      <c r="IGJ10" s="110"/>
      <c r="IGK10" s="110"/>
      <c r="IGL10" s="110"/>
      <c r="IGM10" s="110"/>
      <c r="IGN10" s="110"/>
      <c r="IGO10" s="110"/>
      <c r="IGP10" s="110"/>
      <c r="IGQ10" s="110"/>
      <c r="IGR10" s="110"/>
      <c r="IGS10" s="110"/>
      <c r="IGT10" s="110"/>
      <c r="IGU10" s="110"/>
      <c r="IGV10" s="110"/>
      <c r="IGW10" s="110"/>
      <c r="IGX10" s="110"/>
      <c r="IGY10" s="110"/>
      <c r="IGZ10" s="110"/>
      <c r="IHA10" s="110"/>
      <c r="IHB10" s="110"/>
      <c r="IHC10" s="110"/>
      <c r="IHD10" s="110"/>
      <c r="IHE10" s="110"/>
      <c r="IHF10" s="110"/>
      <c r="IHG10" s="110"/>
      <c r="IHH10" s="110"/>
      <c r="IHI10" s="110"/>
      <c r="IHJ10" s="110"/>
      <c r="IHK10" s="110"/>
      <c r="IHL10" s="110"/>
      <c r="IHM10" s="110"/>
      <c r="IHN10" s="110"/>
      <c r="IHO10" s="110"/>
      <c r="IHP10" s="110"/>
      <c r="IHQ10" s="110"/>
      <c r="IHR10" s="110"/>
      <c r="IHS10" s="110"/>
      <c r="IHT10" s="110"/>
      <c r="IHU10" s="110"/>
      <c r="IHV10" s="110"/>
      <c r="IHW10" s="110"/>
      <c r="IHX10" s="110"/>
      <c r="IHY10" s="110"/>
      <c r="IHZ10" s="110"/>
      <c r="IIA10" s="110"/>
      <c r="IIB10" s="110"/>
      <c r="IIC10" s="110"/>
      <c r="IID10" s="110"/>
      <c r="IIE10" s="110"/>
      <c r="IIF10" s="110"/>
      <c r="IIG10" s="110"/>
      <c r="IIH10" s="110"/>
      <c r="III10" s="110"/>
      <c r="IIJ10" s="110"/>
      <c r="IIK10" s="110"/>
      <c r="IIL10" s="110"/>
      <c r="IIM10" s="110"/>
      <c r="IIN10" s="110"/>
      <c r="IIO10" s="110"/>
      <c r="IIP10" s="110"/>
      <c r="IIQ10" s="110"/>
      <c r="IIR10" s="110"/>
      <c r="IIS10" s="110"/>
      <c r="IIT10" s="110"/>
      <c r="IIU10" s="110"/>
      <c r="IIV10" s="110"/>
      <c r="IIW10" s="110"/>
      <c r="IIX10" s="110"/>
      <c r="IIY10" s="110"/>
      <c r="IIZ10" s="110"/>
      <c r="IJA10" s="110"/>
      <c r="IJB10" s="110"/>
      <c r="IJC10" s="110"/>
      <c r="IJD10" s="110"/>
      <c r="IJE10" s="110"/>
      <c r="IJF10" s="110"/>
      <c r="IJG10" s="110"/>
      <c r="IJH10" s="110"/>
      <c r="IJI10" s="110"/>
      <c r="IJJ10" s="110"/>
      <c r="IJK10" s="110"/>
      <c r="IJL10" s="110"/>
      <c r="IJM10" s="110"/>
      <c r="IJN10" s="110"/>
      <c r="IJO10" s="110"/>
      <c r="IJP10" s="110"/>
      <c r="IJQ10" s="110"/>
      <c r="IJR10" s="110"/>
      <c r="IJS10" s="110"/>
      <c r="IJT10" s="110"/>
      <c r="IJU10" s="110"/>
      <c r="IJV10" s="110"/>
      <c r="IJW10" s="110"/>
      <c r="IJX10" s="110"/>
      <c r="IJY10" s="110"/>
      <c r="IJZ10" s="110"/>
      <c r="IKA10" s="110"/>
      <c r="IKB10" s="110"/>
      <c r="IKC10" s="110"/>
      <c r="IKD10" s="110"/>
      <c r="IKE10" s="110"/>
      <c r="IKF10" s="110"/>
      <c r="IKG10" s="110"/>
      <c r="IKH10" s="110"/>
      <c r="IKI10" s="110"/>
      <c r="IKJ10" s="110"/>
      <c r="IKK10" s="110"/>
      <c r="IKL10" s="110"/>
      <c r="IKM10" s="110"/>
      <c r="IKN10" s="110"/>
      <c r="IKO10" s="110"/>
      <c r="IKP10" s="110"/>
      <c r="IKQ10" s="110"/>
      <c r="IKR10" s="110"/>
      <c r="IKS10" s="110"/>
      <c r="IKT10" s="110"/>
      <c r="IKU10" s="110"/>
      <c r="IKV10" s="110"/>
      <c r="IKW10" s="110"/>
      <c r="IKX10" s="110"/>
      <c r="IKY10" s="110"/>
      <c r="IKZ10" s="110"/>
      <c r="ILA10" s="110"/>
      <c r="ILB10" s="110"/>
      <c r="ILC10" s="110"/>
      <c r="ILD10" s="110"/>
      <c r="ILE10" s="110"/>
      <c r="ILF10" s="110"/>
      <c r="ILG10" s="110"/>
      <c r="ILH10" s="110"/>
      <c r="ILI10" s="110"/>
      <c r="ILJ10" s="110"/>
      <c r="ILK10" s="110"/>
      <c r="ILL10" s="110"/>
      <c r="ILM10" s="110"/>
      <c r="ILN10" s="110"/>
      <c r="ILO10" s="110"/>
      <c r="ILP10" s="110"/>
      <c r="ILQ10" s="110"/>
      <c r="ILR10" s="110"/>
      <c r="ILS10" s="110"/>
      <c r="ILT10" s="110"/>
      <c r="ILU10" s="110"/>
      <c r="ILV10" s="110"/>
      <c r="ILW10" s="110"/>
      <c r="ILX10" s="110"/>
      <c r="ILY10" s="110"/>
      <c r="ILZ10" s="110"/>
      <c r="IMA10" s="110"/>
      <c r="IMB10" s="110"/>
      <c r="IMC10" s="110"/>
      <c r="IMD10" s="110"/>
      <c r="IME10" s="110"/>
      <c r="IMF10" s="110"/>
      <c r="IMG10" s="110"/>
      <c r="IMH10" s="110"/>
      <c r="IMI10" s="110"/>
      <c r="IMJ10" s="110"/>
      <c r="IMK10" s="110"/>
      <c r="IML10" s="110"/>
      <c r="IMM10" s="110"/>
      <c r="IMN10" s="110"/>
      <c r="IMO10" s="110"/>
      <c r="IMP10" s="110"/>
      <c r="IMQ10" s="110"/>
      <c r="IMR10" s="110"/>
      <c r="IMS10" s="110"/>
      <c r="IMT10" s="110"/>
      <c r="IMU10" s="110"/>
      <c r="IMV10" s="110"/>
      <c r="IMW10" s="110"/>
      <c r="IMX10" s="110"/>
      <c r="IMY10" s="110"/>
      <c r="IMZ10" s="110"/>
      <c r="INA10" s="110"/>
      <c r="INB10" s="110"/>
      <c r="INC10" s="110"/>
      <c r="IND10" s="110"/>
      <c r="INE10" s="110"/>
      <c r="INF10" s="110"/>
      <c r="ING10" s="110"/>
      <c r="INH10" s="110"/>
      <c r="INI10" s="110"/>
      <c r="INJ10" s="110"/>
      <c r="INK10" s="110"/>
      <c r="INL10" s="110"/>
      <c r="INM10" s="110"/>
      <c r="INN10" s="110"/>
      <c r="INO10" s="110"/>
      <c r="INP10" s="110"/>
      <c r="INQ10" s="110"/>
      <c r="INR10" s="110"/>
      <c r="INS10" s="110"/>
      <c r="INT10" s="110"/>
      <c r="INU10" s="110"/>
      <c r="INV10" s="110"/>
      <c r="INW10" s="110"/>
      <c r="INX10" s="110"/>
      <c r="INY10" s="110"/>
      <c r="INZ10" s="110"/>
      <c r="IOA10" s="110"/>
      <c r="IOB10" s="110"/>
      <c r="IOC10" s="110"/>
      <c r="IOD10" s="110"/>
      <c r="IOE10" s="110"/>
      <c r="IOF10" s="110"/>
      <c r="IOG10" s="110"/>
      <c r="IOH10" s="110"/>
      <c r="IOI10" s="110"/>
      <c r="IOJ10" s="110"/>
      <c r="IOK10" s="110"/>
      <c r="IOL10" s="110"/>
      <c r="IOM10" s="110"/>
      <c r="ION10" s="110"/>
      <c r="IOO10" s="110"/>
      <c r="IOP10" s="110"/>
      <c r="IOQ10" s="110"/>
      <c r="IOR10" s="110"/>
      <c r="IOS10" s="110"/>
      <c r="IOT10" s="110"/>
      <c r="IOU10" s="110"/>
      <c r="IOV10" s="110"/>
      <c r="IOW10" s="110"/>
      <c r="IOX10" s="110"/>
      <c r="IOY10" s="110"/>
      <c r="IOZ10" s="110"/>
      <c r="IPA10" s="110"/>
      <c r="IPB10" s="110"/>
      <c r="IPC10" s="110"/>
      <c r="IPD10" s="110"/>
      <c r="IPE10" s="110"/>
      <c r="IPF10" s="110"/>
      <c r="IPG10" s="110"/>
      <c r="IPH10" s="110"/>
      <c r="IPI10" s="110"/>
      <c r="IPJ10" s="110"/>
      <c r="IPK10" s="110"/>
      <c r="IPL10" s="110"/>
      <c r="IPM10" s="110"/>
      <c r="IPN10" s="110"/>
      <c r="IPO10" s="110"/>
      <c r="IPP10" s="110"/>
      <c r="IPQ10" s="110"/>
      <c r="IPR10" s="110"/>
      <c r="IPS10" s="110"/>
      <c r="IPT10" s="110"/>
      <c r="IPU10" s="110"/>
      <c r="IPV10" s="110"/>
      <c r="IPW10" s="110"/>
      <c r="IPX10" s="110"/>
      <c r="IPY10" s="110"/>
      <c r="IPZ10" s="110"/>
      <c r="IQA10" s="110"/>
      <c r="IQB10" s="110"/>
      <c r="IQC10" s="110"/>
      <c r="IQD10" s="110"/>
      <c r="IQE10" s="110"/>
      <c r="IQF10" s="110"/>
      <c r="IQG10" s="110"/>
      <c r="IQH10" s="110"/>
      <c r="IQI10" s="110"/>
      <c r="IQJ10" s="110"/>
      <c r="IQK10" s="110"/>
      <c r="IQL10" s="110"/>
      <c r="IQM10" s="110"/>
      <c r="IQN10" s="110"/>
      <c r="IQO10" s="110"/>
      <c r="IQP10" s="110"/>
      <c r="IQQ10" s="110"/>
      <c r="IQR10" s="110"/>
      <c r="IQS10" s="110"/>
      <c r="IQT10" s="110"/>
      <c r="IQU10" s="110"/>
      <c r="IQV10" s="110"/>
      <c r="IQW10" s="110"/>
      <c r="IQX10" s="110"/>
      <c r="IQY10" s="110"/>
      <c r="IQZ10" s="110"/>
      <c r="IRA10" s="110"/>
      <c r="IRB10" s="110"/>
      <c r="IRC10" s="110"/>
      <c r="IRD10" s="110"/>
      <c r="IRE10" s="110"/>
      <c r="IRF10" s="110"/>
      <c r="IRG10" s="110"/>
      <c r="IRH10" s="110"/>
      <c r="IRI10" s="110"/>
      <c r="IRJ10" s="110"/>
      <c r="IRK10" s="110"/>
      <c r="IRL10" s="110"/>
      <c r="IRM10" s="110"/>
      <c r="IRN10" s="110"/>
      <c r="IRO10" s="110"/>
      <c r="IRP10" s="110"/>
      <c r="IRQ10" s="110"/>
      <c r="IRR10" s="110"/>
      <c r="IRS10" s="110"/>
      <c r="IRT10" s="110"/>
      <c r="IRU10" s="110"/>
      <c r="IRV10" s="110"/>
      <c r="IRW10" s="110"/>
      <c r="IRX10" s="110"/>
      <c r="IRY10" s="110"/>
      <c r="IRZ10" s="110"/>
      <c r="ISA10" s="110"/>
      <c r="ISB10" s="110"/>
      <c r="ISC10" s="110"/>
      <c r="ISD10" s="110"/>
      <c r="ISE10" s="110"/>
      <c r="ISF10" s="110"/>
      <c r="ISG10" s="110"/>
      <c r="ISH10" s="110"/>
      <c r="ISI10" s="110"/>
      <c r="ISJ10" s="110"/>
      <c r="ISK10" s="110"/>
      <c r="ISL10" s="110"/>
      <c r="ISM10" s="110"/>
      <c r="ISN10" s="110"/>
      <c r="ISO10" s="110"/>
      <c r="ISP10" s="110"/>
      <c r="ISQ10" s="110"/>
      <c r="ISR10" s="110"/>
      <c r="ISS10" s="110"/>
      <c r="IST10" s="110"/>
      <c r="ISU10" s="110"/>
      <c r="ISV10" s="110"/>
      <c r="ISW10" s="110"/>
      <c r="ISX10" s="110"/>
      <c r="ISY10" s="110"/>
      <c r="ISZ10" s="110"/>
      <c r="ITA10" s="110"/>
      <c r="ITB10" s="110"/>
      <c r="ITC10" s="110"/>
      <c r="ITD10" s="110"/>
      <c r="ITE10" s="110"/>
      <c r="ITF10" s="110"/>
      <c r="ITG10" s="110"/>
      <c r="ITH10" s="110"/>
      <c r="ITI10" s="110"/>
      <c r="ITJ10" s="110"/>
      <c r="ITK10" s="110"/>
      <c r="ITL10" s="110"/>
      <c r="ITM10" s="110"/>
      <c r="ITN10" s="110"/>
      <c r="ITO10" s="110"/>
      <c r="ITP10" s="110"/>
      <c r="ITQ10" s="110"/>
      <c r="ITR10" s="110"/>
      <c r="ITS10" s="110"/>
      <c r="ITT10" s="110"/>
      <c r="ITU10" s="110"/>
      <c r="ITV10" s="110"/>
      <c r="ITW10" s="110"/>
      <c r="ITX10" s="110"/>
      <c r="ITY10" s="110"/>
      <c r="ITZ10" s="110"/>
      <c r="IUA10" s="110"/>
      <c r="IUB10" s="110"/>
      <c r="IUC10" s="110"/>
      <c r="IUD10" s="110"/>
      <c r="IUE10" s="110"/>
      <c r="IUF10" s="110"/>
      <c r="IUG10" s="110"/>
      <c r="IUH10" s="110"/>
      <c r="IUI10" s="110"/>
      <c r="IUJ10" s="110"/>
      <c r="IUK10" s="110"/>
      <c r="IUL10" s="110"/>
      <c r="IUM10" s="110"/>
      <c r="IUN10" s="110"/>
      <c r="IUO10" s="110"/>
      <c r="IUP10" s="110"/>
      <c r="IUQ10" s="110"/>
      <c r="IUR10" s="110"/>
      <c r="IUS10" s="110"/>
      <c r="IUT10" s="110"/>
      <c r="IUU10" s="110"/>
      <c r="IUV10" s="110"/>
      <c r="IUW10" s="110"/>
      <c r="IUX10" s="110"/>
      <c r="IUY10" s="110"/>
      <c r="IUZ10" s="110"/>
      <c r="IVA10" s="110"/>
      <c r="IVB10" s="110"/>
      <c r="IVC10" s="110"/>
      <c r="IVD10" s="110"/>
      <c r="IVE10" s="110"/>
      <c r="IVF10" s="110"/>
      <c r="IVG10" s="110"/>
      <c r="IVH10" s="110"/>
      <c r="IVI10" s="110"/>
      <c r="IVJ10" s="110"/>
      <c r="IVK10" s="110"/>
      <c r="IVL10" s="110"/>
      <c r="IVM10" s="110"/>
      <c r="IVN10" s="110"/>
      <c r="IVO10" s="110"/>
      <c r="IVP10" s="110"/>
      <c r="IVQ10" s="110"/>
      <c r="IVR10" s="110"/>
      <c r="IVS10" s="110"/>
      <c r="IVT10" s="110"/>
      <c r="IVU10" s="110"/>
      <c r="IVV10" s="110"/>
      <c r="IVW10" s="110"/>
      <c r="IVX10" s="110"/>
      <c r="IVY10" s="110"/>
      <c r="IVZ10" s="110"/>
      <c r="IWA10" s="110"/>
      <c r="IWB10" s="110"/>
      <c r="IWC10" s="110"/>
      <c r="IWD10" s="110"/>
      <c r="IWE10" s="110"/>
      <c r="IWF10" s="110"/>
      <c r="IWG10" s="110"/>
      <c r="IWH10" s="110"/>
      <c r="IWI10" s="110"/>
      <c r="IWJ10" s="110"/>
      <c r="IWK10" s="110"/>
      <c r="IWL10" s="110"/>
      <c r="IWM10" s="110"/>
      <c r="IWN10" s="110"/>
      <c r="IWO10" s="110"/>
      <c r="IWP10" s="110"/>
      <c r="IWQ10" s="110"/>
      <c r="IWR10" s="110"/>
      <c r="IWS10" s="110"/>
      <c r="IWT10" s="110"/>
      <c r="IWU10" s="110"/>
      <c r="IWV10" s="110"/>
      <c r="IWW10" s="110"/>
      <c r="IWX10" s="110"/>
      <c r="IWY10" s="110"/>
      <c r="IWZ10" s="110"/>
      <c r="IXA10" s="110"/>
      <c r="IXB10" s="110"/>
      <c r="IXC10" s="110"/>
      <c r="IXD10" s="110"/>
      <c r="IXE10" s="110"/>
      <c r="IXF10" s="110"/>
      <c r="IXG10" s="110"/>
      <c r="IXH10" s="110"/>
      <c r="IXI10" s="110"/>
      <c r="IXJ10" s="110"/>
      <c r="IXK10" s="110"/>
      <c r="IXL10" s="110"/>
      <c r="IXM10" s="110"/>
      <c r="IXN10" s="110"/>
      <c r="IXO10" s="110"/>
      <c r="IXP10" s="110"/>
      <c r="IXQ10" s="110"/>
      <c r="IXR10" s="110"/>
      <c r="IXS10" s="110"/>
      <c r="IXT10" s="110"/>
      <c r="IXU10" s="110"/>
      <c r="IXV10" s="110"/>
      <c r="IXW10" s="110"/>
      <c r="IXX10" s="110"/>
      <c r="IXY10" s="110"/>
      <c r="IXZ10" s="110"/>
      <c r="IYA10" s="110"/>
      <c r="IYB10" s="110"/>
      <c r="IYC10" s="110"/>
      <c r="IYD10" s="110"/>
      <c r="IYE10" s="110"/>
      <c r="IYF10" s="110"/>
      <c r="IYG10" s="110"/>
      <c r="IYH10" s="110"/>
      <c r="IYI10" s="110"/>
      <c r="IYJ10" s="110"/>
      <c r="IYK10" s="110"/>
      <c r="IYL10" s="110"/>
      <c r="IYM10" s="110"/>
      <c r="IYN10" s="110"/>
      <c r="IYO10" s="110"/>
      <c r="IYP10" s="110"/>
      <c r="IYQ10" s="110"/>
      <c r="IYR10" s="110"/>
      <c r="IYS10" s="110"/>
      <c r="IYT10" s="110"/>
      <c r="IYU10" s="110"/>
      <c r="IYV10" s="110"/>
      <c r="IYW10" s="110"/>
      <c r="IYX10" s="110"/>
      <c r="IYY10" s="110"/>
      <c r="IYZ10" s="110"/>
      <c r="IZA10" s="110"/>
      <c r="IZB10" s="110"/>
      <c r="IZC10" s="110"/>
      <c r="IZD10" s="110"/>
      <c r="IZE10" s="110"/>
      <c r="IZF10" s="110"/>
      <c r="IZG10" s="110"/>
      <c r="IZH10" s="110"/>
      <c r="IZI10" s="110"/>
      <c r="IZJ10" s="110"/>
      <c r="IZK10" s="110"/>
      <c r="IZL10" s="110"/>
      <c r="IZM10" s="110"/>
      <c r="IZN10" s="110"/>
      <c r="IZO10" s="110"/>
      <c r="IZP10" s="110"/>
      <c r="IZQ10" s="110"/>
      <c r="IZR10" s="110"/>
      <c r="IZS10" s="110"/>
      <c r="IZT10" s="110"/>
      <c r="IZU10" s="110"/>
      <c r="IZV10" s="110"/>
      <c r="IZW10" s="110"/>
      <c r="IZX10" s="110"/>
      <c r="IZY10" s="110"/>
      <c r="IZZ10" s="110"/>
      <c r="JAA10" s="110"/>
      <c r="JAB10" s="110"/>
      <c r="JAC10" s="110"/>
      <c r="JAD10" s="110"/>
      <c r="JAE10" s="110"/>
      <c r="JAF10" s="110"/>
      <c r="JAG10" s="110"/>
      <c r="JAH10" s="110"/>
      <c r="JAI10" s="110"/>
      <c r="JAJ10" s="110"/>
      <c r="JAK10" s="110"/>
      <c r="JAL10" s="110"/>
      <c r="JAM10" s="110"/>
      <c r="JAN10" s="110"/>
      <c r="JAO10" s="110"/>
      <c r="JAP10" s="110"/>
      <c r="JAQ10" s="110"/>
      <c r="JAR10" s="110"/>
      <c r="JAS10" s="110"/>
      <c r="JAT10" s="110"/>
      <c r="JAU10" s="110"/>
      <c r="JAV10" s="110"/>
      <c r="JAW10" s="110"/>
      <c r="JAX10" s="110"/>
      <c r="JAY10" s="110"/>
      <c r="JAZ10" s="110"/>
      <c r="JBA10" s="110"/>
      <c r="JBB10" s="110"/>
      <c r="JBC10" s="110"/>
      <c r="JBD10" s="110"/>
      <c r="JBE10" s="110"/>
      <c r="JBF10" s="110"/>
      <c r="JBG10" s="110"/>
      <c r="JBH10" s="110"/>
      <c r="JBI10" s="110"/>
      <c r="JBJ10" s="110"/>
      <c r="JBK10" s="110"/>
      <c r="JBL10" s="110"/>
      <c r="JBM10" s="110"/>
      <c r="JBN10" s="110"/>
      <c r="JBO10" s="110"/>
      <c r="JBP10" s="110"/>
      <c r="JBQ10" s="110"/>
      <c r="JBR10" s="110"/>
      <c r="JBS10" s="110"/>
      <c r="JBT10" s="110"/>
      <c r="JBU10" s="110"/>
      <c r="JBV10" s="110"/>
      <c r="JBW10" s="110"/>
      <c r="JBX10" s="110"/>
      <c r="JBY10" s="110"/>
      <c r="JBZ10" s="110"/>
      <c r="JCA10" s="110"/>
      <c r="JCB10" s="110"/>
      <c r="JCC10" s="110"/>
      <c r="JCD10" s="110"/>
      <c r="JCE10" s="110"/>
      <c r="JCF10" s="110"/>
      <c r="JCG10" s="110"/>
      <c r="JCH10" s="110"/>
      <c r="JCI10" s="110"/>
      <c r="JCJ10" s="110"/>
      <c r="JCK10" s="110"/>
      <c r="JCL10" s="110"/>
      <c r="JCM10" s="110"/>
      <c r="JCN10" s="110"/>
      <c r="JCO10" s="110"/>
      <c r="JCP10" s="110"/>
      <c r="JCQ10" s="110"/>
      <c r="JCR10" s="110"/>
      <c r="JCS10" s="110"/>
      <c r="JCT10" s="110"/>
      <c r="JCU10" s="110"/>
      <c r="JCV10" s="110"/>
      <c r="JCW10" s="110"/>
      <c r="JCX10" s="110"/>
      <c r="JCY10" s="110"/>
      <c r="JCZ10" s="110"/>
      <c r="JDA10" s="110"/>
      <c r="JDB10" s="110"/>
      <c r="JDC10" s="110"/>
      <c r="JDD10" s="110"/>
      <c r="JDE10" s="110"/>
      <c r="JDF10" s="110"/>
      <c r="JDG10" s="110"/>
      <c r="JDH10" s="110"/>
      <c r="JDI10" s="110"/>
      <c r="JDJ10" s="110"/>
      <c r="JDK10" s="110"/>
      <c r="JDL10" s="110"/>
      <c r="JDM10" s="110"/>
      <c r="JDN10" s="110"/>
      <c r="JDO10" s="110"/>
      <c r="JDP10" s="110"/>
      <c r="JDQ10" s="110"/>
      <c r="JDR10" s="110"/>
      <c r="JDS10" s="110"/>
      <c r="JDT10" s="110"/>
      <c r="JDU10" s="110"/>
      <c r="JDV10" s="110"/>
      <c r="JDW10" s="110"/>
      <c r="JDX10" s="110"/>
      <c r="JDY10" s="110"/>
      <c r="JDZ10" s="110"/>
      <c r="JEA10" s="110"/>
      <c r="JEB10" s="110"/>
      <c r="JEC10" s="110"/>
      <c r="JED10" s="110"/>
      <c r="JEE10" s="110"/>
      <c r="JEF10" s="110"/>
      <c r="JEG10" s="110"/>
      <c r="JEH10" s="110"/>
      <c r="JEI10" s="110"/>
      <c r="JEJ10" s="110"/>
      <c r="JEK10" s="110"/>
      <c r="JEL10" s="110"/>
      <c r="JEM10" s="110"/>
      <c r="JEN10" s="110"/>
      <c r="JEO10" s="110"/>
      <c r="JEP10" s="110"/>
      <c r="JEQ10" s="110"/>
      <c r="JER10" s="110"/>
      <c r="JES10" s="110"/>
      <c r="JET10" s="110"/>
      <c r="JEU10" s="110"/>
      <c r="JEV10" s="110"/>
      <c r="JEW10" s="110"/>
      <c r="JEX10" s="110"/>
      <c r="JEY10" s="110"/>
      <c r="JEZ10" s="110"/>
      <c r="JFA10" s="110"/>
      <c r="JFB10" s="110"/>
      <c r="JFC10" s="110"/>
      <c r="JFD10" s="110"/>
      <c r="JFE10" s="110"/>
      <c r="JFF10" s="110"/>
      <c r="JFG10" s="110"/>
      <c r="JFH10" s="110"/>
      <c r="JFI10" s="110"/>
      <c r="JFJ10" s="110"/>
      <c r="JFK10" s="110"/>
      <c r="JFL10" s="110"/>
      <c r="JFM10" s="110"/>
      <c r="JFN10" s="110"/>
      <c r="JFO10" s="110"/>
      <c r="JFP10" s="110"/>
      <c r="JFQ10" s="110"/>
      <c r="JFR10" s="110"/>
      <c r="JFS10" s="110"/>
      <c r="JFT10" s="110"/>
      <c r="JFU10" s="110"/>
      <c r="JFV10" s="110"/>
      <c r="JFW10" s="110"/>
      <c r="JFX10" s="110"/>
      <c r="JFY10" s="110"/>
      <c r="JFZ10" s="110"/>
      <c r="JGA10" s="110"/>
      <c r="JGB10" s="110"/>
      <c r="JGC10" s="110"/>
      <c r="JGD10" s="110"/>
      <c r="JGE10" s="110"/>
      <c r="JGF10" s="110"/>
      <c r="JGG10" s="110"/>
      <c r="JGH10" s="110"/>
      <c r="JGI10" s="110"/>
      <c r="JGJ10" s="110"/>
      <c r="JGK10" s="110"/>
      <c r="JGL10" s="110"/>
      <c r="JGM10" s="110"/>
      <c r="JGN10" s="110"/>
      <c r="JGO10" s="110"/>
      <c r="JGP10" s="110"/>
      <c r="JGQ10" s="110"/>
      <c r="JGR10" s="110"/>
      <c r="JGS10" s="110"/>
      <c r="JGT10" s="110"/>
      <c r="JGU10" s="110"/>
      <c r="JGV10" s="110"/>
      <c r="JGW10" s="110"/>
      <c r="JGX10" s="110"/>
      <c r="JGY10" s="110"/>
      <c r="JGZ10" s="110"/>
      <c r="JHA10" s="110"/>
      <c r="JHB10" s="110"/>
      <c r="JHC10" s="110"/>
      <c r="JHD10" s="110"/>
      <c r="JHE10" s="110"/>
      <c r="JHF10" s="110"/>
      <c r="JHG10" s="110"/>
      <c r="JHH10" s="110"/>
      <c r="JHI10" s="110"/>
      <c r="JHJ10" s="110"/>
      <c r="JHK10" s="110"/>
      <c r="JHL10" s="110"/>
      <c r="JHM10" s="110"/>
      <c r="JHN10" s="110"/>
      <c r="JHO10" s="110"/>
      <c r="JHP10" s="110"/>
      <c r="JHQ10" s="110"/>
      <c r="JHR10" s="110"/>
      <c r="JHS10" s="110"/>
      <c r="JHT10" s="110"/>
      <c r="JHU10" s="110"/>
      <c r="JHV10" s="110"/>
      <c r="JHW10" s="110"/>
      <c r="JHX10" s="110"/>
      <c r="JHY10" s="110"/>
      <c r="JHZ10" s="110"/>
      <c r="JIA10" s="110"/>
      <c r="JIB10" s="110"/>
      <c r="JIC10" s="110"/>
      <c r="JID10" s="110"/>
      <c r="JIE10" s="110"/>
      <c r="JIF10" s="110"/>
      <c r="JIG10" s="110"/>
      <c r="JIH10" s="110"/>
      <c r="JII10" s="110"/>
      <c r="JIJ10" s="110"/>
      <c r="JIK10" s="110"/>
      <c r="JIL10" s="110"/>
      <c r="JIM10" s="110"/>
      <c r="JIN10" s="110"/>
      <c r="JIO10" s="110"/>
      <c r="JIP10" s="110"/>
      <c r="JIQ10" s="110"/>
      <c r="JIR10" s="110"/>
      <c r="JIS10" s="110"/>
      <c r="JIT10" s="110"/>
      <c r="JIU10" s="110"/>
      <c r="JIV10" s="110"/>
      <c r="JIW10" s="110"/>
      <c r="JIX10" s="110"/>
      <c r="JIY10" s="110"/>
      <c r="JIZ10" s="110"/>
      <c r="JJA10" s="110"/>
      <c r="JJB10" s="110"/>
      <c r="JJC10" s="110"/>
      <c r="JJD10" s="110"/>
      <c r="JJE10" s="110"/>
      <c r="JJF10" s="110"/>
      <c r="JJG10" s="110"/>
      <c r="JJH10" s="110"/>
      <c r="JJI10" s="110"/>
      <c r="JJJ10" s="110"/>
      <c r="JJK10" s="110"/>
      <c r="JJL10" s="110"/>
      <c r="JJM10" s="110"/>
      <c r="JJN10" s="110"/>
      <c r="JJO10" s="110"/>
      <c r="JJP10" s="110"/>
      <c r="JJQ10" s="110"/>
      <c r="JJR10" s="110"/>
      <c r="JJS10" s="110"/>
      <c r="JJT10" s="110"/>
      <c r="JJU10" s="110"/>
      <c r="JJV10" s="110"/>
      <c r="JJW10" s="110"/>
      <c r="JJX10" s="110"/>
      <c r="JJY10" s="110"/>
      <c r="JJZ10" s="110"/>
      <c r="JKA10" s="110"/>
      <c r="JKB10" s="110"/>
      <c r="JKC10" s="110"/>
      <c r="JKD10" s="110"/>
      <c r="JKE10" s="110"/>
      <c r="JKF10" s="110"/>
      <c r="JKG10" s="110"/>
      <c r="JKH10" s="110"/>
      <c r="JKI10" s="110"/>
      <c r="JKJ10" s="110"/>
      <c r="JKK10" s="110"/>
      <c r="JKL10" s="110"/>
      <c r="JKM10" s="110"/>
      <c r="JKN10" s="110"/>
      <c r="JKO10" s="110"/>
      <c r="JKP10" s="110"/>
      <c r="JKQ10" s="110"/>
      <c r="JKR10" s="110"/>
      <c r="JKS10" s="110"/>
      <c r="JKT10" s="110"/>
      <c r="JKU10" s="110"/>
      <c r="JKV10" s="110"/>
      <c r="JKW10" s="110"/>
      <c r="JKX10" s="110"/>
      <c r="JKY10" s="110"/>
      <c r="JKZ10" s="110"/>
      <c r="JLA10" s="110"/>
      <c r="JLB10" s="110"/>
      <c r="JLC10" s="110"/>
      <c r="JLD10" s="110"/>
      <c r="JLE10" s="110"/>
      <c r="JLF10" s="110"/>
      <c r="JLG10" s="110"/>
      <c r="JLH10" s="110"/>
      <c r="JLI10" s="110"/>
      <c r="JLJ10" s="110"/>
      <c r="JLK10" s="110"/>
      <c r="JLL10" s="110"/>
      <c r="JLM10" s="110"/>
      <c r="JLN10" s="110"/>
      <c r="JLO10" s="110"/>
      <c r="JLP10" s="110"/>
      <c r="JLQ10" s="110"/>
      <c r="JLR10" s="110"/>
      <c r="JLS10" s="110"/>
      <c r="JLT10" s="110"/>
      <c r="JLU10" s="110"/>
      <c r="JLV10" s="110"/>
      <c r="JLW10" s="110"/>
      <c r="JLX10" s="110"/>
      <c r="JLY10" s="110"/>
      <c r="JLZ10" s="110"/>
      <c r="JMA10" s="110"/>
      <c r="JMB10" s="110"/>
      <c r="JMC10" s="110"/>
      <c r="JMD10" s="110"/>
      <c r="JME10" s="110"/>
      <c r="JMF10" s="110"/>
      <c r="JMG10" s="110"/>
      <c r="JMH10" s="110"/>
      <c r="JMI10" s="110"/>
      <c r="JMJ10" s="110"/>
      <c r="JMK10" s="110"/>
      <c r="JML10" s="110"/>
      <c r="JMM10" s="110"/>
      <c r="JMN10" s="110"/>
      <c r="JMO10" s="110"/>
      <c r="JMP10" s="110"/>
      <c r="JMQ10" s="110"/>
      <c r="JMR10" s="110"/>
      <c r="JMS10" s="110"/>
      <c r="JMT10" s="110"/>
      <c r="JMU10" s="110"/>
      <c r="JMV10" s="110"/>
      <c r="JMW10" s="110"/>
      <c r="JMX10" s="110"/>
      <c r="JMY10" s="110"/>
      <c r="JMZ10" s="110"/>
      <c r="JNA10" s="110"/>
      <c r="JNB10" s="110"/>
      <c r="JNC10" s="110"/>
      <c r="JND10" s="110"/>
      <c r="JNE10" s="110"/>
      <c r="JNF10" s="110"/>
      <c r="JNG10" s="110"/>
      <c r="JNH10" s="110"/>
      <c r="JNI10" s="110"/>
      <c r="JNJ10" s="110"/>
      <c r="JNK10" s="110"/>
      <c r="JNL10" s="110"/>
      <c r="JNM10" s="110"/>
      <c r="JNN10" s="110"/>
      <c r="JNO10" s="110"/>
      <c r="JNP10" s="110"/>
      <c r="JNQ10" s="110"/>
      <c r="JNR10" s="110"/>
      <c r="JNS10" s="110"/>
      <c r="JNT10" s="110"/>
      <c r="JNU10" s="110"/>
      <c r="JNV10" s="110"/>
      <c r="JNW10" s="110"/>
      <c r="JNX10" s="110"/>
      <c r="JNY10" s="110"/>
      <c r="JNZ10" s="110"/>
      <c r="JOA10" s="110"/>
      <c r="JOB10" s="110"/>
      <c r="JOC10" s="110"/>
      <c r="JOD10" s="110"/>
      <c r="JOE10" s="110"/>
      <c r="JOF10" s="110"/>
      <c r="JOG10" s="110"/>
      <c r="JOH10" s="110"/>
      <c r="JOI10" s="110"/>
      <c r="JOJ10" s="110"/>
      <c r="JOK10" s="110"/>
      <c r="JOL10" s="110"/>
      <c r="JOM10" s="110"/>
      <c r="JON10" s="110"/>
      <c r="JOO10" s="110"/>
      <c r="JOP10" s="110"/>
      <c r="JOQ10" s="110"/>
      <c r="JOR10" s="110"/>
      <c r="JOS10" s="110"/>
      <c r="JOT10" s="110"/>
      <c r="JOU10" s="110"/>
      <c r="JOV10" s="110"/>
      <c r="JOW10" s="110"/>
      <c r="JOX10" s="110"/>
      <c r="JOY10" s="110"/>
      <c r="JOZ10" s="110"/>
      <c r="JPA10" s="110"/>
      <c r="JPB10" s="110"/>
      <c r="JPC10" s="110"/>
      <c r="JPD10" s="110"/>
      <c r="JPE10" s="110"/>
      <c r="JPF10" s="110"/>
      <c r="JPG10" s="110"/>
      <c r="JPH10" s="110"/>
      <c r="JPI10" s="110"/>
      <c r="JPJ10" s="110"/>
      <c r="JPK10" s="110"/>
      <c r="JPL10" s="110"/>
      <c r="JPM10" s="110"/>
      <c r="JPN10" s="110"/>
      <c r="JPO10" s="110"/>
      <c r="JPP10" s="110"/>
      <c r="JPQ10" s="110"/>
      <c r="JPR10" s="110"/>
      <c r="JPS10" s="110"/>
      <c r="JPT10" s="110"/>
      <c r="JPU10" s="110"/>
      <c r="JPV10" s="110"/>
      <c r="JPW10" s="110"/>
      <c r="JPX10" s="110"/>
      <c r="JPY10" s="110"/>
      <c r="JPZ10" s="110"/>
      <c r="JQA10" s="110"/>
      <c r="JQB10" s="110"/>
      <c r="JQC10" s="110"/>
      <c r="JQD10" s="110"/>
      <c r="JQE10" s="110"/>
      <c r="JQF10" s="110"/>
      <c r="JQG10" s="110"/>
      <c r="JQH10" s="110"/>
      <c r="JQI10" s="110"/>
      <c r="JQJ10" s="110"/>
      <c r="JQK10" s="110"/>
      <c r="JQL10" s="110"/>
      <c r="JQM10" s="110"/>
      <c r="JQN10" s="110"/>
      <c r="JQO10" s="110"/>
      <c r="JQP10" s="110"/>
      <c r="JQQ10" s="110"/>
      <c r="JQR10" s="110"/>
      <c r="JQS10" s="110"/>
      <c r="JQT10" s="110"/>
      <c r="JQU10" s="110"/>
      <c r="JQV10" s="110"/>
      <c r="JQW10" s="110"/>
      <c r="JQX10" s="110"/>
      <c r="JQY10" s="110"/>
      <c r="JQZ10" s="110"/>
      <c r="JRA10" s="110"/>
      <c r="JRB10" s="110"/>
      <c r="JRC10" s="110"/>
      <c r="JRD10" s="110"/>
      <c r="JRE10" s="110"/>
      <c r="JRF10" s="110"/>
      <c r="JRG10" s="110"/>
      <c r="JRH10" s="110"/>
      <c r="JRI10" s="110"/>
      <c r="JRJ10" s="110"/>
      <c r="JRK10" s="110"/>
      <c r="JRL10" s="110"/>
      <c r="JRM10" s="110"/>
      <c r="JRN10" s="110"/>
      <c r="JRO10" s="110"/>
      <c r="JRP10" s="110"/>
      <c r="JRQ10" s="110"/>
      <c r="JRR10" s="110"/>
      <c r="JRS10" s="110"/>
      <c r="JRT10" s="110"/>
      <c r="JRU10" s="110"/>
      <c r="JRV10" s="110"/>
      <c r="JRW10" s="110"/>
      <c r="JRX10" s="110"/>
      <c r="JRY10" s="110"/>
      <c r="JRZ10" s="110"/>
      <c r="JSA10" s="110"/>
      <c r="JSB10" s="110"/>
      <c r="JSC10" s="110"/>
      <c r="JSD10" s="110"/>
      <c r="JSE10" s="110"/>
      <c r="JSF10" s="110"/>
      <c r="JSG10" s="110"/>
      <c r="JSH10" s="110"/>
      <c r="JSI10" s="110"/>
      <c r="JSJ10" s="110"/>
      <c r="JSK10" s="110"/>
      <c r="JSL10" s="110"/>
      <c r="JSM10" s="110"/>
      <c r="JSN10" s="110"/>
      <c r="JSO10" s="110"/>
      <c r="JSP10" s="110"/>
      <c r="JSQ10" s="110"/>
      <c r="JSR10" s="110"/>
      <c r="JSS10" s="110"/>
      <c r="JST10" s="110"/>
      <c r="JSU10" s="110"/>
      <c r="JSV10" s="110"/>
      <c r="JSW10" s="110"/>
      <c r="JSX10" s="110"/>
      <c r="JSY10" s="110"/>
      <c r="JSZ10" s="110"/>
      <c r="JTA10" s="110"/>
      <c r="JTB10" s="110"/>
      <c r="JTC10" s="110"/>
      <c r="JTD10" s="110"/>
      <c r="JTE10" s="110"/>
      <c r="JTF10" s="110"/>
      <c r="JTG10" s="110"/>
      <c r="JTH10" s="110"/>
      <c r="JTI10" s="110"/>
      <c r="JTJ10" s="110"/>
      <c r="JTK10" s="110"/>
      <c r="JTL10" s="110"/>
      <c r="JTM10" s="110"/>
      <c r="JTN10" s="110"/>
      <c r="JTO10" s="110"/>
      <c r="JTP10" s="110"/>
      <c r="JTQ10" s="110"/>
      <c r="JTR10" s="110"/>
      <c r="JTS10" s="110"/>
      <c r="JTT10" s="110"/>
      <c r="JTU10" s="110"/>
      <c r="JTV10" s="110"/>
      <c r="JTW10" s="110"/>
      <c r="JTX10" s="110"/>
      <c r="JTY10" s="110"/>
      <c r="JTZ10" s="110"/>
      <c r="JUA10" s="110"/>
      <c r="JUB10" s="110"/>
      <c r="JUC10" s="110"/>
      <c r="JUD10" s="110"/>
      <c r="JUE10" s="110"/>
      <c r="JUF10" s="110"/>
      <c r="JUG10" s="110"/>
      <c r="JUH10" s="110"/>
      <c r="JUI10" s="110"/>
      <c r="JUJ10" s="110"/>
      <c r="JUK10" s="110"/>
      <c r="JUL10" s="110"/>
      <c r="JUM10" s="110"/>
      <c r="JUN10" s="110"/>
      <c r="JUO10" s="110"/>
      <c r="JUP10" s="110"/>
      <c r="JUQ10" s="110"/>
      <c r="JUR10" s="110"/>
      <c r="JUS10" s="110"/>
      <c r="JUT10" s="110"/>
      <c r="JUU10" s="110"/>
      <c r="JUV10" s="110"/>
      <c r="JUW10" s="110"/>
      <c r="JUX10" s="110"/>
      <c r="JUY10" s="110"/>
      <c r="JUZ10" s="110"/>
      <c r="JVA10" s="110"/>
      <c r="JVB10" s="110"/>
      <c r="JVC10" s="110"/>
      <c r="JVD10" s="110"/>
      <c r="JVE10" s="110"/>
      <c r="JVF10" s="110"/>
      <c r="JVG10" s="110"/>
      <c r="JVH10" s="110"/>
      <c r="JVI10" s="110"/>
      <c r="JVJ10" s="110"/>
      <c r="JVK10" s="110"/>
      <c r="JVL10" s="110"/>
      <c r="JVM10" s="110"/>
      <c r="JVN10" s="110"/>
      <c r="JVO10" s="110"/>
      <c r="JVP10" s="110"/>
      <c r="JVQ10" s="110"/>
      <c r="JVR10" s="110"/>
      <c r="JVS10" s="110"/>
      <c r="JVT10" s="110"/>
      <c r="JVU10" s="110"/>
      <c r="JVV10" s="110"/>
      <c r="JVW10" s="110"/>
      <c r="JVX10" s="110"/>
      <c r="JVY10" s="110"/>
      <c r="JVZ10" s="110"/>
      <c r="JWA10" s="110"/>
      <c r="JWB10" s="110"/>
      <c r="JWC10" s="110"/>
      <c r="JWD10" s="110"/>
      <c r="JWE10" s="110"/>
      <c r="JWF10" s="110"/>
      <c r="JWG10" s="110"/>
      <c r="JWH10" s="110"/>
      <c r="JWI10" s="110"/>
      <c r="JWJ10" s="110"/>
      <c r="JWK10" s="110"/>
      <c r="JWL10" s="110"/>
      <c r="JWM10" s="110"/>
      <c r="JWN10" s="110"/>
      <c r="JWO10" s="110"/>
      <c r="JWP10" s="110"/>
      <c r="JWQ10" s="110"/>
      <c r="JWR10" s="110"/>
      <c r="JWS10" s="110"/>
      <c r="JWT10" s="110"/>
      <c r="JWU10" s="110"/>
      <c r="JWV10" s="110"/>
      <c r="JWW10" s="110"/>
      <c r="JWX10" s="110"/>
      <c r="JWY10" s="110"/>
      <c r="JWZ10" s="110"/>
      <c r="JXA10" s="110"/>
      <c r="JXB10" s="110"/>
      <c r="JXC10" s="110"/>
      <c r="JXD10" s="110"/>
      <c r="JXE10" s="110"/>
      <c r="JXF10" s="110"/>
      <c r="JXG10" s="110"/>
      <c r="JXH10" s="110"/>
      <c r="JXI10" s="110"/>
      <c r="JXJ10" s="110"/>
      <c r="JXK10" s="110"/>
      <c r="JXL10" s="110"/>
      <c r="JXM10" s="110"/>
      <c r="JXN10" s="110"/>
      <c r="JXO10" s="110"/>
      <c r="JXP10" s="110"/>
      <c r="JXQ10" s="110"/>
      <c r="JXR10" s="110"/>
      <c r="JXS10" s="110"/>
      <c r="JXT10" s="110"/>
      <c r="JXU10" s="110"/>
      <c r="JXV10" s="110"/>
      <c r="JXW10" s="110"/>
      <c r="JXX10" s="110"/>
      <c r="JXY10" s="110"/>
      <c r="JXZ10" s="110"/>
      <c r="JYA10" s="110"/>
      <c r="JYB10" s="110"/>
      <c r="JYC10" s="110"/>
      <c r="JYD10" s="110"/>
      <c r="JYE10" s="110"/>
      <c r="JYF10" s="110"/>
      <c r="JYG10" s="110"/>
      <c r="JYH10" s="110"/>
      <c r="JYI10" s="110"/>
      <c r="JYJ10" s="110"/>
      <c r="JYK10" s="110"/>
      <c r="JYL10" s="110"/>
      <c r="JYM10" s="110"/>
      <c r="JYN10" s="110"/>
      <c r="JYO10" s="110"/>
      <c r="JYP10" s="110"/>
      <c r="JYQ10" s="110"/>
      <c r="JYR10" s="110"/>
      <c r="JYS10" s="110"/>
      <c r="JYT10" s="110"/>
      <c r="JYU10" s="110"/>
      <c r="JYV10" s="110"/>
      <c r="JYW10" s="110"/>
      <c r="JYX10" s="110"/>
      <c r="JYY10" s="110"/>
      <c r="JYZ10" s="110"/>
      <c r="JZA10" s="110"/>
      <c r="JZB10" s="110"/>
      <c r="JZC10" s="110"/>
      <c r="JZD10" s="110"/>
      <c r="JZE10" s="110"/>
      <c r="JZF10" s="110"/>
      <c r="JZG10" s="110"/>
      <c r="JZH10" s="110"/>
      <c r="JZI10" s="110"/>
      <c r="JZJ10" s="110"/>
      <c r="JZK10" s="110"/>
      <c r="JZL10" s="110"/>
      <c r="JZM10" s="110"/>
      <c r="JZN10" s="110"/>
      <c r="JZO10" s="110"/>
      <c r="JZP10" s="110"/>
      <c r="JZQ10" s="110"/>
      <c r="JZR10" s="110"/>
      <c r="JZS10" s="110"/>
      <c r="JZT10" s="110"/>
      <c r="JZU10" s="110"/>
      <c r="JZV10" s="110"/>
      <c r="JZW10" s="110"/>
      <c r="JZX10" s="110"/>
      <c r="JZY10" s="110"/>
      <c r="JZZ10" s="110"/>
      <c r="KAA10" s="110"/>
      <c r="KAB10" s="110"/>
      <c r="KAC10" s="110"/>
      <c r="KAD10" s="110"/>
      <c r="KAE10" s="110"/>
      <c r="KAF10" s="110"/>
      <c r="KAG10" s="110"/>
      <c r="KAH10" s="110"/>
      <c r="KAI10" s="110"/>
      <c r="KAJ10" s="110"/>
      <c r="KAK10" s="110"/>
      <c r="KAL10" s="110"/>
      <c r="KAM10" s="110"/>
      <c r="KAN10" s="110"/>
      <c r="KAO10" s="110"/>
      <c r="KAP10" s="110"/>
      <c r="KAQ10" s="110"/>
      <c r="KAR10" s="110"/>
      <c r="KAS10" s="110"/>
      <c r="KAT10" s="110"/>
      <c r="KAU10" s="110"/>
      <c r="KAV10" s="110"/>
      <c r="KAW10" s="110"/>
      <c r="KAX10" s="110"/>
      <c r="KAY10" s="110"/>
      <c r="KAZ10" s="110"/>
      <c r="KBA10" s="110"/>
      <c r="KBB10" s="110"/>
      <c r="KBC10" s="110"/>
      <c r="KBD10" s="110"/>
      <c r="KBE10" s="110"/>
      <c r="KBF10" s="110"/>
      <c r="KBG10" s="110"/>
      <c r="KBH10" s="110"/>
      <c r="KBI10" s="110"/>
      <c r="KBJ10" s="110"/>
      <c r="KBK10" s="110"/>
      <c r="KBL10" s="110"/>
      <c r="KBM10" s="110"/>
      <c r="KBN10" s="110"/>
      <c r="KBO10" s="110"/>
      <c r="KBP10" s="110"/>
      <c r="KBQ10" s="110"/>
      <c r="KBR10" s="110"/>
      <c r="KBS10" s="110"/>
      <c r="KBT10" s="110"/>
      <c r="KBU10" s="110"/>
      <c r="KBV10" s="110"/>
      <c r="KBW10" s="110"/>
      <c r="KBX10" s="110"/>
      <c r="KBY10" s="110"/>
      <c r="KBZ10" s="110"/>
      <c r="KCA10" s="110"/>
      <c r="KCB10" s="110"/>
      <c r="KCC10" s="110"/>
      <c r="KCD10" s="110"/>
      <c r="KCE10" s="110"/>
      <c r="KCF10" s="110"/>
      <c r="KCG10" s="110"/>
      <c r="KCH10" s="110"/>
      <c r="KCI10" s="110"/>
      <c r="KCJ10" s="110"/>
      <c r="KCK10" s="110"/>
      <c r="KCL10" s="110"/>
      <c r="KCM10" s="110"/>
      <c r="KCN10" s="110"/>
      <c r="KCO10" s="110"/>
      <c r="KCP10" s="110"/>
      <c r="KCQ10" s="110"/>
      <c r="KCR10" s="110"/>
      <c r="KCS10" s="110"/>
      <c r="KCT10" s="110"/>
      <c r="KCU10" s="110"/>
      <c r="KCV10" s="110"/>
      <c r="KCW10" s="110"/>
      <c r="KCX10" s="110"/>
      <c r="KCY10" s="110"/>
      <c r="KCZ10" s="110"/>
      <c r="KDA10" s="110"/>
      <c r="KDB10" s="110"/>
      <c r="KDC10" s="110"/>
      <c r="KDD10" s="110"/>
      <c r="KDE10" s="110"/>
      <c r="KDF10" s="110"/>
      <c r="KDG10" s="110"/>
      <c r="KDH10" s="110"/>
      <c r="KDI10" s="110"/>
      <c r="KDJ10" s="110"/>
      <c r="KDK10" s="110"/>
      <c r="KDL10" s="110"/>
      <c r="KDM10" s="110"/>
      <c r="KDN10" s="110"/>
      <c r="KDO10" s="110"/>
      <c r="KDP10" s="110"/>
      <c r="KDQ10" s="110"/>
      <c r="KDR10" s="110"/>
      <c r="KDS10" s="110"/>
      <c r="KDT10" s="110"/>
      <c r="KDU10" s="110"/>
      <c r="KDV10" s="110"/>
      <c r="KDW10" s="110"/>
      <c r="KDX10" s="110"/>
      <c r="KDY10" s="110"/>
      <c r="KDZ10" s="110"/>
      <c r="KEA10" s="110"/>
      <c r="KEB10" s="110"/>
      <c r="KEC10" s="110"/>
      <c r="KED10" s="110"/>
      <c r="KEE10" s="110"/>
      <c r="KEF10" s="110"/>
      <c r="KEG10" s="110"/>
      <c r="KEH10" s="110"/>
      <c r="KEI10" s="110"/>
      <c r="KEJ10" s="110"/>
      <c r="KEK10" s="110"/>
      <c r="KEL10" s="110"/>
      <c r="KEM10" s="110"/>
      <c r="KEN10" s="110"/>
      <c r="KEO10" s="110"/>
      <c r="KEP10" s="110"/>
      <c r="KEQ10" s="110"/>
      <c r="KER10" s="110"/>
      <c r="KES10" s="110"/>
      <c r="KET10" s="110"/>
      <c r="KEU10" s="110"/>
      <c r="KEV10" s="110"/>
      <c r="KEW10" s="110"/>
      <c r="KEX10" s="110"/>
      <c r="KEY10" s="110"/>
      <c r="KEZ10" s="110"/>
      <c r="KFA10" s="110"/>
      <c r="KFB10" s="110"/>
      <c r="KFC10" s="110"/>
      <c r="KFD10" s="110"/>
      <c r="KFE10" s="110"/>
      <c r="KFF10" s="110"/>
      <c r="KFG10" s="110"/>
      <c r="KFH10" s="110"/>
      <c r="KFI10" s="110"/>
      <c r="KFJ10" s="110"/>
      <c r="KFK10" s="110"/>
      <c r="KFL10" s="110"/>
      <c r="KFM10" s="110"/>
      <c r="KFN10" s="110"/>
      <c r="KFO10" s="110"/>
      <c r="KFP10" s="110"/>
      <c r="KFQ10" s="110"/>
      <c r="KFR10" s="110"/>
      <c r="KFS10" s="110"/>
      <c r="KFT10" s="110"/>
      <c r="KFU10" s="110"/>
      <c r="KFV10" s="110"/>
      <c r="KFW10" s="110"/>
      <c r="KFX10" s="110"/>
      <c r="KFY10" s="110"/>
      <c r="KFZ10" s="110"/>
      <c r="KGA10" s="110"/>
      <c r="KGB10" s="110"/>
      <c r="KGC10" s="110"/>
      <c r="KGD10" s="110"/>
      <c r="KGE10" s="110"/>
      <c r="KGF10" s="110"/>
      <c r="KGG10" s="110"/>
      <c r="KGH10" s="110"/>
      <c r="KGI10" s="110"/>
      <c r="KGJ10" s="110"/>
      <c r="KGK10" s="110"/>
      <c r="KGL10" s="110"/>
      <c r="KGM10" s="110"/>
      <c r="KGN10" s="110"/>
      <c r="KGO10" s="110"/>
      <c r="KGP10" s="110"/>
      <c r="KGQ10" s="110"/>
      <c r="KGR10" s="110"/>
      <c r="KGS10" s="110"/>
      <c r="KGT10" s="110"/>
      <c r="KGU10" s="110"/>
      <c r="KGV10" s="110"/>
      <c r="KGW10" s="110"/>
      <c r="KGX10" s="110"/>
      <c r="KGY10" s="110"/>
      <c r="KGZ10" s="110"/>
      <c r="KHA10" s="110"/>
      <c r="KHB10" s="110"/>
      <c r="KHC10" s="110"/>
      <c r="KHD10" s="110"/>
      <c r="KHE10" s="110"/>
      <c r="KHF10" s="110"/>
      <c r="KHG10" s="110"/>
      <c r="KHH10" s="110"/>
      <c r="KHI10" s="110"/>
      <c r="KHJ10" s="110"/>
      <c r="KHK10" s="110"/>
      <c r="KHL10" s="110"/>
      <c r="KHM10" s="110"/>
      <c r="KHN10" s="110"/>
      <c r="KHO10" s="110"/>
      <c r="KHP10" s="110"/>
      <c r="KHQ10" s="110"/>
      <c r="KHR10" s="110"/>
      <c r="KHS10" s="110"/>
      <c r="KHT10" s="110"/>
      <c r="KHU10" s="110"/>
      <c r="KHV10" s="110"/>
      <c r="KHW10" s="110"/>
      <c r="KHX10" s="110"/>
      <c r="KHY10" s="110"/>
      <c r="KHZ10" s="110"/>
      <c r="KIA10" s="110"/>
      <c r="KIB10" s="110"/>
      <c r="KIC10" s="110"/>
      <c r="KID10" s="110"/>
      <c r="KIE10" s="110"/>
      <c r="KIF10" s="110"/>
      <c r="KIG10" s="110"/>
      <c r="KIH10" s="110"/>
      <c r="KII10" s="110"/>
      <c r="KIJ10" s="110"/>
      <c r="KIK10" s="110"/>
      <c r="KIL10" s="110"/>
      <c r="KIM10" s="110"/>
      <c r="KIN10" s="110"/>
      <c r="KIO10" s="110"/>
      <c r="KIP10" s="110"/>
      <c r="KIQ10" s="110"/>
      <c r="KIR10" s="110"/>
      <c r="KIS10" s="110"/>
      <c r="KIT10" s="110"/>
      <c r="KIU10" s="110"/>
      <c r="KIV10" s="110"/>
      <c r="KIW10" s="110"/>
      <c r="KIX10" s="110"/>
      <c r="KIY10" s="110"/>
      <c r="KIZ10" s="110"/>
      <c r="KJA10" s="110"/>
      <c r="KJB10" s="110"/>
      <c r="KJC10" s="110"/>
      <c r="KJD10" s="110"/>
      <c r="KJE10" s="110"/>
      <c r="KJF10" s="110"/>
      <c r="KJG10" s="110"/>
      <c r="KJH10" s="110"/>
      <c r="KJI10" s="110"/>
      <c r="KJJ10" s="110"/>
      <c r="KJK10" s="110"/>
      <c r="KJL10" s="110"/>
      <c r="KJM10" s="110"/>
      <c r="KJN10" s="110"/>
      <c r="KJO10" s="110"/>
      <c r="KJP10" s="110"/>
      <c r="KJQ10" s="110"/>
      <c r="KJR10" s="110"/>
      <c r="KJS10" s="110"/>
      <c r="KJT10" s="110"/>
      <c r="KJU10" s="110"/>
      <c r="KJV10" s="110"/>
      <c r="KJW10" s="110"/>
      <c r="KJX10" s="110"/>
      <c r="KJY10" s="110"/>
      <c r="KJZ10" s="110"/>
      <c r="KKA10" s="110"/>
      <c r="KKB10" s="110"/>
      <c r="KKC10" s="110"/>
      <c r="KKD10" s="110"/>
      <c r="KKE10" s="110"/>
      <c r="KKF10" s="110"/>
      <c r="KKG10" s="110"/>
      <c r="KKH10" s="110"/>
      <c r="KKI10" s="110"/>
      <c r="KKJ10" s="110"/>
      <c r="KKK10" s="110"/>
      <c r="KKL10" s="110"/>
      <c r="KKM10" s="110"/>
      <c r="KKN10" s="110"/>
      <c r="KKO10" s="110"/>
      <c r="KKP10" s="110"/>
      <c r="KKQ10" s="110"/>
      <c r="KKR10" s="110"/>
      <c r="KKS10" s="110"/>
      <c r="KKT10" s="110"/>
      <c r="KKU10" s="110"/>
      <c r="KKV10" s="110"/>
      <c r="KKW10" s="110"/>
      <c r="KKX10" s="110"/>
      <c r="KKY10" s="110"/>
      <c r="KKZ10" s="110"/>
      <c r="KLA10" s="110"/>
      <c r="KLB10" s="110"/>
      <c r="KLC10" s="110"/>
      <c r="KLD10" s="110"/>
      <c r="KLE10" s="110"/>
      <c r="KLF10" s="110"/>
      <c r="KLG10" s="110"/>
      <c r="KLH10" s="110"/>
      <c r="KLI10" s="110"/>
      <c r="KLJ10" s="110"/>
      <c r="KLK10" s="110"/>
      <c r="KLL10" s="110"/>
      <c r="KLM10" s="110"/>
      <c r="KLN10" s="110"/>
      <c r="KLO10" s="110"/>
      <c r="KLP10" s="110"/>
      <c r="KLQ10" s="110"/>
      <c r="KLR10" s="110"/>
      <c r="KLS10" s="110"/>
      <c r="KLT10" s="110"/>
      <c r="KLU10" s="110"/>
      <c r="KLV10" s="110"/>
      <c r="KLW10" s="110"/>
      <c r="KLX10" s="110"/>
      <c r="KLY10" s="110"/>
      <c r="KLZ10" s="110"/>
      <c r="KMA10" s="110"/>
      <c r="KMB10" s="110"/>
      <c r="KMC10" s="110"/>
      <c r="KMD10" s="110"/>
      <c r="KME10" s="110"/>
      <c r="KMF10" s="110"/>
      <c r="KMG10" s="110"/>
      <c r="KMH10" s="110"/>
      <c r="KMI10" s="110"/>
      <c r="KMJ10" s="110"/>
      <c r="KMK10" s="110"/>
      <c r="KML10" s="110"/>
      <c r="KMM10" s="110"/>
      <c r="KMN10" s="110"/>
      <c r="KMO10" s="110"/>
      <c r="KMP10" s="110"/>
      <c r="KMQ10" s="110"/>
      <c r="KMR10" s="110"/>
      <c r="KMS10" s="110"/>
      <c r="KMT10" s="110"/>
      <c r="KMU10" s="110"/>
      <c r="KMV10" s="110"/>
      <c r="KMW10" s="110"/>
      <c r="KMX10" s="110"/>
      <c r="KMY10" s="110"/>
      <c r="KMZ10" s="110"/>
      <c r="KNA10" s="110"/>
      <c r="KNB10" s="110"/>
      <c r="KNC10" s="110"/>
      <c r="KND10" s="110"/>
      <c r="KNE10" s="110"/>
      <c r="KNF10" s="110"/>
      <c r="KNG10" s="110"/>
      <c r="KNH10" s="110"/>
      <c r="KNI10" s="110"/>
      <c r="KNJ10" s="110"/>
      <c r="KNK10" s="110"/>
      <c r="KNL10" s="110"/>
      <c r="KNM10" s="110"/>
      <c r="KNN10" s="110"/>
      <c r="KNO10" s="110"/>
      <c r="KNP10" s="110"/>
      <c r="KNQ10" s="110"/>
      <c r="KNR10" s="110"/>
      <c r="KNS10" s="110"/>
      <c r="KNT10" s="110"/>
      <c r="KNU10" s="110"/>
      <c r="KNV10" s="110"/>
      <c r="KNW10" s="110"/>
      <c r="KNX10" s="110"/>
      <c r="KNY10" s="110"/>
      <c r="KNZ10" s="110"/>
      <c r="KOA10" s="110"/>
      <c r="KOB10" s="110"/>
      <c r="KOC10" s="110"/>
      <c r="KOD10" s="110"/>
      <c r="KOE10" s="110"/>
      <c r="KOF10" s="110"/>
      <c r="KOG10" s="110"/>
      <c r="KOH10" s="110"/>
      <c r="KOI10" s="110"/>
      <c r="KOJ10" s="110"/>
      <c r="KOK10" s="110"/>
      <c r="KOL10" s="110"/>
      <c r="KOM10" s="110"/>
      <c r="KON10" s="110"/>
      <c r="KOO10" s="110"/>
      <c r="KOP10" s="110"/>
      <c r="KOQ10" s="110"/>
      <c r="KOR10" s="110"/>
      <c r="KOS10" s="110"/>
      <c r="KOT10" s="110"/>
      <c r="KOU10" s="110"/>
      <c r="KOV10" s="110"/>
      <c r="KOW10" s="110"/>
      <c r="KOX10" s="110"/>
      <c r="KOY10" s="110"/>
      <c r="KOZ10" s="110"/>
      <c r="KPA10" s="110"/>
      <c r="KPB10" s="110"/>
      <c r="KPC10" s="110"/>
      <c r="KPD10" s="110"/>
      <c r="KPE10" s="110"/>
      <c r="KPF10" s="110"/>
      <c r="KPG10" s="110"/>
      <c r="KPH10" s="110"/>
      <c r="KPI10" s="110"/>
      <c r="KPJ10" s="110"/>
      <c r="KPK10" s="110"/>
      <c r="KPL10" s="110"/>
      <c r="KPM10" s="110"/>
      <c r="KPN10" s="110"/>
      <c r="KPO10" s="110"/>
      <c r="KPP10" s="110"/>
      <c r="KPQ10" s="110"/>
      <c r="KPR10" s="110"/>
      <c r="KPS10" s="110"/>
      <c r="KPT10" s="110"/>
      <c r="KPU10" s="110"/>
      <c r="KPV10" s="110"/>
      <c r="KPW10" s="110"/>
      <c r="KPX10" s="110"/>
      <c r="KPY10" s="110"/>
      <c r="KPZ10" s="110"/>
      <c r="KQA10" s="110"/>
      <c r="KQB10" s="110"/>
      <c r="KQC10" s="110"/>
      <c r="KQD10" s="110"/>
      <c r="KQE10" s="110"/>
      <c r="KQF10" s="110"/>
      <c r="KQG10" s="110"/>
      <c r="KQH10" s="110"/>
      <c r="KQI10" s="110"/>
      <c r="KQJ10" s="110"/>
      <c r="KQK10" s="110"/>
      <c r="KQL10" s="110"/>
      <c r="KQM10" s="110"/>
      <c r="KQN10" s="110"/>
      <c r="KQO10" s="110"/>
      <c r="KQP10" s="110"/>
      <c r="KQQ10" s="110"/>
      <c r="KQR10" s="110"/>
      <c r="KQS10" s="110"/>
      <c r="KQT10" s="110"/>
      <c r="KQU10" s="110"/>
      <c r="KQV10" s="110"/>
      <c r="KQW10" s="110"/>
      <c r="KQX10" s="110"/>
      <c r="KQY10" s="110"/>
      <c r="KQZ10" s="110"/>
      <c r="KRA10" s="110"/>
      <c r="KRB10" s="110"/>
      <c r="KRC10" s="110"/>
      <c r="KRD10" s="110"/>
      <c r="KRE10" s="110"/>
      <c r="KRF10" s="110"/>
      <c r="KRG10" s="110"/>
      <c r="KRH10" s="110"/>
      <c r="KRI10" s="110"/>
      <c r="KRJ10" s="110"/>
      <c r="KRK10" s="110"/>
      <c r="KRL10" s="110"/>
      <c r="KRM10" s="110"/>
      <c r="KRN10" s="110"/>
      <c r="KRO10" s="110"/>
      <c r="KRP10" s="110"/>
      <c r="KRQ10" s="110"/>
      <c r="KRR10" s="110"/>
      <c r="KRS10" s="110"/>
      <c r="KRT10" s="110"/>
      <c r="KRU10" s="110"/>
      <c r="KRV10" s="110"/>
      <c r="KRW10" s="110"/>
      <c r="KRX10" s="110"/>
      <c r="KRY10" s="110"/>
      <c r="KRZ10" s="110"/>
      <c r="KSA10" s="110"/>
      <c r="KSB10" s="110"/>
      <c r="KSC10" s="110"/>
      <c r="KSD10" s="110"/>
      <c r="KSE10" s="110"/>
      <c r="KSF10" s="110"/>
      <c r="KSG10" s="110"/>
      <c r="KSH10" s="110"/>
      <c r="KSI10" s="110"/>
      <c r="KSJ10" s="110"/>
      <c r="KSK10" s="110"/>
      <c r="KSL10" s="110"/>
      <c r="KSM10" s="110"/>
      <c r="KSN10" s="110"/>
      <c r="KSO10" s="110"/>
      <c r="KSP10" s="110"/>
      <c r="KSQ10" s="110"/>
      <c r="KSR10" s="110"/>
      <c r="KSS10" s="110"/>
      <c r="KST10" s="110"/>
      <c r="KSU10" s="110"/>
      <c r="KSV10" s="110"/>
      <c r="KSW10" s="110"/>
      <c r="KSX10" s="110"/>
      <c r="KSY10" s="110"/>
      <c r="KSZ10" s="110"/>
      <c r="KTA10" s="110"/>
      <c r="KTB10" s="110"/>
      <c r="KTC10" s="110"/>
      <c r="KTD10" s="110"/>
      <c r="KTE10" s="110"/>
      <c r="KTF10" s="110"/>
      <c r="KTG10" s="110"/>
      <c r="KTH10" s="110"/>
      <c r="KTI10" s="110"/>
      <c r="KTJ10" s="110"/>
      <c r="KTK10" s="110"/>
      <c r="KTL10" s="110"/>
      <c r="KTM10" s="110"/>
      <c r="KTN10" s="110"/>
      <c r="KTO10" s="110"/>
      <c r="KTP10" s="110"/>
      <c r="KTQ10" s="110"/>
      <c r="KTR10" s="110"/>
      <c r="KTS10" s="110"/>
      <c r="KTT10" s="110"/>
      <c r="KTU10" s="110"/>
      <c r="KTV10" s="110"/>
      <c r="KTW10" s="110"/>
      <c r="KTX10" s="110"/>
      <c r="KTY10" s="110"/>
      <c r="KTZ10" s="110"/>
      <c r="KUA10" s="110"/>
      <c r="KUB10" s="110"/>
      <c r="KUC10" s="110"/>
      <c r="KUD10" s="110"/>
      <c r="KUE10" s="110"/>
      <c r="KUF10" s="110"/>
      <c r="KUG10" s="110"/>
      <c r="KUH10" s="110"/>
      <c r="KUI10" s="110"/>
      <c r="KUJ10" s="110"/>
      <c r="KUK10" s="110"/>
      <c r="KUL10" s="110"/>
      <c r="KUM10" s="110"/>
      <c r="KUN10" s="110"/>
      <c r="KUO10" s="110"/>
      <c r="KUP10" s="110"/>
      <c r="KUQ10" s="110"/>
      <c r="KUR10" s="110"/>
      <c r="KUS10" s="110"/>
      <c r="KUT10" s="110"/>
      <c r="KUU10" s="110"/>
      <c r="KUV10" s="110"/>
      <c r="KUW10" s="110"/>
      <c r="KUX10" s="110"/>
      <c r="KUY10" s="110"/>
      <c r="KUZ10" s="110"/>
      <c r="KVA10" s="110"/>
      <c r="KVB10" s="110"/>
      <c r="KVC10" s="110"/>
      <c r="KVD10" s="110"/>
      <c r="KVE10" s="110"/>
      <c r="KVF10" s="110"/>
      <c r="KVG10" s="110"/>
      <c r="KVH10" s="110"/>
      <c r="KVI10" s="110"/>
      <c r="KVJ10" s="110"/>
      <c r="KVK10" s="110"/>
      <c r="KVL10" s="110"/>
      <c r="KVM10" s="110"/>
      <c r="KVN10" s="110"/>
      <c r="KVO10" s="110"/>
      <c r="KVP10" s="110"/>
      <c r="KVQ10" s="110"/>
      <c r="KVR10" s="110"/>
      <c r="KVS10" s="110"/>
      <c r="KVT10" s="110"/>
      <c r="KVU10" s="110"/>
      <c r="KVV10" s="110"/>
      <c r="KVW10" s="110"/>
      <c r="KVX10" s="110"/>
      <c r="KVY10" s="110"/>
      <c r="KVZ10" s="110"/>
      <c r="KWA10" s="110"/>
      <c r="KWB10" s="110"/>
      <c r="KWC10" s="110"/>
      <c r="KWD10" s="110"/>
      <c r="KWE10" s="110"/>
      <c r="KWF10" s="110"/>
      <c r="KWG10" s="110"/>
      <c r="KWH10" s="110"/>
      <c r="KWI10" s="110"/>
      <c r="KWJ10" s="110"/>
      <c r="KWK10" s="110"/>
      <c r="KWL10" s="110"/>
      <c r="KWM10" s="110"/>
      <c r="KWN10" s="110"/>
      <c r="KWO10" s="110"/>
      <c r="KWP10" s="110"/>
      <c r="KWQ10" s="110"/>
      <c r="KWR10" s="110"/>
      <c r="KWS10" s="110"/>
      <c r="KWT10" s="110"/>
      <c r="KWU10" s="110"/>
      <c r="KWV10" s="110"/>
      <c r="KWW10" s="110"/>
      <c r="KWX10" s="110"/>
      <c r="KWY10" s="110"/>
      <c r="KWZ10" s="110"/>
      <c r="KXA10" s="110"/>
      <c r="KXB10" s="110"/>
      <c r="KXC10" s="110"/>
      <c r="KXD10" s="110"/>
      <c r="KXE10" s="110"/>
      <c r="KXF10" s="110"/>
      <c r="KXG10" s="110"/>
      <c r="KXH10" s="110"/>
      <c r="KXI10" s="110"/>
      <c r="KXJ10" s="110"/>
      <c r="KXK10" s="110"/>
      <c r="KXL10" s="110"/>
      <c r="KXM10" s="110"/>
      <c r="KXN10" s="110"/>
      <c r="KXO10" s="110"/>
      <c r="KXP10" s="110"/>
      <c r="KXQ10" s="110"/>
      <c r="KXR10" s="110"/>
      <c r="KXS10" s="110"/>
      <c r="KXT10" s="110"/>
      <c r="KXU10" s="110"/>
      <c r="KXV10" s="110"/>
      <c r="KXW10" s="110"/>
      <c r="KXX10" s="110"/>
      <c r="KXY10" s="110"/>
      <c r="KXZ10" s="110"/>
      <c r="KYA10" s="110"/>
      <c r="KYB10" s="110"/>
      <c r="KYC10" s="110"/>
      <c r="KYD10" s="110"/>
      <c r="KYE10" s="110"/>
      <c r="KYF10" s="110"/>
      <c r="KYG10" s="110"/>
      <c r="KYH10" s="110"/>
      <c r="KYI10" s="110"/>
      <c r="KYJ10" s="110"/>
      <c r="KYK10" s="110"/>
      <c r="KYL10" s="110"/>
      <c r="KYM10" s="110"/>
      <c r="KYN10" s="110"/>
      <c r="KYO10" s="110"/>
      <c r="KYP10" s="110"/>
      <c r="KYQ10" s="110"/>
      <c r="KYR10" s="110"/>
      <c r="KYS10" s="110"/>
      <c r="KYT10" s="110"/>
      <c r="KYU10" s="110"/>
      <c r="KYV10" s="110"/>
      <c r="KYW10" s="110"/>
      <c r="KYX10" s="110"/>
      <c r="KYY10" s="110"/>
      <c r="KYZ10" s="110"/>
      <c r="KZA10" s="110"/>
      <c r="KZB10" s="110"/>
      <c r="KZC10" s="110"/>
      <c r="KZD10" s="110"/>
      <c r="KZE10" s="110"/>
      <c r="KZF10" s="110"/>
      <c r="KZG10" s="110"/>
      <c r="KZH10" s="110"/>
      <c r="KZI10" s="110"/>
      <c r="KZJ10" s="110"/>
      <c r="KZK10" s="110"/>
      <c r="KZL10" s="110"/>
      <c r="KZM10" s="110"/>
      <c r="KZN10" s="110"/>
      <c r="KZO10" s="110"/>
      <c r="KZP10" s="110"/>
      <c r="KZQ10" s="110"/>
      <c r="KZR10" s="110"/>
      <c r="KZS10" s="110"/>
      <c r="KZT10" s="110"/>
      <c r="KZU10" s="110"/>
      <c r="KZV10" s="110"/>
      <c r="KZW10" s="110"/>
      <c r="KZX10" s="110"/>
      <c r="KZY10" s="110"/>
      <c r="KZZ10" s="110"/>
      <c r="LAA10" s="110"/>
      <c r="LAB10" s="110"/>
      <c r="LAC10" s="110"/>
      <c r="LAD10" s="110"/>
      <c r="LAE10" s="110"/>
      <c r="LAF10" s="110"/>
      <c r="LAG10" s="110"/>
      <c r="LAH10" s="110"/>
      <c r="LAI10" s="110"/>
      <c r="LAJ10" s="110"/>
      <c r="LAK10" s="110"/>
      <c r="LAL10" s="110"/>
      <c r="LAM10" s="110"/>
      <c r="LAN10" s="110"/>
      <c r="LAO10" s="110"/>
      <c r="LAP10" s="110"/>
      <c r="LAQ10" s="110"/>
      <c r="LAR10" s="110"/>
      <c r="LAS10" s="110"/>
      <c r="LAT10" s="110"/>
      <c r="LAU10" s="110"/>
      <c r="LAV10" s="110"/>
      <c r="LAW10" s="110"/>
      <c r="LAX10" s="110"/>
      <c r="LAY10" s="110"/>
      <c r="LAZ10" s="110"/>
      <c r="LBA10" s="110"/>
      <c r="LBB10" s="110"/>
      <c r="LBC10" s="110"/>
      <c r="LBD10" s="110"/>
      <c r="LBE10" s="110"/>
      <c r="LBF10" s="110"/>
      <c r="LBG10" s="110"/>
      <c r="LBH10" s="110"/>
      <c r="LBI10" s="110"/>
      <c r="LBJ10" s="110"/>
      <c r="LBK10" s="110"/>
      <c r="LBL10" s="110"/>
      <c r="LBM10" s="110"/>
      <c r="LBN10" s="110"/>
      <c r="LBO10" s="110"/>
      <c r="LBP10" s="110"/>
      <c r="LBQ10" s="110"/>
      <c r="LBR10" s="110"/>
      <c r="LBS10" s="110"/>
      <c r="LBT10" s="110"/>
      <c r="LBU10" s="110"/>
      <c r="LBV10" s="110"/>
      <c r="LBW10" s="110"/>
      <c r="LBX10" s="110"/>
      <c r="LBY10" s="110"/>
      <c r="LBZ10" s="110"/>
      <c r="LCA10" s="110"/>
      <c r="LCB10" s="110"/>
      <c r="LCC10" s="110"/>
      <c r="LCD10" s="110"/>
      <c r="LCE10" s="110"/>
      <c r="LCF10" s="110"/>
      <c r="LCG10" s="110"/>
      <c r="LCH10" s="110"/>
      <c r="LCI10" s="110"/>
      <c r="LCJ10" s="110"/>
      <c r="LCK10" s="110"/>
      <c r="LCL10" s="110"/>
      <c r="LCM10" s="110"/>
      <c r="LCN10" s="110"/>
      <c r="LCO10" s="110"/>
      <c r="LCP10" s="110"/>
      <c r="LCQ10" s="110"/>
      <c r="LCR10" s="110"/>
      <c r="LCS10" s="110"/>
      <c r="LCT10" s="110"/>
      <c r="LCU10" s="110"/>
      <c r="LCV10" s="110"/>
      <c r="LCW10" s="110"/>
      <c r="LCX10" s="110"/>
      <c r="LCY10" s="110"/>
      <c r="LCZ10" s="110"/>
      <c r="LDA10" s="110"/>
      <c r="LDB10" s="110"/>
      <c r="LDC10" s="110"/>
      <c r="LDD10" s="110"/>
      <c r="LDE10" s="110"/>
      <c r="LDF10" s="110"/>
      <c r="LDG10" s="110"/>
      <c r="LDH10" s="110"/>
      <c r="LDI10" s="110"/>
      <c r="LDJ10" s="110"/>
      <c r="LDK10" s="110"/>
      <c r="LDL10" s="110"/>
      <c r="LDM10" s="110"/>
      <c r="LDN10" s="110"/>
      <c r="LDO10" s="110"/>
      <c r="LDP10" s="110"/>
      <c r="LDQ10" s="110"/>
      <c r="LDR10" s="110"/>
      <c r="LDS10" s="110"/>
      <c r="LDT10" s="110"/>
      <c r="LDU10" s="110"/>
      <c r="LDV10" s="110"/>
      <c r="LDW10" s="110"/>
      <c r="LDX10" s="110"/>
      <c r="LDY10" s="110"/>
      <c r="LDZ10" s="110"/>
      <c r="LEA10" s="110"/>
      <c r="LEB10" s="110"/>
      <c r="LEC10" s="110"/>
      <c r="LED10" s="110"/>
      <c r="LEE10" s="110"/>
      <c r="LEF10" s="110"/>
      <c r="LEG10" s="110"/>
      <c r="LEH10" s="110"/>
      <c r="LEI10" s="110"/>
      <c r="LEJ10" s="110"/>
      <c r="LEK10" s="110"/>
      <c r="LEL10" s="110"/>
      <c r="LEM10" s="110"/>
      <c r="LEN10" s="110"/>
      <c r="LEO10" s="110"/>
      <c r="LEP10" s="110"/>
      <c r="LEQ10" s="110"/>
      <c r="LER10" s="110"/>
      <c r="LES10" s="110"/>
      <c r="LET10" s="110"/>
      <c r="LEU10" s="110"/>
      <c r="LEV10" s="110"/>
      <c r="LEW10" s="110"/>
      <c r="LEX10" s="110"/>
      <c r="LEY10" s="110"/>
      <c r="LEZ10" s="110"/>
      <c r="LFA10" s="110"/>
      <c r="LFB10" s="110"/>
      <c r="LFC10" s="110"/>
      <c r="LFD10" s="110"/>
      <c r="LFE10" s="110"/>
      <c r="LFF10" s="110"/>
      <c r="LFG10" s="110"/>
      <c r="LFH10" s="110"/>
      <c r="LFI10" s="110"/>
      <c r="LFJ10" s="110"/>
      <c r="LFK10" s="110"/>
      <c r="LFL10" s="110"/>
      <c r="LFM10" s="110"/>
      <c r="LFN10" s="110"/>
      <c r="LFO10" s="110"/>
      <c r="LFP10" s="110"/>
      <c r="LFQ10" s="110"/>
      <c r="LFR10" s="110"/>
      <c r="LFS10" s="110"/>
      <c r="LFT10" s="110"/>
      <c r="LFU10" s="110"/>
      <c r="LFV10" s="110"/>
      <c r="LFW10" s="110"/>
      <c r="LFX10" s="110"/>
      <c r="LFY10" s="110"/>
      <c r="LFZ10" s="110"/>
      <c r="LGA10" s="110"/>
      <c r="LGB10" s="110"/>
      <c r="LGC10" s="110"/>
      <c r="LGD10" s="110"/>
      <c r="LGE10" s="110"/>
      <c r="LGF10" s="110"/>
      <c r="LGG10" s="110"/>
      <c r="LGH10" s="110"/>
      <c r="LGI10" s="110"/>
      <c r="LGJ10" s="110"/>
      <c r="LGK10" s="110"/>
      <c r="LGL10" s="110"/>
      <c r="LGM10" s="110"/>
      <c r="LGN10" s="110"/>
      <c r="LGO10" s="110"/>
      <c r="LGP10" s="110"/>
      <c r="LGQ10" s="110"/>
      <c r="LGR10" s="110"/>
      <c r="LGS10" s="110"/>
      <c r="LGT10" s="110"/>
      <c r="LGU10" s="110"/>
      <c r="LGV10" s="110"/>
      <c r="LGW10" s="110"/>
      <c r="LGX10" s="110"/>
      <c r="LGY10" s="110"/>
      <c r="LGZ10" s="110"/>
      <c r="LHA10" s="110"/>
      <c r="LHB10" s="110"/>
      <c r="LHC10" s="110"/>
      <c r="LHD10" s="110"/>
      <c r="LHE10" s="110"/>
      <c r="LHF10" s="110"/>
      <c r="LHG10" s="110"/>
      <c r="LHH10" s="110"/>
      <c r="LHI10" s="110"/>
      <c r="LHJ10" s="110"/>
      <c r="LHK10" s="110"/>
      <c r="LHL10" s="110"/>
      <c r="LHM10" s="110"/>
      <c r="LHN10" s="110"/>
      <c r="LHO10" s="110"/>
      <c r="LHP10" s="110"/>
      <c r="LHQ10" s="110"/>
      <c r="LHR10" s="110"/>
      <c r="LHS10" s="110"/>
      <c r="LHT10" s="110"/>
      <c r="LHU10" s="110"/>
      <c r="LHV10" s="110"/>
      <c r="LHW10" s="110"/>
      <c r="LHX10" s="110"/>
      <c r="LHY10" s="110"/>
      <c r="LHZ10" s="110"/>
      <c r="LIA10" s="110"/>
      <c r="LIB10" s="110"/>
      <c r="LIC10" s="110"/>
      <c r="LID10" s="110"/>
      <c r="LIE10" s="110"/>
      <c r="LIF10" s="110"/>
      <c r="LIG10" s="110"/>
      <c r="LIH10" s="110"/>
      <c r="LII10" s="110"/>
      <c r="LIJ10" s="110"/>
      <c r="LIK10" s="110"/>
      <c r="LIL10" s="110"/>
      <c r="LIM10" s="110"/>
      <c r="LIN10" s="110"/>
      <c r="LIO10" s="110"/>
      <c r="LIP10" s="110"/>
      <c r="LIQ10" s="110"/>
      <c r="LIR10" s="110"/>
      <c r="LIS10" s="110"/>
      <c r="LIT10" s="110"/>
      <c r="LIU10" s="110"/>
      <c r="LIV10" s="110"/>
      <c r="LIW10" s="110"/>
      <c r="LIX10" s="110"/>
      <c r="LIY10" s="110"/>
      <c r="LIZ10" s="110"/>
      <c r="LJA10" s="110"/>
      <c r="LJB10" s="110"/>
      <c r="LJC10" s="110"/>
      <c r="LJD10" s="110"/>
      <c r="LJE10" s="110"/>
      <c r="LJF10" s="110"/>
      <c r="LJG10" s="110"/>
      <c r="LJH10" s="110"/>
      <c r="LJI10" s="110"/>
      <c r="LJJ10" s="110"/>
      <c r="LJK10" s="110"/>
      <c r="LJL10" s="110"/>
      <c r="LJM10" s="110"/>
      <c r="LJN10" s="110"/>
      <c r="LJO10" s="110"/>
      <c r="LJP10" s="110"/>
      <c r="LJQ10" s="110"/>
      <c r="LJR10" s="110"/>
      <c r="LJS10" s="110"/>
      <c r="LJT10" s="110"/>
      <c r="LJU10" s="110"/>
      <c r="LJV10" s="110"/>
      <c r="LJW10" s="110"/>
      <c r="LJX10" s="110"/>
      <c r="LJY10" s="110"/>
      <c r="LJZ10" s="110"/>
      <c r="LKA10" s="110"/>
      <c r="LKB10" s="110"/>
      <c r="LKC10" s="110"/>
      <c r="LKD10" s="110"/>
      <c r="LKE10" s="110"/>
      <c r="LKF10" s="110"/>
      <c r="LKG10" s="110"/>
      <c r="LKH10" s="110"/>
      <c r="LKI10" s="110"/>
      <c r="LKJ10" s="110"/>
      <c r="LKK10" s="110"/>
      <c r="LKL10" s="110"/>
      <c r="LKM10" s="110"/>
      <c r="LKN10" s="110"/>
      <c r="LKO10" s="110"/>
      <c r="LKP10" s="110"/>
      <c r="LKQ10" s="110"/>
      <c r="LKR10" s="110"/>
      <c r="LKS10" s="110"/>
      <c r="LKT10" s="110"/>
      <c r="LKU10" s="110"/>
      <c r="LKV10" s="110"/>
      <c r="LKW10" s="110"/>
      <c r="LKX10" s="110"/>
      <c r="LKY10" s="110"/>
      <c r="LKZ10" s="110"/>
      <c r="LLA10" s="110"/>
      <c r="LLB10" s="110"/>
      <c r="LLC10" s="110"/>
      <c r="LLD10" s="110"/>
      <c r="LLE10" s="110"/>
      <c r="LLF10" s="110"/>
      <c r="LLG10" s="110"/>
      <c r="LLH10" s="110"/>
      <c r="LLI10" s="110"/>
      <c r="LLJ10" s="110"/>
      <c r="LLK10" s="110"/>
      <c r="LLL10" s="110"/>
      <c r="LLM10" s="110"/>
      <c r="LLN10" s="110"/>
      <c r="LLO10" s="110"/>
      <c r="LLP10" s="110"/>
      <c r="LLQ10" s="110"/>
      <c r="LLR10" s="110"/>
      <c r="LLS10" s="110"/>
      <c r="LLT10" s="110"/>
      <c r="LLU10" s="110"/>
      <c r="LLV10" s="110"/>
      <c r="LLW10" s="110"/>
      <c r="LLX10" s="110"/>
      <c r="LLY10" s="110"/>
      <c r="LLZ10" s="110"/>
      <c r="LMA10" s="110"/>
      <c r="LMB10" s="110"/>
      <c r="LMC10" s="110"/>
      <c r="LMD10" s="110"/>
      <c r="LME10" s="110"/>
      <c r="LMF10" s="110"/>
      <c r="LMG10" s="110"/>
      <c r="LMH10" s="110"/>
      <c r="LMI10" s="110"/>
      <c r="LMJ10" s="110"/>
      <c r="LMK10" s="110"/>
      <c r="LML10" s="110"/>
      <c r="LMM10" s="110"/>
      <c r="LMN10" s="110"/>
      <c r="LMO10" s="110"/>
      <c r="LMP10" s="110"/>
      <c r="LMQ10" s="110"/>
      <c r="LMR10" s="110"/>
      <c r="LMS10" s="110"/>
      <c r="LMT10" s="110"/>
      <c r="LMU10" s="110"/>
      <c r="LMV10" s="110"/>
      <c r="LMW10" s="110"/>
      <c r="LMX10" s="110"/>
      <c r="LMY10" s="110"/>
      <c r="LMZ10" s="110"/>
      <c r="LNA10" s="110"/>
      <c r="LNB10" s="110"/>
      <c r="LNC10" s="110"/>
      <c r="LND10" s="110"/>
      <c r="LNE10" s="110"/>
      <c r="LNF10" s="110"/>
      <c r="LNG10" s="110"/>
      <c r="LNH10" s="110"/>
      <c r="LNI10" s="110"/>
      <c r="LNJ10" s="110"/>
      <c r="LNK10" s="110"/>
      <c r="LNL10" s="110"/>
      <c r="LNM10" s="110"/>
      <c r="LNN10" s="110"/>
      <c r="LNO10" s="110"/>
      <c r="LNP10" s="110"/>
      <c r="LNQ10" s="110"/>
      <c r="LNR10" s="110"/>
      <c r="LNS10" s="110"/>
      <c r="LNT10" s="110"/>
      <c r="LNU10" s="110"/>
      <c r="LNV10" s="110"/>
      <c r="LNW10" s="110"/>
      <c r="LNX10" s="110"/>
      <c r="LNY10" s="110"/>
      <c r="LNZ10" s="110"/>
      <c r="LOA10" s="110"/>
      <c r="LOB10" s="110"/>
      <c r="LOC10" s="110"/>
      <c r="LOD10" s="110"/>
      <c r="LOE10" s="110"/>
      <c r="LOF10" s="110"/>
      <c r="LOG10" s="110"/>
      <c r="LOH10" s="110"/>
      <c r="LOI10" s="110"/>
      <c r="LOJ10" s="110"/>
      <c r="LOK10" s="110"/>
      <c r="LOL10" s="110"/>
      <c r="LOM10" s="110"/>
      <c r="LON10" s="110"/>
      <c r="LOO10" s="110"/>
      <c r="LOP10" s="110"/>
      <c r="LOQ10" s="110"/>
      <c r="LOR10" s="110"/>
      <c r="LOS10" s="110"/>
      <c r="LOT10" s="110"/>
      <c r="LOU10" s="110"/>
      <c r="LOV10" s="110"/>
      <c r="LOW10" s="110"/>
      <c r="LOX10" s="110"/>
      <c r="LOY10" s="110"/>
      <c r="LOZ10" s="110"/>
      <c r="LPA10" s="110"/>
      <c r="LPB10" s="110"/>
      <c r="LPC10" s="110"/>
      <c r="LPD10" s="110"/>
      <c r="LPE10" s="110"/>
      <c r="LPF10" s="110"/>
      <c r="LPG10" s="110"/>
      <c r="LPH10" s="110"/>
      <c r="LPI10" s="110"/>
      <c r="LPJ10" s="110"/>
      <c r="LPK10" s="110"/>
      <c r="LPL10" s="110"/>
      <c r="LPM10" s="110"/>
      <c r="LPN10" s="110"/>
      <c r="LPO10" s="110"/>
      <c r="LPP10" s="110"/>
      <c r="LPQ10" s="110"/>
      <c r="LPR10" s="110"/>
      <c r="LPS10" s="110"/>
      <c r="LPT10" s="110"/>
      <c r="LPU10" s="110"/>
      <c r="LPV10" s="110"/>
      <c r="LPW10" s="110"/>
      <c r="LPX10" s="110"/>
      <c r="LPY10" s="110"/>
      <c r="LPZ10" s="110"/>
      <c r="LQA10" s="110"/>
      <c r="LQB10" s="110"/>
      <c r="LQC10" s="110"/>
      <c r="LQD10" s="110"/>
      <c r="LQE10" s="110"/>
      <c r="LQF10" s="110"/>
      <c r="LQG10" s="110"/>
      <c r="LQH10" s="110"/>
      <c r="LQI10" s="110"/>
      <c r="LQJ10" s="110"/>
      <c r="LQK10" s="110"/>
      <c r="LQL10" s="110"/>
      <c r="LQM10" s="110"/>
      <c r="LQN10" s="110"/>
      <c r="LQO10" s="110"/>
      <c r="LQP10" s="110"/>
      <c r="LQQ10" s="110"/>
      <c r="LQR10" s="110"/>
      <c r="LQS10" s="110"/>
      <c r="LQT10" s="110"/>
      <c r="LQU10" s="110"/>
      <c r="LQV10" s="110"/>
      <c r="LQW10" s="110"/>
      <c r="LQX10" s="110"/>
      <c r="LQY10" s="110"/>
      <c r="LQZ10" s="110"/>
      <c r="LRA10" s="110"/>
      <c r="LRB10" s="110"/>
      <c r="LRC10" s="110"/>
      <c r="LRD10" s="110"/>
      <c r="LRE10" s="110"/>
      <c r="LRF10" s="110"/>
      <c r="LRG10" s="110"/>
      <c r="LRH10" s="110"/>
      <c r="LRI10" s="110"/>
      <c r="LRJ10" s="110"/>
      <c r="LRK10" s="110"/>
      <c r="LRL10" s="110"/>
      <c r="LRM10" s="110"/>
      <c r="LRN10" s="110"/>
      <c r="LRO10" s="110"/>
      <c r="LRP10" s="110"/>
      <c r="LRQ10" s="110"/>
      <c r="LRR10" s="110"/>
      <c r="LRS10" s="110"/>
      <c r="LRT10" s="110"/>
      <c r="LRU10" s="110"/>
      <c r="LRV10" s="110"/>
      <c r="LRW10" s="110"/>
      <c r="LRX10" s="110"/>
      <c r="LRY10" s="110"/>
      <c r="LRZ10" s="110"/>
      <c r="LSA10" s="110"/>
      <c r="LSB10" s="110"/>
      <c r="LSC10" s="110"/>
      <c r="LSD10" s="110"/>
      <c r="LSE10" s="110"/>
      <c r="LSF10" s="110"/>
      <c r="LSG10" s="110"/>
      <c r="LSH10" s="110"/>
      <c r="LSI10" s="110"/>
      <c r="LSJ10" s="110"/>
      <c r="LSK10" s="110"/>
      <c r="LSL10" s="110"/>
      <c r="LSM10" s="110"/>
      <c r="LSN10" s="110"/>
      <c r="LSO10" s="110"/>
      <c r="LSP10" s="110"/>
      <c r="LSQ10" s="110"/>
      <c r="LSR10" s="110"/>
      <c r="LSS10" s="110"/>
      <c r="LST10" s="110"/>
      <c r="LSU10" s="110"/>
      <c r="LSV10" s="110"/>
      <c r="LSW10" s="110"/>
      <c r="LSX10" s="110"/>
      <c r="LSY10" s="110"/>
      <c r="LSZ10" s="110"/>
      <c r="LTA10" s="110"/>
      <c r="LTB10" s="110"/>
      <c r="LTC10" s="110"/>
      <c r="LTD10" s="110"/>
      <c r="LTE10" s="110"/>
      <c r="LTF10" s="110"/>
      <c r="LTG10" s="110"/>
      <c r="LTH10" s="110"/>
      <c r="LTI10" s="110"/>
      <c r="LTJ10" s="110"/>
      <c r="LTK10" s="110"/>
      <c r="LTL10" s="110"/>
      <c r="LTM10" s="110"/>
      <c r="LTN10" s="110"/>
      <c r="LTO10" s="110"/>
      <c r="LTP10" s="110"/>
      <c r="LTQ10" s="110"/>
      <c r="LTR10" s="110"/>
      <c r="LTS10" s="110"/>
      <c r="LTT10" s="110"/>
      <c r="LTU10" s="110"/>
      <c r="LTV10" s="110"/>
      <c r="LTW10" s="110"/>
      <c r="LTX10" s="110"/>
      <c r="LTY10" s="110"/>
      <c r="LTZ10" s="110"/>
      <c r="LUA10" s="110"/>
      <c r="LUB10" s="110"/>
      <c r="LUC10" s="110"/>
      <c r="LUD10" s="110"/>
      <c r="LUE10" s="110"/>
      <c r="LUF10" s="110"/>
      <c r="LUG10" s="110"/>
      <c r="LUH10" s="110"/>
      <c r="LUI10" s="110"/>
      <c r="LUJ10" s="110"/>
      <c r="LUK10" s="110"/>
      <c r="LUL10" s="110"/>
      <c r="LUM10" s="110"/>
      <c r="LUN10" s="110"/>
      <c r="LUO10" s="110"/>
      <c r="LUP10" s="110"/>
      <c r="LUQ10" s="110"/>
      <c r="LUR10" s="110"/>
      <c r="LUS10" s="110"/>
      <c r="LUT10" s="110"/>
      <c r="LUU10" s="110"/>
      <c r="LUV10" s="110"/>
      <c r="LUW10" s="110"/>
      <c r="LUX10" s="110"/>
      <c r="LUY10" s="110"/>
      <c r="LUZ10" s="110"/>
      <c r="LVA10" s="110"/>
      <c r="LVB10" s="110"/>
      <c r="LVC10" s="110"/>
      <c r="LVD10" s="110"/>
      <c r="LVE10" s="110"/>
      <c r="LVF10" s="110"/>
      <c r="LVG10" s="110"/>
      <c r="LVH10" s="110"/>
      <c r="LVI10" s="110"/>
      <c r="LVJ10" s="110"/>
      <c r="LVK10" s="110"/>
      <c r="LVL10" s="110"/>
      <c r="LVM10" s="110"/>
      <c r="LVN10" s="110"/>
      <c r="LVO10" s="110"/>
      <c r="LVP10" s="110"/>
      <c r="LVQ10" s="110"/>
      <c r="LVR10" s="110"/>
      <c r="LVS10" s="110"/>
      <c r="LVT10" s="110"/>
      <c r="LVU10" s="110"/>
      <c r="LVV10" s="110"/>
      <c r="LVW10" s="110"/>
      <c r="LVX10" s="110"/>
      <c r="LVY10" s="110"/>
      <c r="LVZ10" s="110"/>
      <c r="LWA10" s="110"/>
      <c r="LWB10" s="110"/>
      <c r="LWC10" s="110"/>
      <c r="LWD10" s="110"/>
      <c r="LWE10" s="110"/>
      <c r="LWF10" s="110"/>
      <c r="LWG10" s="110"/>
      <c r="LWH10" s="110"/>
      <c r="LWI10" s="110"/>
      <c r="LWJ10" s="110"/>
      <c r="LWK10" s="110"/>
      <c r="LWL10" s="110"/>
      <c r="LWM10" s="110"/>
      <c r="LWN10" s="110"/>
      <c r="LWO10" s="110"/>
      <c r="LWP10" s="110"/>
      <c r="LWQ10" s="110"/>
      <c r="LWR10" s="110"/>
      <c r="LWS10" s="110"/>
      <c r="LWT10" s="110"/>
      <c r="LWU10" s="110"/>
      <c r="LWV10" s="110"/>
      <c r="LWW10" s="110"/>
      <c r="LWX10" s="110"/>
      <c r="LWY10" s="110"/>
      <c r="LWZ10" s="110"/>
      <c r="LXA10" s="110"/>
      <c r="LXB10" s="110"/>
      <c r="LXC10" s="110"/>
      <c r="LXD10" s="110"/>
      <c r="LXE10" s="110"/>
      <c r="LXF10" s="110"/>
      <c r="LXG10" s="110"/>
      <c r="LXH10" s="110"/>
      <c r="LXI10" s="110"/>
      <c r="LXJ10" s="110"/>
      <c r="LXK10" s="110"/>
      <c r="LXL10" s="110"/>
      <c r="LXM10" s="110"/>
      <c r="LXN10" s="110"/>
      <c r="LXO10" s="110"/>
      <c r="LXP10" s="110"/>
      <c r="LXQ10" s="110"/>
      <c r="LXR10" s="110"/>
      <c r="LXS10" s="110"/>
      <c r="LXT10" s="110"/>
      <c r="LXU10" s="110"/>
      <c r="LXV10" s="110"/>
      <c r="LXW10" s="110"/>
      <c r="LXX10" s="110"/>
      <c r="LXY10" s="110"/>
      <c r="LXZ10" s="110"/>
      <c r="LYA10" s="110"/>
      <c r="LYB10" s="110"/>
      <c r="LYC10" s="110"/>
      <c r="LYD10" s="110"/>
      <c r="LYE10" s="110"/>
      <c r="LYF10" s="110"/>
      <c r="LYG10" s="110"/>
      <c r="LYH10" s="110"/>
      <c r="LYI10" s="110"/>
      <c r="LYJ10" s="110"/>
      <c r="LYK10" s="110"/>
      <c r="LYL10" s="110"/>
      <c r="LYM10" s="110"/>
      <c r="LYN10" s="110"/>
      <c r="LYO10" s="110"/>
      <c r="LYP10" s="110"/>
      <c r="LYQ10" s="110"/>
      <c r="LYR10" s="110"/>
      <c r="LYS10" s="110"/>
      <c r="LYT10" s="110"/>
      <c r="LYU10" s="110"/>
      <c r="LYV10" s="110"/>
      <c r="LYW10" s="110"/>
      <c r="LYX10" s="110"/>
      <c r="LYY10" s="110"/>
      <c r="LYZ10" s="110"/>
      <c r="LZA10" s="110"/>
      <c r="LZB10" s="110"/>
      <c r="LZC10" s="110"/>
      <c r="LZD10" s="110"/>
      <c r="LZE10" s="110"/>
      <c r="LZF10" s="110"/>
      <c r="LZG10" s="110"/>
      <c r="LZH10" s="110"/>
      <c r="LZI10" s="110"/>
      <c r="LZJ10" s="110"/>
      <c r="LZK10" s="110"/>
      <c r="LZL10" s="110"/>
      <c r="LZM10" s="110"/>
      <c r="LZN10" s="110"/>
      <c r="LZO10" s="110"/>
      <c r="LZP10" s="110"/>
      <c r="LZQ10" s="110"/>
      <c r="LZR10" s="110"/>
      <c r="LZS10" s="110"/>
      <c r="LZT10" s="110"/>
      <c r="LZU10" s="110"/>
      <c r="LZV10" s="110"/>
      <c r="LZW10" s="110"/>
      <c r="LZX10" s="110"/>
      <c r="LZY10" s="110"/>
      <c r="LZZ10" s="110"/>
      <c r="MAA10" s="110"/>
      <c r="MAB10" s="110"/>
      <c r="MAC10" s="110"/>
      <c r="MAD10" s="110"/>
      <c r="MAE10" s="110"/>
      <c r="MAF10" s="110"/>
      <c r="MAG10" s="110"/>
      <c r="MAH10" s="110"/>
      <c r="MAI10" s="110"/>
      <c r="MAJ10" s="110"/>
      <c r="MAK10" s="110"/>
      <c r="MAL10" s="110"/>
      <c r="MAM10" s="110"/>
      <c r="MAN10" s="110"/>
      <c r="MAO10" s="110"/>
      <c r="MAP10" s="110"/>
      <c r="MAQ10" s="110"/>
      <c r="MAR10" s="110"/>
      <c r="MAS10" s="110"/>
      <c r="MAT10" s="110"/>
      <c r="MAU10" s="110"/>
      <c r="MAV10" s="110"/>
      <c r="MAW10" s="110"/>
      <c r="MAX10" s="110"/>
      <c r="MAY10" s="110"/>
      <c r="MAZ10" s="110"/>
      <c r="MBA10" s="110"/>
      <c r="MBB10" s="110"/>
      <c r="MBC10" s="110"/>
      <c r="MBD10" s="110"/>
      <c r="MBE10" s="110"/>
      <c r="MBF10" s="110"/>
      <c r="MBG10" s="110"/>
      <c r="MBH10" s="110"/>
      <c r="MBI10" s="110"/>
      <c r="MBJ10" s="110"/>
      <c r="MBK10" s="110"/>
      <c r="MBL10" s="110"/>
      <c r="MBM10" s="110"/>
      <c r="MBN10" s="110"/>
      <c r="MBO10" s="110"/>
      <c r="MBP10" s="110"/>
      <c r="MBQ10" s="110"/>
      <c r="MBR10" s="110"/>
      <c r="MBS10" s="110"/>
      <c r="MBT10" s="110"/>
      <c r="MBU10" s="110"/>
      <c r="MBV10" s="110"/>
      <c r="MBW10" s="110"/>
      <c r="MBX10" s="110"/>
      <c r="MBY10" s="110"/>
      <c r="MBZ10" s="110"/>
      <c r="MCA10" s="110"/>
      <c r="MCB10" s="110"/>
      <c r="MCC10" s="110"/>
      <c r="MCD10" s="110"/>
      <c r="MCE10" s="110"/>
      <c r="MCF10" s="110"/>
      <c r="MCG10" s="110"/>
      <c r="MCH10" s="110"/>
      <c r="MCI10" s="110"/>
      <c r="MCJ10" s="110"/>
      <c r="MCK10" s="110"/>
      <c r="MCL10" s="110"/>
      <c r="MCM10" s="110"/>
      <c r="MCN10" s="110"/>
      <c r="MCO10" s="110"/>
      <c r="MCP10" s="110"/>
      <c r="MCQ10" s="110"/>
      <c r="MCR10" s="110"/>
      <c r="MCS10" s="110"/>
      <c r="MCT10" s="110"/>
      <c r="MCU10" s="110"/>
      <c r="MCV10" s="110"/>
      <c r="MCW10" s="110"/>
      <c r="MCX10" s="110"/>
      <c r="MCY10" s="110"/>
      <c r="MCZ10" s="110"/>
      <c r="MDA10" s="110"/>
      <c r="MDB10" s="110"/>
      <c r="MDC10" s="110"/>
      <c r="MDD10" s="110"/>
      <c r="MDE10" s="110"/>
      <c r="MDF10" s="110"/>
      <c r="MDG10" s="110"/>
      <c r="MDH10" s="110"/>
      <c r="MDI10" s="110"/>
      <c r="MDJ10" s="110"/>
      <c r="MDK10" s="110"/>
      <c r="MDL10" s="110"/>
      <c r="MDM10" s="110"/>
      <c r="MDN10" s="110"/>
      <c r="MDO10" s="110"/>
      <c r="MDP10" s="110"/>
      <c r="MDQ10" s="110"/>
      <c r="MDR10" s="110"/>
      <c r="MDS10" s="110"/>
      <c r="MDT10" s="110"/>
      <c r="MDU10" s="110"/>
      <c r="MDV10" s="110"/>
      <c r="MDW10" s="110"/>
      <c r="MDX10" s="110"/>
      <c r="MDY10" s="110"/>
      <c r="MDZ10" s="110"/>
      <c r="MEA10" s="110"/>
      <c r="MEB10" s="110"/>
      <c r="MEC10" s="110"/>
      <c r="MED10" s="110"/>
      <c r="MEE10" s="110"/>
      <c r="MEF10" s="110"/>
      <c r="MEG10" s="110"/>
      <c r="MEH10" s="110"/>
      <c r="MEI10" s="110"/>
      <c r="MEJ10" s="110"/>
      <c r="MEK10" s="110"/>
      <c r="MEL10" s="110"/>
      <c r="MEM10" s="110"/>
      <c r="MEN10" s="110"/>
      <c r="MEO10" s="110"/>
      <c r="MEP10" s="110"/>
      <c r="MEQ10" s="110"/>
      <c r="MER10" s="110"/>
      <c r="MES10" s="110"/>
      <c r="MET10" s="110"/>
      <c r="MEU10" s="110"/>
      <c r="MEV10" s="110"/>
      <c r="MEW10" s="110"/>
      <c r="MEX10" s="110"/>
      <c r="MEY10" s="110"/>
      <c r="MEZ10" s="110"/>
      <c r="MFA10" s="110"/>
      <c r="MFB10" s="110"/>
      <c r="MFC10" s="110"/>
      <c r="MFD10" s="110"/>
      <c r="MFE10" s="110"/>
      <c r="MFF10" s="110"/>
      <c r="MFG10" s="110"/>
      <c r="MFH10" s="110"/>
      <c r="MFI10" s="110"/>
      <c r="MFJ10" s="110"/>
      <c r="MFK10" s="110"/>
      <c r="MFL10" s="110"/>
      <c r="MFM10" s="110"/>
      <c r="MFN10" s="110"/>
      <c r="MFO10" s="110"/>
      <c r="MFP10" s="110"/>
      <c r="MFQ10" s="110"/>
      <c r="MFR10" s="110"/>
      <c r="MFS10" s="110"/>
      <c r="MFT10" s="110"/>
      <c r="MFU10" s="110"/>
      <c r="MFV10" s="110"/>
      <c r="MFW10" s="110"/>
      <c r="MFX10" s="110"/>
      <c r="MFY10" s="110"/>
      <c r="MFZ10" s="110"/>
      <c r="MGA10" s="110"/>
      <c r="MGB10" s="110"/>
      <c r="MGC10" s="110"/>
      <c r="MGD10" s="110"/>
      <c r="MGE10" s="110"/>
      <c r="MGF10" s="110"/>
      <c r="MGG10" s="110"/>
      <c r="MGH10" s="110"/>
      <c r="MGI10" s="110"/>
      <c r="MGJ10" s="110"/>
      <c r="MGK10" s="110"/>
      <c r="MGL10" s="110"/>
      <c r="MGM10" s="110"/>
      <c r="MGN10" s="110"/>
      <c r="MGO10" s="110"/>
      <c r="MGP10" s="110"/>
      <c r="MGQ10" s="110"/>
      <c r="MGR10" s="110"/>
      <c r="MGS10" s="110"/>
      <c r="MGT10" s="110"/>
      <c r="MGU10" s="110"/>
      <c r="MGV10" s="110"/>
      <c r="MGW10" s="110"/>
      <c r="MGX10" s="110"/>
      <c r="MGY10" s="110"/>
      <c r="MGZ10" s="110"/>
      <c r="MHA10" s="110"/>
      <c r="MHB10" s="110"/>
      <c r="MHC10" s="110"/>
      <c r="MHD10" s="110"/>
      <c r="MHE10" s="110"/>
      <c r="MHF10" s="110"/>
      <c r="MHG10" s="110"/>
      <c r="MHH10" s="110"/>
      <c r="MHI10" s="110"/>
      <c r="MHJ10" s="110"/>
      <c r="MHK10" s="110"/>
      <c r="MHL10" s="110"/>
      <c r="MHM10" s="110"/>
      <c r="MHN10" s="110"/>
      <c r="MHO10" s="110"/>
      <c r="MHP10" s="110"/>
      <c r="MHQ10" s="110"/>
      <c r="MHR10" s="110"/>
      <c r="MHS10" s="110"/>
      <c r="MHT10" s="110"/>
      <c r="MHU10" s="110"/>
      <c r="MHV10" s="110"/>
      <c r="MHW10" s="110"/>
      <c r="MHX10" s="110"/>
      <c r="MHY10" s="110"/>
      <c r="MHZ10" s="110"/>
      <c r="MIA10" s="110"/>
      <c r="MIB10" s="110"/>
      <c r="MIC10" s="110"/>
      <c r="MID10" s="110"/>
      <c r="MIE10" s="110"/>
      <c r="MIF10" s="110"/>
      <c r="MIG10" s="110"/>
      <c r="MIH10" s="110"/>
      <c r="MII10" s="110"/>
      <c r="MIJ10" s="110"/>
      <c r="MIK10" s="110"/>
      <c r="MIL10" s="110"/>
      <c r="MIM10" s="110"/>
      <c r="MIN10" s="110"/>
      <c r="MIO10" s="110"/>
      <c r="MIP10" s="110"/>
      <c r="MIQ10" s="110"/>
      <c r="MIR10" s="110"/>
      <c r="MIS10" s="110"/>
      <c r="MIT10" s="110"/>
      <c r="MIU10" s="110"/>
      <c r="MIV10" s="110"/>
      <c r="MIW10" s="110"/>
      <c r="MIX10" s="110"/>
      <c r="MIY10" s="110"/>
      <c r="MIZ10" s="110"/>
      <c r="MJA10" s="110"/>
      <c r="MJB10" s="110"/>
      <c r="MJC10" s="110"/>
      <c r="MJD10" s="110"/>
      <c r="MJE10" s="110"/>
      <c r="MJF10" s="110"/>
      <c r="MJG10" s="110"/>
      <c r="MJH10" s="110"/>
      <c r="MJI10" s="110"/>
      <c r="MJJ10" s="110"/>
      <c r="MJK10" s="110"/>
      <c r="MJL10" s="110"/>
      <c r="MJM10" s="110"/>
      <c r="MJN10" s="110"/>
      <c r="MJO10" s="110"/>
      <c r="MJP10" s="110"/>
      <c r="MJQ10" s="110"/>
      <c r="MJR10" s="110"/>
      <c r="MJS10" s="110"/>
      <c r="MJT10" s="110"/>
      <c r="MJU10" s="110"/>
      <c r="MJV10" s="110"/>
      <c r="MJW10" s="110"/>
      <c r="MJX10" s="110"/>
      <c r="MJY10" s="110"/>
      <c r="MJZ10" s="110"/>
      <c r="MKA10" s="110"/>
      <c r="MKB10" s="110"/>
      <c r="MKC10" s="110"/>
      <c r="MKD10" s="110"/>
      <c r="MKE10" s="110"/>
      <c r="MKF10" s="110"/>
      <c r="MKG10" s="110"/>
      <c r="MKH10" s="110"/>
      <c r="MKI10" s="110"/>
      <c r="MKJ10" s="110"/>
      <c r="MKK10" s="110"/>
      <c r="MKL10" s="110"/>
      <c r="MKM10" s="110"/>
      <c r="MKN10" s="110"/>
      <c r="MKO10" s="110"/>
      <c r="MKP10" s="110"/>
      <c r="MKQ10" s="110"/>
      <c r="MKR10" s="110"/>
      <c r="MKS10" s="110"/>
      <c r="MKT10" s="110"/>
      <c r="MKU10" s="110"/>
      <c r="MKV10" s="110"/>
      <c r="MKW10" s="110"/>
      <c r="MKX10" s="110"/>
      <c r="MKY10" s="110"/>
      <c r="MKZ10" s="110"/>
      <c r="MLA10" s="110"/>
      <c r="MLB10" s="110"/>
      <c r="MLC10" s="110"/>
      <c r="MLD10" s="110"/>
      <c r="MLE10" s="110"/>
      <c r="MLF10" s="110"/>
      <c r="MLG10" s="110"/>
      <c r="MLH10" s="110"/>
      <c r="MLI10" s="110"/>
      <c r="MLJ10" s="110"/>
      <c r="MLK10" s="110"/>
      <c r="MLL10" s="110"/>
      <c r="MLM10" s="110"/>
      <c r="MLN10" s="110"/>
      <c r="MLO10" s="110"/>
      <c r="MLP10" s="110"/>
      <c r="MLQ10" s="110"/>
      <c r="MLR10" s="110"/>
      <c r="MLS10" s="110"/>
      <c r="MLT10" s="110"/>
      <c r="MLU10" s="110"/>
      <c r="MLV10" s="110"/>
      <c r="MLW10" s="110"/>
      <c r="MLX10" s="110"/>
      <c r="MLY10" s="110"/>
      <c r="MLZ10" s="110"/>
      <c r="MMA10" s="110"/>
      <c r="MMB10" s="110"/>
      <c r="MMC10" s="110"/>
      <c r="MMD10" s="110"/>
      <c r="MME10" s="110"/>
      <c r="MMF10" s="110"/>
      <c r="MMG10" s="110"/>
      <c r="MMH10" s="110"/>
      <c r="MMI10" s="110"/>
      <c r="MMJ10" s="110"/>
      <c r="MMK10" s="110"/>
      <c r="MML10" s="110"/>
      <c r="MMM10" s="110"/>
      <c r="MMN10" s="110"/>
      <c r="MMO10" s="110"/>
      <c r="MMP10" s="110"/>
      <c r="MMQ10" s="110"/>
      <c r="MMR10" s="110"/>
      <c r="MMS10" s="110"/>
      <c r="MMT10" s="110"/>
      <c r="MMU10" s="110"/>
      <c r="MMV10" s="110"/>
      <c r="MMW10" s="110"/>
      <c r="MMX10" s="110"/>
      <c r="MMY10" s="110"/>
      <c r="MMZ10" s="110"/>
      <c r="MNA10" s="110"/>
      <c r="MNB10" s="110"/>
      <c r="MNC10" s="110"/>
      <c r="MND10" s="110"/>
      <c r="MNE10" s="110"/>
      <c r="MNF10" s="110"/>
      <c r="MNG10" s="110"/>
      <c r="MNH10" s="110"/>
      <c r="MNI10" s="110"/>
      <c r="MNJ10" s="110"/>
      <c r="MNK10" s="110"/>
      <c r="MNL10" s="110"/>
      <c r="MNM10" s="110"/>
      <c r="MNN10" s="110"/>
      <c r="MNO10" s="110"/>
      <c r="MNP10" s="110"/>
      <c r="MNQ10" s="110"/>
      <c r="MNR10" s="110"/>
      <c r="MNS10" s="110"/>
      <c r="MNT10" s="110"/>
      <c r="MNU10" s="110"/>
      <c r="MNV10" s="110"/>
      <c r="MNW10" s="110"/>
      <c r="MNX10" s="110"/>
      <c r="MNY10" s="110"/>
      <c r="MNZ10" s="110"/>
      <c r="MOA10" s="110"/>
      <c r="MOB10" s="110"/>
      <c r="MOC10" s="110"/>
      <c r="MOD10" s="110"/>
      <c r="MOE10" s="110"/>
      <c r="MOF10" s="110"/>
      <c r="MOG10" s="110"/>
      <c r="MOH10" s="110"/>
      <c r="MOI10" s="110"/>
      <c r="MOJ10" s="110"/>
      <c r="MOK10" s="110"/>
      <c r="MOL10" s="110"/>
      <c r="MOM10" s="110"/>
      <c r="MON10" s="110"/>
      <c r="MOO10" s="110"/>
      <c r="MOP10" s="110"/>
      <c r="MOQ10" s="110"/>
      <c r="MOR10" s="110"/>
      <c r="MOS10" s="110"/>
      <c r="MOT10" s="110"/>
      <c r="MOU10" s="110"/>
      <c r="MOV10" s="110"/>
      <c r="MOW10" s="110"/>
      <c r="MOX10" s="110"/>
      <c r="MOY10" s="110"/>
      <c r="MOZ10" s="110"/>
      <c r="MPA10" s="110"/>
      <c r="MPB10" s="110"/>
      <c r="MPC10" s="110"/>
      <c r="MPD10" s="110"/>
      <c r="MPE10" s="110"/>
      <c r="MPF10" s="110"/>
      <c r="MPG10" s="110"/>
      <c r="MPH10" s="110"/>
      <c r="MPI10" s="110"/>
      <c r="MPJ10" s="110"/>
      <c r="MPK10" s="110"/>
      <c r="MPL10" s="110"/>
      <c r="MPM10" s="110"/>
      <c r="MPN10" s="110"/>
      <c r="MPO10" s="110"/>
      <c r="MPP10" s="110"/>
      <c r="MPQ10" s="110"/>
      <c r="MPR10" s="110"/>
      <c r="MPS10" s="110"/>
      <c r="MPT10" s="110"/>
      <c r="MPU10" s="110"/>
      <c r="MPV10" s="110"/>
      <c r="MPW10" s="110"/>
      <c r="MPX10" s="110"/>
      <c r="MPY10" s="110"/>
      <c r="MPZ10" s="110"/>
      <c r="MQA10" s="110"/>
      <c r="MQB10" s="110"/>
      <c r="MQC10" s="110"/>
      <c r="MQD10" s="110"/>
      <c r="MQE10" s="110"/>
      <c r="MQF10" s="110"/>
      <c r="MQG10" s="110"/>
      <c r="MQH10" s="110"/>
      <c r="MQI10" s="110"/>
      <c r="MQJ10" s="110"/>
      <c r="MQK10" s="110"/>
      <c r="MQL10" s="110"/>
      <c r="MQM10" s="110"/>
      <c r="MQN10" s="110"/>
      <c r="MQO10" s="110"/>
      <c r="MQP10" s="110"/>
      <c r="MQQ10" s="110"/>
      <c r="MQR10" s="110"/>
      <c r="MQS10" s="110"/>
      <c r="MQT10" s="110"/>
      <c r="MQU10" s="110"/>
      <c r="MQV10" s="110"/>
      <c r="MQW10" s="110"/>
      <c r="MQX10" s="110"/>
      <c r="MQY10" s="110"/>
      <c r="MQZ10" s="110"/>
      <c r="MRA10" s="110"/>
      <c r="MRB10" s="110"/>
      <c r="MRC10" s="110"/>
      <c r="MRD10" s="110"/>
      <c r="MRE10" s="110"/>
      <c r="MRF10" s="110"/>
      <c r="MRG10" s="110"/>
      <c r="MRH10" s="110"/>
      <c r="MRI10" s="110"/>
      <c r="MRJ10" s="110"/>
      <c r="MRK10" s="110"/>
      <c r="MRL10" s="110"/>
      <c r="MRM10" s="110"/>
      <c r="MRN10" s="110"/>
      <c r="MRO10" s="110"/>
      <c r="MRP10" s="110"/>
      <c r="MRQ10" s="110"/>
      <c r="MRR10" s="110"/>
      <c r="MRS10" s="110"/>
      <c r="MRT10" s="110"/>
      <c r="MRU10" s="110"/>
      <c r="MRV10" s="110"/>
      <c r="MRW10" s="110"/>
      <c r="MRX10" s="110"/>
      <c r="MRY10" s="110"/>
      <c r="MRZ10" s="110"/>
      <c r="MSA10" s="110"/>
      <c r="MSB10" s="110"/>
      <c r="MSC10" s="110"/>
      <c r="MSD10" s="110"/>
      <c r="MSE10" s="110"/>
      <c r="MSF10" s="110"/>
      <c r="MSG10" s="110"/>
      <c r="MSH10" s="110"/>
      <c r="MSI10" s="110"/>
      <c r="MSJ10" s="110"/>
      <c r="MSK10" s="110"/>
      <c r="MSL10" s="110"/>
      <c r="MSM10" s="110"/>
      <c r="MSN10" s="110"/>
      <c r="MSO10" s="110"/>
      <c r="MSP10" s="110"/>
      <c r="MSQ10" s="110"/>
      <c r="MSR10" s="110"/>
      <c r="MSS10" s="110"/>
      <c r="MST10" s="110"/>
      <c r="MSU10" s="110"/>
      <c r="MSV10" s="110"/>
      <c r="MSW10" s="110"/>
      <c r="MSX10" s="110"/>
      <c r="MSY10" s="110"/>
      <c r="MSZ10" s="110"/>
      <c r="MTA10" s="110"/>
      <c r="MTB10" s="110"/>
      <c r="MTC10" s="110"/>
      <c r="MTD10" s="110"/>
      <c r="MTE10" s="110"/>
      <c r="MTF10" s="110"/>
      <c r="MTG10" s="110"/>
      <c r="MTH10" s="110"/>
      <c r="MTI10" s="110"/>
      <c r="MTJ10" s="110"/>
      <c r="MTK10" s="110"/>
      <c r="MTL10" s="110"/>
      <c r="MTM10" s="110"/>
      <c r="MTN10" s="110"/>
      <c r="MTO10" s="110"/>
      <c r="MTP10" s="110"/>
      <c r="MTQ10" s="110"/>
      <c r="MTR10" s="110"/>
      <c r="MTS10" s="110"/>
      <c r="MTT10" s="110"/>
      <c r="MTU10" s="110"/>
      <c r="MTV10" s="110"/>
      <c r="MTW10" s="110"/>
      <c r="MTX10" s="110"/>
      <c r="MTY10" s="110"/>
      <c r="MTZ10" s="110"/>
      <c r="MUA10" s="110"/>
      <c r="MUB10" s="110"/>
      <c r="MUC10" s="110"/>
      <c r="MUD10" s="110"/>
      <c r="MUE10" s="110"/>
      <c r="MUF10" s="110"/>
      <c r="MUG10" s="110"/>
      <c r="MUH10" s="110"/>
      <c r="MUI10" s="110"/>
      <c r="MUJ10" s="110"/>
      <c r="MUK10" s="110"/>
      <c r="MUL10" s="110"/>
      <c r="MUM10" s="110"/>
      <c r="MUN10" s="110"/>
      <c r="MUO10" s="110"/>
      <c r="MUP10" s="110"/>
      <c r="MUQ10" s="110"/>
      <c r="MUR10" s="110"/>
      <c r="MUS10" s="110"/>
      <c r="MUT10" s="110"/>
      <c r="MUU10" s="110"/>
      <c r="MUV10" s="110"/>
      <c r="MUW10" s="110"/>
      <c r="MUX10" s="110"/>
      <c r="MUY10" s="110"/>
      <c r="MUZ10" s="110"/>
      <c r="MVA10" s="110"/>
      <c r="MVB10" s="110"/>
      <c r="MVC10" s="110"/>
      <c r="MVD10" s="110"/>
      <c r="MVE10" s="110"/>
      <c r="MVF10" s="110"/>
      <c r="MVG10" s="110"/>
      <c r="MVH10" s="110"/>
      <c r="MVI10" s="110"/>
      <c r="MVJ10" s="110"/>
      <c r="MVK10" s="110"/>
      <c r="MVL10" s="110"/>
      <c r="MVM10" s="110"/>
      <c r="MVN10" s="110"/>
      <c r="MVO10" s="110"/>
      <c r="MVP10" s="110"/>
      <c r="MVQ10" s="110"/>
      <c r="MVR10" s="110"/>
      <c r="MVS10" s="110"/>
      <c r="MVT10" s="110"/>
      <c r="MVU10" s="110"/>
      <c r="MVV10" s="110"/>
      <c r="MVW10" s="110"/>
      <c r="MVX10" s="110"/>
      <c r="MVY10" s="110"/>
      <c r="MVZ10" s="110"/>
      <c r="MWA10" s="110"/>
      <c r="MWB10" s="110"/>
      <c r="MWC10" s="110"/>
      <c r="MWD10" s="110"/>
      <c r="MWE10" s="110"/>
      <c r="MWF10" s="110"/>
      <c r="MWG10" s="110"/>
      <c r="MWH10" s="110"/>
      <c r="MWI10" s="110"/>
      <c r="MWJ10" s="110"/>
      <c r="MWK10" s="110"/>
      <c r="MWL10" s="110"/>
      <c r="MWM10" s="110"/>
      <c r="MWN10" s="110"/>
      <c r="MWO10" s="110"/>
      <c r="MWP10" s="110"/>
      <c r="MWQ10" s="110"/>
      <c r="MWR10" s="110"/>
      <c r="MWS10" s="110"/>
      <c r="MWT10" s="110"/>
      <c r="MWU10" s="110"/>
      <c r="MWV10" s="110"/>
      <c r="MWW10" s="110"/>
      <c r="MWX10" s="110"/>
      <c r="MWY10" s="110"/>
      <c r="MWZ10" s="110"/>
      <c r="MXA10" s="110"/>
      <c r="MXB10" s="110"/>
      <c r="MXC10" s="110"/>
      <c r="MXD10" s="110"/>
      <c r="MXE10" s="110"/>
      <c r="MXF10" s="110"/>
      <c r="MXG10" s="110"/>
      <c r="MXH10" s="110"/>
      <c r="MXI10" s="110"/>
      <c r="MXJ10" s="110"/>
      <c r="MXK10" s="110"/>
      <c r="MXL10" s="110"/>
      <c r="MXM10" s="110"/>
      <c r="MXN10" s="110"/>
      <c r="MXO10" s="110"/>
      <c r="MXP10" s="110"/>
      <c r="MXQ10" s="110"/>
      <c r="MXR10" s="110"/>
      <c r="MXS10" s="110"/>
      <c r="MXT10" s="110"/>
      <c r="MXU10" s="110"/>
      <c r="MXV10" s="110"/>
      <c r="MXW10" s="110"/>
      <c r="MXX10" s="110"/>
      <c r="MXY10" s="110"/>
      <c r="MXZ10" s="110"/>
      <c r="MYA10" s="110"/>
      <c r="MYB10" s="110"/>
      <c r="MYC10" s="110"/>
      <c r="MYD10" s="110"/>
      <c r="MYE10" s="110"/>
      <c r="MYF10" s="110"/>
      <c r="MYG10" s="110"/>
      <c r="MYH10" s="110"/>
      <c r="MYI10" s="110"/>
      <c r="MYJ10" s="110"/>
      <c r="MYK10" s="110"/>
      <c r="MYL10" s="110"/>
      <c r="MYM10" s="110"/>
      <c r="MYN10" s="110"/>
      <c r="MYO10" s="110"/>
      <c r="MYP10" s="110"/>
      <c r="MYQ10" s="110"/>
      <c r="MYR10" s="110"/>
      <c r="MYS10" s="110"/>
      <c r="MYT10" s="110"/>
      <c r="MYU10" s="110"/>
      <c r="MYV10" s="110"/>
      <c r="MYW10" s="110"/>
      <c r="MYX10" s="110"/>
      <c r="MYY10" s="110"/>
      <c r="MYZ10" s="110"/>
      <c r="MZA10" s="110"/>
      <c r="MZB10" s="110"/>
      <c r="MZC10" s="110"/>
      <c r="MZD10" s="110"/>
      <c r="MZE10" s="110"/>
      <c r="MZF10" s="110"/>
      <c r="MZG10" s="110"/>
      <c r="MZH10" s="110"/>
      <c r="MZI10" s="110"/>
      <c r="MZJ10" s="110"/>
      <c r="MZK10" s="110"/>
      <c r="MZL10" s="110"/>
      <c r="MZM10" s="110"/>
      <c r="MZN10" s="110"/>
      <c r="MZO10" s="110"/>
      <c r="MZP10" s="110"/>
      <c r="MZQ10" s="110"/>
      <c r="MZR10" s="110"/>
      <c r="MZS10" s="110"/>
      <c r="MZT10" s="110"/>
      <c r="MZU10" s="110"/>
      <c r="MZV10" s="110"/>
      <c r="MZW10" s="110"/>
      <c r="MZX10" s="110"/>
      <c r="MZY10" s="110"/>
      <c r="MZZ10" s="110"/>
      <c r="NAA10" s="110"/>
      <c r="NAB10" s="110"/>
      <c r="NAC10" s="110"/>
      <c r="NAD10" s="110"/>
      <c r="NAE10" s="110"/>
      <c r="NAF10" s="110"/>
      <c r="NAG10" s="110"/>
      <c r="NAH10" s="110"/>
      <c r="NAI10" s="110"/>
      <c r="NAJ10" s="110"/>
      <c r="NAK10" s="110"/>
      <c r="NAL10" s="110"/>
      <c r="NAM10" s="110"/>
      <c r="NAN10" s="110"/>
      <c r="NAO10" s="110"/>
      <c r="NAP10" s="110"/>
      <c r="NAQ10" s="110"/>
      <c r="NAR10" s="110"/>
      <c r="NAS10" s="110"/>
      <c r="NAT10" s="110"/>
      <c r="NAU10" s="110"/>
      <c r="NAV10" s="110"/>
      <c r="NAW10" s="110"/>
      <c r="NAX10" s="110"/>
      <c r="NAY10" s="110"/>
      <c r="NAZ10" s="110"/>
      <c r="NBA10" s="110"/>
      <c r="NBB10" s="110"/>
      <c r="NBC10" s="110"/>
      <c r="NBD10" s="110"/>
      <c r="NBE10" s="110"/>
      <c r="NBF10" s="110"/>
      <c r="NBG10" s="110"/>
      <c r="NBH10" s="110"/>
      <c r="NBI10" s="110"/>
      <c r="NBJ10" s="110"/>
      <c r="NBK10" s="110"/>
      <c r="NBL10" s="110"/>
      <c r="NBM10" s="110"/>
      <c r="NBN10" s="110"/>
      <c r="NBO10" s="110"/>
      <c r="NBP10" s="110"/>
      <c r="NBQ10" s="110"/>
      <c r="NBR10" s="110"/>
      <c r="NBS10" s="110"/>
      <c r="NBT10" s="110"/>
      <c r="NBU10" s="110"/>
      <c r="NBV10" s="110"/>
      <c r="NBW10" s="110"/>
      <c r="NBX10" s="110"/>
      <c r="NBY10" s="110"/>
      <c r="NBZ10" s="110"/>
      <c r="NCA10" s="110"/>
      <c r="NCB10" s="110"/>
      <c r="NCC10" s="110"/>
      <c r="NCD10" s="110"/>
      <c r="NCE10" s="110"/>
      <c r="NCF10" s="110"/>
      <c r="NCG10" s="110"/>
      <c r="NCH10" s="110"/>
      <c r="NCI10" s="110"/>
      <c r="NCJ10" s="110"/>
      <c r="NCK10" s="110"/>
      <c r="NCL10" s="110"/>
      <c r="NCM10" s="110"/>
      <c r="NCN10" s="110"/>
      <c r="NCO10" s="110"/>
      <c r="NCP10" s="110"/>
      <c r="NCQ10" s="110"/>
      <c r="NCR10" s="110"/>
      <c r="NCS10" s="110"/>
      <c r="NCT10" s="110"/>
      <c r="NCU10" s="110"/>
      <c r="NCV10" s="110"/>
      <c r="NCW10" s="110"/>
      <c r="NCX10" s="110"/>
      <c r="NCY10" s="110"/>
      <c r="NCZ10" s="110"/>
      <c r="NDA10" s="110"/>
      <c r="NDB10" s="110"/>
      <c r="NDC10" s="110"/>
      <c r="NDD10" s="110"/>
      <c r="NDE10" s="110"/>
      <c r="NDF10" s="110"/>
      <c r="NDG10" s="110"/>
      <c r="NDH10" s="110"/>
      <c r="NDI10" s="110"/>
      <c r="NDJ10" s="110"/>
      <c r="NDK10" s="110"/>
      <c r="NDL10" s="110"/>
      <c r="NDM10" s="110"/>
      <c r="NDN10" s="110"/>
      <c r="NDO10" s="110"/>
      <c r="NDP10" s="110"/>
      <c r="NDQ10" s="110"/>
      <c r="NDR10" s="110"/>
      <c r="NDS10" s="110"/>
      <c r="NDT10" s="110"/>
      <c r="NDU10" s="110"/>
      <c r="NDV10" s="110"/>
      <c r="NDW10" s="110"/>
      <c r="NDX10" s="110"/>
      <c r="NDY10" s="110"/>
      <c r="NDZ10" s="110"/>
      <c r="NEA10" s="110"/>
      <c r="NEB10" s="110"/>
      <c r="NEC10" s="110"/>
      <c r="NED10" s="110"/>
      <c r="NEE10" s="110"/>
      <c r="NEF10" s="110"/>
      <c r="NEG10" s="110"/>
      <c r="NEH10" s="110"/>
      <c r="NEI10" s="110"/>
      <c r="NEJ10" s="110"/>
      <c r="NEK10" s="110"/>
      <c r="NEL10" s="110"/>
      <c r="NEM10" s="110"/>
      <c r="NEN10" s="110"/>
      <c r="NEO10" s="110"/>
      <c r="NEP10" s="110"/>
      <c r="NEQ10" s="110"/>
      <c r="NER10" s="110"/>
      <c r="NES10" s="110"/>
      <c r="NET10" s="110"/>
      <c r="NEU10" s="110"/>
      <c r="NEV10" s="110"/>
      <c r="NEW10" s="110"/>
      <c r="NEX10" s="110"/>
      <c r="NEY10" s="110"/>
      <c r="NEZ10" s="110"/>
      <c r="NFA10" s="110"/>
      <c r="NFB10" s="110"/>
      <c r="NFC10" s="110"/>
      <c r="NFD10" s="110"/>
      <c r="NFE10" s="110"/>
      <c r="NFF10" s="110"/>
      <c r="NFG10" s="110"/>
      <c r="NFH10" s="110"/>
      <c r="NFI10" s="110"/>
      <c r="NFJ10" s="110"/>
      <c r="NFK10" s="110"/>
      <c r="NFL10" s="110"/>
      <c r="NFM10" s="110"/>
      <c r="NFN10" s="110"/>
      <c r="NFO10" s="110"/>
      <c r="NFP10" s="110"/>
      <c r="NFQ10" s="110"/>
      <c r="NFR10" s="110"/>
      <c r="NFS10" s="110"/>
      <c r="NFT10" s="110"/>
      <c r="NFU10" s="110"/>
      <c r="NFV10" s="110"/>
      <c r="NFW10" s="110"/>
      <c r="NFX10" s="110"/>
      <c r="NFY10" s="110"/>
      <c r="NFZ10" s="110"/>
      <c r="NGA10" s="110"/>
      <c r="NGB10" s="110"/>
      <c r="NGC10" s="110"/>
      <c r="NGD10" s="110"/>
      <c r="NGE10" s="110"/>
      <c r="NGF10" s="110"/>
      <c r="NGG10" s="110"/>
      <c r="NGH10" s="110"/>
      <c r="NGI10" s="110"/>
      <c r="NGJ10" s="110"/>
      <c r="NGK10" s="110"/>
      <c r="NGL10" s="110"/>
      <c r="NGM10" s="110"/>
      <c r="NGN10" s="110"/>
      <c r="NGO10" s="110"/>
      <c r="NGP10" s="110"/>
      <c r="NGQ10" s="110"/>
      <c r="NGR10" s="110"/>
      <c r="NGS10" s="110"/>
      <c r="NGT10" s="110"/>
      <c r="NGU10" s="110"/>
      <c r="NGV10" s="110"/>
      <c r="NGW10" s="110"/>
      <c r="NGX10" s="110"/>
      <c r="NGY10" s="110"/>
      <c r="NGZ10" s="110"/>
      <c r="NHA10" s="110"/>
      <c r="NHB10" s="110"/>
      <c r="NHC10" s="110"/>
      <c r="NHD10" s="110"/>
      <c r="NHE10" s="110"/>
      <c r="NHF10" s="110"/>
      <c r="NHG10" s="110"/>
      <c r="NHH10" s="110"/>
      <c r="NHI10" s="110"/>
      <c r="NHJ10" s="110"/>
      <c r="NHK10" s="110"/>
      <c r="NHL10" s="110"/>
      <c r="NHM10" s="110"/>
      <c r="NHN10" s="110"/>
      <c r="NHO10" s="110"/>
      <c r="NHP10" s="110"/>
      <c r="NHQ10" s="110"/>
      <c r="NHR10" s="110"/>
      <c r="NHS10" s="110"/>
      <c r="NHT10" s="110"/>
      <c r="NHU10" s="110"/>
      <c r="NHV10" s="110"/>
      <c r="NHW10" s="110"/>
      <c r="NHX10" s="110"/>
      <c r="NHY10" s="110"/>
      <c r="NHZ10" s="110"/>
      <c r="NIA10" s="110"/>
      <c r="NIB10" s="110"/>
      <c r="NIC10" s="110"/>
      <c r="NID10" s="110"/>
      <c r="NIE10" s="110"/>
      <c r="NIF10" s="110"/>
      <c r="NIG10" s="110"/>
      <c r="NIH10" s="110"/>
      <c r="NII10" s="110"/>
      <c r="NIJ10" s="110"/>
      <c r="NIK10" s="110"/>
      <c r="NIL10" s="110"/>
      <c r="NIM10" s="110"/>
      <c r="NIN10" s="110"/>
      <c r="NIO10" s="110"/>
      <c r="NIP10" s="110"/>
      <c r="NIQ10" s="110"/>
      <c r="NIR10" s="110"/>
      <c r="NIS10" s="110"/>
      <c r="NIT10" s="110"/>
      <c r="NIU10" s="110"/>
      <c r="NIV10" s="110"/>
      <c r="NIW10" s="110"/>
      <c r="NIX10" s="110"/>
      <c r="NIY10" s="110"/>
      <c r="NIZ10" s="110"/>
      <c r="NJA10" s="110"/>
      <c r="NJB10" s="110"/>
      <c r="NJC10" s="110"/>
      <c r="NJD10" s="110"/>
      <c r="NJE10" s="110"/>
      <c r="NJF10" s="110"/>
      <c r="NJG10" s="110"/>
      <c r="NJH10" s="110"/>
      <c r="NJI10" s="110"/>
      <c r="NJJ10" s="110"/>
      <c r="NJK10" s="110"/>
      <c r="NJL10" s="110"/>
      <c r="NJM10" s="110"/>
      <c r="NJN10" s="110"/>
      <c r="NJO10" s="110"/>
      <c r="NJP10" s="110"/>
      <c r="NJQ10" s="110"/>
      <c r="NJR10" s="110"/>
      <c r="NJS10" s="110"/>
      <c r="NJT10" s="110"/>
      <c r="NJU10" s="110"/>
      <c r="NJV10" s="110"/>
      <c r="NJW10" s="110"/>
      <c r="NJX10" s="110"/>
      <c r="NJY10" s="110"/>
      <c r="NJZ10" s="110"/>
      <c r="NKA10" s="110"/>
      <c r="NKB10" s="110"/>
      <c r="NKC10" s="110"/>
      <c r="NKD10" s="110"/>
      <c r="NKE10" s="110"/>
      <c r="NKF10" s="110"/>
      <c r="NKG10" s="110"/>
      <c r="NKH10" s="110"/>
      <c r="NKI10" s="110"/>
      <c r="NKJ10" s="110"/>
      <c r="NKK10" s="110"/>
      <c r="NKL10" s="110"/>
      <c r="NKM10" s="110"/>
      <c r="NKN10" s="110"/>
      <c r="NKO10" s="110"/>
      <c r="NKP10" s="110"/>
      <c r="NKQ10" s="110"/>
      <c r="NKR10" s="110"/>
      <c r="NKS10" s="110"/>
      <c r="NKT10" s="110"/>
      <c r="NKU10" s="110"/>
      <c r="NKV10" s="110"/>
      <c r="NKW10" s="110"/>
      <c r="NKX10" s="110"/>
      <c r="NKY10" s="110"/>
      <c r="NKZ10" s="110"/>
      <c r="NLA10" s="110"/>
      <c r="NLB10" s="110"/>
      <c r="NLC10" s="110"/>
      <c r="NLD10" s="110"/>
      <c r="NLE10" s="110"/>
      <c r="NLF10" s="110"/>
      <c r="NLG10" s="110"/>
      <c r="NLH10" s="110"/>
      <c r="NLI10" s="110"/>
      <c r="NLJ10" s="110"/>
      <c r="NLK10" s="110"/>
      <c r="NLL10" s="110"/>
      <c r="NLM10" s="110"/>
      <c r="NLN10" s="110"/>
      <c r="NLO10" s="110"/>
      <c r="NLP10" s="110"/>
      <c r="NLQ10" s="110"/>
      <c r="NLR10" s="110"/>
      <c r="NLS10" s="110"/>
      <c r="NLT10" s="110"/>
      <c r="NLU10" s="110"/>
      <c r="NLV10" s="110"/>
      <c r="NLW10" s="110"/>
      <c r="NLX10" s="110"/>
      <c r="NLY10" s="110"/>
      <c r="NLZ10" s="110"/>
      <c r="NMA10" s="110"/>
      <c r="NMB10" s="110"/>
      <c r="NMC10" s="110"/>
      <c r="NMD10" s="110"/>
      <c r="NME10" s="110"/>
      <c r="NMF10" s="110"/>
      <c r="NMG10" s="110"/>
      <c r="NMH10" s="110"/>
      <c r="NMI10" s="110"/>
      <c r="NMJ10" s="110"/>
      <c r="NMK10" s="110"/>
      <c r="NML10" s="110"/>
      <c r="NMM10" s="110"/>
      <c r="NMN10" s="110"/>
      <c r="NMO10" s="110"/>
      <c r="NMP10" s="110"/>
      <c r="NMQ10" s="110"/>
      <c r="NMR10" s="110"/>
      <c r="NMS10" s="110"/>
      <c r="NMT10" s="110"/>
      <c r="NMU10" s="110"/>
      <c r="NMV10" s="110"/>
      <c r="NMW10" s="110"/>
      <c r="NMX10" s="110"/>
      <c r="NMY10" s="110"/>
      <c r="NMZ10" s="110"/>
      <c r="NNA10" s="110"/>
      <c r="NNB10" s="110"/>
      <c r="NNC10" s="110"/>
      <c r="NND10" s="110"/>
      <c r="NNE10" s="110"/>
      <c r="NNF10" s="110"/>
      <c r="NNG10" s="110"/>
      <c r="NNH10" s="110"/>
      <c r="NNI10" s="110"/>
      <c r="NNJ10" s="110"/>
      <c r="NNK10" s="110"/>
      <c r="NNL10" s="110"/>
      <c r="NNM10" s="110"/>
      <c r="NNN10" s="110"/>
      <c r="NNO10" s="110"/>
      <c r="NNP10" s="110"/>
      <c r="NNQ10" s="110"/>
      <c r="NNR10" s="110"/>
      <c r="NNS10" s="110"/>
      <c r="NNT10" s="110"/>
      <c r="NNU10" s="110"/>
      <c r="NNV10" s="110"/>
      <c r="NNW10" s="110"/>
      <c r="NNX10" s="110"/>
      <c r="NNY10" s="110"/>
      <c r="NNZ10" s="110"/>
      <c r="NOA10" s="110"/>
      <c r="NOB10" s="110"/>
      <c r="NOC10" s="110"/>
      <c r="NOD10" s="110"/>
      <c r="NOE10" s="110"/>
      <c r="NOF10" s="110"/>
      <c r="NOG10" s="110"/>
      <c r="NOH10" s="110"/>
      <c r="NOI10" s="110"/>
      <c r="NOJ10" s="110"/>
      <c r="NOK10" s="110"/>
      <c r="NOL10" s="110"/>
      <c r="NOM10" s="110"/>
      <c r="NON10" s="110"/>
      <c r="NOO10" s="110"/>
      <c r="NOP10" s="110"/>
      <c r="NOQ10" s="110"/>
      <c r="NOR10" s="110"/>
      <c r="NOS10" s="110"/>
      <c r="NOT10" s="110"/>
      <c r="NOU10" s="110"/>
      <c r="NOV10" s="110"/>
      <c r="NOW10" s="110"/>
      <c r="NOX10" s="110"/>
      <c r="NOY10" s="110"/>
      <c r="NOZ10" s="110"/>
      <c r="NPA10" s="110"/>
      <c r="NPB10" s="110"/>
      <c r="NPC10" s="110"/>
      <c r="NPD10" s="110"/>
      <c r="NPE10" s="110"/>
      <c r="NPF10" s="110"/>
      <c r="NPG10" s="110"/>
      <c r="NPH10" s="110"/>
      <c r="NPI10" s="110"/>
      <c r="NPJ10" s="110"/>
      <c r="NPK10" s="110"/>
      <c r="NPL10" s="110"/>
      <c r="NPM10" s="110"/>
      <c r="NPN10" s="110"/>
      <c r="NPO10" s="110"/>
      <c r="NPP10" s="110"/>
      <c r="NPQ10" s="110"/>
      <c r="NPR10" s="110"/>
      <c r="NPS10" s="110"/>
      <c r="NPT10" s="110"/>
      <c r="NPU10" s="110"/>
      <c r="NPV10" s="110"/>
      <c r="NPW10" s="110"/>
      <c r="NPX10" s="110"/>
      <c r="NPY10" s="110"/>
      <c r="NPZ10" s="110"/>
      <c r="NQA10" s="110"/>
      <c r="NQB10" s="110"/>
      <c r="NQC10" s="110"/>
      <c r="NQD10" s="110"/>
      <c r="NQE10" s="110"/>
      <c r="NQF10" s="110"/>
      <c r="NQG10" s="110"/>
      <c r="NQH10" s="110"/>
      <c r="NQI10" s="110"/>
      <c r="NQJ10" s="110"/>
      <c r="NQK10" s="110"/>
      <c r="NQL10" s="110"/>
      <c r="NQM10" s="110"/>
      <c r="NQN10" s="110"/>
      <c r="NQO10" s="110"/>
      <c r="NQP10" s="110"/>
      <c r="NQQ10" s="110"/>
      <c r="NQR10" s="110"/>
      <c r="NQS10" s="110"/>
      <c r="NQT10" s="110"/>
      <c r="NQU10" s="110"/>
      <c r="NQV10" s="110"/>
      <c r="NQW10" s="110"/>
      <c r="NQX10" s="110"/>
      <c r="NQY10" s="110"/>
      <c r="NQZ10" s="110"/>
      <c r="NRA10" s="110"/>
      <c r="NRB10" s="110"/>
      <c r="NRC10" s="110"/>
      <c r="NRD10" s="110"/>
      <c r="NRE10" s="110"/>
      <c r="NRF10" s="110"/>
      <c r="NRG10" s="110"/>
      <c r="NRH10" s="110"/>
      <c r="NRI10" s="110"/>
      <c r="NRJ10" s="110"/>
      <c r="NRK10" s="110"/>
      <c r="NRL10" s="110"/>
      <c r="NRM10" s="110"/>
      <c r="NRN10" s="110"/>
      <c r="NRO10" s="110"/>
      <c r="NRP10" s="110"/>
      <c r="NRQ10" s="110"/>
      <c r="NRR10" s="110"/>
      <c r="NRS10" s="110"/>
      <c r="NRT10" s="110"/>
      <c r="NRU10" s="110"/>
      <c r="NRV10" s="110"/>
      <c r="NRW10" s="110"/>
      <c r="NRX10" s="110"/>
      <c r="NRY10" s="110"/>
      <c r="NRZ10" s="110"/>
      <c r="NSA10" s="110"/>
      <c r="NSB10" s="110"/>
      <c r="NSC10" s="110"/>
      <c r="NSD10" s="110"/>
      <c r="NSE10" s="110"/>
      <c r="NSF10" s="110"/>
      <c r="NSG10" s="110"/>
      <c r="NSH10" s="110"/>
      <c r="NSI10" s="110"/>
      <c r="NSJ10" s="110"/>
      <c r="NSK10" s="110"/>
      <c r="NSL10" s="110"/>
      <c r="NSM10" s="110"/>
      <c r="NSN10" s="110"/>
      <c r="NSO10" s="110"/>
      <c r="NSP10" s="110"/>
      <c r="NSQ10" s="110"/>
      <c r="NSR10" s="110"/>
      <c r="NSS10" s="110"/>
      <c r="NST10" s="110"/>
      <c r="NSU10" s="110"/>
      <c r="NSV10" s="110"/>
      <c r="NSW10" s="110"/>
      <c r="NSX10" s="110"/>
      <c r="NSY10" s="110"/>
      <c r="NSZ10" s="110"/>
      <c r="NTA10" s="110"/>
      <c r="NTB10" s="110"/>
      <c r="NTC10" s="110"/>
      <c r="NTD10" s="110"/>
      <c r="NTE10" s="110"/>
      <c r="NTF10" s="110"/>
      <c r="NTG10" s="110"/>
      <c r="NTH10" s="110"/>
      <c r="NTI10" s="110"/>
      <c r="NTJ10" s="110"/>
      <c r="NTK10" s="110"/>
      <c r="NTL10" s="110"/>
      <c r="NTM10" s="110"/>
      <c r="NTN10" s="110"/>
      <c r="NTO10" s="110"/>
      <c r="NTP10" s="110"/>
      <c r="NTQ10" s="110"/>
      <c r="NTR10" s="110"/>
      <c r="NTS10" s="110"/>
      <c r="NTT10" s="110"/>
      <c r="NTU10" s="110"/>
      <c r="NTV10" s="110"/>
      <c r="NTW10" s="110"/>
      <c r="NTX10" s="110"/>
      <c r="NTY10" s="110"/>
      <c r="NTZ10" s="110"/>
      <c r="NUA10" s="110"/>
      <c r="NUB10" s="110"/>
      <c r="NUC10" s="110"/>
      <c r="NUD10" s="110"/>
      <c r="NUE10" s="110"/>
      <c r="NUF10" s="110"/>
      <c r="NUG10" s="110"/>
      <c r="NUH10" s="110"/>
      <c r="NUI10" s="110"/>
      <c r="NUJ10" s="110"/>
      <c r="NUK10" s="110"/>
      <c r="NUL10" s="110"/>
      <c r="NUM10" s="110"/>
      <c r="NUN10" s="110"/>
      <c r="NUO10" s="110"/>
      <c r="NUP10" s="110"/>
      <c r="NUQ10" s="110"/>
      <c r="NUR10" s="110"/>
      <c r="NUS10" s="110"/>
      <c r="NUT10" s="110"/>
      <c r="NUU10" s="110"/>
      <c r="NUV10" s="110"/>
      <c r="NUW10" s="110"/>
      <c r="NUX10" s="110"/>
      <c r="NUY10" s="110"/>
      <c r="NUZ10" s="110"/>
      <c r="NVA10" s="110"/>
      <c r="NVB10" s="110"/>
      <c r="NVC10" s="110"/>
      <c r="NVD10" s="110"/>
      <c r="NVE10" s="110"/>
      <c r="NVF10" s="110"/>
      <c r="NVG10" s="110"/>
      <c r="NVH10" s="110"/>
      <c r="NVI10" s="110"/>
      <c r="NVJ10" s="110"/>
      <c r="NVK10" s="110"/>
      <c r="NVL10" s="110"/>
      <c r="NVM10" s="110"/>
      <c r="NVN10" s="110"/>
      <c r="NVO10" s="110"/>
      <c r="NVP10" s="110"/>
      <c r="NVQ10" s="110"/>
      <c r="NVR10" s="110"/>
      <c r="NVS10" s="110"/>
      <c r="NVT10" s="110"/>
      <c r="NVU10" s="110"/>
      <c r="NVV10" s="110"/>
      <c r="NVW10" s="110"/>
      <c r="NVX10" s="110"/>
      <c r="NVY10" s="110"/>
      <c r="NVZ10" s="110"/>
      <c r="NWA10" s="110"/>
      <c r="NWB10" s="110"/>
      <c r="NWC10" s="110"/>
      <c r="NWD10" s="110"/>
      <c r="NWE10" s="110"/>
      <c r="NWF10" s="110"/>
      <c r="NWG10" s="110"/>
      <c r="NWH10" s="110"/>
      <c r="NWI10" s="110"/>
      <c r="NWJ10" s="110"/>
      <c r="NWK10" s="110"/>
      <c r="NWL10" s="110"/>
      <c r="NWM10" s="110"/>
      <c r="NWN10" s="110"/>
      <c r="NWO10" s="110"/>
      <c r="NWP10" s="110"/>
      <c r="NWQ10" s="110"/>
      <c r="NWR10" s="110"/>
      <c r="NWS10" s="110"/>
      <c r="NWT10" s="110"/>
      <c r="NWU10" s="110"/>
      <c r="NWV10" s="110"/>
      <c r="NWW10" s="110"/>
      <c r="NWX10" s="110"/>
      <c r="NWY10" s="110"/>
      <c r="NWZ10" s="110"/>
      <c r="NXA10" s="110"/>
      <c r="NXB10" s="110"/>
      <c r="NXC10" s="110"/>
      <c r="NXD10" s="110"/>
      <c r="NXE10" s="110"/>
      <c r="NXF10" s="110"/>
      <c r="NXG10" s="110"/>
      <c r="NXH10" s="110"/>
      <c r="NXI10" s="110"/>
      <c r="NXJ10" s="110"/>
      <c r="NXK10" s="110"/>
      <c r="NXL10" s="110"/>
      <c r="NXM10" s="110"/>
      <c r="NXN10" s="110"/>
      <c r="NXO10" s="110"/>
      <c r="NXP10" s="110"/>
      <c r="NXQ10" s="110"/>
      <c r="NXR10" s="110"/>
      <c r="NXS10" s="110"/>
      <c r="NXT10" s="110"/>
      <c r="NXU10" s="110"/>
      <c r="NXV10" s="110"/>
      <c r="NXW10" s="110"/>
      <c r="NXX10" s="110"/>
      <c r="NXY10" s="110"/>
      <c r="NXZ10" s="110"/>
      <c r="NYA10" s="110"/>
      <c r="NYB10" s="110"/>
      <c r="NYC10" s="110"/>
      <c r="NYD10" s="110"/>
      <c r="NYE10" s="110"/>
      <c r="NYF10" s="110"/>
      <c r="NYG10" s="110"/>
      <c r="NYH10" s="110"/>
      <c r="NYI10" s="110"/>
      <c r="NYJ10" s="110"/>
      <c r="NYK10" s="110"/>
      <c r="NYL10" s="110"/>
      <c r="NYM10" s="110"/>
      <c r="NYN10" s="110"/>
      <c r="NYO10" s="110"/>
      <c r="NYP10" s="110"/>
      <c r="NYQ10" s="110"/>
      <c r="NYR10" s="110"/>
      <c r="NYS10" s="110"/>
      <c r="NYT10" s="110"/>
      <c r="NYU10" s="110"/>
      <c r="NYV10" s="110"/>
      <c r="NYW10" s="110"/>
      <c r="NYX10" s="110"/>
      <c r="NYY10" s="110"/>
      <c r="NYZ10" s="110"/>
      <c r="NZA10" s="110"/>
      <c r="NZB10" s="110"/>
      <c r="NZC10" s="110"/>
      <c r="NZD10" s="110"/>
      <c r="NZE10" s="110"/>
      <c r="NZF10" s="110"/>
      <c r="NZG10" s="110"/>
      <c r="NZH10" s="110"/>
      <c r="NZI10" s="110"/>
      <c r="NZJ10" s="110"/>
      <c r="NZK10" s="110"/>
      <c r="NZL10" s="110"/>
      <c r="NZM10" s="110"/>
      <c r="NZN10" s="110"/>
      <c r="NZO10" s="110"/>
      <c r="NZP10" s="110"/>
      <c r="NZQ10" s="110"/>
      <c r="NZR10" s="110"/>
      <c r="NZS10" s="110"/>
      <c r="NZT10" s="110"/>
      <c r="NZU10" s="110"/>
      <c r="NZV10" s="110"/>
      <c r="NZW10" s="110"/>
      <c r="NZX10" s="110"/>
      <c r="NZY10" s="110"/>
      <c r="NZZ10" s="110"/>
      <c r="OAA10" s="110"/>
      <c r="OAB10" s="110"/>
      <c r="OAC10" s="110"/>
      <c r="OAD10" s="110"/>
      <c r="OAE10" s="110"/>
      <c r="OAF10" s="110"/>
      <c r="OAG10" s="110"/>
      <c r="OAH10" s="110"/>
      <c r="OAI10" s="110"/>
      <c r="OAJ10" s="110"/>
      <c r="OAK10" s="110"/>
      <c r="OAL10" s="110"/>
      <c r="OAM10" s="110"/>
      <c r="OAN10" s="110"/>
      <c r="OAO10" s="110"/>
      <c r="OAP10" s="110"/>
      <c r="OAQ10" s="110"/>
      <c r="OAR10" s="110"/>
      <c r="OAS10" s="110"/>
      <c r="OAT10" s="110"/>
      <c r="OAU10" s="110"/>
      <c r="OAV10" s="110"/>
      <c r="OAW10" s="110"/>
      <c r="OAX10" s="110"/>
      <c r="OAY10" s="110"/>
      <c r="OAZ10" s="110"/>
      <c r="OBA10" s="110"/>
      <c r="OBB10" s="110"/>
      <c r="OBC10" s="110"/>
      <c r="OBD10" s="110"/>
      <c r="OBE10" s="110"/>
      <c r="OBF10" s="110"/>
      <c r="OBG10" s="110"/>
      <c r="OBH10" s="110"/>
      <c r="OBI10" s="110"/>
      <c r="OBJ10" s="110"/>
      <c r="OBK10" s="110"/>
      <c r="OBL10" s="110"/>
      <c r="OBM10" s="110"/>
      <c r="OBN10" s="110"/>
      <c r="OBO10" s="110"/>
      <c r="OBP10" s="110"/>
      <c r="OBQ10" s="110"/>
      <c r="OBR10" s="110"/>
      <c r="OBS10" s="110"/>
      <c r="OBT10" s="110"/>
      <c r="OBU10" s="110"/>
      <c r="OBV10" s="110"/>
      <c r="OBW10" s="110"/>
      <c r="OBX10" s="110"/>
      <c r="OBY10" s="110"/>
      <c r="OBZ10" s="110"/>
      <c r="OCA10" s="110"/>
      <c r="OCB10" s="110"/>
      <c r="OCC10" s="110"/>
      <c r="OCD10" s="110"/>
      <c r="OCE10" s="110"/>
      <c r="OCF10" s="110"/>
      <c r="OCG10" s="110"/>
      <c r="OCH10" s="110"/>
      <c r="OCI10" s="110"/>
      <c r="OCJ10" s="110"/>
      <c r="OCK10" s="110"/>
      <c r="OCL10" s="110"/>
      <c r="OCM10" s="110"/>
      <c r="OCN10" s="110"/>
      <c r="OCO10" s="110"/>
      <c r="OCP10" s="110"/>
      <c r="OCQ10" s="110"/>
      <c r="OCR10" s="110"/>
      <c r="OCS10" s="110"/>
      <c r="OCT10" s="110"/>
      <c r="OCU10" s="110"/>
      <c r="OCV10" s="110"/>
      <c r="OCW10" s="110"/>
      <c r="OCX10" s="110"/>
      <c r="OCY10" s="110"/>
      <c r="OCZ10" s="110"/>
      <c r="ODA10" s="110"/>
      <c r="ODB10" s="110"/>
      <c r="ODC10" s="110"/>
      <c r="ODD10" s="110"/>
      <c r="ODE10" s="110"/>
      <c r="ODF10" s="110"/>
      <c r="ODG10" s="110"/>
      <c r="ODH10" s="110"/>
      <c r="ODI10" s="110"/>
      <c r="ODJ10" s="110"/>
      <c r="ODK10" s="110"/>
      <c r="ODL10" s="110"/>
      <c r="ODM10" s="110"/>
      <c r="ODN10" s="110"/>
      <c r="ODO10" s="110"/>
      <c r="ODP10" s="110"/>
      <c r="ODQ10" s="110"/>
      <c r="ODR10" s="110"/>
      <c r="ODS10" s="110"/>
      <c r="ODT10" s="110"/>
      <c r="ODU10" s="110"/>
      <c r="ODV10" s="110"/>
      <c r="ODW10" s="110"/>
      <c r="ODX10" s="110"/>
      <c r="ODY10" s="110"/>
      <c r="ODZ10" s="110"/>
      <c r="OEA10" s="110"/>
      <c r="OEB10" s="110"/>
      <c r="OEC10" s="110"/>
      <c r="OED10" s="110"/>
      <c r="OEE10" s="110"/>
      <c r="OEF10" s="110"/>
      <c r="OEG10" s="110"/>
      <c r="OEH10" s="110"/>
      <c r="OEI10" s="110"/>
      <c r="OEJ10" s="110"/>
      <c r="OEK10" s="110"/>
      <c r="OEL10" s="110"/>
      <c r="OEM10" s="110"/>
      <c r="OEN10" s="110"/>
      <c r="OEO10" s="110"/>
      <c r="OEP10" s="110"/>
      <c r="OEQ10" s="110"/>
      <c r="OER10" s="110"/>
      <c r="OES10" s="110"/>
      <c r="OET10" s="110"/>
      <c r="OEU10" s="110"/>
      <c r="OEV10" s="110"/>
      <c r="OEW10" s="110"/>
      <c r="OEX10" s="110"/>
      <c r="OEY10" s="110"/>
      <c r="OEZ10" s="110"/>
      <c r="OFA10" s="110"/>
      <c r="OFB10" s="110"/>
      <c r="OFC10" s="110"/>
      <c r="OFD10" s="110"/>
      <c r="OFE10" s="110"/>
      <c r="OFF10" s="110"/>
      <c r="OFG10" s="110"/>
      <c r="OFH10" s="110"/>
      <c r="OFI10" s="110"/>
      <c r="OFJ10" s="110"/>
      <c r="OFK10" s="110"/>
      <c r="OFL10" s="110"/>
      <c r="OFM10" s="110"/>
      <c r="OFN10" s="110"/>
      <c r="OFO10" s="110"/>
      <c r="OFP10" s="110"/>
      <c r="OFQ10" s="110"/>
      <c r="OFR10" s="110"/>
      <c r="OFS10" s="110"/>
      <c r="OFT10" s="110"/>
      <c r="OFU10" s="110"/>
      <c r="OFV10" s="110"/>
      <c r="OFW10" s="110"/>
      <c r="OFX10" s="110"/>
      <c r="OFY10" s="110"/>
      <c r="OFZ10" s="110"/>
      <c r="OGA10" s="110"/>
      <c r="OGB10" s="110"/>
      <c r="OGC10" s="110"/>
      <c r="OGD10" s="110"/>
      <c r="OGE10" s="110"/>
      <c r="OGF10" s="110"/>
      <c r="OGG10" s="110"/>
      <c r="OGH10" s="110"/>
      <c r="OGI10" s="110"/>
      <c r="OGJ10" s="110"/>
      <c r="OGK10" s="110"/>
      <c r="OGL10" s="110"/>
      <c r="OGM10" s="110"/>
      <c r="OGN10" s="110"/>
      <c r="OGO10" s="110"/>
      <c r="OGP10" s="110"/>
      <c r="OGQ10" s="110"/>
      <c r="OGR10" s="110"/>
      <c r="OGS10" s="110"/>
      <c r="OGT10" s="110"/>
      <c r="OGU10" s="110"/>
      <c r="OGV10" s="110"/>
      <c r="OGW10" s="110"/>
      <c r="OGX10" s="110"/>
      <c r="OGY10" s="110"/>
      <c r="OGZ10" s="110"/>
      <c r="OHA10" s="110"/>
      <c r="OHB10" s="110"/>
      <c r="OHC10" s="110"/>
      <c r="OHD10" s="110"/>
      <c r="OHE10" s="110"/>
      <c r="OHF10" s="110"/>
      <c r="OHG10" s="110"/>
      <c r="OHH10" s="110"/>
      <c r="OHI10" s="110"/>
      <c r="OHJ10" s="110"/>
      <c r="OHK10" s="110"/>
      <c r="OHL10" s="110"/>
      <c r="OHM10" s="110"/>
      <c r="OHN10" s="110"/>
      <c r="OHO10" s="110"/>
      <c r="OHP10" s="110"/>
      <c r="OHQ10" s="110"/>
      <c r="OHR10" s="110"/>
      <c r="OHS10" s="110"/>
      <c r="OHT10" s="110"/>
      <c r="OHU10" s="110"/>
      <c r="OHV10" s="110"/>
      <c r="OHW10" s="110"/>
      <c r="OHX10" s="110"/>
      <c r="OHY10" s="110"/>
      <c r="OHZ10" s="110"/>
      <c r="OIA10" s="110"/>
      <c r="OIB10" s="110"/>
      <c r="OIC10" s="110"/>
      <c r="OID10" s="110"/>
      <c r="OIE10" s="110"/>
      <c r="OIF10" s="110"/>
      <c r="OIG10" s="110"/>
      <c r="OIH10" s="110"/>
      <c r="OII10" s="110"/>
      <c r="OIJ10" s="110"/>
      <c r="OIK10" s="110"/>
      <c r="OIL10" s="110"/>
      <c r="OIM10" s="110"/>
      <c r="OIN10" s="110"/>
      <c r="OIO10" s="110"/>
      <c r="OIP10" s="110"/>
      <c r="OIQ10" s="110"/>
      <c r="OIR10" s="110"/>
      <c r="OIS10" s="110"/>
      <c r="OIT10" s="110"/>
      <c r="OIU10" s="110"/>
      <c r="OIV10" s="110"/>
      <c r="OIW10" s="110"/>
      <c r="OIX10" s="110"/>
      <c r="OIY10" s="110"/>
      <c r="OIZ10" s="110"/>
      <c r="OJA10" s="110"/>
      <c r="OJB10" s="110"/>
      <c r="OJC10" s="110"/>
      <c r="OJD10" s="110"/>
      <c r="OJE10" s="110"/>
      <c r="OJF10" s="110"/>
      <c r="OJG10" s="110"/>
      <c r="OJH10" s="110"/>
      <c r="OJI10" s="110"/>
      <c r="OJJ10" s="110"/>
      <c r="OJK10" s="110"/>
      <c r="OJL10" s="110"/>
      <c r="OJM10" s="110"/>
      <c r="OJN10" s="110"/>
      <c r="OJO10" s="110"/>
      <c r="OJP10" s="110"/>
      <c r="OJQ10" s="110"/>
      <c r="OJR10" s="110"/>
      <c r="OJS10" s="110"/>
      <c r="OJT10" s="110"/>
      <c r="OJU10" s="110"/>
      <c r="OJV10" s="110"/>
      <c r="OJW10" s="110"/>
      <c r="OJX10" s="110"/>
      <c r="OJY10" s="110"/>
      <c r="OJZ10" s="110"/>
      <c r="OKA10" s="110"/>
      <c r="OKB10" s="110"/>
      <c r="OKC10" s="110"/>
      <c r="OKD10" s="110"/>
      <c r="OKE10" s="110"/>
      <c r="OKF10" s="110"/>
      <c r="OKG10" s="110"/>
      <c r="OKH10" s="110"/>
      <c r="OKI10" s="110"/>
      <c r="OKJ10" s="110"/>
      <c r="OKK10" s="110"/>
      <c r="OKL10" s="110"/>
      <c r="OKM10" s="110"/>
      <c r="OKN10" s="110"/>
      <c r="OKO10" s="110"/>
      <c r="OKP10" s="110"/>
      <c r="OKQ10" s="110"/>
      <c r="OKR10" s="110"/>
      <c r="OKS10" s="110"/>
      <c r="OKT10" s="110"/>
      <c r="OKU10" s="110"/>
      <c r="OKV10" s="110"/>
      <c r="OKW10" s="110"/>
      <c r="OKX10" s="110"/>
      <c r="OKY10" s="110"/>
      <c r="OKZ10" s="110"/>
      <c r="OLA10" s="110"/>
      <c r="OLB10" s="110"/>
      <c r="OLC10" s="110"/>
      <c r="OLD10" s="110"/>
      <c r="OLE10" s="110"/>
      <c r="OLF10" s="110"/>
      <c r="OLG10" s="110"/>
      <c r="OLH10" s="110"/>
      <c r="OLI10" s="110"/>
      <c r="OLJ10" s="110"/>
      <c r="OLK10" s="110"/>
      <c r="OLL10" s="110"/>
      <c r="OLM10" s="110"/>
      <c r="OLN10" s="110"/>
      <c r="OLO10" s="110"/>
      <c r="OLP10" s="110"/>
      <c r="OLQ10" s="110"/>
      <c r="OLR10" s="110"/>
      <c r="OLS10" s="110"/>
      <c r="OLT10" s="110"/>
      <c r="OLU10" s="110"/>
      <c r="OLV10" s="110"/>
      <c r="OLW10" s="110"/>
      <c r="OLX10" s="110"/>
      <c r="OLY10" s="110"/>
      <c r="OLZ10" s="110"/>
      <c r="OMA10" s="110"/>
      <c r="OMB10" s="110"/>
      <c r="OMC10" s="110"/>
      <c r="OMD10" s="110"/>
      <c r="OME10" s="110"/>
      <c r="OMF10" s="110"/>
      <c r="OMG10" s="110"/>
      <c r="OMH10" s="110"/>
      <c r="OMI10" s="110"/>
      <c r="OMJ10" s="110"/>
      <c r="OMK10" s="110"/>
      <c r="OML10" s="110"/>
      <c r="OMM10" s="110"/>
      <c r="OMN10" s="110"/>
      <c r="OMO10" s="110"/>
      <c r="OMP10" s="110"/>
      <c r="OMQ10" s="110"/>
      <c r="OMR10" s="110"/>
      <c r="OMS10" s="110"/>
      <c r="OMT10" s="110"/>
      <c r="OMU10" s="110"/>
      <c r="OMV10" s="110"/>
      <c r="OMW10" s="110"/>
      <c r="OMX10" s="110"/>
      <c r="OMY10" s="110"/>
      <c r="OMZ10" s="110"/>
      <c r="ONA10" s="110"/>
      <c r="ONB10" s="110"/>
      <c r="ONC10" s="110"/>
      <c r="OND10" s="110"/>
      <c r="ONE10" s="110"/>
      <c r="ONF10" s="110"/>
      <c r="ONG10" s="110"/>
      <c r="ONH10" s="110"/>
      <c r="ONI10" s="110"/>
      <c r="ONJ10" s="110"/>
      <c r="ONK10" s="110"/>
      <c r="ONL10" s="110"/>
      <c r="ONM10" s="110"/>
      <c r="ONN10" s="110"/>
      <c r="ONO10" s="110"/>
      <c r="ONP10" s="110"/>
      <c r="ONQ10" s="110"/>
      <c r="ONR10" s="110"/>
      <c r="ONS10" s="110"/>
      <c r="ONT10" s="110"/>
      <c r="ONU10" s="110"/>
      <c r="ONV10" s="110"/>
      <c r="ONW10" s="110"/>
      <c r="ONX10" s="110"/>
      <c r="ONY10" s="110"/>
      <c r="ONZ10" s="110"/>
      <c r="OOA10" s="110"/>
      <c r="OOB10" s="110"/>
      <c r="OOC10" s="110"/>
      <c r="OOD10" s="110"/>
      <c r="OOE10" s="110"/>
      <c r="OOF10" s="110"/>
      <c r="OOG10" s="110"/>
      <c r="OOH10" s="110"/>
      <c r="OOI10" s="110"/>
      <c r="OOJ10" s="110"/>
      <c r="OOK10" s="110"/>
      <c r="OOL10" s="110"/>
      <c r="OOM10" s="110"/>
      <c r="OON10" s="110"/>
      <c r="OOO10" s="110"/>
      <c r="OOP10" s="110"/>
      <c r="OOQ10" s="110"/>
      <c r="OOR10" s="110"/>
      <c r="OOS10" s="110"/>
      <c r="OOT10" s="110"/>
      <c r="OOU10" s="110"/>
      <c r="OOV10" s="110"/>
      <c r="OOW10" s="110"/>
      <c r="OOX10" s="110"/>
      <c r="OOY10" s="110"/>
      <c r="OOZ10" s="110"/>
      <c r="OPA10" s="110"/>
      <c r="OPB10" s="110"/>
      <c r="OPC10" s="110"/>
      <c r="OPD10" s="110"/>
      <c r="OPE10" s="110"/>
      <c r="OPF10" s="110"/>
      <c r="OPG10" s="110"/>
      <c r="OPH10" s="110"/>
      <c r="OPI10" s="110"/>
      <c r="OPJ10" s="110"/>
      <c r="OPK10" s="110"/>
      <c r="OPL10" s="110"/>
      <c r="OPM10" s="110"/>
      <c r="OPN10" s="110"/>
      <c r="OPO10" s="110"/>
      <c r="OPP10" s="110"/>
      <c r="OPQ10" s="110"/>
      <c r="OPR10" s="110"/>
      <c r="OPS10" s="110"/>
      <c r="OPT10" s="110"/>
      <c r="OPU10" s="110"/>
      <c r="OPV10" s="110"/>
      <c r="OPW10" s="110"/>
      <c r="OPX10" s="110"/>
      <c r="OPY10" s="110"/>
      <c r="OPZ10" s="110"/>
      <c r="OQA10" s="110"/>
      <c r="OQB10" s="110"/>
      <c r="OQC10" s="110"/>
      <c r="OQD10" s="110"/>
      <c r="OQE10" s="110"/>
      <c r="OQF10" s="110"/>
      <c r="OQG10" s="110"/>
      <c r="OQH10" s="110"/>
      <c r="OQI10" s="110"/>
      <c r="OQJ10" s="110"/>
      <c r="OQK10" s="110"/>
      <c r="OQL10" s="110"/>
      <c r="OQM10" s="110"/>
      <c r="OQN10" s="110"/>
      <c r="OQO10" s="110"/>
      <c r="OQP10" s="110"/>
      <c r="OQQ10" s="110"/>
      <c r="OQR10" s="110"/>
      <c r="OQS10" s="110"/>
      <c r="OQT10" s="110"/>
      <c r="OQU10" s="110"/>
      <c r="OQV10" s="110"/>
      <c r="OQW10" s="110"/>
      <c r="OQX10" s="110"/>
      <c r="OQY10" s="110"/>
      <c r="OQZ10" s="110"/>
      <c r="ORA10" s="110"/>
      <c r="ORB10" s="110"/>
      <c r="ORC10" s="110"/>
      <c r="ORD10" s="110"/>
      <c r="ORE10" s="110"/>
      <c r="ORF10" s="110"/>
      <c r="ORG10" s="110"/>
      <c r="ORH10" s="110"/>
      <c r="ORI10" s="110"/>
      <c r="ORJ10" s="110"/>
      <c r="ORK10" s="110"/>
      <c r="ORL10" s="110"/>
      <c r="ORM10" s="110"/>
      <c r="ORN10" s="110"/>
      <c r="ORO10" s="110"/>
      <c r="ORP10" s="110"/>
      <c r="ORQ10" s="110"/>
      <c r="ORR10" s="110"/>
      <c r="ORS10" s="110"/>
      <c r="ORT10" s="110"/>
      <c r="ORU10" s="110"/>
      <c r="ORV10" s="110"/>
      <c r="ORW10" s="110"/>
      <c r="ORX10" s="110"/>
      <c r="ORY10" s="110"/>
      <c r="ORZ10" s="110"/>
      <c r="OSA10" s="110"/>
      <c r="OSB10" s="110"/>
      <c r="OSC10" s="110"/>
      <c r="OSD10" s="110"/>
      <c r="OSE10" s="110"/>
      <c r="OSF10" s="110"/>
      <c r="OSG10" s="110"/>
      <c r="OSH10" s="110"/>
      <c r="OSI10" s="110"/>
      <c r="OSJ10" s="110"/>
      <c r="OSK10" s="110"/>
      <c r="OSL10" s="110"/>
      <c r="OSM10" s="110"/>
      <c r="OSN10" s="110"/>
      <c r="OSO10" s="110"/>
      <c r="OSP10" s="110"/>
      <c r="OSQ10" s="110"/>
      <c r="OSR10" s="110"/>
      <c r="OSS10" s="110"/>
      <c r="OST10" s="110"/>
      <c r="OSU10" s="110"/>
      <c r="OSV10" s="110"/>
      <c r="OSW10" s="110"/>
      <c r="OSX10" s="110"/>
      <c r="OSY10" s="110"/>
      <c r="OSZ10" s="110"/>
      <c r="OTA10" s="110"/>
      <c r="OTB10" s="110"/>
      <c r="OTC10" s="110"/>
      <c r="OTD10" s="110"/>
      <c r="OTE10" s="110"/>
      <c r="OTF10" s="110"/>
      <c r="OTG10" s="110"/>
      <c r="OTH10" s="110"/>
      <c r="OTI10" s="110"/>
      <c r="OTJ10" s="110"/>
      <c r="OTK10" s="110"/>
      <c r="OTL10" s="110"/>
      <c r="OTM10" s="110"/>
      <c r="OTN10" s="110"/>
      <c r="OTO10" s="110"/>
      <c r="OTP10" s="110"/>
      <c r="OTQ10" s="110"/>
      <c r="OTR10" s="110"/>
      <c r="OTS10" s="110"/>
      <c r="OTT10" s="110"/>
      <c r="OTU10" s="110"/>
      <c r="OTV10" s="110"/>
      <c r="OTW10" s="110"/>
      <c r="OTX10" s="110"/>
      <c r="OTY10" s="110"/>
      <c r="OTZ10" s="110"/>
      <c r="OUA10" s="110"/>
      <c r="OUB10" s="110"/>
      <c r="OUC10" s="110"/>
      <c r="OUD10" s="110"/>
      <c r="OUE10" s="110"/>
      <c r="OUF10" s="110"/>
      <c r="OUG10" s="110"/>
      <c r="OUH10" s="110"/>
      <c r="OUI10" s="110"/>
      <c r="OUJ10" s="110"/>
      <c r="OUK10" s="110"/>
      <c r="OUL10" s="110"/>
      <c r="OUM10" s="110"/>
      <c r="OUN10" s="110"/>
      <c r="OUO10" s="110"/>
      <c r="OUP10" s="110"/>
      <c r="OUQ10" s="110"/>
      <c r="OUR10" s="110"/>
      <c r="OUS10" s="110"/>
      <c r="OUT10" s="110"/>
      <c r="OUU10" s="110"/>
      <c r="OUV10" s="110"/>
      <c r="OUW10" s="110"/>
      <c r="OUX10" s="110"/>
      <c r="OUY10" s="110"/>
      <c r="OUZ10" s="110"/>
      <c r="OVA10" s="110"/>
      <c r="OVB10" s="110"/>
      <c r="OVC10" s="110"/>
      <c r="OVD10" s="110"/>
      <c r="OVE10" s="110"/>
      <c r="OVF10" s="110"/>
      <c r="OVG10" s="110"/>
      <c r="OVH10" s="110"/>
      <c r="OVI10" s="110"/>
      <c r="OVJ10" s="110"/>
      <c r="OVK10" s="110"/>
      <c r="OVL10" s="110"/>
      <c r="OVM10" s="110"/>
      <c r="OVN10" s="110"/>
      <c r="OVO10" s="110"/>
      <c r="OVP10" s="110"/>
      <c r="OVQ10" s="110"/>
      <c r="OVR10" s="110"/>
      <c r="OVS10" s="110"/>
      <c r="OVT10" s="110"/>
      <c r="OVU10" s="110"/>
      <c r="OVV10" s="110"/>
      <c r="OVW10" s="110"/>
      <c r="OVX10" s="110"/>
      <c r="OVY10" s="110"/>
      <c r="OVZ10" s="110"/>
      <c r="OWA10" s="110"/>
      <c r="OWB10" s="110"/>
      <c r="OWC10" s="110"/>
      <c r="OWD10" s="110"/>
      <c r="OWE10" s="110"/>
      <c r="OWF10" s="110"/>
      <c r="OWG10" s="110"/>
      <c r="OWH10" s="110"/>
      <c r="OWI10" s="110"/>
      <c r="OWJ10" s="110"/>
      <c r="OWK10" s="110"/>
      <c r="OWL10" s="110"/>
      <c r="OWM10" s="110"/>
      <c r="OWN10" s="110"/>
      <c r="OWO10" s="110"/>
      <c r="OWP10" s="110"/>
      <c r="OWQ10" s="110"/>
      <c r="OWR10" s="110"/>
      <c r="OWS10" s="110"/>
      <c r="OWT10" s="110"/>
      <c r="OWU10" s="110"/>
      <c r="OWV10" s="110"/>
      <c r="OWW10" s="110"/>
      <c r="OWX10" s="110"/>
      <c r="OWY10" s="110"/>
      <c r="OWZ10" s="110"/>
      <c r="OXA10" s="110"/>
      <c r="OXB10" s="110"/>
      <c r="OXC10" s="110"/>
      <c r="OXD10" s="110"/>
      <c r="OXE10" s="110"/>
      <c r="OXF10" s="110"/>
      <c r="OXG10" s="110"/>
      <c r="OXH10" s="110"/>
      <c r="OXI10" s="110"/>
      <c r="OXJ10" s="110"/>
      <c r="OXK10" s="110"/>
      <c r="OXL10" s="110"/>
      <c r="OXM10" s="110"/>
      <c r="OXN10" s="110"/>
      <c r="OXO10" s="110"/>
      <c r="OXP10" s="110"/>
      <c r="OXQ10" s="110"/>
      <c r="OXR10" s="110"/>
      <c r="OXS10" s="110"/>
      <c r="OXT10" s="110"/>
      <c r="OXU10" s="110"/>
      <c r="OXV10" s="110"/>
      <c r="OXW10" s="110"/>
      <c r="OXX10" s="110"/>
      <c r="OXY10" s="110"/>
      <c r="OXZ10" s="110"/>
      <c r="OYA10" s="110"/>
      <c r="OYB10" s="110"/>
      <c r="OYC10" s="110"/>
      <c r="OYD10" s="110"/>
      <c r="OYE10" s="110"/>
      <c r="OYF10" s="110"/>
      <c r="OYG10" s="110"/>
      <c r="OYH10" s="110"/>
      <c r="OYI10" s="110"/>
      <c r="OYJ10" s="110"/>
      <c r="OYK10" s="110"/>
      <c r="OYL10" s="110"/>
      <c r="OYM10" s="110"/>
      <c r="OYN10" s="110"/>
      <c r="OYO10" s="110"/>
      <c r="OYP10" s="110"/>
      <c r="OYQ10" s="110"/>
      <c r="OYR10" s="110"/>
      <c r="OYS10" s="110"/>
      <c r="OYT10" s="110"/>
      <c r="OYU10" s="110"/>
      <c r="OYV10" s="110"/>
      <c r="OYW10" s="110"/>
      <c r="OYX10" s="110"/>
      <c r="OYY10" s="110"/>
      <c r="OYZ10" s="110"/>
      <c r="OZA10" s="110"/>
      <c r="OZB10" s="110"/>
      <c r="OZC10" s="110"/>
      <c r="OZD10" s="110"/>
      <c r="OZE10" s="110"/>
      <c r="OZF10" s="110"/>
      <c r="OZG10" s="110"/>
      <c r="OZH10" s="110"/>
      <c r="OZI10" s="110"/>
      <c r="OZJ10" s="110"/>
      <c r="OZK10" s="110"/>
      <c r="OZL10" s="110"/>
      <c r="OZM10" s="110"/>
      <c r="OZN10" s="110"/>
      <c r="OZO10" s="110"/>
      <c r="OZP10" s="110"/>
      <c r="OZQ10" s="110"/>
      <c r="OZR10" s="110"/>
      <c r="OZS10" s="110"/>
      <c r="OZT10" s="110"/>
      <c r="OZU10" s="110"/>
      <c r="OZV10" s="110"/>
      <c r="OZW10" s="110"/>
      <c r="OZX10" s="110"/>
      <c r="OZY10" s="110"/>
      <c r="OZZ10" s="110"/>
      <c r="PAA10" s="110"/>
      <c r="PAB10" s="110"/>
      <c r="PAC10" s="110"/>
      <c r="PAD10" s="110"/>
      <c r="PAE10" s="110"/>
      <c r="PAF10" s="110"/>
      <c r="PAG10" s="110"/>
      <c r="PAH10" s="110"/>
      <c r="PAI10" s="110"/>
      <c r="PAJ10" s="110"/>
      <c r="PAK10" s="110"/>
      <c r="PAL10" s="110"/>
      <c r="PAM10" s="110"/>
      <c r="PAN10" s="110"/>
      <c r="PAO10" s="110"/>
      <c r="PAP10" s="110"/>
      <c r="PAQ10" s="110"/>
      <c r="PAR10" s="110"/>
      <c r="PAS10" s="110"/>
      <c r="PAT10" s="110"/>
      <c r="PAU10" s="110"/>
      <c r="PAV10" s="110"/>
      <c r="PAW10" s="110"/>
      <c r="PAX10" s="110"/>
      <c r="PAY10" s="110"/>
      <c r="PAZ10" s="110"/>
      <c r="PBA10" s="110"/>
      <c r="PBB10" s="110"/>
      <c r="PBC10" s="110"/>
      <c r="PBD10" s="110"/>
      <c r="PBE10" s="110"/>
      <c r="PBF10" s="110"/>
      <c r="PBG10" s="110"/>
      <c r="PBH10" s="110"/>
      <c r="PBI10" s="110"/>
      <c r="PBJ10" s="110"/>
      <c r="PBK10" s="110"/>
      <c r="PBL10" s="110"/>
      <c r="PBM10" s="110"/>
      <c r="PBN10" s="110"/>
      <c r="PBO10" s="110"/>
      <c r="PBP10" s="110"/>
      <c r="PBQ10" s="110"/>
      <c r="PBR10" s="110"/>
      <c r="PBS10" s="110"/>
      <c r="PBT10" s="110"/>
      <c r="PBU10" s="110"/>
      <c r="PBV10" s="110"/>
      <c r="PBW10" s="110"/>
      <c r="PBX10" s="110"/>
      <c r="PBY10" s="110"/>
      <c r="PBZ10" s="110"/>
      <c r="PCA10" s="110"/>
      <c r="PCB10" s="110"/>
      <c r="PCC10" s="110"/>
      <c r="PCD10" s="110"/>
      <c r="PCE10" s="110"/>
      <c r="PCF10" s="110"/>
      <c r="PCG10" s="110"/>
      <c r="PCH10" s="110"/>
      <c r="PCI10" s="110"/>
      <c r="PCJ10" s="110"/>
      <c r="PCK10" s="110"/>
      <c r="PCL10" s="110"/>
      <c r="PCM10" s="110"/>
      <c r="PCN10" s="110"/>
      <c r="PCO10" s="110"/>
      <c r="PCP10" s="110"/>
      <c r="PCQ10" s="110"/>
      <c r="PCR10" s="110"/>
      <c r="PCS10" s="110"/>
      <c r="PCT10" s="110"/>
      <c r="PCU10" s="110"/>
      <c r="PCV10" s="110"/>
      <c r="PCW10" s="110"/>
      <c r="PCX10" s="110"/>
      <c r="PCY10" s="110"/>
      <c r="PCZ10" s="110"/>
      <c r="PDA10" s="110"/>
      <c r="PDB10" s="110"/>
      <c r="PDC10" s="110"/>
      <c r="PDD10" s="110"/>
      <c r="PDE10" s="110"/>
      <c r="PDF10" s="110"/>
      <c r="PDG10" s="110"/>
      <c r="PDH10" s="110"/>
      <c r="PDI10" s="110"/>
      <c r="PDJ10" s="110"/>
      <c r="PDK10" s="110"/>
      <c r="PDL10" s="110"/>
      <c r="PDM10" s="110"/>
      <c r="PDN10" s="110"/>
      <c r="PDO10" s="110"/>
      <c r="PDP10" s="110"/>
      <c r="PDQ10" s="110"/>
      <c r="PDR10" s="110"/>
      <c r="PDS10" s="110"/>
      <c r="PDT10" s="110"/>
      <c r="PDU10" s="110"/>
      <c r="PDV10" s="110"/>
      <c r="PDW10" s="110"/>
      <c r="PDX10" s="110"/>
      <c r="PDY10" s="110"/>
      <c r="PDZ10" s="110"/>
      <c r="PEA10" s="110"/>
      <c r="PEB10" s="110"/>
      <c r="PEC10" s="110"/>
      <c r="PED10" s="110"/>
      <c r="PEE10" s="110"/>
      <c r="PEF10" s="110"/>
      <c r="PEG10" s="110"/>
      <c r="PEH10" s="110"/>
      <c r="PEI10" s="110"/>
      <c r="PEJ10" s="110"/>
      <c r="PEK10" s="110"/>
      <c r="PEL10" s="110"/>
      <c r="PEM10" s="110"/>
      <c r="PEN10" s="110"/>
      <c r="PEO10" s="110"/>
      <c r="PEP10" s="110"/>
      <c r="PEQ10" s="110"/>
      <c r="PER10" s="110"/>
      <c r="PES10" s="110"/>
      <c r="PET10" s="110"/>
      <c r="PEU10" s="110"/>
      <c r="PEV10" s="110"/>
      <c r="PEW10" s="110"/>
      <c r="PEX10" s="110"/>
      <c r="PEY10" s="110"/>
      <c r="PEZ10" s="110"/>
      <c r="PFA10" s="110"/>
      <c r="PFB10" s="110"/>
      <c r="PFC10" s="110"/>
      <c r="PFD10" s="110"/>
      <c r="PFE10" s="110"/>
      <c r="PFF10" s="110"/>
      <c r="PFG10" s="110"/>
      <c r="PFH10" s="110"/>
      <c r="PFI10" s="110"/>
      <c r="PFJ10" s="110"/>
      <c r="PFK10" s="110"/>
      <c r="PFL10" s="110"/>
      <c r="PFM10" s="110"/>
      <c r="PFN10" s="110"/>
      <c r="PFO10" s="110"/>
      <c r="PFP10" s="110"/>
      <c r="PFQ10" s="110"/>
      <c r="PFR10" s="110"/>
      <c r="PFS10" s="110"/>
      <c r="PFT10" s="110"/>
      <c r="PFU10" s="110"/>
      <c r="PFV10" s="110"/>
      <c r="PFW10" s="110"/>
      <c r="PFX10" s="110"/>
      <c r="PFY10" s="110"/>
      <c r="PFZ10" s="110"/>
      <c r="PGA10" s="110"/>
      <c r="PGB10" s="110"/>
      <c r="PGC10" s="110"/>
      <c r="PGD10" s="110"/>
      <c r="PGE10" s="110"/>
      <c r="PGF10" s="110"/>
      <c r="PGG10" s="110"/>
      <c r="PGH10" s="110"/>
      <c r="PGI10" s="110"/>
      <c r="PGJ10" s="110"/>
      <c r="PGK10" s="110"/>
      <c r="PGL10" s="110"/>
      <c r="PGM10" s="110"/>
      <c r="PGN10" s="110"/>
      <c r="PGO10" s="110"/>
      <c r="PGP10" s="110"/>
      <c r="PGQ10" s="110"/>
      <c r="PGR10" s="110"/>
      <c r="PGS10" s="110"/>
      <c r="PGT10" s="110"/>
      <c r="PGU10" s="110"/>
      <c r="PGV10" s="110"/>
      <c r="PGW10" s="110"/>
      <c r="PGX10" s="110"/>
      <c r="PGY10" s="110"/>
      <c r="PGZ10" s="110"/>
      <c r="PHA10" s="110"/>
      <c r="PHB10" s="110"/>
      <c r="PHC10" s="110"/>
      <c r="PHD10" s="110"/>
      <c r="PHE10" s="110"/>
      <c r="PHF10" s="110"/>
      <c r="PHG10" s="110"/>
      <c r="PHH10" s="110"/>
      <c r="PHI10" s="110"/>
      <c r="PHJ10" s="110"/>
      <c r="PHK10" s="110"/>
      <c r="PHL10" s="110"/>
      <c r="PHM10" s="110"/>
      <c r="PHN10" s="110"/>
      <c r="PHO10" s="110"/>
      <c r="PHP10" s="110"/>
      <c r="PHQ10" s="110"/>
      <c r="PHR10" s="110"/>
      <c r="PHS10" s="110"/>
      <c r="PHT10" s="110"/>
      <c r="PHU10" s="110"/>
      <c r="PHV10" s="110"/>
      <c r="PHW10" s="110"/>
      <c r="PHX10" s="110"/>
      <c r="PHY10" s="110"/>
      <c r="PHZ10" s="110"/>
      <c r="PIA10" s="110"/>
      <c r="PIB10" s="110"/>
      <c r="PIC10" s="110"/>
      <c r="PID10" s="110"/>
      <c r="PIE10" s="110"/>
      <c r="PIF10" s="110"/>
      <c r="PIG10" s="110"/>
      <c r="PIH10" s="110"/>
      <c r="PII10" s="110"/>
      <c r="PIJ10" s="110"/>
      <c r="PIK10" s="110"/>
      <c r="PIL10" s="110"/>
      <c r="PIM10" s="110"/>
      <c r="PIN10" s="110"/>
      <c r="PIO10" s="110"/>
      <c r="PIP10" s="110"/>
      <c r="PIQ10" s="110"/>
      <c r="PIR10" s="110"/>
      <c r="PIS10" s="110"/>
      <c r="PIT10" s="110"/>
      <c r="PIU10" s="110"/>
      <c r="PIV10" s="110"/>
      <c r="PIW10" s="110"/>
      <c r="PIX10" s="110"/>
      <c r="PIY10" s="110"/>
      <c r="PIZ10" s="110"/>
      <c r="PJA10" s="110"/>
      <c r="PJB10" s="110"/>
      <c r="PJC10" s="110"/>
      <c r="PJD10" s="110"/>
      <c r="PJE10" s="110"/>
      <c r="PJF10" s="110"/>
      <c r="PJG10" s="110"/>
      <c r="PJH10" s="110"/>
      <c r="PJI10" s="110"/>
      <c r="PJJ10" s="110"/>
      <c r="PJK10" s="110"/>
      <c r="PJL10" s="110"/>
      <c r="PJM10" s="110"/>
      <c r="PJN10" s="110"/>
      <c r="PJO10" s="110"/>
      <c r="PJP10" s="110"/>
      <c r="PJQ10" s="110"/>
      <c r="PJR10" s="110"/>
      <c r="PJS10" s="110"/>
      <c r="PJT10" s="110"/>
      <c r="PJU10" s="110"/>
      <c r="PJV10" s="110"/>
      <c r="PJW10" s="110"/>
      <c r="PJX10" s="110"/>
      <c r="PJY10" s="110"/>
      <c r="PJZ10" s="110"/>
      <c r="PKA10" s="110"/>
      <c r="PKB10" s="110"/>
      <c r="PKC10" s="110"/>
      <c r="PKD10" s="110"/>
      <c r="PKE10" s="110"/>
      <c r="PKF10" s="110"/>
      <c r="PKG10" s="110"/>
      <c r="PKH10" s="110"/>
      <c r="PKI10" s="110"/>
      <c r="PKJ10" s="110"/>
      <c r="PKK10" s="110"/>
      <c r="PKL10" s="110"/>
      <c r="PKM10" s="110"/>
      <c r="PKN10" s="110"/>
      <c r="PKO10" s="110"/>
      <c r="PKP10" s="110"/>
      <c r="PKQ10" s="110"/>
      <c r="PKR10" s="110"/>
      <c r="PKS10" s="110"/>
      <c r="PKT10" s="110"/>
      <c r="PKU10" s="110"/>
      <c r="PKV10" s="110"/>
      <c r="PKW10" s="110"/>
      <c r="PKX10" s="110"/>
      <c r="PKY10" s="110"/>
      <c r="PKZ10" s="110"/>
      <c r="PLA10" s="110"/>
      <c r="PLB10" s="110"/>
      <c r="PLC10" s="110"/>
      <c r="PLD10" s="110"/>
      <c r="PLE10" s="110"/>
      <c r="PLF10" s="110"/>
      <c r="PLG10" s="110"/>
      <c r="PLH10" s="110"/>
      <c r="PLI10" s="110"/>
      <c r="PLJ10" s="110"/>
      <c r="PLK10" s="110"/>
      <c r="PLL10" s="110"/>
      <c r="PLM10" s="110"/>
      <c r="PLN10" s="110"/>
      <c r="PLO10" s="110"/>
      <c r="PLP10" s="110"/>
      <c r="PLQ10" s="110"/>
      <c r="PLR10" s="110"/>
      <c r="PLS10" s="110"/>
      <c r="PLT10" s="110"/>
      <c r="PLU10" s="110"/>
      <c r="PLV10" s="110"/>
      <c r="PLW10" s="110"/>
      <c r="PLX10" s="110"/>
      <c r="PLY10" s="110"/>
      <c r="PLZ10" s="110"/>
      <c r="PMA10" s="110"/>
      <c r="PMB10" s="110"/>
      <c r="PMC10" s="110"/>
      <c r="PMD10" s="110"/>
      <c r="PME10" s="110"/>
      <c r="PMF10" s="110"/>
      <c r="PMG10" s="110"/>
      <c r="PMH10" s="110"/>
      <c r="PMI10" s="110"/>
      <c r="PMJ10" s="110"/>
      <c r="PMK10" s="110"/>
      <c r="PML10" s="110"/>
      <c r="PMM10" s="110"/>
      <c r="PMN10" s="110"/>
      <c r="PMO10" s="110"/>
      <c r="PMP10" s="110"/>
      <c r="PMQ10" s="110"/>
      <c r="PMR10" s="110"/>
      <c r="PMS10" s="110"/>
      <c r="PMT10" s="110"/>
      <c r="PMU10" s="110"/>
      <c r="PMV10" s="110"/>
      <c r="PMW10" s="110"/>
      <c r="PMX10" s="110"/>
      <c r="PMY10" s="110"/>
      <c r="PMZ10" s="110"/>
      <c r="PNA10" s="110"/>
      <c r="PNB10" s="110"/>
      <c r="PNC10" s="110"/>
      <c r="PND10" s="110"/>
      <c r="PNE10" s="110"/>
      <c r="PNF10" s="110"/>
      <c r="PNG10" s="110"/>
      <c r="PNH10" s="110"/>
      <c r="PNI10" s="110"/>
      <c r="PNJ10" s="110"/>
      <c r="PNK10" s="110"/>
      <c r="PNL10" s="110"/>
      <c r="PNM10" s="110"/>
      <c r="PNN10" s="110"/>
      <c r="PNO10" s="110"/>
      <c r="PNP10" s="110"/>
      <c r="PNQ10" s="110"/>
      <c r="PNR10" s="110"/>
      <c r="PNS10" s="110"/>
      <c r="PNT10" s="110"/>
      <c r="PNU10" s="110"/>
      <c r="PNV10" s="110"/>
      <c r="PNW10" s="110"/>
      <c r="PNX10" s="110"/>
      <c r="PNY10" s="110"/>
      <c r="PNZ10" s="110"/>
      <c r="POA10" s="110"/>
      <c r="POB10" s="110"/>
      <c r="POC10" s="110"/>
      <c r="POD10" s="110"/>
      <c r="POE10" s="110"/>
      <c r="POF10" s="110"/>
      <c r="POG10" s="110"/>
      <c r="POH10" s="110"/>
      <c r="POI10" s="110"/>
      <c r="POJ10" s="110"/>
      <c r="POK10" s="110"/>
      <c r="POL10" s="110"/>
      <c r="POM10" s="110"/>
      <c r="PON10" s="110"/>
      <c r="POO10" s="110"/>
      <c r="POP10" s="110"/>
      <c r="POQ10" s="110"/>
      <c r="POR10" s="110"/>
      <c r="POS10" s="110"/>
      <c r="POT10" s="110"/>
      <c r="POU10" s="110"/>
      <c r="POV10" s="110"/>
      <c r="POW10" s="110"/>
      <c r="POX10" s="110"/>
      <c r="POY10" s="110"/>
      <c r="POZ10" s="110"/>
      <c r="PPA10" s="110"/>
      <c r="PPB10" s="110"/>
      <c r="PPC10" s="110"/>
      <c r="PPD10" s="110"/>
      <c r="PPE10" s="110"/>
      <c r="PPF10" s="110"/>
      <c r="PPG10" s="110"/>
      <c r="PPH10" s="110"/>
      <c r="PPI10" s="110"/>
      <c r="PPJ10" s="110"/>
      <c r="PPK10" s="110"/>
      <c r="PPL10" s="110"/>
      <c r="PPM10" s="110"/>
      <c r="PPN10" s="110"/>
      <c r="PPO10" s="110"/>
      <c r="PPP10" s="110"/>
      <c r="PPQ10" s="110"/>
      <c r="PPR10" s="110"/>
      <c r="PPS10" s="110"/>
      <c r="PPT10" s="110"/>
      <c r="PPU10" s="110"/>
      <c r="PPV10" s="110"/>
      <c r="PPW10" s="110"/>
      <c r="PPX10" s="110"/>
      <c r="PPY10" s="110"/>
      <c r="PPZ10" s="110"/>
      <c r="PQA10" s="110"/>
      <c r="PQB10" s="110"/>
      <c r="PQC10" s="110"/>
      <c r="PQD10" s="110"/>
      <c r="PQE10" s="110"/>
      <c r="PQF10" s="110"/>
      <c r="PQG10" s="110"/>
      <c r="PQH10" s="110"/>
      <c r="PQI10" s="110"/>
      <c r="PQJ10" s="110"/>
      <c r="PQK10" s="110"/>
      <c r="PQL10" s="110"/>
      <c r="PQM10" s="110"/>
      <c r="PQN10" s="110"/>
      <c r="PQO10" s="110"/>
      <c r="PQP10" s="110"/>
      <c r="PQQ10" s="110"/>
      <c r="PQR10" s="110"/>
      <c r="PQS10" s="110"/>
      <c r="PQT10" s="110"/>
      <c r="PQU10" s="110"/>
      <c r="PQV10" s="110"/>
      <c r="PQW10" s="110"/>
      <c r="PQX10" s="110"/>
      <c r="PQY10" s="110"/>
      <c r="PQZ10" s="110"/>
      <c r="PRA10" s="110"/>
      <c r="PRB10" s="110"/>
      <c r="PRC10" s="110"/>
      <c r="PRD10" s="110"/>
      <c r="PRE10" s="110"/>
      <c r="PRF10" s="110"/>
      <c r="PRG10" s="110"/>
      <c r="PRH10" s="110"/>
      <c r="PRI10" s="110"/>
      <c r="PRJ10" s="110"/>
      <c r="PRK10" s="110"/>
      <c r="PRL10" s="110"/>
      <c r="PRM10" s="110"/>
      <c r="PRN10" s="110"/>
      <c r="PRO10" s="110"/>
      <c r="PRP10" s="110"/>
      <c r="PRQ10" s="110"/>
      <c r="PRR10" s="110"/>
      <c r="PRS10" s="110"/>
      <c r="PRT10" s="110"/>
      <c r="PRU10" s="110"/>
      <c r="PRV10" s="110"/>
      <c r="PRW10" s="110"/>
      <c r="PRX10" s="110"/>
      <c r="PRY10" s="110"/>
      <c r="PRZ10" s="110"/>
      <c r="PSA10" s="110"/>
      <c r="PSB10" s="110"/>
      <c r="PSC10" s="110"/>
      <c r="PSD10" s="110"/>
      <c r="PSE10" s="110"/>
      <c r="PSF10" s="110"/>
      <c r="PSG10" s="110"/>
      <c r="PSH10" s="110"/>
      <c r="PSI10" s="110"/>
      <c r="PSJ10" s="110"/>
      <c r="PSK10" s="110"/>
      <c r="PSL10" s="110"/>
      <c r="PSM10" s="110"/>
      <c r="PSN10" s="110"/>
      <c r="PSO10" s="110"/>
      <c r="PSP10" s="110"/>
      <c r="PSQ10" s="110"/>
      <c r="PSR10" s="110"/>
      <c r="PSS10" s="110"/>
      <c r="PST10" s="110"/>
      <c r="PSU10" s="110"/>
      <c r="PSV10" s="110"/>
      <c r="PSW10" s="110"/>
      <c r="PSX10" s="110"/>
      <c r="PSY10" s="110"/>
      <c r="PSZ10" s="110"/>
      <c r="PTA10" s="110"/>
      <c r="PTB10" s="110"/>
      <c r="PTC10" s="110"/>
      <c r="PTD10" s="110"/>
      <c r="PTE10" s="110"/>
      <c r="PTF10" s="110"/>
      <c r="PTG10" s="110"/>
      <c r="PTH10" s="110"/>
      <c r="PTI10" s="110"/>
      <c r="PTJ10" s="110"/>
      <c r="PTK10" s="110"/>
      <c r="PTL10" s="110"/>
      <c r="PTM10" s="110"/>
      <c r="PTN10" s="110"/>
      <c r="PTO10" s="110"/>
      <c r="PTP10" s="110"/>
      <c r="PTQ10" s="110"/>
      <c r="PTR10" s="110"/>
      <c r="PTS10" s="110"/>
      <c r="PTT10" s="110"/>
      <c r="PTU10" s="110"/>
      <c r="PTV10" s="110"/>
      <c r="PTW10" s="110"/>
      <c r="PTX10" s="110"/>
      <c r="PTY10" s="110"/>
      <c r="PTZ10" s="110"/>
      <c r="PUA10" s="110"/>
      <c r="PUB10" s="110"/>
      <c r="PUC10" s="110"/>
      <c r="PUD10" s="110"/>
      <c r="PUE10" s="110"/>
      <c r="PUF10" s="110"/>
      <c r="PUG10" s="110"/>
      <c r="PUH10" s="110"/>
      <c r="PUI10" s="110"/>
      <c r="PUJ10" s="110"/>
      <c r="PUK10" s="110"/>
      <c r="PUL10" s="110"/>
      <c r="PUM10" s="110"/>
      <c r="PUN10" s="110"/>
      <c r="PUO10" s="110"/>
      <c r="PUP10" s="110"/>
      <c r="PUQ10" s="110"/>
      <c r="PUR10" s="110"/>
      <c r="PUS10" s="110"/>
      <c r="PUT10" s="110"/>
      <c r="PUU10" s="110"/>
      <c r="PUV10" s="110"/>
      <c r="PUW10" s="110"/>
      <c r="PUX10" s="110"/>
      <c r="PUY10" s="110"/>
      <c r="PUZ10" s="110"/>
      <c r="PVA10" s="110"/>
      <c r="PVB10" s="110"/>
      <c r="PVC10" s="110"/>
      <c r="PVD10" s="110"/>
      <c r="PVE10" s="110"/>
      <c r="PVF10" s="110"/>
      <c r="PVG10" s="110"/>
      <c r="PVH10" s="110"/>
      <c r="PVI10" s="110"/>
      <c r="PVJ10" s="110"/>
      <c r="PVK10" s="110"/>
      <c r="PVL10" s="110"/>
      <c r="PVM10" s="110"/>
      <c r="PVN10" s="110"/>
      <c r="PVO10" s="110"/>
      <c r="PVP10" s="110"/>
      <c r="PVQ10" s="110"/>
      <c r="PVR10" s="110"/>
      <c r="PVS10" s="110"/>
      <c r="PVT10" s="110"/>
      <c r="PVU10" s="110"/>
      <c r="PVV10" s="110"/>
      <c r="PVW10" s="110"/>
      <c r="PVX10" s="110"/>
      <c r="PVY10" s="110"/>
      <c r="PVZ10" s="110"/>
      <c r="PWA10" s="110"/>
      <c r="PWB10" s="110"/>
      <c r="PWC10" s="110"/>
      <c r="PWD10" s="110"/>
      <c r="PWE10" s="110"/>
      <c r="PWF10" s="110"/>
      <c r="PWG10" s="110"/>
      <c r="PWH10" s="110"/>
      <c r="PWI10" s="110"/>
      <c r="PWJ10" s="110"/>
      <c r="PWK10" s="110"/>
      <c r="PWL10" s="110"/>
      <c r="PWM10" s="110"/>
      <c r="PWN10" s="110"/>
      <c r="PWO10" s="110"/>
      <c r="PWP10" s="110"/>
      <c r="PWQ10" s="110"/>
      <c r="PWR10" s="110"/>
      <c r="PWS10" s="110"/>
      <c r="PWT10" s="110"/>
      <c r="PWU10" s="110"/>
      <c r="PWV10" s="110"/>
      <c r="PWW10" s="110"/>
      <c r="PWX10" s="110"/>
      <c r="PWY10" s="110"/>
      <c r="PWZ10" s="110"/>
      <c r="PXA10" s="110"/>
      <c r="PXB10" s="110"/>
      <c r="PXC10" s="110"/>
      <c r="PXD10" s="110"/>
      <c r="PXE10" s="110"/>
      <c r="PXF10" s="110"/>
      <c r="PXG10" s="110"/>
      <c r="PXH10" s="110"/>
      <c r="PXI10" s="110"/>
      <c r="PXJ10" s="110"/>
      <c r="PXK10" s="110"/>
      <c r="PXL10" s="110"/>
      <c r="PXM10" s="110"/>
      <c r="PXN10" s="110"/>
      <c r="PXO10" s="110"/>
      <c r="PXP10" s="110"/>
      <c r="PXQ10" s="110"/>
      <c r="PXR10" s="110"/>
      <c r="PXS10" s="110"/>
      <c r="PXT10" s="110"/>
      <c r="PXU10" s="110"/>
      <c r="PXV10" s="110"/>
      <c r="PXW10" s="110"/>
      <c r="PXX10" s="110"/>
      <c r="PXY10" s="110"/>
      <c r="PXZ10" s="110"/>
      <c r="PYA10" s="110"/>
      <c r="PYB10" s="110"/>
      <c r="PYC10" s="110"/>
      <c r="PYD10" s="110"/>
      <c r="PYE10" s="110"/>
      <c r="PYF10" s="110"/>
      <c r="PYG10" s="110"/>
      <c r="PYH10" s="110"/>
      <c r="PYI10" s="110"/>
      <c r="PYJ10" s="110"/>
      <c r="PYK10" s="110"/>
      <c r="PYL10" s="110"/>
      <c r="PYM10" s="110"/>
      <c r="PYN10" s="110"/>
      <c r="PYO10" s="110"/>
      <c r="PYP10" s="110"/>
      <c r="PYQ10" s="110"/>
      <c r="PYR10" s="110"/>
      <c r="PYS10" s="110"/>
      <c r="PYT10" s="110"/>
      <c r="PYU10" s="110"/>
      <c r="PYV10" s="110"/>
      <c r="PYW10" s="110"/>
      <c r="PYX10" s="110"/>
      <c r="PYY10" s="110"/>
      <c r="PYZ10" s="110"/>
      <c r="PZA10" s="110"/>
      <c r="PZB10" s="110"/>
      <c r="PZC10" s="110"/>
      <c r="PZD10" s="110"/>
      <c r="PZE10" s="110"/>
      <c r="PZF10" s="110"/>
      <c r="PZG10" s="110"/>
      <c r="PZH10" s="110"/>
      <c r="PZI10" s="110"/>
      <c r="PZJ10" s="110"/>
      <c r="PZK10" s="110"/>
      <c r="PZL10" s="110"/>
      <c r="PZM10" s="110"/>
      <c r="PZN10" s="110"/>
      <c r="PZO10" s="110"/>
      <c r="PZP10" s="110"/>
      <c r="PZQ10" s="110"/>
      <c r="PZR10" s="110"/>
      <c r="PZS10" s="110"/>
      <c r="PZT10" s="110"/>
      <c r="PZU10" s="110"/>
      <c r="PZV10" s="110"/>
      <c r="PZW10" s="110"/>
      <c r="PZX10" s="110"/>
      <c r="PZY10" s="110"/>
      <c r="PZZ10" s="110"/>
      <c r="QAA10" s="110"/>
      <c r="QAB10" s="110"/>
      <c r="QAC10" s="110"/>
      <c r="QAD10" s="110"/>
      <c r="QAE10" s="110"/>
      <c r="QAF10" s="110"/>
      <c r="QAG10" s="110"/>
      <c r="QAH10" s="110"/>
      <c r="QAI10" s="110"/>
      <c r="QAJ10" s="110"/>
      <c r="QAK10" s="110"/>
      <c r="QAL10" s="110"/>
      <c r="QAM10" s="110"/>
      <c r="QAN10" s="110"/>
      <c r="QAO10" s="110"/>
      <c r="QAP10" s="110"/>
      <c r="QAQ10" s="110"/>
      <c r="QAR10" s="110"/>
      <c r="QAS10" s="110"/>
      <c r="QAT10" s="110"/>
      <c r="QAU10" s="110"/>
      <c r="QAV10" s="110"/>
      <c r="QAW10" s="110"/>
      <c r="QAX10" s="110"/>
      <c r="QAY10" s="110"/>
      <c r="QAZ10" s="110"/>
      <c r="QBA10" s="110"/>
      <c r="QBB10" s="110"/>
      <c r="QBC10" s="110"/>
      <c r="QBD10" s="110"/>
      <c r="QBE10" s="110"/>
      <c r="QBF10" s="110"/>
      <c r="QBG10" s="110"/>
      <c r="QBH10" s="110"/>
      <c r="QBI10" s="110"/>
      <c r="QBJ10" s="110"/>
      <c r="QBK10" s="110"/>
      <c r="QBL10" s="110"/>
      <c r="QBM10" s="110"/>
      <c r="QBN10" s="110"/>
      <c r="QBO10" s="110"/>
      <c r="QBP10" s="110"/>
      <c r="QBQ10" s="110"/>
      <c r="QBR10" s="110"/>
      <c r="QBS10" s="110"/>
      <c r="QBT10" s="110"/>
      <c r="QBU10" s="110"/>
      <c r="QBV10" s="110"/>
      <c r="QBW10" s="110"/>
      <c r="QBX10" s="110"/>
      <c r="QBY10" s="110"/>
      <c r="QBZ10" s="110"/>
      <c r="QCA10" s="110"/>
      <c r="QCB10" s="110"/>
      <c r="QCC10" s="110"/>
      <c r="QCD10" s="110"/>
      <c r="QCE10" s="110"/>
      <c r="QCF10" s="110"/>
      <c r="QCG10" s="110"/>
      <c r="QCH10" s="110"/>
      <c r="QCI10" s="110"/>
      <c r="QCJ10" s="110"/>
      <c r="QCK10" s="110"/>
      <c r="QCL10" s="110"/>
      <c r="QCM10" s="110"/>
      <c r="QCN10" s="110"/>
      <c r="QCO10" s="110"/>
      <c r="QCP10" s="110"/>
      <c r="QCQ10" s="110"/>
      <c r="QCR10" s="110"/>
      <c r="QCS10" s="110"/>
      <c r="QCT10" s="110"/>
      <c r="QCU10" s="110"/>
      <c r="QCV10" s="110"/>
      <c r="QCW10" s="110"/>
      <c r="QCX10" s="110"/>
      <c r="QCY10" s="110"/>
      <c r="QCZ10" s="110"/>
      <c r="QDA10" s="110"/>
      <c r="QDB10" s="110"/>
      <c r="QDC10" s="110"/>
      <c r="QDD10" s="110"/>
      <c r="QDE10" s="110"/>
      <c r="QDF10" s="110"/>
      <c r="QDG10" s="110"/>
      <c r="QDH10" s="110"/>
      <c r="QDI10" s="110"/>
      <c r="QDJ10" s="110"/>
      <c r="QDK10" s="110"/>
      <c r="QDL10" s="110"/>
      <c r="QDM10" s="110"/>
      <c r="QDN10" s="110"/>
      <c r="QDO10" s="110"/>
      <c r="QDP10" s="110"/>
      <c r="QDQ10" s="110"/>
      <c r="QDR10" s="110"/>
      <c r="QDS10" s="110"/>
      <c r="QDT10" s="110"/>
      <c r="QDU10" s="110"/>
      <c r="QDV10" s="110"/>
      <c r="QDW10" s="110"/>
      <c r="QDX10" s="110"/>
      <c r="QDY10" s="110"/>
      <c r="QDZ10" s="110"/>
      <c r="QEA10" s="110"/>
      <c r="QEB10" s="110"/>
      <c r="QEC10" s="110"/>
      <c r="QED10" s="110"/>
      <c r="QEE10" s="110"/>
      <c r="QEF10" s="110"/>
      <c r="QEG10" s="110"/>
      <c r="QEH10" s="110"/>
      <c r="QEI10" s="110"/>
      <c r="QEJ10" s="110"/>
      <c r="QEK10" s="110"/>
      <c r="QEL10" s="110"/>
      <c r="QEM10" s="110"/>
      <c r="QEN10" s="110"/>
      <c r="QEO10" s="110"/>
      <c r="QEP10" s="110"/>
      <c r="QEQ10" s="110"/>
      <c r="QER10" s="110"/>
      <c r="QES10" s="110"/>
      <c r="QET10" s="110"/>
      <c r="QEU10" s="110"/>
      <c r="QEV10" s="110"/>
      <c r="QEW10" s="110"/>
      <c r="QEX10" s="110"/>
      <c r="QEY10" s="110"/>
      <c r="QEZ10" s="110"/>
      <c r="QFA10" s="110"/>
      <c r="QFB10" s="110"/>
      <c r="QFC10" s="110"/>
      <c r="QFD10" s="110"/>
      <c r="QFE10" s="110"/>
      <c r="QFF10" s="110"/>
      <c r="QFG10" s="110"/>
      <c r="QFH10" s="110"/>
      <c r="QFI10" s="110"/>
      <c r="QFJ10" s="110"/>
      <c r="QFK10" s="110"/>
      <c r="QFL10" s="110"/>
      <c r="QFM10" s="110"/>
      <c r="QFN10" s="110"/>
      <c r="QFO10" s="110"/>
      <c r="QFP10" s="110"/>
      <c r="QFQ10" s="110"/>
      <c r="QFR10" s="110"/>
      <c r="QFS10" s="110"/>
      <c r="QFT10" s="110"/>
      <c r="QFU10" s="110"/>
      <c r="QFV10" s="110"/>
      <c r="QFW10" s="110"/>
      <c r="QFX10" s="110"/>
      <c r="QFY10" s="110"/>
      <c r="QFZ10" s="110"/>
      <c r="QGA10" s="110"/>
      <c r="QGB10" s="110"/>
      <c r="QGC10" s="110"/>
      <c r="QGD10" s="110"/>
      <c r="QGE10" s="110"/>
      <c r="QGF10" s="110"/>
      <c r="QGG10" s="110"/>
      <c r="QGH10" s="110"/>
      <c r="QGI10" s="110"/>
      <c r="QGJ10" s="110"/>
      <c r="QGK10" s="110"/>
      <c r="QGL10" s="110"/>
      <c r="QGM10" s="110"/>
      <c r="QGN10" s="110"/>
      <c r="QGO10" s="110"/>
      <c r="QGP10" s="110"/>
      <c r="QGQ10" s="110"/>
      <c r="QGR10" s="110"/>
      <c r="QGS10" s="110"/>
      <c r="QGT10" s="110"/>
      <c r="QGU10" s="110"/>
      <c r="QGV10" s="110"/>
      <c r="QGW10" s="110"/>
      <c r="QGX10" s="110"/>
      <c r="QGY10" s="110"/>
      <c r="QGZ10" s="110"/>
      <c r="QHA10" s="110"/>
      <c r="QHB10" s="110"/>
      <c r="QHC10" s="110"/>
      <c r="QHD10" s="110"/>
      <c r="QHE10" s="110"/>
      <c r="QHF10" s="110"/>
      <c r="QHG10" s="110"/>
      <c r="QHH10" s="110"/>
      <c r="QHI10" s="110"/>
      <c r="QHJ10" s="110"/>
      <c r="QHK10" s="110"/>
      <c r="QHL10" s="110"/>
      <c r="QHM10" s="110"/>
      <c r="QHN10" s="110"/>
      <c r="QHO10" s="110"/>
      <c r="QHP10" s="110"/>
      <c r="QHQ10" s="110"/>
      <c r="QHR10" s="110"/>
      <c r="QHS10" s="110"/>
      <c r="QHT10" s="110"/>
      <c r="QHU10" s="110"/>
      <c r="QHV10" s="110"/>
      <c r="QHW10" s="110"/>
      <c r="QHX10" s="110"/>
      <c r="QHY10" s="110"/>
      <c r="QHZ10" s="110"/>
      <c r="QIA10" s="110"/>
      <c r="QIB10" s="110"/>
      <c r="QIC10" s="110"/>
      <c r="QID10" s="110"/>
      <c r="QIE10" s="110"/>
      <c r="QIF10" s="110"/>
      <c r="QIG10" s="110"/>
      <c r="QIH10" s="110"/>
      <c r="QII10" s="110"/>
      <c r="QIJ10" s="110"/>
      <c r="QIK10" s="110"/>
      <c r="QIL10" s="110"/>
      <c r="QIM10" s="110"/>
      <c r="QIN10" s="110"/>
      <c r="QIO10" s="110"/>
      <c r="QIP10" s="110"/>
      <c r="QIQ10" s="110"/>
      <c r="QIR10" s="110"/>
      <c r="QIS10" s="110"/>
      <c r="QIT10" s="110"/>
      <c r="QIU10" s="110"/>
      <c r="QIV10" s="110"/>
      <c r="QIW10" s="110"/>
      <c r="QIX10" s="110"/>
      <c r="QIY10" s="110"/>
      <c r="QIZ10" s="110"/>
      <c r="QJA10" s="110"/>
      <c r="QJB10" s="110"/>
      <c r="QJC10" s="110"/>
      <c r="QJD10" s="110"/>
      <c r="QJE10" s="110"/>
      <c r="QJF10" s="110"/>
      <c r="QJG10" s="110"/>
      <c r="QJH10" s="110"/>
      <c r="QJI10" s="110"/>
      <c r="QJJ10" s="110"/>
      <c r="QJK10" s="110"/>
      <c r="QJL10" s="110"/>
      <c r="QJM10" s="110"/>
      <c r="QJN10" s="110"/>
      <c r="QJO10" s="110"/>
      <c r="QJP10" s="110"/>
      <c r="QJQ10" s="110"/>
      <c r="QJR10" s="110"/>
      <c r="QJS10" s="110"/>
      <c r="QJT10" s="110"/>
      <c r="QJU10" s="110"/>
      <c r="QJV10" s="110"/>
      <c r="QJW10" s="110"/>
      <c r="QJX10" s="110"/>
      <c r="QJY10" s="110"/>
      <c r="QJZ10" s="110"/>
      <c r="QKA10" s="110"/>
      <c r="QKB10" s="110"/>
      <c r="QKC10" s="110"/>
      <c r="QKD10" s="110"/>
      <c r="QKE10" s="110"/>
      <c r="QKF10" s="110"/>
      <c r="QKG10" s="110"/>
      <c r="QKH10" s="110"/>
      <c r="QKI10" s="110"/>
      <c r="QKJ10" s="110"/>
      <c r="QKK10" s="110"/>
      <c r="QKL10" s="110"/>
      <c r="QKM10" s="110"/>
      <c r="QKN10" s="110"/>
      <c r="QKO10" s="110"/>
      <c r="QKP10" s="110"/>
      <c r="QKQ10" s="110"/>
      <c r="QKR10" s="110"/>
      <c r="QKS10" s="110"/>
      <c r="QKT10" s="110"/>
      <c r="QKU10" s="110"/>
      <c r="QKV10" s="110"/>
      <c r="QKW10" s="110"/>
      <c r="QKX10" s="110"/>
      <c r="QKY10" s="110"/>
      <c r="QKZ10" s="110"/>
      <c r="QLA10" s="110"/>
      <c r="QLB10" s="110"/>
      <c r="QLC10" s="110"/>
      <c r="QLD10" s="110"/>
      <c r="QLE10" s="110"/>
      <c r="QLF10" s="110"/>
      <c r="QLG10" s="110"/>
      <c r="QLH10" s="110"/>
      <c r="QLI10" s="110"/>
      <c r="QLJ10" s="110"/>
      <c r="QLK10" s="110"/>
      <c r="QLL10" s="110"/>
      <c r="QLM10" s="110"/>
      <c r="QLN10" s="110"/>
      <c r="QLO10" s="110"/>
      <c r="QLP10" s="110"/>
      <c r="QLQ10" s="110"/>
      <c r="QLR10" s="110"/>
      <c r="QLS10" s="110"/>
      <c r="QLT10" s="110"/>
      <c r="QLU10" s="110"/>
      <c r="QLV10" s="110"/>
      <c r="QLW10" s="110"/>
      <c r="QLX10" s="110"/>
      <c r="QLY10" s="110"/>
      <c r="QLZ10" s="110"/>
      <c r="QMA10" s="110"/>
      <c r="QMB10" s="110"/>
      <c r="QMC10" s="110"/>
      <c r="QMD10" s="110"/>
      <c r="QME10" s="110"/>
      <c r="QMF10" s="110"/>
      <c r="QMG10" s="110"/>
      <c r="QMH10" s="110"/>
      <c r="QMI10" s="110"/>
      <c r="QMJ10" s="110"/>
      <c r="QMK10" s="110"/>
      <c r="QML10" s="110"/>
      <c r="QMM10" s="110"/>
      <c r="QMN10" s="110"/>
      <c r="QMO10" s="110"/>
      <c r="QMP10" s="110"/>
      <c r="QMQ10" s="110"/>
      <c r="QMR10" s="110"/>
      <c r="QMS10" s="110"/>
      <c r="QMT10" s="110"/>
      <c r="QMU10" s="110"/>
      <c r="QMV10" s="110"/>
      <c r="QMW10" s="110"/>
      <c r="QMX10" s="110"/>
      <c r="QMY10" s="110"/>
      <c r="QMZ10" s="110"/>
      <c r="QNA10" s="110"/>
      <c r="QNB10" s="110"/>
      <c r="QNC10" s="110"/>
      <c r="QND10" s="110"/>
      <c r="QNE10" s="110"/>
      <c r="QNF10" s="110"/>
      <c r="QNG10" s="110"/>
      <c r="QNH10" s="110"/>
      <c r="QNI10" s="110"/>
      <c r="QNJ10" s="110"/>
      <c r="QNK10" s="110"/>
      <c r="QNL10" s="110"/>
      <c r="QNM10" s="110"/>
      <c r="QNN10" s="110"/>
      <c r="QNO10" s="110"/>
      <c r="QNP10" s="110"/>
      <c r="QNQ10" s="110"/>
      <c r="QNR10" s="110"/>
      <c r="QNS10" s="110"/>
      <c r="QNT10" s="110"/>
      <c r="QNU10" s="110"/>
      <c r="QNV10" s="110"/>
      <c r="QNW10" s="110"/>
      <c r="QNX10" s="110"/>
      <c r="QNY10" s="110"/>
      <c r="QNZ10" s="110"/>
      <c r="QOA10" s="110"/>
      <c r="QOB10" s="110"/>
      <c r="QOC10" s="110"/>
      <c r="QOD10" s="110"/>
      <c r="QOE10" s="110"/>
      <c r="QOF10" s="110"/>
      <c r="QOG10" s="110"/>
      <c r="QOH10" s="110"/>
      <c r="QOI10" s="110"/>
      <c r="QOJ10" s="110"/>
      <c r="QOK10" s="110"/>
      <c r="QOL10" s="110"/>
      <c r="QOM10" s="110"/>
      <c r="QON10" s="110"/>
      <c r="QOO10" s="110"/>
      <c r="QOP10" s="110"/>
      <c r="QOQ10" s="110"/>
      <c r="QOR10" s="110"/>
      <c r="QOS10" s="110"/>
      <c r="QOT10" s="110"/>
      <c r="QOU10" s="110"/>
      <c r="QOV10" s="110"/>
      <c r="QOW10" s="110"/>
      <c r="QOX10" s="110"/>
      <c r="QOY10" s="110"/>
      <c r="QOZ10" s="110"/>
      <c r="QPA10" s="110"/>
      <c r="QPB10" s="110"/>
      <c r="QPC10" s="110"/>
      <c r="QPD10" s="110"/>
      <c r="QPE10" s="110"/>
      <c r="QPF10" s="110"/>
      <c r="QPG10" s="110"/>
      <c r="QPH10" s="110"/>
      <c r="QPI10" s="110"/>
      <c r="QPJ10" s="110"/>
      <c r="QPK10" s="110"/>
      <c r="QPL10" s="110"/>
      <c r="QPM10" s="110"/>
      <c r="QPN10" s="110"/>
      <c r="QPO10" s="110"/>
      <c r="QPP10" s="110"/>
      <c r="QPQ10" s="110"/>
      <c r="QPR10" s="110"/>
      <c r="QPS10" s="110"/>
      <c r="QPT10" s="110"/>
      <c r="QPU10" s="110"/>
      <c r="QPV10" s="110"/>
      <c r="QPW10" s="110"/>
      <c r="QPX10" s="110"/>
      <c r="QPY10" s="110"/>
      <c r="QPZ10" s="110"/>
      <c r="QQA10" s="110"/>
      <c r="QQB10" s="110"/>
      <c r="QQC10" s="110"/>
      <c r="QQD10" s="110"/>
      <c r="QQE10" s="110"/>
      <c r="QQF10" s="110"/>
      <c r="QQG10" s="110"/>
      <c r="QQH10" s="110"/>
      <c r="QQI10" s="110"/>
      <c r="QQJ10" s="110"/>
      <c r="QQK10" s="110"/>
      <c r="QQL10" s="110"/>
      <c r="QQM10" s="110"/>
      <c r="QQN10" s="110"/>
      <c r="QQO10" s="110"/>
      <c r="QQP10" s="110"/>
      <c r="QQQ10" s="110"/>
      <c r="QQR10" s="110"/>
      <c r="QQS10" s="110"/>
      <c r="QQT10" s="110"/>
      <c r="QQU10" s="110"/>
      <c r="QQV10" s="110"/>
      <c r="QQW10" s="110"/>
      <c r="QQX10" s="110"/>
      <c r="QQY10" s="110"/>
      <c r="QQZ10" s="110"/>
      <c r="QRA10" s="110"/>
      <c r="QRB10" s="110"/>
      <c r="QRC10" s="110"/>
      <c r="QRD10" s="110"/>
      <c r="QRE10" s="110"/>
      <c r="QRF10" s="110"/>
      <c r="QRG10" s="110"/>
      <c r="QRH10" s="110"/>
      <c r="QRI10" s="110"/>
      <c r="QRJ10" s="110"/>
      <c r="QRK10" s="110"/>
      <c r="QRL10" s="110"/>
      <c r="QRM10" s="110"/>
      <c r="QRN10" s="110"/>
      <c r="QRO10" s="110"/>
      <c r="QRP10" s="110"/>
      <c r="QRQ10" s="110"/>
      <c r="QRR10" s="110"/>
      <c r="QRS10" s="110"/>
      <c r="QRT10" s="110"/>
      <c r="QRU10" s="110"/>
      <c r="QRV10" s="110"/>
      <c r="QRW10" s="110"/>
      <c r="QRX10" s="110"/>
      <c r="QRY10" s="110"/>
      <c r="QRZ10" s="110"/>
      <c r="QSA10" s="110"/>
      <c r="QSB10" s="110"/>
      <c r="QSC10" s="110"/>
      <c r="QSD10" s="110"/>
      <c r="QSE10" s="110"/>
      <c r="QSF10" s="110"/>
      <c r="QSG10" s="110"/>
      <c r="QSH10" s="110"/>
      <c r="QSI10" s="110"/>
      <c r="QSJ10" s="110"/>
      <c r="QSK10" s="110"/>
      <c r="QSL10" s="110"/>
      <c r="QSM10" s="110"/>
      <c r="QSN10" s="110"/>
      <c r="QSO10" s="110"/>
      <c r="QSP10" s="110"/>
      <c r="QSQ10" s="110"/>
      <c r="QSR10" s="110"/>
      <c r="QSS10" s="110"/>
      <c r="QST10" s="110"/>
      <c r="QSU10" s="110"/>
      <c r="QSV10" s="110"/>
      <c r="QSW10" s="110"/>
      <c r="QSX10" s="110"/>
      <c r="QSY10" s="110"/>
      <c r="QSZ10" s="110"/>
      <c r="QTA10" s="110"/>
      <c r="QTB10" s="110"/>
      <c r="QTC10" s="110"/>
      <c r="QTD10" s="110"/>
      <c r="QTE10" s="110"/>
      <c r="QTF10" s="110"/>
      <c r="QTG10" s="110"/>
      <c r="QTH10" s="110"/>
      <c r="QTI10" s="110"/>
      <c r="QTJ10" s="110"/>
      <c r="QTK10" s="110"/>
      <c r="QTL10" s="110"/>
      <c r="QTM10" s="110"/>
      <c r="QTN10" s="110"/>
      <c r="QTO10" s="110"/>
      <c r="QTP10" s="110"/>
      <c r="QTQ10" s="110"/>
      <c r="QTR10" s="110"/>
      <c r="QTS10" s="110"/>
      <c r="QTT10" s="110"/>
      <c r="QTU10" s="110"/>
      <c r="QTV10" s="110"/>
      <c r="QTW10" s="110"/>
      <c r="QTX10" s="110"/>
      <c r="QTY10" s="110"/>
      <c r="QTZ10" s="110"/>
      <c r="QUA10" s="110"/>
      <c r="QUB10" s="110"/>
      <c r="QUC10" s="110"/>
      <c r="QUD10" s="110"/>
      <c r="QUE10" s="110"/>
      <c r="QUF10" s="110"/>
      <c r="QUG10" s="110"/>
      <c r="QUH10" s="110"/>
      <c r="QUI10" s="110"/>
      <c r="QUJ10" s="110"/>
      <c r="QUK10" s="110"/>
      <c r="QUL10" s="110"/>
      <c r="QUM10" s="110"/>
      <c r="QUN10" s="110"/>
      <c r="QUO10" s="110"/>
      <c r="QUP10" s="110"/>
      <c r="QUQ10" s="110"/>
      <c r="QUR10" s="110"/>
      <c r="QUS10" s="110"/>
      <c r="QUT10" s="110"/>
      <c r="QUU10" s="110"/>
      <c r="QUV10" s="110"/>
      <c r="QUW10" s="110"/>
      <c r="QUX10" s="110"/>
      <c r="QUY10" s="110"/>
      <c r="QUZ10" s="110"/>
      <c r="QVA10" s="110"/>
      <c r="QVB10" s="110"/>
      <c r="QVC10" s="110"/>
      <c r="QVD10" s="110"/>
      <c r="QVE10" s="110"/>
      <c r="QVF10" s="110"/>
      <c r="QVG10" s="110"/>
      <c r="QVH10" s="110"/>
      <c r="QVI10" s="110"/>
      <c r="QVJ10" s="110"/>
      <c r="QVK10" s="110"/>
      <c r="QVL10" s="110"/>
      <c r="QVM10" s="110"/>
      <c r="QVN10" s="110"/>
      <c r="QVO10" s="110"/>
      <c r="QVP10" s="110"/>
      <c r="QVQ10" s="110"/>
      <c r="QVR10" s="110"/>
      <c r="QVS10" s="110"/>
      <c r="QVT10" s="110"/>
      <c r="QVU10" s="110"/>
      <c r="QVV10" s="110"/>
      <c r="QVW10" s="110"/>
      <c r="QVX10" s="110"/>
      <c r="QVY10" s="110"/>
      <c r="QVZ10" s="110"/>
      <c r="QWA10" s="110"/>
      <c r="QWB10" s="110"/>
      <c r="QWC10" s="110"/>
      <c r="QWD10" s="110"/>
      <c r="QWE10" s="110"/>
      <c r="QWF10" s="110"/>
      <c r="QWG10" s="110"/>
      <c r="QWH10" s="110"/>
      <c r="QWI10" s="110"/>
      <c r="QWJ10" s="110"/>
      <c r="QWK10" s="110"/>
      <c r="QWL10" s="110"/>
      <c r="QWM10" s="110"/>
      <c r="QWN10" s="110"/>
      <c r="QWO10" s="110"/>
      <c r="QWP10" s="110"/>
      <c r="QWQ10" s="110"/>
      <c r="QWR10" s="110"/>
      <c r="QWS10" s="110"/>
      <c r="QWT10" s="110"/>
      <c r="QWU10" s="110"/>
      <c r="QWV10" s="110"/>
      <c r="QWW10" s="110"/>
      <c r="QWX10" s="110"/>
      <c r="QWY10" s="110"/>
      <c r="QWZ10" s="110"/>
      <c r="QXA10" s="110"/>
      <c r="QXB10" s="110"/>
      <c r="QXC10" s="110"/>
      <c r="QXD10" s="110"/>
      <c r="QXE10" s="110"/>
      <c r="QXF10" s="110"/>
      <c r="QXG10" s="110"/>
      <c r="QXH10" s="110"/>
      <c r="QXI10" s="110"/>
      <c r="QXJ10" s="110"/>
      <c r="QXK10" s="110"/>
      <c r="QXL10" s="110"/>
      <c r="QXM10" s="110"/>
      <c r="QXN10" s="110"/>
      <c r="QXO10" s="110"/>
      <c r="QXP10" s="110"/>
      <c r="QXQ10" s="110"/>
      <c r="QXR10" s="110"/>
      <c r="QXS10" s="110"/>
      <c r="QXT10" s="110"/>
      <c r="QXU10" s="110"/>
      <c r="QXV10" s="110"/>
      <c r="QXW10" s="110"/>
      <c r="QXX10" s="110"/>
      <c r="QXY10" s="110"/>
      <c r="QXZ10" s="110"/>
      <c r="QYA10" s="110"/>
      <c r="QYB10" s="110"/>
      <c r="QYC10" s="110"/>
      <c r="QYD10" s="110"/>
      <c r="QYE10" s="110"/>
      <c r="QYF10" s="110"/>
      <c r="QYG10" s="110"/>
      <c r="QYH10" s="110"/>
      <c r="QYI10" s="110"/>
      <c r="QYJ10" s="110"/>
      <c r="QYK10" s="110"/>
      <c r="QYL10" s="110"/>
      <c r="QYM10" s="110"/>
      <c r="QYN10" s="110"/>
      <c r="QYO10" s="110"/>
      <c r="QYP10" s="110"/>
      <c r="QYQ10" s="110"/>
      <c r="QYR10" s="110"/>
      <c r="QYS10" s="110"/>
      <c r="QYT10" s="110"/>
      <c r="QYU10" s="110"/>
      <c r="QYV10" s="110"/>
      <c r="QYW10" s="110"/>
      <c r="QYX10" s="110"/>
      <c r="QYY10" s="110"/>
      <c r="QYZ10" s="110"/>
      <c r="QZA10" s="110"/>
      <c r="QZB10" s="110"/>
      <c r="QZC10" s="110"/>
      <c r="QZD10" s="110"/>
      <c r="QZE10" s="110"/>
      <c r="QZF10" s="110"/>
      <c r="QZG10" s="110"/>
      <c r="QZH10" s="110"/>
      <c r="QZI10" s="110"/>
      <c r="QZJ10" s="110"/>
      <c r="QZK10" s="110"/>
      <c r="QZL10" s="110"/>
      <c r="QZM10" s="110"/>
      <c r="QZN10" s="110"/>
      <c r="QZO10" s="110"/>
      <c r="QZP10" s="110"/>
      <c r="QZQ10" s="110"/>
      <c r="QZR10" s="110"/>
      <c r="QZS10" s="110"/>
      <c r="QZT10" s="110"/>
      <c r="QZU10" s="110"/>
      <c r="QZV10" s="110"/>
      <c r="QZW10" s="110"/>
      <c r="QZX10" s="110"/>
      <c r="QZY10" s="110"/>
      <c r="QZZ10" s="110"/>
      <c r="RAA10" s="110"/>
      <c r="RAB10" s="110"/>
      <c r="RAC10" s="110"/>
      <c r="RAD10" s="110"/>
      <c r="RAE10" s="110"/>
      <c r="RAF10" s="110"/>
      <c r="RAG10" s="110"/>
      <c r="RAH10" s="110"/>
      <c r="RAI10" s="110"/>
      <c r="RAJ10" s="110"/>
      <c r="RAK10" s="110"/>
      <c r="RAL10" s="110"/>
      <c r="RAM10" s="110"/>
      <c r="RAN10" s="110"/>
      <c r="RAO10" s="110"/>
      <c r="RAP10" s="110"/>
      <c r="RAQ10" s="110"/>
      <c r="RAR10" s="110"/>
      <c r="RAS10" s="110"/>
      <c r="RAT10" s="110"/>
      <c r="RAU10" s="110"/>
      <c r="RAV10" s="110"/>
      <c r="RAW10" s="110"/>
      <c r="RAX10" s="110"/>
      <c r="RAY10" s="110"/>
      <c r="RAZ10" s="110"/>
      <c r="RBA10" s="110"/>
      <c r="RBB10" s="110"/>
      <c r="RBC10" s="110"/>
      <c r="RBD10" s="110"/>
      <c r="RBE10" s="110"/>
      <c r="RBF10" s="110"/>
      <c r="RBG10" s="110"/>
      <c r="RBH10" s="110"/>
      <c r="RBI10" s="110"/>
      <c r="RBJ10" s="110"/>
      <c r="RBK10" s="110"/>
      <c r="RBL10" s="110"/>
      <c r="RBM10" s="110"/>
      <c r="RBN10" s="110"/>
      <c r="RBO10" s="110"/>
      <c r="RBP10" s="110"/>
      <c r="RBQ10" s="110"/>
      <c r="RBR10" s="110"/>
      <c r="RBS10" s="110"/>
      <c r="RBT10" s="110"/>
      <c r="RBU10" s="110"/>
      <c r="RBV10" s="110"/>
      <c r="RBW10" s="110"/>
      <c r="RBX10" s="110"/>
      <c r="RBY10" s="110"/>
      <c r="RBZ10" s="110"/>
      <c r="RCA10" s="110"/>
      <c r="RCB10" s="110"/>
      <c r="RCC10" s="110"/>
      <c r="RCD10" s="110"/>
      <c r="RCE10" s="110"/>
      <c r="RCF10" s="110"/>
      <c r="RCG10" s="110"/>
      <c r="RCH10" s="110"/>
      <c r="RCI10" s="110"/>
      <c r="RCJ10" s="110"/>
      <c r="RCK10" s="110"/>
      <c r="RCL10" s="110"/>
      <c r="RCM10" s="110"/>
      <c r="RCN10" s="110"/>
      <c r="RCO10" s="110"/>
      <c r="RCP10" s="110"/>
      <c r="RCQ10" s="110"/>
      <c r="RCR10" s="110"/>
      <c r="RCS10" s="110"/>
      <c r="RCT10" s="110"/>
      <c r="RCU10" s="110"/>
      <c r="RCV10" s="110"/>
      <c r="RCW10" s="110"/>
      <c r="RCX10" s="110"/>
      <c r="RCY10" s="110"/>
      <c r="RCZ10" s="110"/>
      <c r="RDA10" s="110"/>
      <c r="RDB10" s="110"/>
      <c r="RDC10" s="110"/>
      <c r="RDD10" s="110"/>
      <c r="RDE10" s="110"/>
      <c r="RDF10" s="110"/>
      <c r="RDG10" s="110"/>
      <c r="RDH10" s="110"/>
      <c r="RDI10" s="110"/>
      <c r="RDJ10" s="110"/>
      <c r="RDK10" s="110"/>
      <c r="RDL10" s="110"/>
      <c r="RDM10" s="110"/>
      <c r="RDN10" s="110"/>
      <c r="RDO10" s="110"/>
      <c r="RDP10" s="110"/>
      <c r="RDQ10" s="110"/>
      <c r="RDR10" s="110"/>
      <c r="RDS10" s="110"/>
      <c r="RDT10" s="110"/>
      <c r="RDU10" s="110"/>
      <c r="RDV10" s="110"/>
      <c r="RDW10" s="110"/>
      <c r="RDX10" s="110"/>
      <c r="RDY10" s="110"/>
      <c r="RDZ10" s="110"/>
      <c r="REA10" s="110"/>
      <c r="REB10" s="110"/>
      <c r="REC10" s="110"/>
      <c r="RED10" s="110"/>
      <c r="REE10" s="110"/>
      <c r="REF10" s="110"/>
      <c r="REG10" s="110"/>
      <c r="REH10" s="110"/>
      <c r="REI10" s="110"/>
      <c r="REJ10" s="110"/>
      <c r="REK10" s="110"/>
      <c r="REL10" s="110"/>
      <c r="REM10" s="110"/>
      <c r="REN10" s="110"/>
      <c r="REO10" s="110"/>
      <c r="REP10" s="110"/>
      <c r="REQ10" s="110"/>
      <c r="RER10" s="110"/>
      <c r="RES10" s="110"/>
      <c r="RET10" s="110"/>
      <c r="REU10" s="110"/>
      <c r="REV10" s="110"/>
      <c r="REW10" s="110"/>
      <c r="REX10" s="110"/>
      <c r="REY10" s="110"/>
      <c r="REZ10" s="110"/>
      <c r="RFA10" s="110"/>
      <c r="RFB10" s="110"/>
      <c r="RFC10" s="110"/>
      <c r="RFD10" s="110"/>
      <c r="RFE10" s="110"/>
      <c r="RFF10" s="110"/>
      <c r="RFG10" s="110"/>
      <c r="RFH10" s="110"/>
      <c r="RFI10" s="110"/>
      <c r="RFJ10" s="110"/>
      <c r="RFK10" s="110"/>
      <c r="RFL10" s="110"/>
      <c r="RFM10" s="110"/>
      <c r="RFN10" s="110"/>
      <c r="RFO10" s="110"/>
      <c r="RFP10" s="110"/>
      <c r="RFQ10" s="110"/>
      <c r="RFR10" s="110"/>
      <c r="RFS10" s="110"/>
      <c r="RFT10" s="110"/>
      <c r="RFU10" s="110"/>
      <c r="RFV10" s="110"/>
      <c r="RFW10" s="110"/>
      <c r="RFX10" s="110"/>
      <c r="RFY10" s="110"/>
      <c r="RFZ10" s="110"/>
      <c r="RGA10" s="110"/>
      <c r="RGB10" s="110"/>
      <c r="RGC10" s="110"/>
      <c r="RGD10" s="110"/>
      <c r="RGE10" s="110"/>
      <c r="RGF10" s="110"/>
      <c r="RGG10" s="110"/>
      <c r="RGH10" s="110"/>
      <c r="RGI10" s="110"/>
      <c r="RGJ10" s="110"/>
      <c r="RGK10" s="110"/>
      <c r="RGL10" s="110"/>
      <c r="RGM10" s="110"/>
      <c r="RGN10" s="110"/>
      <c r="RGO10" s="110"/>
      <c r="RGP10" s="110"/>
      <c r="RGQ10" s="110"/>
      <c r="RGR10" s="110"/>
      <c r="RGS10" s="110"/>
      <c r="RGT10" s="110"/>
      <c r="RGU10" s="110"/>
      <c r="RGV10" s="110"/>
      <c r="RGW10" s="110"/>
      <c r="RGX10" s="110"/>
      <c r="RGY10" s="110"/>
      <c r="RGZ10" s="110"/>
      <c r="RHA10" s="110"/>
      <c r="RHB10" s="110"/>
      <c r="RHC10" s="110"/>
      <c r="RHD10" s="110"/>
      <c r="RHE10" s="110"/>
      <c r="RHF10" s="110"/>
      <c r="RHG10" s="110"/>
      <c r="RHH10" s="110"/>
      <c r="RHI10" s="110"/>
      <c r="RHJ10" s="110"/>
      <c r="RHK10" s="110"/>
      <c r="RHL10" s="110"/>
      <c r="RHM10" s="110"/>
      <c r="RHN10" s="110"/>
      <c r="RHO10" s="110"/>
      <c r="RHP10" s="110"/>
      <c r="RHQ10" s="110"/>
      <c r="RHR10" s="110"/>
      <c r="RHS10" s="110"/>
      <c r="RHT10" s="110"/>
      <c r="RHU10" s="110"/>
      <c r="RHV10" s="110"/>
      <c r="RHW10" s="110"/>
      <c r="RHX10" s="110"/>
      <c r="RHY10" s="110"/>
      <c r="RHZ10" s="110"/>
      <c r="RIA10" s="110"/>
      <c r="RIB10" s="110"/>
      <c r="RIC10" s="110"/>
      <c r="RID10" s="110"/>
      <c r="RIE10" s="110"/>
      <c r="RIF10" s="110"/>
      <c r="RIG10" s="110"/>
      <c r="RIH10" s="110"/>
      <c r="RII10" s="110"/>
      <c r="RIJ10" s="110"/>
      <c r="RIK10" s="110"/>
      <c r="RIL10" s="110"/>
      <c r="RIM10" s="110"/>
      <c r="RIN10" s="110"/>
      <c r="RIO10" s="110"/>
      <c r="RIP10" s="110"/>
      <c r="RIQ10" s="110"/>
      <c r="RIR10" s="110"/>
      <c r="RIS10" s="110"/>
      <c r="RIT10" s="110"/>
      <c r="RIU10" s="110"/>
      <c r="RIV10" s="110"/>
      <c r="RIW10" s="110"/>
      <c r="RIX10" s="110"/>
      <c r="RIY10" s="110"/>
      <c r="RIZ10" s="110"/>
      <c r="RJA10" s="110"/>
      <c r="RJB10" s="110"/>
      <c r="RJC10" s="110"/>
      <c r="RJD10" s="110"/>
      <c r="RJE10" s="110"/>
      <c r="RJF10" s="110"/>
      <c r="RJG10" s="110"/>
      <c r="RJH10" s="110"/>
      <c r="RJI10" s="110"/>
      <c r="RJJ10" s="110"/>
      <c r="RJK10" s="110"/>
      <c r="RJL10" s="110"/>
      <c r="RJM10" s="110"/>
      <c r="RJN10" s="110"/>
      <c r="RJO10" s="110"/>
      <c r="RJP10" s="110"/>
      <c r="RJQ10" s="110"/>
      <c r="RJR10" s="110"/>
      <c r="RJS10" s="110"/>
      <c r="RJT10" s="110"/>
      <c r="RJU10" s="110"/>
      <c r="RJV10" s="110"/>
      <c r="RJW10" s="110"/>
      <c r="RJX10" s="110"/>
      <c r="RJY10" s="110"/>
      <c r="RJZ10" s="110"/>
      <c r="RKA10" s="110"/>
      <c r="RKB10" s="110"/>
      <c r="RKC10" s="110"/>
      <c r="RKD10" s="110"/>
      <c r="RKE10" s="110"/>
      <c r="RKF10" s="110"/>
      <c r="RKG10" s="110"/>
      <c r="RKH10" s="110"/>
      <c r="RKI10" s="110"/>
      <c r="RKJ10" s="110"/>
      <c r="RKK10" s="110"/>
      <c r="RKL10" s="110"/>
      <c r="RKM10" s="110"/>
      <c r="RKN10" s="110"/>
      <c r="RKO10" s="110"/>
      <c r="RKP10" s="110"/>
      <c r="RKQ10" s="110"/>
      <c r="RKR10" s="110"/>
      <c r="RKS10" s="110"/>
      <c r="RKT10" s="110"/>
      <c r="RKU10" s="110"/>
      <c r="RKV10" s="110"/>
      <c r="RKW10" s="110"/>
      <c r="RKX10" s="110"/>
      <c r="RKY10" s="110"/>
      <c r="RKZ10" s="110"/>
      <c r="RLA10" s="110"/>
      <c r="RLB10" s="110"/>
      <c r="RLC10" s="110"/>
      <c r="RLD10" s="110"/>
      <c r="RLE10" s="110"/>
      <c r="RLF10" s="110"/>
      <c r="RLG10" s="110"/>
      <c r="RLH10" s="110"/>
      <c r="RLI10" s="110"/>
      <c r="RLJ10" s="110"/>
      <c r="RLK10" s="110"/>
      <c r="RLL10" s="110"/>
      <c r="RLM10" s="110"/>
      <c r="RLN10" s="110"/>
      <c r="RLO10" s="110"/>
      <c r="RLP10" s="110"/>
      <c r="RLQ10" s="110"/>
      <c r="RLR10" s="110"/>
      <c r="RLS10" s="110"/>
      <c r="RLT10" s="110"/>
      <c r="RLU10" s="110"/>
      <c r="RLV10" s="110"/>
      <c r="RLW10" s="110"/>
      <c r="RLX10" s="110"/>
      <c r="RLY10" s="110"/>
      <c r="RLZ10" s="110"/>
      <c r="RMA10" s="110"/>
      <c r="RMB10" s="110"/>
      <c r="RMC10" s="110"/>
      <c r="RMD10" s="110"/>
      <c r="RME10" s="110"/>
      <c r="RMF10" s="110"/>
      <c r="RMG10" s="110"/>
      <c r="RMH10" s="110"/>
      <c r="RMI10" s="110"/>
      <c r="RMJ10" s="110"/>
      <c r="RMK10" s="110"/>
      <c r="RML10" s="110"/>
      <c r="RMM10" s="110"/>
      <c r="RMN10" s="110"/>
      <c r="RMO10" s="110"/>
      <c r="RMP10" s="110"/>
      <c r="RMQ10" s="110"/>
      <c r="RMR10" s="110"/>
      <c r="RMS10" s="110"/>
      <c r="RMT10" s="110"/>
      <c r="RMU10" s="110"/>
      <c r="RMV10" s="110"/>
      <c r="RMW10" s="110"/>
      <c r="RMX10" s="110"/>
      <c r="RMY10" s="110"/>
      <c r="RMZ10" s="110"/>
      <c r="RNA10" s="110"/>
      <c r="RNB10" s="110"/>
      <c r="RNC10" s="110"/>
      <c r="RND10" s="110"/>
      <c r="RNE10" s="110"/>
      <c r="RNF10" s="110"/>
      <c r="RNG10" s="110"/>
      <c r="RNH10" s="110"/>
      <c r="RNI10" s="110"/>
      <c r="RNJ10" s="110"/>
      <c r="RNK10" s="110"/>
      <c r="RNL10" s="110"/>
      <c r="RNM10" s="110"/>
      <c r="RNN10" s="110"/>
      <c r="RNO10" s="110"/>
      <c r="RNP10" s="110"/>
      <c r="RNQ10" s="110"/>
      <c r="RNR10" s="110"/>
      <c r="RNS10" s="110"/>
      <c r="RNT10" s="110"/>
      <c r="RNU10" s="110"/>
      <c r="RNV10" s="110"/>
      <c r="RNW10" s="110"/>
      <c r="RNX10" s="110"/>
      <c r="RNY10" s="110"/>
      <c r="RNZ10" s="110"/>
      <c r="ROA10" s="110"/>
      <c r="ROB10" s="110"/>
      <c r="ROC10" s="110"/>
      <c r="ROD10" s="110"/>
      <c r="ROE10" s="110"/>
      <c r="ROF10" s="110"/>
      <c r="ROG10" s="110"/>
      <c r="ROH10" s="110"/>
      <c r="ROI10" s="110"/>
      <c r="ROJ10" s="110"/>
      <c r="ROK10" s="110"/>
      <c r="ROL10" s="110"/>
      <c r="ROM10" s="110"/>
      <c r="RON10" s="110"/>
      <c r="ROO10" s="110"/>
      <c r="ROP10" s="110"/>
      <c r="ROQ10" s="110"/>
      <c r="ROR10" s="110"/>
      <c r="ROS10" s="110"/>
      <c r="ROT10" s="110"/>
      <c r="ROU10" s="110"/>
      <c r="ROV10" s="110"/>
      <c r="ROW10" s="110"/>
      <c r="ROX10" s="110"/>
      <c r="ROY10" s="110"/>
      <c r="ROZ10" s="110"/>
      <c r="RPA10" s="110"/>
      <c r="RPB10" s="110"/>
      <c r="RPC10" s="110"/>
      <c r="RPD10" s="110"/>
      <c r="RPE10" s="110"/>
      <c r="RPF10" s="110"/>
      <c r="RPG10" s="110"/>
      <c r="RPH10" s="110"/>
      <c r="RPI10" s="110"/>
      <c r="RPJ10" s="110"/>
      <c r="RPK10" s="110"/>
      <c r="RPL10" s="110"/>
      <c r="RPM10" s="110"/>
      <c r="RPN10" s="110"/>
      <c r="RPO10" s="110"/>
      <c r="RPP10" s="110"/>
      <c r="RPQ10" s="110"/>
      <c r="RPR10" s="110"/>
      <c r="RPS10" s="110"/>
      <c r="RPT10" s="110"/>
      <c r="RPU10" s="110"/>
      <c r="RPV10" s="110"/>
      <c r="RPW10" s="110"/>
      <c r="RPX10" s="110"/>
      <c r="RPY10" s="110"/>
      <c r="RPZ10" s="110"/>
      <c r="RQA10" s="110"/>
      <c r="RQB10" s="110"/>
      <c r="RQC10" s="110"/>
      <c r="RQD10" s="110"/>
      <c r="RQE10" s="110"/>
      <c r="RQF10" s="110"/>
      <c r="RQG10" s="110"/>
      <c r="RQH10" s="110"/>
      <c r="RQI10" s="110"/>
      <c r="RQJ10" s="110"/>
      <c r="RQK10" s="110"/>
      <c r="RQL10" s="110"/>
      <c r="RQM10" s="110"/>
      <c r="RQN10" s="110"/>
      <c r="RQO10" s="110"/>
      <c r="RQP10" s="110"/>
      <c r="RQQ10" s="110"/>
      <c r="RQR10" s="110"/>
      <c r="RQS10" s="110"/>
      <c r="RQT10" s="110"/>
      <c r="RQU10" s="110"/>
      <c r="RQV10" s="110"/>
      <c r="RQW10" s="110"/>
      <c r="RQX10" s="110"/>
      <c r="RQY10" s="110"/>
      <c r="RQZ10" s="110"/>
      <c r="RRA10" s="110"/>
      <c r="RRB10" s="110"/>
      <c r="RRC10" s="110"/>
      <c r="RRD10" s="110"/>
      <c r="RRE10" s="110"/>
      <c r="RRF10" s="110"/>
      <c r="RRG10" s="110"/>
      <c r="RRH10" s="110"/>
      <c r="RRI10" s="110"/>
      <c r="RRJ10" s="110"/>
      <c r="RRK10" s="110"/>
      <c r="RRL10" s="110"/>
      <c r="RRM10" s="110"/>
      <c r="RRN10" s="110"/>
      <c r="RRO10" s="110"/>
      <c r="RRP10" s="110"/>
      <c r="RRQ10" s="110"/>
      <c r="RRR10" s="110"/>
      <c r="RRS10" s="110"/>
      <c r="RRT10" s="110"/>
      <c r="RRU10" s="110"/>
      <c r="RRV10" s="110"/>
      <c r="RRW10" s="110"/>
      <c r="RRX10" s="110"/>
      <c r="RRY10" s="110"/>
      <c r="RRZ10" s="110"/>
      <c r="RSA10" s="110"/>
      <c r="RSB10" s="110"/>
      <c r="RSC10" s="110"/>
      <c r="RSD10" s="110"/>
      <c r="RSE10" s="110"/>
      <c r="RSF10" s="110"/>
      <c r="RSG10" s="110"/>
      <c r="RSH10" s="110"/>
      <c r="RSI10" s="110"/>
      <c r="RSJ10" s="110"/>
      <c r="RSK10" s="110"/>
      <c r="RSL10" s="110"/>
      <c r="RSM10" s="110"/>
      <c r="RSN10" s="110"/>
      <c r="RSO10" s="110"/>
      <c r="RSP10" s="110"/>
      <c r="RSQ10" s="110"/>
      <c r="RSR10" s="110"/>
      <c r="RSS10" s="110"/>
      <c r="RST10" s="110"/>
      <c r="RSU10" s="110"/>
      <c r="RSV10" s="110"/>
      <c r="RSW10" s="110"/>
      <c r="RSX10" s="110"/>
      <c r="RSY10" s="110"/>
      <c r="RSZ10" s="110"/>
      <c r="RTA10" s="110"/>
      <c r="RTB10" s="110"/>
      <c r="RTC10" s="110"/>
      <c r="RTD10" s="110"/>
      <c r="RTE10" s="110"/>
      <c r="RTF10" s="110"/>
      <c r="RTG10" s="110"/>
      <c r="RTH10" s="110"/>
      <c r="RTI10" s="110"/>
      <c r="RTJ10" s="110"/>
      <c r="RTK10" s="110"/>
      <c r="RTL10" s="110"/>
      <c r="RTM10" s="110"/>
      <c r="RTN10" s="110"/>
      <c r="RTO10" s="110"/>
      <c r="RTP10" s="110"/>
      <c r="RTQ10" s="110"/>
      <c r="RTR10" s="110"/>
      <c r="RTS10" s="110"/>
      <c r="RTT10" s="110"/>
      <c r="RTU10" s="110"/>
      <c r="RTV10" s="110"/>
      <c r="RTW10" s="110"/>
      <c r="RTX10" s="110"/>
      <c r="RTY10" s="110"/>
      <c r="RTZ10" s="110"/>
      <c r="RUA10" s="110"/>
      <c r="RUB10" s="110"/>
      <c r="RUC10" s="110"/>
      <c r="RUD10" s="110"/>
      <c r="RUE10" s="110"/>
      <c r="RUF10" s="110"/>
      <c r="RUG10" s="110"/>
      <c r="RUH10" s="110"/>
      <c r="RUI10" s="110"/>
      <c r="RUJ10" s="110"/>
      <c r="RUK10" s="110"/>
      <c r="RUL10" s="110"/>
      <c r="RUM10" s="110"/>
      <c r="RUN10" s="110"/>
      <c r="RUO10" s="110"/>
      <c r="RUP10" s="110"/>
      <c r="RUQ10" s="110"/>
      <c r="RUR10" s="110"/>
      <c r="RUS10" s="110"/>
      <c r="RUT10" s="110"/>
      <c r="RUU10" s="110"/>
      <c r="RUV10" s="110"/>
      <c r="RUW10" s="110"/>
      <c r="RUX10" s="110"/>
      <c r="RUY10" s="110"/>
      <c r="RUZ10" s="110"/>
      <c r="RVA10" s="110"/>
      <c r="RVB10" s="110"/>
      <c r="RVC10" s="110"/>
      <c r="RVD10" s="110"/>
      <c r="RVE10" s="110"/>
      <c r="RVF10" s="110"/>
      <c r="RVG10" s="110"/>
      <c r="RVH10" s="110"/>
      <c r="RVI10" s="110"/>
      <c r="RVJ10" s="110"/>
      <c r="RVK10" s="110"/>
      <c r="RVL10" s="110"/>
      <c r="RVM10" s="110"/>
      <c r="RVN10" s="110"/>
      <c r="RVO10" s="110"/>
      <c r="RVP10" s="110"/>
      <c r="RVQ10" s="110"/>
      <c r="RVR10" s="110"/>
      <c r="RVS10" s="110"/>
      <c r="RVT10" s="110"/>
      <c r="RVU10" s="110"/>
      <c r="RVV10" s="110"/>
      <c r="RVW10" s="110"/>
      <c r="RVX10" s="110"/>
      <c r="RVY10" s="110"/>
      <c r="RVZ10" s="110"/>
      <c r="RWA10" s="110"/>
      <c r="RWB10" s="110"/>
      <c r="RWC10" s="110"/>
      <c r="RWD10" s="110"/>
      <c r="RWE10" s="110"/>
      <c r="RWF10" s="110"/>
      <c r="RWG10" s="110"/>
      <c r="RWH10" s="110"/>
      <c r="RWI10" s="110"/>
      <c r="RWJ10" s="110"/>
      <c r="RWK10" s="110"/>
      <c r="RWL10" s="110"/>
      <c r="RWM10" s="110"/>
      <c r="RWN10" s="110"/>
      <c r="RWO10" s="110"/>
      <c r="RWP10" s="110"/>
      <c r="RWQ10" s="110"/>
      <c r="RWR10" s="110"/>
      <c r="RWS10" s="110"/>
      <c r="RWT10" s="110"/>
      <c r="RWU10" s="110"/>
      <c r="RWV10" s="110"/>
      <c r="RWW10" s="110"/>
      <c r="RWX10" s="110"/>
      <c r="RWY10" s="110"/>
      <c r="RWZ10" s="110"/>
      <c r="RXA10" s="110"/>
      <c r="RXB10" s="110"/>
      <c r="RXC10" s="110"/>
      <c r="RXD10" s="110"/>
      <c r="RXE10" s="110"/>
      <c r="RXF10" s="110"/>
      <c r="RXG10" s="110"/>
      <c r="RXH10" s="110"/>
      <c r="RXI10" s="110"/>
      <c r="RXJ10" s="110"/>
      <c r="RXK10" s="110"/>
      <c r="RXL10" s="110"/>
      <c r="RXM10" s="110"/>
      <c r="RXN10" s="110"/>
      <c r="RXO10" s="110"/>
      <c r="RXP10" s="110"/>
      <c r="RXQ10" s="110"/>
      <c r="RXR10" s="110"/>
      <c r="RXS10" s="110"/>
      <c r="RXT10" s="110"/>
      <c r="RXU10" s="110"/>
      <c r="RXV10" s="110"/>
      <c r="RXW10" s="110"/>
      <c r="RXX10" s="110"/>
      <c r="RXY10" s="110"/>
      <c r="RXZ10" s="110"/>
      <c r="RYA10" s="110"/>
      <c r="RYB10" s="110"/>
      <c r="RYC10" s="110"/>
      <c r="RYD10" s="110"/>
      <c r="RYE10" s="110"/>
      <c r="RYF10" s="110"/>
      <c r="RYG10" s="110"/>
      <c r="RYH10" s="110"/>
      <c r="RYI10" s="110"/>
      <c r="RYJ10" s="110"/>
      <c r="RYK10" s="110"/>
      <c r="RYL10" s="110"/>
      <c r="RYM10" s="110"/>
      <c r="RYN10" s="110"/>
      <c r="RYO10" s="110"/>
      <c r="RYP10" s="110"/>
      <c r="RYQ10" s="110"/>
      <c r="RYR10" s="110"/>
      <c r="RYS10" s="110"/>
      <c r="RYT10" s="110"/>
      <c r="RYU10" s="110"/>
      <c r="RYV10" s="110"/>
      <c r="RYW10" s="110"/>
      <c r="RYX10" s="110"/>
      <c r="RYY10" s="110"/>
      <c r="RYZ10" s="110"/>
      <c r="RZA10" s="110"/>
      <c r="RZB10" s="110"/>
      <c r="RZC10" s="110"/>
      <c r="RZD10" s="110"/>
      <c r="RZE10" s="110"/>
      <c r="RZF10" s="110"/>
      <c r="RZG10" s="110"/>
      <c r="RZH10" s="110"/>
      <c r="RZI10" s="110"/>
      <c r="RZJ10" s="110"/>
      <c r="RZK10" s="110"/>
      <c r="RZL10" s="110"/>
      <c r="RZM10" s="110"/>
      <c r="RZN10" s="110"/>
      <c r="RZO10" s="110"/>
      <c r="RZP10" s="110"/>
      <c r="RZQ10" s="110"/>
      <c r="RZR10" s="110"/>
      <c r="RZS10" s="110"/>
      <c r="RZT10" s="110"/>
      <c r="RZU10" s="110"/>
      <c r="RZV10" s="110"/>
      <c r="RZW10" s="110"/>
      <c r="RZX10" s="110"/>
      <c r="RZY10" s="110"/>
      <c r="RZZ10" s="110"/>
      <c r="SAA10" s="110"/>
      <c r="SAB10" s="110"/>
      <c r="SAC10" s="110"/>
      <c r="SAD10" s="110"/>
      <c r="SAE10" s="110"/>
      <c r="SAF10" s="110"/>
      <c r="SAG10" s="110"/>
      <c r="SAH10" s="110"/>
      <c r="SAI10" s="110"/>
      <c r="SAJ10" s="110"/>
      <c r="SAK10" s="110"/>
      <c r="SAL10" s="110"/>
      <c r="SAM10" s="110"/>
      <c r="SAN10" s="110"/>
      <c r="SAO10" s="110"/>
      <c r="SAP10" s="110"/>
      <c r="SAQ10" s="110"/>
      <c r="SAR10" s="110"/>
      <c r="SAS10" s="110"/>
      <c r="SAT10" s="110"/>
      <c r="SAU10" s="110"/>
      <c r="SAV10" s="110"/>
      <c r="SAW10" s="110"/>
      <c r="SAX10" s="110"/>
      <c r="SAY10" s="110"/>
      <c r="SAZ10" s="110"/>
      <c r="SBA10" s="110"/>
      <c r="SBB10" s="110"/>
      <c r="SBC10" s="110"/>
      <c r="SBD10" s="110"/>
      <c r="SBE10" s="110"/>
      <c r="SBF10" s="110"/>
      <c r="SBG10" s="110"/>
      <c r="SBH10" s="110"/>
      <c r="SBI10" s="110"/>
      <c r="SBJ10" s="110"/>
      <c r="SBK10" s="110"/>
      <c r="SBL10" s="110"/>
      <c r="SBM10" s="110"/>
      <c r="SBN10" s="110"/>
      <c r="SBO10" s="110"/>
      <c r="SBP10" s="110"/>
      <c r="SBQ10" s="110"/>
      <c r="SBR10" s="110"/>
      <c r="SBS10" s="110"/>
      <c r="SBT10" s="110"/>
      <c r="SBU10" s="110"/>
      <c r="SBV10" s="110"/>
      <c r="SBW10" s="110"/>
      <c r="SBX10" s="110"/>
      <c r="SBY10" s="110"/>
      <c r="SBZ10" s="110"/>
      <c r="SCA10" s="110"/>
      <c r="SCB10" s="110"/>
      <c r="SCC10" s="110"/>
      <c r="SCD10" s="110"/>
      <c r="SCE10" s="110"/>
      <c r="SCF10" s="110"/>
      <c r="SCG10" s="110"/>
      <c r="SCH10" s="110"/>
      <c r="SCI10" s="110"/>
      <c r="SCJ10" s="110"/>
      <c r="SCK10" s="110"/>
      <c r="SCL10" s="110"/>
      <c r="SCM10" s="110"/>
      <c r="SCN10" s="110"/>
      <c r="SCO10" s="110"/>
      <c r="SCP10" s="110"/>
      <c r="SCQ10" s="110"/>
      <c r="SCR10" s="110"/>
      <c r="SCS10" s="110"/>
      <c r="SCT10" s="110"/>
      <c r="SCU10" s="110"/>
      <c r="SCV10" s="110"/>
      <c r="SCW10" s="110"/>
      <c r="SCX10" s="110"/>
      <c r="SCY10" s="110"/>
      <c r="SCZ10" s="110"/>
      <c r="SDA10" s="110"/>
      <c r="SDB10" s="110"/>
      <c r="SDC10" s="110"/>
      <c r="SDD10" s="110"/>
      <c r="SDE10" s="110"/>
      <c r="SDF10" s="110"/>
      <c r="SDG10" s="110"/>
      <c r="SDH10" s="110"/>
      <c r="SDI10" s="110"/>
      <c r="SDJ10" s="110"/>
      <c r="SDK10" s="110"/>
      <c r="SDL10" s="110"/>
      <c r="SDM10" s="110"/>
      <c r="SDN10" s="110"/>
      <c r="SDO10" s="110"/>
      <c r="SDP10" s="110"/>
      <c r="SDQ10" s="110"/>
      <c r="SDR10" s="110"/>
      <c r="SDS10" s="110"/>
      <c r="SDT10" s="110"/>
      <c r="SDU10" s="110"/>
      <c r="SDV10" s="110"/>
      <c r="SDW10" s="110"/>
      <c r="SDX10" s="110"/>
      <c r="SDY10" s="110"/>
      <c r="SDZ10" s="110"/>
      <c r="SEA10" s="110"/>
      <c r="SEB10" s="110"/>
      <c r="SEC10" s="110"/>
      <c r="SED10" s="110"/>
      <c r="SEE10" s="110"/>
      <c r="SEF10" s="110"/>
      <c r="SEG10" s="110"/>
      <c r="SEH10" s="110"/>
      <c r="SEI10" s="110"/>
      <c r="SEJ10" s="110"/>
      <c r="SEK10" s="110"/>
      <c r="SEL10" s="110"/>
      <c r="SEM10" s="110"/>
      <c r="SEN10" s="110"/>
      <c r="SEO10" s="110"/>
      <c r="SEP10" s="110"/>
      <c r="SEQ10" s="110"/>
      <c r="SER10" s="110"/>
      <c r="SES10" s="110"/>
      <c r="SET10" s="110"/>
      <c r="SEU10" s="110"/>
      <c r="SEV10" s="110"/>
      <c r="SEW10" s="110"/>
      <c r="SEX10" s="110"/>
      <c r="SEY10" s="110"/>
      <c r="SEZ10" s="110"/>
      <c r="SFA10" s="110"/>
      <c r="SFB10" s="110"/>
      <c r="SFC10" s="110"/>
      <c r="SFD10" s="110"/>
      <c r="SFE10" s="110"/>
      <c r="SFF10" s="110"/>
      <c r="SFG10" s="110"/>
      <c r="SFH10" s="110"/>
      <c r="SFI10" s="110"/>
      <c r="SFJ10" s="110"/>
      <c r="SFK10" s="110"/>
      <c r="SFL10" s="110"/>
      <c r="SFM10" s="110"/>
      <c r="SFN10" s="110"/>
      <c r="SFO10" s="110"/>
      <c r="SFP10" s="110"/>
      <c r="SFQ10" s="110"/>
      <c r="SFR10" s="110"/>
      <c r="SFS10" s="110"/>
      <c r="SFT10" s="110"/>
      <c r="SFU10" s="110"/>
      <c r="SFV10" s="110"/>
      <c r="SFW10" s="110"/>
      <c r="SFX10" s="110"/>
      <c r="SFY10" s="110"/>
      <c r="SFZ10" s="110"/>
      <c r="SGA10" s="110"/>
      <c r="SGB10" s="110"/>
      <c r="SGC10" s="110"/>
      <c r="SGD10" s="110"/>
      <c r="SGE10" s="110"/>
      <c r="SGF10" s="110"/>
      <c r="SGG10" s="110"/>
      <c r="SGH10" s="110"/>
      <c r="SGI10" s="110"/>
      <c r="SGJ10" s="110"/>
      <c r="SGK10" s="110"/>
      <c r="SGL10" s="110"/>
      <c r="SGM10" s="110"/>
      <c r="SGN10" s="110"/>
      <c r="SGO10" s="110"/>
      <c r="SGP10" s="110"/>
      <c r="SGQ10" s="110"/>
      <c r="SGR10" s="110"/>
      <c r="SGS10" s="110"/>
      <c r="SGT10" s="110"/>
      <c r="SGU10" s="110"/>
      <c r="SGV10" s="110"/>
      <c r="SGW10" s="110"/>
      <c r="SGX10" s="110"/>
      <c r="SGY10" s="110"/>
      <c r="SGZ10" s="110"/>
      <c r="SHA10" s="110"/>
      <c r="SHB10" s="110"/>
      <c r="SHC10" s="110"/>
      <c r="SHD10" s="110"/>
      <c r="SHE10" s="110"/>
      <c r="SHF10" s="110"/>
      <c r="SHG10" s="110"/>
      <c r="SHH10" s="110"/>
      <c r="SHI10" s="110"/>
      <c r="SHJ10" s="110"/>
      <c r="SHK10" s="110"/>
      <c r="SHL10" s="110"/>
      <c r="SHM10" s="110"/>
      <c r="SHN10" s="110"/>
      <c r="SHO10" s="110"/>
      <c r="SHP10" s="110"/>
      <c r="SHQ10" s="110"/>
      <c r="SHR10" s="110"/>
      <c r="SHS10" s="110"/>
      <c r="SHT10" s="110"/>
      <c r="SHU10" s="110"/>
      <c r="SHV10" s="110"/>
      <c r="SHW10" s="110"/>
      <c r="SHX10" s="110"/>
      <c r="SHY10" s="110"/>
      <c r="SHZ10" s="110"/>
      <c r="SIA10" s="110"/>
      <c r="SIB10" s="110"/>
      <c r="SIC10" s="110"/>
      <c r="SID10" s="110"/>
      <c r="SIE10" s="110"/>
      <c r="SIF10" s="110"/>
      <c r="SIG10" s="110"/>
      <c r="SIH10" s="110"/>
      <c r="SII10" s="110"/>
      <c r="SIJ10" s="110"/>
      <c r="SIK10" s="110"/>
      <c r="SIL10" s="110"/>
      <c r="SIM10" s="110"/>
      <c r="SIN10" s="110"/>
      <c r="SIO10" s="110"/>
      <c r="SIP10" s="110"/>
      <c r="SIQ10" s="110"/>
      <c r="SIR10" s="110"/>
      <c r="SIS10" s="110"/>
      <c r="SIT10" s="110"/>
      <c r="SIU10" s="110"/>
      <c r="SIV10" s="110"/>
      <c r="SIW10" s="110"/>
      <c r="SIX10" s="110"/>
      <c r="SIY10" s="110"/>
      <c r="SIZ10" s="110"/>
      <c r="SJA10" s="110"/>
      <c r="SJB10" s="110"/>
      <c r="SJC10" s="110"/>
      <c r="SJD10" s="110"/>
      <c r="SJE10" s="110"/>
      <c r="SJF10" s="110"/>
      <c r="SJG10" s="110"/>
      <c r="SJH10" s="110"/>
      <c r="SJI10" s="110"/>
      <c r="SJJ10" s="110"/>
      <c r="SJK10" s="110"/>
      <c r="SJL10" s="110"/>
      <c r="SJM10" s="110"/>
      <c r="SJN10" s="110"/>
      <c r="SJO10" s="110"/>
      <c r="SJP10" s="110"/>
      <c r="SJQ10" s="110"/>
      <c r="SJR10" s="110"/>
      <c r="SJS10" s="110"/>
      <c r="SJT10" s="110"/>
      <c r="SJU10" s="110"/>
      <c r="SJV10" s="110"/>
      <c r="SJW10" s="110"/>
      <c r="SJX10" s="110"/>
      <c r="SJY10" s="110"/>
      <c r="SJZ10" s="110"/>
      <c r="SKA10" s="110"/>
      <c r="SKB10" s="110"/>
      <c r="SKC10" s="110"/>
      <c r="SKD10" s="110"/>
      <c r="SKE10" s="110"/>
      <c r="SKF10" s="110"/>
      <c r="SKG10" s="110"/>
      <c r="SKH10" s="110"/>
      <c r="SKI10" s="110"/>
      <c r="SKJ10" s="110"/>
      <c r="SKK10" s="110"/>
      <c r="SKL10" s="110"/>
      <c r="SKM10" s="110"/>
      <c r="SKN10" s="110"/>
      <c r="SKO10" s="110"/>
      <c r="SKP10" s="110"/>
      <c r="SKQ10" s="110"/>
      <c r="SKR10" s="110"/>
      <c r="SKS10" s="110"/>
      <c r="SKT10" s="110"/>
      <c r="SKU10" s="110"/>
      <c r="SKV10" s="110"/>
      <c r="SKW10" s="110"/>
      <c r="SKX10" s="110"/>
      <c r="SKY10" s="110"/>
      <c r="SKZ10" s="110"/>
      <c r="SLA10" s="110"/>
      <c r="SLB10" s="110"/>
      <c r="SLC10" s="110"/>
      <c r="SLD10" s="110"/>
      <c r="SLE10" s="110"/>
      <c r="SLF10" s="110"/>
      <c r="SLG10" s="110"/>
      <c r="SLH10" s="110"/>
      <c r="SLI10" s="110"/>
      <c r="SLJ10" s="110"/>
      <c r="SLK10" s="110"/>
      <c r="SLL10" s="110"/>
      <c r="SLM10" s="110"/>
      <c r="SLN10" s="110"/>
      <c r="SLO10" s="110"/>
      <c r="SLP10" s="110"/>
      <c r="SLQ10" s="110"/>
      <c r="SLR10" s="110"/>
      <c r="SLS10" s="110"/>
      <c r="SLT10" s="110"/>
      <c r="SLU10" s="110"/>
      <c r="SLV10" s="110"/>
      <c r="SLW10" s="110"/>
      <c r="SLX10" s="110"/>
      <c r="SLY10" s="110"/>
      <c r="SLZ10" s="110"/>
      <c r="SMA10" s="110"/>
      <c r="SMB10" s="110"/>
      <c r="SMC10" s="110"/>
      <c r="SMD10" s="110"/>
      <c r="SME10" s="110"/>
      <c r="SMF10" s="110"/>
      <c r="SMG10" s="110"/>
      <c r="SMH10" s="110"/>
      <c r="SMI10" s="110"/>
      <c r="SMJ10" s="110"/>
      <c r="SMK10" s="110"/>
      <c r="SML10" s="110"/>
      <c r="SMM10" s="110"/>
      <c r="SMN10" s="110"/>
      <c r="SMO10" s="110"/>
      <c r="SMP10" s="110"/>
      <c r="SMQ10" s="110"/>
      <c r="SMR10" s="110"/>
      <c r="SMS10" s="110"/>
      <c r="SMT10" s="110"/>
      <c r="SMU10" s="110"/>
      <c r="SMV10" s="110"/>
      <c r="SMW10" s="110"/>
      <c r="SMX10" s="110"/>
      <c r="SMY10" s="110"/>
      <c r="SMZ10" s="110"/>
      <c r="SNA10" s="110"/>
      <c r="SNB10" s="110"/>
      <c r="SNC10" s="110"/>
      <c r="SND10" s="110"/>
      <c r="SNE10" s="110"/>
      <c r="SNF10" s="110"/>
      <c r="SNG10" s="110"/>
      <c r="SNH10" s="110"/>
      <c r="SNI10" s="110"/>
      <c r="SNJ10" s="110"/>
      <c r="SNK10" s="110"/>
      <c r="SNL10" s="110"/>
      <c r="SNM10" s="110"/>
      <c r="SNN10" s="110"/>
      <c r="SNO10" s="110"/>
      <c r="SNP10" s="110"/>
      <c r="SNQ10" s="110"/>
      <c r="SNR10" s="110"/>
      <c r="SNS10" s="110"/>
      <c r="SNT10" s="110"/>
      <c r="SNU10" s="110"/>
      <c r="SNV10" s="110"/>
      <c r="SNW10" s="110"/>
      <c r="SNX10" s="110"/>
      <c r="SNY10" s="110"/>
      <c r="SNZ10" s="110"/>
      <c r="SOA10" s="110"/>
      <c r="SOB10" s="110"/>
      <c r="SOC10" s="110"/>
      <c r="SOD10" s="110"/>
      <c r="SOE10" s="110"/>
      <c r="SOF10" s="110"/>
      <c r="SOG10" s="110"/>
      <c r="SOH10" s="110"/>
      <c r="SOI10" s="110"/>
      <c r="SOJ10" s="110"/>
      <c r="SOK10" s="110"/>
      <c r="SOL10" s="110"/>
      <c r="SOM10" s="110"/>
      <c r="SON10" s="110"/>
      <c r="SOO10" s="110"/>
      <c r="SOP10" s="110"/>
      <c r="SOQ10" s="110"/>
      <c r="SOR10" s="110"/>
      <c r="SOS10" s="110"/>
      <c r="SOT10" s="110"/>
      <c r="SOU10" s="110"/>
      <c r="SOV10" s="110"/>
      <c r="SOW10" s="110"/>
      <c r="SOX10" s="110"/>
      <c r="SOY10" s="110"/>
      <c r="SOZ10" s="110"/>
      <c r="SPA10" s="110"/>
      <c r="SPB10" s="110"/>
      <c r="SPC10" s="110"/>
      <c r="SPD10" s="110"/>
      <c r="SPE10" s="110"/>
      <c r="SPF10" s="110"/>
      <c r="SPG10" s="110"/>
      <c r="SPH10" s="110"/>
      <c r="SPI10" s="110"/>
      <c r="SPJ10" s="110"/>
      <c r="SPK10" s="110"/>
      <c r="SPL10" s="110"/>
      <c r="SPM10" s="110"/>
      <c r="SPN10" s="110"/>
      <c r="SPO10" s="110"/>
      <c r="SPP10" s="110"/>
      <c r="SPQ10" s="110"/>
      <c r="SPR10" s="110"/>
      <c r="SPS10" s="110"/>
      <c r="SPT10" s="110"/>
      <c r="SPU10" s="110"/>
      <c r="SPV10" s="110"/>
      <c r="SPW10" s="110"/>
      <c r="SPX10" s="110"/>
      <c r="SPY10" s="110"/>
      <c r="SPZ10" s="110"/>
      <c r="SQA10" s="110"/>
      <c r="SQB10" s="110"/>
      <c r="SQC10" s="110"/>
      <c r="SQD10" s="110"/>
      <c r="SQE10" s="110"/>
      <c r="SQF10" s="110"/>
      <c r="SQG10" s="110"/>
      <c r="SQH10" s="110"/>
      <c r="SQI10" s="110"/>
      <c r="SQJ10" s="110"/>
      <c r="SQK10" s="110"/>
      <c r="SQL10" s="110"/>
      <c r="SQM10" s="110"/>
      <c r="SQN10" s="110"/>
      <c r="SQO10" s="110"/>
      <c r="SQP10" s="110"/>
      <c r="SQQ10" s="110"/>
      <c r="SQR10" s="110"/>
      <c r="SQS10" s="110"/>
      <c r="SQT10" s="110"/>
      <c r="SQU10" s="110"/>
      <c r="SQV10" s="110"/>
      <c r="SQW10" s="110"/>
      <c r="SQX10" s="110"/>
      <c r="SQY10" s="110"/>
      <c r="SQZ10" s="110"/>
      <c r="SRA10" s="110"/>
      <c r="SRB10" s="110"/>
      <c r="SRC10" s="110"/>
      <c r="SRD10" s="110"/>
      <c r="SRE10" s="110"/>
      <c r="SRF10" s="110"/>
      <c r="SRG10" s="110"/>
      <c r="SRH10" s="110"/>
      <c r="SRI10" s="110"/>
      <c r="SRJ10" s="110"/>
      <c r="SRK10" s="110"/>
      <c r="SRL10" s="110"/>
      <c r="SRM10" s="110"/>
      <c r="SRN10" s="110"/>
      <c r="SRO10" s="110"/>
      <c r="SRP10" s="110"/>
      <c r="SRQ10" s="110"/>
      <c r="SRR10" s="110"/>
      <c r="SRS10" s="110"/>
      <c r="SRT10" s="110"/>
      <c r="SRU10" s="110"/>
      <c r="SRV10" s="110"/>
      <c r="SRW10" s="110"/>
      <c r="SRX10" s="110"/>
      <c r="SRY10" s="110"/>
      <c r="SRZ10" s="110"/>
      <c r="SSA10" s="110"/>
      <c r="SSB10" s="110"/>
      <c r="SSC10" s="110"/>
      <c r="SSD10" s="110"/>
      <c r="SSE10" s="110"/>
      <c r="SSF10" s="110"/>
      <c r="SSG10" s="110"/>
      <c r="SSH10" s="110"/>
      <c r="SSI10" s="110"/>
      <c r="SSJ10" s="110"/>
      <c r="SSK10" s="110"/>
      <c r="SSL10" s="110"/>
      <c r="SSM10" s="110"/>
      <c r="SSN10" s="110"/>
      <c r="SSO10" s="110"/>
      <c r="SSP10" s="110"/>
      <c r="SSQ10" s="110"/>
      <c r="SSR10" s="110"/>
      <c r="SSS10" s="110"/>
      <c r="SST10" s="110"/>
      <c r="SSU10" s="110"/>
      <c r="SSV10" s="110"/>
      <c r="SSW10" s="110"/>
      <c r="SSX10" s="110"/>
      <c r="SSY10" s="110"/>
      <c r="SSZ10" s="110"/>
      <c r="STA10" s="110"/>
      <c r="STB10" s="110"/>
      <c r="STC10" s="110"/>
      <c r="STD10" s="110"/>
      <c r="STE10" s="110"/>
      <c r="STF10" s="110"/>
      <c r="STG10" s="110"/>
      <c r="STH10" s="110"/>
      <c r="STI10" s="110"/>
      <c r="STJ10" s="110"/>
      <c r="STK10" s="110"/>
      <c r="STL10" s="110"/>
      <c r="STM10" s="110"/>
      <c r="STN10" s="110"/>
      <c r="STO10" s="110"/>
      <c r="STP10" s="110"/>
      <c r="STQ10" s="110"/>
      <c r="STR10" s="110"/>
      <c r="STS10" s="110"/>
      <c r="STT10" s="110"/>
      <c r="STU10" s="110"/>
      <c r="STV10" s="110"/>
      <c r="STW10" s="110"/>
      <c r="STX10" s="110"/>
      <c r="STY10" s="110"/>
      <c r="STZ10" s="110"/>
      <c r="SUA10" s="110"/>
      <c r="SUB10" s="110"/>
      <c r="SUC10" s="110"/>
      <c r="SUD10" s="110"/>
      <c r="SUE10" s="110"/>
      <c r="SUF10" s="110"/>
      <c r="SUG10" s="110"/>
      <c r="SUH10" s="110"/>
      <c r="SUI10" s="110"/>
      <c r="SUJ10" s="110"/>
      <c r="SUK10" s="110"/>
      <c r="SUL10" s="110"/>
      <c r="SUM10" s="110"/>
      <c r="SUN10" s="110"/>
      <c r="SUO10" s="110"/>
      <c r="SUP10" s="110"/>
      <c r="SUQ10" s="110"/>
      <c r="SUR10" s="110"/>
      <c r="SUS10" s="110"/>
      <c r="SUT10" s="110"/>
      <c r="SUU10" s="110"/>
      <c r="SUV10" s="110"/>
      <c r="SUW10" s="110"/>
      <c r="SUX10" s="110"/>
      <c r="SUY10" s="110"/>
      <c r="SUZ10" s="110"/>
      <c r="SVA10" s="110"/>
      <c r="SVB10" s="110"/>
      <c r="SVC10" s="110"/>
      <c r="SVD10" s="110"/>
      <c r="SVE10" s="110"/>
      <c r="SVF10" s="110"/>
      <c r="SVG10" s="110"/>
      <c r="SVH10" s="110"/>
      <c r="SVI10" s="110"/>
      <c r="SVJ10" s="110"/>
      <c r="SVK10" s="110"/>
      <c r="SVL10" s="110"/>
      <c r="SVM10" s="110"/>
      <c r="SVN10" s="110"/>
      <c r="SVO10" s="110"/>
      <c r="SVP10" s="110"/>
      <c r="SVQ10" s="110"/>
      <c r="SVR10" s="110"/>
      <c r="SVS10" s="110"/>
      <c r="SVT10" s="110"/>
      <c r="SVU10" s="110"/>
      <c r="SVV10" s="110"/>
      <c r="SVW10" s="110"/>
      <c r="SVX10" s="110"/>
      <c r="SVY10" s="110"/>
      <c r="SVZ10" s="110"/>
      <c r="SWA10" s="110"/>
      <c r="SWB10" s="110"/>
      <c r="SWC10" s="110"/>
      <c r="SWD10" s="110"/>
      <c r="SWE10" s="110"/>
      <c r="SWF10" s="110"/>
      <c r="SWG10" s="110"/>
      <c r="SWH10" s="110"/>
      <c r="SWI10" s="110"/>
      <c r="SWJ10" s="110"/>
      <c r="SWK10" s="110"/>
      <c r="SWL10" s="110"/>
      <c r="SWM10" s="110"/>
      <c r="SWN10" s="110"/>
      <c r="SWO10" s="110"/>
      <c r="SWP10" s="110"/>
      <c r="SWQ10" s="110"/>
      <c r="SWR10" s="110"/>
      <c r="SWS10" s="110"/>
      <c r="SWT10" s="110"/>
      <c r="SWU10" s="110"/>
      <c r="SWV10" s="110"/>
      <c r="SWW10" s="110"/>
      <c r="SWX10" s="110"/>
      <c r="SWY10" s="110"/>
      <c r="SWZ10" s="110"/>
      <c r="SXA10" s="110"/>
      <c r="SXB10" s="110"/>
      <c r="SXC10" s="110"/>
      <c r="SXD10" s="110"/>
      <c r="SXE10" s="110"/>
      <c r="SXF10" s="110"/>
      <c r="SXG10" s="110"/>
      <c r="SXH10" s="110"/>
      <c r="SXI10" s="110"/>
      <c r="SXJ10" s="110"/>
      <c r="SXK10" s="110"/>
      <c r="SXL10" s="110"/>
      <c r="SXM10" s="110"/>
      <c r="SXN10" s="110"/>
      <c r="SXO10" s="110"/>
      <c r="SXP10" s="110"/>
      <c r="SXQ10" s="110"/>
      <c r="SXR10" s="110"/>
      <c r="SXS10" s="110"/>
      <c r="SXT10" s="110"/>
      <c r="SXU10" s="110"/>
      <c r="SXV10" s="110"/>
      <c r="SXW10" s="110"/>
      <c r="SXX10" s="110"/>
      <c r="SXY10" s="110"/>
      <c r="SXZ10" s="110"/>
      <c r="SYA10" s="110"/>
      <c r="SYB10" s="110"/>
      <c r="SYC10" s="110"/>
      <c r="SYD10" s="110"/>
      <c r="SYE10" s="110"/>
      <c r="SYF10" s="110"/>
      <c r="SYG10" s="110"/>
      <c r="SYH10" s="110"/>
      <c r="SYI10" s="110"/>
      <c r="SYJ10" s="110"/>
      <c r="SYK10" s="110"/>
      <c r="SYL10" s="110"/>
      <c r="SYM10" s="110"/>
      <c r="SYN10" s="110"/>
      <c r="SYO10" s="110"/>
      <c r="SYP10" s="110"/>
      <c r="SYQ10" s="110"/>
      <c r="SYR10" s="110"/>
      <c r="SYS10" s="110"/>
      <c r="SYT10" s="110"/>
      <c r="SYU10" s="110"/>
      <c r="SYV10" s="110"/>
      <c r="SYW10" s="110"/>
      <c r="SYX10" s="110"/>
      <c r="SYY10" s="110"/>
      <c r="SYZ10" s="110"/>
      <c r="SZA10" s="110"/>
      <c r="SZB10" s="110"/>
      <c r="SZC10" s="110"/>
      <c r="SZD10" s="110"/>
      <c r="SZE10" s="110"/>
      <c r="SZF10" s="110"/>
      <c r="SZG10" s="110"/>
      <c r="SZH10" s="110"/>
      <c r="SZI10" s="110"/>
      <c r="SZJ10" s="110"/>
      <c r="SZK10" s="110"/>
      <c r="SZL10" s="110"/>
      <c r="SZM10" s="110"/>
      <c r="SZN10" s="110"/>
      <c r="SZO10" s="110"/>
      <c r="SZP10" s="110"/>
      <c r="SZQ10" s="110"/>
      <c r="SZR10" s="110"/>
      <c r="SZS10" s="110"/>
      <c r="SZT10" s="110"/>
      <c r="SZU10" s="110"/>
      <c r="SZV10" s="110"/>
      <c r="SZW10" s="110"/>
      <c r="SZX10" s="110"/>
      <c r="SZY10" s="110"/>
      <c r="SZZ10" s="110"/>
      <c r="TAA10" s="110"/>
      <c r="TAB10" s="110"/>
      <c r="TAC10" s="110"/>
      <c r="TAD10" s="110"/>
      <c r="TAE10" s="110"/>
      <c r="TAF10" s="110"/>
      <c r="TAG10" s="110"/>
      <c r="TAH10" s="110"/>
      <c r="TAI10" s="110"/>
      <c r="TAJ10" s="110"/>
      <c r="TAK10" s="110"/>
      <c r="TAL10" s="110"/>
      <c r="TAM10" s="110"/>
      <c r="TAN10" s="110"/>
      <c r="TAO10" s="110"/>
      <c r="TAP10" s="110"/>
      <c r="TAQ10" s="110"/>
      <c r="TAR10" s="110"/>
      <c r="TAS10" s="110"/>
      <c r="TAT10" s="110"/>
      <c r="TAU10" s="110"/>
      <c r="TAV10" s="110"/>
      <c r="TAW10" s="110"/>
      <c r="TAX10" s="110"/>
      <c r="TAY10" s="110"/>
      <c r="TAZ10" s="110"/>
      <c r="TBA10" s="110"/>
      <c r="TBB10" s="110"/>
      <c r="TBC10" s="110"/>
      <c r="TBD10" s="110"/>
      <c r="TBE10" s="110"/>
      <c r="TBF10" s="110"/>
      <c r="TBG10" s="110"/>
      <c r="TBH10" s="110"/>
      <c r="TBI10" s="110"/>
      <c r="TBJ10" s="110"/>
      <c r="TBK10" s="110"/>
      <c r="TBL10" s="110"/>
      <c r="TBM10" s="110"/>
      <c r="TBN10" s="110"/>
      <c r="TBO10" s="110"/>
      <c r="TBP10" s="110"/>
      <c r="TBQ10" s="110"/>
      <c r="TBR10" s="110"/>
      <c r="TBS10" s="110"/>
      <c r="TBT10" s="110"/>
      <c r="TBU10" s="110"/>
      <c r="TBV10" s="110"/>
      <c r="TBW10" s="110"/>
      <c r="TBX10" s="110"/>
      <c r="TBY10" s="110"/>
      <c r="TBZ10" s="110"/>
      <c r="TCA10" s="110"/>
      <c r="TCB10" s="110"/>
      <c r="TCC10" s="110"/>
      <c r="TCD10" s="110"/>
      <c r="TCE10" s="110"/>
      <c r="TCF10" s="110"/>
      <c r="TCG10" s="110"/>
      <c r="TCH10" s="110"/>
      <c r="TCI10" s="110"/>
      <c r="TCJ10" s="110"/>
      <c r="TCK10" s="110"/>
      <c r="TCL10" s="110"/>
      <c r="TCM10" s="110"/>
      <c r="TCN10" s="110"/>
      <c r="TCO10" s="110"/>
      <c r="TCP10" s="110"/>
      <c r="TCQ10" s="110"/>
      <c r="TCR10" s="110"/>
      <c r="TCS10" s="110"/>
      <c r="TCT10" s="110"/>
      <c r="TCU10" s="110"/>
      <c r="TCV10" s="110"/>
      <c r="TCW10" s="110"/>
      <c r="TCX10" s="110"/>
      <c r="TCY10" s="110"/>
      <c r="TCZ10" s="110"/>
      <c r="TDA10" s="110"/>
      <c r="TDB10" s="110"/>
      <c r="TDC10" s="110"/>
      <c r="TDD10" s="110"/>
      <c r="TDE10" s="110"/>
      <c r="TDF10" s="110"/>
      <c r="TDG10" s="110"/>
      <c r="TDH10" s="110"/>
      <c r="TDI10" s="110"/>
      <c r="TDJ10" s="110"/>
      <c r="TDK10" s="110"/>
      <c r="TDL10" s="110"/>
      <c r="TDM10" s="110"/>
      <c r="TDN10" s="110"/>
      <c r="TDO10" s="110"/>
      <c r="TDP10" s="110"/>
      <c r="TDQ10" s="110"/>
      <c r="TDR10" s="110"/>
      <c r="TDS10" s="110"/>
      <c r="TDT10" s="110"/>
      <c r="TDU10" s="110"/>
      <c r="TDV10" s="110"/>
      <c r="TDW10" s="110"/>
      <c r="TDX10" s="110"/>
      <c r="TDY10" s="110"/>
      <c r="TDZ10" s="110"/>
      <c r="TEA10" s="110"/>
      <c r="TEB10" s="110"/>
      <c r="TEC10" s="110"/>
      <c r="TED10" s="110"/>
      <c r="TEE10" s="110"/>
      <c r="TEF10" s="110"/>
      <c r="TEG10" s="110"/>
      <c r="TEH10" s="110"/>
      <c r="TEI10" s="110"/>
      <c r="TEJ10" s="110"/>
      <c r="TEK10" s="110"/>
      <c r="TEL10" s="110"/>
      <c r="TEM10" s="110"/>
      <c r="TEN10" s="110"/>
      <c r="TEO10" s="110"/>
      <c r="TEP10" s="110"/>
      <c r="TEQ10" s="110"/>
      <c r="TER10" s="110"/>
      <c r="TES10" s="110"/>
      <c r="TET10" s="110"/>
      <c r="TEU10" s="110"/>
      <c r="TEV10" s="110"/>
      <c r="TEW10" s="110"/>
      <c r="TEX10" s="110"/>
      <c r="TEY10" s="110"/>
      <c r="TEZ10" s="110"/>
      <c r="TFA10" s="110"/>
      <c r="TFB10" s="110"/>
      <c r="TFC10" s="110"/>
      <c r="TFD10" s="110"/>
      <c r="TFE10" s="110"/>
      <c r="TFF10" s="110"/>
      <c r="TFG10" s="110"/>
      <c r="TFH10" s="110"/>
      <c r="TFI10" s="110"/>
      <c r="TFJ10" s="110"/>
      <c r="TFK10" s="110"/>
      <c r="TFL10" s="110"/>
      <c r="TFM10" s="110"/>
      <c r="TFN10" s="110"/>
      <c r="TFO10" s="110"/>
      <c r="TFP10" s="110"/>
      <c r="TFQ10" s="110"/>
      <c r="TFR10" s="110"/>
      <c r="TFS10" s="110"/>
      <c r="TFT10" s="110"/>
      <c r="TFU10" s="110"/>
      <c r="TFV10" s="110"/>
      <c r="TFW10" s="110"/>
      <c r="TFX10" s="110"/>
      <c r="TFY10" s="110"/>
      <c r="TFZ10" s="110"/>
      <c r="TGA10" s="110"/>
      <c r="TGB10" s="110"/>
      <c r="TGC10" s="110"/>
      <c r="TGD10" s="110"/>
      <c r="TGE10" s="110"/>
      <c r="TGF10" s="110"/>
      <c r="TGG10" s="110"/>
      <c r="TGH10" s="110"/>
      <c r="TGI10" s="110"/>
      <c r="TGJ10" s="110"/>
      <c r="TGK10" s="110"/>
      <c r="TGL10" s="110"/>
      <c r="TGM10" s="110"/>
      <c r="TGN10" s="110"/>
      <c r="TGO10" s="110"/>
      <c r="TGP10" s="110"/>
      <c r="TGQ10" s="110"/>
      <c r="TGR10" s="110"/>
      <c r="TGS10" s="110"/>
      <c r="TGT10" s="110"/>
      <c r="TGU10" s="110"/>
      <c r="TGV10" s="110"/>
      <c r="TGW10" s="110"/>
      <c r="TGX10" s="110"/>
      <c r="TGY10" s="110"/>
      <c r="TGZ10" s="110"/>
      <c r="THA10" s="110"/>
      <c r="THB10" s="110"/>
      <c r="THC10" s="110"/>
      <c r="THD10" s="110"/>
      <c r="THE10" s="110"/>
      <c r="THF10" s="110"/>
      <c r="THG10" s="110"/>
      <c r="THH10" s="110"/>
      <c r="THI10" s="110"/>
      <c r="THJ10" s="110"/>
      <c r="THK10" s="110"/>
      <c r="THL10" s="110"/>
      <c r="THM10" s="110"/>
      <c r="THN10" s="110"/>
      <c r="THO10" s="110"/>
      <c r="THP10" s="110"/>
      <c r="THQ10" s="110"/>
      <c r="THR10" s="110"/>
      <c r="THS10" s="110"/>
      <c r="THT10" s="110"/>
      <c r="THU10" s="110"/>
      <c r="THV10" s="110"/>
      <c r="THW10" s="110"/>
      <c r="THX10" s="110"/>
      <c r="THY10" s="110"/>
      <c r="THZ10" s="110"/>
      <c r="TIA10" s="110"/>
      <c r="TIB10" s="110"/>
      <c r="TIC10" s="110"/>
      <c r="TID10" s="110"/>
      <c r="TIE10" s="110"/>
      <c r="TIF10" s="110"/>
      <c r="TIG10" s="110"/>
      <c r="TIH10" s="110"/>
      <c r="TII10" s="110"/>
      <c r="TIJ10" s="110"/>
      <c r="TIK10" s="110"/>
      <c r="TIL10" s="110"/>
      <c r="TIM10" s="110"/>
      <c r="TIN10" s="110"/>
      <c r="TIO10" s="110"/>
      <c r="TIP10" s="110"/>
      <c r="TIQ10" s="110"/>
      <c r="TIR10" s="110"/>
      <c r="TIS10" s="110"/>
      <c r="TIT10" s="110"/>
      <c r="TIU10" s="110"/>
      <c r="TIV10" s="110"/>
      <c r="TIW10" s="110"/>
      <c r="TIX10" s="110"/>
      <c r="TIY10" s="110"/>
      <c r="TIZ10" s="110"/>
      <c r="TJA10" s="110"/>
      <c r="TJB10" s="110"/>
      <c r="TJC10" s="110"/>
      <c r="TJD10" s="110"/>
      <c r="TJE10" s="110"/>
      <c r="TJF10" s="110"/>
      <c r="TJG10" s="110"/>
      <c r="TJH10" s="110"/>
      <c r="TJI10" s="110"/>
      <c r="TJJ10" s="110"/>
      <c r="TJK10" s="110"/>
      <c r="TJL10" s="110"/>
      <c r="TJM10" s="110"/>
      <c r="TJN10" s="110"/>
      <c r="TJO10" s="110"/>
      <c r="TJP10" s="110"/>
      <c r="TJQ10" s="110"/>
      <c r="TJR10" s="110"/>
      <c r="TJS10" s="110"/>
      <c r="TJT10" s="110"/>
      <c r="TJU10" s="110"/>
      <c r="TJV10" s="110"/>
      <c r="TJW10" s="110"/>
      <c r="TJX10" s="110"/>
      <c r="TJY10" s="110"/>
      <c r="TJZ10" s="110"/>
      <c r="TKA10" s="110"/>
      <c r="TKB10" s="110"/>
      <c r="TKC10" s="110"/>
      <c r="TKD10" s="110"/>
      <c r="TKE10" s="110"/>
      <c r="TKF10" s="110"/>
      <c r="TKG10" s="110"/>
      <c r="TKH10" s="110"/>
      <c r="TKI10" s="110"/>
      <c r="TKJ10" s="110"/>
      <c r="TKK10" s="110"/>
      <c r="TKL10" s="110"/>
      <c r="TKM10" s="110"/>
      <c r="TKN10" s="110"/>
      <c r="TKO10" s="110"/>
      <c r="TKP10" s="110"/>
      <c r="TKQ10" s="110"/>
      <c r="TKR10" s="110"/>
      <c r="TKS10" s="110"/>
      <c r="TKT10" s="110"/>
      <c r="TKU10" s="110"/>
      <c r="TKV10" s="110"/>
      <c r="TKW10" s="110"/>
      <c r="TKX10" s="110"/>
      <c r="TKY10" s="110"/>
      <c r="TKZ10" s="110"/>
      <c r="TLA10" s="110"/>
      <c r="TLB10" s="110"/>
      <c r="TLC10" s="110"/>
      <c r="TLD10" s="110"/>
      <c r="TLE10" s="110"/>
      <c r="TLF10" s="110"/>
      <c r="TLG10" s="110"/>
      <c r="TLH10" s="110"/>
      <c r="TLI10" s="110"/>
      <c r="TLJ10" s="110"/>
      <c r="TLK10" s="110"/>
      <c r="TLL10" s="110"/>
      <c r="TLM10" s="110"/>
      <c r="TLN10" s="110"/>
      <c r="TLO10" s="110"/>
      <c r="TLP10" s="110"/>
      <c r="TLQ10" s="110"/>
      <c r="TLR10" s="110"/>
      <c r="TLS10" s="110"/>
      <c r="TLT10" s="110"/>
      <c r="TLU10" s="110"/>
      <c r="TLV10" s="110"/>
      <c r="TLW10" s="110"/>
      <c r="TLX10" s="110"/>
      <c r="TLY10" s="110"/>
      <c r="TLZ10" s="110"/>
      <c r="TMA10" s="110"/>
      <c r="TMB10" s="110"/>
      <c r="TMC10" s="110"/>
      <c r="TMD10" s="110"/>
      <c r="TME10" s="110"/>
      <c r="TMF10" s="110"/>
      <c r="TMG10" s="110"/>
      <c r="TMH10" s="110"/>
      <c r="TMI10" s="110"/>
      <c r="TMJ10" s="110"/>
      <c r="TMK10" s="110"/>
      <c r="TML10" s="110"/>
      <c r="TMM10" s="110"/>
      <c r="TMN10" s="110"/>
      <c r="TMO10" s="110"/>
      <c r="TMP10" s="110"/>
      <c r="TMQ10" s="110"/>
      <c r="TMR10" s="110"/>
      <c r="TMS10" s="110"/>
      <c r="TMT10" s="110"/>
      <c r="TMU10" s="110"/>
      <c r="TMV10" s="110"/>
      <c r="TMW10" s="110"/>
      <c r="TMX10" s="110"/>
      <c r="TMY10" s="110"/>
      <c r="TMZ10" s="110"/>
      <c r="TNA10" s="110"/>
      <c r="TNB10" s="110"/>
      <c r="TNC10" s="110"/>
      <c r="TND10" s="110"/>
      <c r="TNE10" s="110"/>
      <c r="TNF10" s="110"/>
      <c r="TNG10" s="110"/>
      <c r="TNH10" s="110"/>
      <c r="TNI10" s="110"/>
      <c r="TNJ10" s="110"/>
      <c r="TNK10" s="110"/>
      <c r="TNL10" s="110"/>
      <c r="TNM10" s="110"/>
      <c r="TNN10" s="110"/>
      <c r="TNO10" s="110"/>
      <c r="TNP10" s="110"/>
      <c r="TNQ10" s="110"/>
      <c r="TNR10" s="110"/>
      <c r="TNS10" s="110"/>
      <c r="TNT10" s="110"/>
      <c r="TNU10" s="110"/>
      <c r="TNV10" s="110"/>
      <c r="TNW10" s="110"/>
      <c r="TNX10" s="110"/>
      <c r="TNY10" s="110"/>
      <c r="TNZ10" s="110"/>
      <c r="TOA10" s="110"/>
      <c r="TOB10" s="110"/>
      <c r="TOC10" s="110"/>
      <c r="TOD10" s="110"/>
      <c r="TOE10" s="110"/>
      <c r="TOF10" s="110"/>
      <c r="TOG10" s="110"/>
      <c r="TOH10" s="110"/>
      <c r="TOI10" s="110"/>
      <c r="TOJ10" s="110"/>
      <c r="TOK10" s="110"/>
      <c r="TOL10" s="110"/>
      <c r="TOM10" s="110"/>
      <c r="TON10" s="110"/>
      <c r="TOO10" s="110"/>
      <c r="TOP10" s="110"/>
      <c r="TOQ10" s="110"/>
      <c r="TOR10" s="110"/>
      <c r="TOS10" s="110"/>
      <c r="TOT10" s="110"/>
      <c r="TOU10" s="110"/>
      <c r="TOV10" s="110"/>
      <c r="TOW10" s="110"/>
      <c r="TOX10" s="110"/>
      <c r="TOY10" s="110"/>
      <c r="TOZ10" s="110"/>
      <c r="TPA10" s="110"/>
      <c r="TPB10" s="110"/>
      <c r="TPC10" s="110"/>
      <c r="TPD10" s="110"/>
      <c r="TPE10" s="110"/>
      <c r="TPF10" s="110"/>
      <c r="TPG10" s="110"/>
      <c r="TPH10" s="110"/>
      <c r="TPI10" s="110"/>
      <c r="TPJ10" s="110"/>
      <c r="TPK10" s="110"/>
      <c r="TPL10" s="110"/>
      <c r="TPM10" s="110"/>
      <c r="TPN10" s="110"/>
      <c r="TPO10" s="110"/>
      <c r="TPP10" s="110"/>
      <c r="TPQ10" s="110"/>
      <c r="TPR10" s="110"/>
      <c r="TPS10" s="110"/>
      <c r="TPT10" s="110"/>
      <c r="TPU10" s="110"/>
      <c r="TPV10" s="110"/>
      <c r="TPW10" s="110"/>
      <c r="TPX10" s="110"/>
      <c r="TPY10" s="110"/>
      <c r="TPZ10" s="110"/>
      <c r="TQA10" s="110"/>
      <c r="TQB10" s="110"/>
      <c r="TQC10" s="110"/>
      <c r="TQD10" s="110"/>
      <c r="TQE10" s="110"/>
      <c r="TQF10" s="110"/>
      <c r="TQG10" s="110"/>
      <c r="TQH10" s="110"/>
      <c r="TQI10" s="110"/>
      <c r="TQJ10" s="110"/>
      <c r="TQK10" s="110"/>
      <c r="TQL10" s="110"/>
      <c r="TQM10" s="110"/>
      <c r="TQN10" s="110"/>
      <c r="TQO10" s="110"/>
      <c r="TQP10" s="110"/>
      <c r="TQQ10" s="110"/>
      <c r="TQR10" s="110"/>
      <c r="TQS10" s="110"/>
      <c r="TQT10" s="110"/>
      <c r="TQU10" s="110"/>
      <c r="TQV10" s="110"/>
      <c r="TQW10" s="110"/>
      <c r="TQX10" s="110"/>
      <c r="TQY10" s="110"/>
      <c r="TQZ10" s="110"/>
      <c r="TRA10" s="110"/>
      <c r="TRB10" s="110"/>
      <c r="TRC10" s="110"/>
      <c r="TRD10" s="110"/>
      <c r="TRE10" s="110"/>
      <c r="TRF10" s="110"/>
      <c r="TRG10" s="110"/>
      <c r="TRH10" s="110"/>
      <c r="TRI10" s="110"/>
      <c r="TRJ10" s="110"/>
      <c r="TRK10" s="110"/>
      <c r="TRL10" s="110"/>
      <c r="TRM10" s="110"/>
      <c r="TRN10" s="110"/>
      <c r="TRO10" s="110"/>
      <c r="TRP10" s="110"/>
      <c r="TRQ10" s="110"/>
      <c r="TRR10" s="110"/>
      <c r="TRS10" s="110"/>
      <c r="TRT10" s="110"/>
      <c r="TRU10" s="110"/>
      <c r="TRV10" s="110"/>
      <c r="TRW10" s="110"/>
      <c r="TRX10" s="110"/>
      <c r="TRY10" s="110"/>
      <c r="TRZ10" s="110"/>
      <c r="TSA10" s="110"/>
      <c r="TSB10" s="110"/>
      <c r="TSC10" s="110"/>
      <c r="TSD10" s="110"/>
      <c r="TSE10" s="110"/>
      <c r="TSF10" s="110"/>
      <c r="TSG10" s="110"/>
      <c r="TSH10" s="110"/>
      <c r="TSI10" s="110"/>
      <c r="TSJ10" s="110"/>
      <c r="TSK10" s="110"/>
      <c r="TSL10" s="110"/>
      <c r="TSM10" s="110"/>
      <c r="TSN10" s="110"/>
      <c r="TSO10" s="110"/>
      <c r="TSP10" s="110"/>
      <c r="TSQ10" s="110"/>
      <c r="TSR10" s="110"/>
      <c r="TSS10" s="110"/>
      <c r="TST10" s="110"/>
      <c r="TSU10" s="110"/>
      <c r="TSV10" s="110"/>
      <c r="TSW10" s="110"/>
      <c r="TSX10" s="110"/>
      <c r="TSY10" s="110"/>
      <c r="TSZ10" s="110"/>
      <c r="TTA10" s="110"/>
      <c r="TTB10" s="110"/>
      <c r="TTC10" s="110"/>
      <c r="TTD10" s="110"/>
      <c r="TTE10" s="110"/>
      <c r="TTF10" s="110"/>
      <c r="TTG10" s="110"/>
      <c r="TTH10" s="110"/>
      <c r="TTI10" s="110"/>
      <c r="TTJ10" s="110"/>
      <c r="TTK10" s="110"/>
      <c r="TTL10" s="110"/>
      <c r="TTM10" s="110"/>
      <c r="TTN10" s="110"/>
      <c r="TTO10" s="110"/>
      <c r="TTP10" s="110"/>
      <c r="TTQ10" s="110"/>
      <c r="TTR10" s="110"/>
      <c r="TTS10" s="110"/>
      <c r="TTT10" s="110"/>
      <c r="TTU10" s="110"/>
      <c r="TTV10" s="110"/>
      <c r="TTW10" s="110"/>
      <c r="TTX10" s="110"/>
      <c r="TTY10" s="110"/>
      <c r="TTZ10" s="110"/>
      <c r="TUA10" s="110"/>
      <c r="TUB10" s="110"/>
      <c r="TUC10" s="110"/>
      <c r="TUD10" s="110"/>
      <c r="TUE10" s="110"/>
      <c r="TUF10" s="110"/>
      <c r="TUG10" s="110"/>
      <c r="TUH10" s="110"/>
      <c r="TUI10" s="110"/>
      <c r="TUJ10" s="110"/>
      <c r="TUK10" s="110"/>
      <c r="TUL10" s="110"/>
      <c r="TUM10" s="110"/>
      <c r="TUN10" s="110"/>
      <c r="TUO10" s="110"/>
      <c r="TUP10" s="110"/>
      <c r="TUQ10" s="110"/>
      <c r="TUR10" s="110"/>
      <c r="TUS10" s="110"/>
      <c r="TUT10" s="110"/>
      <c r="TUU10" s="110"/>
      <c r="TUV10" s="110"/>
      <c r="TUW10" s="110"/>
      <c r="TUX10" s="110"/>
      <c r="TUY10" s="110"/>
      <c r="TUZ10" s="110"/>
      <c r="TVA10" s="110"/>
      <c r="TVB10" s="110"/>
      <c r="TVC10" s="110"/>
      <c r="TVD10" s="110"/>
      <c r="TVE10" s="110"/>
      <c r="TVF10" s="110"/>
      <c r="TVG10" s="110"/>
      <c r="TVH10" s="110"/>
      <c r="TVI10" s="110"/>
      <c r="TVJ10" s="110"/>
      <c r="TVK10" s="110"/>
      <c r="TVL10" s="110"/>
      <c r="TVM10" s="110"/>
      <c r="TVN10" s="110"/>
      <c r="TVO10" s="110"/>
      <c r="TVP10" s="110"/>
      <c r="TVQ10" s="110"/>
      <c r="TVR10" s="110"/>
      <c r="TVS10" s="110"/>
      <c r="TVT10" s="110"/>
      <c r="TVU10" s="110"/>
      <c r="TVV10" s="110"/>
      <c r="TVW10" s="110"/>
      <c r="TVX10" s="110"/>
      <c r="TVY10" s="110"/>
      <c r="TVZ10" s="110"/>
      <c r="TWA10" s="110"/>
      <c r="TWB10" s="110"/>
      <c r="TWC10" s="110"/>
      <c r="TWD10" s="110"/>
      <c r="TWE10" s="110"/>
      <c r="TWF10" s="110"/>
      <c r="TWG10" s="110"/>
      <c r="TWH10" s="110"/>
      <c r="TWI10" s="110"/>
      <c r="TWJ10" s="110"/>
      <c r="TWK10" s="110"/>
      <c r="TWL10" s="110"/>
      <c r="TWM10" s="110"/>
      <c r="TWN10" s="110"/>
      <c r="TWO10" s="110"/>
      <c r="TWP10" s="110"/>
      <c r="TWQ10" s="110"/>
      <c r="TWR10" s="110"/>
      <c r="TWS10" s="110"/>
      <c r="TWT10" s="110"/>
      <c r="TWU10" s="110"/>
      <c r="TWV10" s="110"/>
      <c r="TWW10" s="110"/>
      <c r="TWX10" s="110"/>
      <c r="TWY10" s="110"/>
      <c r="TWZ10" s="110"/>
      <c r="TXA10" s="110"/>
      <c r="TXB10" s="110"/>
      <c r="TXC10" s="110"/>
      <c r="TXD10" s="110"/>
      <c r="TXE10" s="110"/>
      <c r="TXF10" s="110"/>
      <c r="TXG10" s="110"/>
      <c r="TXH10" s="110"/>
      <c r="TXI10" s="110"/>
      <c r="TXJ10" s="110"/>
      <c r="TXK10" s="110"/>
      <c r="TXL10" s="110"/>
      <c r="TXM10" s="110"/>
      <c r="TXN10" s="110"/>
      <c r="TXO10" s="110"/>
      <c r="TXP10" s="110"/>
      <c r="TXQ10" s="110"/>
      <c r="TXR10" s="110"/>
      <c r="TXS10" s="110"/>
      <c r="TXT10" s="110"/>
      <c r="TXU10" s="110"/>
      <c r="TXV10" s="110"/>
      <c r="TXW10" s="110"/>
      <c r="TXX10" s="110"/>
      <c r="TXY10" s="110"/>
      <c r="TXZ10" s="110"/>
      <c r="TYA10" s="110"/>
      <c r="TYB10" s="110"/>
      <c r="TYC10" s="110"/>
      <c r="TYD10" s="110"/>
      <c r="TYE10" s="110"/>
      <c r="TYF10" s="110"/>
      <c r="TYG10" s="110"/>
      <c r="TYH10" s="110"/>
      <c r="TYI10" s="110"/>
      <c r="TYJ10" s="110"/>
      <c r="TYK10" s="110"/>
      <c r="TYL10" s="110"/>
      <c r="TYM10" s="110"/>
      <c r="TYN10" s="110"/>
      <c r="TYO10" s="110"/>
      <c r="TYP10" s="110"/>
      <c r="TYQ10" s="110"/>
      <c r="TYR10" s="110"/>
      <c r="TYS10" s="110"/>
      <c r="TYT10" s="110"/>
      <c r="TYU10" s="110"/>
      <c r="TYV10" s="110"/>
      <c r="TYW10" s="110"/>
      <c r="TYX10" s="110"/>
      <c r="TYY10" s="110"/>
      <c r="TYZ10" s="110"/>
      <c r="TZA10" s="110"/>
      <c r="TZB10" s="110"/>
      <c r="TZC10" s="110"/>
      <c r="TZD10" s="110"/>
      <c r="TZE10" s="110"/>
      <c r="TZF10" s="110"/>
      <c r="TZG10" s="110"/>
      <c r="TZH10" s="110"/>
      <c r="TZI10" s="110"/>
      <c r="TZJ10" s="110"/>
      <c r="TZK10" s="110"/>
      <c r="TZL10" s="110"/>
      <c r="TZM10" s="110"/>
      <c r="TZN10" s="110"/>
      <c r="TZO10" s="110"/>
      <c r="TZP10" s="110"/>
      <c r="TZQ10" s="110"/>
      <c r="TZR10" s="110"/>
      <c r="TZS10" s="110"/>
      <c r="TZT10" s="110"/>
      <c r="TZU10" s="110"/>
      <c r="TZV10" s="110"/>
      <c r="TZW10" s="110"/>
      <c r="TZX10" s="110"/>
      <c r="TZY10" s="110"/>
      <c r="TZZ10" s="110"/>
      <c r="UAA10" s="110"/>
      <c r="UAB10" s="110"/>
      <c r="UAC10" s="110"/>
      <c r="UAD10" s="110"/>
      <c r="UAE10" s="110"/>
      <c r="UAF10" s="110"/>
      <c r="UAG10" s="110"/>
      <c r="UAH10" s="110"/>
      <c r="UAI10" s="110"/>
      <c r="UAJ10" s="110"/>
      <c r="UAK10" s="110"/>
      <c r="UAL10" s="110"/>
      <c r="UAM10" s="110"/>
      <c r="UAN10" s="110"/>
      <c r="UAO10" s="110"/>
      <c r="UAP10" s="110"/>
      <c r="UAQ10" s="110"/>
      <c r="UAR10" s="110"/>
      <c r="UAS10" s="110"/>
      <c r="UAT10" s="110"/>
      <c r="UAU10" s="110"/>
      <c r="UAV10" s="110"/>
      <c r="UAW10" s="110"/>
      <c r="UAX10" s="110"/>
      <c r="UAY10" s="110"/>
      <c r="UAZ10" s="110"/>
      <c r="UBA10" s="110"/>
      <c r="UBB10" s="110"/>
      <c r="UBC10" s="110"/>
      <c r="UBD10" s="110"/>
      <c r="UBE10" s="110"/>
      <c r="UBF10" s="110"/>
      <c r="UBG10" s="110"/>
      <c r="UBH10" s="110"/>
      <c r="UBI10" s="110"/>
      <c r="UBJ10" s="110"/>
      <c r="UBK10" s="110"/>
      <c r="UBL10" s="110"/>
      <c r="UBM10" s="110"/>
      <c r="UBN10" s="110"/>
      <c r="UBO10" s="110"/>
      <c r="UBP10" s="110"/>
      <c r="UBQ10" s="110"/>
      <c r="UBR10" s="110"/>
      <c r="UBS10" s="110"/>
      <c r="UBT10" s="110"/>
      <c r="UBU10" s="110"/>
      <c r="UBV10" s="110"/>
      <c r="UBW10" s="110"/>
      <c r="UBX10" s="110"/>
      <c r="UBY10" s="110"/>
      <c r="UBZ10" s="110"/>
      <c r="UCA10" s="110"/>
      <c r="UCB10" s="110"/>
      <c r="UCC10" s="110"/>
      <c r="UCD10" s="110"/>
      <c r="UCE10" s="110"/>
      <c r="UCF10" s="110"/>
      <c r="UCG10" s="110"/>
      <c r="UCH10" s="110"/>
      <c r="UCI10" s="110"/>
      <c r="UCJ10" s="110"/>
      <c r="UCK10" s="110"/>
      <c r="UCL10" s="110"/>
      <c r="UCM10" s="110"/>
      <c r="UCN10" s="110"/>
      <c r="UCO10" s="110"/>
      <c r="UCP10" s="110"/>
      <c r="UCQ10" s="110"/>
      <c r="UCR10" s="110"/>
      <c r="UCS10" s="110"/>
      <c r="UCT10" s="110"/>
      <c r="UCU10" s="110"/>
      <c r="UCV10" s="110"/>
      <c r="UCW10" s="110"/>
      <c r="UCX10" s="110"/>
      <c r="UCY10" s="110"/>
      <c r="UCZ10" s="110"/>
      <c r="UDA10" s="110"/>
      <c r="UDB10" s="110"/>
      <c r="UDC10" s="110"/>
      <c r="UDD10" s="110"/>
      <c r="UDE10" s="110"/>
      <c r="UDF10" s="110"/>
      <c r="UDG10" s="110"/>
      <c r="UDH10" s="110"/>
      <c r="UDI10" s="110"/>
      <c r="UDJ10" s="110"/>
      <c r="UDK10" s="110"/>
      <c r="UDL10" s="110"/>
      <c r="UDM10" s="110"/>
      <c r="UDN10" s="110"/>
      <c r="UDO10" s="110"/>
      <c r="UDP10" s="110"/>
      <c r="UDQ10" s="110"/>
      <c r="UDR10" s="110"/>
      <c r="UDS10" s="110"/>
      <c r="UDT10" s="110"/>
      <c r="UDU10" s="110"/>
      <c r="UDV10" s="110"/>
      <c r="UDW10" s="110"/>
      <c r="UDX10" s="110"/>
      <c r="UDY10" s="110"/>
      <c r="UDZ10" s="110"/>
      <c r="UEA10" s="110"/>
      <c r="UEB10" s="110"/>
      <c r="UEC10" s="110"/>
      <c r="UED10" s="110"/>
      <c r="UEE10" s="110"/>
      <c r="UEF10" s="110"/>
      <c r="UEG10" s="110"/>
      <c r="UEH10" s="110"/>
      <c r="UEI10" s="110"/>
      <c r="UEJ10" s="110"/>
      <c r="UEK10" s="110"/>
      <c r="UEL10" s="110"/>
      <c r="UEM10" s="110"/>
      <c r="UEN10" s="110"/>
      <c r="UEO10" s="110"/>
      <c r="UEP10" s="110"/>
      <c r="UEQ10" s="110"/>
      <c r="UER10" s="110"/>
      <c r="UES10" s="110"/>
      <c r="UET10" s="110"/>
      <c r="UEU10" s="110"/>
      <c r="UEV10" s="110"/>
      <c r="UEW10" s="110"/>
      <c r="UEX10" s="110"/>
      <c r="UEY10" s="110"/>
      <c r="UEZ10" s="110"/>
      <c r="UFA10" s="110"/>
      <c r="UFB10" s="110"/>
      <c r="UFC10" s="110"/>
      <c r="UFD10" s="110"/>
      <c r="UFE10" s="110"/>
      <c r="UFF10" s="110"/>
      <c r="UFG10" s="110"/>
      <c r="UFH10" s="110"/>
      <c r="UFI10" s="110"/>
      <c r="UFJ10" s="110"/>
      <c r="UFK10" s="110"/>
      <c r="UFL10" s="110"/>
      <c r="UFM10" s="110"/>
      <c r="UFN10" s="110"/>
      <c r="UFO10" s="110"/>
      <c r="UFP10" s="110"/>
      <c r="UFQ10" s="110"/>
      <c r="UFR10" s="110"/>
      <c r="UFS10" s="110"/>
      <c r="UFT10" s="110"/>
      <c r="UFU10" s="110"/>
      <c r="UFV10" s="110"/>
      <c r="UFW10" s="110"/>
      <c r="UFX10" s="110"/>
      <c r="UFY10" s="110"/>
      <c r="UFZ10" s="110"/>
      <c r="UGA10" s="110"/>
      <c r="UGB10" s="110"/>
      <c r="UGC10" s="110"/>
      <c r="UGD10" s="110"/>
      <c r="UGE10" s="110"/>
      <c r="UGF10" s="110"/>
      <c r="UGG10" s="110"/>
      <c r="UGH10" s="110"/>
      <c r="UGI10" s="110"/>
      <c r="UGJ10" s="110"/>
      <c r="UGK10" s="110"/>
      <c r="UGL10" s="110"/>
      <c r="UGM10" s="110"/>
      <c r="UGN10" s="110"/>
      <c r="UGO10" s="110"/>
      <c r="UGP10" s="110"/>
      <c r="UGQ10" s="110"/>
      <c r="UGR10" s="110"/>
      <c r="UGS10" s="110"/>
      <c r="UGT10" s="110"/>
      <c r="UGU10" s="110"/>
      <c r="UGV10" s="110"/>
      <c r="UGW10" s="110"/>
      <c r="UGX10" s="110"/>
      <c r="UGY10" s="110"/>
      <c r="UGZ10" s="110"/>
      <c r="UHA10" s="110"/>
      <c r="UHB10" s="110"/>
      <c r="UHC10" s="110"/>
      <c r="UHD10" s="110"/>
      <c r="UHE10" s="110"/>
      <c r="UHF10" s="110"/>
      <c r="UHG10" s="110"/>
      <c r="UHH10" s="110"/>
      <c r="UHI10" s="110"/>
      <c r="UHJ10" s="110"/>
      <c r="UHK10" s="110"/>
      <c r="UHL10" s="110"/>
      <c r="UHM10" s="110"/>
      <c r="UHN10" s="110"/>
      <c r="UHO10" s="110"/>
      <c r="UHP10" s="110"/>
      <c r="UHQ10" s="110"/>
      <c r="UHR10" s="110"/>
      <c r="UHS10" s="110"/>
      <c r="UHT10" s="110"/>
      <c r="UHU10" s="110"/>
      <c r="UHV10" s="110"/>
      <c r="UHW10" s="110"/>
      <c r="UHX10" s="110"/>
      <c r="UHY10" s="110"/>
      <c r="UHZ10" s="110"/>
      <c r="UIA10" s="110"/>
      <c r="UIB10" s="110"/>
      <c r="UIC10" s="110"/>
      <c r="UID10" s="110"/>
      <c r="UIE10" s="110"/>
      <c r="UIF10" s="110"/>
      <c r="UIG10" s="110"/>
      <c r="UIH10" s="110"/>
      <c r="UII10" s="110"/>
      <c r="UIJ10" s="110"/>
      <c r="UIK10" s="110"/>
      <c r="UIL10" s="110"/>
      <c r="UIM10" s="110"/>
      <c r="UIN10" s="110"/>
      <c r="UIO10" s="110"/>
      <c r="UIP10" s="110"/>
      <c r="UIQ10" s="110"/>
      <c r="UIR10" s="110"/>
      <c r="UIS10" s="110"/>
      <c r="UIT10" s="110"/>
      <c r="UIU10" s="110"/>
      <c r="UIV10" s="110"/>
      <c r="UIW10" s="110"/>
      <c r="UIX10" s="110"/>
      <c r="UIY10" s="110"/>
      <c r="UIZ10" s="110"/>
      <c r="UJA10" s="110"/>
      <c r="UJB10" s="110"/>
      <c r="UJC10" s="110"/>
      <c r="UJD10" s="110"/>
      <c r="UJE10" s="110"/>
      <c r="UJF10" s="110"/>
      <c r="UJG10" s="110"/>
      <c r="UJH10" s="110"/>
      <c r="UJI10" s="110"/>
      <c r="UJJ10" s="110"/>
      <c r="UJK10" s="110"/>
      <c r="UJL10" s="110"/>
      <c r="UJM10" s="110"/>
      <c r="UJN10" s="110"/>
      <c r="UJO10" s="110"/>
      <c r="UJP10" s="110"/>
      <c r="UJQ10" s="110"/>
      <c r="UJR10" s="110"/>
      <c r="UJS10" s="110"/>
      <c r="UJT10" s="110"/>
      <c r="UJU10" s="110"/>
      <c r="UJV10" s="110"/>
      <c r="UJW10" s="110"/>
      <c r="UJX10" s="110"/>
      <c r="UJY10" s="110"/>
      <c r="UJZ10" s="110"/>
      <c r="UKA10" s="110"/>
      <c r="UKB10" s="110"/>
      <c r="UKC10" s="110"/>
      <c r="UKD10" s="110"/>
      <c r="UKE10" s="110"/>
      <c r="UKF10" s="110"/>
      <c r="UKG10" s="110"/>
      <c r="UKH10" s="110"/>
      <c r="UKI10" s="110"/>
      <c r="UKJ10" s="110"/>
      <c r="UKK10" s="110"/>
      <c r="UKL10" s="110"/>
      <c r="UKM10" s="110"/>
      <c r="UKN10" s="110"/>
      <c r="UKO10" s="110"/>
      <c r="UKP10" s="110"/>
      <c r="UKQ10" s="110"/>
      <c r="UKR10" s="110"/>
      <c r="UKS10" s="110"/>
      <c r="UKT10" s="110"/>
      <c r="UKU10" s="110"/>
      <c r="UKV10" s="110"/>
      <c r="UKW10" s="110"/>
      <c r="UKX10" s="110"/>
      <c r="UKY10" s="110"/>
      <c r="UKZ10" s="110"/>
      <c r="ULA10" s="110"/>
      <c r="ULB10" s="110"/>
      <c r="ULC10" s="110"/>
      <c r="ULD10" s="110"/>
      <c r="ULE10" s="110"/>
      <c r="ULF10" s="110"/>
      <c r="ULG10" s="110"/>
      <c r="ULH10" s="110"/>
      <c r="ULI10" s="110"/>
      <c r="ULJ10" s="110"/>
      <c r="ULK10" s="110"/>
      <c r="ULL10" s="110"/>
      <c r="ULM10" s="110"/>
      <c r="ULN10" s="110"/>
      <c r="ULO10" s="110"/>
      <c r="ULP10" s="110"/>
      <c r="ULQ10" s="110"/>
      <c r="ULR10" s="110"/>
      <c r="ULS10" s="110"/>
      <c r="ULT10" s="110"/>
      <c r="ULU10" s="110"/>
      <c r="ULV10" s="110"/>
      <c r="ULW10" s="110"/>
      <c r="ULX10" s="110"/>
      <c r="ULY10" s="110"/>
      <c r="ULZ10" s="110"/>
      <c r="UMA10" s="110"/>
      <c r="UMB10" s="110"/>
      <c r="UMC10" s="110"/>
      <c r="UMD10" s="110"/>
      <c r="UME10" s="110"/>
      <c r="UMF10" s="110"/>
      <c r="UMG10" s="110"/>
      <c r="UMH10" s="110"/>
      <c r="UMI10" s="110"/>
      <c r="UMJ10" s="110"/>
      <c r="UMK10" s="110"/>
      <c r="UML10" s="110"/>
      <c r="UMM10" s="110"/>
      <c r="UMN10" s="110"/>
      <c r="UMO10" s="110"/>
      <c r="UMP10" s="110"/>
      <c r="UMQ10" s="110"/>
      <c r="UMR10" s="110"/>
      <c r="UMS10" s="110"/>
      <c r="UMT10" s="110"/>
      <c r="UMU10" s="110"/>
      <c r="UMV10" s="110"/>
      <c r="UMW10" s="110"/>
      <c r="UMX10" s="110"/>
      <c r="UMY10" s="110"/>
      <c r="UMZ10" s="110"/>
      <c r="UNA10" s="110"/>
      <c r="UNB10" s="110"/>
      <c r="UNC10" s="110"/>
      <c r="UND10" s="110"/>
      <c r="UNE10" s="110"/>
      <c r="UNF10" s="110"/>
      <c r="UNG10" s="110"/>
      <c r="UNH10" s="110"/>
      <c r="UNI10" s="110"/>
      <c r="UNJ10" s="110"/>
      <c r="UNK10" s="110"/>
      <c r="UNL10" s="110"/>
      <c r="UNM10" s="110"/>
      <c r="UNN10" s="110"/>
      <c r="UNO10" s="110"/>
      <c r="UNP10" s="110"/>
      <c r="UNQ10" s="110"/>
      <c r="UNR10" s="110"/>
      <c r="UNS10" s="110"/>
      <c r="UNT10" s="110"/>
      <c r="UNU10" s="110"/>
      <c r="UNV10" s="110"/>
      <c r="UNW10" s="110"/>
      <c r="UNX10" s="110"/>
      <c r="UNY10" s="110"/>
      <c r="UNZ10" s="110"/>
      <c r="UOA10" s="110"/>
      <c r="UOB10" s="110"/>
      <c r="UOC10" s="110"/>
      <c r="UOD10" s="110"/>
      <c r="UOE10" s="110"/>
      <c r="UOF10" s="110"/>
      <c r="UOG10" s="110"/>
      <c r="UOH10" s="110"/>
      <c r="UOI10" s="110"/>
      <c r="UOJ10" s="110"/>
      <c r="UOK10" s="110"/>
      <c r="UOL10" s="110"/>
      <c r="UOM10" s="110"/>
      <c r="UON10" s="110"/>
      <c r="UOO10" s="110"/>
      <c r="UOP10" s="110"/>
      <c r="UOQ10" s="110"/>
      <c r="UOR10" s="110"/>
      <c r="UOS10" s="110"/>
      <c r="UOT10" s="110"/>
      <c r="UOU10" s="110"/>
      <c r="UOV10" s="110"/>
      <c r="UOW10" s="110"/>
      <c r="UOX10" s="110"/>
      <c r="UOY10" s="110"/>
      <c r="UOZ10" s="110"/>
      <c r="UPA10" s="110"/>
      <c r="UPB10" s="110"/>
      <c r="UPC10" s="110"/>
      <c r="UPD10" s="110"/>
      <c r="UPE10" s="110"/>
      <c r="UPF10" s="110"/>
      <c r="UPG10" s="110"/>
      <c r="UPH10" s="110"/>
      <c r="UPI10" s="110"/>
      <c r="UPJ10" s="110"/>
      <c r="UPK10" s="110"/>
      <c r="UPL10" s="110"/>
      <c r="UPM10" s="110"/>
      <c r="UPN10" s="110"/>
      <c r="UPO10" s="110"/>
      <c r="UPP10" s="110"/>
      <c r="UPQ10" s="110"/>
      <c r="UPR10" s="110"/>
      <c r="UPS10" s="110"/>
      <c r="UPT10" s="110"/>
      <c r="UPU10" s="110"/>
      <c r="UPV10" s="110"/>
      <c r="UPW10" s="110"/>
      <c r="UPX10" s="110"/>
      <c r="UPY10" s="110"/>
      <c r="UPZ10" s="110"/>
      <c r="UQA10" s="110"/>
      <c r="UQB10" s="110"/>
      <c r="UQC10" s="110"/>
      <c r="UQD10" s="110"/>
      <c r="UQE10" s="110"/>
      <c r="UQF10" s="110"/>
      <c r="UQG10" s="110"/>
      <c r="UQH10" s="110"/>
      <c r="UQI10" s="110"/>
      <c r="UQJ10" s="110"/>
      <c r="UQK10" s="110"/>
      <c r="UQL10" s="110"/>
      <c r="UQM10" s="110"/>
      <c r="UQN10" s="110"/>
      <c r="UQO10" s="110"/>
      <c r="UQP10" s="110"/>
      <c r="UQQ10" s="110"/>
      <c r="UQR10" s="110"/>
      <c r="UQS10" s="110"/>
      <c r="UQT10" s="110"/>
      <c r="UQU10" s="110"/>
      <c r="UQV10" s="110"/>
      <c r="UQW10" s="110"/>
      <c r="UQX10" s="110"/>
      <c r="UQY10" s="110"/>
      <c r="UQZ10" s="110"/>
      <c r="URA10" s="110"/>
      <c r="URB10" s="110"/>
      <c r="URC10" s="110"/>
      <c r="URD10" s="110"/>
      <c r="URE10" s="110"/>
      <c r="URF10" s="110"/>
      <c r="URG10" s="110"/>
      <c r="URH10" s="110"/>
      <c r="URI10" s="110"/>
      <c r="URJ10" s="110"/>
      <c r="URK10" s="110"/>
      <c r="URL10" s="110"/>
      <c r="URM10" s="110"/>
      <c r="URN10" s="110"/>
      <c r="URO10" s="110"/>
      <c r="URP10" s="110"/>
      <c r="URQ10" s="110"/>
      <c r="URR10" s="110"/>
      <c r="URS10" s="110"/>
      <c r="URT10" s="110"/>
      <c r="URU10" s="110"/>
      <c r="URV10" s="110"/>
      <c r="URW10" s="110"/>
      <c r="URX10" s="110"/>
      <c r="URY10" s="110"/>
      <c r="URZ10" s="110"/>
      <c r="USA10" s="110"/>
      <c r="USB10" s="110"/>
      <c r="USC10" s="110"/>
      <c r="USD10" s="110"/>
      <c r="USE10" s="110"/>
      <c r="USF10" s="110"/>
      <c r="USG10" s="110"/>
      <c r="USH10" s="110"/>
      <c r="USI10" s="110"/>
      <c r="USJ10" s="110"/>
      <c r="USK10" s="110"/>
      <c r="USL10" s="110"/>
      <c r="USM10" s="110"/>
      <c r="USN10" s="110"/>
      <c r="USO10" s="110"/>
      <c r="USP10" s="110"/>
      <c r="USQ10" s="110"/>
      <c r="USR10" s="110"/>
      <c r="USS10" s="110"/>
      <c r="UST10" s="110"/>
      <c r="USU10" s="110"/>
      <c r="USV10" s="110"/>
      <c r="USW10" s="110"/>
      <c r="USX10" s="110"/>
      <c r="USY10" s="110"/>
      <c r="USZ10" s="110"/>
      <c r="UTA10" s="110"/>
      <c r="UTB10" s="110"/>
      <c r="UTC10" s="110"/>
      <c r="UTD10" s="110"/>
      <c r="UTE10" s="110"/>
      <c r="UTF10" s="110"/>
      <c r="UTG10" s="110"/>
      <c r="UTH10" s="110"/>
      <c r="UTI10" s="110"/>
      <c r="UTJ10" s="110"/>
      <c r="UTK10" s="110"/>
      <c r="UTL10" s="110"/>
      <c r="UTM10" s="110"/>
      <c r="UTN10" s="110"/>
      <c r="UTO10" s="110"/>
      <c r="UTP10" s="110"/>
      <c r="UTQ10" s="110"/>
      <c r="UTR10" s="110"/>
      <c r="UTS10" s="110"/>
      <c r="UTT10" s="110"/>
      <c r="UTU10" s="110"/>
      <c r="UTV10" s="110"/>
      <c r="UTW10" s="110"/>
      <c r="UTX10" s="110"/>
      <c r="UTY10" s="110"/>
      <c r="UTZ10" s="110"/>
      <c r="UUA10" s="110"/>
      <c r="UUB10" s="110"/>
      <c r="UUC10" s="110"/>
      <c r="UUD10" s="110"/>
      <c r="UUE10" s="110"/>
      <c r="UUF10" s="110"/>
      <c r="UUG10" s="110"/>
      <c r="UUH10" s="110"/>
      <c r="UUI10" s="110"/>
      <c r="UUJ10" s="110"/>
      <c r="UUK10" s="110"/>
      <c r="UUL10" s="110"/>
      <c r="UUM10" s="110"/>
      <c r="UUN10" s="110"/>
      <c r="UUO10" s="110"/>
      <c r="UUP10" s="110"/>
      <c r="UUQ10" s="110"/>
      <c r="UUR10" s="110"/>
      <c r="UUS10" s="110"/>
      <c r="UUT10" s="110"/>
      <c r="UUU10" s="110"/>
      <c r="UUV10" s="110"/>
      <c r="UUW10" s="110"/>
      <c r="UUX10" s="110"/>
      <c r="UUY10" s="110"/>
      <c r="UUZ10" s="110"/>
      <c r="UVA10" s="110"/>
      <c r="UVB10" s="110"/>
      <c r="UVC10" s="110"/>
      <c r="UVD10" s="110"/>
      <c r="UVE10" s="110"/>
      <c r="UVF10" s="110"/>
      <c r="UVG10" s="110"/>
      <c r="UVH10" s="110"/>
      <c r="UVI10" s="110"/>
      <c r="UVJ10" s="110"/>
      <c r="UVK10" s="110"/>
      <c r="UVL10" s="110"/>
      <c r="UVM10" s="110"/>
      <c r="UVN10" s="110"/>
      <c r="UVO10" s="110"/>
      <c r="UVP10" s="110"/>
      <c r="UVQ10" s="110"/>
      <c r="UVR10" s="110"/>
      <c r="UVS10" s="110"/>
      <c r="UVT10" s="110"/>
      <c r="UVU10" s="110"/>
      <c r="UVV10" s="110"/>
      <c r="UVW10" s="110"/>
      <c r="UVX10" s="110"/>
      <c r="UVY10" s="110"/>
      <c r="UVZ10" s="110"/>
      <c r="UWA10" s="110"/>
      <c r="UWB10" s="110"/>
      <c r="UWC10" s="110"/>
      <c r="UWD10" s="110"/>
      <c r="UWE10" s="110"/>
      <c r="UWF10" s="110"/>
      <c r="UWG10" s="110"/>
      <c r="UWH10" s="110"/>
      <c r="UWI10" s="110"/>
      <c r="UWJ10" s="110"/>
      <c r="UWK10" s="110"/>
      <c r="UWL10" s="110"/>
      <c r="UWM10" s="110"/>
      <c r="UWN10" s="110"/>
      <c r="UWO10" s="110"/>
      <c r="UWP10" s="110"/>
      <c r="UWQ10" s="110"/>
      <c r="UWR10" s="110"/>
      <c r="UWS10" s="110"/>
      <c r="UWT10" s="110"/>
      <c r="UWU10" s="110"/>
      <c r="UWV10" s="110"/>
      <c r="UWW10" s="110"/>
      <c r="UWX10" s="110"/>
      <c r="UWY10" s="110"/>
      <c r="UWZ10" s="110"/>
      <c r="UXA10" s="110"/>
      <c r="UXB10" s="110"/>
      <c r="UXC10" s="110"/>
      <c r="UXD10" s="110"/>
      <c r="UXE10" s="110"/>
      <c r="UXF10" s="110"/>
      <c r="UXG10" s="110"/>
      <c r="UXH10" s="110"/>
      <c r="UXI10" s="110"/>
      <c r="UXJ10" s="110"/>
      <c r="UXK10" s="110"/>
      <c r="UXL10" s="110"/>
      <c r="UXM10" s="110"/>
      <c r="UXN10" s="110"/>
      <c r="UXO10" s="110"/>
      <c r="UXP10" s="110"/>
      <c r="UXQ10" s="110"/>
      <c r="UXR10" s="110"/>
      <c r="UXS10" s="110"/>
      <c r="UXT10" s="110"/>
      <c r="UXU10" s="110"/>
      <c r="UXV10" s="110"/>
      <c r="UXW10" s="110"/>
      <c r="UXX10" s="110"/>
      <c r="UXY10" s="110"/>
      <c r="UXZ10" s="110"/>
      <c r="UYA10" s="110"/>
      <c r="UYB10" s="110"/>
      <c r="UYC10" s="110"/>
      <c r="UYD10" s="110"/>
      <c r="UYE10" s="110"/>
      <c r="UYF10" s="110"/>
      <c r="UYG10" s="110"/>
      <c r="UYH10" s="110"/>
      <c r="UYI10" s="110"/>
      <c r="UYJ10" s="110"/>
      <c r="UYK10" s="110"/>
      <c r="UYL10" s="110"/>
      <c r="UYM10" s="110"/>
      <c r="UYN10" s="110"/>
      <c r="UYO10" s="110"/>
      <c r="UYP10" s="110"/>
      <c r="UYQ10" s="110"/>
      <c r="UYR10" s="110"/>
      <c r="UYS10" s="110"/>
      <c r="UYT10" s="110"/>
      <c r="UYU10" s="110"/>
      <c r="UYV10" s="110"/>
      <c r="UYW10" s="110"/>
      <c r="UYX10" s="110"/>
      <c r="UYY10" s="110"/>
      <c r="UYZ10" s="110"/>
      <c r="UZA10" s="110"/>
      <c r="UZB10" s="110"/>
      <c r="UZC10" s="110"/>
      <c r="UZD10" s="110"/>
      <c r="UZE10" s="110"/>
      <c r="UZF10" s="110"/>
      <c r="UZG10" s="110"/>
      <c r="UZH10" s="110"/>
      <c r="UZI10" s="110"/>
      <c r="UZJ10" s="110"/>
      <c r="UZK10" s="110"/>
      <c r="UZL10" s="110"/>
      <c r="UZM10" s="110"/>
      <c r="UZN10" s="110"/>
      <c r="UZO10" s="110"/>
      <c r="UZP10" s="110"/>
      <c r="UZQ10" s="110"/>
      <c r="UZR10" s="110"/>
      <c r="UZS10" s="110"/>
      <c r="UZT10" s="110"/>
      <c r="UZU10" s="110"/>
      <c r="UZV10" s="110"/>
      <c r="UZW10" s="110"/>
      <c r="UZX10" s="110"/>
      <c r="UZY10" s="110"/>
      <c r="UZZ10" s="110"/>
      <c r="VAA10" s="110"/>
      <c r="VAB10" s="110"/>
      <c r="VAC10" s="110"/>
      <c r="VAD10" s="110"/>
      <c r="VAE10" s="110"/>
      <c r="VAF10" s="110"/>
      <c r="VAG10" s="110"/>
      <c r="VAH10" s="110"/>
      <c r="VAI10" s="110"/>
      <c r="VAJ10" s="110"/>
      <c r="VAK10" s="110"/>
      <c r="VAL10" s="110"/>
      <c r="VAM10" s="110"/>
      <c r="VAN10" s="110"/>
      <c r="VAO10" s="110"/>
      <c r="VAP10" s="110"/>
      <c r="VAQ10" s="110"/>
      <c r="VAR10" s="110"/>
      <c r="VAS10" s="110"/>
      <c r="VAT10" s="110"/>
      <c r="VAU10" s="110"/>
      <c r="VAV10" s="110"/>
      <c r="VAW10" s="110"/>
      <c r="VAX10" s="110"/>
      <c r="VAY10" s="110"/>
      <c r="VAZ10" s="110"/>
      <c r="VBA10" s="110"/>
      <c r="VBB10" s="110"/>
      <c r="VBC10" s="110"/>
      <c r="VBD10" s="110"/>
      <c r="VBE10" s="110"/>
      <c r="VBF10" s="110"/>
      <c r="VBG10" s="110"/>
      <c r="VBH10" s="110"/>
      <c r="VBI10" s="110"/>
      <c r="VBJ10" s="110"/>
      <c r="VBK10" s="110"/>
      <c r="VBL10" s="110"/>
      <c r="VBM10" s="110"/>
      <c r="VBN10" s="110"/>
      <c r="VBO10" s="110"/>
      <c r="VBP10" s="110"/>
      <c r="VBQ10" s="110"/>
      <c r="VBR10" s="110"/>
      <c r="VBS10" s="110"/>
      <c r="VBT10" s="110"/>
      <c r="VBU10" s="110"/>
      <c r="VBV10" s="110"/>
      <c r="VBW10" s="110"/>
      <c r="VBX10" s="110"/>
      <c r="VBY10" s="110"/>
      <c r="VBZ10" s="110"/>
      <c r="VCA10" s="110"/>
      <c r="VCB10" s="110"/>
      <c r="VCC10" s="110"/>
      <c r="VCD10" s="110"/>
      <c r="VCE10" s="110"/>
      <c r="VCF10" s="110"/>
      <c r="VCG10" s="110"/>
      <c r="VCH10" s="110"/>
      <c r="VCI10" s="110"/>
      <c r="VCJ10" s="110"/>
      <c r="VCK10" s="110"/>
      <c r="VCL10" s="110"/>
      <c r="VCM10" s="110"/>
      <c r="VCN10" s="110"/>
      <c r="VCO10" s="110"/>
      <c r="VCP10" s="110"/>
      <c r="VCQ10" s="110"/>
      <c r="VCR10" s="110"/>
      <c r="VCS10" s="110"/>
      <c r="VCT10" s="110"/>
      <c r="VCU10" s="110"/>
      <c r="VCV10" s="110"/>
      <c r="VCW10" s="110"/>
      <c r="VCX10" s="110"/>
      <c r="VCY10" s="110"/>
      <c r="VCZ10" s="110"/>
      <c r="VDA10" s="110"/>
      <c r="VDB10" s="110"/>
      <c r="VDC10" s="110"/>
      <c r="VDD10" s="110"/>
      <c r="VDE10" s="110"/>
      <c r="VDF10" s="110"/>
      <c r="VDG10" s="110"/>
      <c r="VDH10" s="110"/>
      <c r="VDI10" s="110"/>
      <c r="VDJ10" s="110"/>
      <c r="VDK10" s="110"/>
      <c r="VDL10" s="110"/>
      <c r="VDM10" s="110"/>
      <c r="VDN10" s="110"/>
      <c r="VDO10" s="110"/>
      <c r="VDP10" s="110"/>
      <c r="VDQ10" s="110"/>
      <c r="VDR10" s="110"/>
      <c r="VDS10" s="110"/>
      <c r="VDT10" s="110"/>
      <c r="VDU10" s="110"/>
      <c r="VDV10" s="110"/>
      <c r="VDW10" s="110"/>
      <c r="VDX10" s="110"/>
      <c r="VDY10" s="110"/>
      <c r="VDZ10" s="110"/>
      <c r="VEA10" s="110"/>
      <c r="VEB10" s="110"/>
      <c r="VEC10" s="110"/>
      <c r="VED10" s="110"/>
      <c r="VEE10" s="110"/>
      <c r="VEF10" s="110"/>
      <c r="VEG10" s="110"/>
      <c r="VEH10" s="110"/>
      <c r="VEI10" s="110"/>
      <c r="VEJ10" s="110"/>
      <c r="VEK10" s="110"/>
      <c r="VEL10" s="110"/>
      <c r="VEM10" s="110"/>
      <c r="VEN10" s="110"/>
      <c r="VEO10" s="110"/>
      <c r="VEP10" s="110"/>
      <c r="VEQ10" s="110"/>
      <c r="VER10" s="110"/>
      <c r="VES10" s="110"/>
      <c r="VET10" s="110"/>
      <c r="VEU10" s="110"/>
      <c r="VEV10" s="110"/>
      <c r="VEW10" s="110"/>
      <c r="VEX10" s="110"/>
      <c r="VEY10" s="110"/>
      <c r="VEZ10" s="110"/>
      <c r="VFA10" s="110"/>
      <c r="VFB10" s="110"/>
      <c r="VFC10" s="110"/>
      <c r="VFD10" s="110"/>
      <c r="VFE10" s="110"/>
      <c r="VFF10" s="110"/>
      <c r="VFG10" s="110"/>
      <c r="VFH10" s="110"/>
      <c r="VFI10" s="110"/>
      <c r="VFJ10" s="110"/>
      <c r="VFK10" s="110"/>
      <c r="VFL10" s="110"/>
      <c r="VFM10" s="110"/>
      <c r="VFN10" s="110"/>
      <c r="VFO10" s="110"/>
      <c r="VFP10" s="110"/>
      <c r="VFQ10" s="110"/>
      <c r="VFR10" s="110"/>
      <c r="VFS10" s="110"/>
      <c r="VFT10" s="110"/>
      <c r="VFU10" s="110"/>
      <c r="VFV10" s="110"/>
      <c r="VFW10" s="110"/>
      <c r="VFX10" s="110"/>
      <c r="VFY10" s="110"/>
      <c r="VFZ10" s="110"/>
      <c r="VGA10" s="110"/>
      <c r="VGB10" s="110"/>
      <c r="VGC10" s="110"/>
      <c r="VGD10" s="110"/>
      <c r="VGE10" s="110"/>
      <c r="VGF10" s="110"/>
      <c r="VGG10" s="110"/>
      <c r="VGH10" s="110"/>
      <c r="VGI10" s="110"/>
      <c r="VGJ10" s="110"/>
      <c r="VGK10" s="110"/>
      <c r="VGL10" s="110"/>
      <c r="VGM10" s="110"/>
      <c r="VGN10" s="110"/>
      <c r="VGO10" s="110"/>
      <c r="VGP10" s="110"/>
      <c r="VGQ10" s="110"/>
      <c r="VGR10" s="110"/>
      <c r="VGS10" s="110"/>
      <c r="VGT10" s="110"/>
      <c r="VGU10" s="110"/>
      <c r="VGV10" s="110"/>
      <c r="VGW10" s="110"/>
      <c r="VGX10" s="110"/>
      <c r="VGY10" s="110"/>
      <c r="VGZ10" s="110"/>
      <c r="VHA10" s="110"/>
      <c r="VHB10" s="110"/>
      <c r="VHC10" s="110"/>
      <c r="VHD10" s="110"/>
      <c r="VHE10" s="110"/>
      <c r="VHF10" s="110"/>
      <c r="VHG10" s="110"/>
      <c r="VHH10" s="110"/>
      <c r="VHI10" s="110"/>
      <c r="VHJ10" s="110"/>
      <c r="VHK10" s="110"/>
      <c r="VHL10" s="110"/>
      <c r="VHM10" s="110"/>
      <c r="VHN10" s="110"/>
      <c r="VHO10" s="110"/>
      <c r="VHP10" s="110"/>
      <c r="VHQ10" s="110"/>
      <c r="VHR10" s="110"/>
      <c r="VHS10" s="110"/>
      <c r="VHT10" s="110"/>
      <c r="VHU10" s="110"/>
      <c r="VHV10" s="110"/>
      <c r="VHW10" s="110"/>
      <c r="VHX10" s="110"/>
      <c r="VHY10" s="110"/>
      <c r="VHZ10" s="110"/>
      <c r="VIA10" s="110"/>
      <c r="VIB10" s="110"/>
      <c r="VIC10" s="110"/>
      <c r="VID10" s="110"/>
      <c r="VIE10" s="110"/>
      <c r="VIF10" s="110"/>
      <c r="VIG10" s="110"/>
      <c r="VIH10" s="110"/>
      <c r="VII10" s="110"/>
      <c r="VIJ10" s="110"/>
      <c r="VIK10" s="110"/>
      <c r="VIL10" s="110"/>
      <c r="VIM10" s="110"/>
      <c r="VIN10" s="110"/>
      <c r="VIO10" s="110"/>
      <c r="VIP10" s="110"/>
      <c r="VIQ10" s="110"/>
      <c r="VIR10" s="110"/>
      <c r="VIS10" s="110"/>
      <c r="VIT10" s="110"/>
      <c r="VIU10" s="110"/>
      <c r="VIV10" s="110"/>
      <c r="VIW10" s="110"/>
      <c r="VIX10" s="110"/>
      <c r="VIY10" s="110"/>
      <c r="VIZ10" s="110"/>
      <c r="VJA10" s="110"/>
      <c r="VJB10" s="110"/>
      <c r="VJC10" s="110"/>
      <c r="VJD10" s="110"/>
      <c r="VJE10" s="110"/>
      <c r="VJF10" s="110"/>
      <c r="VJG10" s="110"/>
      <c r="VJH10" s="110"/>
      <c r="VJI10" s="110"/>
      <c r="VJJ10" s="110"/>
      <c r="VJK10" s="110"/>
      <c r="VJL10" s="110"/>
      <c r="VJM10" s="110"/>
      <c r="VJN10" s="110"/>
      <c r="VJO10" s="110"/>
      <c r="VJP10" s="110"/>
      <c r="VJQ10" s="110"/>
      <c r="VJR10" s="110"/>
      <c r="VJS10" s="110"/>
      <c r="VJT10" s="110"/>
      <c r="VJU10" s="110"/>
      <c r="VJV10" s="110"/>
      <c r="VJW10" s="110"/>
      <c r="VJX10" s="110"/>
      <c r="VJY10" s="110"/>
      <c r="VJZ10" s="110"/>
      <c r="VKA10" s="110"/>
      <c r="VKB10" s="110"/>
      <c r="VKC10" s="110"/>
      <c r="VKD10" s="110"/>
      <c r="VKE10" s="110"/>
      <c r="VKF10" s="110"/>
      <c r="VKG10" s="110"/>
      <c r="VKH10" s="110"/>
      <c r="VKI10" s="110"/>
      <c r="VKJ10" s="110"/>
      <c r="VKK10" s="110"/>
      <c r="VKL10" s="110"/>
      <c r="VKM10" s="110"/>
      <c r="VKN10" s="110"/>
      <c r="VKO10" s="110"/>
      <c r="VKP10" s="110"/>
      <c r="VKQ10" s="110"/>
      <c r="VKR10" s="110"/>
      <c r="VKS10" s="110"/>
      <c r="VKT10" s="110"/>
      <c r="VKU10" s="110"/>
      <c r="VKV10" s="110"/>
      <c r="VKW10" s="110"/>
      <c r="VKX10" s="110"/>
      <c r="VKY10" s="110"/>
      <c r="VKZ10" s="110"/>
      <c r="VLA10" s="110"/>
      <c r="VLB10" s="110"/>
      <c r="VLC10" s="110"/>
      <c r="VLD10" s="110"/>
      <c r="VLE10" s="110"/>
      <c r="VLF10" s="110"/>
      <c r="VLG10" s="110"/>
      <c r="VLH10" s="110"/>
      <c r="VLI10" s="110"/>
      <c r="VLJ10" s="110"/>
      <c r="VLK10" s="110"/>
      <c r="VLL10" s="110"/>
      <c r="VLM10" s="110"/>
      <c r="VLN10" s="110"/>
      <c r="VLO10" s="110"/>
      <c r="VLP10" s="110"/>
      <c r="VLQ10" s="110"/>
      <c r="VLR10" s="110"/>
      <c r="VLS10" s="110"/>
      <c r="VLT10" s="110"/>
      <c r="VLU10" s="110"/>
      <c r="VLV10" s="110"/>
      <c r="VLW10" s="110"/>
      <c r="VLX10" s="110"/>
      <c r="VLY10" s="110"/>
      <c r="VLZ10" s="110"/>
      <c r="VMA10" s="110"/>
      <c r="VMB10" s="110"/>
      <c r="VMC10" s="110"/>
      <c r="VMD10" s="110"/>
      <c r="VME10" s="110"/>
      <c r="VMF10" s="110"/>
      <c r="VMG10" s="110"/>
      <c r="VMH10" s="110"/>
      <c r="VMI10" s="110"/>
      <c r="VMJ10" s="110"/>
      <c r="VMK10" s="110"/>
      <c r="VML10" s="110"/>
      <c r="VMM10" s="110"/>
      <c r="VMN10" s="110"/>
      <c r="VMO10" s="110"/>
      <c r="VMP10" s="110"/>
      <c r="VMQ10" s="110"/>
      <c r="VMR10" s="110"/>
      <c r="VMS10" s="110"/>
      <c r="VMT10" s="110"/>
      <c r="VMU10" s="110"/>
      <c r="VMV10" s="110"/>
      <c r="VMW10" s="110"/>
      <c r="VMX10" s="110"/>
      <c r="VMY10" s="110"/>
      <c r="VMZ10" s="110"/>
      <c r="VNA10" s="110"/>
      <c r="VNB10" s="110"/>
      <c r="VNC10" s="110"/>
      <c r="VND10" s="110"/>
      <c r="VNE10" s="110"/>
      <c r="VNF10" s="110"/>
      <c r="VNG10" s="110"/>
      <c r="VNH10" s="110"/>
      <c r="VNI10" s="110"/>
      <c r="VNJ10" s="110"/>
      <c r="VNK10" s="110"/>
      <c r="VNL10" s="110"/>
      <c r="VNM10" s="110"/>
      <c r="VNN10" s="110"/>
      <c r="VNO10" s="110"/>
      <c r="VNP10" s="110"/>
      <c r="VNQ10" s="110"/>
      <c r="VNR10" s="110"/>
      <c r="VNS10" s="110"/>
      <c r="VNT10" s="110"/>
      <c r="VNU10" s="110"/>
      <c r="VNV10" s="110"/>
      <c r="VNW10" s="110"/>
      <c r="VNX10" s="110"/>
      <c r="VNY10" s="110"/>
      <c r="VNZ10" s="110"/>
      <c r="VOA10" s="110"/>
      <c r="VOB10" s="110"/>
      <c r="VOC10" s="110"/>
      <c r="VOD10" s="110"/>
      <c r="VOE10" s="110"/>
      <c r="VOF10" s="110"/>
      <c r="VOG10" s="110"/>
      <c r="VOH10" s="110"/>
      <c r="VOI10" s="110"/>
      <c r="VOJ10" s="110"/>
      <c r="VOK10" s="110"/>
      <c r="VOL10" s="110"/>
      <c r="VOM10" s="110"/>
      <c r="VON10" s="110"/>
      <c r="VOO10" s="110"/>
      <c r="VOP10" s="110"/>
      <c r="VOQ10" s="110"/>
      <c r="VOR10" s="110"/>
      <c r="VOS10" s="110"/>
      <c r="VOT10" s="110"/>
      <c r="VOU10" s="110"/>
      <c r="VOV10" s="110"/>
      <c r="VOW10" s="110"/>
      <c r="VOX10" s="110"/>
      <c r="VOY10" s="110"/>
      <c r="VOZ10" s="110"/>
      <c r="VPA10" s="110"/>
      <c r="VPB10" s="110"/>
      <c r="VPC10" s="110"/>
      <c r="VPD10" s="110"/>
      <c r="VPE10" s="110"/>
      <c r="VPF10" s="110"/>
      <c r="VPG10" s="110"/>
      <c r="VPH10" s="110"/>
      <c r="VPI10" s="110"/>
      <c r="VPJ10" s="110"/>
      <c r="VPK10" s="110"/>
      <c r="VPL10" s="110"/>
      <c r="VPM10" s="110"/>
      <c r="VPN10" s="110"/>
      <c r="VPO10" s="110"/>
      <c r="VPP10" s="110"/>
      <c r="VPQ10" s="110"/>
      <c r="VPR10" s="110"/>
      <c r="VPS10" s="110"/>
      <c r="VPT10" s="110"/>
      <c r="VPU10" s="110"/>
      <c r="VPV10" s="110"/>
      <c r="VPW10" s="110"/>
      <c r="VPX10" s="110"/>
      <c r="VPY10" s="110"/>
      <c r="VPZ10" s="110"/>
      <c r="VQA10" s="110"/>
      <c r="VQB10" s="110"/>
      <c r="VQC10" s="110"/>
      <c r="VQD10" s="110"/>
      <c r="VQE10" s="110"/>
      <c r="VQF10" s="110"/>
      <c r="VQG10" s="110"/>
      <c r="VQH10" s="110"/>
      <c r="VQI10" s="110"/>
      <c r="VQJ10" s="110"/>
      <c r="VQK10" s="110"/>
      <c r="VQL10" s="110"/>
      <c r="VQM10" s="110"/>
      <c r="VQN10" s="110"/>
      <c r="VQO10" s="110"/>
      <c r="VQP10" s="110"/>
      <c r="VQQ10" s="110"/>
      <c r="VQR10" s="110"/>
      <c r="VQS10" s="110"/>
      <c r="VQT10" s="110"/>
      <c r="VQU10" s="110"/>
      <c r="VQV10" s="110"/>
      <c r="VQW10" s="110"/>
      <c r="VQX10" s="110"/>
      <c r="VQY10" s="110"/>
      <c r="VQZ10" s="110"/>
      <c r="VRA10" s="110"/>
      <c r="VRB10" s="110"/>
      <c r="VRC10" s="110"/>
      <c r="VRD10" s="110"/>
      <c r="VRE10" s="110"/>
      <c r="VRF10" s="110"/>
      <c r="VRG10" s="110"/>
      <c r="VRH10" s="110"/>
      <c r="VRI10" s="110"/>
      <c r="VRJ10" s="110"/>
      <c r="VRK10" s="110"/>
      <c r="VRL10" s="110"/>
      <c r="VRM10" s="110"/>
      <c r="VRN10" s="110"/>
      <c r="VRO10" s="110"/>
      <c r="VRP10" s="110"/>
      <c r="VRQ10" s="110"/>
      <c r="VRR10" s="110"/>
      <c r="VRS10" s="110"/>
      <c r="VRT10" s="110"/>
      <c r="VRU10" s="110"/>
      <c r="VRV10" s="110"/>
      <c r="VRW10" s="110"/>
      <c r="VRX10" s="110"/>
      <c r="VRY10" s="110"/>
      <c r="VRZ10" s="110"/>
      <c r="VSA10" s="110"/>
      <c r="VSB10" s="110"/>
      <c r="VSC10" s="110"/>
      <c r="VSD10" s="110"/>
      <c r="VSE10" s="110"/>
      <c r="VSF10" s="110"/>
      <c r="VSG10" s="110"/>
      <c r="VSH10" s="110"/>
      <c r="VSI10" s="110"/>
      <c r="VSJ10" s="110"/>
      <c r="VSK10" s="110"/>
      <c r="VSL10" s="110"/>
      <c r="VSM10" s="110"/>
      <c r="VSN10" s="110"/>
      <c r="VSO10" s="110"/>
      <c r="VSP10" s="110"/>
      <c r="VSQ10" s="110"/>
      <c r="VSR10" s="110"/>
      <c r="VSS10" s="110"/>
      <c r="VST10" s="110"/>
      <c r="VSU10" s="110"/>
      <c r="VSV10" s="110"/>
      <c r="VSW10" s="110"/>
      <c r="VSX10" s="110"/>
      <c r="VSY10" s="110"/>
      <c r="VSZ10" s="110"/>
      <c r="VTA10" s="110"/>
      <c r="VTB10" s="110"/>
      <c r="VTC10" s="110"/>
      <c r="VTD10" s="110"/>
      <c r="VTE10" s="110"/>
      <c r="VTF10" s="110"/>
      <c r="VTG10" s="110"/>
      <c r="VTH10" s="110"/>
      <c r="VTI10" s="110"/>
      <c r="VTJ10" s="110"/>
      <c r="VTK10" s="110"/>
      <c r="VTL10" s="110"/>
      <c r="VTM10" s="110"/>
      <c r="VTN10" s="110"/>
      <c r="VTO10" s="110"/>
      <c r="VTP10" s="110"/>
      <c r="VTQ10" s="110"/>
      <c r="VTR10" s="110"/>
      <c r="VTS10" s="110"/>
      <c r="VTT10" s="110"/>
      <c r="VTU10" s="110"/>
      <c r="VTV10" s="110"/>
      <c r="VTW10" s="110"/>
      <c r="VTX10" s="110"/>
      <c r="VTY10" s="110"/>
      <c r="VTZ10" s="110"/>
      <c r="VUA10" s="110"/>
      <c r="VUB10" s="110"/>
      <c r="VUC10" s="110"/>
      <c r="VUD10" s="110"/>
      <c r="VUE10" s="110"/>
      <c r="VUF10" s="110"/>
      <c r="VUG10" s="110"/>
      <c r="VUH10" s="110"/>
      <c r="VUI10" s="110"/>
      <c r="VUJ10" s="110"/>
      <c r="VUK10" s="110"/>
      <c r="VUL10" s="110"/>
      <c r="VUM10" s="110"/>
      <c r="VUN10" s="110"/>
      <c r="VUO10" s="110"/>
      <c r="VUP10" s="110"/>
      <c r="VUQ10" s="110"/>
      <c r="VUR10" s="110"/>
      <c r="VUS10" s="110"/>
      <c r="VUT10" s="110"/>
      <c r="VUU10" s="110"/>
      <c r="VUV10" s="110"/>
      <c r="VUW10" s="110"/>
      <c r="VUX10" s="110"/>
      <c r="VUY10" s="110"/>
      <c r="VUZ10" s="110"/>
      <c r="VVA10" s="110"/>
      <c r="VVB10" s="110"/>
      <c r="VVC10" s="110"/>
      <c r="VVD10" s="110"/>
      <c r="VVE10" s="110"/>
      <c r="VVF10" s="110"/>
      <c r="VVG10" s="110"/>
      <c r="VVH10" s="110"/>
      <c r="VVI10" s="110"/>
      <c r="VVJ10" s="110"/>
      <c r="VVK10" s="110"/>
      <c r="VVL10" s="110"/>
      <c r="VVM10" s="110"/>
      <c r="VVN10" s="110"/>
      <c r="VVO10" s="110"/>
      <c r="VVP10" s="110"/>
      <c r="VVQ10" s="110"/>
      <c r="VVR10" s="110"/>
      <c r="VVS10" s="110"/>
      <c r="VVT10" s="110"/>
      <c r="VVU10" s="110"/>
      <c r="VVV10" s="110"/>
      <c r="VVW10" s="110"/>
      <c r="VVX10" s="110"/>
      <c r="VVY10" s="110"/>
      <c r="VVZ10" s="110"/>
      <c r="VWA10" s="110"/>
      <c r="VWB10" s="110"/>
      <c r="VWC10" s="110"/>
      <c r="VWD10" s="110"/>
      <c r="VWE10" s="110"/>
      <c r="VWF10" s="110"/>
      <c r="VWG10" s="110"/>
      <c r="VWH10" s="110"/>
      <c r="VWI10" s="110"/>
      <c r="VWJ10" s="110"/>
      <c r="VWK10" s="110"/>
      <c r="VWL10" s="110"/>
      <c r="VWM10" s="110"/>
      <c r="VWN10" s="110"/>
      <c r="VWO10" s="110"/>
      <c r="VWP10" s="110"/>
      <c r="VWQ10" s="110"/>
      <c r="VWR10" s="110"/>
      <c r="VWS10" s="110"/>
      <c r="VWT10" s="110"/>
      <c r="VWU10" s="110"/>
      <c r="VWV10" s="110"/>
      <c r="VWW10" s="110"/>
      <c r="VWX10" s="110"/>
      <c r="VWY10" s="110"/>
      <c r="VWZ10" s="110"/>
      <c r="VXA10" s="110"/>
      <c r="VXB10" s="110"/>
      <c r="VXC10" s="110"/>
      <c r="VXD10" s="110"/>
      <c r="VXE10" s="110"/>
      <c r="VXF10" s="110"/>
      <c r="VXG10" s="110"/>
      <c r="VXH10" s="110"/>
      <c r="VXI10" s="110"/>
      <c r="VXJ10" s="110"/>
      <c r="VXK10" s="110"/>
      <c r="VXL10" s="110"/>
      <c r="VXM10" s="110"/>
      <c r="VXN10" s="110"/>
      <c r="VXO10" s="110"/>
      <c r="VXP10" s="110"/>
      <c r="VXQ10" s="110"/>
      <c r="VXR10" s="110"/>
      <c r="VXS10" s="110"/>
      <c r="VXT10" s="110"/>
      <c r="VXU10" s="110"/>
      <c r="VXV10" s="110"/>
      <c r="VXW10" s="110"/>
      <c r="VXX10" s="110"/>
      <c r="VXY10" s="110"/>
      <c r="VXZ10" s="110"/>
      <c r="VYA10" s="110"/>
      <c r="VYB10" s="110"/>
      <c r="VYC10" s="110"/>
      <c r="VYD10" s="110"/>
      <c r="VYE10" s="110"/>
      <c r="VYF10" s="110"/>
      <c r="VYG10" s="110"/>
      <c r="VYH10" s="110"/>
      <c r="VYI10" s="110"/>
      <c r="VYJ10" s="110"/>
      <c r="VYK10" s="110"/>
      <c r="VYL10" s="110"/>
      <c r="VYM10" s="110"/>
      <c r="VYN10" s="110"/>
      <c r="VYO10" s="110"/>
      <c r="VYP10" s="110"/>
      <c r="VYQ10" s="110"/>
      <c r="VYR10" s="110"/>
      <c r="VYS10" s="110"/>
      <c r="VYT10" s="110"/>
      <c r="VYU10" s="110"/>
      <c r="VYV10" s="110"/>
      <c r="VYW10" s="110"/>
      <c r="VYX10" s="110"/>
      <c r="VYY10" s="110"/>
      <c r="VYZ10" s="110"/>
      <c r="VZA10" s="110"/>
      <c r="VZB10" s="110"/>
      <c r="VZC10" s="110"/>
      <c r="VZD10" s="110"/>
      <c r="VZE10" s="110"/>
      <c r="VZF10" s="110"/>
      <c r="VZG10" s="110"/>
      <c r="VZH10" s="110"/>
      <c r="VZI10" s="110"/>
      <c r="VZJ10" s="110"/>
      <c r="VZK10" s="110"/>
      <c r="VZL10" s="110"/>
      <c r="VZM10" s="110"/>
      <c r="VZN10" s="110"/>
      <c r="VZO10" s="110"/>
      <c r="VZP10" s="110"/>
      <c r="VZQ10" s="110"/>
      <c r="VZR10" s="110"/>
      <c r="VZS10" s="110"/>
      <c r="VZT10" s="110"/>
      <c r="VZU10" s="110"/>
      <c r="VZV10" s="110"/>
      <c r="VZW10" s="110"/>
      <c r="VZX10" s="110"/>
      <c r="VZY10" s="110"/>
      <c r="VZZ10" s="110"/>
      <c r="WAA10" s="110"/>
      <c r="WAB10" s="110"/>
      <c r="WAC10" s="110"/>
      <c r="WAD10" s="110"/>
      <c r="WAE10" s="110"/>
      <c r="WAF10" s="110"/>
      <c r="WAG10" s="110"/>
      <c r="WAH10" s="110"/>
      <c r="WAI10" s="110"/>
      <c r="WAJ10" s="110"/>
      <c r="WAK10" s="110"/>
      <c r="WAL10" s="110"/>
      <c r="WAM10" s="110"/>
      <c r="WAN10" s="110"/>
      <c r="WAO10" s="110"/>
      <c r="WAP10" s="110"/>
      <c r="WAQ10" s="110"/>
      <c r="WAR10" s="110"/>
      <c r="WAS10" s="110"/>
      <c r="WAT10" s="110"/>
      <c r="WAU10" s="110"/>
      <c r="WAV10" s="110"/>
      <c r="WAW10" s="110"/>
      <c r="WAX10" s="110"/>
      <c r="WAY10" s="110"/>
      <c r="WAZ10" s="110"/>
      <c r="WBA10" s="110"/>
      <c r="WBB10" s="110"/>
      <c r="WBC10" s="110"/>
      <c r="WBD10" s="110"/>
      <c r="WBE10" s="110"/>
      <c r="WBF10" s="110"/>
      <c r="WBG10" s="110"/>
      <c r="WBH10" s="110"/>
      <c r="WBI10" s="110"/>
      <c r="WBJ10" s="110"/>
      <c r="WBK10" s="110"/>
      <c r="WBL10" s="110"/>
      <c r="WBM10" s="110"/>
      <c r="WBN10" s="110"/>
      <c r="WBO10" s="110"/>
      <c r="WBP10" s="110"/>
      <c r="WBQ10" s="110"/>
      <c r="WBR10" s="110"/>
      <c r="WBS10" s="110"/>
      <c r="WBT10" s="110"/>
      <c r="WBU10" s="110"/>
      <c r="WBV10" s="110"/>
      <c r="WBW10" s="110"/>
      <c r="WBX10" s="110"/>
      <c r="WBY10" s="110"/>
      <c r="WBZ10" s="110"/>
      <c r="WCA10" s="110"/>
      <c r="WCB10" s="110"/>
      <c r="WCC10" s="110"/>
      <c r="WCD10" s="110"/>
      <c r="WCE10" s="110"/>
      <c r="WCF10" s="110"/>
      <c r="WCG10" s="110"/>
      <c r="WCH10" s="110"/>
      <c r="WCI10" s="110"/>
      <c r="WCJ10" s="110"/>
      <c r="WCK10" s="110"/>
      <c r="WCL10" s="110"/>
      <c r="WCM10" s="110"/>
      <c r="WCN10" s="110"/>
      <c r="WCO10" s="110"/>
      <c r="WCP10" s="110"/>
      <c r="WCQ10" s="110"/>
      <c r="WCR10" s="110"/>
      <c r="WCS10" s="110"/>
      <c r="WCT10" s="110"/>
      <c r="WCU10" s="110"/>
      <c r="WCV10" s="110"/>
      <c r="WCW10" s="110"/>
      <c r="WCX10" s="110"/>
      <c r="WCY10" s="110"/>
      <c r="WCZ10" s="110"/>
      <c r="WDA10" s="110"/>
      <c r="WDB10" s="110"/>
      <c r="WDC10" s="110"/>
      <c r="WDD10" s="110"/>
      <c r="WDE10" s="110"/>
      <c r="WDF10" s="110"/>
      <c r="WDG10" s="110"/>
      <c r="WDH10" s="110"/>
      <c r="WDI10" s="110"/>
      <c r="WDJ10" s="110"/>
      <c r="WDK10" s="110"/>
      <c r="WDL10" s="110"/>
      <c r="WDM10" s="110"/>
      <c r="WDN10" s="110"/>
      <c r="WDO10" s="110"/>
      <c r="WDP10" s="110"/>
      <c r="WDQ10" s="110"/>
      <c r="WDR10" s="110"/>
      <c r="WDS10" s="110"/>
      <c r="WDT10" s="110"/>
      <c r="WDU10" s="110"/>
      <c r="WDV10" s="110"/>
      <c r="WDW10" s="110"/>
      <c r="WDX10" s="110"/>
      <c r="WDY10" s="110"/>
      <c r="WDZ10" s="110"/>
      <c r="WEA10" s="110"/>
      <c r="WEB10" s="110"/>
      <c r="WEC10" s="110"/>
      <c r="WED10" s="110"/>
      <c r="WEE10" s="110"/>
      <c r="WEF10" s="110"/>
      <c r="WEG10" s="110"/>
      <c r="WEH10" s="110"/>
      <c r="WEI10" s="110"/>
      <c r="WEJ10" s="110"/>
      <c r="WEK10" s="110"/>
      <c r="WEL10" s="110"/>
      <c r="WEM10" s="110"/>
      <c r="WEN10" s="110"/>
      <c r="WEO10" s="110"/>
      <c r="WEP10" s="110"/>
      <c r="WEQ10" s="110"/>
      <c r="WER10" s="110"/>
      <c r="WES10" s="110"/>
      <c r="WET10" s="110"/>
      <c r="WEU10" s="110"/>
      <c r="WEV10" s="110"/>
      <c r="WEW10" s="110"/>
      <c r="WEX10" s="110"/>
      <c r="WEY10" s="110"/>
      <c r="WEZ10" s="110"/>
      <c r="WFA10" s="110"/>
      <c r="WFB10" s="110"/>
      <c r="WFC10" s="110"/>
      <c r="WFD10" s="110"/>
      <c r="WFE10" s="110"/>
      <c r="WFF10" s="110"/>
      <c r="WFG10" s="110"/>
      <c r="WFH10" s="110"/>
      <c r="WFI10" s="110"/>
      <c r="WFJ10" s="110"/>
      <c r="WFK10" s="110"/>
      <c r="WFL10" s="110"/>
      <c r="WFM10" s="110"/>
      <c r="WFN10" s="110"/>
      <c r="WFO10" s="110"/>
      <c r="WFP10" s="110"/>
      <c r="WFQ10" s="110"/>
      <c r="WFR10" s="110"/>
      <c r="WFS10" s="110"/>
      <c r="WFT10" s="110"/>
      <c r="WFU10" s="110"/>
      <c r="WFV10" s="110"/>
      <c r="WFW10" s="110"/>
      <c r="WFX10" s="110"/>
      <c r="WFY10" s="110"/>
      <c r="WFZ10" s="110"/>
      <c r="WGA10" s="110"/>
      <c r="WGB10" s="110"/>
      <c r="WGC10" s="110"/>
      <c r="WGD10" s="110"/>
      <c r="WGE10" s="110"/>
      <c r="WGF10" s="110"/>
      <c r="WGG10" s="110"/>
      <c r="WGH10" s="110"/>
      <c r="WGI10" s="110"/>
      <c r="WGJ10" s="110"/>
      <c r="WGK10" s="110"/>
      <c r="WGL10" s="110"/>
      <c r="WGM10" s="110"/>
      <c r="WGN10" s="110"/>
      <c r="WGO10" s="110"/>
      <c r="WGP10" s="110"/>
      <c r="WGQ10" s="110"/>
      <c r="WGR10" s="110"/>
      <c r="WGS10" s="110"/>
      <c r="WGT10" s="110"/>
      <c r="WGU10" s="110"/>
      <c r="WGV10" s="110"/>
      <c r="WGW10" s="110"/>
      <c r="WGX10" s="110"/>
      <c r="WGY10" s="110"/>
      <c r="WGZ10" s="110"/>
      <c r="WHA10" s="110"/>
      <c r="WHB10" s="110"/>
      <c r="WHC10" s="110"/>
      <c r="WHD10" s="110"/>
      <c r="WHE10" s="110"/>
      <c r="WHF10" s="110"/>
      <c r="WHG10" s="110"/>
      <c r="WHH10" s="110"/>
      <c r="WHI10" s="110"/>
      <c r="WHJ10" s="110"/>
      <c r="WHK10" s="110"/>
      <c r="WHL10" s="110"/>
      <c r="WHM10" s="110"/>
      <c r="WHN10" s="110"/>
      <c r="WHO10" s="110"/>
      <c r="WHP10" s="110"/>
      <c r="WHQ10" s="110"/>
      <c r="WHR10" s="110"/>
      <c r="WHS10" s="110"/>
      <c r="WHT10" s="110"/>
      <c r="WHU10" s="110"/>
      <c r="WHV10" s="110"/>
      <c r="WHW10" s="110"/>
      <c r="WHX10" s="110"/>
      <c r="WHY10" s="110"/>
      <c r="WHZ10" s="110"/>
      <c r="WIA10" s="110"/>
      <c r="WIB10" s="110"/>
      <c r="WIC10" s="110"/>
      <c r="WID10" s="110"/>
      <c r="WIE10" s="110"/>
      <c r="WIF10" s="110"/>
      <c r="WIG10" s="110"/>
      <c r="WIH10" s="110"/>
      <c r="WII10" s="110"/>
      <c r="WIJ10" s="110"/>
      <c r="WIK10" s="110"/>
      <c r="WIL10" s="110"/>
      <c r="WIM10" s="110"/>
      <c r="WIN10" s="110"/>
      <c r="WIO10" s="110"/>
      <c r="WIP10" s="110"/>
      <c r="WIQ10" s="110"/>
      <c r="WIR10" s="110"/>
      <c r="WIS10" s="110"/>
      <c r="WIT10" s="110"/>
      <c r="WIU10" s="110"/>
      <c r="WIV10" s="110"/>
      <c r="WIW10" s="110"/>
      <c r="WIX10" s="110"/>
      <c r="WIY10" s="110"/>
      <c r="WIZ10" s="110"/>
      <c r="WJA10" s="110"/>
      <c r="WJB10" s="110"/>
      <c r="WJC10" s="110"/>
      <c r="WJD10" s="110"/>
      <c r="WJE10" s="110"/>
      <c r="WJF10" s="110"/>
      <c r="WJG10" s="110"/>
      <c r="WJH10" s="110"/>
      <c r="WJI10" s="110"/>
      <c r="WJJ10" s="110"/>
      <c r="WJK10" s="110"/>
      <c r="WJL10" s="110"/>
      <c r="WJM10" s="110"/>
      <c r="WJN10" s="110"/>
      <c r="WJO10" s="110"/>
      <c r="WJP10" s="110"/>
      <c r="WJQ10" s="110"/>
      <c r="WJR10" s="110"/>
      <c r="WJS10" s="110"/>
      <c r="WJT10" s="110"/>
      <c r="WJU10" s="110"/>
      <c r="WJV10" s="110"/>
      <c r="WJW10" s="110"/>
      <c r="WJX10" s="110"/>
      <c r="WJY10" s="110"/>
      <c r="WJZ10" s="110"/>
      <c r="WKA10" s="110"/>
      <c r="WKB10" s="110"/>
      <c r="WKC10" s="110"/>
      <c r="WKD10" s="110"/>
      <c r="WKE10" s="110"/>
      <c r="WKF10" s="110"/>
      <c r="WKG10" s="110"/>
      <c r="WKH10" s="110"/>
      <c r="WKI10" s="110"/>
      <c r="WKJ10" s="110"/>
      <c r="WKK10" s="110"/>
      <c r="WKL10" s="110"/>
      <c r="WKM10" s="110"/>
      <c r="WKN10" s="110"/>
      <c r="WKO10" s="110"/>
      <c r="WKP10" s="110"/>
      <c r="WKQ10" s="110"/>
      <c r="WKR10" s="110"/>
      <c r="WKS10" s="110"/>
      <c r="WKT10" s="110"/>
      <c r="WKU10" s="110"/>
      <c r="WKV10" s="110"/>
      <c r="WKW10" s="110"/>
      <c r="WKX10" s="110"/>
      <c r="WKY10" s="110"/>
      <c r="WKZ10" s="110"/>
      <c r="WLA10" s="110"/>
      <c r="WLB10" s="110"/>
      <c r="WLC10" s="110"/>
      <c r="WLD10" s="110"/>
      <c r="WLE10" s="110"/>
      <c r="WLF10" s="110"/>
      <c r="WLG10" s="110"/>
      <c r="WLH10" s="110"/>
      <c r="WLI10" s="110"/>
      <c r="WLJ10" s="110"/>
      <c r="WLK10" s="110"/>
      <c r="WLL10" s="110"/>
      <c r="WLM10" s="110"/>
      <c r="WLN10" s="110"/>
      <c r="WLO10" s="110"/>
      <c r="WLP10" s="110"/>
      <c r="WLQ10" s="110"/>
      <c r="WLR10" s="110"/>
      <c r="WLS10" s="110"/>
      <c r="WLT10" s="110"/>
      <c r="WLU10" s="110"/>
      <c r="WLV10" s="110"/>
      <c r="WLW10" s="110"/>
      <c r="WLX10" s="110"/>
      <c r="WLY10" s="110"/>
      <c r="WLZ10" s="110"/>
      <c r="WMA10" s="110"/>
      <c r="WMB10" s="110"/>
      <c r="WMC10" s="110"/>
      <c r="WMD10" s="110"/>
      <c r="WME10" s="110"/>
      <c r="WMF10" s="110"/>
      <c r="WMG10" s="110"/>
      <c r="WMH10" s="110"/>
      <c r="WMI10" s="110"/>
      <c r="WMJ10" s="110"/>
      <c r="WMK10" s="110"/>
      <c r="WML10" s="110"/>
      <c r="WMM10" s="110"/>
      <c r="WMN10" s="110"/>
      <c r="WMO10" s="110"/>
      <c r="WMP10" s="110"/>
      <c r="WMQ10" s="110"/>
      <c r="WMR10" s="110"/>
      <c r="WMS10" s="110"/>
      <c r="WMT10" s="110"/>
      <c r="WMU10" s="110"/>
      <c r="WMV10" s="110"/>
      <c r="WMW10" s="110"/>
      <c r="WMX10" s="110"/>
      <c r="WMY10" s="110"/>
      <c r="WMZ10" s="110"/>
      <c r="WNA10" s="110"/>
      <c r="WNB10" s="110"/>
      <c r="WNC10" s="110"/>
      <c r="WND10" s="110"/>
      <c r="WNE10" s="110"/>
      <c r="WNF10" s="110"/>
      <c r="WNG10" s="110"/>
      <c r="WNH10" s="110"/>
      <c r="WNI10" s="110"/>
      <c r="WNJ10" s="110"/>
      <c r="WNK10" s="110"/>
      <c r="WNL10" s="110"/>
      <c r="WNM10" s="110"/>
      <c r="WNN10" s="110"/>
      <c r="WNO10" s="110"/>
      <c r="WNP10" s="110"/>
      <c r="WNQ10" s="110"/>
      <c r="WNR10" s="110"/>
      <c r="WNS10" s="110"/>
      <c r="WNT10" s="110"/>
      <c r="WNU10" s="110"/>
      <c r="WNV10" s="110"/>
      <c r="WNW10" s="110"/>
      <c r="WNX10" s="110"/>
      <c r="WNY10" s="110"/>
      <c r="WNZ10" s="110"/>
      <c r="WOA10" s="110"/>
      <c r="WOB10" s="110"/>
      <c r="WOC10" s="110"/>
      <c r="WOD10" s="110"/>
      <c r="WOE10" s="110"/>
      <c r="WOF10" s="110"/>
      <c r="WOG10" s="110"/>
      <c r="WOH10" s="110"/>
      <c r="WOI10" s="110"/>
      <c r="WOJ10" s="110"/>
      <c r="WOK10" s="110"/>
      <c r="WOL10" s="110"/>
      <c r="WOM10" s="110"/>
      <c r="WON10" s="110"/>
      <c r="WOO10" s="110"/>
      <c r="WOP10" s="110"/>
      <c r="WOQ10" s="110"/>
      <c r="WOR10" s="110"/>
      <c r="WOS10" s="110"/>
      <c r="WOT10" s="110"/>
      <c r="WOU10" s="110"/>
      <c r="WOV10" s="110"/>
      <c r="WOW10" s="110"/>
      <c r="WOX10" s="110"/>
      <c r="WOY10" s="110"/>
      <c r="WOZ10" s="110"/>
      <c r="WPA10" s="110"/>
      <c r="WPB10" s="110"/>
      <c r="WPC10" s="110"/>
      <c r="WPD10" s="110"/>
      <c r="WPE10" s="110"/>
      <c r="WPF10" s="110"/>
      <c r="WPG10" s="110"/>
      <c r="WPH10" s="110"/>
      <c r="WPI10" s="110"/>
      <c r="WPJ10" s="110"/>
      <c r="WPK10" s="110"/>
      <c r="WPL10" s="110"/>
      <c r="WPM10" s="110"/>
      <c r="WPN10" s="110"/>
      <c r="WPO10" s="110"/>
      <c r="WPP10" s="110"/>
      <c r="WPQ10" s="110"/>
      <c r="WPR10" s="110"/>
      <c r="WPS10" s="110"/>
      <c r="WPT10" s="110"/>
      <c r="WPU10" s="110"/>
      <c r="WPV10" s="110"/>
      <c r="WPW10" s="110"/>
      <c r="WPX10" s="110"/>
      <c r="WPY10" s="110"/>
      <c r="WPZ10" s="110"/>
      <c r="WQA10" s="110"/>
      <c r="WQB10" s="110"/>
      <c r="WQC10" s="110"/>
      <c r="WQD10" s="110"/>
      <c r="WQE10" s="110"/>
      <c r="WQF10" s="110"/>
      <c r="WQG10" s="110"/>
      <c r="WQH10" s="110"/>
      <c r="WQI10" s="110"/>
      <c r="WQJ10" s="110"/>
      <c r="WQK10" s="110"/>
      <c r="WQL10" s="110"/>
      <c r="WQM10" s="110"/>
      <c r="WQN10" s="110"/>
      <c r="WQO10" s="110"/>
      <c r="WQP10" s="110"/>
      <c r="WQQ10" s="110"/>
      <c r="WQR10" s="110"/>
      <c r="WQS10" s="110"/>
      <c r="WQT10" s="110"/>
      <c r="WQU10" s="110"/>
      <c r="WQV10" s="110"/>
      <c r="WQW10" s="110"/>
      <c r="WQX10" s="110"/>
      <c r="WQY10" s="110"/>
      <c r="WQZ10" s="110"/>
      <c r="WRA10" s="110"/>
      <c r="WRB10" s="110"/>
      <c r="WRC10" s="110"/>
      <c r="WRD10" s="110"/>
      <c r="WRE10" s="110"/>
      <c r="WRF10" s="110"/>
      <c r="WRG10" s="110"/>
      <c r="WRH10" s="110"/>
      <c r="WRI10" s="110"/>
      <c r="WRJ10" s="110"/>
      <c r="WRK10" s="110"/>
      <c r="WRL10" s="110"/>
      <c r="WRM10" s="110"/>
      <c r="WRN10" s="110"/>
      <c r="WRO10" s="110"/>
      <c r="WRP10" s="110"/>
      <c r="WRQ10" s="110"/>
      <c r="WRR10" s="110"/>
      <c r="WRS10" s="110"/>
      <c r="WRT10" s="110"/>
      <c r="WRU10" s="110"/>
      <c r="WRV10" s="110"/>
      <c r="WRW10" s="110"/>
      <c r="WRX10" s="110"/>
      <c r="WRY10" s="110"/>
      <c r="WRZ10" s="110"/>
      <c r="WSA10" s="110"/>
      <c r="WSB10" s="110"/>
      <c r="WSC10" s="110"/>
      <c r="WSD10" s="110"/>
      <c r="WSE10" s="110"/>
      <c r="WSF10" s="110"/>
      <c r="WSG10" s="110"/>
      <c r="WSH10" s="110"/>
      <c r="WSI10" s="110"/>
      <c r="WSJ10" s="110"/>
      <c r="WSK10" s="110"/>
      <c r="WSL10" s="110"/>
      <c r="WSM10" s="110"/>
      <c r="WSN10" s="110"/>
      <c r="WSO10" s="110"/>
      <c r="WSP10" s="110"/>
      <c r="WSQ10" s="110"/>
      <c r="WSR10" s="110"/>
      <c r="WSS10" s="110"/>
      <c r="WST10" s="110"/>
      <c r="WSU10" s="110"/>
      <c r="WSV10" s="110"/>
      <c r="WSW10" s="110"/>
      <c r="WSX10" s="110"/>
      <c r="WSY10" s="110"/>
      <c r="WSZ10" s="110"/>
      <c r="WTA10" s="110"/>
      <c r="WTB10" s="110"/>
      <c r="WTC10" s="110"/>
      <c r="WTD10" s="110"/>
      <c r="WTE10" s="110"/>
      <c r="WTF10" s="110"/>
      <c r="WTG10" s="110"/>
      <c r="WTH10" s="110"/>
      <c r="WTI10" s="110"/>
      <c r="WTJ10" s="110"/>
      <c r="WTK10" s="110"/>
      <c r="WTL10" s="110"/>
      <c r="WTM10" s="110"/>
      <c r="WTN10" s="110"/>
      <c r="WTO10" s="110"/>
      <c r="WTP10" s="110"/>
      <c r="WTQ10" s="110"/>
      <c r="WTR10" s="110"/>
      <c r="WTS10" s="110"/>
      <c r="WTT10" s="110"/>
      <c r="WTU10" s="110"/>
      <c r="WTV10" s="110"/>
      <c r="WTW10" s="110"/>
      <c r="WTX10" s="110"/>
      <c r="WTY10" s="110"/>
      <c r="WTZ10" s="110"/>
      <c r="WUA10" s="110"/>
      <c r="WUB10" s="110"/>
      <c r="WUC10" s="110"/>
      <c r="WUD10" s="110"/>
      <c r="WUE10" s="110"/>
      <c r="WUF10" s="110"/>
      <c r="WUG10" s="110"/>
      <c r="WUH10" s="110"/>
      <c r="WUI10" s="110"/>
      <c r="WUJ10" s="110"/>
      <c r="WUK10" s="110"/>
      <c r="WUL10" s="110"/>
      <c r="WUM10" s="110"/>
      <c r="WUN10" s="110"/>
      <c r="WUO10" s="110"/>
      <c r="WUP10" s="110"/>
      <c r="WUQ10" s="110"/>
      <c r="WUR10" s="110"/>
      <c r="WUS10" s="110"/>
      <c r="WUT10" s="110"/>
      <c r="WUU10" s="110"/>
      <c r="WUV10" s="110"/>
      <c r="WUW10" s="110"/>
      <c r="WUX10" s="110"/>
      <c r="WUY10" s="110"/>
      <c r="WUZ10" s="110"/>
      <c r="WVA10" s="110"/>
      <c r="WVB10" s="110"/>
      <c r="WVC10" s="110"/>
      <c r="WVD10" s="110"/>
      <c r="WVE10" s="110"/>
      <c r="WVF10" s="110"/>
      <c r="WVG10" s="110"/>
      <c r="WVH10" s="110"/>
      <c r="WVI10" s="110"/>
      <c r="WVJ10" s="110"/>
      <c r="WVK10" s="110"/>
      <c r="WVL10" s="110"/>
      <c r="WVM10" s="110"/>
      <c r="WVN10" s="110"/>
      <c r="WVO10" s="110"/>
      <c r="WVP10" s="110"/>
      <c r="WVQ10" s="110"/>
      <c r="WVR10" s="110"/>
      <c r="WVS10" s="110"/>
      <c r="WVT10" s="110"/>
      <c r="WVU10" s="110"/>
      <c r="WVV10" s="110"/>
      <c r="WVW10" s="110"/>
      <c r="WVX10" s="110"/>
      <c r="WVY10" s="110"/>
      <c r="WVZ10" s="110"/>
      <c r="WWA10" s="110"/>
      <c r="WWB10" s="110"/>
      <c r="WWC10" s="110"/>
      <c r="WWD10" s="110"/>
      <c r="WWE10" s="110"/>
      <c r="WWF10" s="110"/>
      <c r="WWG10" s="110"/>
    </row>
    <row r="11" spans="1:16153">
      <c r="B11" s="88">
        <v>38</v>
      </c>
      <c r="C11" s="83" t="s">
        <v>101</v>
      </c>
      <c r="D11" s="108">
        <v>11</v>
      </c>
      <c r="E11" s="111">
        <v>28.3</v>
      </c>
      <c r="F11" s="111"/>
      <c r="G11" s="111"/>
      <c r="H11" s="111">
        <v>27.8</v>
      </c>
      <c r="I11" s="111">
        <v>27.3</v>
      </c>
      <c r="J11" s="111">
        <v>26.8</v>
      </c>
      <c r="K11" s="111">
        <v>26</v>
      </c>
      <c r="L11" s="111">
        <v>25.4</v>
      </c>
      <c r="M11" s="111">
        <v>25</v>
      </c>
      <c r="N11" s="111">
        <v>24.7</v>
      </c>
      <c r="O11" s="111">
        <v>24.3</v>
      </c>
      <c r="P11" s="111">
        <v>24.1</v>
      </c>
      <c r="Q11" s="111">
        <v>23.7</v>
      </c>
      <c r="R11" s="111">
        <v>23.1</v>
      </c>
      <c r="S11" s="111">
        <v>22.6</v>
      </c>
      <c r="T11" s="111">
        <v>22.1</v>
      </c>
      <c r="U11" s="111">
        <v>21.7</v>
      </c>
      <c r="V11" s="111">
        <v>21.2</v>
      </c>
      <c r="W11" s="111"/>
      <c r="X11" s="111"/>
      <c r="Y11" s="111"/>
      <c r="Z11" s="119">
        <v>6</v>
      </c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10"/>
      <c r="BW11" s="110"/>
      <c r="BX11" s="110"/>
      <c r="BY11" s="110"/>
      <c r="BZ11" s="110"/>
      <c r="CA11" s="110"/>
      <c r="CB11" s="110"/>
      <c r="CC11" s="110"/>
      <c r="CD11" s="110"/>
      <c r="CE11" s="110"/>
      <c r="CF11" s="110"/>
      <c r="CG11" s="110"/>
      <c r="CH11" s="110"/>
      <c r="CI11" s="110"/>
      <c r="CJ11" s="110"/>
      <c r="CK11" s="110"/>
      <c r="CL11" s="110"/>
      <c r="CM11" s="110"/>
      <c r="CN11" s="110"/>
      <c r="CO11" s="110"/>
      <c r="CP11" s="110"/>
      <c r="CQ11" s="110"/>
      <c r="CR11" s="110"/>
      <c r="CS11" s="110"/>
      <c r="CT11" s="110"/>
      <c r="CU11" s="110"/>
      <c r="CV11" s="110"/>
      <c r="CW11" s="110"/>
      <c r="CX11" s="110"/>
      <c r="CY11" s="110"/>
      <c r="CZ11" s="110"/>
      <c r="DA11" s="110"/>
      <c r="DB11" s="110"/>
      <c r="DC11" s="110"/>
      <c r="DD11" s="110"/>
      <c r="DE11" s="110"/>
      <c r="DF11" s="110"/>
      <c r="DG11" s="110"/>
      <c r="DH11" s="110"/>
      <c r="DI11" s="110"/>
      <c r="DJ11" s="110"/>
      <c r="DK11" s="110"/>
      <c r="DL11" s="110"/>
      <c r="DM11" s="110"/>
      <c r="DN11" s="110"/>
      <c r="DO11" s="110"/>
      <c r="DP11" s="110"/>
      <c r="DQ11" s="110"/>
      <c r="DR11" s="110"/>
      <c r="DS11" s="110"/>
      <c r="DT11" s="110"/>
      <c r="DU11" s="110"/>
      <c r="DV11" s="110"/>
      <c r="DW11" s="110"/>
      <c r="DX11" s="110"/>
      <c r="DY11" s="110"/>
      <c r="DZ11" s="110"/>
      <c r="EA11" s="110"/>
      <c r="EB11" s="110"/>
      <c r="EC11" s="110"/>
      <c r="ED11" s="110"/>
      <c r="EE11" s="110"/>
      <c r="EF11" s="110"/>
      <c r="EG11" s="110"/>
      <c r="EH11" s="110"/>
      <c r="EI11" s="110"/>
      <c r="EJ11" s="110"/>
      <c r="EK11" s="110"/>
      <c r="EL11" s="110"/>
      <c r="EM11" s="110"/>
      <c r="EN11" s="110"/>
      <c r="EO11" s="110"/>
      <c r="EP11" s="110"/>
      <c r="EQ11" s="110"/>
      <c r="ER11" s="110"/>
      <c r="ES11" s="110"/>
      <c r="ET11" s="110"/>
      <c r="EU11" s="110"/>
      <c r="EV11" s="110"/>
      <c r="EW11" s="110"/>
      <c r="EX11" s="110"/>
      <c r="EY11" s="110"/>
      <c r="EZ11" s="110"/>
      <c r="FA11" s="110"/>
      <c r="FB11" s="110"/>
      <c r="FC11" s="110"/>
      <c r="FD11" s="110"/>
      <c r="FE11" s="110"/>
      <c r="FF11" s="110"/>
      <c r="FG11" s="110"/>
      <c r="FH11" s="110"/>
      <c r="FI11" s="110"/>
      <c r="FJ11" s="110"/>
      <c r="FK11" s="110"/>
      <c r="FL11" s="110"/>
      <c r="FM11" s="110"/>
      <c r="FN11" s="110"/>
      <c r="FO11" s="110"/>
      <c r="FP11" s="110"/>
      <c r="FQ11" s="110"/>
      <c r="FR11" s="110"/>
      <c r="FS11" s="110"/>
      <c r="FT11" s="110"/>
      <c r="FU11" s="110"/>
      <c r="FV11" s="110"/>
      <c r="FW11" s="110"/>
      <c r="FX11" s="110"/>
      <c r="FY11" s="110"/>
      <c r="FZ11" s="110"/>
      <c r="GA11" s="110"/>
      <c r="GB11" s="110"/>
      <c r="GC11" s="110"/>
      <c r="GD11" s="110"/>
      <c r="GE11" s="110"/>
      <c r="GF11" s="110"/>
      <c r="GG11" s="110"/>
      <c r="GH11" s="110"/>
      <c r="GI11" s="110"/>
      <c r="GJ11" s="110"/>
      <c r="GK11" s="110"/>
      <c r="GL11" s="110"/>
      <c r="GM11" s="110"/>
      <c r="GN11" s="110"/>
      <c r="GO11" s="110"/>
      <c r="GP11" s="110"/>
      <c r="GQ11" s="110"/>
      <c r="GR11" s="110"/>
      <c r="GS11" s="110"/>
      <c r="GT11" s="110"/>
      <c r="GU11" s="110"/>
      <c r="GV11" s="110"/>
      <c r="GW11" s="110"/>
      <c r="GX11" s="110"/>
      <c r="GY11" s="110"/>
      <c r="GZ11" s="110"/>
      <c r="HA11" s="110"/>
      <c r="HB11" s="110"/>
      <c r="HC11" s="110"/>
      <c r="HD11" s="110"/>
      <c r="HE11" s="110"/>
      <c r="HF11" s="110"/>
      <c r="HG11" s="110"/>
      <c r="HH11" s="110"/>
      <c r="HI11" s="110"/>
      <c r="HJ11" s="110"/>
      <c r="HK11" s="110"/>
      <c r="HL11" s="110"/>
      <c r="HM11" s="110"/>
      <c r="HN11" s="110"/>
      <c r="HO11" s="110"/>
      <c r="HP11" s="110"/>
      <c r="HQ11" s="110"/>
      <c r="HR11" s="110"/>
      <c r="HS11" s="110"/>
      <c r="HT11" s="110"/>
      <c r="HU11" s="110"/>
      <c r="HV11" s="110"/>
      <c r="HW11" s="110"/>
      <c r="HX11" s="110"/>
      <c r="HY11" s="110"/>
      <c r="HZ11" s="110"/>
      <c r="IA11" s="110"/>
      <c r="IB11" s="110"/>
      <c r="IC11" s="110"/>
      <c r="ID11" s="110"/>
      <c r="IE11" s="110"/>
      <c r="IF11" s="110"/>
      <c r="IG11" s="110"/>
      <c r="IH11" s="110"/>
      <c r="II11" s="110"/>
      <c r="IJ11" s="110"/>
      <c r="IK11" s="110"/>
      <c r="IL11" s="110"/>
      <c r="IM11" s="110"/>
      <c r="IN11" s="110"/>
      <c r="IO11" s="110"/>
      <c r="IP11" s="110"/>
      <c r="IQ11" s="110"/>
      <c r="IR11" s="110"/>
      <c r="IS11" s="110"/>
      <c r="IT11" s="110"/>
      <c r="IU11" s="110"/>
      <c r="IV11" s="110"/>
      <c r="IW11" s="110"/>
      <c r="IX11" s="110"/>
      <c r="IY11" s="110"/>
      <c r="IZ11" s="110"/>
      <c r="JA11" s="110"/>
      <c r="JB11" s="110"/>
      <c r="JC11" s="110"/>
      <c r="JD11" s="110"/>
      <c r="JE11" s="110"/>
      <c r="JF11" s="110"/>
      <c r="JG11" s="110"/>
      <c r="JH11" s="110"/>
      <c r="JI11" s="110"/>
      <c r="JJ11" s="110"/>
      <c r="JK11" s="110"/>
      <c r="JL11" s="110"/>
      <c r="JM11" s="110"/>
      <c r="JN11" s="110"/>
      <c r="JO11" s="110"/>
      <c r="JP11" s="110"/>
      <c r="JQ11" s="110"/>
      <c r="JR11" s="110"/>
      <c r="JS11" s="110"/>
      <c r="JT11" s="110"/>
      <c r="JU11" s="110"/>
      <c r="JV11" s="110"/>
      <c r="JW11" s="110"/>
      <c r="JX11" s="110"/>
      <c r="JY11" s="110"/>
      <c r="JZ11" s="110"/>
      <c r="KA11" s="110"/>
      <c r="KB11" s="110"/>
      <c r="KC11" s="110"/>
      <c r="KD11" s="110"/>
      <c r="KE11" s="110"/>
      <c r="KF11" s="110"/>
      <c r="KG11" s="110"/>
      <c r="KH11" s="110"/>
      <c r="KI11" s="110"/>
      <c r="KJ11" s="110"/>
      <c r="KK11" s="110"/>
      <c r="KL11" s="110"/>
      <c r="KM11" s="110"/>
      <c r="KN11" s="110"/>
      <c r="KO11" s="110"/>
      <c r="KP11" s="110"/>
      <c r="KQ11" s="110"/>
      <c r="KR11" s="110"/>
      <c r="KS11" s="110"/>
      <c r="KT11" s="110"/>
      <c r="KU11" s="110"/>
      <c r="KV11" s="110"/>
      <c r="KW11" s="110"/>
      <c r="KX11" s="110"/>
      <c r="KY11" s="110"/>
      <c r="KZ11" s="110"/>
      <c r="LA11" s="110"/>
      <c r="LB11" s="110"/>
      <c r="LC11" s="110"/>
      <c r="LD11" s="110"/>
      <c r="LE11" s="110"/>
      <c r="LF11" s="110"/>
      <c r="LG11" s="110"/>
      <c r="LH11" s="110"/>
      <c r="LI11" s="110"/>
      <c r="LJ11" s="110"/>
      <c r="LK11" s="110"/>
      <c r="LL11" s="110"/>
      <c r="LM11" s="110"/>
      <c r="LN11" s="110"/>
      <c r="LO11" s="110"/>
      <c r="LP11" s="110"/>
      <c r="LQ11" s="110"/>
      <c r="LR11" s="110"/>
      <c r="LS11" s="110"/>
      <c r="LT11" s="110"/>
      <c r="LU11" s="110"/>
      <c r="LV11" s="110"/>
      <c r="LW11" s="110"/>
      <c r="LX11" s="110"/>
      <c r="LY11" s="110"/>
      <c r="LZ11" s="110"/>
      <c r="MA11" s="110"/>
      <c r="MB11" s="110"/>
      <c r="MC11" s="110"/>
      <c r="MD11" s="110"/>
      <c r="ME11" s="110"/>
      <c r="MF11" s="110"/>
      <c r="MG11" s="110"/>
      <c r="MH11" s="110"/>
      <c r="MI11" s="110"/>
      <c r="MJ11" s="110"/>
      <c r="MK11" s="110"/>
      <c r="ML11" s="110"/>
      <c r="MM11" s="110"/>
      <c r="MN11" s="110"/>
      <c r="MO11" s="110"/>
      <c r="MP11" s="110"/>
      <c r="MQ11" s="110"/>
      <c r="MR11" s="110"/>
      <c r="MS11" s="110"/>
      <c r="MT11" s="110"/>
      <c r="MU11" s="110"/>
      <c r="MV11" s="110"/>
      <c r="MW11" s="110"/>
      <c r="MX11" s="110"/>
      <c r="MY11" s="110"/>
      <c r="MZ11" s="110"/>
      <c r="NA11" s="110"/>
      <c r="NB11" s="110"/>
      <c r="NC11" s="110"/>
      <c r="ND11" s="110"/>
      <c r="NE11" s="110"/>
      <c r="NF11" s="110"/>
      <c r="NG11" s="110"/>
      <c r="NH11" s="110"/>
      <c r="NI11" s="110"/>
      <c r="NJ11" s="110"/>
      <c r="NK11" s="110"/>
      <c r="NL11" s="110"/>
      <c r="NM11" s="110"/>
      <c r="NN11" s="110"/>
      <c r="NO11" s="110"/>
      <c r="NP11" s="110"/>
      <c r="NQ11" s="110"/>
      <c r="NR11" s="110"/>
      <c r="NS11" s="110"/>
      <c r="NT11" s="110"/>
      <c r="NU11" s="110"/>
      <c r="NV11" s="110"/>
      <c r="NW11" s="110"/>
      <c r="NX11" s="110"/>
      <c r="NY11" s="110"/>
      <c r="NZ11" s="110"/>
      <c r="OA11" s="110"/>
      <c r="OB11" s="110"/>
      <c r="OC11" s="110"/>
      <c r="OD11" s="110"/>
      <c r="OE11" s="110"/>
      <c r="OF11" s="110"/>
      <c r="OG11" s="110"/>
      <c r="OH11" s="110"/>
      <c r="OI11" s="110"/>
      <c r="OJ11" s="110"/>
      <c r="OK11" s="110"/>
      <c r="OL11" s="110"/>
      <c r="OM11" s="110"/>
      <c r="ON11" s="110"/>
      <c r="OO11" s="110"/>
      <c r="OP11" s="110"/>
      <c r="OQ11" s="110"/>
      <c r="OR11" s="110"/>
      <c r="OS11" s="110"/>
      <c r="OT11" s="110"/>
      <c r="OU11" s="110"/>
      <c r="OV11" s="110"/>
      <c r="OW11" s="110"/>
      <c r="OX11" s="110"/>
      <c r="OY11" s="110"/>
      <c r="OZ11" s="110"/>
      <c r="PA11" s="110"/>
      <c r="PB11" s="110"/>
      <c r="PC11" s="110"/>
      <c r="PD11" s="110"/>
      <c r="PE11" s="110"/>
      <c r="PF11" s="110"/>
      <c r="PG11" s="110"/>
      <c r="PH11" s="110"/>
      <c r="PI11" s="110"/>
      <c r="PJ11" s="110"/>
      <c r="PK11" s="110"/>
      <c r="PL11" s="110"/>
      <c r="PM11" s="110"/>
      <c r="PN11" s="110"/>
      <c r="PO11" s="110"/>
      <c r="PP11" s="110"/>
      <c r="PQ11" s="110"/>
      <c r="PR11" s="110"/>
      <c r="PS11" s="110"/>
      <c r="PT11" s="110"/>
      <c r="PU11" s="110"/>
      <c r="PV11" s="110"/>
      <c r="PW11" s="110"/>
      <c r="PX11" s="110"/>
      <c r="PY11" s="110"/>
      <c r="PZ11" s="110"/>
      <c r="QA11" s="110"/>
      <c r="QB11" s="110"/>
      <c r="QC11" s="110"/>
      <c r="QD11" s="110"/>
      <c r="QE11" s="110"/>
      <c r="QF11" s="110"/>
      <c r="QG11" s="110"/>
      <c r="QH11" s="110"/>
      <c r="QI11" s="110"/>
      <c r="QJ11" s="110"/>
      <c r="QK11" s="110"/>
      <c r="QL11" s="110"/>
      <c r="QM11" s="110"/>
      <c r="QN11" s="110"/>
      <c r="QO11" s="110"/>
      <c r="QP11" s="110"/>
      <c r="QQ11" s="110"/>
      <c r="QR11" s="110"/>
      <c r="QS11" s="110"/>
      <c r="QT11" s="110"/>
      <c r="QU11" s="110"/>
      <c r="QV11" s="110"/>
      <c r="QW11" s="110"/>
      <c r="QX11" s="110"/>
      <c r="QY11" s="110"/>
      <c r="QZ11" s="110"/>
      <c r="RA11" s="110"/>
      <c r="RB11" s="110"/>
      <c r="RC11" s="110"/>
      <c r="RD11" s="110"/>
      <c r="RE11" s="110"/>
      <c r="RF11" s="110"/>
      <c r="RG11" s="110"/>
      <c r="RH11" s="110"/>
      <c r="RI11" s="110"/>
      <c r="RJ11" s="110"/>
      <c r="RK11" s="110"/>
      <c r="RL11" s="110"/>
      <c r="RM11" s="110"/>
      <c r="RN11" s="110"/>
      <c r="RO11" s="110"/>
      <c r="RP11" s="110"/>
      <c r="RQ11" s="110"/>
      <c r="RR11" s="110"/>
      <c r="RS11" s="110"/>
      <c r="RT11" s="110"/>
      <c r="RU11" s="110"/>
      <c r="RV11" s="110"/>
      <c r="RW11" s="110"/>
      <c r="RX11" s="110"/>
      <c r="RY11" s="110"/>
      <c r="RZ11" s="110"/>
      <c r="SA11" s="110"/>
      <c r="SB11" s="110"/>
      <c r="SC11" s="110"/>
      <c r="SD11" s="110"/>
      <c r="SE11" s="110"/>
      <c r="SF11" s="110"/>
      <c r="SG11" s="110"/>
      <c r="SH11" s="110"/>
      <c r="SI11" s="110"/>
      <c r="SJ11" s="110"/>
      <c r="SK11" s="110"/>
      <c r="SL11" s="110"/>
      <c r="SM11" s="110"/>
      <c r="SN11" s="110"/>
      <c r="SO11" s="110"/>
      <c r="SP11" s="110"/>
      <c r="SQ11" s="110"/>
      <c r="SR11" s="110"/>
      <c r="SS11" s="110"/>
      <c r="ST11" s="110"/>
      <c r="SU11" s="110"/>
      <c r="SV11" s="110"/>
      <c r="SW11" s="110"/>
      <c r="SX11" s="110"/>
      <c r="SY11" s="110"/>
      <c r="SZ11" s="110"/>
      <c r="TA11" s="110"/>
      <c r="TB11" s="110"/>
      <c r="TC11" s="110"/>
      <c r="TD11" s="110"/>
      <c r="TE11" s="110"/>
      <c r="TF11" s="110"/>
      <c r="TG11" s="110"/>
      <c r="TH11" s="110"/>
      <c r="TI11" s="110"/>
      <c r="TJ11" s="110"/>
      <c r="TK11" s="110"/>
      <c r="TL11" s="110"/>
      <c r="TM11" s="110"/>
      <c r="TN11" s="110"/>
      <c r="TO11" s="110"/>
      <c r="TP11" s="110"/>
      <c r="TQ11" s="110"/>
      <c r="TR11" s="110"/>
      <c r="TS11" s="110"/>
      <c r="TT11" s="110"/>
      <c r="TU11" s="110"/>
      <c r="TV11" s="110"/>
      <c r="TW11" s="110"/>
      <c r="TX11" s="110"/>
      <c r="TY11" s="110"/>
      <c r="TZ11" s="110"/>
      <c r="UA11" s="110"/>
      <c r="UB11" s="110"/>
      <c r="UC11" s="110"/>
      <c r="UD11" s="110"/>
      <c r="UE11" s="110"/>
      <c r="UF11" s="110"/>
      <c r="UG11" s="110"/>
      <c r="UH11" s="110"/>
      <c r="UI11" s="110"/>
      <c r="UJ11" s="110"/>
      <c r="UK11" s="110"/>
      <c r="UL11" s="110"/>
      <c r="UM11" s="110"/>
      <c r="UN11" s="110"/>
      <c r="UO11" s="110"/>
      <c r="UP11" s="110"/>
      <c r="UQ11" s="110"/>
      <c r="UR11" s="110"/>
      <c r="US11" s="110"/>
      <c r="UT11" s="110"/>
      <c r="UU11" s="110"/>
      <c r="UV11" s="110"/>
      <c r="UW11" s="110"/>
      <c r="UX11" s="110"/>
      <c r="UY11" s="110"/>
      <c r="UZ11" s="110"/>
      <c r="VA11" s="110"/>
      <c r="VB11" s="110"/>
      <c r="VC11" s="110"/>
      <c r="VD11" s="110"/>
      <c r="VE11" s="110"/>
      <c r="VF11" s="110"/>
      <c r="VG11" s="110"/>
      <c r="VH11" s="110"/>
      <c r="VI11" s="110"/>
      <c r="VJ11" s="110"/>
      <c r="VK11" s="110"/>
      <c r="VL11" s="110"/>
      <c r="VM11" s="110"/>
      <c r="VN11" s="110"/>
      <c r="VO11" s="110"/>
      <c r="VP11" s="110"/>
      <c r="VQ11" s="110"/>
      <c r="VR11" s="110"/>
      <c r="VS11" s="110"/>
      <c r="VT11" s="110"/>
      <c r="VU11" s="110"/>
      <c r="VV11" s="110"/>
      <c r="VW11" s="110"/>
      <c r="VX11" s="110"/>
      <c r="VY11" s="110"/>
      <c r="VZ11" s="110"/>
      <c r="WA11" s="110"/>
      <c r="WB11" s="110"/>
      <c r="WC11" s="110"/>
      <c r="WD11" s="110"/>
      <c r="WE11" s="110"/>
      <c r="WF11" s="110"/>
      <c r="WG11" s="110"/>
      <c r="WH11" s="110"/>
      <c r="WI11" s="110"/>
      <c r="WJ11" s="110"/>
      <c r="WK11" s="110"/>
      <c r="WL11" s="110"/>
      <c r="WM11" s="110"/>
      <c r="WN11" s="110"/>
      <c r="WO11" s="110"/>
      <c r="WP11" s="110"/>
      <c r="WQ11" s="110"/>
      <c r="WR11" s="110"/>
      <c r="WS11" s="110"/>
      <c r="WT11" s="110"/>
      <c r="WU11" s="110"/>
      <c r="WV11" s="110"/>
      <c r="WW11" s="110"/>
      <c r="WX11" s="110"/>
      <c r="WY11" s="110"/>
      <c r="WZ11" s="110"/>
      <c r="XA11" s="110"/>
      <c r="XB11" s="110"/>
      <c r="XC11" s="110"/>
      <c r="XD11" s="110"/>
      <c r="XE11" s="110"/>
      <c r="XF11" s="110"/>
      <c r="XG11" s="110"/>
      <c r="XH11" s="110"/>
      <c r="XI11" s="110"/>
      <c r="XJ11" s="110"/>
      <c r="XK11" s="110"/>
      <c r="XL11" s="110"/>
      <c r="XM11" s="110"/>
      <c r="XN11" s="110"/>
      <c r="XO11" s="110"/>
      <c r="XP11" s="110"/>
      <c r="XQ11" s="110"/>
      <c r="XR11" s="110"/>
      <c r="XS11" s="110"/>
      <c r="XT11" s="110"/>
      <c r="XU11" s="110"/>
      <c r="XV11" s="110"/>
      <c r="XW11" s="110"/>
      <c r="XX11" s="110"/>
      <c r="XY11" s="110"/>
      <c r="XZ11" s="110"/>
      <c r="YA11" s="110"/>
      <c r="YB11" s="110"/>
      <c r="YC11" s="110"/>
      <c r="YD11" s="110"/>
      <c r="YE11" s="110"/>
      <c r="YF11" s="110"/>
      <c r="YG11" s="110"/>
      <c r="YH11" s="110"/>
      <c r="YI11" s="110"/>
      <c r="YJ11" s="110"/>
      <c r="YK11" s="110"/>
      <c r="YL11" s="110"/>
      <c r="YM11" s="110"/>
      <c r="YN11" s="110"/>
      <c r="YO11" s="110"/>
      <c r="YP11" s="110"/>
      <c r="YQ11" s="110"/>
      <c r="YR11" s="110"/>
      <c r="YS11" s="110"/>
      <c r="YT11" s="110"/>
      <c r="YU11" s="110"/>
      <c r="YV11" s="110"/>
      <c r="YW11" s="110"/>
      <c r="YX11" s="110"/>
      <c r="YY11" s="110"/>
      <c r="YZ11" s="110"/>
      <c r="ZA11" s="110"/>
      <c r="ZB11" s="110"/>
      <c r="ZC11" s="110"/>
      <c r="ZD11" s="110"/>
      <c r="ZE11" s="110"/>
      <c r="ZF11" s="110"/>
      <c r="ZG11" s="110"/>
      <c r="ZH11" s="110"/>
      <c r="ZI11" s="110"/>
      <c r="ZJ11" s="110"/>
      <c r="ZK11" s="110"/>
      <c r="ZL11" s="110"/>
      <c r="ZM11" s="110"/>
      <c r="ZN11" s="110"/>
      <c r="ZO11" s="110"/>
      <c r="ZP11" s="110"/>
      <c r="ZQ11" s="110"/>
      <c r="ZR11" s="110"/>
      <c r="ZS11" s="110"/>
      <c r="ZT11" s="110"/>
      <c r="ZU11" s="110"/>
      <c r="ZV11" s="110"/>
      <c r="ZW11" s="110"/>
      <c r="ZX11" s="110"/>
      <c r="ZY11" s="110"/>
      <c r="ZZ11" s="110"/>
      <c r="AAA11" s="110"/>
      <c r="AAB11" s="110"/>
      <c r="AAC11" s="110"/>
      <c r="AAD11" s="110"/>
      <c r="AAE11" s="110"/>
      <c r="AAF11" s="110"/>
      <c r="AAG11" s="110"/>
      <c r="AAH11" s="110"/>
      <c r="AAI11" s="110"/>
      <c r="AAJ11" s="110"/>
      <c r="AAK11" s="110"/>
      <c r="AAL11" s="110"/>
      <c r="AAM11" s="110"/>
      <c r="AAN11" s="110"/>
      <c r="AAO11" s="110"/>
      <c r="AAP11" s="110"/>
      <c r="AAQ11" s="110"/>
      <c r="AAR11" s="110"/>
      <c r="AAS11" s="110"/>
      <c r="AAT11" s="110"/>
      <c r="AAU11" s="110"/>
      <c r="AAV11" s="110"/>
      <c r="AAW11" s="110"/>
      <c r="AAX11" s="110"/>
      <c r="AAY11" s="110"/>
      <c r="AAZ11" s="110"/>
      <c r="ABA11" s="110"/>
      <c r="ABB11" s="110"/>
      <c r="ABC11" s="110"/>
      <c r="ABD11" s="110"/>
      <c r="ABE11" s="110"/>
      <c r="ABF11" s="110"/>
      <c r="ABG11" s="110"/>
      <c r="ABH11" s="110"/>
      <c r="ABI11" s="110"/>
      <c r="ABJ11" s="110"/>
      <c r="ABK11" s="110"/>
      <c r="ABL11" s="110"/>
      <c r="ABM11" s="110"/>
      <c r="ABN11" s="110"/>
      <c r="ABO11" s="110"/>
      <c r="ABP11" s="110"/>
      <c r="ABQ11" s="110"/>
      <c r="ABR11" s="110"/>
      <c r="ABS11" s="110"/>
      <c r="ABT11" s="110"/>
      <c r="ABU11" s="110"/>
      <c r="ABV11" s="110"/>
      <c r="ABW11" s="110"/>
      <c r="ABX11" s="110"/>
      <c r="ABY11" s="110"/>
      <c r="ABZ11" s="110"/>
      <c r="ACA11" s="110"/>
      <c r="ACB11" s="110"/>
      <c r="ACC11" s="110"/>
      <c r="ACD11" s="110"/>
      <c r="ACE11" s="110"/>
      <c r="ACF11" s="110"/>
      <c r="ACG11" s="110"/>
      <c r="ACH11" s="110"/>
      <c r="ACI11" s="110"/>
      <c r="ACJ11" s="110"/>
      <c r="ACK11" s="110"/>
      <c r="ACL11" s="110"/>
      <c r="ACM11" s="110"/>
      <c r="ACN11" s="110"/>
      <c r="ACO11" s="110"/>
      <c r="ACP11" s="110"/>
      <c r="ACQ11" s="110"/>
      <c r="ACR11" s="110"/>
      <c r="ACS11" s="110"/>
      <c r="ACT11" s="110"/>
      <c r="ACU11" s="110"/>
      <c r="ACV11" s="110"/>
      <c r="ACW11" s="110"/>
      <c r="ACX11" s="110"/>
      <c r="ACY11" s="110"/>
      <c r="ACZ11" s="110"/>
      <c r="ADA11" s="110"/>
      <c r="ADB11" s="110"/>
      <c r="ADC11" s="110"/>
      <c r="ADD11" s="110"/>
      <c r="ADE11" s="110"/>
      <c r="ADF11" s="110"/>
      <c r="ADG11" s="110"/>
      <c r="ADH11" s="110"/>
      <c r="ADI11" s="110"/>
      <c r="ADJ11" s="110"/>
      <c r="ADK11" s="110"/>
      <c r="ADL11" s="110"/>
      <c r="ADM11" s="110"/>
      <c r="ADN11" s="110"/>
      <c r="ADO11" s="110"/>
      <c r="ADP11" s="110"/>
      <c r="ADQ11" s="110"/>
      <c r="ADR11" s="110"/>
      <c r="ADS11" s="110"/>
      <c r="ADT11" s="110"/>
      <c r="ADU11" s="110"/>
      <c r="ADV11" s="110"/>
      <c r="ADW11" s="110"/>
      <c r="ADX11" s="110"/>
      <c r="ADY11" s="110"/>
      <c r="ADZ11" s="110"/>
      <c r="AEA11" s="110"/>
      <c r="AEB11" s="110"/>
      <c r="AEC11" s="110"/>
      <c r="AED11" s="110"/>
      <c r="AEE11" s="110"/>
      <c r="AEF11" s="110"/>
      <c r="AEG11" s="110"/>
      <c r="AEH11" s="110"/>
      <c r="AEI11" s="110"/>
      <c r="AEJ11" s="110"/>
      <c r="AEK11" s="110"/>
      <c r="AEL11" s="110"/>
      <c r="AEM11" s="110"/>
      <c r="AEN11" s="110"/>
      <c r="AEO11" s="110"/>
      <c r="AEP11" s="110"/>
      <c r="AEQ11" s="110"/>
      <c r="AER11" s="110"/>
      <c r="AES11" s="110"/>
      <c r="AET11" s="110"/>
      <c r="AEU11" s="110"/>
      <c r="AEV11" s="110"/>
      <c r="AEW11" s="110"/>
      <c r="AEX11" s="110"/>
      <c r="AEY11" s="110"/>
      <c r="AEZ11" s="110"/>
      <c r="AFA11" s="110"/>
      <c r="AFB11" s="110"/>
      <c r="AFC11" s="110"/>
      <c r="AFD11" s="110"/>
      <c r="AFE11" s="110"/>
      <c r="AFF11" s="110"/>
      <c r="AFG11" s="110"/>
      <c r="AFH11" s="110"/>
      <c r="AFI11" s="110"/>
      <c r="AFJ11" s="110"/>
      <c r="AFK11" s="110"/>
      <c r="AFL11" s="110"/>
      <c r="AFM11" s="110"/>
      <c r="AFN11" s="110"/>
      <c r="AFO11" s="110"/>
      <c r="AFP11" s="110"/>
      <c r="AFQ11" s="110"/>
      <c r="AFR11" s="110"/>
      <c r="AFS11" s="110"/>
      <c r="AFT11" s="110"/>
      <c r="AFU11" s="110"/>
      <c r="AFV11" s="110"/>
      <c r="AFW11" s="110"/>
      <c r="AFX11" s="110"/>
      <c r="AFY11" s="110"/>
      <c r="AFZ11" s="110"/>
      <c r="AGA11" s="110"/>
      <c r="AGB11" s="110"/>
      <c r="AGC11" s="110"/>
      <c r="AGD11" s="110"/>
      <c r="AGE11" s="110"/>
      <c r="AGF11" s="110"/>
      <c r="AGG11" s="110"/>
      <c r="AGH11" s="110"/>
      <c r="AGI11" s="110"/>
      <c r="AGJ11" s="110"/>
      <c r="AGK11" s="110"/>
      <c r="AGL11" s="110"/>
      <c r="AGM11" s="110"/>
      <c r="AGN11" s="110"/>
      <c r="AGO11" s="110"/>
      <c r="AGP11" s="110"/>
      <c r="AGQ11" s="110"/>
      <c r="AGR11" s="110"/>
      <c r="AGS11" s="110"/>
      <c r="AGT11" s="110"/>
      <c r="AGU11" s="110"/>
      <c r="AGV11" s="110"/>
      <c r="AGW11" s="110"/>
      <c r="AGX11" s="110"/>
      <c r="AGY11" s="110"/>
      <c r="AGZ11" s="110"/>
      <c r="AHA11" s="110"/>
      <c r="AHB11" s="110"/>
      <c r="AHC11" s="110"/>
      <c r="AHD11" s="110"/>
      <c r="AHE11" s="110"/>
      <c r="AHF11" s="110"/>
      <c r="AHG11" s="110"/>
      <c r="AHH11" s="110"/>
      <c r="AHI11" s="110"/>
      <c r="AHJ11" s="110"/>
      <c r="AHK11" s="110"/>
      <c r="AHL11" s="110"/>
      <c r="AHM11" s="110"/>
      <c r="AHN11" s="110"/>
      <c r="AHO11" s="110"/>
      <c r="AHP11" s="110"/>
      <c r="AHQ11" s="110"/>
      <c r="AHR11" s="110"/>
      <c r="AHS11" s="110"/>
      <c r="AHT11" s="110"/>
      <c r="AHU11" s="110"/>
      <c r="AHV11" s="110"/>
      <c r="AHW11" s="110"/>
      <c r="AHX11" s="110"/>
      <c r="AHY11" s="110"/>
      <c r="AHZ11" s="110"/>
      <c r="AIA11" s="110"/>
      <c r="AIB11" s="110"/>
      <c r="AIC11" s="110"/>
      <c r="AID11" s="110"/>
      <c r="AIE11" s="110"/>
      <c r="AIF11" s="110"/>
      <c r="AIG11" s="110"/>
      <c r="AIH11" s="110"/>
      <c r="AII11" s="110"/>
      <c r="AIJ11" s="110"/>
      <c r="AIK11" s="110"/>
      <c r="AIL11" s="110"/>
      <c r="AIM11" s="110"/>
      <c r="AIN11" s="110"/>
      <c r="AIO11" s="110"/>
      <c r="AIP11" s="110"/>
      <c r="AIQ11" s="110"/>
      <c r="AIR11" s="110"/>
      <c r="AIS11" s="110"/>
      <c r="AIT11" s="110"/>
      <c r="AIU11" s="110"/>
      <c r="AIV11" s="110"/>
      <c r="AIW11" s="110"/>
      <c r="AIX11" s="110"/>
      <c r="AIY11" s="110"/>
      <c r="AIZ11" s="110"/>
      <c r="AJA11" s="110"/>
      <c r="AJB11" s="110"/>
      <c r="AJC11" s="110"/>
      <c r="AJD11" s="110"/>
      <c r="AJE11" s="110"/>
      <c r="AJF11" s="110"/>
      <c r="AJG11" s="110"/>
      <c r="AJH11" s="110"/>
      <c r="AJI11" s="110"/>
      <c r="AJJ11" s="110"/>
      <c r="AJK11" s="110"/>
      <c r="AJL11" s="110"/>
      <c r="AJM11" s="110"/>
      <c r="AJN11" s="110"/>
      <c r="AJO11" s="110"/>
      <c r="AJP11" s="110"/>
      <c r="AJQ11" s="110"/>
      <c r="AJR11" s="110"/>
      <c r="AJS11" s="110"/>
      <c r="AJT11" s="110"/>
      <c r="AJU11" s="110"/>
      <c r="AJV11" s="110"/>
      <c r="AJW11" s="110"/>
      <c r="AJX11" s="110"/>
      <c r="AJY11" s="110"/>
      <c r="AJZ11" s="110"/>
      <c r="AKA11" s="110"/>
      <c r="AKB11" s="110"/>
      <c r="AKC11" s="110"/>
      <c r="AKD11" s="110"/>
      <c r="AKE11" s="110"/>
      <c r="AKF11" s="110"/>
      <c r="AKG11" s="110"/>
      <c r="AKH11" s="110"/>
      <c r="AKI11" s="110"/>
      <c r="AKJ11" s="110"/>
      <c r="AKK11" s="110"/>
      <c r="AKL11" s="110"/>
      <c r="AKM11" s="110"/>
      <c r="AKN11" s="110"/>
      <c r="AKO11" s="110"/>
      <c r="AKP11" s="110"/>
      <c r="AKQ11" s="110"/>
      <c r="AKR11" s="110"/>
      <c r="AKS11" s="110"/>
      <c r="AKT11" s="110"/>
      <c r="AKU11" s="110"/>
      <c r="AKV11" s="110"/>
      <c r="AKW11" s="110"/>
      <c r="AKX11" s="110"/>
      <c r="AKY11" s="110"/>
      <c r="AKZ11" s="110"/>
      <c r="ALA11" s="110"/>
      <c r="ALB11" s="110"/>
      <c r="ALC11" s="110"/>
      <c r="ALD11" s="110"/>
      <c r="ALE11" s="110"/>
      <c r="ALF11" s="110"/>
      <c r="ALG11" s="110"/>
      <c r="ALH11" s="110"/>
      <c r="ALI11" s="110"/>
      <c r="ALJ11" s="110"/>
      <c r="ALK11" s="110"/>
      <c r="ALL11" s="110"/>
      <c r="ALM11" s="110"/>
      <c r="ALN11" s="110"/>
      <c r="ALO11" s="110"/>
      <c r="ALP11" s="110"/>
      <c r="ALQ11" s="110"/>
      <c r="ALR11" s="110"/>
      <c r="ALS11" s="110"/>
      <c r="ALT11" s="110"/>
      <c r="ALU11" s="110"/>
      <c r="ALV11" s="110"/>
      <c r="ALW11" s="110"/>
      <c r="ALX11" s="110"/>
      <c r="ALY11" s="110"/>
      <c r="ALZ11" s="110"/>
      <c r="AMA11" s="110"/>
      <c r="AMB11" s="110"/>
      <c r="AMC11" s="110"/>
      <c r="AMD11" s="110"/>
      <c r="AME11" s="110"/>
      <c r="AMF11" s="110"/>
      <c r="AMG11" s="110"/>
      <c r="AMH11" s="110"/>
      <c r="AMI11" s="110"/>
      <c r="AMJ11" s="110"/>
      <c r="AMK11" s="110"/>
      <c r="AML11" s="110"/>
      <c r="AMM11" s="110"/>
      <c r="AMN11" s="110"/>
      <c r="AMO11" s="110"/>
      <c r="AMP11" s="110"/>
      <c r="AMQ11" s="110"/>
      <c r="AMR11" s="110"/>
      <c r="AMS11" s="110"/>
      <c r="AMT11" s="110"/>
      <c r="AMU11" s="110"/>
      <c r="AMV11" s="110"/>
      <c r="AMW11" s="110"/>
      <c r="AMX11" s="110"/>
      <c r="AMY11" s="110"/>
      <c r="AMZ11" s="110"/>
      <c r="ANA11" s="110"/>
      <c r="ANB11" s="110"/>
      <c r="ANC11" s="110"/>
      <c r="AND11" s="110"/>
      <c r="ANE11" s="110"/>
      <c r="ANF11" s="110"/>
      <c r="ANG11" s="110"/>
      <c r="ANH11" s="110"/>
      <c r="ANI11" s="110"/>
      <c r="ANJ11" s="110"/>
      <c r="ANK11" s="110"/>
      <c r="ANL11" s="110"/>
      <c r="ANM11" s="110"/>
      <c r="ANN11" s="110"/>
      <c r="ANO11" s="110"/>
      <c r="ANP11" s="110"/>
      <c r="ANQ11" s="110"/>
      <c r="ANR11" s="110"/>
      <c r="ANS11" s="110"/>
      <c r="ANT11" s="110"/>
      <c r="ANU11" s="110"/>
      <c r="ANV11" s="110"/>
      <c r="ANW11" s="110"/>
      <c r="ANX11" s="110"/>
      <c r="ANY11" s="110"/>
      <c r="ANZ11" s="110"/>
      <c r="AOA11" s="110"/>
      <c r="AOB11" s="110"/>
      <c r="AOC11" s="110"/>
      <c r="AOD11" s="110"/>
      <c r="AOE11" s="110"/>
      <c r="AOF11" s="110"/>
      <c r="AOG11" s="110"/>
      <c r="AOH11" s="110"/>
      <c r="AOI11" s="110"/>
      <c r="AOJ11" s="110"/>
      <c r="AOK11" s="110"/>
      <c r="AOL11" s="110"/>
      <c r="AOM11" s="110"/>
      <c r="AON11" s="110"/>
      <c r="AOO11" s="110"/>
      <c r="AOP11" s="110"/>
      <c r="AOQ11" s="110"/>
      <c r="AOR11" s="110"/>
      <c r="AOS11" s="110"/>
      <c r="AOT11" s="110"/>
      <c r="AOU11" s="110"/>
      <c r="AOV11" s="110"/>
      <c r="AOW11" s="110"/>
      <c r="AOX11" s="110"/>
      <c r="AOY11" s="110"/>
      <c r="AOZ11" s="110"/>
      <c r="APA11" s="110"/>
      <c r="APB11" s="110"/>
      <c r="APC11" s="110"/>
      <c r="APD11" s="110"/>
      <c r="APE11" s="110"/>
      <c r="APF11" s="110"/>
      <c r="APG11" s="110"/>
      <c r="APH11" s="110"/>
      <c r="API11" s="110"/>
      <c r="APJ11" s="110"/>
      <c r="APK11" s="110"/>
      <c r="APL11" s="110"/>
      <c r="APM11" s="110"/>
      <c r="APN11" s="110"/>
      <c r="APO11" s="110"/>
      <c r="APP11" s="110"/>
      <c r="APQ11" s="110"/>
      <c r="APR11" s="110"/>
      <c r="APS11" s="110"/>
      <c r="APT11" s="110"/>
      <c r="APU11" s="110"/>
      <c r="APV11" s="110"/>
      <c r="APW11" s="110"/>
      <c r="APX11" s="110"/>
      <c r="APY11" s="110"/>
      <c r="APZ11" s="110"/>
      <c r="AQA11" s="110"/>
      <c r="AQB11" s="110"/>
      <c r="AQC11" s="110"/>
      <c r="AQD11" s="110"/>
      <c r="AQE11" s="110"/>
      <c r="AQF11" s="110"/>
      <c r="AQG11" s="110"/>
      <c r="AQH11" s="110"/>
      <c r="AQI11" s="110"/>
      <c r="AQJ11" s="110"/>
      <c r="AQK11" s="110"/>
      <c r="AQL11" s="110"/>
      <c r="AQM11" s="110"/>
      <c r="AQN11" s="110"/>
      <c r="AQO11" s="110"/>
      <c r="AQP11" s="110"/>
      <c r="AQQ11" s="110"/>
      <c r="AQR11" s="110"/>
      <c r="AQS11" s="110"/>
      <c r="AQT11" s="110"/>
      <c r="AQU11" s="110"/>
      <c r="AQV11" s="110"/>
      <c r="AQW11" s="110"/>
      <c r="AQX11" s="110"/>
      <c r="AQY11" s="110"/>
      <c r="AQZ11" s="110"/>
      <c r="ARA11" s="110"/>
      <c r="ARB11" s="110"/>
      <c r="ARC11" s="110"/>
      <c r="ARD11" s="110"/>
      <c r="ARE11" s="110"/>
      <c r="ARF11" s="110"/>
      <c r="ARG11" s="110"/>
      <c r="ARH11" s="110"/>
      <c r="ARI11" s="110"/>
      <c r="ARJ11" s="110"/>
      <c r="ARK11" s="110"/>
      <c r="ARL11" s="110"/>
      <c r="ARM11" s="110"/>
      <c r="ARN11" s="110"/>
      <c r="ARO11" s="110"/>
      <c r="ARP11" s="110"/>
      <c r="ARQ11" s="110"/>
      <c r="ARR11" s="110"/>
      <c r="ARS11" s="110"/>
      <c r="ART11" s="110"/>
      <c r="ARU11" s="110"/>
      <c r="ARV11" s="110"/>
      <c r="ARW11" s="110"/>
      <c r="ARX11" s="110"/>
      <c r="ARY11" s="110"/>
      <c r="ARZ11" s="110"/>
      <c r="ASA11" s="110"/>
      <c r="ASB11" s="110"/>
      <c r="ASC11" s="110"/>
      <c r="ASD11" s="110"/>
      <c r="ASE11" s="110"/>
      <c r="ASF11" s="110"/>
      <c r="ASG11" s="110"/>
      <c r="ASH11" s="110"/>
      <c r="ASI11" s="110"/>
      <c r="ASJ11" s="110"/>
      <c r="ASK11" s="110"/>
      <c r="ASL11" s="110"/>
      <c r="ASM11" s="110"/>
      <c r="ASN11" s="110"/>
      <c r="ASO11" s="110"/>
      <c r="ASP11" s="110"/>
      <c r="ASQ11" s="110"/>
      <c r="ASR11" s="110"/>
      <c r="ASS11" s="110"/>
      <c r="AST11" s="110"/>
      <c r="ASU11" s="110"/>
      <c r="ASV11" s="110"/>
      <c r="ASW11" s="110"/>
      <c r="ASX11" s="110"/>
      <c r="ASY11" s="110"/>
      <c r="ASZ11" s="110"/>
      <c r="ATA11" s="110"/>
      <c r="ATB11" s="110"/>
      <c r="ATC11" s="110"/>
      <c r="ATD11" s="110"/>
      <c r="ATE11" s="110"/>
      <c r="ATF11" s="110"/>
      <c r="ATG11" s="110"/>
      <c r="ATH11" s="110"/>
      <c r="ATI11" s="110"/>
      <c r="ATJ11" s="110"/>
      <c r="ATK11" s="110"/>
      <c r="ATL11" s="110"/>
      <c r="ATM11" s="110"/>
      <c r="ATN11" s="110"/>
      <c r="ATO11" s="110"/>
      <c r="ATP11" s="110"/>
      <c r="ATQ11" s="110"/>
      <c r="ATR11" s="110"/>
      <c r="ATS11" s="110"/>
      <c r="ATT11" s="110"/>
      <c r="ATU11" s="110"/>
      <c r="ATV11" s="110"/>
      <c r="ATW11" s="110"/>
      <c r="ATX11" s="110"/>
      <c r="ATY11" s="110"/>
      <c r="ATZ11" s="110"/>
      <c r="AUA11" s="110"/>
      <c r="AUB11" s="110"/>
      <c r="AUC11" s="110"/>
      <c r="AUD11" s="110"/>
      <c r="AUE11" s="110"/>
      <c r="AUF11" s="110"/>
      <c r="AUG11" s="110"/>
      <c r="AUH11" s="110"/>
      <c r="AUI11" s="110"/>
      <c r="AUJ11" s="110"/>
      <c r="AUK11" s="110"/>
      <c r="AUL11" s="110"/>
      <c r="AUM11" s="110"/>
      <c r="AUN11" s="110"/>
      <c r="AUO11" s="110"/>
      <c r="AUP11" s="110"/>
      <c r="AUQ11" s="110"/>
      <c r="AUR11" s="110"/>
      <c r="AUS11" s="110"/>
      <c r="AUT11" s="110"/>
      <c r="AUU11" s="110"/>
      <c r="AUV11" s="110"/>
      <c r="AUW11" s="110"/>
      <c r="AUX11" s="110"/>
      <c r="AUY11" s="110"/>
      <c r="AUZ11" s="110"/>
      <c r="AVA11" s="110"/>
      <c r="AVB11" s="110"/>
      <c r="AVC11" s="110"/>
      <c r="AVD11" s="110"/>
      <c r="AVE11" s="110"/>
      <c r="AVF11" s="110"/>
      <c r="AVG11" s="110"/>
      <c r="AVH11" s="110"/>
      <c r="AVI11" s="110"/>
      <c r="AVJ11" s="110"/>
      <c r="AVK11" s="110"/>
      <c r="AVL11" s="110"/>
      <c r="AVM11" s="110"/>
      <c r="AVN11" s="110"/>
      <c r="AVO11" s="110"/>
      <c r="AVP11" s="110"/>
      <c r="AVQ11" s="110"/>
      <c r="AVR11" s="110"/>
      <c r="AVS11" s="110"/>
      <c r="AVT11" s="110"/>
      <c r="AVU11" s="110"/>
      <c r="AVV11" s="110"/>
      <c r="AVW11" s="110"/>
      <c r="AVX11" s="110"/>
      <c r="AVY11" s="110"/>
      <c r="AVZ11" s="110"/>
      <c r="AWA11" s="110"/>
      <c r="AWB11" s="110"/>
      <c r="AWC11" s="110"/>
      <c r="AWD11" s="110"/>
      <c r="AWE11" s="110"/>
      <c r="AWF11" s="110"/>
      <c r="AWG11" s="110"/>
      <c r="AWH11" s="110"/>
      <c r="AWI11" s="110"/>
      <c r="AWJ11" s="110"/>
      <c r="AWK11" s="110"/>
      <c r="AWL11" s="110"/>
      <c r="AWM11" s="110"/>
      <c r="AWN11" s="110"/>
      <c r="AWO11" s="110"/>
      <c r="AWP11" s="110"/>
      <c r="AWQ11" s="110"/>
      <c r="AWR11" s="110"/>
      <c r="AWS11" s="110"/>
      <c r="AWT11" s="110"/>
      <c r="AWU11" s="110"/>
      <c r="AWV11" s="110"/>
      <c r="AWW11" s="110"/>
      <c r="AWX11" s="110"/>
      <c r="AWY11" s="110"/>
      <c r="AWZ11" s="110"/>
      <c r="AXA11" s="110"/>
      <c r="AXB11" s="110"/>
      <c r="AXC11" s="110"/>
      <c r="AXD11" s="110"/>
      <c r="AXE11" s="110"/>
      <c r="AXF11" s="110"/>
      <c r="AXG11" s="110"/>
      <c r="AXH11" s="110"/>
      <c r="AXI11" s="110"/>
      <c r="AXJ11" s="110"/>
      <c r="AXK11" s="110"/>
      <c r="AXL11" s="110"/>
      <c r="AXM11" s="110"/>
      <c r="AXN11" s="110"/>
      <c r="AXO11" s="110"/>
      <c r="AXP11" s="110"/>
      <c r="AXQ11" s="110"/>
      <c r="AXR11" s="110"/>
      <c r="AXS11" s="110"/>
      <c r="AXT11" s="110"/>
      <c r="AXU11" s="110"/>
      <c r="AXV11" s="110"/>
      <c r="AXW11" s="110"/>
      <c r="AXX11" s="110"/>
      <c r="AXY11" s="110"/>
      <c r="AXZ11" s="110"/>
      <c r="AYA11" s="110"/>
      <c r="AYB11" s="110"/>
      <c r="AYC11" s="110"/>
      <c r="AYD11" s="110"/>
      <c r="AYE11" s="110"/>
      <c r="AYF11" s="110"/>
      <c r="AYG11" s="110"/>
      <c r="AYH11" s="110"/>
      <c r="AYI11" s="110"/>
      <c r="AYJ11" s="110"/>
      <c r="AYK11" s="110"/>
      <c r="AYL11" s="110"/>
      <c r="AYM11" s="110"/>
      <c r="AYN11" s="110"/>
      <c r="AYO11" s="110"/>
      <c r="AYP11" s="110"/>
      <c r="AYQ11" s="110"/>
      <c r="AYR11" s="110"/>
      <c r="AYS11" s="110"/>
      <c r="AYT11" s="110"/>
      <c r="AYU11" s="110"/>
      <c r="AYV11" s="110"/>
      <c r="AYW11" s="110"/>
      <c r="AYX11" s="110"/>
      <c r="AYY11" s="110"/>
      <c r="AYZ11" s="110"/>
      <c r="AZA11" s="110"/>
      <c r="AZB11" s="110"/>
      <c r="AZC11" s="110"/>
      <c r="AZD11" s="110"/>
      <c r="AZE11" s="110"/>
      <c r="AZF11" s="110"/>
      <c r="AZG11" s="110"/>
      <c r="AZH11" s="110"/>
      <c r="AZI11" s="110"/>
      <c r="AZJ11" s="110"/>
      <c r="AZK11" s="110"/>
      <c r="AZL11" s="110"/>
      <c r="AZM11" s="110"/>
      <c r="AZN11" s="110"/>
      <c r="AZO11" s="110"/>
      <c r="AZP11" s="110"/>
      <c r="AZQ11" s="110"/>
      <c r="AZR11" s="110"/>
      <c r="AZS11" s="110"/>
      <c r="AZT11" s="110"/>
      <c r="AZU11" s="110"/>
      <c r="AZV11" s="110"/>
      <c r="AZW11" s="110"/>
      <c r="AZX11" s="110"/>
      <c r="AZY11" s="110"/>
      <c r="AZZ11" s="110"/>
      <c r="BAA11" s="110"/>
      <c r="BAB11" s="110"/>
      <c r="BAC11" s="110"/>
      <c r="BAD11" s="110"/>
      <c r="BAE11" s="110"/>
      <c r="BAF11" s="110"/>
      <c r="BAG11" s="110"/>
      <c r="BAH11" s="110"/>
      <c r="BAI11" s="110"/>
      <c r="BAJ11" s="110"/>
      <c r="BAK11" s="110"/>
      <c r="BAL11" s="110"/>
      <c r="BAM11" s="110"/>
      <c r="BAN11" s="110"/>
      <c r="BAO11" s="110"/>
      <c r="BAP11" s="110"/>
      <c r="BAQ11" s="110"/>
      <c r="BAR11" s="110"/>
      <c r="BAS11" s="110"/>
      <c r="BAT11" s="110"/>
      <c r="BAU11" s="110"/>
      <c r="BAV11" s="110"/>
      <c r="BAW11" s="110"/>
      <c r="BAX11" s="110"/>
      <c r="BAY11" s="110"/>
      <c r="BAZ11" s="110"/>
      <c r="BBA11" s="110"/>
      <c r="BBB11" s="110"/>
      <c r="BBC11" s="110"/>
      <c r="BBD11" s="110"/>
      <c r="BBE11" s="110"/>
      <c r="BBF11" s="110"/>
      <c r="BBG11" s="110"/>
      <c r="BBH11" s="110"/>
      <c r="BBI11" s="110"/>
      <c r="BBJ11" s="110"/>
      <c r="BBK11" s="110"/>
      <c r="BBL11" s="110"/>
      <c r="BBM11" s="110"/>
      <c r="BBN11" s="110"/>
      <c r="BBO11" s="110"/>
      <c r="BBP11" s="110"/>
      <c r="BBQ11" s="110"/>
      <c r="BBR11" s="110"/>
      <c r="BBS11" s="110"/>
      <c r="BBT11" s="110"/>
      <c r="BBU11" s="110"/>
      <c r="BBV11" s="110"/>
      <c r="BBW11" s="110"/>
      <c r="BBX11" s="110"/>
      <c r="BBY11" s="110"/>
      <c r="BBZ11" s="110"/>
      <c r="BCA11" s="110"/>
      <c r="BCB11" s="110"/>
      <c r="BCC11" s="110"/>
      <c r="BCD11" s="110"/>
      <c r="BCE11" s="110"/>
      <c r="BCF11" s="110"/>
      <c r="BCG11" s="110"/>
      <c r="BCH11" s="110"/>
      <c r="BCI11" s="110"/>
      <c r="BCJ11" s="110"/>
      <c r="BCK11" s="110"/>
      <c r="BCL11" s="110"/>
      <c r="BCM11" s="110"/>
      <c r="BCN11" s="110"/>
      <c r="BCO11" s="110"/>
      <c r="BCP11" s="110"/>
      <c r="BCQ11" s="110"/>
      <c r="BCR11" s="110"/>
      <c r="BCS11" s="110"/>
      <c r="BCT11" s="110"/>
      <c r="BCU11" s="110"/>
      <c r="BCV11" s="110"/>
      <c r="BCW11" s="110"/>
      <c r="BCX11" s="110"/>
      <c r="BCY11" s="110"/>
      <c r="BCZ11" s="110"/>
      <c r="BDA11" s="110"/>
      <c r="BDB11" s="110"/>
      <c r="BDC11" s="110"/>
      <c r="BDD11" s="110"/>
      <c r="BDE11" s="110"/>
      <c r="BDF11" s="110"/>
      <c r="BDG11" s="110"/>
      <c r="BDH11" s="110"/>
      <c r="BDI11" s="110"/>
      <c r="BDJ11" s="110"/>
      <c r="BDK11" s="110"/>
      <c r="BDL11" s="110"/>
      <c r="BDM11" s="110"/>
      <c r="BDN11" s="110"/>
      <c r="BDO11" s="110"/>
      <c r="BDP11" s="110"/>
      <c r="BDQ11" s="110"/>
      <c r="BDR11" s="110"/>
      <c r="BDS11" s="110"/>
      <c r="BDT11" s="110"/>
      <c r="BDU11" s="110"/>
      <c r="BDV11" s="110"/>
      <c r="BDW11" s="110"/>
      <c r="BDX11" s="110"/>
      <c r="BDY11" s="110"/>
      <c r="BDZ11" s="110"/>
      <c r="BEA11" s="110"/>
      <c r="BEB11" s="110"/>
      <c r="BEC11" s="110"/>
      <c r="BED11" s="110"/>
      <c r="BEE11" s="110"/>
      <c r="BEF11" s="110"/>
      <c r="BEG11" s="110"/>
      <c r="BEH11" s="110"/>
      <c r="BEI11" s="110"/>
      <c r="BEJ11" s="110"/>
      <c r="BEK11" s="110"/>
      <c r="BEL11" s="110"/>
      <c r="BEM11" s="110"/>
      <c r="BEN11" s="110"/>
      <c r="BEO11" s="110"/>
      <c r="BEP11" s="110"/>
      <c r="BEQ11" s="110"/>
      <c r="BER11" s="110"/>
      <c r="BES11" s="110"/>
      <c r="BET11" s="110"/>
      <c r="BEU11" s="110"/>
      <c r="BEV11" s="110"/>
      <c r="BEW11" s="110"/>
      <c r="BEX11" s="110"/>
      <c r="BEY11" s="110"/>
      <c r="BEZ11" s="110"/>
      <c r="BFA11" s="110"/>
      <c r="BFB11" s="110"/>
      <c r="BFC11" s="110"/>
      <c r="BFD11" s="110"/>
      <c r="BFE11" s="110"/>
      <c r="BFF11" s="110"/>
      <c r="BFG11" s="110"/>
      <c r="BFH11" s="110"/>
      <c r="BFI11" s="110"/>
      <c r="BFJ11" s="110"/>
      <c r="BFK11" s="110"/>
      <c r="BFL11" s="110"/>
      <c r="BFM11" s="110"/>
      <c r="BFN11" s="110"/>
      <c r="BFO11" s="110"/>
      <c r="BFP11" s="110"/>
      <c r="BFQ11" s="110"/>
      <c r="BFR11" s="110"/>
      <c r="BFS11" s="110"/>
      <c r="BFT11" s="110"/>
      <c r="BFU11" s="110"/>
      <c r="BFV11" s="110"/>
      <c r="BFW11" s="110"/>
      <c r="BFX11" s="110"/>
      <c r="BFY11" s="110"/>
      <c r="BFZ11" s="110"/>
      <c r="BGA11" s="110"/>
      <c r="BGB11" s="110"/>
      <c r="BGC11" s="110"/>
      <c r="BGD11" s="110"/>
      <c r="BGE11" s="110"/>
      <c r="BGF11" s="110"/>
      <c r="BGG11" s="110"/>
      <c r="BGH11" s="110"/>
      <c r="BGI11" s="110"/>
      <c r="BGJ11" s="110"/>
      <c r="BGK11" s="110"/>
      <c r="BGL11" s="110"/>
      <c r="BGM11" s="110"/>
      <c r="BGN11" s="110"/>
      <c r="BGO11" s="110"/>
      <c r="BGP11" s="110"/>
      <c r="BGQ11" s="110"/>
      <c r="BGR11" s="110"/>
      <c r="BGS11" s="110"/>
      <c r="BGT11" s="110"/>
      <c r="BGU11" s="110"/>
      <c r="BGV11" s="110"/>
      <c r="BGW11" s="110"/>
      <c r="BGX11" s="110"/>
      <c r="BGY11" s="110"/>
      <c r="BGZ11" s="110"/>
      <c r="BHA11" s="110"/>
      <c r="BHB11" s="110"/>
      <c r="BHC11" s="110"/>
      <c r="BHD11" s="110"/>
      <c r="BHE11" s="110"/>
      <c r="BHF11" s="110"/>
      <c r="BHG11" s="110"/>
      <c r="BHH11" s="110"/>
      <c r="BHI11" s="110"/>
      <c r="BHJ11" s="110"/>
      <c r="BHK11" s="110"/>
      <c r="BHL11" s="110"/>
      <c r="BHM11" s="110"/>
      <c r="BHN11" s="110"/>
      <c r="BHO11" s="110"/>
      <c r="BHP11" s="110"/>
      <c r="BHQ11" s="110"/>
      <c r="BHR11" s="110"/>
      <c r="BHS11" s="110"/>
      <c r="BHT11" s="110"/>
      <c r="BHU11" s="110"/>
      <c r="BHV11" s="110"/>
      <c r="BHW11" s="110"/>
      <c r="BHX11" s="110"/>
      <c r="BHY11" s="110"/>
      <c r="BHZ11" s="110"/>
      <c r="BIA11" s="110"/>
      <c r="BIB11" s="110"/>
      <c r="BIC11" s="110"/>
      <c r="BID11" s="110"/>
      <c r="BIE11" s="110"/>
      <c r="BIF11" s="110"/>
      <c r="BIG11" s="110"/>
      <c r="BIH11" s="110"/>
      <c r="BII11" s="110"/>
      <c r="BIJ11" s="110"/>
      <c r="BIK11" s="110"/>
      <c r="BIL11" s="110"/>
      <c r="BIM11" s="110"/>
      <c r="BIN11" s="110"/>
      <c r="BIO11" s="110"/>
      <c r="BIP11" s="110"/>
      <c r="BIQ11" s="110"/>
      <c r="BIR11" s="110"/>
      <c r="BIS11" s="110"/>
      <c r="BIT11" s="110"/>
      <c r="BIU11" s="110"/>
      <c r="BIV11" s="110"/>
      <c r="BIW11" s="110"/>
      <c r="BIX11" s="110"/>
      <c r="BIY11" s="110"/>
      <c r="BIZ11" s="110"/>
      <c r="BJA11" s="110"/>
      <c r="BJB11" s="110"/>
      <c r="BJC11" s="110"/>
      <c r="BJD11" s="110"/>
      <c r="BJE11" s="110"/>
      <c r="BJF11" s="110"/>
      <c r="BJG11" s="110"/>
      <c r="BJH11" s="110"/>
      <c r="BJI11" s="110"/>
      <c r="BJJ11" s="110"/>
      <c r="BJK11" s="110"/>
      <c r="BJL11" s="110"/>
      <c r="BJM11" s="110"/>
      <c r="BJN11" s="110"/>
      <c r="BJO11" s="110"/>
      <c r="BJP11" s="110"/>
      <c r="BJQ11" s="110"/>
      <c r="BJR11" s="110"/>
      <c r="BJS11" s="110"/>
      <c r="BJT11" s="110"/>
      <c r="BJU11" s="110"/>
      <c r="BJV11" s="110"/>
      <c r="BJW11" s="110"/>
      <c r="BJX11" s="110"/>
      <c r="BJY11" s="110"/>
      <c r="BJZ11" s="110"/>
      <c r="BKA11" s="110"/>
      <c r="BKB11" s="110"/>
      <c r="BKC11" s="110"/>
      <c r="BKD11" s="110"/>
      <c r="BKE11" s="110"/>
      <c r="BKF11" s="110"/>
      <c r="BKG11" s="110"/>
      <c r="BKH11" s="110"/>
      <c r="BKI11" s="110"/>
      <c r="BKJ11" s="110"/>
      <c r="BKK11" s="110"/>
      <c r="BKL11" s="110"/>
      <c r="BKM11" s="110"/>
      <c r="BKN11" s="110"/>
      <c r="BKO11" s="110"/>
      <c r="BKP11" s="110"/>
      <c r="BKQ11" s="110"/>
      <c r="BKR11" s="110"/>
      <c r="BKS11" s="110"/>
      <c r="BKT11" s="110"/>
      <c r="BKU11" s="110"/>
      <c r="BKV11" s="110"/>
      <c r="BKW11" s="110"/>
      <c r="BKX11" s="110"/>
      <c r="BKY11" s="110"/>
      <c r="BKZ11" s="110"/>
      <c r="BLA11" s="110"/>
      <c r="BLB11" s="110"/>
      <c r="BLC11" s="110"/>
      <c r="BLD11" s="110"/>
      <c r="BLE11" s="110"/>
      <c r="BLF11" s="110"/>
      <c r="BLG11" s="110"/>
      <c r="BLH11" s="110"/>
      <c r="BLI11" s="110"/>
      <c r="BLJ11" s="110"/>
      <c r="BLK11" s="110"/>
      <c r="BLL11" s="110"/>
      <c r="BLM11" s="110"/>
      <c r="BLN11" s="110"/>
      <c r="BLO11" s="110"/>
      <c r="BLP11" s="110"/>
      <c r="BLQ11" s="110"/>
      <c r="BLR11" s="110"/>
      <c r="BLS11" s="110"/>
      <c r="BLT11" s="110"/>
      <c r="BLU11" s="110"/>
      <c r="BLV11" s="110"/>
      <c r="BLW11" s="110"/>
      <c r="BLX11" s="110"/>
      <c r="BLY11" s="110"/>
      <c r="BLZ11" s="110"/>
      <c r="BMA11" s="110"/>
      <c r="BMB11" s="110"/>
      <c r="BMC11" s="110"/>
      <c r="BMD11" s="110"/>
      <c r="BME11" s="110"/>
      <c r="BMF11" s="110"/>
      <c r="BMG11" s="110"/>
      <c r="BMH11" s="110"/>
      <c r="BMI11" s="110"/>
      <c r="BMJ11" s="110"/>
      <c r="BMK11" s="110"/>
      <c r="BML11" s="110"/>
      <c r="BMM11" s="110"/>
      <c r="BMN11" s="110"/>
      <c r="BMO11" s="110"/>
      <c r="BMP11" s="110"/>
      <c r="BMQ11" s="110"/>
      <c r="BMR11" s="110"/>
      <c r="BMS11" s="110"/>
      <c r="BMT11" s="110"/>
      <c r="BMU11" s="110"/>
      <c r="BMV11" s="110"/>
      <c r="BMW11" s="110"/>
      <c r="BMX11" s="110"/>
      <c r="BMY11" s="110"/>
      <c r="BMZ11" s="110"/>
      <c r="BNA11" s="110"/>
      <c r="BNB11" s="110"/>
      <c r="BNC11" s="110"/>
      <c r="BND11" s="110"/>
      <c r="BNE11" s="110"/>
      <c r="BNF11" s="110"/>
      <c r="BNG11" s="110"/>
      <c r="BNH11" s="110"/>
      <c r="BNI11" s="110"/>
      <c r="BNJ11" s="110"/>
      <c r="BNK11" s="110"/>
      <c r="BNL11" s="110"/>
      <c r="BNM11" s="110"/>
      <c r="BNN11" s="110"/>
      <c r="BNO11" s="110"/>
      <c r="BNP11" s="110"/>
      <c r="BNQ11" s="110"/>
      <c r="BNR11" s="110"/>
      <c r="BNS11" s="110"/>
      <c r="BNT11" s="110"/>
      <c r="BNU11" s="110"/>
      <c r="BNV11" s="110"/>
      <c r="BNW11" s="110"/>
      <c r="BNX11" s="110"/>
      <c r="BNY11" s="110"/>
      <c r="BNZ11" s="110"/>
      <c r="BOA11" s="110"/>
      <c r="BOB11" s="110"/>
      <c r="BOC11" s="110"/>
      <c r="BOD11" s="110"/>
      <c r="BOE11" s="110"/>
      <c r="BOF11" s="110"/>
      <c r="BOG11" s="110"/>
      <c r="BOH11" s="110"/>
      <c r="BOI11" s="110"/>
      <c r="BOJ11" s="110"/>
      <c r="BOK11" s="110"/>
      <c r="BOL11" s="110"/>
      <c r="BOM11" s="110"/>
      <c r="BON11" s="110"/>
      <c r="BOO11" s="110"/>
      <c r="BOP11" s="110"/>
      <c r="BOQ11" s="110"/>
      <c r="BOR11" s="110"/>
      <c r="BOS11" s="110"/>
      <c r="BOT11" s="110"/>
      <c r="BOU11" s="110"/>
      <c r="BOV11" s="110"/>
      <c r="BOW11" s="110"/>
      <c r="BOX11" s="110"/>
      <c r="BOY11" s="110"/>
      <c r="BOZ11" s="110"/>
      <c r="BPA11" s="110"/>
      <c r="BPB11" s="110"/>
      <c r="BPC11" s="110"/>
      <c r="BPD11" s="110"/>
      <c r="BPE11" s="110"/>
      <c r="BPF11" s="110"/>
      <c r="BPG11" s="110"/>
      <c r="BPH11" s="110"/>
      <c r="BPI11" s="110"/>
      <c r="BPJ11" s="110"/>
      <c r="BPK11" s="110"/>
      <c r="BPL11" s="110"/>
      <c r="BPM11" s="110"/>
      <c r="BPN11" s="110"/>
      <c r="BPO11" s="110"/>
      <c r="BPP11" s="110"/>
      <c r="BPQ11" s="110"/>
      <c r="BPR11" s="110"/>
      <c r="BPS11" s="110"/>
      <c r="BPT11" s="110"/>
      <c r="BPU11" s="110"/>
      <c r="BPV11" s="110"/>
      <c r="BPW11" s="110"/>
      <c r="BPX11" s="110"/>
      <c r="BPY11" s="110"/>
      <c r="BPZ11" s="110"/>
      <c r="BQA11" s="110"/>
      <c r="BQB11" s="110"/>
      <c r="BQC11" s="110"/>
      <c r="BQD11" s="110"/>
      <c r="BQE11" s="110"/>
      <c r="BQF11" s="110"/>
      <c r="BQG11" s="110"/>
      <c r="BQH11" s="110"/>
      <c r="BQI11" s="110"/>
      <c r="BQJ11" s="110"/>
      <c r="BQK11" s="110"/>
      <c r="BQL11" s="110"/>
      <c r="BQM11" s="110"/>
      <c r="BQN11" s="110"/>
      <c r="BQO11" s="110"/>
      <c r="BQP11" s="110"/>
      <c r="BQQ11" s="110"/>
      <c r="BQR11" s="110"/>
      <c r="BQS11" s="110"/>
      <c r="BQT11" s="110"/>
      <c r="BQU11" s="110"/>
      <c r="BQV11" s="110"/>
      <c r="BQW11" s="110"/>
      <c r="BQX11" s="110"/>
      <c r="BQY11" s="110"/>
      <c r="BQZ11" s="110"/>
      <c r="BRA11" s="110"/>
      <c r="BRB11" s="110"/>
      <c r="BRC11" s="110"/>
      <c r="BRD11" s="110"/>
      <c r="BRE11" s="110"/>
      <c r="BRF11" s="110"/>
      <c r="BRG11" s="110"/>
      <c r="BRH11" s="110"/>
      <c r="BRI11" s="110"/>
      <c r="BRJ11" s="110"/>
      <c r="BRK11" s="110"/>
      <c r="BRL11" s="110"/>
      <c r="BRM11" s="110"/>
      <c r="BRN11" s="110"/>
      <c r="BRO11" s="110"/>
      <c r="BRP11" s="110"/>
      <c r="BRQ11" s="110"/>
      <c r="BRR11" s="110"/>
      <c r="BRS11" s="110"/>
      <c r="BRT11" s="110"/>
      <c r="BRU11" s="110"/>
      <c r="BRV11" s="110"/>
      <c r="BRW11" s="110"/>
      <c r="BRX11" s="110"/>
      <c r="BRY11" s="110"/>
      <c r="BRZ11" s="110"/>
      <c r="BSA11" s="110"/>
      <c r="BSB11" s="110"/>
      <c r="BSC11" s="110"/>
      <c r="BSD11" s="110"/>
      <c r="BSE11" s="110"/>
      <c r="BSF11" s="110"/>
      <c r="BSG11" s="110"/>
      <c r="BSH11" s="110"/>
      <c r="BSI11" s="110"/>
      <c r="BSJ11" s="110"/>
      <c r="BSK11" s="110"/>
      <c r="BSL11" s="110"/>
      <c r="BSM11" s="110"/>
      <c r="BSN11" s="110"/>
      <c r="BSO11" s="110"/>
      <c r="BSP11" s="110"/>
      <c r="BSQ11" s="110"/>
      <c r="BSR11" s="110"/>
      <c r="BSS11" s="110"/>
      <c r="BST11" s="110"/>
      <c r="BSU11" s="110"/>
      <c r="BSV11" s="110"/>
      <c r="BSW11" s="110"/>
      <c r="BSX11" s="110"/>
      <c r="BSY11" s="110"/>
      <c r="BSZ11" s="110"/>
      <c r="BTA11" s="110"/>
      <c r="BTB11" s="110"/>
      <c r="BTC11" s="110"/>
      <c r="BTD11" s="110"/>
      <c r="BTE11" s="110"/>
      <c r="BTF11" s="110"/>
      <c r="BTG11" s="110"/>
      <c r="BTH11" s="110"/>
      <c r="BTI11" s="110"/>
      <c r="BTJ11" s="110"/>
      <c r="BTK11" s="110"/>
      <c r="BTL11" s="110"/>
      <c r="BTM11" s="110"/>
      <c r="BTN11" s="110"/>
      <c r="BTO11" s="110"/>
      <c r="BTP11" s="110"/>
      <c r="BTQ11" s="110"/>
      <c r="BTR11" s="110"/>
      <c r="BTS11" s="110"/>
      <c r="BTT11" s="110"/>
      <c r="BTU11" s="110"/>
      <c r="BTV11" s="110"/>
      <c r="BTW11" s="110"/>
      <c r="BTX11" s="110"/>
      <c r="BTY11" s="110"/>
      <c r="BTZ11" s="110"/>
      <c r="BUA11" s="110"/>
      <c r="BUB11" s="110"/>
      <c r="BUC11" s="110"/>
      <c r="BUD11" s="110"/>
      <c r="BUE11" s="110"/>
      <c r="BUF11" s="110"/>
      <c r="BUG11" s="110"/>
      <c r="BUH11" s="110"/>
      <c r="BUI11" s="110"/>
      <c r="BUJ11" s="110"/>
      <c r="BUK11" s="110"/>
      <c r="BUL11" s="110"/>
      <c r="BUM11" s="110"/>
      <c r="BUN11" s="110"/>
      <c r="BUO11" s="110"/>
      <c r="BUP11" s="110"/>
      <c r="BUQ11" s="110"/>
      <c r="BUR11" s="110"/>
      <c r="BUS11" s="110"/>
      <c r="BUT11" s="110"/>
      <c r="BUU11" s="110"/>
      <c r="BUV11" s="110"/>
      <c r="BUW11" s="110"/>
      <c r="BUX11" s="110"/>
      <c r="BUY11" s="110"/>
      <c r="BUZ11" s="110"/>
      <c r="BVA11" s="110"/>
      <c r="BVB11" s="110"/>
      <c r="BVC11" s="110"/>
      <c r="BVD11" s="110"/>
      <c r="BVE11" s="110"/>
      <c r="BVF11" s="110"/>
      <c r="BVG11" s="110"/>
      <c r="BVH11" s="110"/>
      <c r="BVI11" s="110"/>
      <c r="BVJ11" s="110"/>
      <c r="BVK11" s="110"/>
      <c r="BVL11" s="110"/>
      <c r="BVM11" s="110"/>
      <c r="BVN11" s="110"/>
      <c r="BVO11" s="110"/>
      <c r="BVP11" s="110"/>
      <c r="BVQ11" s="110"/>
      <c r="BVR11" s="110"/>
      <c r="BVS11" s="110"/>
      <c r="BVT11" s="110"/>
      <c r="BVU11" s="110"/>
      <c r="BVV11" s="110"/>
      <c r="BVW11" s="110"/>
      <c r="BVX11" s="110"/>
      <c r="BVY11" s="110"/>
      <c r="BVZ11" s="110"/>
      <c r="BWA11" s="110"/>
      <c r="BWB11" s="110"/>
      <c r="BWC11" s="110"/>
      <c r="BWD11" s="110"/>
      <c r="BWE11" s="110"/>
      <c r="BWF11" s="110"/>
      <c r="BWG11" s="110"/>
      <c r="BWH11" s="110"/>
      <c r="BWI11" s="110"/>
      <c r="BWJ11" s="110"/>
      <c r="BWK11" s="110"/>
      <c r="BWL11" s="110"/>
      <c r="BWM11" s="110"/>
      <c r="BWN11" s="110"/>
      <c r="BWO11" s="110"/>
      <c r="BWP11" s="110"/>
      <c r="BWQ11" s="110"/>
      <c r="BWR11" s="110"/>
      <c r="BWS11" s="110"/>
      <c r="BWT11" s="110"/>
      <c r="BWU11" s="110"/>
      <c r="BWV11" s="110"/>
      <c r="BWW11" s="110"/>
      <c r="BWX11" s="110"/>
      <c r="BWY11" s="110"/>
      <c r="BWZ11" s="110"/>
      <c r="BXA11" s="110"/>
      <c r="BXB11" s="110"/>
      <c r="BXC11" s="110"/>
      <c r="BXD11" s="110"/>
      <c r="BXE11" s="110"/>
      <c r="BXF11" s="110"/>
      <c r="BXG11" s="110"/>
      <c r="BXH11" s="110"/>
      <c r="BXI11" s="110"/>
      <c r="BXJ11" s="110"/>
      <c r="BXK11" s="110"/>
      <c r="BXL11" s="110"/>
      <c r="BXM11" s="110"/>
      <c r="BXN11" s="110"/>
      <c r="BXO11" s="110"/>
      <c r="BXP11" s="110"/>
      <c r="BXQ11" s="110"/>
      <c r="BXR11" s="110"/>
      <c r="BXS11" s="110"/>
      <c r="BXT11" s="110"/>
      <c r="BXU11" s="110"/>
      <c r="BXV11" s="110"/>
      <c r="BXW11" s="110"/>
      <c r="BXX11" s="110"/>
      <c r="BXY11" s="110"/>
      <c r="BXZ11" s="110"/>
      <c r="BYA11" s="110"/>
      <c r="BYB11" s="110"/>
      <c r="BYC11" s="110"/>
      <c r="BYD11" s="110"/>
      <c r="BYE11" s="110"/>
      <c r="BYF11" s="110"/>
      <c r="BYG11" s="110"/>
      <c r="BYH11" s="110"/>
      <c r="BYI11" s="110"/>
      <c r="BYJ11" s="110"/>
      <c r="BYK11" s="110"/>
      <c r="BYL11" s="110"/>
      <c r="BYM11" s="110"/>
      <c r="BYN11" s="110"/>
      <c r="BYO11" s="110"/>
      <c r="BYP11" s="110"/>
      <c r="BYQ11" s="110"/>
      <c r="BYR11" s="110"/>
      <c r="BYS11" s="110"/>
      <c r="BYT11" s="110"/>
      <c r="BYU11" s="110"/>
      <c r="BYV11" s="110"/>
      <c r="BYW11" s="110"/>
      <c r="BYX11" s="110"/>
      <c r="BYY11" s="110"/>
      <c r="BYZ11" s="110"/>
      <c r="BZA11" s="110"/>
      <c r="BZB11" s="110"/>
      <c r="BZC11" s="110"/>
      <c r="BZD11" s="110"/>
      <c r="BZE11" s="110"/>
      <c r="BZF11" s="110"/>
      <c r="BZG11" s="110"/>
      <c r="BZH11" s="110"/>
      <c r="BZI11" s="110"/>
      <c r="BZJ11" s="110"/>
      <c r="BZK11" s="110"/>
      <c r="BZL11" s="110"/>
      <c r="BZM11" s="110"/>
      <c r="BZN11" s="110"/>
      <c r="BZO11" s="110"/>
      <c r="BZP11" s="110"/>
      <c r="BZQ11" s="110"/>
      <c r="BZR11" s="110"/>
      <c r="BZS11" s="110"/>
      <c r="BZT11" s="110"/>
      <c r="BZU11" s="110"/>
      <c r="BZV11" s="110"/>
      <c r="BZW11" s="110"/>
      <c r="BZX11" s="110"/>
      <c r="BZY11" s="110"/>
      <c r="BZZ11" s="110"/>
      <c r="CAA11" s="110"/>
      <c r="CAB11" s="110"/>
      <c r="CAC11" s="110"/>
      <c r="CAD11" s="110"/>
      <c r="CAE11" s="110"/>
      <c r="CAF11" s="110"/>
      <c r="CAG11" s="110"/>
      <c r="CAH11" s="110"/>
      <c r="CAI11" s="110"/>
      <c r="CAJ11" s="110"/>
      <c r="CAK11" s="110"/>
      <c r="CAL11" s="110"/>
      <c r="CAM11" s="110"/>
      <c r="CAN11" s="110"/>
      <c r="CAO11" s="110"/>
      <c r="CAP11" s="110"/>
      <c r="CAQ11" s="110"/>
      <c r="CAR11" s="110"/>
      <c r="CAS11" s="110"/>
      <c r="CAT11" s="110"/>
      <c r="CAU11" s="110"/>
      <c r="CAV11" s="110"/>
      <c r="CAW11" s="110"/>
      <c r="CAX11" s="110"/>
      <c r="CAY11" s="110"/>
      <c r="CAZ11" s="110"/>
      <c r="CBA11" s="110"/>
      <c r="CBB11" s="110"/>
      <c r="CBC11" s="110"/>
      <c r="CBD11" s="110"/>
      <c r="CBE11" s="110"/>
      <c r="CBF11" s="110"/>
      <c r="CBG11" s="110"/>
      <c r="CBH11" s="110"/>
      <c r="CBI11" s="110"/>
      <c r="CBJ11" s="110"/>
      <c r="CBK11" s="110"/>
      <c r="CBL11" s="110"/>
      <c r="CBM11" s="110"/>
      <c r="CBN11" s="110"/>
      <c r="CBO11" s="110"/>
      <c r="CBP11" s="110"/>
      <c r="CBQ11" s="110"/>
      <c r="CBR11" s="110"/>
      <c r="CBS11" s="110"/>
      <c r="CBT11" s="110"/>
      <c r="CBU11" s="110"/>
      <c r="CBV11" s="110"/>
      <c r="CBW11" s="110"/>
      <c r="CBX11" s="110"/>
      <c r="CBY11" s="110"/>
      <c r="CBZ11" s="110"/>
      <c r="CCA11" s="110"/>
      <c r="CCB11" s="110"/>
      <c r="CCC11" s="110"/>
      <c r="CCD11" s="110"/>
      <c r="CCE11" s="110"/>
      <c r="CCF11" s="110"/>
      <c r="CCG11" s="110"/>
      <c r="CCH11" s="110"/>
      <c r="CCI11" s="110"/>
      <c r="CCJ11" s="110"/>
      <c r="CCK11" s="110"/>
      <c r="CCL11" s="110"/>
      <c r="CCM11" s="110"/>
      <c r="CCN11" s="110"/>
      <c r="CCO11" s="110"/>
      <c r="CCP11" s="110"/>
      <c r="CCQ11" s="110"/>
      <c r="CCR11" s="110"/>
      <c r="CCS11" s="110"/>
      <c r="CCT11" s="110"/>
      <c r="CCU11" s="110"/>
      <c r="CCV11" s="110"/>
      <c r="CCW11" s="110"/>
      <c r="CCX11" s="110"/>
      <c r="CCY11" s="110"/>
      <c r="CCZ11" s="110"/>
      <c r="CDA11" s="110"/>
      <c r="CDB11" s="110"/>
      <c r="CDC11" s="110"/>
      <c r="CDD11" s="110"/>
      <c r="CDE11" s="110"/>
      <c r="CDF11" s="110"/>
      <c r="CDG11" s="110"/>
      <c r="CDH11" s="110"/>
      <c r="CDI11" s="110"/>
      <c r="CDJ11" s="110"/>
      <c r="CDK11" s="110"/>
      <c r="CDL11" s="110"/>
      <c r="CDM11" s="110"/>
      <c r="CDN11" s="110"/>
      <c r="CDO11" s="110"/>
      <c r="CDP11" s="110"/>
      <c r="CDQ11" s="110"/>
      <c r="CDR11" s="110"/>
      <c r="CDS11" s="110"/>
      <c r="CDT11" s="110"/>
      <c r="CDU11" s="110"/>
      <c r="CDV11" s="110"/>
      <c r="CDW11" s="110"/>
      <c r="CDX11" s="110"/>
      <c r="CDY11" s="110"/>
      <c r="CDZ11" s="110"/>
      <c r="CEA11" s="110"/>
      <c r="CEB11" s="110"/>
      <c r="CEC11" s="110"/>
      <c r="CED11" s="110"/>
      <c r="CEE11" s="110"/>
      <c r="CEF11" s="110"/>
      <c r="CEG11" s="110"/>
      <c r="CEH11" s="110"/>
      <c r="CEI11" s="110"/>
      <c r="CEJ11" s="110"/>
      <c r="CEK11" s="110"/>
      <c r="CEL11" s="110"/>
      <c r="CEM11" s="110"/>
      <c r="CEN11" s="110"/>
      <c r="CEO11" s="110"/>
      <c r="CEP11" s="110"/>
      <c r="CEQ11" s="110"/>
      <c r="CER11" s="110"/>
      <c r="CES11" s="110"/>
      <c r="CET11" s="110"/>
      <c r="CEU11" s="110"/>
      <c r="CEV11" s="110"/>
      <c r="CEW11" s="110"/>
      <c r="CEX11" s="110"/>
      <c r="CEY11" s="110"/>
      <c r="CEZ11" s="110"/>
      <c r="CFA11" s="110"/>
      <c r="CFB11" s="110"/>
      <c r="CFC11" s="110"/>
      <c r="CFD11" s="110"/>
      <c r="CFE11" s="110"/>
      <c r="CFF11" s="110"/>
      <c r="CFG11" s="110"/>
      <c r="CFH11" s="110"/>
      <c r="CFI11" s="110"/>
      <c r="CFJ11" s="110"/>
      <c r="CFK11" s="110"/>
      <c r="CFL11" s="110"/>
      <c r="CFM11" s="110"/>
      <c r="CFN11" s="110"/>
      <c r="CFO11" s="110"/>
      <c r="CFP11" s="110"/>
      <c r="CFQ11" s="110"/>
      <c r="CFR11" s="110"/>
      <c r="CFS11" s="110"/>
      <c r="CFT11" s="110"/>
      <c r="CFU11" s="110"/>
      <c r="CFV11" s="110"/>
      <c r="CFW11" s="110"/>
      <c r="CFX11" s="110"/>
      <c r="CFY11" s="110"/>
      <c r="CFZ11" s="110"/>
      <c r="CGA11" s="110"/>
      <c r="CGB11" s="110"/>
      <c r="CGC11" s="110"/>
      <c r="CGD11" s="110"/>
      <c r="CGE11" s="110"/>
      <c r="CGF11" s="110"/>
      <c r="CGG11" s="110"/>
      <c r="CGH11" s="110"/>
      <c r="CGI11" s="110"/>
      <c r="CGJ11" s="110"/>
      <c r="CGK11" s="110"/>
      <c r="CGL11" s="110"/>
      <c r="CGM11" s="110"/>
      <c r="CGN11" s="110"/>
      <c r="CGO11" s="110"/>
      <c r="CGP11" s="110"/>
      <c r="CGQ11" s="110"/>
      <c r="CGR11" s="110"/>
      <c r="CGS11" s="110"/>
      <c r="CGT11" s="110"/>
      <c r="CGU11" s="110"/>
      <c r="CGV11" s="110"/>
      <c r="CGW11" s="110"/>
      <c r="CGX11" s="110"/>
      <c r="CGY11" s="110"/>
      <c r="CGZ11" s="110"/>
      <c r="CHA11" s="110"/>
      <c r="CHB11" s="110"/>
      <c r="CHC11" s="110"/>
      <c r="CHD11" s="110"/>
      <c r="CHE11" s="110"/>
      <c r="CHF11" s="110"/>
      <c r="CHG11" s="110"/>
      <c r="CHH11" s="110"/>
      <c r="CHI11" s="110"/>
      <c r="CHJ11" s="110"/>
      <c r="CHK11" s="110"/>
      <c r="CHL11" s="110"/>
      <c r="CHM11" s="110"/>
      <c r="CHN11" s="110"/>
      <c r="CHO11" s="110"/>
      <c r="CHP11" s="110"/>
      <c r="CHQ11" s="110"/>
      <c r="CHR11" s="110"/>
      <c r="CHS11" s="110"/>
      <c r="CHT11" s="110"/>
      <c r="CHU11" s="110"/>
      <c r="CHV11" s="110"/>
      <c r="CHW11" s="110"/>
      <c r="CHX11" s="110"/>
      <c r="CHY11" s="110"/>
      <c r="CHZ11" s="110"/>
      <c r="CIA11" s="110"/>
      <c r="CIB11" s="110"/>
      <c r="CIC11" s="110"/>
      <c r="CID11" s="110"/>
      <c r="CIE11" s="110"/>
      <c r="CIF11" s="110"/>
      <c r="CIG11" s="110"/>
      <c r="CIH11" s="110"/>
      <c r="CII11" s="110"/>
      <c r="CIJ11" s="110"/>
      <c r="CIK11" s="110"/>
      <c r="CIL11" s="110"/>
      <c r="CIM11" s="110"/>
      <c r="CIN11" s="110"/>
      <c r="CIO11" s="110"/>
      <c r="CIP11" s="110"/>
      <c r="CIQ11" s="110"/>
      <c r="CIR11" s="110"/>
      <c r="CIS11" s="110"/>
      <c r="CIT11" s="110"/>
      <c r="CIU11" s="110"/>
      <c r="CIV11" s="110"/>
      <c r="CIW11" s="110"/>
      <c r="CIX11" s="110"/>
      <c r="CIY11" s="110"/>
      <c r="CIZ11" s="110"/>
      <c r="CJA11" s="110"/>
      <c r="CJB11" s="110"/>
      <c r="CJC11" s="110"/>
      <c r="CJD11" s="110"/>
      <c r="CJE11" s="110"/>
      <c r="CJF11" s="110"/>
      <c r="CJG11" s="110"/>
      <c r="CJH11" s="110"/>
      <c r="CJI11" s="110"/>
      <c r="CJJ11" s="110"/>
      <c r="CJK11" s="110"/>
      <c r="CJL11" s="110"/>
      <c r="CJM11" s="110"/>
      <c r="CJN11" s="110"/>
      <c r="CJO11" s="110"/>
      <c r="CJP11" s="110"/>
      <c r="CJQ11" s="110"/>
      <c r="CJR11" s="110"/>
      <c r="CJS11" s="110"/>
      <c r="CJT11" s="110"/>
      <c r="CJU11" s="110"/>
      <c r="CJV11" s="110"/>
      <c r="CJW11" s="110"/>
      <c r="CJX11" s="110"/>
      <c r="CJY11" s="110"/>
      <c r="CJZ11" s="110"/>
      <c r="CKA11" s="110"/>
      <c r="CKB11" s="110"/>
      <c r="CKC11" s="110"/>
      <c r="CKD11" s="110"/>
      <c r="CKE11" s="110"/>
      <c r="CKF11" s="110"/>
      <c r="CKG11" s="110"/>
      <c r="CKH11" s="110"/>
      <c r="CKI11" s="110"/>
      <c r="CKJ11" s="110"/>
      <c r="CKK11" s="110"/>
      <c r="CKL11" s="110"/>
      <c r="CKM11" s="110"/>
      <c r="CKN11" s="110"/>
      <c r="CKO11" s="110"/>
      <c r="CKP11" s="110"/>
      <c r="CKQ11" s="110"/>
      <c r="CKR11" s="110"/>
      <c r="CKS11" s="110"/>
      <c r="CKT11" s="110"/>
      <c r="CKU11" s="110"/>
      <c r="CKV11" s="110"/>
      <c r="CKW11" s="110"/>
      <c r="CKX11" s="110"/>
      <c r="CKY11" s="110"/>
      <c r="CKZ11" s="110"/>
      <c r="CLA11" s="110"/>
      <c r="CLB11" s="110"/>
      <c r="CLC11" s="110"/>
      <c r="CLD11" s="110"/>
      <c r="CLE11" s="110"/>
      <c r="CLF11" s="110"/>
      <c r="CLG11" s="110"/>
      <c r="CLH11" s="110"/>
      <c r="CLI11" s="110"/>
      <c r="CLJ11" s="110"/>
      <c r="CLK11" s="110"/>
      <c r="CLL11" s="110"/>
      <c r="CLM11" s="110"/>
      <c r="CLN11" s="110"/>
      <c r="CLO11" s="110"/>
      <c r="CLP11" s="110"/>
      <c r="CLQ11" s="110"/>
      <c r="CLR11" s="110"/>
      <c r="CLS11" s="110"/>
      <c r="CLT11" s="110"/>
      <c r="CLU11" s="110"/>
      <c r="CLV11" s="110"/>
      <c r="CLW11" s="110"/>
      <c r="CLX11" s="110"/>
      <c r="CLY11" s="110"/>
      <c r="CLZ11" s="110"/>
      <c r="CMA11" s="110"/>
      <c r="CMB11" s="110"/>
      <c r="CMC11" s="110"/>
      <c r="CMD11" s="110"/>
      <c r="CME11" s="110"/>
      <c r="CMF11" s="110"/>
      <c r="CMG11" s="110"/>
      <c r="CMH11" s="110"/>
      <c r="CMI11" s="110"/>
      <c r="CMJ11" s="110"/>
      <c r="CMK11" s="110"/>
      <c r="CML11" s="110"/>
      <c r="CMM11" s="110"/>
      <c r="CMN11" s="110"/>
      <c r="CMO11" s="110"/>
      <c r="CMP11" s="110"/>
      <c r="CMQ11" s="110"/>
      <c r="CMR11" s="110"/>
      <c r="CMS11" s="110"/>
      <c r="CMT11" s="110"/>
      <c r="CMU11" s="110"/>
      <c r="CMV11" s="110"/>
      <c r="CMW11" s="110"/>
      <c r="CMX11" s="110"/>
      <c r="CMY11" s="110"/>
      <c r="CMZ11" s="110"/>
      <c r="CNA11" s="110"/>
      <c r="CNB11" s="110"/>
      <c r="CNC11" s="110"/>
      <c r="CND11" s="110"/>
      <c r="CNE11" s="110"/>
      <c r="CNF11" s="110"/>
      <c r="CNG11" s="110"/>
      <c r="CNH11" s="110"/>
      <c r="CNI11" s="110"/>
      <c r="CNJ11" s="110"/>
      <c r="CNK11" s="110"/>
      <c r="CNL11" s="110"/>
      <c r="CNM11" s="110"/>
      <c r="CNN11" s="110"/>
      <c r="CNO11" s="110"/>
      <c r="CNP11" s="110"/>
      <c r="CNQ11" s="110"/>
      <c r="CNR11" s="110"/>
      <c r="CNS11" s="110"/>
      <c r="CNT11" s="110"/>
      <c r="CNU11" s="110"/>
      <c r="CNV11" s="110"/>
      <c r="CNW11" s="110"/>
      <c r="CNX11" s="110"/>
      <c r="CNY11" s="110"/>
      <c r="CNZ11" s="110"/>
      <c r="COA11" s="110"/>
      <c r="COB11" s="110"/>
      <c r="COC11" s="110"/>
      <c r="COD11" s="110"/>
      <c r="COE11" s="110"/>
      <c r="COF11" s="110"/>
      <c r="COG11" s="110"/>
      <c r="COH11" s="110"/>
      <c r="COI11" s="110"/>
      <c r="COJ11" s="110"/>
      <c r="COK11" s="110"/>
      <c r="COL11" s="110"/>
      <c r="COM11" s="110"/>
      <c r="CON11" s="110"/>
      <c r="COO11" s="110"/>
      <c r="COP11" s="110"/>
      <c r="COQ11" s="110"/>
      <c r="COR11" s="110"/>
      <c r="COS11" s="110"/>
      <c r="COT11" s="110"/>
      <c r="COU11" s="110"/>
      <c r="COV11" s="110"/>
      <c r="COW11" s="110"/>
      <c r="COX11" s="110"/>
      <c r="COY11" s="110"/>
      <c r="COZ11" s="110"/>
      <c r="CPA11" s="110"/>
      <c r="CPB11" s="110"/>
      <c r="CPC11" s="110"/>
      <c r="CPD11" s="110"/>
      <c r="CPE11" s="110"/>
      <c r="CPF11" s="110"/>
      <c r="CPG11" s="110"/>
      <c r="CPH11" s="110"/>
      <c r="CPI11" s="110"/>
      <c r="CPJ11" s="110"/>
      <c r="CPK11" s="110"/>
      <c r="CPL11" s="110"/>
      <c r="CPM11" s="110"/>
      <c r="CPN11" s="110"/>
      <c r="CPO11" s="110"/>
      <c r="CPP11" s="110"/>
      <c r="CPQ11" s="110"/>
      <c r="CPR11" s="110"/>
      <c r="CPS11" s="110"/>
      <c r="CPT11" s="110"/>
      <c r="CPU11" s="110"/>
      <c r="CPV11" s="110"/>
      <c r="CPW11" s="110"/>
      <c r="CPX11" s="110"/>
      <c r="CPY11" s="110"/>
      <c r="CPZ11" s="110"/>
      <c r="CQA11" s="110"/>
      <c r="CQB11" s="110"/>
      <c r="CQC11" s="110"/>
      <c r="CQD11" s="110"/>
      <c r="CQE11" s="110"/>
      <c r="CQF11" s="110"/>
      <c r="CQG11" s="110"/>
      <c r="CQH11" s="110"/>
      <c r="CQI11" s="110"/>
      <c r="CQJ11" s="110"/>
      <c r="CQK11" s="110"/>
      <c r="CQL11" s="110"/>
      <c r="CQM11" s="110"/>
      <c r="CQN11" s="110"/>
      <c r="CQO11" s="110"/>
      <c r="CQP11" s="110"/>
      <c r="CQQ11" s="110"/>
      <c r="CQR11" s="110"/>
      <c r="CQS11" s="110"/>
      <c r="CQT11" s="110"/>
      <c r="CQU11" s="110"/>
      <c r="CQV11" s="110"/>
      <c r="CQW11" s="110"/>
      <c r="CQX11" s="110"/>
      <c r="CQY11" s="110"/>
      <c r="CQZ11" s="110"/>
      <c r="CRA11" s="110"/>
      <c r="CRB11" s="110"/>
      <c r="CRC11" s="110"/>
      <c r="CRD11" s="110"/>
      <c r="CRE11" s="110"/>
      <c r="CRF11" s="110"/>
      <c r="CRG11" s="110"/>
      <c r="CRH11" s="110"/>
      <c r="CRI11" s="110"/>
      <c r="CRJ11" s="110"/>
      <c r="CRK11" s="110"/>
      <c r="CRL11" s="110"/>
      <c r="CRM11" s="110"/>
      <c r="CRN11" s="110"/>
      <c r="CRO11" s="110"/>
      <c r="CRP11" s="110"/>
      <c r="CRQ11" s="110"/>
      <c r="CRR11" s="110"/>
      <c r="CRS11" s="110"/>
      <c r="CRT11" s="110"/>
      <c r="CRU11" s="110"/>
      <c r="CRV11" s="110"/>
      <c r="CRW11" s="110"/>
      <c r="CRX11" s="110"/>
      <c r="CRY11" s="110"/>
      <c r="CRZ11" s="110"/>
      <c r="CSA11" s="110"/>
      <c r="CSB11" s="110"/>
      <c r="CSC11" s="110"/>
      <c r="CSD11" s="110"/>
      <c r="CSE11" s="110"/>
      <c r="CSF11" s="110"/>
      <c r="CSG11" s="110"/>
      <c r="CSH11" s="110"/>
      <c r="CSI11" s="110"/>
      <c r="CSJ11" s="110"/>
      <c r="CSK11" s="110"/>
      <c r="CSL11" s="110"/>
      <c r="CSM11" s="110"/>
      <c r="CSN11" s="110"/>
      <c r="CSO11" s="110"/>
      <c r="CSP11" s="110"/>
      <c r="CSQ11" s="110"/>
      <c r="CSR11" s="110"/>
      <c r="CSS11" s="110"/>
      <c r="CST11" s="110"/>
      <c r="CSU11" s="110"/>
      <c r="CSV11" s="110"/>
      <c r="CSW11" s="110"/>
      <c r="CSX11" s="110"/>
      <c r="CSY11" s="110"/>
      <c r="CSZ11" s="110"/>
      <c r="CTA11" s="110"/>
      <c r="CTB11" s="110"/>
      <c r="CTC11" s="110"/>
      <c r="CTD11" s="110"/>
      <c r="CTE11" s="110"/>
      <c r="CTF11" s="110"/>
      <c r="CTG11" s="110"/>
      <c r="CTH11" s="110"/>
      <c r="CTI11" s="110"/>
      <c r="CTJ11" s="110"/>
      <c r="CTK11" s="110"/>
      <c r="CTL11" s="110"/>
      <c r="CTM11" s="110"/>
      <c r="CTN11" s="110"/>
      <c r="CTO11" s="110"/>
      <c r="CTP11" s="110"/>
      <c r="CTQ11" s="110"/>
      <c r="CTR11" s="110"/>
      <c r="CTS11" s="110"/>
      <c r="CTT11" s="110"/>
      <c r="CTU11" s="110"/>
      <c r="CTV11" s="110"/>
      <c r="CTW11" s="110"/>
      <c r="CTX11" s="110"/>
      <c r="CTY11" s="110"/>
      <c r="CTZ11" s="110"/>
      <c r="CUA11" s="110"/>
      <c r="CUB11" s="110"/>
      <c r="CUC11" s="110"/>
      <c r="CUD11" s="110"/>
      <c r="CUE11" s="110"/>
      <c r="CUF11" s="110"/>
      <c r="CUG11" s="110"/>
      <c r="CUH11" s="110"/>
      <c r="CUI11" s="110"/>
      <c r="CUJ11" s="110"/>
      <c r="CUK11" s="110"/>
      <c r="CUL11" s="110"/>
      <c r="CUM11" s="110"/>
      <c r="CUN11" s="110"/>
      <c r="CUO11" s="110"/>
      <c r="CUP11" s="110"/>
      <c r="CUQ11" s="110"/>
      <c r="CUR11" s="110"/>
      <c r="CUS11" s="110"/>
      <c r="CUT11" s="110"/>
      <c r="CUU11" s="110"/>
      <c r="CUV11" s="110"/>
      <c r="CUW11" s="110"/>
      <c r="CUX11" s="110"/>
      <c r="CUY11" s="110"/>
      <c r="CUZ11" s="110"/>
      <c r="CVA11" s="110"/>
      <c r="CVB11" s="110"/>
      <c r="CVC11" s="110"/>
      <c r="CVD11" s="110"/>
      <c r="CVE11" s="110"/>
      <c r="CVF11" s="110"/>
      <c r="CVG11" s="110"/>
      <c r="CVH11" s="110"/>
      <c r="CVI11" s="110"/>
      <c r="CVJ11" s="110"/>
      <c r="CVK11" s="110"/>
      <c r="CVL11" s="110"/>
      <c r="CVM11" s="110"/>
      <c r="CVN11" s="110"/>
      <c r="CVO11" s="110"/>
      <c r="CVP11" s="110"/>
      <c r="CVQ11" s="110"/>
      <c r="CVR11" s="110"/>
      <c r="CVS11" s="110"/>
      <c r="CVT11" s="110"/>
      <c r="CVU11" s="110"/>
      <c r="CVV11" s="110"/>
      <c r="CVW11" s="110"/>
      <c r="CVX11" s="110"/>
      <c r="CVY11" s="110"/>
      <c r="CVZ11" s="110"/>
      <c r="CWA11" s="110"/>
      <c r="CWB11" s="110"/>
      <c r="CWC11" s="110"/>
      <c r="CWD11" s="110"/>
      <c r="CWE11" s="110"/>
      <c r="CWF11" s="110"/>
      <c r="CWG11" s="110"/>
      <c r="CWH11" s="110"/>
      <c r="CWI11" s="110"/>
      <c r="CWJ11" s="110"/>
      <c r="CWK11" s="110"/>
      <c r="CWL11" s="110"/>
      <c r="CWM11" s="110"/>
      <c r="CWN11" s="110"/>
      <c r="CWO11" s="110"/>
      <c r="CWP11" s="110"/>
      <c r="CWQ11" s="110"/>
      <c r="CWR11" s="110"/>
      <c r="CWS11" s="110"/>
      <c r="CWT11" s="110"/>
      <c r="CWU11" s="110"/>
      <c r="CWV11" s="110"/>
      <c r="CWW11" s="110"/>
      <c r="CWX11" s="110"/>
      <c r="CWY11" s="110"/>
      <c r="CWZ11" s="110"/>
      <c r="CXA11" s="110"/>
      <c r="CXB11" s="110"/>
      <c r="CXC11" s="110"/>
      <c r="CXD11" s="110"/>
      <c r="CXE11" s="110"/>
      <c r="CXF11" s="110"/>
      <c r="CXG11" s="110"/>
      <c r="CXH11" s="110"/>
      <c r="CXI11" s="110"/>
      <c r="CXJ11" s="110"/>
      <c r="CXK11" s="110"/>
      <c r="CXL11" s="110"/>
      <c r="CXM11" s="110"/>
      <c r="CXN11" s="110"/>
      <c r="CXO11" s="110"/>
      <c r="CXP11" s="110"/>
      <c r="CXQ11" s="110"/>
      <c r="CXR11" s="110"/>
      <c r="CXS11" s="110"/>
      <c r="CXT11" s="110"/>
      <c r="CXU11" s="110"/>
      <c r="CXV11" s="110"/>
      <c r="CXW11" s="110"/>
      <c r="CXX11" s="110"/>
      <c r="CXY11" s="110"/>
      <c r="CXZ11" s="110"/>
      <c r="CYA11" s="110"/>
      <c r="CYB11" s="110"/>
      <c r="CYC11" s="110"/>
      <c r="CYD11" s="110"/>
      <c r="CYE11" s="110"/>
      <c r="CYF11" s="110"/>
      <c r="CYG11" s="110"/>
      <c r="CYH11" s="110"/>
      <c r="CYI11" s="110"/>
      <c r="CYJ11" s="110"/>
      <c r="CYK11" s="110"/>
      <c r="CYL11" s="110"/>
      <c r="CYM11" s="110"/>
      <c r="CYN11" s="110"/>
      <c r="CYO11" s="110"/>
      <c r="CYP11" s="110"/>
      <c r="CYQ11" s="110"/>
      <c r="CYR11" s="110"/>
      <c r="CYS11" s="110"/>
      <c r="CYT11" s="110"/>
      <c r="CYU11" s="110"/>
      <c r="CYV11" s="110"/>
      <c r="CYW11" s="110"/>
      <c r="CYX11" s="110"/>
      <c r="CYY11" s="110"/>
      <c r="CYZ11" s="110"/>
      <c r="CZA11" s="110"/>
      <c r="CZB11" s="110"/>
      <c r="CZC11" s="110"/>
      <c r="CZD11" s="110"/>
      <c r="CZE11" s="110"/>
      <c r="CZF11" s="110"/>
      <c r="CZG11" s="110"/>
      <c r="CZH11" s="110"/>
      <c r="CZI11" s="110"/>
      <c r="CZJ11" s="110"/>
      <c r="CZK11" s="110"/>
      <c r="CZL11" s="110"/>
      <c r="CZM11" s="110"/>
      <c r="CZN11" s="110"/>
      <c r="CZO11" s="110"/>
      <c r="CZP11" s="110"/>
      <c r="CZQ11" s="110"/>
      <c r="CZR11" s="110"/>
      <c r="CZS11" s="110"/>
      <c r="CZT11" s="110"/>
      <c r="CZU11" s="110"/>
      <c r="CZV11" s="110"/>
      <c r="CZW11" s="110"/>
      <c r="CZX11" s="110"/>
      <c r="CZY11" s="110"/>
      <c r="CZZ11" s="110"/>
      <c r="DAA11" s="110"/>
      <c r="DAB11" s="110"/>
      <c r="DAC11" s="110"/>
      <c r="DAD11" s="110"/>
      <c r="DAE11" s="110"/>
      <c r="DAF11" s="110"/>
      <c r="DAG11" s="110"/>
      <c r="DAH11" s="110"/>
      <c r="DAI11" s="110"/>
      <c r="DAJ11" s="110"/>
      <c r="DAK11" s="110"/>
      <c r="DAL11" s="110"/>
      <c r="DAM11" s="110"/>
      <c r="DAN11" s="110"/>
      <c r="DAO11" s="110"/>
      <c r="DAP11" s="110"/>
      <c r="DAQ11" s="110"/>
      <c r="DAR11" s="110"/>
      <c r="DAS11" s="110"/>
      <c r="DAT11" s="110"/>
      <c r="DAU11" s="110"/>
      <c r="DAV11" s="110"/>
      <c r="DAW11" s="110"/>
      <c r="DAX11" s="110"/>
      <c r="DAY11" s="110"/>
      <c r="DAZ11" s="110"/>
      <c r="DBA11" s="110"/>
      <c r="DBB11" s="110"/>
      <c r="DBC11" s="110"/>
      <c r="DBD11" s="110"/>
      <c r="DBE11" s="110"/>
      <c r="DBF11" s="110"/>
      <c r="DBG11" s="110"/>
      <c r="DBH11" s="110"/>
      <c r="DBI11" s="110"/>
      <c r="DBJ11" s="110"/>
      <c r="DBK11" s="110"/>
      <c r="DBL11" s="110"/>
      <c r="DBM11" s="110"/>
      <c r="DBN11" s="110"/>
      <c r="DBO11" s="110"/>
      <c r="DBP11" s="110"/>
      <c r="DBQ11" s="110"/>
      <c r="DBR11" s="110"/>
      <c r="DBS11" s="110"/>
      <c r="DBT11" s="110"/>
      <c r="DBU11" s="110"/>
      <c r="DBV11" s="110"/>
      <c r="DBW11" s="110"/>
      <c r="DBX11" s="110"/>
      <c r="DBY11" s="110"/>
      <c r="DBZ11" s="110"/>
      <c r="DCA11" s="110"/>
      <c r="DCB11" s="110"/>
      <c r="DCC11" s="110"/>
      <c r="DCD11" s="110"/>
      <c r="DCE11" s="110"/>
      <c r="DCF11" s="110"/>
      <c r="DCG11" s="110"/>
      <c r="DCH11" s="110"/>
      <c r="DCI11" s="110"/>
      <c r="DCJ11" s="110"/>
      <c r="DCK11" s="110"/>
      <c r="DCL11" s="110"/>
      <c r="DCM11" s="110"/>
      <c r="DCN11" s="110"/>
      <c r="DCO11" s="110"/>
      <c r="DCP11" s="110"/>
      <c r="DCQ11" s="110"/>
      <c r="DCR11" s="110"/>
      <c r="DCS11" s="110"/>
      <c r="DCT11" s="110"/>
      <c r="DCU11" s="110"/>
      <c r="DCV11" s="110"/>
      <c r="DCW11" s="110"/>
      <c r="DCX11" s="110"/>
      <c r="DCY11" s="110"/>
      <c r="DCZ11" s="110"/>
      <c r="DDA11" s="110"/>
      <c r="DDB11" s="110"/>
      <c r="DDC11" s="110"/>
      <c r="DDD11" s="110"/>
      <c r="DDE11" s="110"/>
      <c r="DDF11" s="110"/>
      <c r="DDG11" s="110"/>
      <c r="DDH11" s="110"/>
      <c r="DDI11" s="110"/>
      <c r="DDJ11" s="110"/>
      <c r="DDK11" s="110"/>
      <c r="DDL11" s="110"/>
      <c r="DDM11" s="110"/>
      <c r="DDN11" s="110"/>
      <c r="DDO11" s="110"/>
      <c r="DDP11" s="110"/>
      <c r="DDQ11" s="110"/>
      <c r="DDR11" s="110"/>
      <c r="DDS11" s="110"/>
      <c r="DDT11" s="110"/>
      <c r="DDU11" s="110"/>
      <c r="DDV11" s="110"/>
      <c r="DDW11" s="110"/>
      <c r="DDX11" s="110"/>
      <c r="DDY11" s="110"/>
      <c r="DDZ11" s="110"/>
      <c r="DEA11" s="110"/>
      <c r="DEB11" s="110"/>
      <c r="DEC11" s="110"/>
      <c r="DED11" s="110"/>
      <c r="DEE11" s="110"/>
      <c r="DEF11" s="110"/>
      <c r="DEG11" s="110"/>
      <c r="DEH11" s="110"/>
      <c r="DEI11" s="110"/>
      <c r="DEJ11" s="110"/>
      <c r="DEK11" s="110"/>
      <c r="DEL11" s="110"/>
      <c r="DEM11" s="110"/>
      <c r="DEN11" s="110"/>
      <c r="DEO11" s="110"/>
      <c r="DEP11" s="110"/>
      <c r="DEQ11" s="110"/>
      <c r="DER11" s="110"/>
      <c r="DES11" s="110"/>
      <c r="DET11" s="110"/>
      <c r="DEU11" s="110"/>
      <c r="DEV11" s="110"/>
      <c r="DEW11" s="110"/>
      <c r="DEX11" s="110"/>
      <c r="DEY11" s="110"/>
      <c r="DEZ11" s="110"/>
      <c r="DFA11" s="110"/>
      <c r="DFB11" s="110"/>
      <c r="DFC11" s="110"/>
      <c r="DFD11" s="110"/>
      <c r="DFE11" s="110"/>
      <c r="DFF11" s="110"/>
      <c r="DFG11" s="110"/>
      <c r="DFH11" s="110"/>
      <c r="DFI11" s="110"/>
      <c r="DFJ11" s="110"/>
      <c r="DFK11" s="110"/>
      <c r="DFL11" s="110"/>
      <c r="DFM11" s="110"/>
      <c r="DFN11" s="110"/>
      <c r="DFO11" s="110"/>
      <c r="DFP11" s="110"/>
      <c r="DFQ11" s="110"/>
      <c r="DFR11" s="110"/>
      <c r="DFS11" s="110"/>
      <c r="DFT11" s="110"/>
      <c r="DFU11" s="110"/>
      <c r="DFV11" s="110"/>
      <c r="DFW11" s="110"/>
      <c r="DFX11" s="110"/>
      <c r="DFY11" s="110"/>
      <c r="DFZ11" s="110"/>
      <c r="DGA11" s="110"/>
      <c r="DGB11" s="110"/>
      <c r="DGC11" s="110"/>
      <c r="DGD11" s="110"/>
      <c r="DGE11" s="110"/>
      <c r="DGF11" s="110"/>
      <c r="DGG11" s="110"/>
      <c r="DGH11" s="110"/>
      <c r="DGI11" s="110"/>
      <c r="DGJ11" s="110"/>
      <c r="DGK11" s="110"/>
      <c r="DGL11" s="110"/>
      <c r="DGM11" s="110"/>
      <c r="DGN11" s="110"/>
      <c r="DGO11" s="110"/>
      <c r="DGP11" s="110"/>
      <c r="DGQ11" s="110"/>
      <c r="DGR11" s="110"/>
      <c r="DGS11" s="110"/>
      <c r="DGT11" s="110"/>
      <c r="DGU11" s="110"/>
      <c r="DGV11" s="110"/>
      <c r="DGW11" s="110"/>
      <c r="DGX11" s="110"/>
      <c r="DGY11" s="110"/>
      <c r="DGZ11" s="110"/>
      <c r="DHA11" s="110"/>
      <c r="DHB11" s="110"/>
      <c r="DHC11" s="110"/>
      <c r="DHD11" s="110"/>
      <c r="DHE11" s="110"/>
      <c r="DHF11" s="110"/>
      <c r="DHG11" s="110"/>
      <c r="DHH11" s="110"/>
      <c r="DHI11" s="110"/>
      <c r="DHJ11" s="110"/>
      <c r="DHK11" s="110"/>
      <c r="DHL11" s="110"/>
      <c r="DHM11" s="110"/>
      <c r="DHN11" s="110"/>
      <c r="DHO11" s="110"/>
      <c r="DHP11" s="110"/>
      <c r="DHQ11" s="110"/>
      <c r="DHR11" s="110"/>
      <c r="DHS11" s="110"/>
      <c r="DHT11" s="110"/>
      <c r="DHU11" s="110"/>
      <c r="DHV11" s="110"/>
      <c r="DHW11" s="110"/>
      <c r="DHX11" s="110"/>
      <c r="DHY11" s="110"/>
      <c r="DHZ11" s="110"/>
      <c r="DIA11" s="110"/>
      <c r="DIB11" s="110"/>
      <c r="DIC11" s="110"/>
      <c r="DID11" s="110"/>
      <c r="DIE11" s="110"/>
      <c r="DIF11" s="110"/>
      <c r="DIG11" s="110"/>
      <c r="DIH11" s="110"/>
      <c r="DII11" s="110"/>
      <c r="DIJ11" s="110"/>
      <c r="DIK11" s="110"/>
      <c r="DIL11" s="110"/>
      <c r="DIM11" s="110"/>
      <c r="DIN11" s="110"/>
      <c r="DIO11" s="110"/>
      <c r="DIP11" s="110"/>
      <c r="DIQ11" s="110"/>
      <c r="DIR11" s="110"/>
      <c r="DIS11" s="110"/>
      <c r="DIT11" s="110"/>
      <c r="DIU11" s="110"/>
      <c r="DIV11" s="110"/>
      <c r="DIW11" s="110"/>
      <c r="DIX11" s="110"/>
      <c r="DIY11" s="110"/>
      <c r="DIZ11" s="110"/>
      <c r="DJA11" s="110"/>
      <c r="DJB11" s="110"/>
      <c r="DJC11" s="110"/>
      <c r="DJD11" s="110"/>
      <c r="DJE11" s="110"/>
      <c r="DJF11" s="110"/>
      <c r="DJG11" s="110"/>
      <c r="DJH11" s="110"/>
      <c r="DJI11" s="110"/>
      <c r="DJJ11" s="110"/>
      <c r="DJK11" s="110"/>
      <c r="DJL11" s="110"/>
      <c r="DJM11" s="110"/>
      <c r="DJN11" s="110"/>
      <c r="DJO11" s="110"/>
      <c r="DJP11" s="110"/>
      <c r="DJQ11" s="110"/>
      <c r="DJR11" s="110"/>
      <c r="DJS11" s="110"/>
      <c r="DJT11" s="110"/>
      <c r="DJU11" s="110"/>
      <c r="DJV11" s="110"/>
      <c r="DJW11" s="110"/>
      <c r="DJX11" s="110"/>
      <c r="DJY11" s="110"/>
      <c r="DJZ11" s="110"/>
      <c r="DKA11" s="110"/>
      <c r="DKB11" s="110"/>
      <c r="DKC11" s="110"/>
      <c r="DKD11" s="110"/>
      <c r="DKE11" s="110"/>
      <c r="DKF11" s="110"/>
      <c r="DKG11" s="110"/>
      <c r="DKH11" s="110"/>
      <c r="DKI11" s="110"/>
      <c r="DKJ11" s="110"/>
      <c r="DKK11" s="110"/>
      <c r="DKL11" s="110"/>
      <c r="DKM11" s="110"/>
      <c r="DKN11" s="110"/>
      <c r="DKO11" s="110"/>
      <c r="DKP11" s="110"/>
      <c r="DKQ11" s="110"/>
      <c r="DKR11" s="110"/>
      <c r="DKS11" s="110"/>
      <c r="DKT11" s="110"/>
      <c r="DKU11" s="110"/>
      <c r="DKV11" s="110"/>
      <c r="DKW11" s="110"/>
      <c r="DKX11" s="110"/>
      <c r="DKY11" s="110"/>
      <c r="DKZ11" s="110"/>
      <c r="DLA11" s="110"/>
      <c r="DLB11" s="110"/>
      <c r="DLC11" s="110"/>
      <c r="DLD11" s="110"/>
      <c r="DLE11" s="110"/>
      <c r="DLF11" s="110"/>
      <c r="DLG11" s="110"/>
      <c r="DLH11" s="110"/>
      <c r="DLI11" s="110"/>
      <c r="DLJ11" s="110"/>
      <c r="DLK11" s="110"/>
      <c r="DLL11" s="110"/>
      <c r="DLM11" s="110"/>
      <c r="DLN11" s="110"/>
      <c r="DLO11" s="110"/>
      <c r="DLP11" s="110"/>
      <c r="DLQ11" s="110"/>
      <c r="DLR11" s="110"/>
      <c r="DLS11" s="110"/>
      <c r="DLT11" s="110"/>
      <c r="DLU11" s="110"/>
      <c r="DLV11" s="110"/>
      <c r="DLW11" s="110"/>
      <c r="DLX11" s="110"/>
      <c r="DLY11" s="110"/>
      <c r="DLZ11" s="110"/>
      <c r="DMA11" s="110"/>
      <c r="DMB11" s="110"/>
      <c r="DMC11" s="110"/>
      <c r="DMD11" s="110"/>
      <c r="DME11" s="110"/>
      <c r="DMF11" s="110"/>
      <c r="DMG11" s="110"/>
      <c r="DMH11" s="110"/>
      <c r="DMI11" s="110"/>
      <c r="DMJ11" s="110"/>
      <c r="DMK11" s="110"/>
      <c r="DML11" s="110"/>
      <c r="DMM11" s="110"/>
      <c r="DMN11" s="110"/>
      <c r="DMO11" s="110"/>
      <c r="DMP11" s="110"/>
      <c r="DMQ11" s="110"/>
      <c r="DMR11" s="110"/>
      <c r="DMS11" s="110"/>
      <c r="DMT11" s="110"/>
      <c r="DMU11" s="110"/>
      <c r="DMV11" s="110"/>
      <c r="DMW11" s="110"/>
      <c r="DMX11" s="110"/>
      <c r="DMY11" s="110"/>
      <c r="DMZ11" s="110"/>
      <c r="DNA11" s="110"/>
      <c r="DNB11" s="110"/>
      <c r="DNC11" s="110"/>
      <c r="DND11" s="110"/>
      <c r="DNE11" s="110"/>
      <c r="DNF11" s="110"/>
      <c r="DNG11" s="110"/>
      <c r="DNH11" s="110"/>
      <c r="DNI11" s="110"/>
      <c r="DNJ11" s="110"/>
      <c r="DNK11" s="110"/>
      <c r="DNL11" s="110"/>
      <c r="DNM11" s="110"/>
      <c r="DNN11" s="110"/>
      <c r="DNO11" s="110"/>
      <c r="DNP11" s="110"/>
      <c r="DNQ11" s="110"/>
      <c r="DNR11" s="110"/>
      <c r="DNS11" s="110"/>
      <c r="DNT11" s="110"/>
      <c r="DNU11" s="110"/>
      <c r="DNV11" s="110"/>
      <c r="DNW11" s="110"/>
      <c r="DNX11" s="110"/>
      <c r="DNY11" s="110"/>
      <c r="DNZ11" s="110"/>
      <c r="DOA11" s="110"/>
      <c r="DOB11" s="110"/>
      <c r="DOC11" s="110"/>
      <c r="DOD11" s="110"/>
      <c r="DOE11" s="110"/>
      <c r="DOF11" s="110"/>
      <c r="DOG11" s="110"/>
      <c r="DOH11" s="110"/>
      <c r="DOI11" s="110"/>
      <c r="DOJ11" s="110"/>
      <c r="DOK11" s="110"/>
      <c r="DOL11" s="110"/>
      <c r="DOM11" s="110"/>
      <c r="DON11" s="110"/>
      <c r="DOO11" s="110"/>
      <c r="DOP11" s="110"/>
      <c r="DOQ11" s="110"/>
      <c r="DOR11" s="110"/>
      <c r="DOS11" s="110"/>
      <c r="DOT11" s="110"/>
      <c r="DOU11" s="110"/>
      <c r="DOV11" s="110"/>
      <c r="DOW11" s="110"/>
      <c r="DOX11" s="110"/>
      <c r="DOY11" s="110"/>
      <c r="DOZ11" s="110"/>
      <c r="DPA11" s="110"/>
      <c r="DPB11" s="110"/>
      <c r="DPC11" s="110"/>
      <c r="DPD11" s="110"/>
      <c r="DPE11" s="110"/>
      <c r="DPF11" s="110"/>
      <c r="DPG11" s="110"/>
      <c r="DPH11" s="110"/>
      <c r="DPI11" s="110"/>
      <c r="DPJ11" s="110"/>
      <c r="DPK11" s="110"/>
      <c r="DPL11" s="110"/>
      <c r="DPM11" s="110"/>
      <c r="DPN11" s="110"/>
      <c r="DPO11" s="110"/>
      <c r="DPP11" s="110"/>
      <c r="DPQ11" s="110"/>
      <c r="DPR11" s="110"/>
      <c r="DPS11" s="110"/>
      <c r="DPT11" s="110"/>
      <c r="DPU11" s="110"/>
      <c r="DPV11" s="110"/>
      <c r="DPW11" s="110"/>
      <c r="DPX11" s="110"/>
      <c r="DPY11" s="110"/>
      <c r="DPZ11" s="110"/>
      <c r="DQA11" s="110"/>
      <c r="DQB11" s="110"/>
      <c r="DQC11" s="110"/>
      <c r="DQD11" s="110"/>
      <c r="DQE11" s="110"/>
      <c r="DQF11" s="110"/>
      <c r="DQG11" s="110"/>
      <c r="DQH11" s="110"/>
      <c r="DQI11" s="110"/>
      <c r="DQJ11" s="110"/>
      <c r="DQK11" s="110"/>
      <c r="DQL11" s="110"/>
      <c r="DQM11" s="110"/>
      <c r="DQN11" s="110"/>
      <c r="DQO11" s="110"/>
      <c r="DQP11" s="110"/>
      <c r="DQQ11" s="110"/>
      <c r="DQR11" s="110"/>
      <c r="DQS11" s="110"/>
      <c r="DQT11" s="110"/>
      <c r="DQU11" s="110"/>
      <c r="DQV11" s="110"/>
      <c r="DQW11" s="110"/>
      <c r="DQX11" s="110"/>
      <c r="DQY11" s="110"/>
      <c r="DQZ11" s="110"/>
      <c r="DRA11" s="110"/>
      <c r="DRB11" s="110"/>
      <c r="DRC11" s="110"/>
      <c r="DRD11" s="110"/>
      <c r="DRE11" s="110"/>
      <c r="DRF11" s="110"/>
      <c r="DRG11" s="110"/>
      <c r="DRH11" s="110"/>
      <c r="DRI11" s="110"/>
      <c r="DRJ11" s="110"/>
      <c r="DRK11" s="110"/>
      <c r="DRL11" s="110"/>
      <c r="DRM11" s="110"/>
      <c r="DRN11" s="110"/>
      <c r="DRO11" s="110"/>
      <c r="DRP11" s="110"/>
      <c r="DRQ11" s="110"/>
      <c r="DRR11" s="110"/>
      <c r="DRS11" s="110"/>
      <c r="DRT11" s="110"/>
      <c r="DRU11" s="110"/>
      <c r="DRV11" s="110"/>
      <c r="DRW11" s="110"/>
      <c r="DRX11" s="110"/>
      <c r="DRY11" s="110"/>
      <c r="DRZ11" s="110"/>
      <c r="DSA11" s="110"/>
      <c r="DSB11" s="110"/>
      <c r="DSC11" s="110"/>
      <c r="DSD11" s="110"/>
      <c r="DSE11" s="110"/>
      <c r="DSF11" s="110"/>
      <c r="DSG11" s="110"/>
      <c r="DSH11" s="110"/>
      <c r="DSI11" s="110"/>
      <c r="DSJ11" s="110"/>
      <c r="DSK11" s="110"/>
      <c r="DSL11" s="110"/>
      <c r="DSM11" s="110"/>
      <c r="DSN11" s="110"/>
      <c r="DSO11" s="110"/>
      <c r="DSP11" s="110"/>
      <c r="DSQ11" s="110"/>
      <c r="DSR11" s="110"/>
      <c r="DSS11" s="110"/>
      <c r="DST11" s="110"/>
      <c r="DSU11" s="110"/>
      <c r="DSV11" s="110"/>
      <c r="DSW11" s="110"/>
      <c r="DSX11" s="110"/>
      <c r="DSY11" s="110"/>
      <c r="DSZ11" s="110"/>
      <c r="DTA11" s="110"/>
      <c r="DTB11" s="110"/>
      <c r="DTC11" s="110"/>
      <c r="DTD11" s="110"/>
      <c r="DTE11" s="110"/>
      <c r="DTF11" s="110"/>
      <c r="DTG11" s="110"/>
      <c r="DTH11" s="110"/>
      <c r="DTI11" s="110"/>
      <c r="DTJ11" s="110"/>
      <c r="DTK11" s="110"/>
      <c r="DTL11" s="110"/>
      <c r="DTM11" s="110"/>
      <c r="DTN11" s="110"/>
      <c r="DTO11" s="110"/>
      <c r="DTP11" s="110"/>
      <c r="DTQ11" s="110"/>
      <c r="DTR11" s="110"/>
      <c r="DTS11" s="110"/>
      <c r="DTT11" s="110"/>
      <c r="DTU11" s="110"/>
      <c r="DTV11" s="110"/>
      <c r="DTW11" s="110"/>
      <c r="DTX11" s="110"/>
      <c r="DTY11" s="110"/>
      <c r="DTZ11" s="110"/>
      <c r="DUA11" s="110"/>
      <c r="DUB11" s="110"/>
      <c r="DUC11" s="110"/>
      <c r="DUD11" s="110"/>
      <c r="DUE11" s="110"/>
      <c r="DUF11" s="110"/>
      <c r="DUG11" s="110"/>
      <c r="DUH11" s="110"/>
      <c r="DUI11" s="110"/>
      <c r="DUJ11" s="110"/>
      <c r="DUK11" s="110"/>
      <c r="DUL11" s="110"/>
      <c r="DUM11" s="110"/>
      <c r="DUN11" s="110"/>
      <c r="DUO11" s="110"/>
      <c r="DUP11" s="110"/>
      <c r="DUQ11" s="110"/>
      <c r="DUR11" s="110"/>
      <c r="DUS11" s="110"/>
      <c r="DUT11" s="110"/>
      <c r="DUU11" s="110"/>
      <c r="DUV11" s="110"/>
      <c r="DUW11" s="110"/>
      <c r="DUX11" s="110"/>
      <c r="DUY11" s="110"/>
      <c r="DUZ11" s="110"/>
      <c r="DVA11" s="110"/>
      <c r="DVB11" s="110"/>
      <c r="DVC11" s="110"/>
      <c r="DVD11" s="110"/>
      <c r="DVE11" s="110"/>
      <c r="DVF11" s="110"/>
      <c r="DVG11" s="110"/>
      <c r="DVH11" s="110"/>
      <c r="DVI11" s="110"/>
      <c r="DVJ11" s="110"/>
      <c r="DVK11" s="110"/>
      <c r="DVL11" s="110"/>
      <c r="DVM11" s="110"/>
      <c r="DVN11" s="110"/>
      <c r="DVO11" s="110"/>
      <c r="DVP11" s="110"/>
      <c r="DVQ11" s="110"/>
      <c r="DVR11" s="110"/>
      <c r="DVS11" s="110"/>
      <c r="DVT11" s="110"/>
      <c r="DVU11" s="110"/>
      <c r="DVV11" s="110"/>
      <c r="DVW11" s="110"/>
      <c r="DVX11" s="110"/>
      <c r="DVY11" s="110"/>
      <c r="DVZ11" s="110"/>
      <c r="DWA11" s="110"/>
      <c r="DWB11" s="110"/>
      <c r="DWC11" s="110"/>
      <c r="DWD11" s="110"/>
      <c r="DWE11" s="110"/>
      <c r="DWF11" s="110"/>
      <c r="DWG11" s="110"/>
      <c r="DWH11" s="110"/>
      <c r="DWI11" s="110"/>
      <c r="DWJ11" s="110"/>
      <c r="DWK11" s="110"/>
      <c r="DWL11" s="110"/>
      <c r="DWM11" s="110"/>
      <c r="DWN11" s="110"/>
      <c r="DWO11" s="110"/>
      <c r="DWP11" s="110"/>
      <c r="DWQ11" s="110"/>
      <c r="DWR11" s="110"/>
      <c r="DWS11" s="110"/>
      <c r="DWT11" s="110"/>
      <c r="DWU11" s="110"/>
      <c r="DWV11" s="110"/>
      <c r="DWW11" s="110"/>
      <c r="DWX11" s="110"/>
      <c r="DWY11" s="110"/>
      <c r="DWZ11" s="110"/>
      <c r="DXA11" s="110"/>
      <c r="DXB11" s="110"/>
      <c r="DXC11" s="110"/>
      <c r="DXD11" s="110"/>
      <c r="DXE11" s="110"/>
      <c r="DXF11" s="110"/>
      <c r="DXG11" s="110"/>
      <c r="DXH11" s="110"/>
      <c r="DXI11" s="110"/>
      <c r="DXJ11" s="110"/>
      <c r="DXK11" s="110"/>
      <c r="DXL11" s="110"/>
      <c r="DXM11" s="110"/>
      <c r="DXN11" s="110"/>
      <c r="DXO11" s="110"/>
      <c r="DXP11" s="110"/>
      <c r="DXQ11" s="110"/>
      <c r="DXR11" s="110"/>
      <c r="DXS11" s="110"/>
      <c r="DXT11" s="110"/>
      <c r="DXU11" s="110"/>
      <c r="DXV11" s="110"/>
      <c r="DXW11" s="110"/>
      <c r="DXX11" s="110"/>
      <c r="DXY11" s="110"/>
      <c r="DXZ11" s="110"/>
      <c r="DYA11" s="110"/>
      <c r="DYB11" s="110"/>
      <c r="DYC11" s="110"/>
      <c r="DYD11" s="110"/>
      <c r="DYE11" s="110"/>
      <c r="DYF11" s="110"/>
      <c r="DYG11" s="110"/>
      <c r="DYH11" s="110"/>
      <c r="DYI11" s="110"/>
      <c r="DYJ11" s="110"/>
      <c r="DYK11" s="110"/>
      <c r="DYL11" s="110"/>
      <c r="DYM11" s="110"/>
      <c r="DYN11" s="110"/>
      <c r="DYO11" s="110"/>
      <c r="DYP11" s="110"/>
      <c r="DYQ11" s="110"/>
      <c r="DYR11" s="110"/>
      <c r="DYS11" s="110"/>
      <c r="DYT11" s="110"/>
      <c r="DYU11" s="110"/>
      <c r="DYV11" s="110"/>
      <c r="DYW11" s="110"/>
      <c r="DYX11" s="110"/>
      <c r="DYY11" s="110"/>
      <c r="DYZ11" s="110"/>
      <c r="DZA11" s="110"/>
      <c r="DZB11" s="110"/>
      <c r="DZC11" s="110"/>
      <c r="DZD11" s="110"/>
      <c r="DZE11" s="110"/>
      <c r="DZF11" s="110"/>
      <c r="DZG11" s="110"/>
      <c r="DZH11" s="110"/>
      <c r="DZI11" s="110"/>
      <c r="DZJ11" s="110"/>
      <c r="DZK11" s="110"/>
      <c r="DZL11" s="110"/>
      <c r="DZM11" s="110"/>
      <c r="DZN11" s="110"/>
      <c r="DZO11" s="110"/>
      <c r="DZP11" s="110"/>
      <c r="DZQ11" s="110"/>
      <c r="DZR11" s="110"/>
      <c r="DZS11" s="110"/>
      <c r="DZT11" s="110"/>
      <c r="DZU11" s="110"/>
      <c r="DZV11" s="110"/>
      <c r="DZW11" s="110"/>
      <c r="DZX11" s="110"/>
      <c r="DZY11" s="110"/>
      <c r="DZZ11" s="110"/>
      <c r="EAA11" s="110"/>
      <c r="EAB11" s="110"/>
      <c r="EAC11" s="110"/>
      <c r="EAD11" s="110"/>
      <c r="EAE11" s="110"/>
      <c r="EAF11" s="110"/>
      <c r="EAG11" s="110"/>
      <c r="EAH11" s="110"/>
      <c r="EAI11" s="110"/>
      <c r="EAJ11" s="110"/>
      <c r="EAK11" s="110"/>
      <c r="EAL11" s="110"/>
      <c r="EAM11" s="110"/>
      <c r="EAN11" s="110"/>
      <c r="EAO11" s="110"/>
      <c r="EAP11" s="110"/>
      <c r="EAQ11" s="110"/>
      <c r="EAR11" s="110"/>
      <c r="EAS11" s="110"/>
      <c r="EAT11" s="110"/>
      <c r="EAU11" s="110"/>
      <c r="EAV11" s="110"/>
      <c r="EAW11" s="110"/>
      <c r="EAX11" s="110"/>
      <c r="EAY11" s="110"/>
      <c r="EAZ11" s="110"/>
      <c r="EBA11" s="110"/>
      <c r="EBB11" s="110"/>
      <c r="EBC11" s="110"/>
      <c r="EBD11" s="110"/>
      <c r="EBE11" s="110"/>
      <c r="EBF11" s="110"/>
      <c r="EBG11" s="110"/>
      <c r="EBH11" s="110"/>
      <c r="EBI11" s="110"/>
      <c r="EBJ11" s="110"/>
      <c r="EBK11" s="110"/>
      <c r="EBL11" s="110"/>
      <c r="EBM11" s="110"/>
      <c r="EBN11" s="110"/>
      <c r="EBO11" s="110"/>
      <c r="EBP11" s="110"/>
      <c r="EBQ11" s="110"/>
      <c r="EBR11" s="110"/>
      <c r="EBS11" s="110"/>
      <c r="EBT11" s="110"/>
      <c r="EBU11" s="110"/>
      <c r="EBV11" s="110"/>
      <c r="EBW11" s="110"/>
      <c r="EBX11" s="110"/>
      <c r="EBY11" s="110"/>
      <c r="EBZ11" s="110"/>
      <c r="ECA11" s="110"/>
      <c r="ECB11" s="110"/>
      <c r="ECC11" s="110"/>
      <c r="ECD11" s="110"/>
      <c r="ECE11" s="110"/>
      <c r="ECF11" s="110"/>
      <c r="ECG11" s="110"/>
      <c r="ECH11" s="110"/>
      <c r="ECI11" s="110"/>
      <c r="ECJ11" s="110"/>
      <c r="ECK11" s="110"/>
      <c r="ECL11" s="110"/>
      <c r="ECM11" s="110"/>
      <c r="ECN11" s="110"/>
      <c r="ECO11" s="110"/>
      <c r="ECP11" s="110"/>
      <c r="ECQ11" s="110"/>
      <c r="ECR11" s="110"/>
      <c r="ECS11" s="110"/>
      <c r="ECT11" s="110"/>
      <c r="ECU11" s="110"/>
      <c r="ECV11" s="110"/>
      <c r="ECW11" s="110"/>
      <c r="ECX11" s="110"/>
      <c r="ECY11" s="110"/>
      <c r="ECZ11" s="110"/>
      <c r="EDA11" s="110"/>
      <c r="EDB11" s="110"/>
      <c r="EDC11" s="110"/>
      <c r="EDD11" s="110"/>
      <c r="EDE11" s="110"/>
      <c r="EDF11" s="110"/>
      <c r="EDG11" s="110"/>
      <c r="EDH11" s="110"/>
      <c r="EDI11" s="110"/>
      <c r="EDJ11" s="110"/>
      <c r="EDK11" s="110"/>
      <c r="EDL11" s="110"/>
      <c r="EDM11" s="110"/>
      <c r="EDN11" s="110"/>
      <c r="EDO11" s="110"/>
      <c r="EDP11" s="110"/>
      <c r="EDQ11" s="110"/>
      <c r="EDR11" s="110"/>
      <c r="EDS11" s="110"/>
      <c r="EDT11" s="110"/>
      <c r="EDU11" s="110"/>
      <c r="EDV11" s="110"/>
      <c r="EDW11" s="110"/>
      <c r="EDX11" s="110"/>
      <c r="EDY11" s="110"/>
      <c r="EDZ11" s="110"/>
      <c r="EEA11" s="110"/>
      <c r="EEB11" s="110"/>
      <c r="EEC11" s="110"/>
      <c r="EED11" s="110"/>
      <c r="EEE11" s="110"/>
      <c r="EEF11" s="110"/>
      <c r="EEG11" s="110"/>
      <c r="EEH11" s="110"/>
      <c r="EEI11" s="110"/>
      <c r="EEJ11" s="110"/>
      <c r="EEK11" s="110"/>
      <c r="EEL11" s="110"/>
      <c r="EEM11" s="110"/>
      <c r="EEN11" s="110"/>
      <c r="EEO11" s="110"/>
      <c r="EEP11" s="110"/>
      <c r="EEQ11" s="110"/>
      <c r="EER11" s="110"/>
      <c r="EES11" s="110"/>
      <c r="EET11" s="110"/>
      <c r="EEU11" s="110"/>
      <c r="EEV11" s="110"/>
      <c r="EEW11" s="110"/>
      <c r="EEX11" s="110"/>
      <c r="EEY11" s="110"/>
      <c r="EEZ11" s="110"/>
      <c r="EFA11" s="110"/>
      <c r="EFB11" s="110"/>
      <c r="EFC11" s="110"/>
      <c r="EFD11" s="110"/>
      <c r="EFE11" s="110"/>
      <c r="EFF11" s="110"/>
      <c r="EFG11" s="110"/>
      <c r="EFH11" s="110"/>
      <c r="EFI11" s="110"/>
      <c r="EFJ11" s="110"/>
      <c r="EFK11" s="110"/>
      <c r="EFL11" s="110"/>
      <c r="EFM11" s="110"/>
      <c r="EFN11" s="110"/>
      <c r="EFO11" s="110"/>
      <c r="EFP11" s="110"/>
      <c r="EFQ11" s="110"/>
      <c r="EFR11" s="110"/>
      <c r="EFS11" s="110"/>
      <c r="EFT11" s="110"/>
      <c r="EFU11" s="110"/>
      <c r="EFV11" s="110"/>
      <c r="EFW11" s="110"/>
      <c r="EFX11" s="110"/>
      <c r="EFY11" s="110"/>
      <c r="EFZ11" s="110"/>
      <c r="EGA11" s="110"/>
      <c r="EGB11" s="110"/>
      <c r="EGC11" s="110"/>
      <c r="EGD11" s="110"/>
      <c r="EGE11" s="110"/>
      <c r="EGF11" s="110"/>
      <c r="EGG11" s="110"/>
      <c r="EGH11" s="110"/>
      <c r="EGI11" s="110"/>
      <c r="EGJ11" s="110"/>
      <c r="EGK11" s="110"/>
      <c r="EGL11" s="110"/>
      <c r="EGM11" s="110"/>
      <c r="EGN11" s="110"/>
      <c r="EGO11" s="110"/>
      <c r="EGP11" s="110"/>
      <c r="EGQ11" s="110"/>
      <c r="EGR11" s="110"/>
      <c r="EGS11" s="110"/>
      <c r="EGT11" s="110"/>
      <c r="EGU11" s="110"/>
      <c r="EGV11" s="110"/>
      <c r="EGW11" s="110"/>
      <c r="EGX11" s="110"/>
      <c r="EGY11" s="110"/>
      <c r="EGZ11" s="110"/>
      <c r="EHA11" s="110"/>
      <c r="EHB11" s="110"/>
      <c r="EHC11" s="110"/>
      <c r="EHD11" s="110"/>
      <c r="EHE11" s="110"/>
      <c r="EHF11" s="110"/>
      <c r="EHG11" s="110"/>
      <c r="EHH11" s="110"/>
      <c r="EHI11" s="110"/>
      <c r="EHJ11" s="110"/>
      <c r="EHK11" s="110"/>
      <c r="EHL11" s="110"/>
      <c r="EHM11" s="110"/>
      <c r="EHN11" s="110"/>
      <c r="EHO11" s="110"/>
      <c r="EHP11" s="110"/>
      <c r="EHQ11" s="110"/>
      <c r="EHR11" s="110"/>
      <c r="EHS11" s="110"/>
      <c r="EHT11" s="110"/>
      <c r="EHU11" s="110"/>
      <c r="EHV11" s="110"/>
      <c r="EHW11" s="110"/>
      <c r="EHX11" s="110"/>
      <c r="EHY11" s="110"/>
      <c r="EHZ11" s="110"/>
      <c r="EIA11" s="110"/>
      <c r="EIB11" s="110"/>
      <c r="EIC11" s="110"/>
      <c r="EID11" s="110"/>
      <c r="EIE11" s="110"/>
      <c r="EIF11" s="110"/>
      <c r="EIG11" s="110"/>
      <c r="EIH11" s="110"/>
      <c r="EII11" s="110"/>
      <c r="EIJ11" s="110"/>
      <c r="EIK11" s="110"/>
      <c r="EIL11" s="110"/>
      <c r="EIM11" s="110"/>
      <c r="EIN11" s="110"/>
      <c r="EIO11" s="110"/>
      <c r="EIP11" s="110"/>
      <c r="EIQ11" s="110"/>
      <c r="EIR11" s="110"/>
      <c r="EIS11" s="110"/>
      <c r="EIT11" s="110"/>
      <c r="EIU11" s="110"/>
      <c r="EIV11" s="110"/>
      <c r="EIW11" s="110"/>
      <c r="EIX11" s="110"/>
      <c r="EIY11" s="110"/>
      <c r="EIZ11" s="110"/>
      <c r="EJA11" s="110"/>
      <c r="EJB11" s="110"/>
      <c r="EJC11" s="110"/>
      <c r="EJD11" s="110"/>
      <c r="EJE11" s="110"/>
      <c r="EJF11" s="110"/>
      <c r="EJG11" s="110"/>
      <c r="EJH11" s="110"/>
      <c r="EJI11" s="110"/>
      <c r="EJJ11" s="110"/>
      <c r="EJK11" s="110"/>
      <c r="EJL11" s="110"/>
      <c r="EJM11" s="110"/>
      <c r="EJN11" s="110"/>
      <c r="EJO11" s="110"/>
      <c r="EJP11" s="110"/>
      <c r="EJQ11" s="110"/>
      <c r="EJR11" s="110"/>
      <c r="EJS11" s="110"/>
      <c r="EJT11" s="110"/>
      <c r="EJU11" s="110"/>
      <c r="EJV11" s="110"/>
      <c r="EJW11" s="110"/>
      <c r="EJX11" s="110"/>
      <c r="EJY11" s="110"/>
      <c r="EJZ11" s="110"/>
      <c r="EKA11" s="110"/>
      <c r="EKB11" s="110"/>
      <c r="EKC11" s="110"/>
      <c r="EKD11" s="110"/>
      <c r="EKE11" s="110"/>
      <c r="EKF11" s="110"/>
      <c r="EKG11" s="110"/>
      <c r="EKH11" s="110"/>
      <c r="EKI11" s="110"/>
      <c r="EKJ11" s="110"/>
      <c r="EKK11" s="110"/>
      <c r="EKL11" s="110"/>
      <c r="EKM11" s="110"/>
      <c r="EKN11" s="110"/>
      <c r="EKO11" s="110"/>
      <c r="EKP11" s="110"/>
      <c r="EKQ11" s="110"/>
      <c r="EKR11" s="110"/>
      <c r="EKS11" s="110"/>
      <c r="EKT11" s="110"/>
      <c r="EKU11" s="110"/>
      <c r="EKV11" s="110"/>
      <c r="EKW11" s="110"/>
      <c r="EKX11" s="110"/>
      <c r="EKY11" s="110"/>
      <c r="EKZ11" s="110"/>
      <c r="ELA11" s="110"/>
      <c r="ELB11" s="110"/>
      <c r="ELC11" s="110"/>
      <c r="ELD11" s="110"/>
      <c r="ELE11" s="110"/>
      <c r="ELF11" s="110"/>
      <c r="ELG11" s="110"/>
      <c r="ELH11" s="110"/>
      <c r="ELI11" s="110"/>
      <c r="ELJ11" s="110"/>
      <c r="ELK11" s="110"/>
      <c r="ELL11" s="110"/>
      <c r="ELM11" s="110"/>
      <c r="ELN11" s="110"/>
      <c r="ELO11" s="110"/>
      <c r="ELP11" s="110"/>
      <c r="ELQ11" s="110"/>
      <c r="ELR11" s="110"/>
      <c r="ELS11" s="110"/>
      <c r="ELT11" s="110"/>
      <c r="ELU11" s="110"/>
      <c r="ELV11" s="110"/>
      <c r="ELW11" s="110"/>
      <c r="ELX11" s="110"/>
      <c r="ELY11" s="110"/>
      <c r="ELZ11" s="110"/>
      <c r="EMA11" s="110"/>
      <c r="EMB11" s="110"/>
      <c r="EMC11" s="110"/>
      <c r="EMD11" s="110"/>
      <c r="EME11" s="110"/>
      <c r="EMF11" s="110"/>
      <c r="EMG11" s="110"/>
      <c r="EMH11" s="110"/>
      <c r="EMI11" s="110"/>
      <c r="EMJ11" s="110"/>
      <c r="EMK11" s="110"/>
      <c r="EML11" s="110"/>
      <c r="EMM11" s="110"/>
      <c r="EMN11" s="110"/>
      <c r="EMO11" s="110"/>
      <c r="EMP11" s="110"/>
      <c r="EMQ11" s="110"/>
      <c r="EMR11" s="110"/>
      <c r="EMS11" s="110"/>
      <c r="EMT11" s="110"/>
      <c r="EMU11" s="110"/>
      <c r="EMV11" s="110"/>
      <c r="EMW11" s="110"/>
      <c r="EMX11" s="110"/>
      <c r="EMY11" s="110"/>
      <c r="EMZ11" s="110"/>
      <c r="ENA11" s="110"/>
      <c r="ENB11" s="110"/>
      <c r="ENC11" s="110"/>
      <c r="END11" s="110"/>
      <c r="ENE11" s="110"/>
      <c r="ENF11" s="110"/>
      <c r="ENG11" s="110"/>
      <c r="ENH11" s="110"/>
      <c r="ENI11" s="110"/>
      <c r="ENJ11" s="110"/>
      <c r="ENK11" s="110"/>
      <c r="ENL11" s="110"/>
      <c r="ENM11" s="110"/>
      <c r="ENN11" s="110"/>
      <c r="ENO11" s="110"/>
      <c r="ENP11" s="110"/>
      <c r="ENQ11" s="110"/>
      <c r="ENR11" s="110"/>
      <c r="ENS11" s="110"/>
      <c r="ENT11" s="110"/>
      <c r="ENU11" s="110"/>
      <c r="ENV11" s="110"/>
      <c r="ENW11" s="110"/>
      <c r="ENX11" s="110"/>
      <c r="ENY11" s="110"/>
      <c r="ENZ11" s="110"/>
      <c r="EOA11" s="110"/>
      <c r="EOB11" s="110"/>
      <c r="EOC11" s="110"/>
      <c r="EOD11" s="110"/>
      <c r="EOE11" s="110"/>
      <c r="EOF11" s="110"/>
      <c r="EOG11" s="110"/>
      <c r="EOH11" s="110"/>
      <c r="EOI11" s="110"/>
      <c r="EOJ11" s="110"/>
      <c r="EOK11" s="110"/>
      <c r="EOL11" s="110"/>
      <c r="EOM11" s="110"/>
      <c r="EON11" s="110"/>
      <c r="EOO11" s="110"/>
      <c r="EOP11" s="110"/>
      <c r="EOQ11" s="110"/>
      <c r="EOR11" s="110"/>
      <c r="EOS11" s="110"/>
      <c r="EOT11" s="110"/>
      <c r="EOU11" s="110"/>
      <c r="EOV11" s="110"/>
      <c r="EOW11" s="110"/>
      <c r="EOX11" s="110"/>
      <c r="EOY11" s="110"/>
      <c r="EOZ11" s="110"/>
      <c r="EPA11" s="110"/>
      <c r="EPB11" s="110"/>
      <c r="EPC11" s="110"/>
      <c r="EPD11" s="110"/>
      <c r="EPE11" s="110"/>
      <c r="EPF11" s="110"/>
      <c r="EPG11" s="110"/>
      <c r="EPH11" s="110"/>
      <c r="EPI11" s="110"/>
      <c r="EPJ11" s="110"/>
      <c r="EPK11" s="110"/>
      <c r="EPL11" s="110"/>
      <c r="EPM11" s="110"/>
      <c r="EPN11" s="110"/>
      <c r="EPO11" s="110"/>
      <c r="EPP11" s="110"/>
      <c r="EPQ11" s="110"/>
      <c r="EPR11" s="110"/>
      <c r="EPS11" s="110"/>
      <c r="EPT11" s="110"/>
      <c r="EPU11" s="110"/>
      <c r="EPV11" s="110"/>
      <c r="EPW11" s="110"/>
      <c r="EPX11" s="110"/>
      <c r="EPY11" s="110"/>
      <c r="EPZ11" s="110"/>
      <c r="EQA11" s="110"/>
      <c r="EQB11" s="110"/>
      <c r="EQC11" s="110"/>
      <c r="EQD11" s="110"/>
      <c r="EQE11" s="110"/>
      <c r="EQF11" s="110"/>
      <c r="EQG11" s="110"/>
      <c r="EQH11" s="110"/>
      <c r="EQI11" s="110"/>
      <c r="EQJ11" s="110"/>
      <c r="EQK11" s="110"/>
      <c r="EQL11" s="110"/>
      <c r="EQM11" s="110"/>
      <c r="EQN11" s="110"/>
      <c r="EQO11" s="110"/>
      <c r="EQP11" s="110"/>
      <c r="EQQ11" s="110"/>
      <c r="EQR11" s="110"/>
      <c r="EQS11" s="110"/>
      <c r="EQT11" s="110"/>
      <c r="EQU11" s="110"/>
      <c r="EQV11" s="110"/>
      <c r="EQW11" s="110"/>
      <c r="EQX11" s="110"/>
      <c r="EQY11" s="110"/>
      <c r="EQZ11" s="110"/>
      <c r="ERA11" s="110"/>
      <c r="ERB11" s="110"/>
      <c r="ERC11" s="110"/>
      <c r="ERD11" s="110"/>
      <c r="ERE11" s="110"/>
      <c r="ERF11" s="110"/>
      <c r="ERG11" s="110"/>
      <c r="ERH11" s="110"/>
      <c r="ERI11" s="110"/>
      <c r="ERJ11" s="110"/>
      <c r="ERK11" s="110"/>
      <c r="ERL11" s="110"/>
      <c r="ERM11" s="110"/>
      <c r="ERN11" s="110"/>
      <c r="ERO11" s="110"/>
      <c r="ERP11" s="110"/>
      <c r="ERQ11" s="110"/>
      <c r="ERR11" s="110"/>
      <c r="ERS11" s="110"/>
      <c r="ERT11" s="110"/>
      <c r="ERU11" s="110"/>
      <c r="ERV11" s="110"/>
      <c r="ERW11" s="110"/>
      <c r="ERX11" s="110"/>
      <c r="ERY11" s="110"/>
      <c r="ERZ11" s="110"/>
      <c r="ESA11" s="110"/>
      <c r="ESB11" s="110"/>
      <c r="ESC11" s="110"/>
      <c r="ESD11" s="110"/>
      <c r="ESE11" s="110"/>
      <c r="ESF11" s="110"/>
      <c r="ESG11" s="110"/>
      <c r="ESH11" s="110"/>
      <c r="ESI11" s="110"/>
      <c r="ESJ11" s="110"/>
      <c r="ESK11" s="110"/>
      <c r="ESL11" s="110"/>
      <c r="ESM11" s="110"/>
      <c r="ESN11" s="110"/>
      <c r="ESO11" s="110"/>
      <c r="ESP11" s="110"/>
      <c r="ESQ11" s="110"/>
      <c r="ESR11" s="110"/>
      <c r="ESS11" s="110"/>
      <c r="EST11" s="110"/>
      <c r="ESU11" s="110"/>
      <c r="ESV11" s="110"/>
      <c r="ESW11" s="110"/>
      <c r="ESX11" s="110"/>
      <c r="ESY11" s="110"/>
      <c r="ESZ11" s="110"/>
      <c r="ETA11" s="110"/>
      <c r="ETB11" s="110"/>
      <c r="ETC11" s="110"/>
      <c r="ETD11" s="110"/>
      <c r="ETE11" s="110"/>
      <c r="ETF11" s="110"/>
      <c r="ETG11" s="110"/>
      <c r="ETH11" s="110"/>
      <c r="ETI11" s="110"/>
      <c r="ETJ11" s="110"/>
      <c r="ETK11" s="110"/>
      <c r="ETL11" s="110"/>
      <c r="ETM11" s="110"/>
      <c r="ETN11" s="110"/>
      <c r="ETO11" s="110"/>
      <c r="ETP11" s="110"/>
      <c r="ETQ11" s="110"/>
      <c r="ETR11" s="110"/>
      <c r="ETS11" s="110"/>
      <c r="ETT11" s="110"/>
      <c r="ETU11" s="110"/>
      <c r="ETV11" s="110"/>
      <c r="ETW11" s="110"/>
      <c r="ETX11" s="110"/>
      <c r="ETY11" s="110"/>
      <c r="ETZ11" s="110"/>
      <c r="EUA11" s="110"/>
      <c r="EUB11" s="110"/>
      <c r="EUC11" s="110"/>
      <c r="EUD11" s="110"/>
      <c r="EUE11" s="110"/>
      <c r="EUF11" s="110"/>
      <c r="EUG11" s="110"/>
      <c r="EUH11" s="110"/>
      <c r="EUI11" s="110"/>
      <c r="EUJ11" s="110"/>
      <c r="EUK11" s="110"/>
      <c r="EUL11" s="110"/>
      <c r="EUM11" s="110"/>
      <c r="EUN11" s="110"/>
      <c r="EUO11" s="110"/>
      <c r="EUP11" s="110"/>
      <c r="EUQ11" s="110"/>
      <c r="EUR11" s="110"/>
      <c r="EUS11" s="110"/>
      <c r="EUT11" s="110"/>
      <c r="EUU11" s="110"/>
      <c r="EUV11" s="110"/>
      <c r="EUW11" s="110"/>
      <c r="EUX11" s="110"/>
      <c r="EUY11" s="110"/>
      <c r="EUZ11" s="110"/>
      <c r="EVA11" s="110"/>
      <c r="EVB11" s="110"/>
      <c r="EVC11" s="110"/>
      <c r="EVD11" s="110"/>
      <c r="EVE11" s="110"/>
      <c r="EVF11" s="110"/>
      <c r="EVG11" s="110"/>
      <c r="EVH11" s="110"/>
      <c r="EVI11" s="110"/>
      <c r="EVJ11" s="110"/>
      <c r="EVK11" s="110"/>
      <c r="EVL11" s="110"/>
      <c r="EVM11" s="110"/>
      <c r="EVN11" s="110"/>
      <c r="EVO11" s="110"/>
      <c r="EVP11" s="110"/>
      <c r="EVQ11" s="110"/>
      <c r="EVR11" s="110"/>
      <c r="EVS11" s="110"/>
      <c r="EVT11" s="110"/>
      <c r="EVU11" s="110"/>
      <c r="EVV11" s="110"/>
      <c r="EVW11" s="110"/>
      <c r="EVX11" s="110"/>
      <c r="EVY11" s="110"/>
      <c r="EVZ11" s="110"/>
      <c r="EWA11" s="110"/>
      <c r="EWB11" s="110"/>
      <c r="EWC11" s="110"/>
      <c r="EWD11" s="110"/>
      <c r="EWE11" s="110"/>
      <c r="EWF11" s="110"/>
      <c r="EWG11" s="110"/>
      <c r="EWH11" s="110"/>
      <c r="EWI11" s="110"/>
      <c r="EWJ11" s="110"/>
      <c r="EWK11" s="110"/>
      <c r="EWL11" s="110"/>
      <c r="EWM11" s="110"/>
      <c r="EWN11" s="110"/>
      <c r="EWO11" s="110"/>
      <c r="EWP11" s="110"/>
      <c r="EWQ11" s="110"/>
      <c r="EWR11" s="110"/>
      <c r="EWS11" s="110"/>
      <c r="EWT11" s="110"/>
      <c r="EWU11" s="110"/>
      <c r="EWV11" s="110"/>
      <c r="EWW11" s="110"/>
      <c r="EWX11" s="110"/>
      <c r="EWY11" s="110"/>
      <c r="EWZ11" s="110"/>
      <c r="EXA11" s="110"/>
      <c r="EXB11" s="110"/>
      <c r="EXC11" s="110"/>
      <c r="EXD11" s="110"/>
      <c r="EXE11" s="110"/>
      <c r="EXF11" s="110"/>
      <c r="EXG11" s="110"/>
      <c r="EXH11" s="110"/>
      <c r="EXI11" s="110"/>
      <c r="EXJ11" s="110"/>
      <c r="EXK11" s="110"/>
      <c r="EXL11" s="110"/>
      <c r="EXM11" s="110"/>
      <c r="EXN11" s="110"/>
      <c r="EXO11" s="110"/>
      <c r="EXP11" s="110"/>
      <c r="EXQ11" s="110"/>
      <c r="EXR11" s="110"/>
      <c r="EXS11" s="110"/>
      <c r="EXT11" s="110"/>
      <c r="EXU11" s="110"/>
      <c r="EXV11" s="110"/>
      <c r="EXW11" s="110"/>
      <c r="EXX11" s="110"/>
      <c r="EXY11" s="110"/>
      <c r="EXZ11" s="110"/>
      <c r="EYA11" s="110"/>
      <c r="EYB11" s="110"/>
      <c r="EYC11" s="110"/>
      <c r="EYD11" s="110"/>
      <c r="EYE11" s="110"/>
      <c r="EYF11" s="110"/>
      <c r="EYG11" s="110"/>
      <c r="EYH11" s="110"/>
      <c r="EYI11" s="110"/>
      <c r="EYJ11" s="110"/>
      <c r="EYK11" s="110"/>
      <c r="EYL11" s="110"/>
      <c r="EYM11" s="110"/>
      <c r="EYN11" s="110"/>
      <c r="EYO11" s="110"/>
      <c r="EYP11" s="110"/>
      <c r="EYQ11" s="110"/>
      <c r="EYR11" s="110"/>
      <c r="EYS11" s="110"/>
      <c r="EYT11" s="110"/>
      <c r="EYU11" s="110"/>
      <c r="EYV11" s="110"/>
      <c r="EYW11" s="110"/>
      <c r="EYX11" s="110"/>
      <c r="EYY11" s="110"/>
      <c r="EYZ11" s="110"/>
      <c r="EZA11" s="110"/>
      <c r="EZB11" s="110"/>
      <c r="EZC11" s="110"/>
      <c r="EZD11" s="110"/>
      <c r="EZE11" s="110"/>
      <c r="EZF11" s="110"/>
      <c r="EZG11" s="110"/>
      <c r="EZH11" s="110"/>
      <c r="EZI11" s="110"/>
      <c r="EZJ11" s="110"/>
      <c r="EZK11" s="110"/>
      <c r="EZL11" s="110"/>
      <c r="EZM11" s="110"/>
      <c r="EZN11" s="110"/>
      <c r="EZO11" s="110"/>
      <c r="EZP11" s="110"/>
      <c r="EZQ11" s="110"/>
      <c r="EZR11" s="110"/>
      <c r="EZS11" s="110"/>
      <c r="EZT11" s="110"/>
      <c r="EZU11" s="110"/>
      <c r="EZV11" s="110"/>
      <c r="EZW11" s="110"/>
      <c r="EZX11" s="110"/>
      <c r="EZY11" s="110"/>
      <c r="EZZ11" s="110"/>
      <c r="FAA11" s="110"/>
      <c r="FAB11" s="110"/>
      <c r="FAC11" s="110"/>
      <c r="FAD11" s="110"/>
      <c r="FAE11" s="110"/>
      <c r="FAF11" s="110"/>
      <c r="FAG11" s="110"/>
      <c r="FAH11" s="110"/>
      <c r="FAI11" s="110"/>
      <c r="FAJ11" s="110"/>
      <c r="FAK11" s="110"/>
      <c r="FAL11" s="110"/>
      <c r="FAM11" s="110"/>
      <c r="FAN11" s="110"/>
      <c r="FAO11" s="110"/>
      <c r="FAP11" s="110"/>
      <c r="FAQ11" s="110"/>
      <c r="FAR11" s="110"/>
      <c r="FAS11" s="110"/>
      <c r="FAT11" s="110"/>
      <c r="FAU11" s="110"/>
      <c r="FAV11" s="110"/>
      <c r="FAW11" s="110"/>
      <c r="FAX11" s="110"/>
      <c r="FAY11" s="110"/>
      <c r="FAZ11" s="110"/>
      <c r="FBA11" s="110"/>
      <c r="FBB11" s="110"/>
      <c r="FBC11" s="110"/>
      <c r="FBD11" s="110"/>
      <c r="FBE11" s="110"/>
      <c r="FBF11" s="110"/>
      <c r="FBG11" s="110"/>
      <c r="FBH11" s="110"/>
      <c r="FBI11" s="110"/>
      <c r="FBJ11" s="110"/>
      <c r="FBK11" s="110"/>
      <c r="FBL11" s="110"/>
      <c r="FBM11" s="110"/>
      <c r="FBN11" s="110"/>
      <c r="FBO11" s="110"/>
      <c r="FBP11" s="110"/>
      <c r="FBQ11" s="110"/>
      <c r="FBR11" s="110"/>
      <c r="FBS11" s="110"/>
      <c r="FBT11" s="110"/>
      <c r="FBU11" s="110"/>
      <c r="FBV11" s="110"/>
      <c r="FBW11" s="110"/>
      <c r="FBX11" s="110"/>
      <c r="FBY11" s="110"/>
      <c r="FBZ11" s="110"/>
      <c r="FCA11" s="110"/>
      <c r="FCB11" s="110"/>
      <c r="FCC11" s="110"/>
      <c r="FCD11" s="110"/>
      <c r="FCE11" s="110"/>
      <c r="FCF11" s="110"/>
      <c r="FCG11" s="110"/>
      <c r="FCH11" s="110"/>
      <c r="FCI11" s="110"/>
      <c r="FCJ11" s="110"/>
      <c r="FCK11" s="110"/>
      <c r="FCL11" s="110"/>
      <c r="FCM11" s="110"/>
      <c r="FCN11" s="110"/>
      <c r="FCO11" s="110"/>
      <c r="FCP11" s="110"/>
      <c r="FCQ11" s="110"/>
      <c r="FCR11" s="110"/>
      <c r="FCS11" s="110"/>
      <c r="FCT11" s="110"/>
      <c r="FCU11" s="110"/>
      <c r="FCV11" s="110"/>
      <c r="FCW11" s="110"/>
      <c r="FCX11" s="110"/>
      <c r="FCY11" s="110"/>
      <c r="FCZ11" s="110"/>
      <c r="FDA11" s="110"/>
      <c r="FDB11" s="110"/>
      <c r="FDC11" s="110"/>
      <c r="FDD11" s="110"/>
      <c r="FDE11" s="110"/>
      <c r="FDF11" s="110"/>
      <c r="FDG11" s="110"/>
      <c r="FDH11" s="110"/>
      <c r="FDI11" s="110"/>
      <c r="FDJ11" s="110"/>
      <c r="FDK11" s="110"/>
      <c r="FDL11" s="110"/>
      <c r="FDM11" s="110"/>
      <c r="FDN11" s="110"/>
      <c r="FDO11" s="110"/>
      <c r="FDP11" s="110"/>
      <c r="FDQ11" s="110"/>
      <c r="FDR11" s="110"/>
      <c r="FDS11" s="110"/>
      <c r="FDT11" s="110"/>
      <c r="FDU11" s="110"/>
      <c r="FDV11" s="110"/>
      <c r="FDW11" s="110"/>
      <c r="FDX11" s="110"/>
      <c r="FDY11" s="110"/>
      <c r="FDZ11" s="110"/>
      <c r="FEA11" s="110"/>
      <c r="FEB11" s="110"/>
      <c r="FEC11" s="110"/>
      <c r="FED11" s="110"/>
      <c r="FEE11" s="110"/>
      <c r="FEF11" s="110"/>
      <c r="FEG11" s="110"/>
      <c r="FEH11" s="110"/>
      <c r="FEI11" s="110"/>
      <c r="FEJ11" s="110"/>
      <c r="FEK11" s="110"/>
      <c r="FEL11" s="110"/>
      <c r="FEM11" s="110"/>
      <c r="FEN11" s="110"/>
      <c r="FEO11" s="110"/>
      <c r="FEP11" s="110"/>
      <c r="FEQ11" s="110"/>
      <c r="FER11" s="110"/>
      <c r="FES11" s="110"/>
      <c r="FET11" s="110"/>
      <c r="FEU11" s="110"/>
      <c r="FEV11" s="110"/>
      <c r="FEW11" s="110"/>
      <c r="FEX11" s="110"/>
      <c r="FEY11" s="110"/>
      <c r="FEZ11" s="110"/>
      <c r="FFA11" s="110"/>
      <c r="FFB11" s="110"/>
      <c r="FFC11" s="110"/>
      <c r="FFD11" s="110"/>
      <c r="FFE11" s="110"/>
      <c r="FFF11" s="110"/>
      <c r="FFG11" s="110"/>
      <c r="FFH11" s="110"/>
      <c r="FFI11" s="110"/>
      <c r="FFJ11" s="110"/>
      <c r="FFK11" s="110"/>
      <c r="FFL11" s="110"/>
      <c r="FFM11" s="110"/>
      <c r="FFN11" s="110"/>
      <c r="FFO11" s="110"/>
      <c r="FFP11" s="110"/>
      <c r="FFQ11" s="110"/>
      <c r="FFR11" s="110"/>
      <c r="FFS11" s="110"/>
      <c r="FFT11" s="110"/>
      <c r="FFU11" s="110"/>
      <c r="FFV11" s="110"/>
      <c r="FFW11" s="110"/>
      <c r="FFX11" s="110"/>
      <c r="FFY11" s="110"/>
      <c r="FFZ11" s="110"/>
      <c r="FGA11" s="110"/>
      <c r="FGB11" s="110"/>
      <c r="FGC11" s="110"/>
      <c r="FGD11" s="110"/>
      <c r="FGE11" s="110"/>
      <c r="FGF11" s="110"/>
      <c r="FGG11" s="110"/>
      <c r="FGH11" s="110"/>
      <c r="FGI11" s="110"/>
      <c r="FGJ11" s="110"/>
      <c r="FGK11" s="110"/>
      <c r="FGL11" s="110"/>
      <c r="FGM11" s="110"/>
      <c r="FGN11" s="110"/>
      <c r="FGO11" s="110"/>
      <c r="FGP11" s="110"/>
      <c r="FGQ11" s="110"/>
      <c r="FGR11" s="110"/>
      <c r="FGS11" s="110"/>
      <c r="FGT11" s="110"/>
      <c r="FGU11" s="110"/>
      <c r="FGV11" s="110"/>
      <c r="FGW11" s="110"/>
      <c r="FGX11" s="110"/>
      <c r="FGY11" s="110"/>
      <c r="FGZ11" s="110"/>
      <c r="FHA11" s="110"/>
      <c r="FHB11" s="110"/>
      <c r="FHC11" s="110"/>
      <c r="FHD11" s="110"/>
      <c r="FHE11" s="110"/>
      <c r="FHF11" s="110"/>
      <c r="FHG11" s="110"/>
      <c r="FHH11" s="110"/>
      <c r="FHI11" s="110"/>
      <c r="FHJ11" s="110"/>
      <c r="FHK11" s="110"/>
      <c r="FHL11" s="110"/>
      <c r="FHM11" s="110"/>
      <c r="FHN11" s="110"/>
      <c r="FHO11" s="110"/>
      <c r="FHP11" s="110"/>
      <c r="FHQ11" s="110"/>
      <c r="FHR11" s="110"/>
      <c r="FHS11" s="110"/>
      <c r="FHT11" s="110"/>
      <c r="FHU11" s="110"/>
      <c r="FHV11" s="110"/>
      <c r="FHW11" s="110"/>
      <c r="FHX11" s="110"/>
      <c r="FHY11" s="110"/>
      <c r="FHZ11" s="110"/>
      <c r="FIA11" s="110"/>
      <c r="FIB11" s="110"/>
      <c r="FIC11" s="110"/>
      <c r="FID11" s="110"/>
      <c r="FIE11" s="110"/>
      <c r="FIF11" s="110"/>
      <c r="FIG11" s="110"/>
      <c r="FIH11" s="110"/>
      <c r="FII11" s="110"/>
      <c r="FIJ11" s="110"/>
      <c r="FIK11" s="110"/>
      <c r="FIL11" s="110"/>
      <c r="FIM11" s="110"/>
      <c r="FIN11" s="110"/>
      <c r="FIO11" s="110"/>
      <c r="FIP11" s="110"/>
      <c r="FIQ11" s="110"/>
      <c r="FIR11" s="110"/>
      <c r="FIS11" s="110"/>
      <c r="FIT11" s="110"/>
      <c r="FIU11" s="110"/>
      <c r="FIV11" s="110"/>
      <c r="FIW11" s="110"/>
      <c r="FIX11" s="110"/>
      <c r="FIY11" s="110"/>
      <c r="FIZ11" s="110"/>
      <c r="FJA11" s="110"/>
      <c r="FJB11" s="110"/>
      <c r="FJC11" s="110"/>
      <c r="FJD11" s="110"/>
      <c r="FJE11" s="110"/>
      <c r="FJF11" s="110"/>
      <c r="FJG11" s="110"/>
      <c r="FJH11" s="110"/>
      <c r="FJI11" s="110"/>
      <c r="FJJ11" s="110"/>
      <c r="FJK11" s="110"/>
      <c r="FJL11" s="110"/>
      <c r="FJM11" s="110"/>
      <c r="FJN11" s="110"/>
      <c r="FJO11" s="110"/>
      <c r="FJP11" s="110"/>
      <c r="FJQ11" s="110"/>
      <c r="FJR11" s="110"/>
      <c r="FJS11" s="110"/>
      <c r="FJT11" s="110"/>
      <c r="FJU11" s="110"/>
      <c r="FJV11" s="110"/>
      <c r="FJW11" s="110"/>
      <c r="FJX11" s="110"/>
      <c r="FJY11" s="110"/>
      <c r="FJZ11" s="110"/>
      <c r="FKA11" s="110"/>
      <c r="FKB11" s="110"/>
      <c r="FKC11" s="110"/>
      <c r="FKD11" s="110"/>
      <c r="FKE11" s="110"/>
      <c r="FKF11" s="110"/>
      <c r="FKG11" s="110"/>
      <c r="FKH11" s="110"/>
      <c r="FKI11" s="110"/>
      <c r="FKJ11" s="110"/>
      <c r="FKK11" s="110"/>
      <c r="FKL11" s="110"/>
      <c r="FKM11" s="110"/>
      <c r="FKN11" s="110"/>
      <c r="FKO11" s="110"/>
      <c r="FKP11" s="110"/>
      <c r="FKQ11" s="110"/>
      <c r="FKR11" s="110"/>
      <c r="FKS11" s="110"/>
      <c r="FKT11" s="110"/>
      <c r="FKU11" s="110"/>
      <c r="FKV11" s="110"/>
      <c r="FKW11" s="110"/>
      <c r="FKX11" s="110"/>
      <c r="FKY11" s="110"/>
      <c r="FKZ11" s="110"/>
      <c r="FLA11" s="110"/>
      <c r="FLB11" s="110"/>
      <c r="FLC11" s="110"/>
      <c r="FLD11" s="110"/>
      <c r="FLE11" s="110"/>
      <c r="FLF11" s="110"/>
      <c r="FLG11" s="110"/>
      <c r="FLH11" s="110"/>
      <c r="FLI11" s="110"/>
      <c r="FLJ11" s="110"/>
      <c r="FLK11" s="110"/>
      <c r="FLL11" s="110"/>
      <c r="FLM11" s="110"/>
      <c r="FLN11" s="110"/>
      <c r="FLO11" s="110"/>
      <c r="FLP11" s="110"/>
      <c r="FLQ11" s="110"/>
      <c r="FLR11" s="110"/>
      <c r="FLS11" s="110"/>
      <c r="FLT11" s="110"/>
      <c r="FLU11" s="110"/>
      <c r="FLV11" s="110"/>
      <c r="FLW11" s="110"/>
      <c r="FLX11" s="110"/>
      <c r="FLY11" s="110"/>
      <c r="FLZ11" s="110"/>
      <c r="FMA11" s="110"/>
      <c r="FMB11" s="110"/>
      <c r="FMC11" s="110"/>
      <c r="FMD11" s="110"/>
      <c r="FME11" s="110"/>
      <c r="FMF11" s="110"/>
      <c r="FMG11" s="110"/>
      <c r="FMH11" s="110"/>
      <c r="FMI11" s="110"/>
      <c r="FMJ11" s="110"/>
      <c r="FMK11" s="110"/>
      <c r="FML11" s="110"/>
      <c r="FMM11" s="110"/>
      <c r="FMN11" s="110"/>
      <c r="FMO11" s="110"/>
      <c r="FMP11" s="110"/>
      <c r="FMQ11" s="110"/>
      <c r="FMR11" s="110"/>
      <c r="FMS11" s="110"/>
      <c r="FMT11" s="110"/>
      <c r="FMU11" s="110"/>
      <c r="FMV11" s="110"/>
      <c r="FMW11" s="110"/>
      <c r="FMX11" s="110"/>
      <c r="FMY11" s="110"/>
      <c r="FMZ11" s="110"/>
      <c r="FNA11" s="110"/>
      <c r="FNB11" s="110"/>
      <c r="FNC11" s="110"/>
      <c r="FND11" s="110"/>
      <c r="FNE11" s="110"/>
      <c r="FNF11" s="110"/>
      <c r="FNG11" s="110"/>
      <c r="FNH11" s="110"/>
      <c r="FNI11" s="110"/>
      <c r="FNJ11" s="110"/>
      <c r="FNK11" s="110"/>
      <c r="FNL11" s="110"/>
      <c r="FNM11" s="110"/>
      <c r="FNN11" s="110"/>
      <c r="FNO11" s="110"/>
      <c r="FNP11" s="110"/>
      <c r="FNQ11" s="110"/>
      <c r="FNR11" s="110"/>
      <c r="FNS11" s="110"/>
      <c r="FNT11" s="110"/>
      <c r="FNU11" s="110"/>
      <c r="FNV11" s="110"/>
      <c r="FNW11" s="110"/>
      <c r="FNX11" s="110"/>
      <c r="FNY11" s="110"/>
      <c r="FNZ11" s="110"/>
      <c r="FOA11" s="110"/>
      <c r="FOB11" s="110"/>
      <c r="FOC11" s="110"/>
      <c r="FOD11" s="110"/>
      <c r="FOE11" s="110"/>
      <c r="FOF11" s="110"/>
      <c r="FOG11" s="110"/>
      <c r="FOH11" s="110"/>
      <c r="FOI11" s="110"/>
      <c r="FOJ11" s="110"/>
      <c r="FOK11" s="110"/>
      <c r="FOL11" s="110"/>
      <c r="FOM11" s="110"/>
      <c r="FON11" s="110"/>
      <c r="FOO11" s="110"/>
      <c r="FOP11" s="110"/>
      <c r="FOQ11" s="110"/>
      <c r="FOR11" s="110"/>
      <c r="FOS11" s="110"/>
      <c r="FOT11" s="110"/>
      <c r="FOU11" s="110"/>
      <c r="FOV11" s="110"/>
      <c r="FOW11" s="110"/>
      <c r="FOX11" s="110"/>
      <c r="FOY11" s="110"/>
      <c r="FOZ11" s="110"/>
      <c r="FPA11" s="110"/>
      <c r="FPB11" s="110"/>
      <c r="FPC11" s="110"/>
      <c r="FPD11" s="110"/>
      <c r="FPE11" s="110"/>
      <c r="FPF11" s="110"/>
      <c r="FPG11" s="110"/>
      <c r="FPH11" s="110"/>
      <c r="FPI11" s="110"/>
      <c r="FPJ11" s="110"/>
      <c r="FPK11" s="110"/>
      <c r="FPL11" s="110"/>
      <c r="FPM11" s="110"/>
      <c r="FPN11" s="110"/>
      <c r="FPO11" s="110"/>
      <c r="FPP11" s="110"/>
      <c r="FPQ11" s="110"/>
      <c r="FPR11" s="110"/>
      <c r="FPS11" s="110"/>
      <c r="FPT11" s="110"/>
      <c r="FPU11" s="110"/>
      <c r="FPV11" s="110"/>
      <c r="FPW11" s="110"/>
      <c r="FPX11" s="110"/>
      <c r="FPY11" s="110"/>
      <c r="FPZ11" s="110"/>
      <c r="FQA11" s="110"/>
      <c r="FQB11" s="110"/>
      <c r="FQC11" s="110"/>
      <c r="FQD11" s="110"/>
      <c r="FQE11" s="110"/>
      <c r="FQF11" s="110"/>
      <c r="FQG11" s="110"/>
      <c r="FQH11" s="110"/>
      <c r="FQI11" s="110"/>
      <c r="FQJ11" s="110"/>
      <c r="FQK11" s="110"/>
      <c r="FQL11" s="110"/>
      <c r="FQM11" s="110"/>
      <c r="FQN11" s="110"/>
      <c r="FQO11" s="110"/>
      <c r="FQP11" s="110"/>
      <c r="FQQ11" s="110"/>
      <c r="FQR11" s="110"/>
      <c r="FQS11" s="110"/>
      <c r="FQT11" s="110"/>
      <c r="FQU11" s="110"/>
      <c r="FQV11" s="110"/>
      <c r="FQW11" s="110"/>
      <c r="FQX11" s="110"/>
      <c r="FQY11" s="110"/>
      <c r="FQZ11" s="110"/>
      <c r="FRA11" s="110"/>
      <c r="FRB11" s="110"/>
      <c r="FRC11" s="110"/>
      <c r="FRD11" s="110"/>
      <c r="FRE11" s="110"/>
      <c r="FRF11" s="110"/>
      <c r="FRG11" s="110"/>
      <c r="FRH11" s="110"/>
      <c r="FRI11" s="110"/>
      <c r="FRJ11" s="110"/>
      <c r="FRK11" s="110"/>
      <c r="FRL11" s="110"/>
      <c r="FRM11" s="110"/>
      <c r="FRN11" s="110"/>
      <c r="FRO11" s="110"/>
      <c r="FRP11" s="110"/>
      <c r="FRQ11" s="110"/>
      <c r="FRR11" s="110"/>
      <c r="FRS11" s="110"/>
      <c r="FRT11" s="110"/>
      <c r="FRU11" s="110"/>
      <c r="FRV11" s="110"/>
      <c r="FRW11" s="110"/>
      <c r="FRX11" s="110"/>
      <c r="FRY11" s="110"/>
      <c r="FRZ11" s="110"/>
      <c r="FSA11" s="110"/>
      <c r="FSB11" s="110"/>
      <c r="FSC11" s="110"/>
      <c r="FSD11" s="110"/>
      <c r="FSE11" s="110"/>
      <c r="FSF11" s="110"/>
      <c r="FSG11" s="110"/>
      <c r="FSH11" s="110"/>
      <c r="FSI11" s="110"/>
      <c r="FSJ11" s="110"/>
      <c r="FSK11" s="110"/>
      <c r="FSL11" s="110"/>
      <c r="FSM11" s="110"/>
      <c r="FSN11" s="110"/>
      <c r="FSO11" s="110"/>
      <c r="FSP11" s="110"/>
      <c r="FSQ11" s="110"/>
      <c r="FSR11" s="110"/>
      <c r="FSS11" s="110"/>
      <c r="FST11" s="110"/>
      <c r="FSU11" s="110"/>
      <c r="FSV11" s="110"/>
      <c r="FSW11" s="110"/>
      <c r="FSX11" s="110"/>
      <c r="FSY11" s="110"/>
      <c r="FSZ11" s="110"/>
      <c r="FTA11" s="110"/>
      <c r="FTB11" s="110"/>
      <c r="FTC11" s="110"/>
      <c r="FTD11" s="110"/>
      <c r="FTE11" s="110"/>
      <c r="FTF11" s="110"/>
      <c r="FTG11" s="110"/>
      <c r="FTH11" s="110"/>
      <c r="FTI11" s="110"/>
      <c r="FTJ11" s="110"/>
      <c r="FTK11" s="110"/>
      <c r="FTL11" s="110"/>
      <c r="FTM11" s="110"/>
      <c r="FTN11" s="110"/>
      <c r="FTO11" s="110"/>
      <c r="FTP11" s="110"/>
      <c r="FTQ11" s="110"/>
      <c r="FTR11" s="110"/>
      <c r="FTS11" s="110"/>
      <c r="FTT11" s="110"/>
      <c r="FTU11" s="110"/>
      <c r="FTV11" s="110"/>
      <c r="FTW11" s="110"/>
      <c r="FTX11" s="110"/>
      <c r="FTY11" s="110"/>
      <c r="FTZ11" s="110"/>
      <c r="FUA11" s="110"/>
      <c r="FUB11" s="110"/>
      <c r="FUC11" s="110"/>
      <c r="FUD11" s="110"/>
      <c r="FUE11" s="110"/>
      <c r="FUF11" s="110"/>
      <c r="FUG11" s="110"/>
      <c r="FUH11" s="110"/>
      <c r="FUI11" s="110"/>
      <c r="FUJ11" s="110"/>
      <c r="FUK11" s="110"/>
      <c r="FUL11" s="110"/>
      <c r="FUM11" s="110"/>
      <c r="FUN11" s="110"/>
      <c r="FUO11" s="110"/>
      <c r="FUP11" s="110"/>
      <c r="FUQ11" s="110"/>
      <c r="FUR11" s="110"/>
      <c r="FUS11" s="110"/>
      <c r="FUT11" s="110"/>
      <c r="FUU11" s="110"/>
      <c r="FUV11" s="110"/>
      <c r="FUW11" s="110"/>
      <c r="FUX11" s="110"/>
      <c r="FUY11" s="110"/>
      <c r="FUZ11" s="110"/>
      <c r="FVA11" s="110"/>
      <c r="FVB11" s="110"/>
      <c r="FVC11" s="110"/>
      <c r="FVD11" s="110"/>
      <c r="FVE11" s="110"/>
      <c r="FVF11" s="110"/>
      <c r="FVG11" s="110"/>
      <c r="FVH11" s="110"/>
      <c r="FVI11" s="110"/>
      <c r="FVJ11" s="110"/>
      <c r="FVK11" s="110"/>
      <c r="FVL11" s="110"/>
      <c r="FVM11" s="110"/>
      <c r="FVN11" s="110"/>
      <c r="FVO11" s="110"/>
      <c r="FVP11" s="110"/>
      <c r="FVQ11" s="110"/>
      <c r="FVR11" s="110"/>
      <c r="FVS11" s="110"/>
      <c r="FVT11" s="110"/>
      <c r="FVU11" s="110"/>
      <c r="FVV11" s="110"/>
      <c r="FVW11" s="110"/>
      <c r="FVX11" s="110"/>
      <c r="FVY11" s="110"/>
      <c r="FVZ11" s="110"/>
      <c r="FWA11" s="110"/>
      <c r="FWB11" s="110"/>
      <c r="FWC11" s="110"/>
      <c r="FWD11" s="110"/>
      <c r="FWE11" s="110"/>
      <c r="FWF11" s="110"/>
      <c r="FWG11" s="110"/>
      <c r="FWH11" s="110"/>
      <c r="FWI11" s="110"/>
      <c r="FWJ11" s="110"/>
      <c r="FWK11" s="110"/>
      <c r="FWL11" s="110"/>
      <c r="FWM11" s="110"/>
      <c r="FWN11" s="110"/>
      <c r="FWO11" s="110"/>
      <c r="FWP11" s="110"/>
      <c r="FWQ11" s="110"/>
      <c r="FWR11" s="110"/>
      <c r="FWS11" s="110"/>
      <c r="FWT11" s="110"/>
      <c r="FWU11" s="110"/>
      <c r="FWV11" s="110"/>
      <c r="FWW11" s="110"/>
      <c r="FWX11" s="110"/>
      <c r="FWY11" s="110"/>
      <c r="FWZ11" s="110"/>
      <c r="FXA11" s="110"/>
      <c r="FXB11" s="110"/>
      <c r="FXC11" s="110"/>
      <c r="FXD11" s="110"/>
      <c r="FXE11" s="110"/>
      <c r="FXF11" s="110"/>
      <c r="FXG11" s="110"/>
      <c r="FXH11" s="110"/>
      <c r="FXI11" s="110"/>
      <c r="FXJ11" s="110"/>
      <c r="FXK11" s="110"/>
      <c r="FXL11" s="110"/>
      <c r="FXM11" s="110"/>
      <c r="FXN11" s="110"/>
      <c r="FXO11" s="110"/>
      <c r="FXP11" s="110"/>
      <c r="FXQ11" s="110"/>
      <c r="FXR11" s="110"/>
      <c r="FXS11" s="110"/>
      <c r="FXT11" s="110"/>
      <c r="FXU11" s="110"/>
      <c r="FXV11" s="110"/>
      <c r="FXW11" s="110"/>
      <c r="FXX11" s="110"/>
      <c r="FXY11" s="110"/>
      <c r="FXZ11" s="110"/>
      <c r="FYA11" s="110"/>
      <c r="FYB11" s="110"/>
      <c r="FYC11" s="110"/>
      <c r="FYD11" s="110"/>
      <c r="FYE11" s="110"/>
      <c r="FYF11" s="110"/>
      <c r="FYG11" s="110"/>
      <c r="FYH11" s="110"/>
      <c r="FYI11" s="110"/>
      <c r="FYJ11" s="110"/>
      <c r="FYK11" s="110"/>
      <c r="FYL11" s="110"/>
      <c r="FYM11" s="110"/>
      <c r="FYN11" s="110"/>
      <c r="FYO11" s="110"/>
      <c r="FYP11" s="110"/>
      <c r="FYQ11" s="110"/>
      <c r="FYR11" s="110"/>
      <c r="FYS11" s="110"/>
      <c r="FYT11" s="110"/>
      <c r="FYU11" s="110"/>
      <c r="FYV11" s="110"/>
      <c r="FYW11" s="110"/>
      <c r="FYX11" s="110"/>
      <c r="FYY11" s="110"/>
      <c r="FYZ11" s="110"/>
      <c r="FZA11" s="110"/>
      <c r="FZB11" s="110"/>
      <c r="FZC11" s="110"/>
      <c r="FZD11" s="110"/>
      <c r="FZE11" s="110"/>
      <c r="FZF11" s="110"/>
      <c r="FZG11" s="110"/>
      <c r="FZH11" s="110"/>
      <c r="FZI11" s="110"/>
      <c r="FZJ11" s="110"/>
      <c r="FZK11" s="110"/>
      <c r="FZL11" s="110"/>
      <c r="FZM11" s="110"/>
      <c r="FZN11" s="110"/>
      <c r="FZO11" s="110"/>
      <c r="FZP11" s="110"/>
      <c r="FZQ11" s="110"/>
      <c r="FZR11" s="110"/>
      <c r="FZS11" s="110"/>
      <c r="FZT11" s="110"/>
      <c r="FZU11" s="110"/>
      <c r="FZV11" s="110"/>
      <c r="FZW11" s="110"/>
      <c r="FZX11" s="110"/>
      <c r="FZY11" s="110"/>
      <c r="FZZ11" s="110"/>
      <c r="GAA11" s="110"/>
      <c r="GAB11" s="110"/>
      <c r="GAC11" s="110"/>
      <c r="GAD11" s="110"/>
      <c r="GAE11" s="110"/>
      <c r="GAF11" s="110"/>
      <c r="GAG11" s="110"/>
      <c r="GAH11" s="110"/>
      <c r="GAI11" s="110"/>
      <c r="GAJ11" s="110"/>
      <c r="GAK11" s="110"/>
      <c r="GAL11" s="110"/>
      <c r="GAM11" s="110"/>
      <c r="GAN11" s="110"/>
      <c r="GAO11" s="110"/>
      <c r="GAP11" s="110"/>
      <c r="GAQ11" s="110"/>
      <c r="GAR11" s="110"/>
      <c r="GAS11" s="110"/>
      <c r="GAT11" s="110"/>
      <c r="GAU11" s="110"/>
      <c r="GAV11" s="110"/>
      <c r="GAW11" s="110"/>
      <c r="GAX11" s="110"/>
      <c r="GAY11" s="110"/>
      <c r="GAZ11" s="110"/>
      <c r="GBA11" s="110"/>
      <c r="GBB11" s="110"/>
      <c r="GBC11" s="110"/>
      <c r="GBD11" s="110"/>
      <c r="GBE11" s="110"/>
      <c r="GBF11" s="110"/>
      <c r="GBG11" s="110"/>
      <c r="GBH11" s="110"/>
      <c r="GBI11" s="110"/>
      <c r="GBJ11" s="110"/>
      <c r="GBK11" s="110"/>
      <c r="GBL11" s="110"/>
      <c r="GBM11" s="110"/>
      <c r="GBN11" s="110"/>
      <c r="GBO11" s="110"/>
      <c r="GBP11" s="110"/>
      <c r="GBQ11" s="110"/>
      <c r="GBR11" s="110"/>
      <c r="GBS11" s="110"/>
      <c r="GBT11" s="110"/>
      <c r="GBU11" s="110"/>
      <c r="GBV11" s="110"/>
      <c r="GBW11" s="110"/>
      <c r="GBX11" s="110"/>
      <c r="GBY11" s="110"/>
      <c r="GBZ11" s="110"/>
      <c r="GCA11" s="110"/>
      <c r="GCB11" s="110"/>
      <c r="GCC11" s="110"/>
      <c r="GCD11" s="110"/>
      <c r="GCE11" s="110"/>
      <c r="GCF11" s="110"/>
      <c r="GCG11" s="110"/>
      <c r="GCH11" s="110"/>
      <c r="GCI11" s="110"/>
      <c r="GCJ11" s="110"/>
      <c r="GCK11" s="110"/>
      <c r="GCL11" s="110"/>
      <c r="GCM11" s="110"/>
      <c r="GCN11" s="110"/>
      <c r="GCO11" s="110"/>
      <c r="GCP11" s="110"/>
      <c r="GCQ11" s="110"/>
      <c r="GCR11" s="110"/>
      <c r="GCS11" s="110"/>
      <c r="GCT11" s="110"/>
      <c r="GCU11" s="110"/>
      <c r="GCV11" s="110"/>
      <c r="GCW11" s="110"/>
      <c r="GCX11" s="110"/>
      <c r="GCY11" s="110"/>
      <c r="GCZ11" s="110"/>
      <c r="GDA11" s="110"/>
      <c r="GDB11" s="110"/>
      <c r="GDC11" s="110"/>
      <c r="GDD11" s="110"/>
      <c r="GDE11" s="110"/>
      <c r="GDF11" s="110"/>
      <c r="GDG11" s="110"/>
      <c r="GDH11" s="110"/>
      <c r="GDI11" s="110"/>
      <c r="GDJ11" s="110"/>
      <c r="GDK11" s="110"/>
      <c r="GDL11" s="110"/>
      <c r="GDM11" s="110"/>
      <c r="GDN11" s="110"/>
      <c r="GDO11" s="110"/>
      <c r="GDP11" s="110"/>
      <c r="GDQ11" s="110"/>
      <c r="GDR11" s="110"/>
      <c r="GDS11" s="110"/>
      <c r="GDT11" s="110"/>
      <c r="GDU11" s="110"/>
      <c r="GDV11" s="110"/>
      <c r="GDW11" s="110"/>
      <c r="GDX11" s="110"/>
      <c r="GDY11" s="110"/>
      <c r="GDZ11" s="110"/>
      <c r="GEA11" s="110"/>
      <c r="GEB11" s="110"/>
      <c r="GEC11" s="110"/>
      <c r="GED11" s="110"/>
      <c r="GEE11" s="110"/>
      <c r="GEF11" s="110"/>
      <c r="GEG11" s="110"/>
      <c r="GEH11" s="110"/>
      <c r="GEI11" s="110"/>
      <c r="GEJ11" s="110"/>
      <c r="GEK11" s="110"/>
      <c r="GEL11" s="110"/>
      <c r="GEM11" s="110"/>
      <c r="GEN11" s="110"/>
      <c r="GEO11" s="110"/>
      <c r="GEP11" s="110"/>
      <c r="GEQ11" s="110"/>
      <c r="GER11" s="110"/>
      <c r="GES11" s="110"/>
      <c r="GET11" s="110"/>
      <c r="GEU11" s="110"/>
      <c r="GEV11" s="110"/>
      <c r="GEW11" s="110"/>
      <c r="GEX11" s="110"/>
      <c r="GEY11" s="110"/>
      <c r="GEZ11" s="110"/>
      <c r="GFA11" s="110"/>
      <c r="GFB11" s="110"/>
      <c r="GFC11" s="110"/>
      <c r="GFD11" s="110"/>
      <c r="GFE11" s="110"/>
      <c r="GFF11" s="110"/>
      <c r="GFG11" s="110"/>
      <c r="GFH11" s="110"/>
      <c r="GFI11" s="110"/>
      <c r="GFJ11" s="110"/>
      <c r="GFK11" s="110"/>
      <c r="GFL11" s="110"/>
      <c r="GFM11" s="110"/>
      <c r="GFN11" s="110"/>
      <c r="GFO11" s="110"/>
      <c r="GFP11" s="110"/>
      <c r="GFQ11" s="110"/>
      <c r="GFR11" s="110"/>
      <c r="GFS11" s="110"/>
      <c r="GFT11" s="110"/>
      <c r="GFU11" s="110"/>
      <c r="GFV11" s="110"/>
      <c r="GFW11" s="110"/>
      <c r="GFX11" s="110"/>
      <c r="GFY11" s="110"/>
      <c r="GFZ11" s="110"/>
      <c r="GGA11" s="110"/>
      <c r="GGB11" s="110"/>
      <c r="GGC11" s="110"/>
      <c r="GGD11" s="110"/>
      <c r="GGE11" s="110"/>
      <c r="GGF11" s="110"/>
      <c r="GGG11" s="110"/>
      <c r="GGH11" s="110"/>
      <c r="GGI11" s="110"/>
      <c r="GGJ11" s="110"/>
      <c r="GGK11" s="110"/>
      <c r="GGL11" s="110"/>
      <c r="GGM11" s="110"/>
      <c r="GGN11" s="110"/>
      <c r="GGO11" s="110"/>
      <c r="GGP11" s="110"/>
      <c r="GGQ11" s="110"/>
      <c r="GGR11" s="110"/>
      <c r="GGS11" s="110"/>
      <c r="GGT11" s="110"/>
      <c r="GGU11" s="110"/>
      <c r="GGV11" s="110"/>
      <c r="GGW11" s="110"/>
      <c r="GGX11" s="110"/>
      <c r="GGY11" s="110"/>
      <c r="GGZ11" s="110"/>
      <c r="GHA11" s="110"/>
      <c r="GHB11" s="110"/>
      <c r="GHC11" s="110"/>
      <c r="GHD11" s="110"/>
      <c r="GHE11" s="110"/>
      <c r="GHF11" s="110"/>
      <c r="GHG11" s="110"/>
      <c r="GHH11" s="110"/>
      <c r="GHI11" s="110"/>
      <c r="GHJ11" s="110"/>
      <c r="GHK11" s="110"/>
      <c r="GHL11" s="110"/>
      <c r="GHM11" s="110"/>
      <c r="GHN11" s="110"/>
      <c r="GHO11" s="110"/>
      <c r="GHP11" s="110"/>
      <c r="GHQ11" s="110"/>
      <c r="GHR11" s="110"/>
      <c r="GHS11" s="110"/>
      <c r="GHT11" s="110"/>
      <c r="GHU11" s="110"/>
      <c r="GHV11" s="110"/>
      <c r="GHW11" s="110"/>
      <c r="GHX11" s="110"/>
      <c r="GHY11" s="110"/>
      <c r="GHZ11" s="110"/>
      <c r="GIA11" s="110"/>
      <c r="GIB11" s="110"/>
      <c r="GIC11" s="110"/>
      <c r="GID11" s="110"/>
      <c r="GIE11" s="110"/>
      <c r="GIF11" s="110"/>
      <c r="GIG11" s="110"/>
      <c r="GIH11" s="110"/>
      <c r="GII11" s="110"/>
      <c r="GIJ11" s="110"/>
      <c r="GIK11" s="110"/>
      <c r="GIL11" s="110"/>
      <c r="GIM11" s="110"/>
      <c r="GIN11" s="110"/>
      <c r="GIO11" s="110"/>
      <c r="GIP11" s="110"/>
      <c r="GIQ11" s="110"/>
      <c r="GIR11" s="110"/>
      <c r="GIS11" s="110"/>
      <c r="GIT11" s="110"/>
      <c r="GIU11" s="110"/>
      <c r="GIV11" s="110"/>
      <c r="GIW11" s="110"/>
      <c r="GIX11" s="110"/>
      <c r="GIY11" s="110"/>
      <c r="GIZ11" s="110"/>
      <c r="GJA11" s="110"/>
      <c r="GJB11" s="110"/>
      <c r="GJC11" s="110"/>
      <c r="GJD11" s="110"/>
      <c r="GJE11" s="110"/>
      <c r="GJF11" s="110"/>
      <c r="GJG11" s="110"/>
      <c r="GJH11" s="110"/>
      <c r="GJI11" s="110"/>
      <c r="GJJ11" s="110"/>
      <c r="GJK11" s="110"/>
      <c r="GJL11" s="110"/>
      <c r="GJM11" s="110"/>
      <c r="GJN11" s="110"/>
      <c r="GJO11" s="110"/>
      <c r="GJP11" s="110"/>
      <c r="GJQ11" s="110"/>
      <c r="GJR11" s="110"/>
      <c r="GJS11" s="110"/>
      <c r="GJT11" s="110"/>
      <c r="GJU11" s="110"/>
      <c r="GJV11" s="110"/>
      <c r="GJW11" s="110"/>
      <c r="GJX11" s="110"/>
      <c r="GJY11" s="110"/>
      <c r="GJZ11" s="110"/>
      <c r="GKA11" s="110"/>
      <c r="GKB11" s="110"/>
      <c r="GKC11" s="110"/>
      <c r="GKD11" s="110"/>
      <c r="GKE11" s="110"/>
      <c r="GKF11" s="110"/>
      <c r="GKG11" s="110"/>
      <c r="GKH11" s="110"/>
      <c r="GKI11" s="110"/>
      <c r="GKJ11" s="110"/>
      <c r="GKK11" s="110"/>
      <c r="GKL11" s="110"/>
      <c r="GKM11" s="110"/>
      <c r="GKN11" s="110"/>
      <c r="GKO11" s="110"/>
      <c r="GKP11" s="110"/>
      <c r="GKQ11" s="110"/>
      <c r="GKR11" s="110"/>
      <c r="GKS11" s="110"/>
      <c r="GKT11" s="110"/>
      <c r="GKU11" s="110"/>
      <c r="GKV11" s="110"/>
      <c r="GKW11" s="110"/>
      <c r="GKX11" s="110"/>
      <c r="GKY11" s="110"/>
      <c r="GKZ11" s="110"/>
      <c r="GLA11" s="110"/>
      <c r="GLB11" s="110"/>
      <c r="GLC11" s="110"/>
      <c r="GLD11" s="110"/>
      <c r="GLE11" s="110"/>
      <c r="GLF11" s="110"/>
      <c r="GLG11" s="110"/>
      <c r="GLH11" s="110"/>
      <c r="GLI11" s="110"/>
      <c r="GLJ11" s="110"/>
      <c r="GLK11" s="110"/>
      <c r="GLL11" s="110"/>
      <c r="GLM11" s="110"/>
      <c r="GLN11" s="110"/>
      <c r="GLO11" s="110"/>
      <c r="GLP11" s="110"/>
      <c r="GLQ11" s="110"/>
      <c r="GLR11" s="110"/>
      <c r="GLS11" s="110"/>
      <c r="GLT11" s="110"/>
      <c r="GLU11" s="110"/>
      <c r="GLV11" s="110"/>
      <c r="GLW11" s="110"/>
      <c r="GLX11" s="110"/>
      <c r="GLY11" s="110"/>
      <c r="GLZ11" s="110"/>
      <c r="GMA11" s="110"/>
      <c r="GMB11" s="110"/>
      <c r="GMC11" s="110"/>
      <c r="GMD11" s="110"/>
      <c r="GME11" s="110"/>
      <c r="GMF11" s="110"/>
      <c r="GMG11" s="110"/>
      <c r="GMH11" s="110"/>
      <c r="GMI11" s="110"/>
      <c r="GMJ11" s="110"/>
      <c r="GMK11" s="110"/>
      <c r="GML11" s="110"/>
      <c r="GMM11" s="110"/>
      <c r="GMN11" s="110"/>
      <c r="GMO11" s="110"/>
      <c r="GMP11" s="110"/>
      <c r="GMQ11" s="110"/>
      <c r="GMR11" s="110"/>
      <c r="GMS11" s="110"/>
      <c r="GMT11" s="110"/>
      <c r="GMU11" s="110"/>
      <c r="GMV11" s="110"/>
      <c r="GMW11" s="110"/>
      <c r="GMX11" s="110"/>
      <c r="GMY11" s="110"/>
      <c r="GMZ11" s="110"/>
      <c r="GNA11" s="110"/>
      <c r="GNB11" s="110"/>
      <c r="GNC11" s="110"/>
      <c r="GND11" s="110"/>
      <c r="GNE11" s="110"/>
      <c r="GNF11" s="110"/>
      <c r="GNG11" s="110"/>
      <c r="GNH11" s="110"/>
      <c r="GNI11" s="110"/>
      <c r="GNJ11" s="110"/>
      <c r="GNK11" s="110"/>
      <c r="GNL11" s="110"/>
      <c r="GNM11" s="110"/>
      <c r="GNN11" s="110"/>
      <c r="GNO11" s="110"/>
      <c r="GNP11" s="110"/>
      <c r="GNQ11" s="110"/>
      <c r="GNR11" s="110"/>
      <c r="GNS11" s="110"/>
      <c r="GNT11" s="110"/>
      <c r="GNU11" s="110"/>
      <c r="GNV11" s="110"/>
      <c r="GNW11" s="110"/>
      <c r="GNX11" s="110"/>
      <c r="GNY11" s="110"/>
      <c r="GNZ11" s="110"/>
      <c r="GOA11" s="110"/>
      <c r="GOB11" s="110"/>
      <c r="GOC11" s="110"/>
      <c r="GOD11" s="110"/>
      <c r="GOE11" s="110"/>
      <c r="GOF11" s="110"/>
      <c r="GOG11" s="110"/>
      <c r="GOH11" s="110"/>
      <c r="GOI11" s="110"/>
      <c r="GOJ11" s="110"/>
      <c r="GOK11" s="110"/>
      <c r="GOL11" s="110"/>
      <c r="GOM11" s="110"/>
      <c r="GON11" s="110"/>
      <c r="GOO11" s="110"/>
      <c r="GOP11" s="110"/>
      <c r="GOQ11" s="110"/>
      <c r="GOR11" s="110"/>
      <c r="GOS11" s="110"/>
      <c r="GOT11" s="110"/>
      <c r="GOU11" s="110"/>
      <c r="GOV11" s="110"/>
      <c r="GOW11" s="110"/>
      <c r="GOX11" s="110"/>
      <c r="GOY11" s="110"/>
      <c r="GOZ11" s="110"/>
      <c r="GPA11" s="110"/>
      <c r="GPB11" s="110"/>
      <c r="GPC11" s="110"/>
      <c r="GPD11" s="110"/>
      <c r="GPE11" s="110"/>
      <c r="GPF11" s="110"/>
      <c r="GPG11" s="110"/>
      <c r="GPH11" s="110"/>
      <c r="GPI11" s="110"/>
      <c r="GPJ11" s="110"/>
      <c r="GPK11" s="110"/>
      <c r="GPL11" s="110"/>
      <c r="GPM11" s="110"/>
      <c r="GPN11" s="110"/>
      <c r="GPO11" s="110"/>
      <c r="GPP11" s="110"/>
      <c r="GPQ11" s="110"/>
      <c r="GPR11" s="110"/>
      <c r="GPS11" s="110"/>
      <c r="GPT11" s="110"/>
      <c r="GPU11" s="110"/>
      <c r="GPV11" s="110"/>
      <c r="GPW11" s="110"/>
      <c r="GPX11" s="110"/>
      <c r="GPY11" s="110"/>
      <c r="GPZ11" s="110"/>
      <c r="GQA11" s="110"/>
      <c r="GQB11" s="110"/>
      <c r="GQC11" s="110"/>
      <c r="GQD11" s="110"/>
      <c r="GQE11" s="110"/>
      <c r="GQF11" s="110"/>
      <c r="GQG11" s="110"/>
      <c r="GQH11" s="110"/>
      <c r="GQI11" s="110"/>
      <c r="GQJ11" s="110"/>
      <c r="GQK11" s="110"/>
      <c r="GQL11" s="110"/>
      <c r="GQM11" s="110"/>
      <c r="GQN11" s="110"/>
      <c r="GQO11" s="110"/>
      <c r="GQP11" s="110"/>
      <c r="GQQ11" s="110"/>
      <c r="GQR11" s="110"/>
      <c r="GQS11" s="110"/>
      <c r="GQT11" s="110"/>
      <c r="GQU11" s="110"/>
      <c r="GQV11" s="110"/>
      <c r="GQW11" s="110"/>
      <c r="GQX11" s="110"/>
      <c r="GQY11" s="110"/>
      <c r="GQZ11" s="110"/>
      <c r="GRA11" s="110"/>
      <c r="GRB11" s="110"/>
      <c r="GRC11" s="110"/>
      <c r="GRD11" s="110"/>
      <c r="GRE11" s="110"/>
      <c r="GRF11" s="110"/>
      <c r="GRG11" s="110"/>
      <c r="GRH11" s="110"/>
      <c r="GRI11" s="110"/>
      <c r="GRJ11" s="110"/>
      <c r="GRK11" s="110"/>
      <c r="GRL11" s="110"/>
      <c r="GRM11" s="110"/>
      <c r="GRN11" s="110"/>
      <c r="GRO11" s="110"/>
      <c r="GRP11" s="110"/>
      <c r="GRQ11" s="110"/>
      <c r="GRR11" s="110"/>
      <c r="GRS11" s="110"/>
      <c r="GRT11" s="110"/>
      <c r="GRU11" s="110"/>
      <c r="GRV11" s="110"/>
      <c r="GRW11" s="110"/>
      <c r="GRX11" s="110"/>
      <c r="GRY11" s="110"/>
      <c r="GRZ11" s="110"/>
      <c r="GSA11" s="110"/>
      <c r="GSB11" s="110"/>
      <c r="GSC11" s="110"/>
      <c r="GSD11" s="110"/>
      <c r="GSE11" s="110"/>
      <c r="GSF11" s="110"/>
      <c r="GSG11" s="110"/>
      <c r="GSH11" s="110"/>
      <c r="GSI11" s="110"/>
      <c r="GSJ11" s="110"/>
      <c r="GSK11" s="110"/>
      <c r="GSL11" s="110"/>
      <c r="GSM11" s="110"/>
      <c r="GSN11" s="110"/>
      <c r="GSO11" s="110"/>
      <c r="GSP11" s="110"/>
      <c r="GSQ11" s="110"/>
      <c r="GSR11" s="110"/>
      <c r="GSS11" s="110"/>
      <c r="GST11" s="110"/>
      <c r="GSU11" s="110"/>
      <c r="GSV11" s="110"/>
      <c r="GSW11" s="110"/>
      <c r="GSX11" s="110"/>
      <c r="GSY11" s="110"/>
      <c r="GSZ11" s="110"/>
      <c r="GTA11" s="110"/>
      <c r="GTB11" s="110"/>
      <c r="GTC11" s="110"/>
      <c r="GTD11" s="110"/>
      <c r="GTE11" s="110"/>
      <c r="GTF11" s="110"/>
      <c r="GTG11" s="110"/>
      <c r="GTH11" s="110"/>
      <c r="GTI11" s="110"/>
      <c r="GTJ11" s="110"/>
      <c r="GTK11" s="110"/>
      <c r="GTL11" s="110"/>
      <c r="GTM11" s="110"/>
      <c r="GTN11" s="110"/>
      <c r="GTO11" s="110"/>
      <c r="GTP11" s="110"/>
      <c r="GTQ11" s="110"/>
      <c r="GTR11" s="110"/>
      <c r="GTS11" s="110"/>
      <c r="GTT11" s="110"/>
      <c r="GTU11" s="110"/>
      <c r="GTV11" s="110"/>
      <c r="GTW11" s="110"/>
      <c r="GTX11" s="110"/>
      <c r="GTY11" s="110"/>
      <c r="GTZ11" s="110"/>
      <c r="GUA11" s="110"/>
      <c r="GUB11" s="110"/>
      <c r="GUC11" s="110"/>
      <c r="GUD11" s="110"/>
      <c r="GUE11" s="110"/>
      <c r="GUF11" s="110"/>
      <c r="GUG11" s="110"/>
      <c r="GUH11" s="110"/>
      <c r="GUI11" s="110"/>
      <c r="GUJ11" s="110"/>
      <c r="GUK11" s="110"/>
      <c r="GUL11" s="110"/>
      <c r="GUM11" s="110"/>
      <c r="GUN11" s="110"/>
      <c r="GUO11" s="110"/>
      <c r="GUP11" s="110"/>
      <c r="GUQ11" s="110"/>
      <c r="GUR11" s="110"/>
      <c r="GUS11" s="110"/>
      <c r="GUT11" s="110"/>
      <c r="GUU11" s="110"/>
      <c r="GUV11" s="110"/>
      <c r="GUW11" s="110"/>
      <c r="GUX11" s="110"/>
      <c r="GUY11" s="110"/>
      <c r="GUZ11" s="110"/>
      <c r="GVA11" s="110"/>
      <c r="GVB11" s="110"/>
      <c r="GVC11" s="110"/>
      <c r="GVD11" s="110"/>
      <c r="GVE11" s="110"/>
      <c r="GVF11" s="110"/>
      <c r="GVG11" s="110"/>
      <c r="GVH11" s="110"/>
      <c r="GVI11" s="110"/>
      <c r="GVJ11" s="110"/>
      <c r="GVK11" s="110"/>
      <c r="GVL11" s="110"/>
      <c r="GVM11" s="110"/>
      <c r="GVN11" s="110"/>
      <c r="GVO11" s="110"/>
      <c r="GVP11" s="110"/>
      <c r="GVQ11" s="110"/>
      <c r="GVR11" s="110"/>
      <c r="GVS11" s="110"/>
      <c r="GVT11" s="110"/>
      <c r="GVU11" s="110"/>
      <c r="GVV11" s="110"/>
      <c r="GVW11" s="110"/>
      <c r="GVX11" s="110"/>
      <c r="GVY11" s="110"/>
      <c r="GVZ11" s="110"/>
      <c r="GWA11" s="110"/>
      <c r="GWB11" s="110"/>
      <c r="GWC11" s="110"/>
      <c r="GWD11" s="110"/>
      <c r="GWE11" s="110"/>
      <c r="GWF11" s="110"/>
      <c r="GWG11" s="110"/>
      <c r="GWH11" s="110"/>
      <c r="GWI11" s="110"/>
      <c r="GWJ11" s="110"/>
      <c r="GWK11" s="110"/>
      <c r="GWL11" s="110"/>
      <c r="GWM11" s="110"/>
      <c r="GWN11" s="110"/>
      <c r="GWO11" s="110"/>
      <c r="GWP11" s="110"/>
      <c r="GWQ11" s="110"/>
      <c r="GWR11" s="110"/>
      <c r="GWS11" s="110"/>
      <c r="GWT11" s="110"/>
      <c r="GWU11" s="110"/>
      <c r="GWV11" s="110"/>
      <c r="GWW11" s="110"/>
      <c r="GWX11" s="110"/>
      <c r="GWY11" s="110"/>
      <c r="GWZ11" s="110"/>
      <c r="GXA11" s="110"/>
      <c r="GXB11" s="110"/>
      <c r="GXC11" s="110"/>
      <c r="GXD11" s="110"/>
      <c r="GXE11" s="110"/>
      <c r="GXF11" s="110"/>
      <c r="GXG11" s="110"/>
      <c r="GXH11" s="110"/>
      <c r="GXI11" s="110"/>
      <c r="GXJ11" s="110"/>
      <c r="GXK11" s="110"/>
      <c r="GXL11" s="110"/>
      <c r="GXM11" s="110"/>
      <c r="GXN11" s="110"/>
      <c r="GXO11" s="110"/>
      <c r="GXP11" s="110"/>
      <c r="GXQ11" s="110"/>
      <c r="GXR11" s="110"/>
      <c r="GXS11" s="110"/>
      <c r="GXT11" s="110"/>
      <c r="GXU11" s="110"/>
      <c r="GXV11" s="110"/>
      <c r="GXW11" s="110"/>
      <c r="GXX11" s="110"/>
      <c r="GXY11" s="110"/>
      <c r="GXZ11" s="110"/>
      <c r="GYA11" s="110"/>
      <c r="GYB11" s="110"/>
      <c r="GYC11" s="110"/>
      <c r="GYD11" s="110"/>
      <c r="GYE11" s="110"/>
      <c r="GYF11" s="110"/>
      <c r="GYG11" s="110"/>
      <c r="GYH11" s="110"/>
      <c r="GYI11" s="110"/>
      <c r="GYJ11" s="110"/>
      <c r="GYK11" s="110"/>
      <c r="GYL11" s="110"/>
      <c r="GYM11" s="110"/>
      <c r="GYN11" s="110"/>
      <c r="GYO11" s="110"/>
      <c r="GYP11" s="110"/>
      <c r="GYQ11" s="110"/>
      <c r="GYR11" s="110"/>
      <c r="GYS11" s="110"/>
      <c r="GYT11" s="110"/>
      <c r="GYU11" s="110"/>
      <c r="GYV11" s="110"/>
      <c r="GYW11" s="110"/>
      <c r="GYX11" s="110"/>
      <c r="GYY11" s="110"/>
      <c r="GYZ11" s="110"/>
      <c r="GZA11" s="110"/>
      <c r="GZB11" s="110"/>
      <c r="GZC11" s="110"/>
      <c r="GZD11" s="110"/>
      <c r="GZE11" s="110"/>
      <c r="GZF11" s="110"/>
      <c r="GZG11" s="110"/>
      <c r="GZH11" s="110"/>
      <c r="GZI11" s="110"/>
      <c r="GZJ11" s="110"/>
      <c r="GZK11" s="110"/>
      <c r="GZL11" s="110"/>
      <c r="GZM11" s="110"/>
      <c r="GZN11" s="110"/>
      <c r="GZO11" s="110"/>
      <c r="GZP11" s="110"/>
      <c r="GZQ11" s="110"/>
      <c r="GZR11" s="110"/>
      <c r="GZS11" s="110"/>
      <c r="GZT11" s="110"/>
      <c r="GZU11" s="110"/>
      <c r="GZV11" s="110"/>
      <c r="GZW11" s="110"/>
      <c r="GZX11" s="110"/>
      <c r="GZY11" s="110"/>
      <c r="GZZ11" s="110"/>
      <c r="HAA11" s="110"/>
      <c r="HAB11" s="110"/>
      <c r="HAC11" s="110"/>
      <c r="HAD11" s="110"/>
      <c r="HAE11" s="110"/>
      <c r="HAF11" s="110"/>
      <c r="HAG11" s="110"/>
      <c r="HAH11" s="110"/>
      <c r="HAI11" s="110"/>
      <c r="HAJ11" s="110"/>
      <c r="HAK11" s="110"/>
      <c r="HAL11" s="110"/>
      <c r="HAM11" s="110"/>
      <c r="HAN11" s="110"/>
      <c r="HAO11" s="110"/>
      <c r="HAP11" s="110"/>
      <c r="HAQ11" s="110"/>
      <c r="HAR11" s="110"/>
      <c r="HAS11" s="110"/>
      <c r="HAT11" s="110"/>
      <c r="HAU11" s="110"/>
      <c r="HAV11" s="110"/>
      <c r="HAW11" s="110"/>
      <c r="HAX11" s="110"/>
      <c r="HAY11" s="110"/>
      <c r="HAZ11" s="110"/>
      <c r="HBA11" s="110"/>
      <c r="HBB11" s="110"/>
      <c r="HBC11" s="110"/>
      <c r="HBD11" s="110"/>
      <c r="HBE11" s="110"/>
      <c r="HBF11" s="110"/>
      <c r="HBG11" s="110"/>
      <c r="HBH11" s="110"/>
      <c r="HBI11" s="110"/>
      <c r="HBJ11" s="110"/>
      <c r="HBK11" s="110"/>
      <c r="HBL11" s="110"/>
      <c r="HBM11" s="110"/>
      <c r="HBN11" s="110"/>
      <c r="HBO11" s="110"/>
      <c r="HBP11" s="110"/>
      <c r="HBQ11" s="110"/>
      <c r="HBR11" s="110"/>
      <c r="HBS11" s="110"/>
      <c r="HBT11" s="110"/>
      <c r="HBU11" s="110"/>
      <c r="HBV11" s="110"/>
      <c r="HBW11" s="110"/>
      <c r="HBX11" s="110"/>
      <c r="HBY11" s="110"/>
      <c r="HBZ11" s="110"/>
      <c r="HCA11" s="110"/>
      <c r="HCB11" s="110"/>
      <c r="HCC11" s="110"/>
      <c r="HCD11" s="110"/>
      <c r="HCE11" s="110"/>
      <c r="HCF11" s="110"/>
      <c r="HCG11" s="110"/>
      <c r="HCH11" s="110"/>
      <c r="HCI11" s="110"/>
      <c r="HCJ11" s="110"/>
      <c r="HCK11" s="110"/>
      <c r="HCL11" s="110"/>
      <c r="HCM11" s="110"/>
      <c r="HCN11" s="110"/>
      <c r="HCO11" s="110"/>
      <c r="HCP11" s="110"/>
      <c r="HCQ11" s="110"/>
      <c r="HCR11" s="110"/>
      <c r="HCS11" s="110"/>
      <c r="HCT11" s="110"/>
      <c r="HCU11" s="110"/>
      <c r="HCV11" s="110"/>
      <c r="HCW11" s="110"/>
      <c r="HCX11" s="110"/>
      <c r="HCY11" s="110"/>
      <c r="HCZ11" s="110"/>
      <c r="HDA11" s="110"/>
      <c r="HDB11" s="110"/>
      <c r="HDC11" s="110"/>
      <c r="HDD11" s="110"/>
      <c r="HDE11" s="110"/>
      <c r="HDF11" s="110"/>
      <c r="HDG11" s="110"/>
      <c r="HDH11" s="110"/>
      <c r="HDI11" s="110"/>
      <c r="HDJ11" s="110"/>
      <c r="HDK11" s="110"/>
      <c r="HDL11" s="110"/>
      <c r="HDM11" s="110"/>
      <c r="HDN11" s="110"/>
      <c r="HDO11" s="110"/>
      <c r="HDP11" s="110"/>
      <c r="HDQ11" s="110"/>
      <c r="HDR11" s="110"/>
      <c r="HDS11" s="110"/>
      <c r="HDT11" s="110"/>
      <c r="HDU11" s="110"/>
      <c r="HDV11" s="110"/>
      <c r="HDW11" s="110"/>
      <c r="HDX11" s="110"/>
      <c r="HDY11" s="110"/>
      <c r="HDZ11" s="110"/>
      <c r="HEA11" s="110"/>
      <c r="HEB11" s="110"/>
      <c r="HEC11" s="110"/>
      <c r="HED11" s="110"/>
      <c r="HEE11" s="110"/>
      <c r="HEF11" s="110"/>
      <c r="HEG11" s="110"/>
      <c r="HEH11" s="110"/>
      <c r="HEI11" s="110"/>
      <c r="HEJ11" s="110"/>
      <c r="HEK11" s="110"/>
      <c r="HEL11" s="110"/>
      <c r="HEM11" s="110"/>
      <c r="HEN11" s="110"/>
      <c r="HEO11" s="110"/>
      <c r="HEP11" s="110"/>
      <c r="HEQ11" s="110"/>
      <c r="HER11" s="110"/>
      <c r="HES11" s="110"/>
      <c r="HET11" s="110"/>
      <c r="HEU11" s="110"/>
      <c r="HEV11" s="110"/>
      <c r="HEW11" s="110"/>
      <c r="HEX11" s="110"/>
      <c r="HEY11" s="110"/>
      <c r="HEZ11" s="110"/>
      <c r="HFA11" s="110"/>
      <c r="HFB11" s="110"/>
      <c r="HFC11" s="110"/>
      <c r="HFD11" s="110"/>
      <c r="HFE11" s="110"/>
      <c r="HFF11" s="110"/>
      <c r="HFG11" s="110"/>
      <c r="HFH11" s="110"/>
      <c r="HFI11" s="110"/>
      <c r="HFJ11" s="110"/>
      <c r="HFK11" s="110"/>
      <c r="HFL11" s="110"/>
      <c r="HFM11" s="110"/>
      <c r="HFN11" s="110"/>
      <c r="HFO11" s="110"/>
      <c r="HFP11" s="110"/>
      <c r="HFQ11" s="110"/>
      <c r="HFR11" s="110"/>
      <c r="HFS11" s="110"/>
      <c r="HFT11" s="110"/>
      <c r="HFU11" s="110"/>
      <c r="HFV11" s="110"/>
      <c r="HFW11" s="110"/>
      <c r="HFX11" s="110"/>
      <c r="HFY11" s="110"/>
      <c r="HFZ11" s="110"/>
      <c r="HGA11" s="110"/>
      <c r="HGB11" s="110"/>
      <c r="HGC11" s="110"/>
      <c r="HGD11" s="110"/>
      <c r="HGE11" s="110"/>
      <c r="HGF11" s="110"/>
      <c r="HGG11" s="110"/>
      <c r="HGH11" s="110"/>
      <c r="HGI11" s="110"/>
      <c r="HGJ11" s="110"/>
      <c r="HGK11" s="110"/>
      <c r="HGL11" s="110"/>
      <c r="HGM11" s="110"/>
      <c r="HGN11" s="110"/>
      <c r="HGO11" s="110"/>
      <c r="HGP11" s="110"/>
      <c r="HGQ11" s="110"/>
      <c r="HGR11" s="110"/>
      <c r="HGS11" s="110"/>
      <c r="HGT11" s="110"/>
      <c r="HGU11" s="110"/>
      <c r="HGV11" s="110"/>
      <c r="HGW11" s="110"/>
      <c r="HGX11" s="110"/>
      <c r="HGY11" s="110"/>
      <c r="HGZ11" s="110"/>
      <c r="HHA11" s="110"/>
      <c r="HHB11" s="110"/>
      <c r="HHC11" s="110"/>
      <c r="HHD11" s="110"/>
      <c r="HHE11" s="110"/>
      <c r="HHF11" s="110"/>
      <c r="HHG11" s="110"/>
      <c r="HHH11" s="110"/>
      <c r="HHI11" s="110"/>
      <c r="HHJ11" s="110"/>
      <c r="HHK11" s="110"/>
      <c r="HHL11" s="110"/>
      <c r="HHM11" s="110"/>
      <c r="HHN11" s="110"/>
      <c r="HHO11" s="110"/>
      <c r="HHP11" s="110"/>
      <c r="HHQ11" s="110"/>
      <c r="HHR11" s="110"/>
      <c r="HHS11" s="110"/>
      <c r="HHT11" s="110"/>
      <c r="HHU11" s="110"/>
      <c r="HHV11" s="110"/>
      <c r="HHW11" s="110"/>
      <c r="HHX11" s="110"/>
      <c r="HHY11" s="110"/>
      <c r="HHZ11" s="110"/>
      <c r="HIA11" s="110"/>
      <c r="HIB11" s="110"/>
      <c r="HIC11" s="110"/>
      <c r="HID11" s="110"/>
      <c r="HIE11" s="110"/>
      <c r="HIF11" s="110"/>
      <c r="HIG11" s="110"/>
      <c r="HIH11" s="110"/>
      <c r="HII11" s="110"/>
      <c r="HIJ11" s="110"/>
      <c r="HIK11" s="110"/>
      <c r="HIL11" s="110"/>
      <c r="HIM11" s="110"/>
      <c r="HIN11" s="110"/>
      <c r="HIO11" s="110"/>
      <c r="HIP11" s="110"/>
      <c r="HIQ11" s="110"/>
      <c r="HIR11" s="110"/>
      <c r="HIS11" s="110"/>
      <c r="HIT11" s="110"/>
      <c r="HIU11" s="110"/>
      <c r="HIV11" s="110"/>
      <c r="HIW11" s="110"/>
      <c r="HIX11" s="110"/>
      <c r="HIY11" s="110"/>
      <c r="HIZ11" s="110"/>
      <c r="HJA11" s="110"/>
      <c r="HJB11" s="110"/>
      <c r="HJC11" s="110"/>
      <c r="HJD11" s="110"/>
      <c r="HJE11" s="110"/>
      <c r="HJF11" s="110"/>
      <c r="HJG11" s="110"/>
      <c r="HJH11" s="110"/>
      <c r="HJI11" s="110"/>
      <c r="HJJ11" s="110"/>
      <c r="HJK11" s="110"/>
      <c r="HJL11" s="110"/>
      <c r="HJM11" s="110"/>
      <c r="HJN11" s="110"/>
      <c r="HJO11" s="110"/>
      <c r="HJP11" s="110"/>
      <c r="HJQ11" s="110"/>
      <c r="HJR11" s="110"/>
      <c r="HJS11" s="110"/>
      <c r="HJT11" s="110"/>
      <c r="HJU11" s="110"/>
      <c r="HJV11" s="110"/>
      <c r="HJW11" s="110"/>
      <c r="HJX11" s="110"/>
      <c r="HJY11" s="110"/>
      <c r="HJZ11" s="110"/>
      <c r="HKA11" s="110"/>
      <c r="HKB11" s="110"/>
      <c r="HKC11" s="110"/>
      <c r="HKD11" s="110"/>
      <c r="HKE11" s="110"/>
      <c r="HKF11" s="110"/>
      <c r="HKG11" s="110"/>
      <c r="HKH11" s="110"/>
      <c r="HKI11" s="110"/>
      <c r="HKJ11" s="110"/>
      <c r="HKK11" s="110"/>
      <c r="HKL11" s="110"/>
      <c r="HKM11" s="110"/>
      <c r="HKN11" s="110"/>
      <c r="HKO11" s="110"/>
      <c r="HKP11" s="110"/>
      <c r="HKQ11" s="110"/>
      <c r="HKR11" s="110"/>
      <c r="HKS11" s="110"/>
      <c r="HKT11" s="110"/>
      <c r="HKU11" s="110"/>
      <c r="HKV11" s="110"/>
      <c r="HKW11" s="110"/>
      <c r="HKX11" s="110"/>
      <c r="HKY11" s="110"/>
      <c r="HKZ11" s="110"/>
      <c r="HLA11" s="110"/>
      <c r="HLB11" s="110"/>
      <c r="HLC11" s="110"/>
      <c r="HLD11" s="110"/>
      <c r="HLE11" s="110"/>
      <c r="HLF11" s="110"/>
      <c r="HLG11" s="110"/>
      <c r="HLH11" s="110"/>
      <c r="HLI11" s="110"/>
      <c r="HLJ11" s="110"/>
      <c r="HLK11" s="110"/>
      <c r="HLL11" s="110"/>
      <c r="HLM11" s="110"/>
      <c r="HLN11" s="110"/>
      <c r="HLO11" s="110"/>
      <c r="HLP11" s="110"/>
      <c r="HLQ11" s="110"/>
      <c r="HLR11" s="110"/>
      <c r="HLS11" s="110"/>
      <c r="HLT11" s="110"/>
      <c r="HLU11" s="110"/>
      <c r="HLV11" s="110"/>
      <c r="HLW11" s="110"/>
      <c r="HLX11" s="110"/>
      <c r="HLY11" s="110"/>
      <c r="HLZ11" s="110"/>
      <c r="HMA11" s="110"/>
      <c r="HMB11" s="110"/>
      <c r="HMC11" s="110"/>
      <c r="HMD11" s="110"/>
      <c r="HME11" s="110"/>
      <c r="HMF11" s="110"/>
      <c r="HMG11" s="110"/>
      <c r="HMH11" s="110"/>
      <c r="HMI11" s="110"/>
      <c r="HMJ11" s="110"/>
      <c r="HMK11" s="110"/>
      <c r="HML11" s="110"/>
      <c r="HMM11" s="110"/>
      <c r="HMN11" s="110"/>
      <c r="HMO11" s="110"/>
      <c r="HMP11" s="110"/>
      <c r="HMQ11" s="110"/>
      <c r="HMR11" s="110"/>
      <c r="HMS11" s="110"/>
      <c r="HMT11" s="110"/>
      <c r="HMU11" s="110"/>
      <c r="HMV11" s="110"/>
      <c r="HMW11" s="110"/>
      <c r="HMX11" s="110"/>
      <c r="HMY11" s="110"/>
      <c r="HMZ11" s="110"/>
      <c r="HNA11" s="110"/>
      <c r="HNB11" s="110"/>
      <c r="HNC11" s="110"/>
      <c r="HND11" s="110"/>
      <c r="HNE11" s="110"/>
      <c r="HNF11" s="110"/>
      <c r="HNG11" s="110"/>
      <c r="HNH11" s="110"/>
      <c r="HNI11" s="110"/>
      <c r="HNJ11" s="110"/>
      <c r="HNK11" s="110"/>
      <c r="HNL11" s="110"/>
      <c r="HNM11" s="110"/>
      <c r="HNN11" s="110"/>
      <c r="HNO11" s="110"/>
      <c r="HNP11" s="110"/>
      <c r="HNQ11" s="110"/>
      <c r="HNR11" s="110"/>
      <c r="HNS11" s="110"/>
      <c r="HNT11" s="110"/>
      <c r="HNU11" s="110"/>
      <c r="HNV11" s="110"/>
      <c r="HNW11" s="110"/>
      <c r="HNX11" s="110"/>
      <c r="HNY11" s="110"/>
      <c r="HNZ11" s="110"/>
      <c r="HOA11" s="110"/>
      <c r="HOB11" s="110"/>
      <c r="HOC11" s="110"/>
      <c r="HOD11" s="110"/>
      <c r="HOE11" s="110"/>
      <c r="HOF11" s="110"/>
      <c r="HOG11" s="110"/>
      <c r="HOH11" s="110"/>
      <c r="HOI11" s="110"/>
      <c r="HOJ11" s="110"/>
      <c r="HOK11" s="110"/>
      <c r="HOL11" s="110"/>
      <c r="HOM11" s="110"/>
      <c r="HON11" s="110"/>
      <c r="HOO11" s="110"/>
      <c r="HOP11" s="110"/>
      <c r="HOQ11" s="110"/>
      <c r="HOR11" s="110"/>
      <c r="HOS11" s="110"/>
      <c r="HOT11" s="110"/>
      <c r="HOU11" s="110"/>
      <c r="HOV11" s="110"/>
      <c r="HOW11" s="110"/>
      <c r="HOX11" s="110"/>
      <c r="HOY11" s="110"/>
      <c r="HOZ11" s="110"/>
      <c r="HPA11" s="110"/>
      <c r="HPB11" s="110"/>
      <c r="HPC11" s="110"/>
      <c r="HPD11" s="110"/>
      <c r="HPE11" s="110"/>
      <c r="HPF11" s="110"/>
      <c r="HPG11" s="110"/>
      <c r="HPH11" s="110"/>
      <c r="HPI11" s="110"/>
      <c r="HPJ11" s="110"/>
      <c r="HPK11" s="110"/>
      <c r="HPL11" s="110"/>
      <c r="HPM11" s="110"/>
      <c r="HPN11" s="110"/>
      <c r="HPO11" s="110"/>
      <c r="HPP11" s="110"/>
      <c r="HPQ11" s="110"/>
      <c r="HPR11" s="110"/>
      <c r="HPS11" s="110"/>
      <c r="HPT11" s="110"/>
      <c r="HPU11" s="110"/>
      <c r="HPV11" s="110"/>
      <c r="HPW11" s="110"/>
      <c r="HPX11" s="110"/>
      <c r="HPY11" s="110"/>
      <c r="HPZ11" s="110"/>
      <c r="HQA11" s="110"/>
      <c r="HQB11" s="110"/>
      <c r="HQC11" s="110"/>
      <c r="HQD11" s="110"/>
      <c r="HQE11" s="110"/>
      <c r="HQF11" s="110"/>
      <c r="HQG11" s="110"/>
      <c r="HQH11" s="110"/>
      <c r="HQI11" s="110"/>
      <c r="HQJ11" s="110"/>
      <c r="HQK11" s="110"/>
      <c r="HQL11" s="110"/>
      <c r="HQM11" s="110"/>
      <c r="HQN11" s="110"/>
      <c r="HQO11" s="110"/>
      <c r="HQP11" s="110"/>
      <c r="HQQ11" s="110"/>
      <c r="HQR11" s="110"/>
      <c r="HQS11" s="110"/>
      <c r="HQT11" s="110"/>
      <c r="HQU11" s="110"/>
      <c r="HQV11" s="110"/>
      <c r="HQW11" s="110"/>
      <c r="HQX11" s="110"/>
      <c r="HQY11" s="110"/>
      <c r="HQZ11" s="110"/>
      <c r="HRA11" s="110"/>
      <c r="HRB11" s="110"/>
      <c r="HRC11" s="110"/>
      <c r="HRD11" s="110"/>
      <c r="HRE11" s="110"/>
      <c r="HRF11" s="110"/>
      <c r="HRG11" s="110"/>
      <c r="HRH11" s="110"/>
      <c r="HRI11" s="110"/>
      <c r="HRJ11" s="110"/>
      <c r="HRK11" s="110"/>
      <c r="HRL11" s="110"/>
      <c r="HRM11" s="110"/>
      <c r="HRN11" s="110"/>
      <c r="HRO11" s="110"/>
      <c r="HRP11" s="110"/>
      <c r="HRQ11" s="110"/>
      <c r="HRR11" s="110"/>
      <c r="HRS11" s="110"/>
      <c r="HRT11" s="110"/>
      <c r="HRU11" s="110"/>
      <c r="HRV11" s="110"/>
      <c r="HRW11" s="110"/>
      <c r="HRX11" s="110"/>
      <c r="HRY11" s="110"/>
      <c r="HRZ11" s="110"/>
      <c r="HSA11" s="110"/>
      <c r="HSB11" s="110"/>
      <c r="HSC11" s="110"/>
      <c r="HSD11" s="110"/>
      <c r="HSE11" s="110"/>
      <c r="HSF11" s="110"/>
      <c r="HSG11" s="110"/>
      <c r="HSH11" s="110"/>
      <c r="HSI11" s="110"/>
      <c r="HSJ11" s="110"/>
      <c r="HSK11" s="110"/>
      <c r="HSL11" s="110"/>
      <c r="HSM11" s="110"/>
      <c r="HSN11" s="110"/>
      <c r="HSO11" s="110"/>
      <c r="HSP11" s="110"/>
      <c r="HSQ11" s="110"/>
      <c r="HSR11" s="110"/>
      <c r="HSS11" s="110"/>
      <c r="HST11" s="110"/>
      <c r="HSU11" s="110"/>
      <c r="HSV11" s="110"/>
      <c r="HSW11" s="110"/>
      <c r="HSX11" s="110"/>
      <c r="HSY11" s="110"/>
      <c r="HSZ11" s="110"/>
      <c r="HTA11" s="110"/>
      <c r="HTB11" s="110"/>
      <c r="HTC11" s="110"/>
      <c r="HTD11" s="110"/>
      <c r="HTE11" s="110"/>
      <c r="HTF11" s="110"/>
      <c r="HTG11" s="110"/>
      <c r="HTH11" s="110"/>
      <c r="HTI11" s="110"/>
      <c r="HTJ11" s="110"/>
      <c r="HTK11" s="110"/>
      <c r="HTL11" s="110"/>
      <c r="HTM11" s="110"/>
      <c r="HTN11" s="110"/>
      <c r="HTO11" s="110"/>
      <c r="HTP11" s="110"/>
      <c r="HTQ11" s="110"/>
      <c r="HTR11" s="110"/>
      <c r="HTS11" s="110"/>
      <c r="HTT11" s="110"/>
      <c r="HTU11" s="110"/>
      <c r="HTV11" s="110"/>
      <c r="HTW11" s="110"/>
      <c r="HTX11" s="110"/>
      <c r="HTY11" s="110"/>
      <c r="HTZ11" s="110"/>
      <c r="HUA11" s="110"/>
      <c r="HUB11" s="110"/>
      <c r="HUC11" s="110"/>
      <c r="HUD11" s="110"/>
      <c r="HUE11" s="110"/>
      <c r="HUF11" s="110"/>
      <c r="HUG11" s="110"/>
      <c r="HUH11" s="110"/>
      <c r="HUI11" s="110"/>
      <c r="HUJ11" s="110"/>
      <c r="HUK11" s="110"/>
      <c r="HUL11" s="110"/>
      <c r="HUM11" s="110"/>
      <c r="HUN11" s="110"/>
      <c r="HUO11" s="110"/>
      <c r="HUP11" s="110"/>
      <c r="HUQ11" s="110"/>
      <c r="HUR11" s="110"/>
      <c r="HUS11" s="110"/>
      <c r="HUT11" s="110"/>
      <c r="HUU11" s="110"/>
      <c r="HUV11" s="110"/>
      <c r="HUW11" s="110"/>
      <c r="HUX11" s="110"/>
      <c r="HUY11" s="110"/>
      <c r="HUZ11" s="110"/>
      <c r="HVA11" s="110"/>
      <c r="HVB11" s="110"/>
      <c r="HVC11" s="110"/>
      <c r="HVD11" s="110"/>
      <c r="HVE11" s="110"/>
      <c r="HVF11" s="110"/>
      <c r="HVG11" s="110"/>
      <c r="HVH11" s="110"/>
      <c r="HVI11" s="110"/>
      <c r="HVJ11" s="110"/>
      <c r="HVK11" s="110"/>
      <c r="HVL11" s="110"/>
      <c r="HVM11" s="110"/>
      <c r="HVN11" s="110"/>
      <c r="HVO11" s="110"/>
      <c r="HVP11" s="110"/>
      <c r="HVQ11" s="110"/>
      <c r="HVR11" s="110"/>
      <c r="HVS11" s="110"/>
      <c r="HVT11" s="110"/>
      <c r="HVU11" s="110"/>
      <c r="HVV11" s="110"/>
      <c r="HVW11" s="110"/>
      <c r="HVX11" s="110"/>
      <c r="HVY11" s="110"/>
      <c r="HVZ11" s="110"/>
      <c r="HWA11" s="110"/>
      <c r="HWB11" s="110"/>
      <c r="HWC11" s="110"/>
      <c r="HWD11" s="110"/>
      <c r="HWE11" s="110"/>
      <c r="HWF11" s="110"/>
      <c r="HWG11" s="110"/>
      <c r="HWH11" s="110"/>
      <c r="HWI11" s="110"/>
      <c r="HWJ11" s="110"/>
      <c r="HWK11" s="110"/>
      <c r="HWL11" s="110"/>
      <c r="HWM11" s="110"/>
      <c r="HWN11" s="110"/>
      <c r="HWO11" s="110"/>
      <c r="HWP11" s="110"/>
      <c r="HWQ11" s="110"/>
      <c r="HWR11" s="110"/>
      <c r="HWS11" s="110"/>
      <c r="HWT11" s="110"/>
      <c r="HWU11" s="110"/>
      <c r="HWV11" s="110"/>
      <c r="HWW11" s="110"/>
      <c r="HWX11" s="110"/>
      <c r="HWY11" s="110"/>
      <c r="HWZ11" s="110"/>
      <c r="HXA11" s="110"/>
      <c r="HXB11" s="110"/>
      <c r="HXC11" s="110"/>
      <c r="HXD11" s="110"/>
      <c r="HXE11" s="110"/>
      <c r="HXF11" s="110"/>
      <c r="HXG11" s="110"/>
      <c r="HXH11" s="110"/>
      <c r="HXI11" s="110"/>
      <c r="HXJ11" s="110"/>
      <c r="HXK11" s="110"/>
      <c r="HXL11" s="110"/>
      <c r="HXM11" s="110"/>
      <c r="HXN11" s="110"/>
      <c r="HXO11" s="110"/>
      <c r="HXP11" s="110"/>
      <c r="HXQ11" s="110"/>
      <c r="HXR11" s="110"/>
      <c r="HXS11" s="110"/>
      <c r="HXT11" s="110"/>
      <c r="HXU11" s="110"/>
      <c r="HXV11" s="110"/>
      <c r="HXW11" s="110"/>
      <c r="HXX11" s="110"/>
      <c r="HXY11" s="110"/>
      <c r="HXZ11" s="110"/>
      <c r="HYA11" s="110"/>
      <c r="HYB11" s="110"/>
      <c r="HYC11" s="110"/>
      <c r="HYD11" s="110"/>
      <c r="HYE11" s="110"/>
      <c r="HYF11" s="110"/>
      <c r="HYG11" s="110"/>
      <c r="HYH11" s="110"/>
      <c r="HYI11" s="110"/>
      <c r="HYJ11" s="110"/>
      <c r="HYK11" s="110"/>
      <c r="HYL11" s="110"/>
      <c r="HYM11" s="110"/>
      <c r="HYN11" s="110"/>
      <c r="HYO11" s="110"/>
      <c r="HYP11" s="110"/>
      <c r="HYQ11" s="110"/>
      <c r="HYR11" s="110"/>
      <c r="HYS11" s="110"/>
      <c r="HYT11" s="110"/>
      <c r="HYU11" s="110"/>
      <c r="HYV11" s="110"/>
      <c r="HYW11" s="110"/>
      <c r="HYX11" s="110"/>
      <c r="HYY11" s="110"/>
      <c r="HYZ11" s="110"/>
      <c r="HZA11" s="110"/>
      <c r="HZB11" s="110"/>
      <c r="HZC11" s="110"/>
      <c r="HZD11" s="110"/>
      <c r="HZE11" s="110"/>
      <c r="HZF11" s="110"/>
      <c r="HZG11" s="110"/>
      <c r="HZH11" s="110"/>
      <c r="HZI11" s="110"/>
      <c r="HZJ11" s="110"/>
      <c r="HZK11" s="110"/>
      <c r="HZL11" s="110"/>
      <c r="HZM11" s="110"/>
      <c r="HZN11" s="110"/>
      <c r="HZO11" s="110"/>
      <c r="HZP11" s="110"/>
      <c r="HZQ11" s="110"/>
      <c r="HZR11" s="110"/>
      <c r="HZS11" s="110"/>
      <c r="HZT11" s="110"/>
      <c r="HZU11" s="110"/>
      <c r="HZV11" s="110"/>
      <c r="HZW11" s="110"/>
      <c r="HZX11" s="110"/>
      <c r="HZY11" s="110"/>
      <c r="HZZ11" s="110"/>
      <c r="IAA11" s="110"/>
      <c r="IAB11" s="110"/>
      <c r="IAC11" s="110"/>
      <c r="IAD11" s="110"/>
      <c r="IAE11" s="110"/>
      <c r="IAF11" s="110"/>
      <c r="IAG11" s="110"/>
      <c r="IAH11" s="110"/>
      <c r="IAI11" s="110"/>
      <c r="IAJ11" s="110"/>
      <c r="IAK11" s="110"/>
      <c r="IAL11" s="110"/>
      <c r="IAM11" s="110"/>
      <c r="IAN11" s="110"/>
      <c r="IAO11" s="110"/>
      <c r="IAP11" s="110"/>
      <c r="IAQ11" s="110"/>
      <c r="IAR11" s="110"/>
      <c r="IAS11" s="110"/>
      <c r="IAT11" s="110"/>
      <c r="IAU11" s="110"/>
      <c r="IAV11" s="110"/>
      <c r="IAW11" s="110"/>
      <c r="IAX11" s="110"/>
      <c r="IAY11" s="110"/>
      <c r="IAZ11" s="110"/>
      <c r="IBA11" s="110"/>
      <c r="IBB11" s="110"/>
      <c r="IBC11" s="110"/>
      <c r="IBD11" s="110"/>
      <c r="IBE11" s="110"/>
      <c r="IBF11" s="110"/>
      <c r="IBG11" s="110"/>
      <c r="IBH11" s="110"/>
      <c r="IBI11" s="110"/>
      <c r="IBJ11" s="110"/>
      <c r="IBK11" s="110"/>
      <c r="IBL11" s="110"/>
      <c r="IBM11" s="110"/>
      <c r="IBN11" s="110"/>
      <c r="IBO11" s="110"/>
      <c r="IBP11" s="110"/>
      <c r="IBQ11" s="110"/>
      <c r="IBR11" s="110"/>
      <c r="IBS11" s="110"/>
      <c r="IBT11" s="110"/>
      <c r="IBU11" s="110"/>
      <c r="IBV11" s="110"/>
      <c r="IBW11" s="110"/>
      <c r="IBX11" s="110"/>
      <c r="IBY11" s="110"/>
      <c r="IBZ11" s="110"/>
      <c r="ICA11" s="110"/>
      <c r="ICB11" s="110"/>
      <c r="ICC11" s="110"/>
      <c r="ICD11" s="110"/>
      <c r="ICE11" s="110"/>
      <c r="ICF11" s="110"/>
      <c r="ICG11" s="110"/>
      <c r="ICH11" s="110"/>
      <c r="ICI11" s="110"/>
      <c r="ICJ11" s="110"/>
      <c r="ICK11" s="110"/>
      <c r="ICL11" s="110"/>
      <c r="ICM11" s="110"/>
      <c r="ICN11" s="110"/>
      <c r="ICO11" s="110"/>
      <c r="ICP11" s="110"/>
      <c r="ICQ11" s="110"/>
      <c r="ICR11" s="110"/>
      <c r="ICS11" s="110"/>
      <c r="ICT11" s="110"/>
      <c r="ICU11" s="110"/>
      <c r="ICV11" s="110"/>
      <c r="ICW11" s="110"/>
      <c r="ICX11" s="110"/>
      <c r="ICY11" s="110"/>
      <c r="ICZ11" s="110"/>
      <c r="IDA11" s="110"/>
      <c r="IDB11" s="110"/>
      <c r="IDC11" s="110"/>
      <c r="IDD11" s="110"/>
      <c r="IDE11" s="110"/>
      <c r="IDF11" s="110"/>
      <c r="IDG11" s="110"/>
      <c r="IDH11" s="110"/>
      <c r="IDI11" s="110"/>
      <c r="IDJ11" s="110"/>
      <c r="IDK11" s="110"/>
      <c r="IDL11" s="110"/>
      <c r="IDM11" s="110"/>
      <c r="IDN11" s="110"/>
      <c r="IDO11" s="110"/>
      <c r="IDP11" s="110"/>
      <c r="IDQ11" s="110"/>
      <c r="IDR11" s="110"/>
      <c r="IDS11" s="110"/>
      <c r="IDT11" s="110"/>
      <c r="IDU11" s="110"/>
      <c r="IDV11" s="110"/>
      <c r="IDW11" s="110"/>
      <c r="IDX11" s="110"/>
      <c r="IDY11" s="110"/>
      <c r="IDZ11" s="110"/>
      <c r="IEA11" s="110"/>
      <c r="IEB11" s="110"/>
      <c r="IEC11" s="110"/>
      <c r="IED11" s="110"/>
      <c r="IEE11" s="110"/>
      <c r="IEF11" s="110"/>
      <c r="IEG11" s="110"/>
      <c r="IEH11" s="110"/>
      <c r="IEI11" s="110"/>
      <c r="IEJ11" s="110"/>
      <c r="IEK11" s="110"/>
      <c r="IEL11" s="110"/>
      <c r="IEM11" s="110"/>
      <c r="IEN11" s="110"/>
      <c r="IEO11" s="110"/>
      <c r="IEP11" s="110"/>
      <c r="IEQ11" s="110"/>
      <c r="IER11" s="110"/>
      <c r="IES11" s="110"/>
      <c r="IET11" s="110"/>
      <c r="IEU11" s="110"/>
      <c r="IEV11" s="110"/>
      <c r="IEW11" s="110"/>
      <c r="IEX11" s="110"/>
      <c r="IEY11" s="110"/>
      <c r="IEZ11" s="110"/>
      <c r="IFA11" s="110"/>
      <c r="IFB11" s="110"/>
      <c r="IFC11" s="110"/>
      <c r="IFD11" s="110"/>
      <c r="IFE11" s="110"/>
      <c r="IFF11" s="110"/>
      <c r="IFG11" s="110"/>
      <c r="IFH11" s="110"/>
      <c r="IFI11" s="110"/>
      <c r="IFJ11" s="110"/>
      <c r="IFK11" s="110"/>
      <c r="IFL11" s="110"/>
      <c r="IFM11" s="110"/>
      <c r="IFN11" s="110"/>
      <c r="IFO11" s="110"/>
      <c r="IFP11" s="110"/>
      <c r="IFQ11" s="110"/>
      <c r="IFR11" s="110"/>
      <c r="IFS11" s="110"/>
      <c r="IFT11" s="110"/>
      <c r="IFU11" s="110"/>
      <c r="IFV11" s="110"/>
      <c r="IFW11" s="110"/>
      <c r="IFX11" s="110"/>
      <c r="IFY11" s="110"/>
      <c r="IFZ11" s="110"/>
      <c r="IGA11" s="110"/>
      <c r="IGB11" s="110"/>
      <c r="IGC11" s="110"/>
      <c r="IGD11" s="110"/>
      <c r="IGE11" s="110"/>
      <c r="IGF11" s="110"/>
      <c r="IGG11" s="110"/>
      <c r="IGH11" s="110"/>
      <c r="IGI11" s="110"/>
      <c r="IGJ11" s="110"/>
      <c r="IGK11" s="110"/>
      <c r="IGL11" s="110"/>
      <c r="IGM11" s="110"/>
      <c r="IGN11" s="110"/>
      <c r="IGO11" s="110"/>
      <c r="IGP11" s="110"/>
      <c r="IGQ11" s="110"/>
      <c r="IGR11" s="110"/>
      <c r="IGS11" s="110"/>
      <c r="IGT11" s="110"/>
      <c r="IGU11" s="110"/>
      <c r="IGV11" s="110"/>
      <c r="IGW11" s="110"/>
      <c r="IGX11" s="110"/>
      <c r="IGY11" s="110"/>
      <c r="IGZ11" s="110"/>
      <c r="IHA11" s="110"/>
      <c r="IHB11" s="110"/>
      <c r="IHC11" s="110"/>
      <c r="IHD11" s="110"/>
      <c r="IHE11" s="110"/>
      <c r="IHF11" s="110"/>
      <c r="IHG11" s="110"/>
      <c r="IHH11" s="110"/>
      <c r="IHI11" s="110"/>
      <c r="IHJ11" s="110"/>
      <c r="IHK11" s="110"/>
      <c r="IHL11" s="110"/>
      <c r="IHM11" s="110"/>
      <c r="IHN11" s="110"/>
      <c r="IHO11" s="110"/>
      <c r="IHP11" s="110"/>
      <c r="IHQ11" s="110"/>
      <c r="IHR11" s="110"/>
      <c r="IHS11" s="110"/>
      <c r="IHT11" s="110"/>
      <c r="IHU11" s="110"/>
      <c r="IHV11" s="110"/>
      <c r="IHW11" s="110"/>
      <c r="IHX11" s="110"/>
      <c r="IHY11" s="110"/>
      <c r="IHZ11" s="110"/>
      <c r="IIA11" s="110"/>
      <c r="IIB11" s="110"/>
      <c r="IIC11" s="110"/>
      <c r="IID11" s="110"/>
      <c r="IIE11" s="110"/>
      <c r="IIF11" s="110"/>
      <c r="IIG11" s="110"/>
      <c r="IIH11" s="110"/>
      <c r="III11" s="110"/>
      <c r="IIJ11" s="110"/>
      <c r="IIK11" s="110"/>
      <c r="IIL11" s="110"/>
      <c r="IIM11" s="110"/>
      <c r="IIN11" s="110"/>
      <c r="IIO11" s="110"/>
      <c r="IIP11" s="110"/>
      <c r="IIQ11" s="110"/>
      <c r="IIR11" s="110"/>
      <c r="IIS11" s="110"/>
      <c r="IIT11" s="110"/>
      <c r="IIU11" s="110"/>
      <c r="IIV11" s="110"/>
      <c r="IIW11" s="110"/>
      <c r="IIX11" s="110"/>
      <c r="IIY11" s="110"/>
      <c r="IIZ11" s="110"/>
      <c r="IJA11" s="110"/>
      <c r="IJB11" s="110"/>
      <c r="IJC11" s="110"/>
      <c r="IJD11" s="110"/>
      <c r="IJE11" s="110"/>
      <c r="IJF11" s="110"/>
      <c r="IJG11" s="110"/>
      <c r="IJH11" s="110"/>
      <c r="IJI11" s="110"/>
      <c r="IJJ11" s="110"/>
      <c r="IJK11" s="110"/>
      <c r="IJL11" s="110"/>
      <c r="IJM11" s="110"/>
      <c r="IJN11" s="110"/>
      <c r="IJO11" s="110"/>
      <c r="IJP11" s="110"/>
      <c r="IJQ11" s="110"/>
      <c r="IJR11" s="110"/>
      <c r="IJS11" s="110"/>
      <c r="IJT11" s="110"/>
      <c r="IJU11" s="110"/>
      <c r="IJV11" s="110"/>
      <c r="IJW11" s="110"/>
      <c r="IJX11" s="110"/>
      <c r="IJY11" s="110"/>
      <c r="IJZ11" s="110"/>
      <c r="IKA11" s="110"/>
      <c r="IKB11" s="110"/>
      <c r="IKC11" s="110"/>
      <c r="IKD11" s="110"/>
      <c r="IKE11" s="110"/>
      <c r="IKF11" s="110"/>
      <c r="IKG11" s="110"/>
      <c r="IKH11" s="110"/>
      <c r="IKI11" s="110"/>
      <c r="IKJ11" s="110"/>
      <c r="IKK11" s="110"/>
      <c r="IKL11" s="110"/>
      <c r="IKM11" s="110"/>
      <c r="IKN11" s="110"/>
      <c r="IKO11" s="110"/>
      <c r="IKP11" s="110"/>
      <c r="IKQ11" s="110"/>
      <c r="IKR11" s="110"/>
      <c r="IKS11" s="110"/>
      <c r="IKT11" s="110"/>
      <c r="IKU11" s="110"/>
      <c r="IKV11" s="110"/>
      <c r="IKW11" s="110"/>
      <c r="IKX11" s="110"/>
      <c r="IKY11" s="110"/>
      <c r="IKZ11" s="110"/>
      <c r="ILA11" s="110"/>
      <c r="ILB11" s="110"/>
      <c r="ILC11" s="110"/>
      <c r="ILD11" s="110"/>
      <c r="ILE11" s="110"/>
      <c r="ILF11" s="110"/>
      <c r="ILG11" s="110"/>
      <c r="ILH11" s="110"/>
      <c r="ILI11" s="110"/>
      <c r="ILJ11" s="110"/>
      <c r="ILK11" s="110"/>
      <c r="ILL11" s="110"/>
      <c r="ILM11" s="110"/>
      <c r="ILN11" s="110"/>
      <c r="ILO11" s="110"/>
      <c r="ILP11" s="110"/>
      <c r="ILQ11" s="110"/>
      <c r="ILR11" s="110"/>
      <c r="ILS11" s="110"/>
      <c r="ILT11" s="110"/>
      <c r="ILU11" s="110"/>
      <c r="ILV11" s="110"/>
      <c r="ILW11" s="110"/>
      <c r="ILX11" s="110"/>
      <c r="ILY11" s="110"/>
      <c r="ILZ11" s="110"/>
      <c r="IMA11" s="110"/>
      <c r="IMB11" s="110"/>
      <c r="IMC11" s="110"/>
      <c r="IMD11" s="110"/>
      <c r="IME11" s="110"/>
      <c r="IMF11" s="110"/>
      <c r="IMG11" s="110"/>
      <c r="IMH11" s="110"/>
      <c r="IMI11" s="110"/>
      <c r="IMJ11" s="110"/>
      <c r="IMK11" s="110"/>
      <c r="IML11" s="110"/>
      <c r="IMM11" s="110"/>
      <c r="IMN11" s="110"/>
      <c r="IMO11" s="110"/>
      <c r="IMP11" s="110"/>
      <c r="IMQ11" s="110"/>
      <c r="IMR11" s="110"/>
      <c r="IMS11" s="110"/>
      <c r="IMT11" s="110"/>
      <c r="IMU11" s="110"/>
      <c r="IMV11" s="110"/>
      <c r="IMW11" s="110"/>
      <c r="IMX11" s="110"/>
      <c r="IMY11" s="110"/>
      <c r="IMZ11" s="110"/>
      <c r="INA11" s="110"/>
      <c r="INB11" s="110"/>
      <c r="INC11" s="110"/>
      <c r="IND11" s="110"/>
      <c r="INE11" s="110"/>
      <c r="INF11" s="110"/>
      <c r="ING11" s="110"/>
      <c r="INH11" s="110"/>
      <c r="INI11" s="110"/>
      <c r="INJ11" s="110"/>
      <c r="INK11" s="110"/>
      <c r="INL11" s="110"/>
      <c r="INM11" s="110"/>
      <c r="INN11" s="110"/>
      <c r="INO11" s="110"/>
      <c r="INP11" s="110"/>
      <c r="INQ11" s="110"/>
      <c r="INR11" s="110"/>
      <c r="INS11" s="110"/>
      <c r="INT11" s="110"/>
      <c r="INU11" s="110"/>
      <c r="INV11" s="110"/>
      <c r="INW11" s="110"/>
      <c r="INX11" s="110"/>
      <c r="INY11" s="110"/>
      <c r="INZ11" s="110"/>
      <c r="IOA11" s="110"/>
      <c r="IOB11" s="110"/>
      <c r="IOC11" s="110"/>
      <c r="IOD11" s="110"/>
      <c r="IOE11" s="110"/>
      <c r="IOF11" s="110"/>
      <c r="IOG11" s="110"/>
      <c r="IOH11" s="110"/>
      <c r="IOI11" s="110"/>
      <c r="IOJ11" s="110"/>
      <c r="IOK11" s="110"/>
      <c r="IOL11" s="110"/>
      <c r="IOM11" s="110"/>
      <c r="ION11" s="110"/>
      <c r="IOO11" s="110"/>
      <c r="IOP11" s="110"/>
      <c r="IOQ11" s="110"/>
      <c r="IOR11" s="110"/>
      <c r="IOS11" s="110"/>
      <c r="IOT11" s="110"/>
      <c r="IOU11" s="110"/>
      <c r="IOV11" s="110"/>
      <c r="IOW11" s="110"/>
      <c r="IOX11" s="110"/>
      <c r="IOY11" s="110"/>
      <c r="IOZ11" s="110"/>
      <c r="IPA11" s="110"/>
      <c r="IPB11" s="110"/>
      <c r="IPC11" s="110"/>
      <c r="IPD11" s="110"/>
      <c r="IPE11" s="110"/>
      <c r="IPF11" s="110"/>
      <c r="IPG11" s="110"/>
      <c r="IPH11" s="110"/>
      <c r="IPI11" s="110"/>
      <c r="IPJ11" s="110"/>
      <c r="IPK11" s="110"/>
      <c r="IPL11" s="110"/>
      <c r="IPM11" s="110"/>
      <c r="IPN11" s="110"/>
      <c r="IPO11" s="110"/>
      <c r="IPP11" s="110"/>
      <c r="IPQ11" s="110"/>
      <c r="IPR11" s="110"/>
      <c r="IPS11" s="110"/>
      <c r="IPT11" s="110"/>
      <c r="IPU11" s="110"/>
      <c r="IPV11" s="110"/>
      <c r="IPW11" s="110"/>
      <c r="IPX11" s="110"/>
      <c r="IPY11" s="110"/>
      <c r="IPZ11" s="110"/>
      <c r="IQA11" s="110"/>
      <c r="IQB11" s="110"/>
      <c r="IQC11" s="110"/>
      <c r="IQD11" s="110"/>
      <c r="IQE11" s="110"/>
      <c r="IQF11" s="110"/>
      <c r="IQG11" s="110"/>
      <c r="IQH11" s="110"/>
      <c r="IQI11" s="110"/>
      <c r="IQJ11" s="110"/>
      <c r="IQK11" s="110"/>
      <c r="IQL11" s="110"/>
      <c r="IQM11" s="110"/>
      <c r="IQN11" s="110"/>
      <c r="IQO11" s="110"/>
      <c r="IQP11" s="110"/>
      <c r="IQQ11" s="110"/>
      <c r="IQR11" s="110"/>
      <c r="IQS11" s="110"/>
      <c r="IQT11" s="110"/>
      <c r="IQU11" s="110"/>
      <c r="IQV11" s="110"/>
      <c r="IQW11" s="110"/>
      <c r="IQX11" s="110"/>
      <c r="IQY11" s="110"/>
      <c r="IQZ11" s="110"/>
      <c r="IRA11" s="110"/>
      <c r="IRB11" s="110"/>
      <c r="IRC11" s="110"/>
      <c r="IRD11" s="110"/>
      <c r="IRE11" s="110"/>
      <c r="IRF11" s="110"/>
      <c r="IRG11" s="110"/>
      <c r="IRH11" s="110"/>
      <c r="IRI11" s="110"/>
      <c r="IRJ11" s="110"/>
      <c r="IRK11" s="110"/>
      <c r="IRL11" s="110"/>
      <c r="IRM11" s="110"/>
      <c r="IRN11" s="110"/>
      <c r="IRO11" s="110"/>
      <c r="IRP11" s="110"/>
      <c r="IRQ11" s="110"/>
      <c r="IRR11" s="110"/>
      <c r="IRS11" s="110"/>
      <c r="IRT11" s="110"/>
      <c r="IRU11" s="110"/>
      <c r="IRV11" s="110"/>
      <c r="IRW11" s="110"/>
      <c r="IRX11" s="110"/>
      <c r="IRY11" s="110"/>
      <c r="IRZ11" s="110"/>
      <c r="ISA11" s="110"/>
      <c r="ISB11" s="110"/>
      <c r="ISC11" s="110"/>
      <c r="ISD11" s="110"/>
      <c r="ISE11" s="110"/>
      <c r="ISF11" s="110"/>
      <c r="ISG11" s="110"/>
      <c r="ISH11" s="110"/>
      <c r="ISI11" s="110"/>
      <c r="ISJ11" s="110"/>
      <c r="ISK11" s="110"/>
      <c r="ISL11" s="110"/>
      <c r="ISM11" s="110"/>
      <c r="ISN11" s="110"/>
      <c r="ISO11" s="110"/>
      <c r="ISP11" s="110"/>
      <c r="ISQ11" s="110"/>
      <c r="ISR11" s="110"/>
      <c r="ISS11" s="110"/>
      <c r="IST11" s="110"/>
      <c r="ISU11" s="110"/>
      <c r="ISV11" s="110"/>
      <c r="ISW11" s="110"/>
      <c r="ISX11" s="110"/>
      <c r="ISY11" s="110"/>
      <c r="ISZ11" s="110"/>
      <c r="ITA11" s="110"/>
      <c r="ITB11" s="110"/>
      <c r="ITC11" s="110"/>
      <c r="ITD11" s="110"/>
      <c r="ITE11" s="110"/>
      <c r="ITF11" s="110"/>
      <c r="ITG11" s="110"/>
      <c r="ITH11" s="110"/>
      <c r="ITI11" s="110"/>
      <c r="ITJ11" s="110"/>
      <c r="ITK11" s="110"/>
      <c r="ITL11" s="110"/>
      <c r="ITM11" s="110"/>
      <c r="ITN11" s="110"/>
      <c r="ITO11" s="110"/>
      <c r="ITP11" s="110"/>
      <c r="ITQ11" s="110"/>
      <c r="ITR11" s="110"/>
      <c r="ITS11" s="110"/>
      <c r="ITT11" s="110"/>
      <c r="ITU11" s="110"/>
      <c r="ITV11" s="110"/>
      <c r="ITW11" s="110"/>
      <c r="ITX11" s="110"/>
      <c r="ITY11" s="110"/>
      <c r="ITZ11" s="110"/>
      <c r="IUA11" s="110"/>
      <c r="IUB11" s="110"/>
      <c r="IUC11" s="110"/>
      <c r="IUD11" s="110"/>
      <c r="IUE11" s="110"/>
      <c r="IUF11" s="110"/>
      <c r="IUG11" s="110"/>
      <c r="IUH11" s="110"/>
      <c r="IUI11" s="110"/>
      <c r="IUJ11" s="110"/>
      <c r="IUK11" s="110"/>
      <c r="IUL11" s="110"/>
      <c r="IUM11" s="110"/>
      <c r="IUN11" s="110"/>
      <c r="IUO11" s="110"/>
      <c r="IUP11" s="110"/>
      <c r="IUQ11" s="110"/>
      <c r="IUR11" s="110"/>
      <c r="IUS11" s="110"/>
      <c r="IUT11" s="110"/>
      <c r="IUU11" s="110"/>
      <c r="IUV11" s="110"/>
      <c r="IUW11" s="110"/>
      <c r="IUX11" s="110"/>
      <c r="IUY11" s="110"/>
      <c r="IUZ11" s="110"/>
      <c r="IVA11" s="110"/>
      <c r="IVB11" s="110"/>
      <c r="IVC11" s="110"/>
      <c r="IVD11" s="110"/>
      <c r="IVE11" s="110"/>
      <c r="IVF11" s="110"/>
      <c r="IVG11" s="110"/>
      <c r="IVH11" s="110"/>
      <c r="IVI11" s="110"/>
      <c r="IVJ11" s="110"/>
      <c r="IVK11" s="110"/>
      <c r="IVL11" s="110"/>
      <c r="IVM11" s="110"/>
      <c r="IVN11" s="110"/>
      <c r="IVO11" s="110"/>
      <c r="IVP11" s="110"/>
      <c r="IVQ11" s="110"/>
      <c r="IVR11" s="110"/>
      <c r="IVS11" s="110"/>
      <c r="IVT11" s="110"/>
      <c r="IVU11" s="110"/>
      <c r="IVV11" s="110"/>
      <c r="IVW11" s="110"/>
      <c r="IVX11" s="110"/>
      <c r="IVY11" s="110"/>
      <c r="IVZ11" s="110"/>
      <c r="IWA11" s="110"/>
      <c r="IWB11" s="110"/>
      <c r="IWC11" s="110"/>
      <c r="IWD11" s="110"/>
      <c r="IWE11" s="110"/>
      <c r="IWF11" s="110"/>
      <c r="IWG11" s="110"/>
      <c r="IWH11" s="110"/>
      <c r="IWI11" s="110"/>
      <c r="IWJ11" s="110"/>
      <c r="IWK11" s="110"/>
      <c r="IWL11" s="110"/>
      <c r="IWM11" s="110"/>
      <c r="IWN11" s="110"/>
      <c r="IWO11" s="110"/>
      <c r="IWP11" s="110"/>
      <c r="IWQ11" s="110"/>
      <c r="IWR11" s="110"/>
      <c r="IWS11" s="110"/>
      <c r="IWT11" s="110"/>
      <c r="IWU11" s="110"/>
      <c r="IWV11" s="110"/>
      <c r="IWW11" s="110"/>
      <c r="IWX11" s="110"/>
      <c r="IWY11" s="110"/>
      <c r="IWZ11" s="110"/>
      <c r="IXA11" s="110"/>
      <c r="IXB11" s="110"/>
      <c r="IXC11" s="110"/>
      <c r="IXD11" s="110"/>
      <c r="IXE11" s="110"/>
      <c r="IXF11" s="110"/>
      <c r="IXG11" s="110"/>
      <c r="IXH11" s="110"/>
      <c r="IXI11" s="110"/>
      <c r="IXJ11" s="110"/>
      <c r="IXK11" s="110"/>
      <c r="IXL11" s="110"/>
      <c r="IXM11" s="110"/>
      <c r="IXN11" s="110"/>
      <c r="IXO11" s="110"/>
      <c r="IXP11" s="110"/>
      <c r="IXQ11" s="110"/>
      <c r="IXR11" s="110"/>
      <c r="IXS11" s="110"/>
      <c r="IXT11" s="110"/>
      <c r="IXU11" s="110"/>
      <c r="IXV11" s="110"/>
      <c r="IXW11" s="110"/>
      <c r="IXX11" s="110"/>
      <c r="IXY11" s="110"/>
      <c r="IXZ11" s="110"/>
      <c r="IYA11" s="110"/>
      <c r="IYB11" s="110"/>
      <c r="IYC11" s="110"/>
      <c r="IYD11" s="110"/>
      <c r="IYE11" s="110"/>
      <c r="IYF11" s="110"/>
      <c r="IYG11" s="110"/>
      <c r="IYH11" s="110"/>
      <c r="IYI11" s="110"/>
      <c r="IYJ11" s="110"/>
      <c r="IYK11" s="110"/>
      <c r="IYL11" s="110"/>
      <c r="IYM11" s="110"/>
      <c r="IYN11" s="110"/>
      <c r="IYO11" s="110"/>
      <c r="IYP11" s="110"/>
      <c r="IYQ11" s="110"/>
      <c r="IYR11" s="110"/>
      <c r="IYS11" s="110"/>
      <c r="IYT11" s="110"/>
      <c r="IYU11" s="110"/>
      <c r="IYV11" s="110"/>
      <c r="IYW11" s="110"/>
      <c r="IYX11" s="110"/>
      <c r="IYY11" s="110"/>
      <c r="IYZ11" s="110"/>
      <c r="IZA11" s="110"/>
      <c r="IZB11" s="110"/>
      <c r="IZC11" s="110"/>
      <c r="IZD11" s="110"/>
      <c r="IZE11" s="110"/>
      <c r="IZF11" s="110"/>
      <c r="IZG11" s="110"/>
      <c r="IZH11" s="110"/>
      <c r="IZI11" s="110"/>
      <c r="IZJ11" s="110"/>
      <c r="IZK11" s="110"/>
      <c r="IZL11" s="110"/>
      <c r="IZM11" s="110"/>
      <c r="IZN11" s="110"/>
      <c r="IZO11" s="110"/>
      <c r="IZP11" s="110"/>
      <c r="IZQ11" s="110"/>
      <c r="IZR11" s="110"/>
      <c r="IZS11" s="110"/>
      <c r="IZT11" s="110"/>
      <c r="IZU11" s="110"/>
      <c r="IZV11" s="110"/>
      <c r="IZW11" s="110"/>
      <c r="IZX11" s="110"/>
      <c r="IZY11" s="110"/>
      <c r="IZZ11" s="110"/>
      <c r="JAA11" s="110"/>
      <c r="JAB11" s="110"/>
      <c r="JAC11" s="110"/>
      <c r="JAD11" s="110"/>
      <c r="JAE11" s="110"/>
      <c r="JAF11" s="110"/>
      <c r="JAG11" s="110"/>
      <c r="JAH11" s="110"/>
      <c r="JAI11" s="110"/>
      <c r="JAJ11" s="110"/>
      <c r="JAK11" s="110"/>
      <c r="JAL11" s="110"/>
      <c r="JAM11" s="110"/>
      <c r="JAN11" s="110"/>
      <c r="JAO11" s="110"/>
      <c r="JAP11" s="110"/>
      <c r="JAQ11" s="110"/>
      <c r="JAR11" s="110"/>
      <c r="JAS11" s="110"/>
      <c r="JAT11" s="110"/>
      <c r="JAU11" s="110"/>
      <c r="JAV11" s="110"/>
      <c r="JAW11" s="110"/>
      <c r="JAX11" s="110"/>
      <c r="JAY11" s="110"/>
      <c r="JAZ11" s="110"/>
      <c r="JBA11" s="110"/>
      <c r="JBB11" s="110"/>
      <c r="JBC11" s="110"/>
      <c r="JBD11" s="110"/>
      <c r="JBE11" s="110"/>
      <c r="JBF11" s="110"/>
      <c r="JBG11" s="110"/>
      <c r="JBH11" s="110"/>
      <c r="JBI11" s="110"/>
      <c r="JBJ11" s="110"/>
      <c r="JBK11" s="110"/>
      <c r="JBL11" s="110"/>
      <c r="JBM11" s="110"/>
      <c r="JBN11" s="110"/>
      <c r="JBO11" s="110"/>
      <c r="JBP11" s="110"/>
      <c r="JBQ11" s="110"/>
      <c r="JBR11" s="110"/>
      <c r="JBS11" s="110"/>
      <c r="JBT11" s="110"/>
      <c r="JBU11" s="110"/>
      <c r="JBV11" s="110"/>
      <c r="JBW11" s="110"/>
      <c r="JBX11" s="110"/>
      <c r="JBY11" s="110"/>
      <c r="JBZ11" s="110"/>
      <c r="JCA11" s="110"/>
      <c r="JCB11" s="110"/>
      <c r="JCC11" s="110"/>
      <c r="JCD11" s="110"/>
      <c r="JCE11" s="110"/>
      <c r="JCF11" s="110"/>
      <c r="JCG11" s="110"/>
      <c r="JCH11" s="110"/>
      <c r="JCI11" s="110"/>
      <c r="JCJ11" s="110"/>
      <c r="JCK11" s="110"/>
      <c r="JCL11" s="110"/>
      <c r="JCM11" s="110"/>
      <c r="JCN11" s="110"/>
      <c r="JCO11" s="110"/>
      <c r="JCP11" s="110"/>
      <c r="JCQ11" s="110"/>
      <c r="JCR11" s="110"/>
      <c r="JCS11" s="110"/>
      <c r="JCT11" s="110"/>
      <c r="JCU11" s="110"/>
      <c r="JCV11" s="110"/>
      <c r="JCW11" s="110"/>
      <c r="JCX11" s="110"/>
      <c r="JCY11" s="110"/>
      <c r="JCZ11" s="110"/>
      <c r="JDA11" s="110"/>
      <c r="JDB11" s="110"/>
      <c r="JDC11" s="110"/>
      <c r="JDD11" s="110"/>
      <c r="JDE11" s="110"/>
      <c r="JDF11" s="110"/>
      <c r="JDG11" s="110"/>
      <c r="JDH11" s="110"/>
      <c r="JDI11" s="110"/>
      <c r="JDJ11" s="110"/>
      <c r="JDK11" s="110"/>
      <c r="JDL11" s="110"/>
      <c r="JDM11" s="110"/>
      <c r="JDN11" s="110"/>
      <c r="JDO11" s="110"/>
      <c r="JDP11" s="110"/>
      <c r="JDQ11" s="110"/>
      <c r="JDR11" s="110"/>
      <c r="JDS11" s="110"/>
      <c r="JDT11" s="110"/>
      <c r="JDU11" s="110"/>
      <c r="JDV11" s="110"/>
      <c r="JDW11" s="110"/>
      <c r="JDX11" s="110"/>
      <c r="JDY11" s="110"/>
      <c r="JDZ11" s="110"/>
      <c r="JEA11" s="110"/>
      <c r="JEB11" s="110"/>
      <c r="JEC11" s="110"/>
      <c r="JED11" s="110"/>
      <c r="JEE11" s="110"/>
      <c r="JEF11" s="110"/>
      <c r="JEG11" s="110"/>
      <c r="JEH11" s="110"/>
      <c r="JEI11" s="110"/>
      <c r="JEJ11" s="110"/>
      <c r="JEK11" s="110"/>
      <c r="JEL11" s="110"/>
      <c r="JEM11" s="110"/>
      <c r="JEN11" s="110"/>
      <c r="JEO11" s="110"/>
      <c r="JEP11" s="110"/>
      <c r="JEQ11" s="110"/>
      <c r="JER11" s="110"/>
      <c r="JES11" s="110"/>
      <c r="JET11" s="110"/>
      <c r="JEU11" s="110"/>
      <c r="JEV11" s="110"/>
      <c r="JEW11" s="110"/>
      <c r="JEX11" s="110"/>
      <c r="JEY11" s="110"/>
      <c r="JEZ11" s="110"/>
      <c r="JFA11" s="110"/>
      <c r="JFB11" s="110"/>
      <c r="JFC11" s="110"/>
      <c r="JFD11" s="110"/>
      <c r="JFE11" s="110"/>
      <c r="JFF11" s="110"/>
      <c r="JFG11" s="110"/>
      <c r="JFH11" s="110"/>
      <c r="JFI11" s="110"/>
      <c r="JFJ11" s="110"/>
      <c r="JFK11" s="110"/>
      <c r="JFL11" s="110"/>
      <c r="JFM11" s="110"/>
      <c r="JFN11" s="110"/>
      <c r="JFO11" s="110"/>
      <c r="JFP11" s="110"/>
      <c r="JFQ11" s="110"/>
      <c r="JFR11" s="110"/>
      <c r="JFS11" s="110"/>
      <c r="JFT11" s="110"/>
      <c r="JFU11" s="110"/>
      <c r="JFV11" s="110"/>
      <c r="JFW11" s="110"/>
      <c r="JFX11" s="110"/>
      <c r="JFY11" s="110"/>
      <c r="JFZ11" s="110"/>
      <c r="JGA11" s="110"/>
      <c r="JGB11" s="110"/>
      <c r="JGC11" s="110"/>
      <c r="JGD11" s="110"/>
      <c r="JGE11" s="110"/>
      <c r="JGF11" s="110"/>
      <c r="JGG11" s="110"/>
      <c r="JGH11" s="110"/>
      <c r="JGI11" s="110"/>
      <c r="JGJ11" s="110"/>
      <c r="JGK11" s="110"/>
      <c r="JGL11" s="110"/>
      <c r="JGM11" s="110"/>
      <c r="JGN11" s="110"/>
      <c r="JGO11" s="110"/>
      <c r="JGP11" s="110"/>
      <c r="JGQ11" s="110"/>
      <c r="JGR11" s="110"/>
      <c r="JGS11" s="110"/>
      <c r="JGT11" s="110"/>
      <c r="JGU11" s="110"/>
      <c r="JGV11" s="110"/>
      <c r="JGW11" s="110"/>
      <c r="JGX11" s="110"/>
      <c r="JGY11" s="110"/>
      <c r="JGZ11" s="110"/>
      <c r="JHA11" s="110"/>
      <c r="JHB11" s="110"/>
      <c r="JHC11" s="110"/>
      <c r="JHD11" s="110"/>
      <c r="JHE11" s="110"/>
      <c r="JHF11" s="110"/>
      <c r="JHG11" s="110"/>
      <c r="JHH11" s="110"/>
      <c r="JHI11" s="110"/>
      <c r="JHJ11" s="110"/>
      <c r="JHK11" s="110"/>
      <c r="JHL11" s="110"/>
      <c r="JHM11" s="110"/>
      <c r="JHN11" s="110"/>
      <c r="JHO11" s="110"/>
      <c r="JHP11" s="110"/>
      <c r="JHQ11" s="110"/>
      <c r="JHR11" s="110"/>
      <c r="JHS11" s="110"/>
      <c r="JHT11" s="110"/>
      <c r="JHU11" s="110"/>
      <c r="JHV11" s="110"/>
      <c r="JHW11" s="110"/>
      <c r="JHX11" s="110"/>
      <c r="JHY11" s="110"/>
      <c r="JHZ11" s="110"/>
      <c r="JIA11" s="110"/>
      <c r="JIB11" s="110"/>
      <c r="JIC11" s="110"/>
      <c r="JID11" s="110"/>
      <c r="JIE11" s="110"/>
      <c r="JIF11" s="110"/>
      <c r="JIG11" s="110"/>
      <c r="JIH11" s="110"/>
      <c r="JII11" s="110"/>
      <c r="JIJ11" s="110"/>
      <c r="JIK11" s="110"/>
      <c r="JIL11" s="110"/>
      <c r="JIM11" s="110"/>
      <c r="JIN11" s="110"/>
      <c r="JIO11" s="110"/>
      <c r="JIP11" s="110"/>
      <c r="JIQ11" s="110"/>
      <c r="JIR11" s="110"/>
      <c r="JIS11" s="110"/>
      <c r="JIT11" s="110"/>
      <c r="JIU11" s="110"/>
      <c r="JIV11" s="110"/>
      <c r="JIW11" s="110"/>
      <c r="JIX11" s="110"/>
      <c r="JIY11" s="110"/>
      <c r="JIZ11" s="110"/>
      <c r="JJA11" s="110"/>
      <c r="JJB11" s="110"/>
      <c r="JJC11" s="110"/>
      <c r="JJD11" s="110"/>
      <c r="JJE11" s="110"/>
      <c r="JJF11" s="110"/>
      <c r="JJG11" s="110"/>
      <c r="JJH11" s="110"/>
      <c r="JJI11" s="110"/>
      <c r="JJJ11" s="110"/>
      <c r="JJK11" s="110"/>
      <c r="JJL11" s="110"/>
      <c r="JJM11" s="110"/>
      <c r="JJN11" s="110"/>
      <c r="JJO11" s="110"/>
      <c r="JJP11" s="110"/>
      <c r="JJQ11" s="110"/>
      <c r="JJR11" s="110"/>
      <c r="JJS11" s="110"/>
      <c r="JJT11" s="110"/>
      <c r="JJU11" s="110"/>
      <c r="JJV11" s="110"/>
      <c r="JJW11" s="110"/>
      <c r="JJX11" s="110"/>
      <c r="JJY11" s="110"/>
      <c r="JJZ11" s="110"/>
      <c r="JKA11" s="110"/>
      <c r="JKB11" s="110"/>
      <c r="JKC11" s="110"/>
      <c r="JKD11" s="110"/>
      <c r="JKE11" s="110"/>
      <c r="JKF11" s="110"/>
      <c r="JKG11" s="110"/>
      <c r="JKH11" s="110"/>
      <c r="JKI11" s="110"/>
      <c r="JKJ11" s="110"/>
      <c r="JKK11" s="110"/>
      <c r="JKL11" s="110"/>
      <c r="JKM11" s="110"/>
      <c r="JKN11" s="110"/>
      <c r="JKO11" s="110"/>
      <c r="JKP11" s="110"/>
      <c r="JKQ11" s="110"/>
      <c r="JKR11" s="110"/>
      <c r="JKS11" s="110"/>
      <c r="JKT11" s="110"/>
      <c r="JKU11" s="110"/>
      <c r="JKV11" s="110"/>
      <c r="JKW11" s="110"/>
      <c r="JKX11" s="110"/>
      <c r="JKY11" s="110"/>
      <c r="JKZ11" s="110"/>
      <c r="JLA11" s="110"/>
      <c r="JLB11" s="110"/>
      <c r="JLC11" s="110"/>
      <c r="JLD11" s="110"/>
      <c r="JLE11" s="110"/>
      <c r="JLF11" s="110"/>
      <c r="JLG11" s="110"/>
      <c r="JLH11" s="110"/>
      <c r="JLI11" s="110"/>
      <c r="JLJ11" s="110"/>
      <c r="JLK11" s="110"/>
      <c r="JLL11" s="110"/>
      <c r="JLM11" s="110"/>
      <c r="JLN11" s="110"/>
      <c r="JLO11" s="110"/>
      <c r="JLP11" s="110"/>
      <c r="JLQ11" s="110"/>
      <c r="JLR11" s="110"/>
      <c r="JLS11" s="110"/>
      <c r="JLT11" s="110"/>
      <c r="JLU11" s="110"/>
      <c r="JLV11" s="110"/>
      <c r="JLW11" s="110"/>
      <c r="JLX11" s="110"/>
      <c r="JLY11" s="110"/>
      <c r="JLZ11" s="110"/>
      <c r="JMA11" s="110"/>
      <c r="JMB11" s="110"/>
      <c r="JMC11" s="110"/>
      <c r="JMD11" s="110"/>
      <c r="JME11" s="110"/>
      <c r="JMF11" s="110"/>
      <c r="JMG11" s="110"/>
      <c r="JMH11" s="110"/>
      <c r="JMI11" s="110"/>
      <c r="JMJ11" s="110"/>
      <c r="JMK11" s="110"/>
      <c r="JML11" s="110"/>
      <c r="JMM11" s="110"/>
      <c r="JMN11" s="110"/>
      <c r="JMO11" s="110"/>
      <c r="JMP11" s="110"/>
      <c r="JMQ11" s="110"/>
      <c r="JMR11" s="110"/>
      <c r="JMS11" s="110"/>
      <c r="JMT11" s="110"/>
      <c r="JMU11" s="110"/>
      <c r="JMV11" s="110"/>
      <c r="JMW11" s="110"/>
      <c r="JMX11" s="110"/>
      <c r="JMY11" s="110"/>
      <c r="JMZ11" s="110"/>
      <c r="JNA11" s="110"/>
      <c r="JNB11" s="110"/>
      <c r="JNC11" s="110"/>
      <c r="JND11" s="110"/>
      <c r="JNE11" s="110"/>
      <c r="JNF11" s="110"/>
      <c r="JNG11" s="110"/>
      <c r="JNH11" s="110"/>
      <c r="JNI11" s="110"/>
      <c r="JNJ11" s="110"/>
      <c r="JNK11" s="110"/>
      <c r="JNL11" s="110"/>
      <c r="JNM11" s="110"/>
      <c r="JNN11" s="110"/>
      <c r="JNO11" s="110"/>
      <c r="JNP11" s="110"/>
      <c r="JNQ11" s="110"/>
      <c r="JNR11" s="110"/>
      <c r="JNS11" s="110"/>
      <c r="JNT11" s="110"/>
      <c r="JNU11" s="110"/>
      <c r="JNV11" s="110"/>
      <c r="JNW11" s="110"/>
      <c r="JNX11" s="110"/>
      <c r="JNY11" s="110"/>
      <c r="JNZ11" s="110"/>
      <c r="JOA11" s="110"/>
      <c r="JOB11" s="110"/>
      <c r="JOC11" s="110"/>
      <c r="JOD11" s="110"/>
      <c r="JOE11" s="110"/>
      <c r="JOF11" s="110"/>
      <c r="JOG11" s="110"/>
      <c r="JOH11" s="110"/>
      <c r="JOI11" s="110"/>
      <c r="JOJ11" s="110"/>
      <c r="JOK11" s="110"/>
      <c r="JOL11" s="110"/>
      <c r="JOM11" s="110"/>
      <c r="JON11" s="110"/>
      <c r="JOO11" s="110"/>
      <c r="JOP11" s="110"/>
      <c r="JOQ11" s="110"/>
      <c r="JOR11" s="110"/>
      <c r="JOS11" s="110"/>
      <c r="JOT11" s="110"/>
      <c r="JOU11" s="110"/>
      <c r="JOV11" s="110"/>
      <c r="JOW11" s="110"/>
      <c r="JOX11" s="110"/>
      <c r="JOY11" s="110"/>
      <c r="JOZ11" s="110"/>
      <c r="JPA11" s="110"/>
      <c r="JPB11" s="110"/>
      <c r="JPC11" s="110"/>
      <c r="JPD11" s="110"/>
      <c r="JPE11" s="110"/>
      <c r="JPF11" s="110"/>
      <c r="JPG11" s="110"/>
      <c r="JPH11" s="110"/>
      <c r="JPI11" s="110"/>
      <c r="JPJ11" s="110"/>
      <c r="JPK11" s="110"/>
      <c r="JPL11" s="110"/>
      <c r="JPM11" s="110"/>
      <c r="JPN11" s="110"/>
      <c r="JPO11" s="110"/>
      <c r="JPP11" s="110"/>
      <c r="JPQ11" s="110"/>
      <c r="JPR11" s="110"/>
      <c r="JPS11" s="110"/>
      <c r="JPT11" s="110"/>
      <c r="JPU11" s="110"/>
      <c r="JPV11" s="110"/>
      <c r="JPW11" s="110"/>
      <c r="JPX11" s="110"/>
      <c r="JPY11" s="110"/>
      <c r="JPZ11" s="110"/>
      <c r="JQA11" s="110"/>
      <c r="JQB11" s="110"/>
      <c r="JQC11" s="110"/>
      <c r="JQD11" s="110"/>
      <c r="JQE11" s="110"/>
      <c r="JQF11" s="110"/>
      <c r="JQG11" s="110"/>
      <c r="JQH11" s="110"/>
      <c r="JQI11" s="110"/>
      <c r="JQJ11" s="110"/>
      <c r="JQK11" s="110"/>
      <c r="JQL11" s="110"/>
      <c r="JQM11" s="110"/>
      <c r="JQN11" s="110"/>
      <c r="JQO11" s="110"/>
      <c r="JQP11" s="110"/>
      <c r="JQQ11" s="110"/>
      <c r="JQR11" s="110"/>
      <c r="JQS11" s="110"/>
      <c r="JQT11" s="110"/>
      <c r="JQU11" s="110"/>
      <c r="JQV11" s="110"/>
      <c r="JQW11" s="110"/>
      <c r="JQX11" s="110"/>
      <c r="JQY11" s="110"/>
      <c r="JQZ11" s="110"/>
      <c r="JRA11" s="110"/>
      <c r="JRB11" s="110"/>
      <c r="JRC11" s="110"/>
      <c r="JRD11" s="110"/>
      <c r="JRE11" s="110"/>
      <c r="JRF11" s="110"/>
      <c r="JRG11" s="110"/>
      <c r="JRH11" s="110"/>
      <c r="JRI11" s="110"/>
      <c r="JRJ11" s="110"/>
      <c r="JRK11" s="110"/>
      <c r="JRL11" s="110"/>
      <c r="JRM11" s="110"/>
      <c r="JRN11" s="110"/>
      <c r="JRO11" s="110"/>
      <c r="JRP11" s="110"/>
      <c r="JRQ11" s="110"/>
      <c r="JRR11" s="110"/>
      <c r="JRS11" s="110"/>
      <c r="JRT11" s="110"/>
      <c r="JRU11" s="110"/>
      <c r="JRV11" s="110"/>
      <c r="JRW11" s="110"/>
      <c r="JRX11" s="110"/>
      <c r="JRY11" s="110"/>
      <c r="JRZ11" s="110"/>
      <c r="JSA11" s="110"/>
      <c r="JSB11" s="110"/>
      <c r="JSC11" s="110"/>
      <c r="JSD11" s="110"/>
      <c r="JSE11" s="110"/>
      <c r="JSF11" s="110"/>
      <c r="JSG11" s="110"/>
      <c r="JSH11" s="110"/>
      <c r="JSI11" s="110"/>
      <c r="JSJ11" s="110"/>
      <c r="JSK11" s="110"/>
      <c r="JSL11" s="110"/>
      <c r="JSM11" s="110"/>
      <c r="JSN11" s="110"/>
      <c r="JSO11" s="110"/>
      <c r="JSP11" s="110"/>
      <c r="JSQ11" s="110"/>
      <c r="JSR11" s="110"/>
      <c r="JSS11" s="110"/>
      <c r="JST11" s="110"/>
      <c r="JSU11" s="110"/>
      <c r="JSV11" s="110"/>
      <c r="JSW11" s="110"/>
      <c r="JSX11" s="110"/>
      <c r="JSY11" s="110"/>
      <c r="JSZ11" s="110"/>
      <c r="JTA11" s="110"/>
      <c r="JTB11" s="110"/>
      <c r="JTC11" s="110"/>
      <c r="JTD11" s="110"/>
      <c r="JTE11" s="110"/>
      <c r="JTF11" s="110"/>
      <c r="JTG11" s="110"/>
      <c r="JTH11" s="110"/>
      <c r="JTI11" s="110"/>
      <c r="JTJ11" s="110"/>
      <c r="JTK11" s="110"/>
      <c r="JTL11" s="110"/>
      <c r="JTM11" s="110"/>
      <c r="JTN11" s="110"/>
      <c r="JTO11" s="110"/>
      <c r="JTP11" s="110"/>
      <c r="JTQ11" s="110"/>
      <c r="JTR11" s="110"/>
      <c r="JTS11" s="110"/>
      <c r="JTT11" s="110"/>
      <c r="JTU11" s="110"/>
      <c r="JTV11" s="110"/>
      <c r="JTW11" s="110"/>
      <c r="JTX11" s="110"/>
      <c r="JTY11" s="110"/>
      <c r="JTZ11" s="110"/>
      <c r="JUA11" s="110"/>
      <c r="JUB11" s="110"/>
      <c r="JUC11" s="110"/>
      <c r="JUD11" s="110"/>
      <c r="JUE11" s="110"/>
      <c r="JUF11" s="110"/>
      <c r="JUG11" s="110"/>
      <c r="JUH11" s="110"/>
      <c r="JUI11" s="110"/>
      <c r="JUJ11" s="110"/>
      <c r="JUK11" s="110"/>
      <c r="JUL11" s="110"/>
      <c r="JUM11" s="110"/>
      <c r="JUN11" s="110"/>
      <c r="JUO11" s="110"/>
      <c r="JUP11" s="110"/>
      <c r="JUQ11" s="110"/>
      <c r="JUR11" s="110"/>
      <c r="JUS11" s="110"/>
      <c r="JUT11" s="110"/>
      <c r="JUU11" s="110"/>
      <c r="JUV11" s="110"/>
      <c r="JUW11" s="110"/>
      <c r="JUX11" s="110"/>
      <c r="JUY11" s="110"/>
      <c r="JUZ11" s="110"/>
      <c r="JVA11" s="110"/>
      <c r="JVB11" s="110"/>
      <c r="JVC11" s="110"/>
      <c r="JVD11" s="110"/>
      <c r="JVE11" s="110"/>
      <c r="JVF11" s="110"/>
      <c r="JVG11" s="110"/>
      <c r="JVH11" s="110"/>
      <c r="JVI11" s="110"/>
      <c r="JVJ11" s="110"/>
      <c r="JVK11" s="110"/>
      <c r="JVL11" s="110"/>
      <c r="JVM11" s="110"/>
      <c r="JVN11" s="110"/>
      <c r="JVO11" s="110"/>
      <c r="JVP11" s="110"/>
      <c r="JVQ11" s="110"/>
      <c r="JVR11" s="110"/>
      <c r="JVS11" s="110"/>
      <c r="JVT11" s="110"/>
      <c r="JVU11" s="110"/>
      <c r="JVV11" s="110"/>
      <c r="JVW11" s="110"/>
      <c r="JVX11" s="110"/>
      <c r="JVY11" s="110"/>
      <c r="JVZ11" s="110"/>
      <c r="JWA11" s="110"/>
      <c r="JWB11" s="110"/>
      <c r="JWC11" s="110"/>
      <c r="JWD11" s="110"/>
      <c r="JWE11" s="110"/>
      <c r="JWF11" s="110"/>
      <c r="JWG11" s="110"/>
      <c r="JWH11" s="110"/>
      <c r="JWI11" s="110"/>
      <c r="JWJ11" s="110"/>
      <c r="JWK11" s="110"/>
      <c r="JWL11" s="110"/>
      <c r="JWM11" s="110"/>
      <c r="JWN11" s="110"/>
      <c r="JWO11" s="110"/>
      <c r="JWP11" s="110"/>
      <c r="JWQ11" s="110"/>
      <c r="JWR11" s="110"/>
      <c r="JWS11" s="110"/>
      <c r="JWT11" s="110"/>
      <c r="JWU11" s="110"/>
      <c r="JWV11" s="110"/>
      <c r="JWW11" s="110"/>
      <c r="JWX11" s="110"/>
      <c r="JWY11" s="110"/>
      <c r="JWZ11" s="110"/>
      <c r="JXA11" s="110"/>
      <c r="JXB11" s="110"/>
      <c r="JXC11" s="110"/>
      <c r="JXD11" s="110"/>
      <c r="JXE11" s="110"/>
      <c r="JXF11" s="110"/>
      <c r="JXG11" s="110"/>
      <c r="JXH11" s="110"/>
      <c r="JXI11" s="110"/>
      <c r="JXJ11" s="110"/>
      <c r="JXK11" s="110"/>
      <c r="JXL11" s="110"/>
      <c r="JXM11" s="110"/>
      <c r="JXN11" s="110"/>
      <c r="JXO11" s="110"/>
      <c r="JXP11" s="110"/>
      <c r="JXQ11" s="110"/>
      <c r="JXR11" s="110"/>
      <c r="JXS11" s="110"/>
      <c r="JXT11" s="110"/>
      <c r="JXU11" s="110"/>
      <c r="JXV11" s="110"/>
      <c r="JXW11" s="110"/>
      <c r="JXX11" s="110"/>
      <c r="JXY11" s="110"/>
      <c r="JXZ11" s="110"/>
      <c r="JYA11" s="110"/>
      <c r="JYB11" s="110"/>
      <c r="JYC11" s="110"/>
      <c r="JYD11" s="110"/>
      <c r="JYE11" s="110"/>
      <c r="JYF11" s="110"/>
      <c r="JYG11" s="110"/>
      <c r="JYH11" s="110"/>
      <c r="JYI11" s="110"/>
      <c r="JYJ11" s="110"/>
      <c r="JYK11" s="110"/>
      <c r="JYL11" s="110"/>
      <c r="JYM11" s="110"/>
      <c r="JYN11" s="110"/>
      <c r="JYO11" s="110"/>
      <c r="JYP11" s="110"/>
      <c r="JYQ11" s="110"/>
      <c r="JYR11" s="110"/>
      <c r="JYS11" s="110"/>
      <c r="JYT11" s="110"/>
      <c r="JYU11" s="110"/>
      <c r="JYV11" s="110"/>
      <c r="JYW11" s="110"/>
      <c r="JYX11" s="110"/>
      <c r="JYY11" s="110"/>
      <c r="JYZ11" s="110"/>
      <c r="JZA11" s="110"/>
      <c r="JZB11" s="110"/>
      <c r="JZC11" s="110"/>
      <c r="JZD11" s="110"/>
      <c r="JZE11" s="110"/>
      <c r="JZF11" s="110"/>
      <c r="JZG11" s="110"/>
      <c r="JZH11" s="110"/>
      <c r="JZI11" s="110"/>
      <c r="JZJ11" s="110"/>
      <c r="JZK11" s="110"/>
      <c r="JZL11" s="110"/>
      <c r="JZM11" s="110"/>
      <c r="JZN11" s="110"/>
      <c r="JZO11" s="110"/>
      <c r="JZP11" s="110"/>
      <c r="JZQ11" s="110"/>
      <c r="JZR11" s="110"/>
      <c r="JZS11" s="110"/>
      <c r="JZT11" s="110"/>
      <c r="JZU11" s="110"/>
      <c r="JZV11" s="110"/>
      <c r="JZW11" s="110"/>
      <c r="JZX11" s="110"/>
      <c r="JZY11" s="110"/>
      <c r="JZZ11" s="110"/>
      <c r="KAA11" s="110"/>
      <c r="KAB11" s="110"/>
      <c r="KAC11" s="110"/>
      <c r="KAD11" s="110"/>
      <c r="KAE11" s="110"/>
      <c r="KAF11" s="110"/>
      <c r="KAG11" s="110"/>
      <c r="KAH11" s="110"/>
      <c r="KAI11" s="110"/>
      <c r="KAJ11" s="110"/>
      <c r="KAK11" s="110"/>
      <c r="KAL11" s="110"/>
      <c r="KAM11" s="110"/>
      <c r="KAN11" s="110"/>
      <c r="KAO11" s="110"/>
      <c r="KAP11" s="110"/>
      <c r="KAQ11" s="110"/>
      <c r="KAR11" s="110"/>
      <c r="KAS11" s="110"/>
      <c r="KAT11" s="110"/>
      <c r="KAU11" s="110"/>
      <c r="KAV11" s="110"/>
      <c r="KAW11" s="110"/>
      <c r="KAX11" s="110"/>
      <c r="KAY11" s="110"/>
      <c r="KAZ11" s="110"/>
      <c r="KBA11" s="110"/>
      <c r="KBB11" s="110"/>
      <c r="KBC11" s="110"/>
      <c r="KBD11" s="110"/>
      <c r="KBE11" s="110"/>
      <c r="KBF11" s="110"/>
      <c r="KBG11" s="110"/>
      <c r="KBH11" s="110"/>
      <c r="KBI11" s="110"/>
      <c r="KBJ11" s="110"/>
      <c r="KBK11" s="110"/>
      <c r="KBL11" s="110"/>
      <c r="KBM11" s="110"/>
      <c r="KBN11" s="110"/>
      <c r="KBO11" s="110"/>
      <c r="KBP11" s="110"/>
      <c r="KBQ11" s="110"/>
      <c r="KBR11" s="110"/>
      <c r="KBS11" s="110"/>
      <c r="KBT11" s="110"/>
      <c r="KBU11" s="110"/>
      <c r="KBV11" s="110"/>
      <c r="KBW11" s="110"/>
      <c r="KBX11" s="110"/>
      <c r="KBY11" s="110"/>
      <c r="KBZ11" s="110"/>
      <c r="KCA11" s="110"/>
      <c r="KCB11" s="110"/>
      <c r="KCC11" s="110"/>
      <c r="KCD11" s="110"/>
      <c r="KCE11" s="110"/>
      <c r="KCF11" s="110"/>
      <c r="KCG11" s="110"/>
      <c r="KCH11" s="110"/>
      <c r="KCI11" s="110"/>
      <c r="KCJ11" s="110"/>
      <c r="KCK11" s="110"/>
      <c r="KCL11" s="110"/>
      <c r="KCM11" s="110"/>
      <c r="KCN11" s="110"/>
      <c r="KCO11" s="110"/>
      <c r="KCP11" s="110"/>
      <c r="KCQ11" s="110"/>
      <c r="KCR11" s="110"/>
      <c r="KCS11" s="110"/>
      <c r="KCT11" s="110"/>
      <c r="KCU11" s="110"/>
      <c r="KCV11" s="110"/>
      <c r="KCW11" s="110"/>
      <c r="KCX11" s="110"/>
      <c r="KCY11" s="110"/>
      <c r="KCZ11" s="110"/>
      <c r="KDA11" s="110"/>
      <c r="KDB11" s="110"/>
      <c r="KDC11" s="110"/>
      <c r="KDD11" s="110"/>
      <c r="KDE11" s="110"/>
      <c r="KDF11" s="110"/>
      <c r="KDG11" s="110"/>
      <c r="KDH11" s="110"/>
      <c r="KDI11" s="110"/>
      <c r="KDJ11" s="110"/>
      <c r="KDK11" s="110"/>
      <c r="KDL11" s="110"/>
      <c r="KDM11" s="110"/>
      <c r="KDN11" s="110"/>
      <c r="KDO11" s="110"/>
      <c r="KDP11" s="110"/>
      <c r="KDQ11" s="110"/>
      <c r="KDR11" s="110"/>
      <c r="KDS11" s="110"/>
      <c r="KDT11" s="110"/>
      <c r="KDU11" s="110"/>
      <c r="KDV11" s="110"/>
      <c r="KDW11" s="110"/>
      <c r="KDX11" s="110"/>
      <c r="KDY11" s="110"/>
      <c r="KDZ11" s="110"/>
      <c r="KEA11" s="110"/>
      <c r="KEB11" s="110"/>
      <c r="KEC11" s="110"/>
      <c r="KED11" s="110"/>
      <c r="KEE11" s="110"/>
      <c r="KEF11" s="110"/>
      <c r="KEG11" s="110"/>
      <c r="KEH11" s="110"/>
      <c r="KEI11" s="110"/>
      <c r="KEJ11" s="110"/>
      <c r="KEK11" s="110"/>
      <c r="KEL11" s="110"/>
      <c r="KEM11" s="110"/>
      <c r="KEN11" s="110"/>
      <c r="KEO11" s="110"/>
      <c r="KEP11" s="110"/>
      <c r="KEQ11" s="110"/>
      <c r="KER11" s="110"/>
      <c r="KES11" s="110"/>
      <c r="KET11" s="110"/>
      <c r="KEU11" s="110"/>
      <c r="KEV11" s="110"/>
      <c r="KEW11" s="110"/>
      <c r="KEX11" s="110"/>
      <c r="KEY11" s="110"/>
      <c r="KEZ11" s="110"/>
      <c r="KFA11" s="110"/>
      <c r="KFB11" s="110"/>
      <c r="KFC11" s="110"/>
      <c r="KFD11" s="110"/>
      <c r="KFE11" s="110"/>
      <c r="KFF11" s="110"/>
      <c r="KFG11" s="110"/>
      <c r="KFH11" s="110"/>
      <c r="KFI11" s="110"/>
      <c r="KFJ11" s="110"/>
      <c r="KFK11" s="110"/>
      <c r="KFL11" s="110"/>
      <c r="KFM11" s="110"/>
      <c r="KFN11" s="110"/>
      <c r="KFO11" s="110"/>
      <c r="KFP11" s="110"/>
      <c r="KFQ11" s="110"/>
      <c r="KFR11" s="110"/>
      <c r="KFS11" s="110"/>
      <c r="KFT11" s="110"/>
      <c r="KFU11" s="110"/>
      <c r="KFV11" s="110"/>
      <c r="KFW11" s="110"/>
      <c r="KFX11" s="110"/>
      <c r="KFY11" s="110"/>
      <c r="KFZ11" s="110"/>
      <c r="KGA11" s="110"/>
      <c r="KGB11" s="110"/>
      <c r="KGC11" s="110"/>
      <c r="KGD11" s="110"/>
      <c r="KGE11" s="110"/>
      <c r="KGF11" s="110"/>
      <c r="KGG11" s="110"/>
      <c r="KGH11" s="110"/>
      <c r="KGI11" s="110"/>
      <c r="KGJ11" s="110"/>
      <c r="KGK11" s="110"/>
      <c r="KGL11" s="110"/>
      <c r="KGM11" s="110"/>
      <c r="KGN11" s="110"/>
      <c r="KGO11" s="110"/>
      <c r="KGP11" s="110"/>
      <c r="KGQ11" s="110"/>
      <c r="KGR11" s="110"/>
      <c r="KGS11" s="110"/>
      <c r="KGT11" s="110"/>
      <c r="KGU11" s="110"/>
      <c r="KGV11" s="110"/>
      <c r="KGW11" s="110"/>
      <c r="KGX11" s="110"/>
      <c r="KGY11" s="110"/>
      <c r="KGZ11" s="110"/>
      <c r="KHA11" s="110"/>
      <c r="KHB11" s="110"/>
      <c r="KHC11" s="110"/>
      <c r="KHD11" s="110"/>
      <c r="KHE11" s="110"/>
      <c r="KHF11" s="110"/>
      <c r="KHG11" s="110"/>
      <c r="KHH11" s="110"/>
      <c r="KHI11" s="110"/>
      <c r="KHJ11" s="110"/>
      <c r="KHK11" s="110"/>
      <c r="KHL11" s="110"/>
      <c r="KHM11" s="110"/>
      <c r="KHN11" s="110"/>
      <c r="KHO11" s="110"/>
      <c r="KHP11" s="110"/>
      <c r="KHQ11" s="110"/>
      <c r="KHR11" s="110"/>
      <c r="KHS11" s="110"/>
      <c r="KHT11" s="110"/>
      <c r="KHU11" s="110"/>
      <c r="KHV11" s="110"/>
      <c r="KHW11" s="110"/>
      <c r="KHX11" s="110"/>
      <c r="KHY11" s="110"/>
      <c r="KHZ11" s="110"/>
      <c r="KIA11" s="110"/>
      <c r="KIB11" s="110"/>
      <c r="KIC11" s="110"/>
      <c r="KID11" s="110"/>
      <c r="KIE11" s="110"/>
      <c r="KIF11" s="110"/>
      <c r="KIG11" s="110"/>
      <c r="KIH11" s="110"/>
      <c r="KII11" s="110"/>
      <c r="KIJ11" s="110"/>
      <c r="KIK11" s="110"/>
      <c r="KIL11" s="110"/>
      <c r="KIM11" s="110"/>
      <c r="KIN11" s="110"/>
      <c r="KIO11" s="110"/>
      <c r="KIP11" s="110"/>
      <c r="KIQ11" s="110"/>
      <c r="KIR11" s="110"/>
      <c r="KIS11" s="110"/>
      <c r="KIT11" s="110"/>
      <c r="KIU11" s="110"/>
      <c r="KIV11" s="110"/>
      <c r="KIW11" s="110"/>
      <c r="KIX11" s="110"/>
      <c r="KIY11" s="110"/>
      <c r="KIZ11" s="110"/>
      <c r="KJA11" s="110"/>
      <c r="KJB11" s="110"/>
      <c r="KJC11" s="110"/>
      <c r="KJD11" s="110"/>
      <c r="KJE11" s="110"/>
      <c r="KJF11" s="110"/>
      <c r="KJG11" s="110"/>
      <c r="KJH11" s="110"/>
      <c r="KJI11" s="110"/>
      <c r="KJJ11" s="110"/>
      <c r="KJK11" s="110"/>
      <c r="KJL11" s="110"/>
      <c r="KJM11" s="110"/>
      <c r="KJN11" s="110"/>
      <c r="KJO11" s="110"/>
      <c r="KJP11" s="110"/>
      <c r="KJQ11" s="110"/>
      <c r="KJR11" s="110"/>
      <c r="KJS11" s="110"/>
      <c r="KJT11" s="110"/>
      <c r="KJU11" s="110"/>
      <c r="KJV11" s="110"/>
      <c r="KJW11" s="110"/>
      <c r="KJX11" s="110"/>
      <c r="KJY11" s="110"/>
      <c r="KJZ11" s="110"/>
      <c r="KKA11" s="110"/>
      <c r="KKB11" s="110"/>
      <c r="KKC11" s="110"/>
      <c r="KKD11" s="110"/>
      <c r="KKE11" s="110"/>
      <c r="KKF11" s="110"/>
      <c r="KKG11" s="110"/>
      <c r="KKH11" s="110"/>
      <c r="KKI11" s="110"/>
      <c r="KKJ11" s="110"/>
      <c r="KKK11" s="110"/>
      <c r="KKL11" s="110"/>
      <c r="KKM11" s="110"/>
      <c r="KKN11" s="110"/>
      <c r="KKO11" s="110"/>
      <c r="KKP11" s="110"/>
      <c r="KKQ11" s="110"/>
      <c r="KKR11" s="110"/>
      <c r="KKS11" s="110"/>
      <c r="KKT11" s="110"/>
      <c r="KKU11" s="110"/>
      <c r="KKV11" s="110"/>
      <c r="KKW11" s="110"/>
      <c r="KKX11" s="110"/>
      <c r="KKY11" s="110"/>
      <c r="KKZ11" s="110"/>
      <c r="KLA11" s="110"/>
      <c r="KLB11" s="110"/>
      <c r="KLC11" s="110"/>
      <c r="KLD11" s="110"/>
      <c r="KLE11" s="110"/>
      <c r="KLF11" s="110"/>
      <c r="KLG11" s="110"/>
      <c r="KLH11" s="110"/>
      <c r="KLI11" s="110"/>
      <c r="KLJ11" s="110"/>
      <c r="KLK11" s="110"/>
      <c r="KLL11" s="110"/>
      <c r="KLM11" s="110"/>
      <c r="KLN11" s="110"/>
      <c r="KLO11" s="110"/>
      <c r="KLP11" s="110"/>
      <c r="KLQ11" s="110"/>
      <c r="KLR11" s="110"/>
      <c r="KLS11" s="110"/>
      <c r="KLT11" s="110"/>
      <c r="KLU11" s="110"/>
      <c r="KLV11" s="110"/>
      <c r="KLW11" s="110"/>
      <c r="KLX11" s="110"/>
      <c r="KLY11" s="110"/>
      <c r="KLZ11" s="110"/>
      <c r="KMA11" s="110"/>
      <c r="KMB11" s="110"/>
      <c r="KMC11" s="110"/>
      <c r="KMD11" s="110"/>
      <c r="KME11" s="110"/>
      <c r="KMF11" s="110"/>
      <c r="KMG11" s="110"/>
      <c r="KMH11" s="110"/>
      <c r="KMI11" s="110"/>
      <c r="KMJ11" s="110"/>
      <c r="KMK11" s="110"/>
      <c r="KML11" s="110"/>
      <c r="KMM11" s="110"/>
      <c r="KMN11" s="110"/>
      <c r="KMO11" s="110"/>
      <c r="KMP11" s="110"/>
      <c r="KMQ11" s="110"/>
      <c r="KMR11" s="110"/>
      <c r="KMS11" s="110"/>
      <c r="KMT11" s="110"/>
      <c r="KMU11" s="110"/>
      <c r="KMV11" s="110"/>
      <c r="KMW11" s="110"/>
      <c r="KMX11" s="110"/>
      <c r="KMY11" s="110"/>
      <c r="KMZ11" s="110"/>
      <c r="KNA11" s="110"/>
      <c r="KNB11" s="110"/>
      <c r="KNC11" s="110"/>
      <c r="KND11" s="110"/>
      <c r="KNE11" s="110"/>
      <c r="KNF11" s="110"/>
      <c r="KNG11" s="110"/>
      <c r="KNH11" s="110"/>
      <c r="KNI11" s="110"/>
      <c r="KNJ11" s="110"/>
      <c r="KNK11" s="110"/>
      <c r="KNL11" s="110"/>
      <c r="KNM11" s="110"/>
      <c r="KNN11" s="110"/>
      <c r="KNO11" s="110"/>
      <c r="KNP11" s="110"/>
      <c r="KNQ11" s="110"/>
      <c r="KNR11" s="110"/>
      <c r="KNS11" s="110"/>
      <c r="KNT11" s="110"/>
      <c r="KNU11" s="110"/>
      <c r="KNV11" s="110"/>
      <c r="KNW11" s="110"/>
      <c r="KNX11" s="110"/>
      <c r="KNY11" s="110"/>
      <c r="KNZ11" s="110"/>
      <c r="KOA11" s="110"/>
      <c r="KOB11" s="110"/>
      <c r="KOC11" s="110"/>
      <c r="KOD11" s="110"/>
      <c r="KOE11" s="110"/>
      <c r="KOF11" s="110"/>
      <c r="KOG11" s="110"/>
      <c r="KOH11" s="110"/>
      <c r="KOI11" s="110"/>
      <c r="KOJ11" s="110"/>
      <c r="KOK11" s="110"/>
      <c r="KOL11" s="110"/>
      <c r="KOM11" s="110"/>
      <c r="KON11" s="110"/>
      <c r="KOO11" s="110"/>
      <c r="KOP11" s="110"/>
      <c r="KOQ11" s="110"/>
      <c r="KOR11" s="110"/>
      <c r="KOS11" s="110"/>
      <c r="KOT11" s="110"/>
      <c r="KOU11" s="110"/>
      <c r="KOV11" s="110"/>
      <c r="KOW11" s="110"/>
      <c r="KOX11" s="110"/>
      <c r="KOY11" s="110"/>
      <c r="KOZ11" s="110"/>
      <c r="KPA11" s="110"/>
      <c r="KPB11" s="110"/>
      <c r="KPC11" s="110"/>
      <c r="KPD11" s="110"/>
      <c r="KPE11" s="110"/>
      <c r="KPF11" s="110"/>
      <c r="KPG11" s="110"/>
      <c r="KPH11" s="110"/>
      <c r="KPI11" s="110"/>
      <c r="KPJ11" s="110"/>
      <c r="KPK11" s="110"/>
      <c r="KPL11" s="110"/>
      <c r="KPM11" s="110"/>
      <c r="KPN11" s="110"/>
      <c r="KPO11" s="110"/>
      <c r="KPP11" s="110"/>
      <c r="KPQ11" s="110"/>
      <c r="KPR11" s="110"/>
      <c r="KPS11" s="110"/>
      <c r="KPT11" s="110"/>
      <c r="KPU11" s="110"/>
      <c r="KPV11" s="110"/>
      <c r="KPW11" s="110"/>
      <c r="KPX11" s="110"/>
      <c r="KPY11" s="110"/>
      <c r="KPZ11" s="110"/>
      <c r="KQA11" s="110"/>
      <c r="KQB11" s="110"/>
      <c r="KQC11" s="110"/>
      <c r="KQD11" s="110"/>
      <c r="KQE11" s="110"/>
      <c r="KQF11" s="110"/>
      <c r="KQG11" s="110"/>
      <c r="KQH11" s="110"/>
      <c r="KQI11" s="110"/>
      <c r="KQJ11" s="110"/>
      <c r="KQK11" s="110"/>
      <c r="KQL11" s="110"/>
      <c r="KQM11" s="110"/>
      <c r="KQN11" s="110"/>
      <c r="KQO11" s="110"/>
      <c r="KQP11" s="110"/>
      <c r="KQQ11" s="110"/>
      <c r="KQR11" s="110"/>
      <c r="KQS11" s="110"/>
      <c r="KQT11" s="110"/>
      <c r="KQU11" s="110"/>
      <c r="KQV11" s="110"/>
      <c r="KQW11" s="110"/>
      <c r="KQX11" s="110"/>
      <c r="KQY11" s="110"/>
      <c r="KQZ11" s="110"/>
      <c r="KRA11" s="110"/>
      <c r="KRB11" s="110"/>
      <c r="KRC11" s="110"/>
      <c r="KRD11" s="110"/>
      <c r="KRE11" s="110"/>
      <c r="KRF11" s="110"/>
      <c r="KRG11" s="110"/>
      <c r="KRH11" s="110"/>
      <c r="KRI11" s="110"/>
      <c r="KRJ11" s="110"/>
      <c r="KRK11" s="110"/>
      <c r="KRL11" s="110"/>
      <c r="KRM11" s="110"/>
      <c r="KRN11" s="110"/>
      <c r="KRO11" s="110"/>
      <c r="KRP11" s="110"/>
      <c r="KRQ11" s="110"/>
      <c r="KRR11" s="110"/>
      <c r="KRS11" s="110"/>
      <c r="KRT11" s="110"/>
      <c r="KRU11" s="110"/>
      <c r="KRV11" s="110"/>
      <c r="KRW11" s="110"/>
      <c r="KRX11" s="110"/>
      <c r="KRY11" s="110"/>
      <c r="KRZ11" s="110"/>
      <c r="KSA11" s="110"/>
      <c r="KSB11" s="110"/>
      <c r="KSC11" s="110"/>
      <c r="KSD11" s="110"/>
      <c r="KSE11" s="110"/>
      <c r="KSF11" s="110"/>
      <c r="KSG11" s="110"/>
      <c r="KSH11" s="110"/>
      <c r="KSI11" s="110"/>
      <c r="KSJ11" s="110"/>
      <c r="KSK11" s="110"/>
      <c r="KSL11" s="110"/>
      <c r="KSM11" s="110"/>
      <c r="KSN11" s="110"/>
      <c r="KSO11" s="110"/>
      <c r="KSP11" s="110"/>
      <c r="KSQ11" s="110"/>
      <c r="KSR11" s="110"/>
      <c r="KSS11" s="110"/>
      <c r="KST11" s="110"/>
      <c r="KSU11" s="110"/>
      <c r="KSV11" s="110"/>
      <c r="KSW11" s="110"/>
      <c r="KSX11" s="110"/>
      <c r="KSY11" s="110"/>
      <c r="KSZ11" s="110"/>
      <c r="KTA11" s="110"/>
      <c r="KTB11" s="110"/>
      <c r="KTC11" s="110"/>
      <c r="KTD11" s="110"/>
      <c r="KTE11" s="110"/>
      <c r="KTF11" s="110"/>
      <c r="KTG11" s="110"/>
      <c r="KTH11" s="110"/>
      <c r="KTI11" s="110"/>
      <c r="KTJ11" s="110"/>
      <c r="KTK11" s="110"/>
      <c r="KTL11" s="110"/>
      <c r="KTM11" s="110"/>
      <c r="KTN11" s="110"/>
      <c r="KTO11" s="110"/>
      <c r="KTP11" s="110"/>
      <c r="KTQ11" s="110"/>
      <c r="KTR11" s="110"/>
      <c r="KTS11" s="110"/>
      <c r="KTT11" s="110"/>
      <c r="KTU11" s="110"/>
      <c r="KTV11" s="110"/>
      <c r="KTW11" s="110"/>
      <c r="KTX11" s="110"/>
      <c r="KTY11" s="110"/>
      <c r="KTZ11" s="110"/>
      <c r="KUA11" s="110"/>
      <c r="KUB11" s="110"/>
      <c r="KUC11" s="110"/>
      <c r="KUD11" s="110"/>
      <c r="KUE11" s="110"/>
      <c r="KUF11" s="110"/>
      <c r="KUG11" s="110"/>
      <c r="KUH11" s="110"/>
      <c r="KUI11" s="110"/>
      <c r="KUJ11" s="110"/>
      <c r="KUK11" s="110"/>
      <c r="KUL11" s="110"/>
      <c r="KUM11" s="110"/>
      <c r="KUN11" s="110"/>
      <c r="KUO11" s="110"/>
      <c r="KUP11" s="110"/>
      <c r="KUQ11" s="110"/>
      <c r="KUR11" s="110"/>
      <c r="KUS11" s="110"/>
      <c r="KUT11" s="110"/>
      <c r="KUU11" s="110"/>
      <c r="KUV11" s="110"/>
      <c r="KUW11" s="110"/>
      <c r="KUX11" s="110"/>
      <c r="KUY11" s="110"/>
      <c r="KUZ11" s="110"/>
      <c r="KVA11" s="110"/>
      <c r="KVB11" s="110"/>
      <c r="KVC11" s="110"/>
      <c r="KVD11" s="110"/>
      <c r="KVE11" s="110"/>
      <c r="KVF11" s="110"/>
      <c r="KVG11" s="110"/>
      <c r="KVH11" s="110"/>
      <c r="KVI11" s="110"/>
      <c r="KVJ11" s="110"/>
      <c r="KVK11" s="110"/>
      <c r="KVL11" s="110"/>
      <c r="KVM11" s="110"/>
      <c r="KVN11" s="110"/>
      <c r="KVO11" s="110"/>
      <c r="KVP11" s="110"/>
      <c r="KVQ11" s="110"/>
      <c r="KVR11" s="110"/>
      <c r="KVS11" s="110"/>
      <c r="KVT11" s="110"/>
      <c r="KVU11" s="110"/>
      <c r="KVV11" s="110"/>
      <c r="KVW11" s="110"/>
      <c r="KVX11" s="110"/>
      <c r="KVY11" s="110"/>
      <c r="KVZ11" s="110"/>
      <c r="KWA11" s="110"/>
      <c r="KWB11" s="110"/>
      <c r="KWC11" s="110"/>
      <c r="KWD11" s="110"/>
      <c r="KWE11" s="110"/>
      <c r="KWF11" s="110"/>
      <c r="KWG11" s="110"/>
      <c r="KWH11" s="110"/>
      <c r="KWI11" s="110"/>
      <c r="KWJ11" s="110"/>
      <c r="KWK11" s="110"/>
      <c r="KWL11" s="110"/>
      <c r="KWM11" s="110"/>
      <c r="KWN11" s="110"/>
      <c r="KWO11" s="110"/>
      <c r="KWP11" s="110"/>
      <c r="KWQ11" s="110"/>
      <c r="KWR11" s="110"/>
      <c r="KWS11" s="110"/>
      <c r="KWT11" s="110"/>
      <c r="KWU11" s="110"/>
      <c r="KWV11" s="110"/>
      <c r="KWW11" s="110"/>
      <c r="KWX11" s="110"/>
      <c r="KWY11" s="110"/>
      <c r="KWZ11" s="110"/>
      <c r="KXA11" s="110"/>
      <c r="KXB11" s="110"/>
      <c r="KXC11" s="110"/>
      <c r="KXD11" s="110"/>
      <c r="KXE11" s="110"/>
      <c r="KXF11" s="110"/>
      <c r="KXG11" s="110"/>
      <c r="KXH11" s="110"/>
      <c r="KXI11" s="110"/>
      <c r="KXJ11" s="110"/>
      <c r="KXK11" s="110"/>
      <c r="KXL11" s="110"/>
      <c r="KXM11" s="110"/>
      <c r="KXN11" s="110"/>
      <c r="KXO11" s="110"/>
      <c r="KXP11" s="110"/>
      <c r="KXQ11" s="110"/>
      <c r="KXR11" s="110"/>
      <c r="KXS11" s="110"/>
      <c r="KXT11" s="110"/>
      <c r="KXU11" s="110"/>
      <c r="KXV11" s="110"/>
      <c r="KXW11" s="110"/>
      <c r="KXX11" s="110"/>
      <c r="KXY11" s="110"/>
      <c r="KXZ11" s="110"/>
      <c r="KYA11" s="110"/>
      <c r="KYB11" s="110"/>
      <c r="KYC11" s="110"/>
      <c r="KYD11" s="110"/>
      <c r="KYE11" s="110"/>
      <c r="KYF11" s="110"/>
      <c r="KYG11" s="110"/>
      <c r="KYH11" s="110"/>
      <c r="KYI11" s="110"/>
      <c r="KYJ11" s="110"/>
      <c r="KYK11" s="110"/>
      <c r="KYL11" s="110"/>
      <c r="KYM11" s="110"/>
      <c r="KYN11" s="110"/>
      <c r="KYO11" s="110"/>
      <c r="KYP11" s="110"/>
      <c r="KYQ11" s="110"/>
      <c r="KYR11" s="110"/>
      <c r="KYS11" s="110"/>
      <c r="KYT11" s="110"/>
      <c r="KYU11" s="110"/>
      <c r="KYV11" s="110"/>
      <c r="KYW11" s="110"/>
      <c r="KYX11" s="110"/>
      <c r="KYY11" s="110"/>
      <c r="KYZ11" s="110"/>
      <c r="KZA11" s="110"/>
      <c r="KZB11" s="110"/>
      <c r="KZC11" s="110"/>
      <c r="KZD11" s="110"/>
      <c r="KZE11" s="110"/>
      <c r="KZF11" s="110"/>
      <c r="KZG11" s="110"/>
      <c r="KZH11" s="110"/>
      <c r="KZI11" s="110"/>
      <c r="KZJ11" s="110"/>
      <c r="KZK11" s="110"/>
      <c r="KZL11" s="110"/>
      <c r="KZM11" s="110"/>
      <c r="KZN11" s="110"/>
      <c r="KZO11" s="110"/>
      <c r="KZP11" s="110"/>
      <c r="KZQ11" s="110"/>
      <c r="KZR11" s="110"/>
      <c r="KZS11" s="110"/>
      <c r="KZT11" s="110"/>
      <c r="KZU11" s="110"/>
      <c r="KZV11" s="110"/>
      <c r="KZW11" s="110"/>
      <c r="KZX11" s="110"/>
      <c r="KZY11" s="110"/>
      <c r="KZZ11" s="110"/>
      <c r="LAA11" s="110"/>
      <c r="LAB11" s="110"/>
      <c r="LAC11" s="110"/>
      <c r="LAD11" s="110"/>
      <c r="LAE11" s="110"/>
      <c r="LAF11" s="110"/>
      <c r="LAG11" s="110"/>
      <c r="LAH11" s="110"/>
      <c r="LAI11" s="110"/>
      <c r="LAJ11" s="110"/>
      <c r="LAK11" s="110"/>
      <c r="LAL11" s="110"/>
      <c r="LAM11" s="110"/>
      <c r="LAN11" s="110"/>
      <c r="LAO11" s="110"/>
      <c r="LAP11" s="110"/>
      <c r="LAQ11" s="110"/>
      <c r="LAR11" s="110"/>
      <c r="LAS11" s="110"/>
      <c r="LAT11" s="110"/>
      <c r="LAU11" s="110"/>
      <c r="LAV11" s="110"/>
      <c r="LAW11" s="110"/>
      <c r="LAX11" s="110"/>
      <c r="LAY11" s="110"/>
      <c r="LAZ11" s="110"/>
      <c r="LBA11" s="110"/>
      <c r="LBB11" s="110"/>
      <c r="LBC11" s="110"/>
      <c r="LBD11" s="110"/>
      <c r="LBE11" s="110"/>
      <c r="LBF11" s="110"/>
      <c r="LBG11" s="110"/>
      <c r="LBH11" s="110"/>
      <c r="LBI11" s="110"/>
      <c r="LBJ11" s="110"/>
      <c r="LBK11" s="110"/>
      <c r="LBL11" s="110"/>
      <c r="LBM11" s="110"/>
      <c r="LBN11" s="110"/>
      <c r="LBO11" s="110"/>
      <c r="LBP11" s="110"/>
      <c r="LBQ11" s="110"/>
      <c r="LBR11" s="110"/>
      <c r="LBS11" s="110"/>
      <c r="LBT11" s="110"/>
      <c r="LBU11" s="110"/>
      <c r="LBV11" s="110"/>
      <c r="LBW11" s="110"/>
      <c r="LBX11" s="110"/>
      <c r="LBY11" s="110"/>
      <c r="LBZ11" s="110"/>
      <c r="LCA11" s="110"/>
      <c r="LCB11" s="110"/>
      <c r="LCC11" s="110"/>
      <c r="LCD11" s="110"/>
      <c r="LCE11" s="110"/>
      <c r="LCF11" s="110"/>
      <c r="LCG11" s="110"/>
      <c r="LCH11" s="110"/>
      <c r="LCI11" s="110"/>
      <c r="LCJ11" s="110"/>
      <c r="LCK11" s="110"/>
      <c r="LCL11" s="110"/>
      <c r="LCM11" s="110"/>
      <c r="LCN11" s="110"/>
      <c r="LCO11" s="110"/>
      <c r="LCP11" s="110"/>
      <c r="LCQ11" s="110"/>
      <c r="LCR11" s="110"/>
      <c r="LCS11" s="110"/>
      <c r="LCT11" s="110"/>
      <c r="LCU11" s="110"/>
      <c r="LCV11" s="110"/>
      <c r="LCW11" s="110"/>
      <c r="LCX11" s="110"/>
      <c r="LCY11" s="110"/>
      <c r="LCZ11" s="110"/>
      <c r="LDA11" s="110"/>
      <c r="LDB11" s="110"/>
      <c r="LDC11" s="110"/>
      <c r="LDD11" s="110"/>
      <c r="LDE11" s="110"/>
      <c r="LDF11" s="110"/>
      <c r="LDG11" s="110"/>
      <c r="LDH11" s="110"/>
      <c r="LDI11" s="110"/>
      <c r="LDJ11" s="110"/>
      <c r="LDK11" s="110"/>
      <c r="LDL11" s="110"/>
      <c r="LDM11" s="110"/>
      <c r="LDN11" s="110"/>
      <c r="LDO11" s="110"/>
      <c r="LDP11" s="110"/>
      <c r="LDQ11" s="110"/>
      <c r="LDR11" s="110"/>
      <c r="LDS11" s="110"/>
      <c r="LDT11" s="110"/>
      <c r="LDU11" s="110"/>
      <c r="LDV11" s="110"/>
      <c r="LDW11" s="110"/>
      <c r="LDX11" s="110"/>
      <c r="LDY11" s="110"/>
      <c r="LDZ11" s="110"/>
      <c r="LEA11" s="110"/>
      <c r="LEB11" s="110"/>
      <c r="LEC11" s="110"/>
      <c r="LED11" s="110"/>
      <c r="LEE11" s="110"/>
      <c r="LEF11" s="110"/>
      <c r="LEG11" s="110"/>
      <c r="LEH11" s="110"/>
      <c r="LEI11" s="110"/>
      <c r="LEJ11" s="110"/>
      <c r="LEK11" s="110"/>
      <c r="LEL11" s="110"/>
      <c r="LEM11" s="110"/>
      <c r="LEN11" s="110"/>
      <c r="LEO11" s="110"/>
      <c r="LEP11" s="110"/>
      <c r="LEQ11" s="110"/>
      <c r="LER11" s="110"/>
      <c r="LES11" s="110"/>
      <c r="LET11" s="110"/>
      <c r="LEU11" s="110"/>
      <c r="LEV11" s="110"/>
      <c r="LEW11" s="110"/>
      <c r="LEX11" s="110"/>
      <c r="LEY11" s="110"/>
      <c r="LEZ11" s="110"/>
      <c r="LFA11" s="110"/>
      <c r="LFB11" s="110"/>
      <c r="LFC11" s="110"/>
      <c r="LFD11" s="110"/>
      <c r="LFE11" s="110"/>
      <c r="LFF11" s="110"/>
      <c r="LFG11" s="110"/>
      <c r="LFH11" s="110"/>
      <c r="LFI11" s="110"/>
      <c r="LFJ11" s="110"/>
      <c r="LFK11" s="110"/>
      <c r="LFL11" s="110"/>
      <c r="LFM11" s="110"/>
      <c r="LFN11" s="110"/>
      <c r="LFO11" s="110"/>
      <c r="LFP11" s="110"/>
      <c r="LFQ11" s="110"/>
      <c r="LFR11" s="110"/>
      <c r="LFS11" s="110"/>
      <c r="LFT11" s="110"/>
      <c r="LFU11" s="110"/>
      <c r="LFV11" s="110"/>
      <c r="LFW11" s="110"/>
      <c r="LFX11" s="110"/>
      <c r="LFY11" s="110"/>
      <c r="LFZ11" s="110"/>
      <c r="LGA11" s="110"/>
      <c r="LGB11" s="110"/>
      <c r="LGC11" s="110"/>
      <c r="LGD11" s="110"/>
      <c r="LGE11" s="110"/>
      <c r="LGF11" s="110"/>
      <c r="LGG11" s="110"/>
      <c r="LGH11" s="110"/>
      <c r="LGI11" s="110"/>
      <c r="LGJ11" s="110"/>
      <c r="LGK11" s="110"/>
      <c r="LGL11" s="110"/>
      <c r="LGM11" s="110"/>
      <c r="LGN11" s="110"/>
      <c r="LGO11" s="110"/>
      <c r="LGP11" s="110"/>
      <c r="LGQ11" s="110"/>
      <c r="LGR11" s="110"/>
      <c r="LGS11" s="110"/>
      <c r="LGT11" s="110"/>
      <c r="LGU11" s="110"/>
      <c r="LGV11" s="110"/>
      <c r="LGW11" s="110"/>
      <c r="LGX11" s="110"/>
      <c r="LGY11" s="110"/>
      <c r="LGZ11" s="110"/>
      <c r="LHA11" s="110"/>
      <c r="LHB11" s="110"/>
      <c r="LHC11" s="110"/>
      <c r="LHD11" s="110"/>
      <c r="LHE11" s="110"/>
      <c r="LHF11" s="110"/>
      <c r="LHG11" s="110"/>
      <c r="LHH11" s="110"/>
      <c r="LHI11" s="110"/>
      <c r="LHJ11" s="110"/>
      <c r="LHK11" s="110"/>
      <c r="LHL11" s="110"/>
      <c r="LHM11" s="110"/>
      <c r="LHN11" s="110"/>
      <c r="LHO11" s="110"/>
      <c r="LHP11" s="110"/>
      <c r="LHQ11" s="110"/>
      <c r="LHR11" s="110"/>
      <c r="LHS11" s="110"/>
      <c r="LHT11" s="110"/>
      <c r="LHU11" s="110"/>
      <c r="LHV11" s="110"/>
      <c r="LHW11" s="110"/>
      <c r="LHX11" s="110"/>
      <c r="LHY11" s="110"/>
      <c r="LHZ11" s="110"/>
      <c r="LIA11" s="110"/>
      <c r="LIB11" s="110"/>
      <c r="LIC11" s="110"/>
      <c r="LID11" s="110"/>
      <c r="LIE11" s="110"/>
      <c r="LIF11" s="110"/>
      <c r="LIG11" s="110"/>
      <c r="LIH11" s="110"/>
      <c r="LII11" s="110"/>
      <c r="LIJ11" s="110"/>
      <c r="LIK11" s="110"/>
      <c r="LIL11" s="110"/>
      <c r="LIM11" s="110"/>
      <c r="LIN11" s="110"/>
      <c r="LIO11" s="110"/>
      <c r="LIP11" s="110"/>
      <c r="LIQ11" s="110"/>
      <c r="LIR11" s="110"/>
      <c r="LIS11" s="110"/>
      <c r="LIT11" s="110"/>
      <c r="LIU11" s="110"/>
      <c r="LIV11" s="110"/>
      <c r="LIW11" s="110"/>
      <c r="LIX11" s="110"/>
      <c r="LIY11" s="110"/>
      <c r="LIZ11" s="110"/>
      <c r="LJA11" s="110"/>
      <c r="LJB11" s="110"/>
      <c r="LJC11" s="110"/>
      <c r="LJD11" s="110"/>
      <c r="LJE11" s="110"/>
      <c r="LJF11" s="110"/>
      <c r="LJG11" s="110"/>
      <c r="LJH11" s="110"/>
      <c r="LJI11" s="110"/>
      <c r="LJJ11" s="110"/>
      <c r="LJK11" s="110"/>
      <c r="LJL11" s="110"/>
      <c r="LJM11" s="110"/>
      <c r="LJN11" s="110"/>
      <c r="LJO11" s="110"/>
      <c r="LJP11" s="110"/>
      <c r="LJQ11" s="110"/>
      <c r="LJR11" s="110"/>
      <c r="LJS11" s="110"/>
      <c r="LJT11" s="110"/>
      <c r="LJU11" s="110"/>
      <c r="LJV11" s="110"/>
      <c r="LJW11" s="110"/>
      <c r="LJX11" s="110"/>
      <c r="LJY11" s="110"/>
      <c r="LJZ11" s="110"/>
      <c r="LKA11" s="110"/>
      <c r="LKB11" s="110"/>
      <c r="LKC11" s="110"/>
      <c r="LKD11" s="110"/>
      <c r="LKE11" s="110"/>
      <c r="LKF11" s="110"/>
      <c r="LKG11" s="110"/>
      <c r="LKH11" s="110"/>
      <c r="LKI11" s="110"/>
      <c r="LKJ11" s="110"/>
      <c r="LKK11" s="110"/>
      <c r="LKL11" s="110"/>
      <c r="LKM11" s="110"/>
      <c r="LKN11" s="110"/>
      <c r="LKO11" s="110"/>
      <c r="LKP11" s="110"/>
      <c r="LKQ11" s="110"/>
      <c r="LKR11" s="110"/>
      <c r="LKS11" s="110"/>
      <c r="LKT11" s="110"/>
      <c r="LKU11" s="110"/>
      <c r="LKV11" s="110"/>
      <c r="LKW11" s="110"/>
      <c r="LKX11" s="110"/>
      <c r="LKY11" s="110"/>
      <c r="LKZ11" s="110"/>
      <c r="LLA11" s="110"/>
      <c r="LLB11" s="110"/>
      <c r="LLC11" s="110"/>
      <c r="LLD11" s="110"/>
      <c r="LLE11" s="110"/>
      <c r="LLF11" s="110"/>
      <c r="LLG11" s="110"/>
      <c r="LLH11" s="110"/>
      <c r="LLI11" s="110"/>
      <c r="LLJ11" s="110"/>
      <c r="LLK11" s="110"/>
      <c r="LLL11" s="110"/>
      <c r="LLM11" s="110"/>
      <c r="LLN11" s="110"/>
      <c r="LLO11" s="110"/>
      <c r="LLP11" s="110"/>
      <c r="LLQ11" s="110"/>
      <c r="LLR11" s="110"/>
      <c r="LLS11" s="110"/>
      <c r="LLT11" s="110"/>
      <c r="LLU11" s="110"/>
      <c r="LLV11" s="110"/>
      <c r="LLW11" s="110"/>
      <c r="LLX11" s="110"/>
      <c r="LLY11" s="110"/>
      <c r="LLZ11" s="110"/>
      <c r="LMA11" s="110"/>
      <c r="LMB11" s="110"/>
      <c r="LMC11" s="110"/>
      <c r="LMD11" s="110"/>
      <c r="LME11" s="110"/>
      <c r="LMF11" s="110"/>
      <c r="LMG11" s="110"/>
      <c r="LMH11" s="110"/>
      <c r="LMI11" s="110"/>
      <c r="LMJ11" s="110"/>
      <c r="LMK11" s="110"/>
      <c r="LML11" s="110"/>
      <c r="LMM11" s="110"/>
      <c r="LMN11" s="110"/>
      <c r="LMO11" s="110"/>
      <c r="LMP11" s="110"/>
      <c r="LMQ11" s="110"/>
      <c r="LMR11" s="110"/>
      <c r="LMS11" s="110"/>
      <c r="LMT11" s="110"/>
      <c r="LMU11" s="110"/>
      <c r="LMV11" s="110"/>
      <c r="LMW11" s="110"/>
      <c r="LMX11" s="110"/>
      <c r="LMY11" s="110"/>
      <c r="LMZ11" s="110"/>
      <c r="LNA11" s="110"/>
      <c r="LNB11" s="110"/>
      <c r="LNC11" s="110"/>
      <c r="LND11" s="110"/>
      <c r="LNE11" s="110"/>
      <c r="LNF11" s="110"/>
      <c r="LNG11" s="110"/>
      <c r="LNH11" s="110"/>
      <c r="LNI11" s="110"/>
      <c r="LNJ11" s="110"/>
      <c r="LNK11" s="110"/>
      <c r="LNL11" s="110"/>
      <c r="LNM11" s="110"/>
      <c r="LNN11" s="110"/>
      <c r="LNO11" s="110"/>
      <c r="LNP11" s="110"/>
      <c r="LNQ11" s="110"/>
      <c r="LNR11" s="110"/>
      <c r="LNS11" s="110"/>
      <c r="LNT11" s="110"/>
      <c r="LNU11" s="110"/>
      <c r="LNV11" s="110"/>
      <c r="LNW11" s="110"/>
      <c r="LNX11" s="110"/>
      <c r="LNY11" s="110"/>
      <c r="LNZ11" s="110"/>
      <c r="LOA11" s="110"/>
      <c r="LOB11" s="110"/>
      <c r="LOC11" s="110"/>
      <c r="LOD11" s="110"/>
      <c r="LOE11" s="110"/>
      <c r="LOF11" s="110"/>
      <c r="LOG11" s="110"/>
      <c r="LOH11" s="110"/>
      <c r="LOI11" s="110"/>
      <c r="LOJ11" s="110"/>
      <c r="LOK11" s="110"/>
      <c r="LOL11" s="110"/>
      <c r="LOM11" s="110"/>
      <c r="LON11" s="110"/>
      <c r="LOO11" s="110"/>
      <c r="LOP11" s="110"/>
      <c r="LOQ11" s="110"/>
      <c r="LOR11" s="110"/>
      <c r="LOS11" s="110"/>
      <c r="LOT11" s="110"/>
      <c r="LOU11" s="110"/>
      <c r="LOV11" s="110"/>
      <c r="LOW11" s="110"/>
      <c r="LOX11" s="110"/>
      <c r="LOY11" s="110"/>
      <c r="LOZ11" s="110"/>
      <c r="LPA11" s="110"/>
      <c r="LPB11" s="110"/>
      <c r="LPC11" s="110"/>
      <c r="LPD11" s="110"/>
      <c r="LPE11" s="110"/>
      <c r="LPF11" s="110"/>
      <c r="LPG11" s="110"/>
      <c r="LPH11" s="110"/>
      <c r="LPI11" s="110"/>
      <c r="LPJ11" s="110"/>
      <c r="LPK11" s="110"/>
      <c r="LPL11" s="110"/>
      <c r="LPM11" s="110"/>
      <c r="LPN11" s="110"/>
      <c r="LPO11" s="110"/>
      <c r="LPP11" s="110"/>
      <c r="LPQ11" s="110"/>
      <c r="LPR11" s="110"/>
      <c r="LPS11" s="110"/>
      <c r="LPT11" s="110"/>
      <c r="LPU11" s="110"/>
      <c r="LPV11" s="110"/>
      <c r="LPW11" s="110"/>
      <c r="LPX11" s="110"/>
      <c r="LPY11" s="110"/>
      <c r="LPZ11" s="110"/>
      <c r="LQA11" s="110"/>
      <c r="LQB11" s="110"/>
      <c r="LQC11" s="110"/>
      <c r="LQD11" s="110"/>
      <c r="LQE11" s="110"/>
      <c r="LQF11" s="110"/>
      <c r="LQG11" s="110"/>
      <c r="LQH11" s="110"/>
      <c r="LQI11" s="110"/>
      <c r="LQJ11" s="110"/>
      <c r="LQK11" s="110"/>
      <c r="LQL11" s="110"/>
      <c r="LQM11" s="110"/>
      <c r="LQN11" s="110"/>
      <c r="LQO11" s="110"/>
      <c r="LQP11" s="110"/>
      <c r="LQQ11" s="110"/>
      <c r="LQR11" s="110"/>
      <c r="LQS11" s="110"/>
      <c r="LQT11" s="110"/>
      <c r="LQU11" s="110"/>
      <c r="LQV11" s="110"/>
      <c r="LQW11" s="110"/>
      <c r="LQX11" s="110"/>
      <c r="LQY11" s="110"/>
      <c r="LQZ11" s="110"/>
      <c r="LRA11" s="110"/>
      <c r="LRB11" s="110"/>
      <c r="LRC11" s="110"/>
      <c r="LRD11" s="110"/>
      <c r="LRE11" s="110"/>
      <c r="LRF11" s="110"/>
      <c r="LRG11" s="110"/>
      <c r="LRH11" s="110"/>
      <c r="LRI11" s="110"/>
      <c r="LRJ11" s="110"/>
      <c r="LRK11" s="110"/>
      <c r="LRL11" s="110"/>
      <c r="LRM11" s="110"/>
      <c r="LRN11" s="110"/>
      <c r="LRO11" s="110"/>
      <c r="LRP11" s="110"/>
      <c r="LRQ11" s="110"/>
      <c r="LRR11" s="110"/>
      <c r="LRS11" s="110"/>
      <c r="LRT11" s="110"/>
      <c r="LRU11" s="110"/>
      <c r="LRV11" s="110"/>
      <c r="LRW11" s="110"/>
      <c r="LRX11" s="110"/>
      <c r="LRY11" s="110"/>
      <c r="LRZ11" s="110"/>
      <c r="LSA11" s="110"/>
      <c r="LSB11" s="110"/>
      <c r="LSC11" s="110"/>
      <c r="LSD11" s="110"/>
      <c r="LSE11" s="110"/>
      <c r="LSF11" s="110"/>
      <c r="LSG11" s="110"/>
      <c r="LSH11" s="110"/>
      <c r="LSI11" s="110"/>
      <c r="LSJ11" s="110"/>
      <c r="LSK11" s="110"/>
      <c r="LSL11" s="110"/>
      <c r="LSM11" s="110"/>
      <c r="LSN11" s="110"/>
      <c r="LSO11" s="110"/>
      <c r="LSP11" s="110"/>
      <c r="LSQ11" s="110"/>
      <c r="LSR11" s="110"/>
      <c r="LSS11" s="110"/>
      <c r="LST11" s="110"/>
      <c r="LSU11" s="110"/>
      <c r="LSV11" s="110"/>
      <c r="LSW11" s="110"/>
      <c r="LSX11" s="110"/>
      <c r="LSY11" s="110"/>
      <c r="LSZ11" s="110"/>
      <c r="LTA11" s="110"/>
      <c r="LTB11" s="110"/>
      <c r="LTC11" s="110"/>
      <c r="LTD11" s="110"/>
      <c r="LTE11" s="110"/>
      <c r="LTF11" s="110"/>
      <c r="LTG11" s="110"/>
      <c r="LTH11" s="110"/>
      <c r="LTI11" s="110"/>
      <c r="LTJ11" s="110"/>
      <c r="LTK11" s="110"/>
      <c r="LTL11" s="110"/>
      <c r="LTM11" s="110"/>
      <c r="LTN11" s="110"/>
      <c r="LTO11" s="110"/>
      <c r="LTP11" s="110"/>
      <c r="LTQ11" s="110"/>
      <c r="LTR11" s="110"/>
      <c r="LTS11" s="110"/>
      <c r="LTT11" s="110"/>
      <c r="LTU11" s="110"/>
      <c r="LTV11" s="110"/>
      <c r="LTW11" s="110"/>
      <c r="LTX11" s="110"/>
      <c r="LTY11" s="110"/>
      <c r="LTZ11" s="110"/>
      <c r="LUA11" s="110"/>
      <c r="LUB11" s="110"/>
      <c r="LUC11" s="110"/>
      <c r="LUD11" s="110"/>
      <c r="LUE11" s="110"/>
      <c r="LUF11" s="110"/>
      <c r="LUG11" s="110"/>
      <c r="LUH11" s="110"/>
      <c r="LUI11" s="110"/>
      <c r="LUJ11" s="110"/>
      <c r="LUK11" s="110"/>
      <c r="LUL11" s="110"/>
      <c r="LUM11" s="110"/>
      <c r="LUN11" s="110"/>
      <c r="LUO11" s="110"/>
      <c r="LUP11" s="110"/>
      <c r="LUQ11" s="110"/>
      <c r="LUR11" s="110"/>
      <c r="LUS11" s="110"/>
      <c r="LUT11" s="110"/>
      <c r="LUU11" s="110"/>
      <c r="LUV11" s="110"/>
      <c r="LUW11" s="110"/>
      <c r="LUX11" s="110"/>
      <c r="LUY11" s="110"/>
      <c r="LUZ11" s="110"/>
      <c r="LVA11" s="110"/>
      <c r="LVB11" s="110"/>
      <c r="LVC11" s="110"/>
      <c r="LVD11" s="110"/>
      <c r="LVE11" s="110"/>
      <c r="LVF11" s="110"/>
      <c r="LVG11" s="110"/>
      <c r="LVH11" s="110"/>
      <c r="LVI11" s="110"/>
      <c r="LVJ11" s="110"/>
      <c r="LVK11" s="110"/>
      <c r="LVL11" s="110"/>
      <c r="LVM11" s="110"/>
      <c r="LVN11" s="110"/>
      <c r="LVO11" s="110"/>
      <c r="LVP11" s="110"/>
      <c r="LVQ11" s="110"/>
      <c r="LVR11" s="110"/>
      <c r="LVS11" s="110"/>
      <c r="LVT11" s="110"/>
      <c r="LVU11" s="110"/>
      <c r="LVV11" s="110"/>
      <c r="LVW11" s="110"/>
      <c r="LVX11" s="110"/>
      <c r="LVY11" s="110"/>
      <c r="LVZ11" s="110"/>
      <c r="LWA11" s="110"/>
      <c r="LWB11" s="110"/>
      <c r="LWC11" s="110"/>
      <c r="LWD11" s="110"/>
      <c r="LWE11" s="110"/>
      <c r="LWF11" s="110"/>
      <c r="LWG11" s="110"/>
      <c r="LWH11" s="110"/>
      <c r="LWI11" s="110"/>
      <c r="LWJ11" s="110"/>
      <c r="LWK11" s="110"/>
      <c r="LWL11" s="110"/>
      <c r="LWM11" s="110"/>
      <c r="LWN11" s="110"/>
      <c r="LWO11" s="110"/>
      <c r="LWP11" s="110"/>
      <c r="LWQ11" s="110"/>
      <c r="LWR11" s="110"/>
      <c r="LWS11" s="110"/>
      <c r="LWT11" s="110"/>
      <c r="LWU11" s="110"/>
      <c r="LWV11" s="110"/>
      <c r="LWW11" s="110"/>
      <c r="LWX11" s="110"/>
      <c r="LWY11" s="110"/>
      <c r="LWZ11" s="110"/>
      <c r="LXA11" s="110"/>
      <c r="LXB11" s="110"/>
      <c r="LXC11" s="110"/>
      <c r="LXD11" s="110"/>
      <c r="LXE11" s="110"/>
      <c r="LXF11" s="110"/>
      <c r="LXG11" s="110"/>
      <c r="LXH11" s="110"/>
      <c r="LXI11" s="110"/>
      <c r="LXJ11" s="110"/>
      <c r="LXK11" s="110"/>
      <c r="LXL11" s="110"/>
      <c r="LXM11" s="110"/>
      <c r="LXN11" s="110"/>
      <c r="LXO11" s="110"/>
      <c r="LXP11" s="110"/>
      <c r="LXQ11" s="110"/>
      <c r="LXR11" s="110"/>
      <c r="LXS11" s="110"/>
      <c r="LXT11" s="110"/>
      <c r="LXU11" s="110"/>
      <c r="LXV11" s="110"/>
      <c r="LXW11" s="110"/>
      <c r="LXX11" s="110"/>
      <c r="LXY11" s="110"/>
      <c r="LXZ11" s="110"/>
      <c r="LYA11" s="110"/>
      <c r="LYB11" s="110"/>
      <c r="LYC11" s="110"/>
      <c r="LYD11" s="110"/>
      <c r="LYE11" s="110"/>
      <c r="LYF11" s="110"/>
      <c r="LYG11" s="110"/>
      <c r="LYH11" s="110"/>
      <c r="LYI11" s="110"/>
      <c r="LYJ11" s="110"/>
      <c r="LYK11" s="110"/>
      <c r="LYL11" s="110"/>
      <c r="LYM11" s="110"/>
      <c r="LYN11" s="110"/>
      <c r="LYO11" s="110"/>
      <c r="LYP11" s="110"/>
      <c r="LYQ11" s="110"/>
      <c r="LYR11" s="110"/>
      <c r="LYS11" s="110"/>
      <c r="LYT11" s="110"/>
      <c r="LYU11" s="110"/>
      <c r="LYV11" s="110"/>
      <c r="LYW11" s="110"/>
      <c r="LYX11" s="110"/>
      <c r="LYY11" s="110"/>
      <c r="LYZ11" s="110"/>
      <c r="LZA11" s="110"/>
      <c r="LZB11" s="110"/>
      <c r="LZC11" s="110"/>
      <c r="LZD11" s="110"/>
      <c r="LZE11" s="110"/>
      <c r="LZF11" s="110"/>
      <c r="LZG11" s="110"/>
      <c r="LZH11" s="110"/>
      <c r="LZI11" s="110"/>
      <c r="LZJ11" s="110"/>
      <c r="LZK11" s="110"/>
      <c r="LZL11" s="110"/>
      <c r="LZM11" s="110"/>
      <c r="LZN11" s="110"/>
      <c r="LZO11" s="110"/>
      <c r="LZP11" s="110"/>
      <c r="LZQ11" s="110"/>
      <c r="LZR11" s="110"/>
      <c r="LZS11" s="110"/>
      <c r="LZT11" s="110"/>
      <c r="LZU11" s="110"/>
      <c r="LZV11" s="110"/>
      <c r="LZW11" s="110"/>
      <c r="LZX11" s="110"/>
      <c r="LZY11" s="110"/>
      <c r="LZZ11" s="110"/>
      <c r="MAA11" s="110"/>
      <c r="MAB11" s="110"/>
      <c r="MAC11" s="110"/>
      <c r="MAD11" s="110"/>
      <c r="MAE11" s="110"/>
      <c r="MAF11" s="110"/>
      <c r="MAG11" s="110"/>
      <c r="MAH11" s="110"/>
      <c r="MAI11" s="110"/>
      <c r="MAJ11" s="110"/>
      <c r="MAK11" s="110"/>
      <c r="MAL11" s="110"/>
      <c r="MAM11" s="110"/>
      <c r="MAN11" s="110"/>
      <c r="MAO11" s="110"/>
      <c r="MAP11" s="110"/>
      <c r="MAQ11" s="110"/>
      <c r="MAR11" s="110"/>
      <c r="MAS11" s="110"/>
      <c r="MAT11" s="110"/>
      <c r="MAU11" s="110"/>
      <c r="MAV11" s="110"/>
      <c r="MAW11" s="110"/>
      <c r="MAX11" s="110"/>
      <c r="MAY11" s="110"/>
      <c r="MAZ11" s="110"/>
      <c r="MBA11" s="110"/>
      <c r="MBB11" s="110"/>
      <c r="MBC11" s="110"/>
      <c r="MBD11" s="110"/>
      <c r="MBE11" s="110"/>
      <c r="MBF11" s="110"/>
      <c r="MBG11" s="110"/>
      <c r="MBH11" s="110"/>
      <c r="MBI11" s="110"/>
      <c r="MBJ11" s="110"/>
      <c r="MBK11" s="110"/>
      <c r="MBL11" s="110"/>
      <c r="MBM11" s="110"/>
      <c r="MBN11" s="110"/>
      <c r="MBO11" s="110"/>
      <c r="MBP11" s="110"/>
      <c r="MBQ11" s="110"/>
      <c r="MBR11" s="110"/>
      <c r="MBS11" s="110"/>
      <c r="MBT11" s="110"/>
      <c r="MBU11" s="110"/>
      <c r="MBV11" s="110"/>
      <c r="MBW11" s="110"/>
      <c r="MBX11" s="110"/>
      <c r="MBY11" s="110"/>
      <c r="MBZ11" s="110"/>
      <c r="MCA11" s="110"/>
      <c r="MCB11" s="110"/>
      <c r="MCC11" s="110"/>
      <c r="MCD11" s="110"/>
      <c r="MCE11" s="110"/>
      <c r="MCF11" s="110"/>
      <c r="MCG11" s="110"/>
      <c r="MCH11" s="110"/>
      <c r="MCI11" s="110"/>
      <c r="MCJ11" s="110"/>
      <c r="MCK11" s="110"/>
      <c r="MCL11" s="110"/>
      <c r="MCM11" s="110"/>
      <c r="MCN11" s="110"/>
      <c r="MCO11" s="110"/>
      <c r="MCP11" s="110"/>
      <c r="MCQ11" s="110"/>
      <c r="MCR11" s="110"/>
      <c r="MCS11" s="110"/>
      <c r="MCT11" s="110"/>
      <c r="MCU11" s="110"/>
      <c r="MCV11" s="110"/>
      <c r="MCW11" s="110"/>
      <c r="MCX11" s="110"/>
      <c r="MCY11" s="110"/>
      <c r="MCZ11" s="110"/>
      <c r="MDA11" s="110"/>
      <c r="MDB11" s="110"/>
      <c r="MDC11" s="110"/>
      <c r="MDD11" s="110"/>
      <c r="MDE11" s="110"/>
      <c r="MDF11" s="110"/>
      <c r="MDG11" s="110"/>
      <c r="MDH11" s="110"/>
      <c r="MDI11" s="110"/>
      <c r="MDJ11" s="110"/>
      <c r="MDK11" s="110"/>
      <c r="MDL11" s="110"/>
      <c r="MDM11" s="110"/>
      <c r="MDN11" s="110"/>
      <c r="MDO11" s="110"/>
      <c r="MDP11" s="110"/>
      <c r="MDQ11" s="110"/>
      <c r="MDR11" s="110"/>
      <c r="MDS11" s="110"/>
      <c r="MDT11" s="110"/>
      <c r="MDU11" s="110"/>
      <c r="MDV11" s="110"/>
      <c r="MDW11" s="110"/>
      <c r="MDX11" s="110"/>
      <c r="MDY11" s="110"/>
      <c r="MDZ11" s="110"/>
      <c r="MEA11" s="110"/>
      <c r="MEB11" s="110"/>
      <c r="MEC11" s="110"/>
      <c r="MED11" s="110"/>
      <c r="MEE11" s="110"/>
      <c r="MEF11" s="110"/>
      <c r="MEG11" s="110"/>
      <c r="MEH11" s="110"/>
      <c r="MEI11" s="110"/>
      <c r="MEJ11" s="110"/>
      <c r="MEK11" s="110"/>
      <c r="MEL11" s="110"/>
      <c r="MEM11" s="110"/>
      <c r="MEN11" s="110"/>
      <c r="MEO11" s="110"/>
      <c r="MEP11" s="110"/>
      <c r="MEQ11" s="110"/>
      <c r="MER11" s="110"/>
      <c r="MES11" s="110"/>
      <c r="MET11" s="110"/>
      <c r="MEU11" s="110"/>
      <c r="MEV11" s="110"/>
      <c r="MEW11" s="110"/>
      <c r="MEX11" s="110"/>
      <c r="MEY11" s="110"/>
      <c r="MEZ11" s="110"/>
      <c r="MFA11" s="110"/>
      <c r="MFB11" s="110"/>
      <c r="MFC11" s="110"/>
      <c r="MFD11" s="110"/>
      <c r="MFE11" s="110"/>
      <c r="MFF11" s="110"/>
      <c r="MFG11" s="110"/>
      <c r="MFH11" s="110"/>
      <c r="MFI11" s="110"/>
      <c r="MFJ11" s="110"/>
      <c r="MFK11" s="110"/>
      <c r="MFL11" s="110"/>
      <c r="MFM11" s="110"/>
      <c r="MFN11" s="110"/>
      <c r="MFO11" s="110"/>
      <c r="MFP11" s="110"/>
      <c r="MFQ11" s="110"/>
      <c r="MFR11" s="110"/>
      <c r="MFS11" s="110"/>
      <c r="MFT11" s="110"/>
      <c r="MFU11" s="110"/>
      <c r="MFV11" s="110"/>
      <c r="MFW11" s="110"/>
      <c r="MFX11" s="110"/>
      <c r="MFY11" s="110"/>
      <c r="MFZ11" s="110"/>
      <c r="MGA11" s="110"/>
      <c r="MGB11" s="110"/>
      <c r="MGC11" s="110"/>
      <c r="MGD11" s="110"/>
      <c r="MGE11" s="110"/>
      <c r="MGF11" s="110"/>
      <c r="MGG11" s="110"/>
      <c r="MGH11" s="110"/>
      <c r="MGI11" s="110"/>
      <c r="MGJ11" s="110"/>
      <c r="MGK11" s="110"/>
      <c r="MGL11" s="110"/>
      <c r="MGM11" s="110"/>
      <c r="MGN11" s="110"/>
      <c r="MGO11" s="110"/>
      <c r="MGP11" s="110"/>
      <c r="MGQ11" s="110"/>
      <c r="MGR11" s="110"/>
      <c r="MGS11" s="110"/>
      <c r="MGT11" s="110"/>
      <c r="MGU11" s="110"/>
      <c r="MGV11" s="110"/>
      <c r="MGW11" s="110"/>
      <c r="MGX11" s="110"/>
      <c r="MGY11" s="110"/>
      <c r="MGZ11" s="110"/>
      <c r="MHA11" s="110"/>
      <c r="MHB11" s="110"/>
      <c r="MHC11" s="110"/>
      <c r="MHD11" s="110"/>
      <c r="MHE11" s="110"/>
      <c r="MHF11" s="110"/>
      <c r="MHG11" s="110"/>
      <c r="MHH11" s="110"/>
      <c r="MHI11" s="110"/>
      <c r="MHJ11" s="110"/>
      <c r="MHK11" s="110"/>
      <c r="MHL11" s="110"/>
      <c r="MHM11" s="110"/>
      <c r="MHN11" s="110"/>
      <c r="MHO11" s="110"/>
      <c r="MHP11" s="110"/>
      <c r="MHQ11" s="110"/>
      <c r="MHR11" s="110"/>
      <c r="MHS11" s="110"/>
      <c r="MHT11" s="110"/>
      <c r="MHU11" s="110"/>
      <c r="MHV11" s="110"/>
      <c r="MHW11" s="110"/>
      <c r="MHX11" s="110"/>
      <c r="MHY11" s="110"/>
      <c r="MHZ11" s="110"/>
      <c r="MIA11" s="110"/>
      <c r="MIB11" s="110"/>
      <c r="MIC11" s="110"/>
      <c r="MID11" s="110"/>
      <c r="MIE11" s="110"/>
      <c r="MIF11" s="110"/>
      <c r="MIG11" s="110"/>
      <c r="MIH11" s="110"/>
      <c r="MII11" s="110"/>
      <c r="MIJ11" s="110"/>
      <c r="MIK11" s="110"/>
      <c r="MIL11" s="110"/>
      <c r="MIM11" s="110"/>
      <c r="MIN11" s="110"/>
      <c r="MIO11" s="110"/>
      <c r="MIP11" s="110"/>
      <c r="MIQ11" s="110"/>
      <c r="MIR11" s="110"/>
      <c r="MIS11" s="110"/>
      <c r="MIT11" s="110"/>
      <c r="MIU11" s="110"/>
      <c r="MIV11" s="110"/>
      <c r="MIW11" s="110"/>
      <c r="MIX11" s="110"/>
      <c r="MIY11" s="110"/>
      <c r="MIZ11" s="110"/>
      <c r="MJA11" s="110"/>
      <c r="MJB11" s="110"/>
      <c r="MJC11" s="110"/>
      <c r="MJD11" s="110"/>
      <c r="MJE11" s="110"/>
      <c r="MJF11" s="110"/>
      <c r="MJG11" s="110"/>
      <c r="MJH11" s="110"/>
      <c r="MJI11" s="110"/>
      <c r="MJJ11" s="110"/>
      <c r="MJK11" s="110"/>
      <c r="MJL11" s="110"/>
      <c r="MJM11" s="110"/>
      <c r="MJN11" s="110"/>
      <c r="MJO11" s="110"/>
      <c r="MJP11" s="110"/>
      <c r="MJQ11" s="110"/>
      <c r="MJR11" s="110"/>
      <c r="MJS11" s="110"/>
      <c r="MJT11" s="110"/>
      <c r="MJU11" s="110"/>
      <c r="MJV11" s="110"/>
      <c r="MJW11" s="110"/>
      <c r="MJX11" s="110"/>
      <c r="MJY11" s="110"/>
      <c r="MJZ11" s="110"/>
      <c r="MKA11" s="110"/>
      <c r="MKB11" s="110"/>
      <c r="MKC11" s="110"/>
      <c r="MKD11" s="110"/>
      <c r="MKE11" s="110"/>
      <c r="MKF11" s="110"/>
      <c r="MKG11" s="110"/>
      <c r="MKH11" s="110"/>
      <c r="MKI11" s="110"/>
      <c r="MKJ11" s="110"/>
      <c r="MKK11" s="110"/>
      <c r="MKL11" s="110"/>
      <c r="MKM11" s="110"/>
      <c r="MKN11" s="110"/>
      <c r="MKO11" s="110"/>
      <c r="MKP11" s="110"/>
      <c r="MKQ11" s="110"/>
      <c r="MKR11" s="110"/>
      <c r="MKS11" s="110"/>
      <c r="MKT11" s="110"/>
      <c r="MKU11" s="110"/>
      <c r="MKV11" s="110"/>
      <c r="MKW11" s="110"/>
      <c r="MKX11" s="110"/>
      <c r="MKY11" s="110"/>
      <c r="MKZ11" s="110"/>
      <c r="MLA11" s="110"/>
      <c r="MLB11" s="110"/>
      <c r="MLC11" s="110"/>
      <c r="MLD11" s="110"/>
      <c r="MLE11" s="110"/>
      <c r="MLF11" s="110"/>
      <c r="MLG11" s="110"/>
      <c r="MLH11" s="110"/>
      <c r="MLI11" s="110"/>
      <c r="MLJ11" s="110"/>
      <c r="MLK11" s="110"/>
      <c r="MLL11" s="110"/>
      <c r="MLM11" s="110"/>
      <c r="MLN11" s="110"/>
      <c r="MLO11" s="110"/>
      <c r="MLP11" s="110"/>
      <c r="MLQ11" s="110"/>
      <c r="MLR11" s="110"/>
      <c r="MLS11" s="110"/>
      <c r="MLT11" s="110"/>
      <c r="MLU11" s="110"/>
      <c r="MLV11" s="110"/>
      <c r="MLW11" s="110"/>
      <c r="MLX11" s="110"/>
      <c r="MLY11" s="110"/>
      <c r="MLZ11" s="110"/>
      <c r="MMA11" s="110"/>
      <c r="MMB11" s="110"/>
      <c r="MMC11" s="110"/>
      <c r="MMD11" s="110"/>
      <c r="MME11" s="110"/>
      <c r="MMF11" s="110"/>
      <c r="MMG11" s="110"/>
      <c r="MMH11" s="110"/>
      <c r="MMI11" s="110"/>
      <c r="MMJ11" s="110"/>
      <c r="MMK11" s="110"/>
      <c r="MML11" s="110"/>
      <c r="MMM11" s="110"/>
      <c r="MMN11" s="110"/>
      <c r="MMO11" s="110"/>
      <c r="MMP11" s="110"/>
      <c r="MMQ11" s="110"/>
      <c r="MMR11" s="110"/>
      <c r="MMS11" s="110"/>
      <c r="MMT11" s="110"/>
      <c r="MMU11" s="110"/>
      <c r="MMV11" s="110"/>
      <c r="MMW11" s="110"/>
      <c r="MMX11" s="110"/>
      <c r="MMY11" s="110"/>
      <c r="MMZ11" s="110"/>
      <c r="MNA11" s="110"/>
      <c r="MNB11" s="110"/>
      <c r="MNC11" s="110"/>
      <c r="MND11" s="110"/>
      <c r="MNE11" s="110"/>
      <c r="MNF11" s="110"/>
      <c r="MNG11" s="110"/>
      <c r="MNH11" s="110"/>
      <c r="MNI11" s="110"/>
      <c r="MNJ11" s="110"/>
      <c r="MNK11" s="110"/>
      <c r="MNL11" s="110"/>
      <c r="MNM11" s="110"/>
      <c r="MNN11" s="110"/>
      <c r="MNO11" s="110"/>
      <c r="MNP11" s="110"/>
      <c r="MNQ11" s="110"/>
      <c r="MNR11" s="110"/>
      <c r="MNS11" s="110"/>
      <c r="MNT11" s="110"/>
      <c r="MNU11" s="110"/>
      <c r="MNV11" s="110"/>
      <c r="MNW11" s="110"/>
      <c r="MNX11" s="110"/>
      <c r="MNY11" s="110"/>
      <c r="MNZ11" s="110"/>
      <c r="MOA11" s="110"/>
      <c r="MOB11" s="110"/>
      <c r="MOC11" s="110"/>
      <c r="MOD11" s="110"/>
      <c r="MOE11" s="110"/>
      <c r="MOF11" s="110"/>
      <c r="MOG11" s="110"/>
      <c r="MOH11" s="110"/>
      <c r="MOI11" s="110"/>
      <c r="MOJ11" s="110"/>
      <c r="MOK11" s="110"/>
      <c r="MOL11" s="110"/>
      <c r="MOM11" s="110"/>
      <c r="MON11" s="110"/>
      <c r="MOO11" s="110"/>
      <c r="MOP11" s="110"/>
      <c r="MOQ11" s="110"/>
      <c r="MOR11" s="110"/>
      <c r="MOS11" s="110"/>
      <c r="MOT11" s="110"/>
      <c r="MOU11" s="110"/>
      <c r="MOV11" s="110"/>
      <c r="MOW11" s="110"/>
      <c r="MOX11" s="110"/>
      <c r="MOY11" s="110"/>
      <c r="MOZ11" s="110"/>
      <c r="MPA11" s="110"/>
      <c r="MPB11" s="110"/>
      <c r="MPC11" s="110"/>
      <c r="MPD11" s="110"/>
      <c r="MPE11" s="110"/>
      <c r="MPF11" s="110"/>
      <c r="MPG11" s="110"/>
      <c r="MPH11" s="110"/>
      <c r="MPI11" s="110"/>
      <c r="MPJ11" s="110"/>
      <c r="MPK11" s="110"/>
      <c r="MPL11" s="110"/>
      <c r="MPM11" s="110"/>
      <c r="MPN11" s="110"/>
      <c r="MPO11" s="110"/>
      <c r="MPP11" s="110"/>
      <c r="MPQ11" s="110"/>
      <c r="MPR11" s="110"/>
      <c r="MPS11" s="110"/>
      <c r="MPT11" s="110"/>
      <c r="MPU11" s="110"/>
      <c r="MPV11" s="110"/>
      <c r="MPW11" s="110"/>
      <c r="MPX11" s="110"/>
      <c r="MPY11" s="110"/>
      <c r="MPZ11" s="110"/>
      <c r="MQA11" s="110"/>
      <c r="MQB11" s="110"/>
      <c r="MQC11" s="110"/>
      <c r="MQD11" s="110"/>
      <c r="MQE11" s="110"/>
      <c r="MQF11" s="110"/>
      <c r="MQG11" s="110"/>
      <c r="MQH11" s="110"/>
      <c r="MQI11" s="110"/>
      <c r="MQJ11" s="110"/>
      <c r="MQK11" s="110"/>
      <c r="MQL11" s="110"/>
      <c r="MQM11" s="110"/>
      <c r="MQN11" s="110"/>
      <c r="MQO11" s="110"/>
      <c r="MQP11" s="110"/>
      <c r="MQQ11" s="110"/>
      <c r="MQR11" s="110"/>
      <c r="MQS11" s="110"/>
      <c r="MQT11" s="110"/>
      <c r="MQU11" s="110"/>
      <c r="MQV11" s="110"/>
      <c r="MQW11" s="110"/>
      <c r="MQX11" s="110"/>
      <c r="MQY11" s="110"/>
      <c r="MQZ11" s="110"/>
      <c r="MRA11" s="110"/>
      <c r="MRB11" s="110"/>
      <c r="MRC11" s="110"/>
      <c r="MRD11" s="110"/>
      <c r="MRE11" s="110"/>
      <c r="MRF11" s="110"/>
      <c r="MRG11" s="110"/>
      <c r="MRH11" s="110"/>
      <c r="MRI11" s="110"/>
      <c r="MRJ11" s="110"/>
      <c r="MRK11" s="110"/>
      <c r="MRL11" s="110"/>
      <c r="MRM11" s="110"/>
      <c r="MRN11" s="110"/>
      <c r="MRO11" s="110"/>
      <c r="MRP11" s="110"/>
      <c r="MRQ11" s="110"/>
      <c r="MRR11" s="110"/>
      <c r="MRS11" s="110"/>
      <c r="MRT11" s="110"/>
      <c r="MRU11" s="110"/>
      <c r="MRV11" s="110"/>
      <c r="MRW11" s="110"/>
      <c r="MRX11" s="110"/>
      <c r="MRY11" s="110"/>
      <c r="MRZ11" s="110"/>
      <c r="MSA11" s="110"/>
      <c r="MSB11" s="110"/>
      <c r="MSC11" s="110"/>
      <c r="MSD11" s="110"/>
      <c r="MSE11" s="110"/>
      <c r="MSF11" s="110"/>
      <c r="MSG11" s="110"/>
      <c r="MSH11" s="110"/>
      <c r="MSI11" s="110"/>
      <c r="MSJ11" s="110"/>
      <c r="MSK11" s="110"/>
      <c r="MSL11" s="110"/>
      <c r="MSM11" s="110"/>
      <c r="MSN11" s="110"/>
      <c r="MSO11" s="110"/>
      <c r="MSP11" s="110"/>
      <c r="MSQ11" s="110"/>
      <c r="MSR11" s="110"/>
      <c r="MSS11" s="110"/>
      <c r="MST11" s="110"/>
      <c r="MSU11" s="110"/>
      <c r="MSV11" s="110"/>
      <c r="MSW11" s="110"/>
      <c r="MSX11" s="110"/>
      <c r="MSY11" s="110"/>
      <c r="MSZ11" s="110"/>
      <c r="MTA11" s="110"/>
      <c r="MTB11" s="110"/>
      <c r="MTC11" s="110"/>
      <c r="MTD11" s="110"/>
      <c r="MTE11" s="110"/>
      <c r="MTF11" s="110"/>
      <c r="MTG11" s="110"/>
      <c r="MTH11" s="110"/>
      <c r="MTI11" s="110"/>
      <c r="MTJ11" s="110"/>
      <c r="MTK11" s="110"/>
      <c r="MTL11" s="110"/>
      <c r="MTM11" s="110"/>
      <c r="MTN11" s="110"/>
      <c r="MTO11" s="110"/>
      <c r="MTP11" s="110"/>
      <c r="MTQ11" s="110"/>
      <c r="MTR11" s="110"/>
      <c r="MTS11" s="110"/>
      <c r="MTT11" s="110"/>
      <c r="MTU11" s="110"/>
      <c r="MTV11" s="110"/>
      <c r="MTW11" s="110"/>
      <c r="MTX11" s="110"/>
      <c r="MTY11" s="110"/>
      <c r="MTZ11" s="110"/>
      <c r="MUA11" s="110"/>
      <c r="MUB11" s="110"/>
      <c r="MUC11" s="110"/>
      <c r="MUD11" s="110"/>
      <c r="MUE11" s="110"/>
      <c r="MUF11" s="110"/>
      <c r="MUG11" s="110"/>
      <c r="MUH11" s="110"/>
      <c r="MUI11" s="110"/>
      <c r="MUJ11" s="110"/>
      <c r="MUK11" s="110"/>
      <c r="MUL11" s="110"/>
      <c r="MUM11" s="110"/>
      <c r="MUN11" s="110"/>
      <c r="MUO11" s="110"/>
      <c r="MUP11" s="110"/>
      <c r="MUQ11" s="110"/>
      <c r="MUR11" s="110"/>
      <c r="MUS11" s="110"/>
      <c r="MUT11" s="110"/>
      <c r="MUU11" s="110"/>
      <c r="MUV11" s="110"/>
      <c r="MUW11" s="110"/>
      <c r="MUX11" s="110"/>
      <c r="MUY11" s="110"/>
      <c r="MUZ11" s="110"/>
      <c r="MVA11" s="110"/>
      <c r="MVB11" s="110"/>
      <c r="MVC11" s="110"/>
      <c r="MVD11" s="110"/>
      <c r="MVE11" s="110"/>
      <c r="MVF11" s="110"/>
      <c r="MVG11" s="110"/>
      <c r="MVH11" s="110"/>
      <c r="MVI11" s="110"/>
      <c r="MVJ11" s="110"/>
      <c r="MVK11" s="110"/>
      <c r="MVL11" s="110"/>
      <c r="MVM11" s="110"/>
      <c r="MVN11" s="110"/>
      <c r="MVO11" s="110"/>
      <c r="MVP11" s="110"/>
      <c r="MVQ11" s="110"/>
      <c r="MVR11" s="110"/>
      <c r="MVS11" s="110"/>
      <c r="MVT11" s="110"/>
      <c r="MVU11" s="110"/>
      <c r="MVV11" s="110"/>
      <c r="MVW11" s="110"/>
      <c r="MVX11" s="110"/>
      <c r="MVY11" s="110"/>
      <c r="MVZ11" s="110"/>
      <c r="MWA11" s="110"/>
      <c r="MWB11" s="110"/>
      <c r="MWC11" s="110"/>
      <c r="MWD11" s="110"/>
      <c r="MWE11" s="110"/>
      <c r="MWF11" s="110"/>
      <c r="MWG11" s="110"/>
      <c r="MWH11" s="110"/>
      <c r="MWI11" s="110"/>
      <c r="MWJ11" s="110"/>
      <c r="MWK11" s="110"/>
      <c r="MWL11" s="110"/>
      <c r="MWM11" s="110"/>
      <c r="MWN11" s="110"/>
      <c r="MWO11" s="110"/>
      <c r="MWP11" s="110"/>
      <c r="MWQ11" s="110"/>
      <c r="MWR11" s="110"/>
      <c r="MWS11" s="110"/>
      <c r="MWT11" s="110"/>
      <c r="MWU11" s="110"/>
      <c r="MWV11" s="110"/>
      <c r="MWW11" s="110"/>
      <c r="MWX11" s="110"/>
      <c r="MWY11" s="110"/>
      <c r="MWZ11" s="110"/>
      <c r="MXA11" s="110"/>
      <c r="MXB11" s="110"/>
      <c r="MXC11" s="110"/>
      <c r="MXD11" s="110"/>
      <c r="MXE11" s="110"/>
      <c r="MXF11" s="110"/>
      <c r="MXG11" s="110"/>
      <c r="MXH11" s="110"/>
      <c r="MXI11" s="110"/>
      <c r="MXJ11" s="110"/>
      <c r="MXK11" s="110"/>
      <c r="MXL11" s="110"/>
      <c r="MXM11" s="110"/>
      <c r="MXN11" s="110"/>
      <c r="MXO11" s="110"/>
      <c r="MXP11" s="110"/>
      <c r="MXQ11" s="110"/>
      <c r="MXR11" s="110"/>
      <c r="MXS11" s="110"/>
      <c r="MXT11" s="110"/>
      <c r="MXU11" s="110"/>
      <c r="MXV11" s="110"/>
      <c r="MXW11" s="110"/>
      <c r="MXX11" s="110"/>
      <c r="MXY11" s="110"/>
      <c r="MXZ11" s="110"/>
      <c r="MYA11" s="110"/>
      <c r="MYB11" s="110"/>
      <c r="MYC11" s="110"/>
      <c r="MYD11" s="110"/>
      <c r="MYE11" s="110"/>
      <c r="MYF11" s="110"/>
      <c r="MYG11" s="110"/>
      <c r="MYH11" s="110"/>
      <c r="MYI11" s="110"/>
      <c r="MYJ11" s="110"/>
      <c r="MYK11" s="110"/>
      <c r="MYL11" s="110"/>
      <c r="MYM11" s="110"/>
      <c r="MYN11" s="110"/>
      <c r="MYO11" s="110"/>
      <c r="MYP11" s="110"/>
      <c r="MYQ11" s="110"/>
      <c r="MYR11" s="110"/>
      <c r="MYS11" s="110"/>
      <c r="MYT11" s="110"/>
      <c r="MYU11" s="110"/>
      <c r="MYV11" s="110"/>
      <c r="MYW11" s="110"/>
      <c r="MYX11" s="110"/>
      <c r="MYY11" s="110"/>
      <c r="MYZ11" s="110"/>
      <c r="MZA11" s="110"/>
      <c r="MZB11" s="110"/>
      <c r="MZC11" s="110"/>
      <c r="MZD11" s="110"/>
      <c r="MZE11" s="110"/>
      <c r="MZF11" s="110"/>
      <c r="MZG11" s="110"/>
      <c r="MZH11" s="110"/>
      <c r="MZI11" s="110"/>
      <c r="MZJ11" s="110"/>
      <c r="MZK11" s="110"/>
      <c r="MZL11" s="110"/>
      <c r="MZM11" s="110"/>
      <c r="MZN11" s="110"/>
      <c r="MZO11" s="110"/>
      <c r="MZP11" s="110"/>
      <c r="MZQ11" s="110"/>
      <c r="MZR11" s="110"/>
      <c r="MZS11" s="110"/>
      <c r="MZT11" s="110"/>
      <c r="MZU11" s="110"/>
      <c r="MZV11" s="110"/>
      <c r="MZW11" s="110"/>
      <c r="MZX11" s="110"/>
      <c r="MZY11" s="110"/>
      <c r="MZZ11" s="110"/>
      <c r="NAA11" s="110"/>
      <c r="NAB11" s="110"/>
      <c r="NAC11" s="110"/>
      <c r="NAD11" s="110"/>
      <c r="NAE11" s="110"/>
      <c r="NAF11" s="110"/>
      <c r="NAG11" s="110"/>
      <c r="NAH11" s="110"/>
      <c r="NAI11" s="110"/>
      <c r="NAJ11" s="110"/>
      <c r="NAK11" s="110"/>
      <c r="NAL11" s="110"/>
      <c r="NAM11" s="110"/>
      <c r="NAN11" s="110"/>
      <c r="NAO11" s="110"/>
      <c r="NAP11" s="110"/>
      <c r="NAQ11" s="110"/>
      <c r="NAR11" s="110"/>
      <c r="NAS11" s="110"/>
      <c r="NAT11" s="110"/>
      <c r="NAU11" s="110"/>
      <c r="NAV11" s="110"/>
      <c r="NAW11" s="110"/>
      <c r="NAX11" s="110"/>
      <c r="NAY11" s="110"/>
      <c r="NAZ11" s="110"/>
      <c r="NBA11" s="110"/>
      <c r="NBB11" s="110"/>
      <c r="NBC11" s="110"/>
      <c r="NBD11" s="110"/>
      <c r="NBE11" s="110"/>
      <c r="NBF11" s="110"/>
      <c r="NBG11" s="110"/>
      <c r="NBH11" s="110"/>
      <c r="NBI11" s="110"/>
      <c r="NBJ11" s="110"/>
      <c r="NBK11" s="110"/>
      <c r="NBL11" s="110"/>
      <c r="NBM11" s="110"/>
      <c r="NBN11" s="110"/>
      <c r="NBO11" s="110"/>
      <c r="NBP11" s="110"/>
      <c r="NBQ11" s="110"/>
      <c r="NBR11" s="110"/>
      <c r="NBS11" s="110"/>
      <c r="NBT11" s="110"/>
      <c r="NBU11" s="110"/>
      <c r="NBV11" s="110"/>
      <c r="NBW11" s="110"/>
      <c r="NBX11" s="110"/>
      <c r="NBY11" s="110"/>
      <c r="NBZ11" s="110"/>
      <c r="NCA11" s="110"/>
      <c r="NCB11" s="110"/>
      <c r="NCC11" s="110"/>
      <c r="NCD11" s="110"/>
      <c r="NCE11" s="110"/>
      <c r="NCF11" s="110"/>
      <c r="NCG11" s="110"/>
      <c r="NCH11" s="110"/>
      <c r="NCI11" s="110"/>
      <c r="NCJ11" s="110"/>
      <c r="NCK11" s="110"/>
      <c r="NCL11" s="110"/>
      <c r="NCM11" s="110"/>
      <c r="NCN11" s="110"/>
      <c r="NCO11" s="110"/>
      <c r="NCP11" s="110"/>
      <c r="NCQ11" s="110"/>
      <c r="NCR11" s="110"/>
      <c r="NCS11" s="110"/>
      <c r="NCT11" s="110"/>
      <c r="NCU11" s="110"/>
      <c r="NCV11" s="110"/>
      <c r="NCW11" s="110"/>
      <c r="NCX11" s="110"/>
      <c r="NCY11" s="110"/>
      <c r="NCZ11" s="110"/>
      <c r="NDA11" s="110"/>
      <c r="NDB11" s="110"/>
      <c r="NDC11" s="110"/>
      <c r="NDD11" s="110"/>
      <c r="NDE11" s="110"/>
      <c r="NDF11" s="110"/>
      <c r="NDG11" s="110"/>
      <c r="NDH11" s="110"/>
      <c r="NDI11" s="110"/>
      <c r="NDJ11" s="110"/>
      <c r="NDK11" s="110"/>
      <c r="NDL11" s="110"/>
      <c r="NDM11" s="110"/>
      <c r="NDN11" s="110"/>
      <c r="NDO11" s="110"/>
      <c r="NDP11" s="110"/>
      <c r="NDQ11" s="110"/>
      <c r="NDR11" s="110"/>
      <c r="NDS11" s="110"/>
      <c r="NDT11" s="110"/>
      <c r="NDU11" s="110"/>
      <c r="NDV11" s="110"/>
      <c r="NDW11" s="110"/>
      <c r="NDX11" s="110"/>
      <c r="NDY11" s="110"/>
      <c r="NDZ11" s="110"/>
      <c r="NEA11" s="110"/>
      <c r="NEB11" s="110"/>
      <c r="NEC11" s="110"/>
      <c r="NED11" s="110"/>
      <c r="NEE11" s="110"/>
      <c r="NEF11" s="110"/>
      <c r="NEG11" s="110"/>
      <c r="NEH11" s="110"/>
      <c r="NEI11" s="110"/>
      <c r="NEJ11" s="110"/>
      <c r="NEK11" s="110"/>
      <c r="NEL11" s="110"/>
      <c r="NEM11" s="110"/>
      <c r="NEN11" s="110"/>
      <c r="NEO11" s="110"/>
      <c r="NEP11" s="110"/>
      <c r="NEQ11" s="110"/>
      <c r="NER11" s="110"/>
      <c r="NES11" s="110"/>
      <c r="NET11" s="110"/>
      <c r="NEU11" s="110"/>
      <c r="NEV11" s="110"/>
      <c r="NEW11" s="110"/>
      <c r="NEX11" s="110"/>
      <c r="NEY11" s="110"/>
      <c r="NEZ11" s="110"/>
      <c r="NFA11" s="110"/>
      <c r="NFB11" s="110"/>
      <c r="NFC11" s="110"/>
      <c r="NFD11" s="110"/>
      <c r="NFE11" s="110"/>
      <c r="NFF11" s="110"/>
      <c r="NFG11" s="110"/>
      <c r="NFH11" s="110"/>
      <c r="NFI11" s="110"/>
      <c r="NFJ11" s="110"/>
      <c r="NFK11" s="110"/>
      <c r="NFL11" s="110"/>
      <c r="NFM11" s="110"/>
      <c r="NFN11" s="110"/>
      <c r="NFO11" s="110"/>
      <c r="NFP11" s="110"/>
      <c r="NFQ11" s="110"/>
      <c r="NFR11" s="110"/>
      <c r="NFS11" s="110"/>
      <c r="NFT11" s="110"/>
      <c r="NFU11" s="110"/>
      <c r="NFV11" s="110"/>
      <c r="NFW11" s="110"/>
      <c r="NFX11" s="110"/>
      <c r="NFY11" s="110"/>
      <c r="NFZ11" s="110"/>
      <c r="NGA11" s="110"/>
      <c r="NGB11" s="110"/>
      <c r="NGC11" s="110"/>
      <c r="NGD11" s="110"/>
      <c r="NGE11" s="110"/>
      <c r="NGF11" s="110"/>
      <c r="NGG11" s="110"/>
      <c r="NGH11" s="110"/>
      <c r="NGI11" s="110"/>
      <c r="NGJ11" s="110"/>
      <c r="NGK11" s="110"/>
      <c r="NGL11" s="110"/>
      <c r="NGM11" s="110"/>
      <c r="NGN11" s="110"/>
      <c r="NGO11" s="110"/>
      <c r="NGP11" s="110"/>
      <c r="NGQ11" s="110"/>
      <c r="NGR11" s="110"/>
      <c r="NGS11" s="110"/>
      <c r="NGT11" s="110"/>
      <c r="NGU11" s="110"/>
      <c r="NGV11" s="110"/>
      <c r="NGW11" s="110"/>
      <c r="NGX11" s="110"/>
      <c r="NGY11" s="110"/>
      <c r="NGZ11" s="110"/>
      <c r="NHA11" s="110"/>
      <c r="NHB11" s="110"/>
      <c r="NHC11" s="110"/>
      <c r="NHD11" s="110"/>
      <c r="NHE11" s="110"/>
      <c r="NHF11" s="110"/>
      <c r="NHG11" s="110"/>
      <c r="NHH11" s="110"/>
      <c r="NHI11" s="110"/>
      <c r="NHJ11" s="110"/>
      <c r="NHK11" s="110"/>
      <c r="NHL11" s="110"/>
      <c r="NHM11" s="110"/>
      <c r="NHN11" s="110"/>
      <c r="NHO11" s="110"/>
      <c r="NHP11" s="110"/>
      <c r="NHQ11" s="110"/>
      <c r="NHR11" s="110"/>
      <c r="NHS11" s="110"/>
      <c r="NHT11" s="110"/>
      <c r="NHU11" s="110"/>
      <c r="NHV11" s="110"/>
      <c r="NHW11" s="110"/>
      <c r="NHX11" s="110"/>
      <c r="NHY11" s="110"/>
      <c r="NHZ11" s="110"/>
      <c r="NIA11" s="110"/>
      <c r="NIB11" s="110"/>
      <c r="NIC11" s="110"/>
      <c r="NID11" s="110"/>
      <c r="NIE11" s="110"/>
      <c r="NIF11" s="110"/>
      <c r="NIG11" s="110"/>
      <c r="NIH11" s="110"/>
      <c r="NII11" s="110"/>
      <c r="NIJ11" s="110"/>
      <c r="NIK11" s="110"/>
      <c r="NIL11" s="110"/>
      <c r="NIM11" s="110"/>
      <c r="NIN11" s="110"/>
      <c r="NIO11" s="110"/>
      <c r="NIP11" s="110"/>
      <c r="NIQ11" s="110"/>
      <c r="NIR11" s="110"/>
      <c r="NIS11" s="110"/>
      <c r="NIT11" s="110"/>
      <c r="NIU11" s="110"/>
      <c r="NIV11" s="110"/>
      <c r="NIW11" s="110"/>
      <c r="NIX11" s="110"/>
      <c r="NIY11" s="110"/>
      <c r="NIZ11" s="110"/>
      <c r="NJA11" s="110"/>
      <c r="NJB11" s="110"/>
      <c r="NJC11" s="110"/>
      <c r="NJD11" s="110"/>
      <c r="NJE11" s="110"/>
      <c r="NJF11" s="110"/>
      <c r="NJG11" s="110"/>
      <c r="NJH11" s="110"/>
      <c r="NJI11" s="110"/>
      <c r="NJJ11" s="110"/>
      <c r="NJK11" s="110"/>
      <c r="NJL11" s="110"/>
      <c r="NJM11" s="110"/>
      <c r="NJN11" s="110"/>
      <c r="NJO11" s="110"/>
      <c r="NJP11" s="110"/>
      <c r="NJQ11" s="110"/>
      <c r="NJR11" s="110"/>
      <c r="NJS11" s="110"/>
      <c r="NJT11" s="110"/>
      <c r="NJU11" s="110"/>
      <c r="NJV11" s="110"/>
      <c r="NJW11" s="110"/>
      <c r="NJX11" s="110"/>
      <c r="NJY11" s="110"/>
      <c r="NJZ11" s="110"/>
      <c r="NKA11" s="110"/>
      <c r="NKB11" s="110"/>
      <c r="NKC11" s="110"/>
      <c r="NKD11" s="110"/>
      <c r="NKE11" s="110"/>
      <c r="NKF11" s="110"/>
      <c r="NKG11" s="110"/>
      <c r="NKH11" s="110"/>
      <c r="NKI11" s="110"/>
      <c r="NKJ11" s="110"/>
      <c r="NKK11" s="110"/>
      <c r="NKL11" s="110"/>
      <c r="NKM11" s="110"/>
      <c r="NKN11" s="110"/>
      <c r="NKO11" s="110"/>
      <c r="NKP11" s="110"/>
      <c r="NKQ11" s="110"/>
      <c r="NKR11" s="110"/>
      <c r="NKS11" s="110"/>
      <c r="NKT11" s="110"/>
      <c r="NKU11" s="110"/>
      <c r="NKV11" s="110"/>
      <c r="NKW11" s="110"/>
      <c r="NKX11" s="110"/>
      <c r="NKY11" s="110"/>
      <c r="NKZ11" s="110"/>
      <c r="NLA11" s="110"/>
      <c r="NLB11" s="110"/>
      <c r="NLC11" s="110"/>
      <c r="NLD11" s="110"/>
      <c r="NLE11" s="110"/>
      <c r="NLF11" s="110"/>
      <c r="NLG11" s="110"/>
      <c r="NLH11" s="110"/>
      <c r="NLI11" s="110"/>
      <c r="NLJ11" s="110"/>
      <c r="NLK11" s="110"/>
      <c r="NLL11" s="110"/>
      <c r="NLM11" s="110"/>
      <c r="NLN11" s="110"/>
      <c r="NLO11" s="110"/>
      <c r="NLP11" s="110"/>
      <c r="NLQ11" s="110"/>
      <c r="NLR11" s="110"/>
      <c r="NLS11" s="110"/>
      <c r="NLT11" s="110"/>
      <c r="NLU11" s="110"/>
      <c r="NLV11" s="110"/>
      <c r="NLW11" s="110"/>
      <c r="NLX11" s="110"/>
      <c r="NLY11" s="110"/>
      <c r="NLZ11" s="110"/>
      <c r="NMA11" s="110"/>
      <c r="NMB11" s="110"/>
      <c r="NMC11" s="110"/>
      <c r="NMD11" s="110"/>
      <c r="NME11" s="110"/>
      <c r="NMF11" s="110"/>
      <c r="NMG11" s="110"/>
      <c r="NMH11" s="110"/>
      <c r="NMI11" s="110"/>
      <c r="NMJ11" s="110"/>
      <c r="NMK11" s="110"/>
      <c r="NML11" s="110"/>
      <c r="NMM11" s="110"/>
      <c r="NMN11" s="110"/>
      <c r="NMO11" s="110"/>
      <c r="NMP11" s="110"/>
      <c r="NMQ11" s="110"/>
      <c r="NMR11" s="110"/>
      <c r="NMS11" s="110"/>
      <c r="NMT11" s="110"/>
      <c r="NMU11" s="110"/>
      <c r="NMV11" s="110"/>
      <c r="NMW11" s="110"/>
      <c r="NMX11" s="110"/>
      <c r="NMY11" s="110"/>
      <c r="NMZ11" s="110"/>
      <c r="NNA11" s="110"/>
      <c r="NNB11" s="110"/>
      <c r="NNC11" s="110"/>
      <c r="NND11" s="110"/>
      <c r="NNE11" s="110"/>
      <c r="NNF11" s="110"/>
      <c r="NNG11" s="110"/>
      <c r="NNH11" s="110"/>
      <c r="NNI11" s="110"/>
      <c r="NNJ11" s="110"/>
      <c r="NNK11" s="110"/>
      <c r="NNL11" s="110"/>
      <c r="NNM11" s="110"/>
      <c r="NNN11" s="110"/>
      <c r="NNO11" s="110"/>
      <c r="NNP11" s="110"/>
      <c r="NNQ11" s="110"/>
      <c r="NNR11" s="110"/>
      <c r="NNS11" s="110"/>
      <c r="NNT11" s="110"/>
      <c r="NNU11" s="110"/>
      <c r="NNV11" s="110"/>
      <c r="NNW11" s="110"/>
      <c r="NNX11" s="110"/>
      <c r="NNY11" s="110"/>
      <c r="NNZ11" s="110"/>
      <c r="NOA11" s="110"/>
      <c r="NOB11" s="110"/>
      <c r="NOC11" s="110"/>
      <c r="NOD11" s="110"/>
      <c r="NOE11" s="110"/>
      <c r="NOF11" s="110"/>
      <c r="NOG11" s="110"/>
      <c r="NOH11" s="110"/>
      <c r="NOI11" s="110"/>
      <c r="NOJ11" s="110"/>
      <c r="NOK11" s="110"/>
      <c r="NOL11" s="110"/>
      <c r="NOM11" s="110"/>
      <c r="NON11" s="110"/>
      <c r="NOO11" s="110"/>
      <c r="NOP11" s="110"/>
      <c r="NOQ11" s="110"/>
      <c r="NOR11" s="110"/>
      <c r="NOS11" s="110"/>
      <c r="NOT11" s="110"/>
      <c r="NOU11" s="110"/>
      <c r="NOV11" s="110"/>
      <c r="NOW11" s="110"/>
      <c r="NOX11" s="110"/>
      <c r="NOY11" s="110"/>
      <c r="NOZ11" s="110"/>
      <c r="NPA11" s="110"/>
      <c r="NPB11" s="110"/>
      <c r="NPC11" s="110"/>
      <c r="NPD11" s="110"/>
      <c r="NPE11" s="110"/>
      <c r="NPF11" s="110"/>
      <c r="NPG11" s="110"/>
      <c r="NPH11" s="110"/>
      <c r="NPI11" s="110"/>
      <c r="NPJ11" s="110"/>
      <c r="NPK11" s="110"/>
      <c r="NPL11" s="110"/>
      <c r="NPM11" s="110"/>
      <c r="NPN11" s="110"/>
      <c r="NPO11" s="110"/>
      <c r="NPP11" s="110"/>
      <c r="NPQ11" s="110"/>
      <c r="NPR11" s="110"/>
      <c r="NPS11" s="110"/>
      <c r="NPT11" s="110"/>
      <c r="NPU11" s="110"/>
      <c r="NPV11" s="110"/>
      <c r="NPW11" s="110"/>
      <c r="NPX11" s="110"/>
      <c r="NPY11" s="110"/>
      <c r="NPZ11" s="110"/>
      <c r="NQA11" s="110"/>
      <c r="NQB11" s="110"/>
      <c r="NQC11" s="110"/>
      <c r="NQD11" s="110"/>
      <c r="NQE11" s="110"/>
      <c r="NQF11" s="110"/>
      <c r="NQG11" s="110"/>
      <c r="NQH11" s="110"/>
      <c r="NQI11" s="110"/>
      <c r="NQJ11" s="110"/>
      <c r="NQK11" s="110"/>
      <c r="NQL11" s="110"/>
      <c r="NQM11" s="110"/>
      <c r="NQN11" s="110"/>
      <c r="NQO11" s="110"/>
      <c r="NQP11" s="110"/>
      <c r="NQQ11" s="110"/>
      <c r="NQR11" s="110"/>
      <c r="NQS11" s="110"/>
      <c r="NQT11" s="110"/>
      <c r="NQU11" s="110"/>
      <c r="NQV11" s="110"/>
      <c r="NQW11" s="110"/>
      <c r="NQX11" s="110"/>
      <c r="NQY11" s="110"/>
      <c r="NQZ11" s="110"/>
      <c r="NRA11" s="110"/>
      <c r="NRB11" s="110"/>
      <c r="NRC11" s="110"/>
      <c r="NRD11" s="110"/>
      <c r="NRE11" s="110"/>
      <c r="NRF11" s="110"/>
      <c r="NRG11" s="110"/>
      <c r="NRH11" s="110"/>
      <c r="NRI11" s="110"/>
      <c r="NRJ11" s="110"/>
      <c r="NRK11" s="110"/>
      <c r="NRL11" s="110"/>
      <c r="NRM11" s="110"/>
      <c r="NRN11" s="110"/>
      <c r="NRO11" s="110"/>
      <c r="NRP11" s="110"/>
      <c r="NRQ11" s="110"/>
      <c r="NRR11" s="110"/>
      <c r="NRS11" s="110"/>
      <c r="NRT11" s="110"/>
      <c r="NRU11" s="110"/>
      <c r="NRV11" s="110"/>
      <c r="NRW11" s="110"/>
      <c r="NRX11" s="110"/>
      <c r="NRY11" s="110"/>
      <c r="NRZ11" s="110"/>
      <c r="NSA11" s="110"/>
      <c r="NSB11" s="110"/>
      <c r="NSC11" s="110"/>
      <c r="NSD11" s="110"/>
      <c r="NSE11" s="110"/>
      <c r="NSF11" s="110"/>
      <c r="NSG11" s="110"/>
      <c r="NSH11" s="110"/>
      <c r="NSI11" s="110"/>
      <c r="NSJ11" s="110"/>
      <c r="NSK11" s="110"/>
      <c r="NSL11" s="110"/>
      <c r="NSM11" s="110"/>
      <c r="NSN11" s="110"/>
      <c r="NSO11" s="110"/>
      <c r="NSP11" s="110"/>
      <c r="NSQ11" s="110"/>
      <c r="NSR11" s="110"/>
      <c r="NSS11" s="110"/>
      <c r="NST11" s="110"/>
      <c r="NSU11" s="110"/>
      <c r="NSV11" s="110"/>
      <c r="NSW11" s="110"/>
      <c r="NSX11" s="110"/>
      <c r="NSY11" s="110"/>
      <c r="NSZ11" s="110"/>
      <c r="NTA11" s="110"/>
      <c r="NTB11" s="110"/>
      <c r="NTC11" s="110"/>
      <c r="NTD11" s="110"/>
      <c r="NTE11" s="110"/>
      <c r="NTF11" s="110"/>
      <c r="NTG11" s="110"/>
      <c r="NTH11" s="110"/>
      <c r="NTI11" s="110"/>
      <c r="NTJ11" s="110"/>
      <c r="NTK11" s="110"/>
      <c r="NTL11" s="110"/>
      <c r="NTM11" s="110"/>
      <c r="NTN11" s="110"/>
      <c r="NTO11" s="110"/>
      <c r="NTP11" s="110"/>
      <c r="NTQ11" s="110"/>
      <c r="NTR11" s="110"/>
      <c r="NTS11" s="110"/>
      <c r="NTT11" s="110"/>
      <c r="NTU11" s="110"/>
      <c r="NTV11" s="110"/>
      <c r="NTW11" s="110"/>
      <c r="NTX11" s="110"/>
      <c r="NTY11" s="110"/>
      <c r="NTZ11" s="110"/>
      <c r="NUA11" s="110"/>
      <c r="NUB11" s="110"/>
      <c r="NUC11" s="110"/>
      <c r="NUD11" s="110"/>
      <c r="NUE11" s="110"/>
      <c r="NUF11" s="110"/>
      <c r="NUG11" s="110"/>
      <c r="NUH11" s="110"/>
      <c r="NUI11" s="110"/>
      <c r="NUJ11" s="110"/>
      <c r="NUK11" s="110"/>
      <c r="NUL11" s="110"/>
      <c r="NUM11" s="110"/>
      <c r="NUN11" s="110"/>
      <c r="NUO11" s="110"/>
      <c r="NUP11" s="110"/>
      <c r="NUQ11" s="110"/>
      <c r="NUR11" s="110"/>
      <c r="NUS11" s="110"/>
      <c r="NUT11" s="110"/>
      <c r="NUU11" s="110"/>
      <c r="NUV11" s="110"/>
      <c r="NUW11" s="110"/>
      <c r="NUX11" s="110"/>
      <c r="NUY11" s="110"/>
      <c r="NUZ11" s="110"/>
      <c r="NVA11" s="110"/>
      <c r="NVB11" s="110"/>
      <c r="NVC11" s="110"/>
      <c r="NVD11" s="110"/>
      <c r="NVE11" s="110"/>
      <c r="NVF11" s="110"/>
      <c r="NVG11" s="110"/>
      <c r="NVH11" s="110"/>
      <c r="NVI11" s="110"/>
      <c r="NVJ11" s="110"/>
      <c r="NVK11" s="110"/>
      <c r="NVL11" s="110"/>
      <c r="NVM11" s="110"/>
      <c r="NVN11" s="110"/>
      <c r="NVO11" s="110"/>
      <c r="NVP11" s="110"/>
      <c r="NVQ11" s="110"/>
      <c r="NVR11" s="110"/>
      <c r="NVS11" s="110"/>
      <c r="NVT11" s="110"/>
      <c r="NVU11" s="110"/>
      <c r="NVV11" s="110"/>
      <c r="NVW11" s="110"/>
      <c r="NVX11" s="110"/>
      <c r="NVY11" s="110"/>
      <c r="NVZ11" s="110"/>
      <c r="NWA11" s="110"/>
      <c r="NWB11" s="110"/>
      <c r="NWC11" s="110"/>
      <c r="NWD11" s="110"/>
      <c r="NWE11" s="110"/>
      <c r="NWF11" s="110"/>
      <c r="NWG11" s="110"/>
      <c r="NWH11" s="110"/>
      <c r="NWI11" s="110"/>
      <c r="NWJ11" s="110"/>
      <c r="NWK11" s="110"/>
      <c r="NWL11" s="110"/>
      <c r="NWM11" s="110"/>
      <c r="NWN11" s="110"/>
      <c r="NWO11" s="110"/>
      <c r="NWP11" s="110"/>
      <c r="NWQ11" s="110"/>
      <c r="NWR11" s="110"/>
      <c r="NWS11" s="110"/>
      <c r="NWT11" s="110"/>
      <c r="NWU11" s="110"/>
      <c r="NWV11" s="110"/>
      <c r="NWW11" s="110"/>
      <c r="NWX11" s="110"/>
      <c r="NWY11" s="110"/>
      <c r="NWZ11" s="110"/>
      <c r="NXA11" s="110"/>
      <c r="NXB11" s="110"/>
      <c r="NXC11" s="110"/>
      <c r="NXD11" s="110"/>
      <c r="NXE11" s="110"/>
      <c r="NXF11" s="110"/>
      <c r="NXG11" s="110"/>
      <c r="NXH11" s="110"/>
      <c r="NXI11" s="110"/>
      <c r="NXJ11" s="110"/>
      <c r="NXK11" s="110"/>
      <c r="NXL11" s="110"/>
      <c r="NXM11" s="110"/>
      <c r="NXN11" s="110"/>
      <c r="NXO11" s="110"/>
      <c r="NXP11" s="110"/>
      <c r="NXQ11" s="110"/>
      <c r="NXR11" s="110"/>
      <c r="NXS11" s="110"/>
      <c r="NXT11" s="110"/>
      <c r="NXU11" s="110"/>
      <c r="NXV11" s="110"/>
      <c r="NXW11" s="110"/>
      <c r="NXX11" s="110"/>
      <c r="NXY11" s="110"/>
      <c r="NXZ11" s="110"/>
      <c r="NYA11" s="110"/>
      <c r="NYB11" s="110"/>
      <c r="NYC11" s="110"/>
      <c r="NYD11" s="110"/>
      <c r="NYE11" s="110"/>
      <c r="NYF11" s="110"/>
      <c r="NYG11" s="110"/>
      <c r="NYH11" s="110"/>
      <c r="NYI11" s="110"/>
      <c r="NYJ11" s="110"/>
      <c r="NYK11" s="110"/>
      <c r="NYL11" s="110"/>
      <c r="NYM11" s="110"/>
      <c r="NYN11" s="110"/>
      <c r="NYO11" s="110"/>
      <c r="NYP11" s="110"/>
      <c r="NYQ11" s="110"/>
      <c r="NYR11" s="110"/>
      <c r="NYS11" s="110"/>
      <c r="NYT11" s="110"/>
      <c r="NYU11" s="110"/>
      <c r="NYV11" s="110"/>
      <c r="NYW11" s="110"/>
      <c r="NYX11" s="110"/>
      <c r="NYY11" s="110"/>
      <c r="NYZ11" s="110"/>
      <c r="NZA11" s="110"/>
      <c r="NZB11" s="110"/>
      <c r="NZC11" s="110"/>
      <c r="NZD11" s="110"/>
      <c r="NZE11" s="110"/>
      <c r="NZF11" s="110"/>
      <c r="NZG11" s="110"/>
      <c r="NZH11" s="110"/>
      <c r="NZI11" s="110"/>
      <c r="NZJ11" s="110"/>
      <c r="NZK11" s="110"/>
      <c r="NZL11" s="110"/>
      <c r="NZM11" s="110"/>
      <c r="NZN11" s="110"/>
      <c r="NZO11" s="110"/>
      <c r="NZP11" s="110"/>
      <c r="NZQ11" s="110"/>
      <c r="NZR11" s="110"/>
      <c r="NZS11" s="110"/>
      <c r="NZT11" s="110"/>
      <c r="NZU11" s="110"/>
      <c r="NZV11" s="110"/>
      <c r="NZW11" s="110"/>
      <c r="NZX11" s="110"/>
      <c r="NZY11" s="110"/>
      <c r="NZZ11" s="110"/>
      <c r="OAA11" s="110"/>
      <c r="OAB11" s="110"/>
      <c r="OAC11" s="110"/>
      <c r="OAD11" s="110"/>
      <c r="OAE11" s="110"/>
      <c r="OAF11" s="110"/>
      <c r="OAG11" s="110"/>
      <c r="OAH11" s="110"/>
      <c r="OAI11" s="110"/>
      <c r="OAJ11" s="110"/>
      <c r="OAK11" s="110"/>
      <c r="OAL11" s="110"/>
      <c r="OAM11" s="110"/>
      <c r="OAN11" s="110"/>
      <c r="OAO11" s="110"/>
      <c r="OAP11" s="110"/>
      <c r="OAQ11" s="110"/>
      <c r="OAR11" s="110"/>
      <c r="OAS11" s="110"/>
      <c r="OAT11" s="110"/>
      <c r="OAU11" s="110"/>
      <c r="OAV11" s="110"/>
      <c r="OAW11" s="110"/>
      <c r="OAX11" s="110"/>
      <c r="OAY11" s="110"/>
      <c r="OAZ11" s="110"/>
      <c r="OBA11" s="110"/>
      <c r="OBB11" s="110"/>
      <c r="OBC11" s="110"/>
      <c r="OBD11" s="110"/>
      <c r="OBE11" s="110"/>
      <c r="OBF11" s="110"/>
      <c r="OBG11" s="110"/>
      <c r="OBH11" s="110"/>
      <c r="OBI11" s="110"/>
      <c r="OBJ11" s="110"/>
      <c r="OBK11" s="110"/>
      <c r="OBL11" s="110"/>
      <c r="OBM11" s="110"/>
      <c r="OBN11" s="110"/>
      <c r="OBO11" s="110"/>
      <c r="OBP11" s="110"/>
      <c r="OBQ11" s="110"/>
      <c r="OBR11" s="110"/>
      <c r="OBS11" s="110"/>
      <c r="OBT11" s="110"/>
      <c r="OBU11" s="110"/>
      <c r="OBV11" s="110"/>
      <c r="OBW11" s="110"/>
      <c r="OBX11" s="110"/>
      <c r="OBY11" s="110"/>
      <c r="OBZ11" s="110"/>
      <c r="OCA11" s="110"/>
      <c r="OCB11" s="110"/>
      <c r="OCC11" s="110"/>
      <c r="OCD11" s="110"/>
      <c r="OCE11" s="110"/>
      <c r="OCF11" s="110"/>
      <c r="OCG11" s="110"/>
      <c r="OCH11" s="110"/>
      <c r="OCI11" s="110"/>
      <c r="OCJ11" s="110"/>
      <c r="OCK11" s="110"/>
      <c r="OCL11" s="110"/>
      <c r="OCM11" s="110"/>
      <c r="OCN11" s="110"/>
      <c r="OCO11" s="110"/>
      <c r="OCP11" s="110"/>
      <c r="OCQ11" s="110"/>
      <c r="OCR11" s="110"/>
      <c r="OCS11" s="110"/>
      <c r="OCT11" s="110"/>
      <c r="OCU11" s="110"/>
      <c r="OCV11" s="110"/>
      <c r="OCW11" s="110"/>
      <c r="OCX11" s="110"/>
      <c r="OCY11" s="110"/>
      <c r="OCZ11" s="110"/>
      <c r="ODA11" s="110"/>
      <c r="ODB11" s="110"/>
      <c r="ODC11" s="110"/>
      <c r="ODD11" s="110"/>
      <c r="ODE11" s="110"/>
      <c r="ODF11" s="110"/>
      <c r="ODG11" s="110"/>
      <c r="ODH11" s="110"/>
      <c r="ODI11" s="110"/>
      <c r="ODJ11" s="110"/>
      <c r="ODK11" s="110"/>
      <c r="ODL11" s="110"/>
      <c r="ODM11" s="110"/>
      <c r="ODN11" s="110"/>
      <c r="ODO11" s="110"/>
      <c r="ODP11" s="110"/>
      <c r="ODQ11" s="110"/>
      <c r="ODR11" s="110"/>
      <c r="ODS11" s="110"/>
      <c r="ODT11" s="110"/>
      <c r="ODU11" s="110"/>
      <c r="ODV11" s="110"/>
      <c r="ODW11" s="110"/>
      <c r="ODX11" s="110"/>
      <c r="ODY11" s="110"/>
      <c r="ODZ11" s="110"/>
      <c r="OEA11" s="110"/>
      <c r="OEB11" s="110"/>
      <c r="OEC11" s="110"/>
      <c r="OED11" s="110"/>
      <c r="OEE11" s="110"/>
      <c r="OEF11" s="110"/>
      <c r="OEG11" s="110"/>
      <c r="OEH11" s="110"/>
      <c r="OEI11" s="110"/>
      <c r="OEJ11" s="110"/>
      <c r="OEK11" s="110"/>
      <c r="OEL11" s="110"/>
      <c r="OEM11" s="110"/>
      <c r="OEN11" s="110"/>
      <c r="OEO11" s="110"/>
      <c r="OEP11" s="110"/>
      <c r="OEQ11" s="110"/>
      <c r="OER11" s="110"/>
      <c r="OES11" s="110"/>
      <c r="OET11" s="110"/>
      <c r="OEU11" s="110"/>
      <c r="OEV11" s="110"/>
      <c r="OEW11" s="110"/>
      <c r="OEX11" s="110"/>
      <c r="OEY11" s="110"/>
      <c r="OEZ11" s="110"/>
      <c r="OFA11" s="110"/>
      <c r="OFB11" s="110"/>
      <c r="OFC11" s="110"/>
      <c r="OFD11" s="110"/>
      <c r="OFE11" s="110"/>
      <c r="OFF11" s="110"/>
      <c r="OFG11" s="110"/>
      <c r="OFH11" s="110"/>
      <c r="OFI11" s="110"/>
      <c r="OFJ11" s="110"/>
      <c r="OFK11" s="110"/>
      <c r="OFL11" s="110"/>
      <c r="OFM11" s="110"/>
      <c r="OFN11" s="110"/>
      <c r="OFO11" s="110"/>
      <c r="OFP11" s="110"/>
      <c r="OFQ11" s="110"/>
      <c r="OFR11" s="110"/>
      <c r="OFS11" s="110"/>
      <c r="OFT11" s="110"/>
      <c r="OFU11" s="110"/>
      <c r="OFV11" s="110"/>
      <c r="OFW11" s="110"/>
      <c r="OFX11" s="110"/>
      <c r="OFY11" s="110"/>
      <c r="OFZ11" s="110"/>
      <c r="OGA11" s="110"/>
      <c r="OGB11" s="110"/>
      <c r="OGC11" s="110"/>
      <c r="OGD11" s="110"/>
      <c r="OGE11" s="110"/>
      <c r="OGF11" s="110"/>
      <c r="OGG11" s="110"/>
      <c r="OGH11" s="110"/>
      <c r="OGI11" s="110"/>
      <c r="OGJ11" s="110"/>
      <c r="OGK11" s="110"/>
      <c r="OGL11" s="110"/>
      <c r="OGM11" s="110"/>
      <c r="OGN11" s="110"/>
      <c r="OGO11" s="110"/>
      <c r="OGP11" s="110"/>
      <c r="OGQ11" s="110"/>
      <c r="OGR11" s="110"/>
      <c r="OGS11" s="110"/>
      <c r="OGT11" s="110"/>
      <c r="OGU11" s="110"/>
      <c r="OGV11" s="110"/>
      <c r="OGW11" s="110"/>
      <c r="OGX11" s="110"/>
      <c r="OGY11" s="110"/>
      <c r="OGZ11" s="110"/>
      <c r="OHA11" s="110"/>
      <c r="OHB11" s="110"/>
      <c r="OHC11" s="110"/>
      <c r="OHD11" s="110"/>
      <c r="OHE11" s="110"/>
      <c r="OHF11" s="110"/>
      <c r="OHG11" s="110"/>
      <c r="OHH11" s="110"/>
      <c r="OHI11" s="110"/>
      <c r="OHJ11" s="110"/>
      <c r="OHK11" s="110"/>
      <c r="OHL11" s="110"/>
      <c r="OHM11" s="110"/>
      <c r="OHN11" s="110"/>
      <c r="OHO11" s="110"/>
      <c r="OHP11" s="110"/>
      <c r="OHQ11" s="110"/>
      <c r="OHR11" s="110"/>
      <c r="OHS11" s="110"/>
      <c r="OHT11" s="110"/>
      <c r="OHU11" s="110"/>
      <c r="OHV11" s="110"/>
      <c r="OHW11" s="110"/>
      <c r="OHX11" s="110"/>
      <c r="OHY11" s="110"/>
      <c r="OHZ11" s="110"/>
      <c r="OIA11" s="110"/>
      <c r="OIB11" s="110"/>
      <c r="OIC11" s="110"/>
      <c r="OID11" s="110"/>
      <c r="OIE11" s="110"/>
      <c r="OIF11" s="110"/>
      <c r="OIG11" s="110"/>
      <c r="OIH11" s="110"/>
      <c r="OII11" s="110"/>
      <c r="OIJ11" s="110"/>
      <c r="OIK11" s="110"/>
      <c r="OIL11" s="110"/>
      <c r="OIM11" s="110"/>
      <c r="OIN11" s="110"/>
      <c r="OIO11" s="110"/>
      <c r="OIP11" s="110"/>
      <c r="OIQ11" s="110"/>
      <c r="OIR11" s="110"/>
      <c r="OIS11" s="110"/>
      <c r="OIT11" s="110"/>
      <c r="OIU11" s="110"/>
      <c r="OIV11" s="110"/>
      <c r="OIW11" s="110"/>
      <c r="OIX11" s="110"/>
      <c r="OIY11" s="110"/>
      <c r="OIZ11" s="110"/>
      <c r="OJA11" s="110"/>
      <c r="OJB11" s="110"/>
      <c r="OJC11" s="110"/>
      <c r="OJD11" s="110"/>
      <c r="OJE11" s="110"/>
      <c r="OJF11" s="110"/>
      <c r="OJG11" s="110"/>
      <c r="OJH11" s="110"/>
      <c r="OJI11" s="110"/>
      <c r="OJJ11" s="110"/>
      <c r="OJK11" s="110"/>
      <c r="OJL11" s="110"/>
      <c r="OJM11" s="110"/>
      <c r="OJN11" s="110"/>
      <c r="OJO11" s="110"/>
      <c r="OJP11" s="110"/>
      <c r="OJQ11" s="110"/>
      <c r="OJR11" s="110"/>
      <c r="OJS11" s="110"/>
      <c r="OJT11" s="110"/>
      <c r="OJU11" s="110"/>
      <c r="OJV11" s="110"/>
      <c r="OJW11" s="110"/>
      <c r="OJX11" s="110"/>
      <c r="OJY11" s="110"/>
      <c r="OJZ11" s="110"/>
      <c r="OKA11" s="110"/>
      <c r="OKB11" s="110"/>
      <c r="OKC11" s="110"/>
      <c r="OKD11" s="110"/>
      <c r="OKE11" s="110"/>
      <c r="OKF11" s="110"/>
      <c r="OKG11" s="110"/>
      <c r="OKH11" s="110"/>
      <c r="OKI11" s="110"/>
      <c r="OKJ11" s="110"/>
      <c r="OKK11" s="110"/>
      <c r="OKL11" s="110"/>
      <c r="OKM11" s="110"/>
      <c r="OKN11" s="110"/>
      <c r="OKO11" s="110"/>
      <c r="OKP11" s="110"/>
      <c r="OKQ11" s="110"/>
      <c r="OKR11" s="110"/>
      <c r="OKS11" s="110"/>
      <c r="OKT11" s="110"/>
      <c r="OKU11" s="110"/>
      <c r="OKV11" s="110"/>
      <c r="OKW11" s="110"/>
      <c r="OKX11" s="110"/>
      <c r="OKY11" s="110"/>
      <c r="OKZ11" s="110"/>
      <c r="OLA11" s="110"/>
      <c r="OLB11" s="110"/>
      <c r="OLC11" s="110"/>
      <c r="OLD11" s="110"/>
      <c r="OLE11" s="110"/>
      <c r="OLF11" s="110"/>
      <c r="OLG11" s="110"/>
      <c r="OLH11" s="110"/>
      <c r="OLI11" s="110"/>
      <c r="OLJ11" s="110"/>
      <c r="OLK11" s="110"/>
      <c r="OLL11" s="110"/>
      <c r="OLM11" s="110"/>
      <c r="OLN11" s="110"/>
      <c r="OLO11" s="110"/>
      <c r="OLP11" s="110"/>
      <c r="OLQ11" s="110"/>
      <c r="OLR11" s="110"/>
      <c r="OLS11" s="110"/>
      <c r="OLT11" s="110"/>
      <c r="OLU11" s="110"/>
      <c r="OLV11" s="110"/>
      <c r="OLW11" s="110"/>
      <c r="OLX11" s="110"/>
      <c r="OLY11" s="110"/>
      <c r="OLZ11" s="110"/>
      <c r="OMA11" s="110"/>
      <c r="OMB11" s="110"/>
      <c r="OMC11" s="110"/>
      <c r="OMD11" s="110"/>
      <c r="OME11" s="110"/>
      <c r="OMF11" s="110"/>
      <c r="OMG11" s="110"/>
      <c r="OMH11" s="110"/>
      <c r="OMI11" s="110"/>
      <c r="OMJ11" s="110"/>
      <c r="OMK11" s="110"/>
      <c r="OML11" s="110"/>
      <c r="OMM11" s="110"/>
      <c r="OMN11" s="110"/>
      <c r="OMO11" s="110"/>
      <c r="OMP11" s="110"/>
      <c r="OMQ11" s="110"/>
      <c r="OMR11" s="110"/>
      <c r="OMS11" s="110"/>
      <c r="OMT11" s="110"/>
      <c r="OMU11" s="110"/>
      <c r="OMV11" s="110"/>
      <c r="OMW11" s="110"/>
      <c r="OMX11" s="110"/>
      <c r="OMY11" s="110"/>
      <c r="OMZ11" s="110"/>
      <c r="ONA11" s="110"/>
      <c r="ONB11" s="110"/>
      <c r="ONC11" s="110"/>
      <c r="OND11" s="110"/>
      <c r="ONE11" s="110"/>
      <c r="ONF11" s="110"/>
      <c r="ONG11" s="110"/>
      <c r="ONH11" s="110"/>
      <c r="ONI11" s="110"/>
      <c r="ONJ11" s="110"/>
      <c r="ONK11" s="110"/>
      <c r="ONL11" s="110"/>
      <c r="ONM11" s="110"/>
      <c r="ONN11" s="110"/>
      <c r="ONO11" s="110"/>
      <c r="ONP11" s="110"/>
      <c r="ONQ11" s="110"/>
      <c r="ONR11" s="110"/>
      <c r="ONS11" s="110"/>
      <c r="ONT11" s="110"/>
      <c r="ONU11" s="110"/>
      <c r="ONV11" s="110"/>
      <c r="ONW11" s="110"/>
      <c r="ONX11" s="110"/>
      <c r="ONY11" s="110"/>
      <c r="ONZ11" s="110"/>
      <c r="OOA11" s="110"/>
      <c r="OOB11" s="110"/>
      <c r="OOC11" s="110"/>
      <c r="OOD11" s="110"/>
      <c r="OOE11" s="110"/>
      <c r="OOF11" s="110"/>
      <c r="OOG11" s="110"/>
      <c r="OOH11" s="110"/>
      <c r="OOI11" s="110"/>
      <c r="OOJ11" s="110"/>
      <c r="OOK11" s="110"/>
      <c r="OOL11" s="110"/>
      <c r="OOM11" s="110"/>
      <c r="OON11" s="110"/>
      <c r="OOO11" s="110"/>
      <c r="OOP11" s="110"/>
      <c r="OOQ11" s="110"/>
      <c r="OOR11" s="110"/>
      <c r="OOS11" s="110"/>
      <c r="OOT11" s="110"/>
      <c r="OOU11" s="110"/>
      <c r="OOV11" s="110"/>
      <c r="OOW11" s="110"/>
      <c r="OOX11" s="110"/>
      <c r="OOY11" s="110"/>
      <c r="OOZ11" s="110"/>
      <c r="OPA11" s="110"/>
      <c r="OPB11" s="110"/>
      <c r="OPC11" s="110"/>
      <c r="OPD11" s="110"/>
      <c r="OPE11" s="110"/>
      <c r="OPF11" s="110"/>
      <c r="OPG11" s="110"/>
      <c r="OPH11" s="110"/>
      <c r="OPI11" s="110"/>
      <c r="OPJ11" s="110"/>
      <c r="OPK11" s="110"/>
      <c r="OPL11" s="110"/>
      <c r="OPM11" s="110"/>
      <c r="OPN11" s="110"/>
      <c r="OPO11" s="110"/>
      <c r="OPP11" s="110"/>
      <c r="OPQ11" s="110"/>
      <c r="OPR11" s="110"/>
      <c r="OPS11" s="110"/>
      <c r="OPT11" s="110"/>
      <c r="OPU11" s="110"/>
      <c r="OPV11" s="110"/>
      <c r="OPW11" s="110"/>
      <c r="OPX11" s="110"/>
      <c r="OPY11" s="110"/>
      <c r="OPZ11" s="110"/>
      <c r="OQA11" s="110"/>
      <c r="OQB11" s="110"/>
      <c r="OQC11" s="110"/>
      <c r="OQD11" s="110"/>
      <c r="OQE11" s="110"/>
      <c r="OQF11" s="110"/>
      <c r="OQG11" s="110"/>
      <c r="OQH11" s="110"/>
      <c r="OQI11" s="110"/>
      <c r="OQJ11" s="110"/>
      <c r="OQK11" s="110"/>
      <c r="OQL11" s="110"/>
      <c r="OQM11" s="110"/>
      <c r="OQN11" s="110"/>
      <c r="OQO11" s="110"/>
      <c r="OQP11" s="110"/>
      <c r="OQQ11" s="110"/>
      <c r="OQR11" s="110"/>
      <c r="OQS11" s="110"/>
      <c r="OQT11" s="110"/>
      <c r="OQU11" s="110"/>
      <c r="OQV11" s="110"/>
      <c r="OQW11" s="110"/>
      <c r="OQX11" s="110"/>
      <c r="OQY11" s="110"/>
      <c r="OQZ11" s="110"/>
      <c r="ORA11" s="110"/>
      <c r="ORB11" s="110"/>
      <c r="ORC11" s="110"/>
      <c r="ORD11" s="110"/>
      <c r="ORE11" s="110"/>
      <c r="ORF11" s="110"/>
      <c r="ORG11" s="110"/>
      <c r="ORH11" s="110"/>
      <c r="ORI11" s="110"/>
      <c r="ORJ11" s="110"/>
      <c r="ORK11" s="110"/>
      <c r="ORL11" s="110"/>
      <c r="ORM11" s="110"/>
      <c r="ORN11" s="110"/>
      <c r="ORO11" s="110"/>
      <c r="ORP11" s="110"/>
      <c r="ORQ11" s="110"/>
      <c r="ORR11" s="110"/>
      <c r="ORS11" s="110"/>
      <c r="ORT11" s="110"/>
      <c r="ORU11" s="110"/>
      <c r="ORV11" s="110"/>
      <c r="ORW11" s="110"/>
      <c r="ORX11" s="110"/>
      <c r="ORY11" s="110"/>
      <c r="ORZ11" s="110"/>
      <c r="OSA11" s="110"/>
      <c r="OSB11" s="110"/>
      <c r="OSC11" s="110"/>
      <c r="OSD11" s="110"/>
      <c r="OSE11" s="110"/>
      <c r="OSF11" s="110"/>
      <c r="OSG11" s="110"/>
      <c r="OSH11" s="110"/>
      <c r="OSI11" s="110"/>
      <c r="OSJ11" s="110"/>
      <c r="OSK11" s="110"/>
      <c r="OSL11" s="110"/>
      <c r="OSM11" s="110"/>
      <c r="OSN11" s="110"/>
      <c r="OSO11" s="110"/>
      <c r="OSP11" s="110"/>
      <c r="OSQ11" s="110"/>
      <c r="OSR11" s="110"/>
      <c r="OSS11" s="110"/>
      <c r="OST11" s="110"/>
      <c r="OSU11" s="110"/>
      <c r="OSV11" s="110"/>
      <c r="OSW11" s="110"/>
      <c r="OSX11" s="110"/>
      <c r="OSY11" s="110"/>
      <c r="OSZ11" s="110"/>
      <c r="OTA11" s="110"/>
      <c r="OTB11" s="110"/>
      <c r="OTC11" s="110"/>
      <c r="OTD11" s="110"/>
      <c r="OTE11" s="110"/>
      <c r="OTF11" s="110"/>
      <c r="OTG11" s="110"/>
      <c r="OTH11" s="110"/>
      <c r="OTI11" s="110"/>
      <c r="OTJ11" s="110"/>
      <c r="OTK11" s="110"/>
      <c r="OTL11" s="110"/>
      <c r="OTM11" s="110"/>
      <c r="OTN11" s="110"/>
      <c r="OTO11" s="110"/>
      <c r="OTP11" s="110"/>
      <c r="OTQ11" s="110"/>
      <c r="OTR11" s="110"/>
      <c r="OTS11" s="110"/>
      <c r="OTT11" s="110"/>
      <c r="OTU11" s="110"/>
      <c r="OTV11" s="110"/>
      <c r="OTW11" s="110"/>
      <c r="OTX11" s="110"/>
      <c r="OTY11" s="110"/>
      <c r="OTZ11" s="110"/>
      <c r="OUA11" s="110"/>
      <c r="OUB11" s="110"/>
      <c r="OUC11" s="110"/>
      <c r="OUD11" s="110"/>
      <c r="OUE11" s="110"/>
      <c r="OUF11" s="110"/>
      <c r="OUG11" s="110"/>
      <c r="OUH11" s="110"/>
      <c r="OUI11" s="110"/>
      <c r="OUJ11" s="110"/>
      <c r="OUK11" s="110"/>
      <c r="OUL11" s="110"/>
      <c r="OUM11" s="110"/>
      <c r="OUN11" s="110"/>
      <c r="OUO11" s="110"/>
      <c r="OUP11" s="110"/>
      <c r="OUQ11" s="110"/>
      <c r="OUR11" s="110"/>
      <c r="OUS11" s="110"/>
      <c r="OUT11" s="110"/>
      <c r="OUU11" s="110"/>
      <c r="OUV11" s="110"/>
      <c r="OUW11" s="110"/>
      <c r="OUX11" s="110"/>
      <c r="OUY11" s="110"/>
      <c r="OUZ11" s="110"/>
      <c r="OVA11" s="110"/>
      <c r="OVB11" s="110"/>
      <c r="OVC11" s="110"/>
      <c r="OVD11" s="110"/>
      <c r="OVE11" s="110"/>
      <c r="OVF11" s="110"/>
      <c r="OVG11" s="110"/>
      <c r="OVH11" s="110"/>
      <c r="OVI11" s="110"/>
      <c r="OVJ11" s="110"/>
      <c r="OVK11" s="110"/>
      <c r="OVL11" s="110"/>
      <c r="OVM11" s="110"/>
      <c r="OVN11" s="110"/>
      <c r="OVO11" s="110"/>
      <c r="OVP11" s="110"/>
      <c r="OVQ11" s="110"/>
      <c r="OVR11" s="110"/>
      <c r="OVS11" s="110"/>
      <c r="OVT11" s="110"/>
      <c r="OVU11" s="110"/>
      <c r="OVV11" s="110"/>
      <c r="OVW11" s="110"/>
      <c r="OVX11" s="110"/>
      <c r="OVY11" s="110"/>
      <c r="OVZ11" s="110"/>
      <c r="OWA11" s="110"/>
      <c r="OWB11" s="110"/>
      <c r="OWC11" s="110"/>
      <c r="OWD11" s="110"/>
      <c r="OWE11" s="110"/>
      <c r="OWF11" s="110"/>
      <c r="OWG11" s="110"/>
      <c r="OWH11" s="110"/>
      <c r="OWI11" s="110"/>
      <c r="OWJ11" s="110"/>
      <c r="OWK11" s="110"/>
      <c r="OWL11" s="110"/>
      <c r="OWM11" s="110"/>
      <c r="OWN11" s="110"/>
      <c r="OWO11" s="110"/>
      <c r="OWP11" s="110"/>
      <c r="OWQ11" s="110"/>
      <c r="OWR11" s="110"/>
      <c r="OWS11" s="110"/>
      <c r="OWT11" s="110"/>
      <c r="OWU11" s="110"/>
      <c r="OWV11" s="110"/>
      <c r="OWW11" s="110"/>
      <c r="OWX11" s="110"/>
      <c r="OWY11" s="110"/>
      <c r="OWZ11" s="110"/>
      <c r="OXA11" s="110"/>
      <c r="OXB11" s="110"/>
      <c r="OXC11" s="110"/>
      <c r="OXD11" s="110"/>
      <c r="OXE11" s="110"/>
      <c r="OXF11" s="110"/>
      <c r="OXG11" s="110"/>
      <c r="OXH11" s="110"/>
      <c r="OXI11" s="110"/>
      <c r="OXJ11" s="110"/>
      <c r="OXK11" s="110"/>
      <c r="OXL11" s="110"/>
      <c r="OXM11" s="110"/>
      <c r="OXN11" s="110"/>
      <c r="OXO11" s="110"/>
      <c r="OXP11" s="110"/>
      <c r="OXQ11" s="110"/>
      <c r="OXR11" s="110"/>
      <c r="OXS11" s="110"/>
      <c r="OXT11" s="110"/>
      <c r="OXU11" s="110"/>
      <c r="OXV11" s="110"/>
      <c r="OXW11" s="110"/>
      <c r="OXX11" s="110"/>
      <c r="OXY11" s="110"/>
      <c r="OXZ11" s="110"/>
      <c r="OYA11" s="110"/>
      <c r="OYB11" s="110"/>
      <c r="OYC11" s="110"/>
      <c r="OYD11" s="110"/>
      <c r="OYE11" s="110"/>
      <c r="OYF11" s="110"/>
      <c r="OYG11" s="110"/>
      <c r="OYH11" s="110"/>
      <c r="OYI11" s="110"/>
      <c r="OYJ11" s="110"/>
      <c r="OYK11" s="110"/>
      <c r="OYL11" s="110"/>
      <c r="OYM11" s="110"/>
      <c r="OYN11" s="110"/>
      <c r="OYO11" s="110"/>
      <c r="OYP11" s="110"/>
      <c r="OYQ11" s="110"/>
      <c r="OYR11" s="110"/>
      <c r="OYS11" s="110"/>
      <c r="OYT11" s="110"/>
      <c r="OYU11" s="110"/>
      <c r="OYV11" s="110"/>
      <c r="OYW11" s="110"/>
      <c r="OYX11" s="110"/>
      <c r="OYY11" s="110"/>
      <c r="OYZ11" s="110"/>
      <c r="OZA11" s="110"/>
      <c r="OZB11" s="110"/>
      <c r="OZC11" s="110"/>
      <c r="OZD11" s="110"/>
      <c r="OZE11" s="110"/>
      <c r="OZF11" s="110"/>
      <c r="OZG11" s="110"/>
      <c r="OZH11" s="110"/>
      <c r="OZI11" s="110"/>
      <c r="OZJ11" s="110"/>
      <c r="OZK11" s="110"/>
      <c r="OZL11" s="110"/>
      <c r="OZM11" s="110"/>
      <c r="OZN11" s="110"/>
      <c r="OZO11" s="110"/>
      <c r="OZP11" s="110"/>
      <c r="OZQ11" s="110"/>
      <c r="OZR11" s="110"/>
      <c r="OZS11" s="110"/>
      <c r="OZT11" s="110"/>
      <c r="OZU11" s="110"/>
      <c r="OZV11" s="110"/>
      <c r="OZW11" s="110"/>
      <c r="OZX11" s="110"/>
      <c r="OZY11" s="110"/>
      <c r="OZZ11" s="110"/>
      <c r="PAA11" s="110"/>
      <c r="PAB11" s="110"/>
      <c r="PAC11" s="110"/>
      <c r="PAD11" s="110"/>
      <c r="PAE11" s="110"/>
      <c r="PAF11" s="110"/>
      <c r="PAG11" s="110"/>
      <c r="PAH11" s="110"/>
      <c r="PAI11" s="110"/>
      <c r="PAJ11" s="110"/>
      <c r="PAK11" s="110"/>
      <c r="PAL11" s="110"/>
      <c r="PAM11" s="110"/>
      <c r="PAN11" s="110"/>
      <c r="PAO11" s="110"/>
      <c r="PAP11" s="110"/>
      <c r="PAQ11" s="110"/>
      <c r="PAR11" s="110"/>
      <c r="PAS11" s="110"/>
      <c r="PAT11" s="110"/>
      <c r="PAU11" s="110"/>
      <c r="PAV11" s="110"/>
      <c r="PAW11" s="110"/>
      <c r="PAX11" s="110"/>
      <c r="PAY11" s="110"/>
      <c r="PAZ11" s="110"/>
      <c r="PBA11" s="110"/>
      <c r="PBB11" s="110"/>
      <c r="PBC11" s="110"/>
      <c r="PBD11" s="110"/>
      <c r="PBE11" s="110"/>
      <c r="PBF11" s="110"/>
      <c r="PBG11" s="110"/>
      <c r="PBH11" s="110"/>
      <c r="PBI11" s="110"/>
      <c r="PBJ11" s="110"/>
      <c r="PBK11" s="110"/>
      <c r="PBL11" s="110"/>
      <c r="PBM11" s="110"/>
      <c r="PBN11" s="110"/>
      <c r="PBO11" s="110"/>
      <c r="PBP11" s="110"/>
      <c r="PBQ11" s="110"/>
      <c r="PBR11" s="110"/>
      <c r="PBS11" s="110"/>
      <c r="PBT11" s="110"/>
      <c r="PBU11" s="110"/>
      <c r="PBV11" s="110"/>
      <c r="PBW11" s="110"/>
      <c r="PBX11" s="110"/>
      <c r="PBY11" s="110"/>
      <c r="PBZ11" s="110"/>
      <c r="PCA11" s="110"/>
      <c r="PCB11" s="110"/>
      <c r="PCC11" s="110"/>
      <c r="PCD11" s="110"/>
      <c r="PCE11" s="110"/>
      <c r="PCF11" s="110"/>
      <c r="PCG11" s="110"/>
      <c r="PCH11" s="110"/>
      <c r="PCI11" s="110"/>
      <c r="PCJ11" s="110"/>
      <c r="PCK11" s="110"/>
      <c r="PCL11" s="110"/>
      <c r="PCM11" s="110"/>
      <c r="PCN11" s="110"/>
      <c r="PCO11" s="110"/>
      <c r="PCP11" s="110"/>
      <c r="PCQ11" s="110"/>
      <c r="PCR11" s="110"/>
      <c r="PCS11" s="110"/>
      <c r="PCT11" s="110"/>
      <c r="PCU11" s="110"/>
      <c r="PCV11" s="110"/>
      <c r="PCW11" s="110"/>
      <c r="PCX11" s="110"/>
      <c r="PCY11" s="110"/>
      <c r="PCZ11" s="110"/>
      <c r="PDA11" s="110"/>
      <c r="PDB11" s="110"/>
      <c r="PDC11" s="110"/>
      <c r="PDD11" s="110"/>
      <c r="PDE11" s="110"/>
      <c r="PDF11" s="110"/>
      <c r="PDG11" s="110"/>
      <c r="PDH11" s="110"/>
      <c r="PDI11" s="110"/>
      <c r="PDJ11" s="110"/>
      <c r="PDK11" s="110"/>
      <c r="PDL11" s="110"/>
      <c r="PDM11" s="110"/>
      <c r="PDN11" s="110"/>
      <c r="PDO11" s="110"/>
      <c r="PDP11" s="110"/>
      <c r="PDQ11" s="110"/>
      <c r="PDR11" s="110"/>
      <c r="PDS11" s="110"/>
      <c r="PDT11" s="110"/>
      <c r="PDU11" s="110"/>
      <c r="PDV11" s="110"/>
      <c r="PDW11" s="110"/>
      <c r="PDX11" s="110"/>
      <c r="PDY11" s="110"/>
      <c r="PDZ11" s="110"/>
      <c r="PEA11" s="110"/>
      <c r="PEB11" s="110"/>
      <c r="PEC11" s="110"/>
      <c r="PED11" s="110"/>
      <c r="PEE11" s="110"/>
      <c r="PEF11" s="110"/>
      <c r="PEG11" s="110"/>
      <c r="PEH11" s="110"/>
      <c r="PEI11" s="110"/>
      <c r="PEJ11" s="110"/>
      <c r="PEK11" s="110"/>
      <c r="PEL11" s="110"/>
      <c r="PEM11" s="110"/>
      <c r="PEN11" s="110"/>
      <c r="PEO11" s="110"/>
      <c r="PEP11" s="110"/>
      <c r="PEQ11" s="110"/>
      <c r="PER11" s="110"/>
      <c r="PES11" s="110"/>
      <c r="PET11" s="110"/>
      <c r="PEU11" s="110"/>
      <c r="PEV11" s="110"/>
      <c r="PEW11" s="110"/>
      <c r="PEX11" s="110"/>
      <c r="PEY11" s="110"/>
      <c r="PEZ11" s="110"/>
      <c r="PFA11" s="110"/>
      <c r="PFB11" s="110"/>
      <c r="PFC11" s="110"/>
      <c r="PFD11" s="110"/>
      <c r="PFE11" s="110"/>
      <c r="PFF11" s="110"/>
      <c r="PFG11" s="110"/>
      <c r="PFH11" s="110"/>
      <c r="PFI11" s="110"/>
      <c r="PFJ11" s="110"/>
      <c r="PFK11" s="110"/>
      <c r="PFL11" s="110"/>
      <c r="PFM11" s="110"/>
      <c r="PFN11" s="110"/>
      <c r="PFO11" s="110"/>
      <c r="PFP11" s="110"/>
      <c r="PFQ11" s="110"/>
      <c r="PFR11" s="110"/>
      <c r="PFS11" s="110"/>
      <c r="PFT11" s="110"/>
      <c r="PFU11" s="110"/>
      <c r="PFV11" s="110"/>
      <c r="PFW11" s="110"/>
      <c r="PFX11" s="110"/>
      <c r="PFY11" s="110"/>
      <c r="PFZ11" s="110"/>
      <c r="PGA11" s="110"/>
      <c r="PGB11" s="110"/>
      <c r="PGC11" s="110"/>
      <c r="PGD11" s="110"/>
      <c r="PGE11" s="110"/>
      <c r="PGF11" s="110"/>
      <c r="PGG11" s="110"/>
      <c r="PGH11" s="110"/>
      <c r="PGI11" s="110"/>
      <c r="PGJ11" s="110"/>
      <c r="PGK11" s="110"/>
      <c r="PGL11" s="110"/>
      <c r="PGM11" s="110"/>
      <c r="PGN11" s="110"/>
      <c r="PGO11" s="110"/>
      <c r="PGP11" s="110"/>
      <c r="PGQ11" s="110"/>
      <c r="PGR11" s="110"/>
      <c r="PGS11" s="110"/>
      <c r="PGT11" s="110"/>
      <c r="PGU11" s="110"/>
      <c r="PGV11" s="110"/>
      <c r="PGW11" s="110"/>
      <c r="PGX11" s="110"/>
      <c r="PGY11" s="110"/>
      <c r="PGZ11" s="110"/>
      <c r="PHA11" s="110"/>
      <c r="PHB11" s="110"/>
      <c r="PHC11" s="110"/>
      <c r="PHD11" s="110"/>
      <c r="PHE11" s="110"/>
      <c r="PHF11" s="110"/>
      <c r="PHG11" s="110"/>
      <c r="PHH11" s="110"/>
      <c r="PHI11" s="110"/>
      <c r="PHJ11" s="110"/>
      <c r="PHK11" s="110"/>
      <c r="PHL11" s="110"/>
      <c r="PHM11" s="110"/>
      <c r="PHN11" s="110"/>
      <c r="PHO11" s="110"/>
      <c r="PHP11" s="110"/>
      <c r="PHQ11" s="110"/>
      <c r="PHR11" s="110"/>
      <c r="PHS11" s="110"/>
      <c r="PHT11" s="110"/>
      <c r="PHU11" s="110"/>
      <c r="PHV11" s="110"/>
      <c r="PHW11" s="110"/>
      <c r="PHX11" s="110"/>
      <c r="PHY11" s="110"/>
      <c r="PHZ11" s="110"/>
      <c r="PIA11" s="110"/>
      <c r="PIB11" s="110"/>
      <c r="PIC11" s="110"/>
      <c r="PID11" s="110"/>
      <c r="PIE11" s="110"/>
      <c r="PIF11" s="110"/>
      <c r="PIG11" s="110"/>
      <c r="PIH11" s="110"/>
      <c r="PII11" s="110"/>
      <c r="PIJ11" s="110"/>
      <c r="PIK11" s="110"/>
      <c r="PIL11" s="110"/>
      <c r="PIM11" s="110"/>
      <c r="PIN11" s="110"/>
      <c r="PIO11" s="110"/>
      <c r="PIP11" s="110"/>
      <c r="PIQ11" s="110"/>
      <c r="PIR11" s="110"/>
      <c r="PIS11" s="110"/>
      <c r="PIT11" s="110"/>
      <c r="PIU11" s="110"/>
      <c r="PIV11" s="110"/>
      <c r="PIW11" s="110"/>
      <c r="PIX11" s="110"/>
      <c r="PIY11" s="110"/>
      <c r="PIZ11" s="110"/>
      <c r="PJA11" s="110"/>
      <c r="PJB11" s="110"/>
      <c r="PJC11" s="110"/>
      <c r="PJD11" s="110"/>
      <c r="PJE11" s="110"/>
      <c r="PJF11" s="110"/>
      <c r="PJG11" s="110"/>
      <c r="PJH11" s="110"/>
      <c r="PJI11" s="110"/>
      <c r="PJJ11" s="110"/>
      <c r="PJK11" s="110"/>
      <c r="PJL11" s="110"/>
      <c r="PJM11" s="110"/>
      <c r="PJN11" s="110"/>
      <c r="PJO11" s="110"/>
      <c r="PJP11" s="110"/>
      <c r="PJQ11" s="110"/>
      <c r="PJR11" s="110"/>
      <c r="PJS11" s="110"/>
      <c r="PJT11" s="110"/>
      <c r="PJU11" s="110"/>
      <c r="PJV11" s="110"/>
      <c r="PJW11" s="110"/>
      <c r="PJX11" s="110"/>
      <c r="PJY11" s="110"/>
      <c r="PJZ11" s="110"/>
      <c r="PKA11" s="110"/>
      <c r="PKB11" s="110"/>
      <c r="PKC11" s="110"/>
      <c r="PKD11" s="110"/>
      <c r="PKE11" s="110"/>
      <c r="PKF11" s="110"/>
      <c r="PKG11" s="110"/>
      <c r="PKH11" s="110"/>
      <c r="PKI11" s="110"/>
      <c r="PKJ11" s="110"/>
      <c r="PKK11" s="110"/>
      <c r="PKL11" s="110"/>
      <c r="PKM11" s="110"/>
      <c r="PKN11" s="110"/>
      <c r="PKO11" s="110"/>
      <c r="PKP11" s="110"/>
      <c r="PKQ11" s="110"/>
      <c r="PKR11" s="110"/>
      <c r="PKS11" s="110"/>
      <c r="PKT11" s="110"/>
      <c r="PKU11" s="110"/>
      <c r="PKV11" s="110"/>
      <c r="PKW11" s="110"/>
      <c r="PKX11" s="110"/>
      <c r="PKY11" s="110"/>
      <c r="PKZ11" s="110"/>
      <c r="PLA11" s="110"/>
      <c r="PLB11" s="110"/>
      <c r="PLC11" s="110"/>
      <c r="PLD11" s="110"/>
      <c r="PLE11" s="110"/>
      <c r="PLF11" s="110"/>
      <c r="PLG11" s="110"/>
      <c r="PLH11" s="110"/>
      <c r="PLI11" s="110"/>
      <c r="PLJ11" s="110"/>
      <c r="PLK11" s="110"/>
      <c r="PLL11" s="110"/>
      <c r="PLM11" s="110"/>
      <c r="PLN11" s="110"/>
      <c r="PLO11" s="110"/>
      <c r="PLP11" s="110"/>
      <c r="PLQ11" s="110"/>
      <c r="PLR11" s="110"/>
      <c r="PLS11" s="110"/>
      <c r="PLT11" s="110"/>
      <c r="PLU11" s="110"/>
      <c r="PLV11" s="110"/>
      <c r="PLW11" s="110"/>
      <c r="PLX11" s="110"/>
      <c r="PLY11" s="110"/>
      <c r="PLZ11" s="110"/>
      <c r="PMA11" s="110"/>
      <c r="PMB11" s="110"/>
      <c r="PMC11" s="110"/>
      <c r="PMD11" s="110"/>
      <c r="PME11" s="110"/>
      <c r="PMF11" s="110"/>
      <c r="PMG11" s="110"/>
      <c r="PMH11" s="110"/>
      <c r="PMI11" s="110"/>
      <c r="PMJ11" s="110"/>
      <c r="PMK11" s="110"/>
      <c r="PML11" s="110"/>
      <c r="PMM11" s="110"/>
      <c r="PMN11" s="110"/>
      <c r="PMO11" s="110"/>
      <c r="PMP11" s="110"/>
      <c r="PMQ11" s="110"/>
      <c r="PMR11" s="110"/>
      <c r="PMS11" s="110"/>
      <c r="PMT11" s="110"/>
      <c r="PMU11" s="110"/>
      <c r="PMV11" s="110"/>
      <c r="PMW11" s="110"/>
      <c r="PMX11" s="110"/>
      <c r="PMY11" s="110"/>
      <c r="PMZ11" s="110"/>
      <c r="PNA11" s="110"/>
      <c r="PNB11" s="110"/>
      <c r="PNC11" s="110"/>
      <c r="PND11" s="110"/>
      <c r="PNE11" s="110"/>
      <c r="PNF11" s="110"/>
      <c r="PNG11" s="110"/>
      <c r="PNH11" s="110"/>
      <c r="PNI11" s="110"/>
      <c r="PNJ11" s="110"/>
      <c r="PNK11" s="110"/>
      <c r="PNL11" s="110"/>
      <c r="PNM11" s="110"/>
      <c r="PNN11" s="110"/>
      <c r="PNO11" s="110"/>
      <c r="PNP11" s="110"/>
      <c r="PNQ11" s="110"/>
      <c r="PNR11" s="110"/>
      <c r="PNS11" s="110"/>
      <c r="PNT11" s="110"/>
      <c r="PNU11" s="110"/>
      <c r="PNV11" s="110"/>
      <c r="PNW11" s="110"/>
      <c r="PNX11" s="110"/>
      <c r="PNY11" s="110"/>
      <c r="PNZ11" s="110"/>
      <c r="POA11" s="110"/>
      <c r="POB11" s="110"/>
      <c r="POC11" s="110"/>
      <c r="POD11" s="110"/>
      <c r="POE11" s="110"/>
      <c r="POF11" s="110"/>
      <c r="POG11" s="110"/>
      <c r="POH11" s="110"/>
      <c r="POI11" s="110"/>
      <c r="POJ11" s="110"/>
      <c r="POK11" s="110"/>
      <c r="POL11" s="110"/>
      <c r="POM11" s="110"/>
      <c r="PON11" s="110"/>
      <c r="POO11" s="110"/>
      <c r="POP11" s="110"/>
      <c r="POQ11" s="110"/>
      <c r="POR11" s="110"/>
      <c r="POS11" s="110"/>
      <c r="POT11" s="110"/>
      <c r="POU11" s="110"/>
      <c r="POV11" s="110"/>
      <c r="POW11" s="110"/>
      <c r="POX11" s="110"/>
      <c r="POY11" s="110"/>
      <c r="POZ11" s="110"/>
      <c r="PPA11" s="110"/>
      <c r="PPB11" s="110"/>
      <c r="PPC11" s="110"/>
      <c r="PPD11" s="110"/>
      <c r="PPE11" s="110"/>
      <c r="PPF11" s="110"/>
      <c r="PPG11" s="110"/>
      <c r="PPH11" s="110"/>
      <c r="PPI11" s="110"/>
      <c r="PPJ11" s="110"/>
      <c r="PPK11" s="110"/>
      <c r="PPL11" s="110"/>
      <c r="PPM11" s="110"/>
      <c r="PPN11" s="110"/>
      <c r="PPO11" s="110"/>
      <c r="PPP11" s="110"/>
      <c r="PPQ11" s="110"/>
      <c r="PPR11" s="110"/>
      <c r="PPS11" s="110"/>
      <c r="PPT11" s="110"/>
      <c r="PPU11" s="110"/>
      <c r="PPV11" s="110"/>
      <c r="PPW11" s="110"/>
      <c r="PPX11" s="110"/>
      <c r="PPY11" s="110"/>
      <c r="PPZ11" s="110"/>
      <c r="PQA11" s="110"/>
      <c r="PQB11" s="110"/>
      <c r="PQC11" s="110"/>
      <c r="PQD11" s="110"/>
      <c r="PQE11" s="110"/>
      <c r="PQF11" s="110"/>
      <c r="PQG11" s="110"/>
      <c r="PQH11" s="110"/>
      <c r="PQI11" s="110"/>
      <c r="PQJ11" s="110"/>
      <c r="PQK11" s="110"/>
      <c r="PQL11" s="110"/>
      <c r="PQM11" s="110"/>
      <c r="PQN11" s="110"/>
      <c r="PQO11" s="110"/>
      <c r="PQP11" s="110"/>
      <c r="PQQ11" s="110"/>
      <c r="PQR11" s="110"/>
      <c r="PQS11" s="110"/>
      <c r="PQT11" s="110"/>
      <c r="PQU11" s="110"/>
      <c r="PQV11" s="110"/>
      <c r="PQW11" s="110"/>
      <c r="PQX11" s="110"/>
      <c r="PQY11" s="110"/>
      <c r="PQZ11" s="110"/>
      <c r="PRA11" s="110"/>
      <c r="PRB11" s="110"/>
      <c r="PRC11" s="110"/>
      <c r="PRD11" s="110"/>
      <c r="PRE11" s="110"/>
      <c r="PRF11" s="110"/>
      <c r="PRG11" s="110"/>
      <c r="PRH11" s="110"/>
      <c r="PRI11" s="110"/>
      <c r="PRJ11" s="110"/>
      <c r="PRK11" s="110"/>
      <c r="PRL11" s="110"/>
      <c r="PRM11" s="110"/>
      <c r="PRN11" s="110"/>
      <c r="PRO11" s="110"/>
      <c r="PRP11" s="110"/>
      <c r="PRQ11" s="110"/>
      <c r="PRR11" s="110"/>
      <c r="PRS11" s="110"/>
      <c r="PRT11" s="110"/>
      <c r="PRU11" s="110"/>
      <c r="PRV11" s="110"/>
      <c r="PRW11" s="110"/>
      <c r="PRX11" s="110"/>
      <c r="PRY11" s="110"/>
      <c r="PRZ11" s="110"/>
      <c r="PSA11" s="110"/>
      <c r="PSB11" s="110"/>
      <c r="PSC11" s="110"/>
      <c r="PSD11" s="110"/>
      <c r="PSE11" s="110"/>
      <c r="PSF11" s="110"/>
      <c r="PSG11" s="110"/>
      <c r="PSH11" s="110"/>
      <c r="PSI11" s="110"/>
      <c r="PSJ11" s="110"/>
      <c r="PSK11" s="110"/>
      <c r="PSL11" s="110"/>
      <c r="PSM11" s="110"/>
      <c r="PSN11" s="110"/>
      <c r="PSO11" s="110"/>
      <c r="PSP11" s="110"/>
      <c r="PSQ11" s="110"/>
      <c r="PSR11" s="110"/>
      <c r="PSS11" s="110"/>
      <c r="PST11" s="110"/>
      <c r="PSU11" s="110"/>
      <c r="PSV11" s="110"/>
      <c r="PSW11" s="110"/>
      <c r="PSX11" s="110"/>
      <c r="PSY11" s="110"/>
      <c r="PSZ11" s="110"/>
      <c r="PTA11" s="110"/>
      <c r="PTB11" s="110"/>
      <c r="PTC11" s="110"/>
      <c r="PTD11" s="110"/>
      <c r="PTE11" s="110"/>
      <c r="PTF11" s="110"/>
      <c r="PTG11" s="110"/>
      <c r="PTH11" s="110"/>
      <c r="PTI11" s="110"/>
      <c r="PTJ11" s="110"/>
      <c r="PTK11" s="110"/>
      <c r="PTL11" s="110"/>
      <c r="PTM11" s="110"/>
      <c r="PTN11" s="110"/>
      <c r="PTO11" s="110"/>
      <c r="PTP11" s="110"/>
      <c r="PTQ11" s="110"/>
      <c r="PTR11" s="110"/>
      <c r="PTS11" s="110"/>
      <c r="PTT11" s="110"/>
      <c r="PTU11" s="110"/>
      <c r="PTV11" s="110"/>
      <c r="PTW11" s="110"/>
      <c r="PTX11" s="110"/>
      <c r="PTY11" s="110"/>
      <c r="PTZ11" s="110"/>
      <c r="PUA11" s="110"/>
      <c r="PUB11" s="110"/>
      <c r="PUC11" s="110"/>
      <c r="PUD11" s="110"/>
      <c r="PUE11" s="110"/>
      <c r="PUF11" s="110"/>
      <c r="PUG11" s="110"/>
      <c r="PUH11" s="110"/>
      <c r="PUI11" s="110"/>
      <c r="PUJ11" s="110"/>
      <c r="PUK11" s="110"/>
      <c r="PUL11" s="110"/>
      <c r="PUM11" s="110"/>
      <c r="PUN11" s="110"/>
      <c r="PUO11" s="110"/>
      <c r="PUP11" s="110"/>
      <c r="PUQ11" s="110"/>
      <c r="PUR11" s="110"/>
      <c r="PUS11" s="110"/>
      <c r="PUT11" s="110"/>
      <c r="PUU11" s="110"/>
      <c r="PUV11" s="110"/>
      <c r="PUW11" s="110"/>
      <c r="PUX11" s="110"/>
      <c r="PUY11" s="110"/>
      <c r="PUZ11" s="110"/>
      <c r="PVA11" s="110"/>
      <c r="PVB11" s="110"/>
      <c r="PVC11" s="110"/>
      <c r="PVD11" s="110"/>
      <c r="PVE11" s="110"/>
      <c r="PVF11" s="110"/>
      <c r="PVG11" s="110"/>
      <c r="PVH11" s="110"/>
      <c r="PVI11" s="110"/>
      <c r="PVJ11" s="110"/>
      <c r="PVK11" s="110"/>
      <c r="PVL11" s="110"/>
      <c r="PVM11" s="110"/>
      <c r="PVN11" s="110"/>
      <c r="PVO11" s="110"/>
      <c r="PVP11" s="110"/>
      <c r="PVQ11" s="110"/>
      <c r="PVR11" s="110"/>
      <c r="PVS11" s="110"/>
      <c r="PVT11" s="110"/>
      <c r="PVU11" s="110"/>
      <c r="PVV11" s="110"/>
      <c r="PVW11" s="110"/>
      <c r="PVX11" s="110"/>
      <c r="PVY11" s="110"/>
      <c r="PVZ11" s="110"/>
      <c r="PWA11" s="110"/>
      <c r="PWB11" s="110"/>
      <c r="PWC11" s="110"/>
      <c r="PWD11" s="110"/>
      <c r="PWE11" s="110"/>
      <c r="PWF11" s="110"/>
      <c r="PWG11" s="110"/>
      <c r="PWH11" s="110"/>
      <c r="PWI11" s="110"/>
      <c r="PWJ11" s="110"/>
      <c r="PWK11" s="110"/>
      <c r="PWL11" s="110"/>
      <c r="PWM11" s="110"/>
      <c r="PWN11" s="110"/>
      <c r="PWO11" s="110"/>
      <c r="PWP11" s="110"/>
      <c r="PWQ11" s="110"/>
      <c r="PWR11" s="110"/>
      <c r="PWS11" s="110"/>
      <c r="PWT11" s="110"/>
      <c r="PWU11" s="110"/>
      <c r="PWV11" s="110"/>
      <c r="PWW11" s="110"/>
      <c r="PWX11" s="110"/>
      <c r="PWY11" s="110"/>
      <c r="PWZ11" s="110"/>
      <c r="PXA11" s="110"/>
      <c r="PXB11" s="110"/>
      <c r="PXC11" s="110"/>
      <c r="PXD11" s="110"/>
      <c r="PXE11" s="110"/>
      <c r="PXF11" s="110"/>
      <c r="PXG11" s="110"/>
      <c r="PXH11" s="110"/>
      <c r="PXI11" s="110"/>
      <c r="PXJ11" s="110"/>
      <c r="PXK11" s="110"/>
      <c r="PXL11" s="110"/>
      <c r="PXM11" s="110"/>
      <c r="PXN11" s="110"/>
      <c r="PXO11" s="110"/>
      <c r="PXP11" s="110"/>
      <c r="PXQ11" s="110"/>
      <c r="PXR11" s="110"/>
      <c r="PXS11" s="110"/>
      <c r="PXT11" s="110"/>
      <c r="PXU11" s="110"/>
      <c r="PXV11" s="110"/>
      <c r="PXW11" s="110"/>
      <c r="PXX11" s="110"/>
      <c r="PXY11" s="110"/>
      <c r="PXZ11" s="110"/>
      <c r="PYA11" s="110"/>
      <c r="PYB11" s="110"/>
      <c r="PYC11" s="110"/>
      <c r="PYD11" s="110"/>
      <c r="PYE11" s="110"/>
      <c r="PYF11" s="110"/>
      <c r="PYG11" s="110"/>
      <c r="PYH11" s="110"/>
      <c r="PYI11" s="110"/>
      <c r="PYJ11" s="110"/>
      <c r="PYK11" s="110"/>
      <c r="PYL11" s="110"/>
      <c r="PYM11" s="110"/>
      <c r="PYN11" s="110"/>
      <c r="PYO11" s="110"/>
      <c r="PYP11" s="110"/>
      <c r="PYQ11" s="110"/>
      <c r="PYR11" s="110"/>
      <c r="PYS11" s="110"/>
      <c r="PYT11" s="110"/>
      <c r="PYU11" s="110"/>
      <c r="PYV11" s="110"/>
      <c r="PYW11" s="110"/>
      <c r="PYX11" s="110"/>
      <c r="PYY11" s="110"/>
      <c r="PYZ11" s="110"/>
      <c r="PZA11" s="110"/>
      <c r="PZB11" s="110"/>
      <c r="PZC11" s="110"/>
      <c r="PZD11" s="110"/>
      <c r="PZE11" s="110"/>
      <c r="PZF11" s="110"/>
      <c r="PZG11" s="110"/>
      <c r="PZH11" s="110"/>
      <c r="PZI11" s="110"/>
      <c r="PZJ11" s="110"/>
      <c r="PZK11" s="110"/>
      <c r="PZL11" s="110"/>
      <c r="PZM11" s="110"/>
      <c r="PZN11" s="110"/>
      <c r="PZO11" s="110"/>
      <c r="PZP11" s="110"/>
      <c r="PZQ11" s="110"/>
      <c r="PZR11" s="110"/>
      <c r="PZS11" s="110"/>
      <c r="PZT11" s="110"/>
      <c r="PZU11" s="110"/>
      <c r="PZV11" s="110"/>
      <c r="PZW11" s="110"/>
      <c r="PZX11" s="110"/>
      <c r="PZY11" s="110"/>
      <c r="PZZ11" s="110"/>
      <c r="QAA11" s="110"/>
      <c r="QAB11" s="110"/>
      <c r="QAC11" s="110"/>
      <c r="QAD11" s="110"/>
      <c r="QAE11" s="110"/>
      <c r="QAF11" s="110"/>
      <c r="QAG11" s="110"/>
      <c r="QAH11" s="110"/>
      <c r="QAI11" s="110"/>
      <c r="QAJ11" s="110"/>
      <c r="QAK11" s="110"/>
      <c r="QAL11" s="110"/>
      <c r="QAM11" s="110"/>
      <c r="QAN11" s="110"/>
      <c r="QAO11" s="110"/>
      <c r="QAP11" s="110"/>
      <c r="QAQ11" s="110"/>
      <c r="QAR11" s="110"/>
      <c r="QAS11" s="110"/>
      <c r="QAT11" s="110"/>
      <c r="QAU11" s="110"/>
      <c r="QAV11" s="110"/>
      <c r="QAW11" s="110"/>
      <c r="QAX11" s="110"/>
      <c r="QAY11" s="110"/>
      <c r="QAZ11" s="110"/>
      <c r="QBA11" s="110"/>
      <c r="QBB11" s="110"/>
      <c r="QBC11" s="110"/>
      <c r="QBD11" s="110"/>
      <c r="QBE11" s="110"/>
      <c r="QBF11" s="110"/>
      <c r="QBG11" s="110"/>
      <c r="QBH11" s="110"/>
      <c r="QBI11" s="110"/>
      <c r="QBJ11" s="110"/>
      <c r="QBK11" s="110"/>
      <c r="QBL11" s="110"/>
      <c r="QBM11" s="110"/>
      <c r="QBN11" s="110"/>
      <c r="QBO11" s="110"/>
      <c r="QBP11" s="110"/>
      <c r="QBQ11" s="110"/>
      <c r="QBR11" s="110"/>
      <c r="QBS11" s="110"/>
      <c r="QBT11" s="110"/>
      <c r="QBU11" s="110"/>
      <c r="QBV11" s="110"/>
      <c r="QBW11" s="110"/>
      <c r="QBX11" s="110"/>
      <c r="QBY11" s="110"/>
      <c r="QBZ11" s="110"/>
      <c r="QCA11" s="110"/>
      <c r="QCB11" s="110"/>
      <c r="QCC11" s="110"/>
      <c r="QCD11" s="110"/>
      <c r="QCE11" s="110"/>
      <c r="QCF11" s="110"/>
      <c r="QCG11" s="110"/>
      <c r="QCH11" s="110"/>
      <c r="QCI11" s="110"/>
      <c r="QCJ11" s="110"/>
      <c r="QCK11" s="110"/>
      <c r="QCL11" s="110"/>
      <c r="QCM11" s="110"/>
      <c r="QCN11" s="110"/>
      <c r="QCO11" s="110"/>
      <c r="QCP11" s="110"/>
      <c r="QCQ11" s="110"/>
      <c r="QCR11" s="110"/>
      <c r="QCS11" s="110"/>
      <c r="QCT11" s="110"/>
      <c r="QCU11" s="110"/>
      <c r="QCV11" s="110"/>
      <c r="QCW11" s="110"/>
      <c r="QCX11" s="110"/>
      <c r="QCY11" s="110"/>
      <c r="QCZ11" s="110"/>
      <c r="QDA11" s="110"/>
      <c r="QDB11" s="110"/>
      <c r="QDC11" s="110"/>
      <c r="QDD11" s="110"/>
      <c r="QDE11" s="110"/>
      <c r="QDF11" s="110"/>
      <c r="QDG11" s="110"/>
      <c r="QDH11" s="110"/>
      <c r="QDI11" s="110"/>
      <c r="QDJ11" s="110"/>
      <c r="QDK11" s="110"/>
      <c r="QDL11" s="110"/>
      <c r="QDM11" s="110"/>
      <c r="QDN11" s="110"/>
      <c r="QDO11" s="110"/>
      <c r="QDP11" s="110"/>
      <c r="QDQ11" s="110"/>
      <c r="QDR11" s="110"/>
      <c r="QDS11" s="110"/>
      <c r="QDT11" s="110"/>
      <c r="QDU11" s="110"/>
      <c r="QDV11" s="110"/>
      <c r="QDW11" s="110"/>
      <c r="QDX11" s="110"/>
      <c r="QDY11" s="110"/>
      <c r="QDZ11" s="110"/>
      <c r="QEA11" s="110"/>
      <c r="QEB11" s="110"/>
      <c r="QEC11" s="110"/>
      <c r="QED11" s="110"/>
      <c r="QEE11" s="110"/>
      <c r="QEF11" s="110"/>
      <c r="QEG11" s="110"/>
      <c r="QEH11" s="110"/>
      <c r="QEI11" s="110"/>
      <c r="QEJ11" s="110"/>
      <c r="QEK11" s="110"/>
      <c r="QEL11" s="110"/>
      <c r="QEM11" s="110"/>
      <c r="QEN11" s="110"/>
      <c r="QEO11" s="110"/>
      <c r="QEP11" s="110"/>
      <c r="QEQ11" s="110"/>
      <c r="QER11" s="110"/>
      <c r="QES11" s="110"/>
      <c r="QET11" s="110"/>
      <c r="QEU11" s="110"/>
      <c r="QEV11" s="110"/>
      <c r="QEW11" s="110"/>
      <c r="QEX11" s="110"/>
      <c r="QEY11" s="110"/>
      <c r="QEZ11" s="110"/>
      <c r="QFA11" s="110"/>
      <c r="QFB11" s="110"/>
      <c r="QFC11" s="110"/>
      <c r="QFD11" s="110"/>
      <c r="QFE11" s="110"/>
      <c r="QFF11" s="110"/>
      <c r="QFG11" s="110"/>
      <c r="QFH11" s="110"/>
      <c r="QFI11" s="110"/>
      <c r="QFJ11" s="110"/>
      <c r="QFK11" s="110"/>
      <c r="QFL11" s="110"/>
      <c r="QFM11" s="110"/>
      <c r="QFN11" s="110"/>
      <c r="QFO11" s="110"/>
      <c r="QFP11" s="110"/>
      <c r="QFQ11" s="110"/>
      <c r="QFR11" s="110"/>
      <c r="QFS11" s="110"/>
      <c r="QFT11" s="110"/>
      <c r="QFU11" s="110"/>
      <c r="QFV11" s="110"/>
      <c r="QFW11" s="110"/>
      <c r="QFX11" s="110"/>
      <c r="QFY11" s="110"/>
      <c r="QFZ11" s="110"/>
      <c r="QGA11" s="110"/>
      <c r="QGB11" s="110"/>
      <c r="QGC11" s="110"/>
      <c r="QGD11" s="110"/>
      <c r="QGE11" s="110"/>
      <c r="QGF11" s="110"/>
      <c r="QGG11" s="110"/>
      <c r="QGH11" s="110"/>
      <c r="QGI11" s="110"/>
      <c r="QGJ11" s="110"/>
      <c r="QGK11" s="110"/>
      <c r="QGL11" s="110"/>
      <c r="QGM11" s="110"/>
      <c r="QGN11" s="110"/>
      <c r="QGO11" s="110"/>
      <c r="QGP11" s="110"/>
      <c r="QGQ11" s="110"/>
      <c r="QGR11" s="110"/>
      <c r="QGS11" s="110"/>
      <c r="QGT11" s="110"/>
      <c r="QGU11" s="110"/>
      <c r="QGV11" s="110"/>
      <c r="QGW11" s="110"/>
      <c r="QGX11" s="110"/>
      <c r="QGY11" s="110"/>
      <c r="QGZ11" s="110"/>
      <c r="QHA11" s="110"/>
      <c r="QHB11" s="110"/>
      <c r="QHC11" s="110"/>
      <c r="QHD11" s="110"/>
      <c r="QHE11" s="110"/>
      <c r="QHF11" s="110"/>
      <c r="QHG11" s="110"/>
      <c r="QHH11" s="110"/>
      <c r="QHI11" s="110"/>
      <c r="QHJ11" s="110"/>
      <c r="QHK11" s="110"/>
      <c r="QHL11" s="110"/>
      <c r="QHM11" s="110"/>
      <c r="QHN11" s="110"/>
      <c r="QHO11" s="110"/>
      <c r="QHP11" s="110"/>
      <c r="QHQ11" s="110"/>
      <c r="QHR11" s="110"/>
      <c r="QHS11" s="110"/>
      <c r="QHT11" s="110"/>
      <c r="QHU11" s="110"/>
      <c r="QHV11" s="110"/>
      <c r="QHW11" s="110"/>
      <c r="QHX11" s="110"/>
      <c r="QHY11" s="110"/>
      <c r="QHZ11" s="110"/>
      <c r="QIA11" s="110"/>
      <c r="QIB11" s="110"/>
      <c r="QIC11" s="110"/>
      <c r="QID11" s="110"/>
      <c r="QIE11" s="110"/>
      <c r="QIF11" s="110"/>
      <c r="QIG11" s="110"/>
      <c r="QIH11" s="110"/>
      <c r="QII11" s="110"/>
      <c r="QIJ11" s="110"/>
      <c r="QIK11" s="110"/>
      <c r="QIL11" s="110"/>
      <c r="QIM11" s="110"/>
      <c r="QIN11" s="110"/>
      <c r="QIO11" s="110"/>
      <c r="QIP11" s="110"/>
      <c r="QIQ11" s="110"/>
      <c r="QIR11" s="110"/>
      <c r="QIS11" s="110"/>
      <c r="QIT11" s="110"/>
      <c r="QIU11" s="110"/>
      <c r="QIV11" s="110"/>
      <c r="QIW11" s="110"/>
      <c r="QIX11" s="110"/>
      <c r="QIY11" s="110"/>
      <c r="QIZ11" s="110"/>
      <c r="QJA11" s="110"/>
      <c r="QJB11" s="110"/>
      <c r="QJC11" s="110"/>
      <c r="QJD11" s="110"/>
      <c r="QJE11" s="110"/>
      <c r="QJF11" s="110"/>
      <c r="QJG11" s="110"/>
      <c r="QJH11" s="110"/>
      <c r="QJI11" s="110"/>
      <c r="QJJ11" s="110"/>
      <c r="QJK11" s="110"/>
      <c r="QJL11" s="110"/>
      <c r="QJM11" s="110"/>
      <c r="QJN11" s="110"/>
      <c r="QJO11" s="110"/>
      <c r="QJP11" s="110"/>
      <c r="QJQ11" s="110"/>
      <c r="QJR11" s="110"/>
      <c r="QJS11" s="110"/>
      <c r="QJT11" s="110"/>
      <c r="QJU11" s="110"/>
      <c r="QJV11" s="110"/>
      <c r="QJW11" s="110"/>
      <c r="QJX11" s="110"/>
      <c r="QJY11" s="110"/>
      <c r="QJZ11" s="110"/>
      <c r="QKA11" s="110"/>
      <c r="QKB11" s="110"/>
      <c r="QKC11" s="110"/>
      <c r="QKD11" s="110"/>
      <c r="QKE11" s="110"/>
      <c r="QKF11" s="110"/>
      <c r="QKG11" s="110"/>
      <c r="QKH11" s="110"/>
      <c r="QKI11" s="110"/>
      <c r="QKJ11" s="110"/>
      <c r="QKK11" s="110"/>
      <c r="QKL11" s="110"/>
      <c r="QKM11" s="110"/>
      <c r="QKN11" s="110"/>
      <c r="QKO11" s="110"/>
      <c r="QKP11" s="110"/>
      <c r="QKQ11" s="110"/>
      <c r="QKR11" s="110"/>
      <c r="QKS11" s="110"/>
      <c r="QKT11" s="110"/>
      <c r="QKU11" s="110"/>
      <c r="QKV11" s="110"/>
      <c r="QKW11" s="110"/>
      <c r="QKX11" s="110"/>
      <c r="QKY11" s="110"/>
      <c r="QKZ11" s="110"/>
      <c r="QLA11" s="110"/>
      <c r="QLB11" s="110"/>
      <c r="QLC11" s="110"/>
      <c r="QLD11" s="110"/>
      <c r="QLE11" s="110"/>
      <c r="QLF11" s="110"/>
      <c r="QLG11" s="110"/>
      <c r="QLH11" s="110"/>
      <c r="QLI11" s="110"/>
      <c r="QLJ11" s="110"/>
      <c r="QLK11" s="110"/>
      <c r="QLL11" s="110"/>
      <c r="QLM11" s="110"/>
      <c r="QLN11" s="110"/>
      <c r="QLO11" s="110"/>
      <c r="QLP11" s="110"/>
      <c r="QLQ11" s="110"/>
      <c r="QLR11" s="110"/>
      <c r="QLS11" s="110"/>
      <c r="QLT11" s="110"/>
      <c r="QLU11" s="110"/>
      <c r="QLV11" s="110"/>
      <c r="QLW11" s="110"/>
      <c r="QLX11" s="110"/>
      <c r="QLY11" s="110"/>
      <c r="QLZ11" s="110"/>
      <c r="QMA11" s="110"/>
      <c r="QMB11" s="110"/>
      <c r="QMC11" s="110"/>
      <c r="QMD11" s="110"/>
      <c r="QME11" s="110"/>
      <c r="QMF11" s="110"/>
      <c r="QMG11" s="110"/>
      <c r="QMH11" s="110"/>
      <c r="QMI11" s="110"/>
      <c r="QMJ11" s="110"/>
      <c r="QMK11" s="110"/>
      <c r="QML11" s="110"/>
      <c r="QMM11" s="110"/>
      <c r="QMN11" s="110"/>
      <c r="QMO11" s="110"/>
      <c r="QMP11" s="110"/>
      <c r="QMQ11" s="110"/>
      <c r="QMR11" s="110"/>
      <c r="QMS11" s="110"/>
      <c r="QMT11" s="110"/>
      <c r="QMU11" s="110"/>
      <c r="QMV11" s="110"/>
      <c r="QMW11" s="110"/>
      <c r="QMX11" s="110"/>
      <c r="QMY11" s="110"/>
      <c r="QMZ11" s="110"/>
      <c r="QNA11" s="110"/>
      <c r="QNB11" s="110"/>
      <c r="QNC11" s="110"/>
      <c r="QND11" s="110"/>
      <c r="QNE11" s="110"/>
      <c r="QNF11" s="110"/>
      <c r="QNG11" s="110"/>
      <c r="QNH11" s="110"/>
      <c r="QNI11" s="110"/>
      <c r="QNJ11" s="110"/>
      <c r="QNK11" s="110"/>
      <c r="QNL11" s="110"/>
      <c r="QNM11" s="110"/>
      <c r="QNN11" s="110"/>
      <c r="QNO11" s="110"/>
      <c r="QNP11" s="110"/>
      <c r="QNQ11" s="110"/>
      <c r="QNR11" s="110"/>
      <c r="QNS11" s="110"/>
      <c r="QNT11" s="110"/>
      <c r="QNU11" s="110"/>
      <c r="QNV11" s="110"/>
      <c r="QNW11" s="110"/>
      <c r="QNX11" s="110"/>
      <c r="QNY11" s="110"/>
      <c r="QNZ11" s="110"/>
      <c r="QOA11" s="110"/>
      <c r="QOB11" s="110"/>
      <c r="QOC11" s="110"/>
      <c r="QOD11" s="110"/>
      <c r="QOE11" s="110"/>
      <c r="QOF11" s="110"/>
      <c r="QOG11" s="110"/>
      <c r="QOH11" s="110"/>
      <c r="QOI11" s="110"/>
      <c r="QOJ11" s="110"/>
      <c r="QOK11" s="110"/>
      <c r="QOL11" s="110"/>
      <c r="QOM11" s="110"/>
      <c r="QON11" s="110"/>
      <c r="QOO11" s="110"/>
      <c r="QOP11" s="110"/>
      <c r="QOQ11" s="110"/>
      <c r="QOR11" s="110"/>
      <c r="QOS11" s="110"/>
      <c r="QOT11" s="110"/>
      <c r="QOU11" s="110"/>
      <c r="QOV11" s="110"/>
      <c r="QOW11" s="110"/>
      <c r="QOX11" s="110"/>
      <c r="QOY11" s="110"/>
      <c r="QOZ11" s="110"/>
      <c r="QPA11" s="110"/>
      <c r="QPB11" s="110"/>
      <c r="QPC11" s="110"/>
      <c r="QPD11" s="110"/>
      <c r="QPE11" s="110"/>
      <c r="QPF11" s="110"/>
      <c r="QPG11" s="110"/>
      <c r="QPH11" s="110"/>
      <c r="QPI11" s="110"/>
      <c r="QPJ11" s="110"/>
      <c r="QPK11" s="110"/>
      <c r="QPL11" s="110"/>
      <c r="QPM11" s="110"/>
      <c r="QPN11" s="110"/>
      <c r="QPO11" s="110"/>
      <c r="QPP11" s="110"/>
      <c r="QPQ11" s="110"/>
      <c r="QPR11" s="110"/>
      <c r="QPS11" s="110"/>
      <c r="QPT11" s="110"/>
      <c r="QPU11" s="110"/>
      <c r="QPV11" s="110"/>
      <c r="QPW11" s="110"/>
      <c r="QPX11" s="110"/>
      <c r="QPY11" s="110"/>
      <c r="QPZ11" s="110"/>
      <c r="QQA11" s="110"/>
      <c r="QQB11" s="110"/>
      <c r="QQC11" s="110"/>
      <c r="QQD11" s="110"/>
      <c r="QQE11" s="110"/>
      <c r="QQF11" s="110"/>
      <c r="QQG11" s="110"/>
      <c r="QQH11" s="110"/>
      <c r="QQI11" s="110"/>
      <c r="QQJ11" s="110"/>
      <c r="QQK11" s="110"/>
      <c r="QQL11" s="110"/>
      <c r="QQM11" s="110"/>
      <c r="QQN11" s="110"/>
      <c r="QQO11" s="110"/>
      <c r="QQP11" s="110"/>
      <c r="QQQ11" s="110"/>
      <c r="QQR11" s="110"/>
      <c r="QQS11" s="110"/>
      <c r="QQT11" s="110"/>
      <c r="QQU11" s="110"/>
      <c r="QQV11" s="110"/>
      <c r="QQW11" s="110"/>
      <c r="QQX11" s="110"/>
      <c r="QQY11" s="110"/>
      <c r="QQZ11" s="110"/>
      <c r="QRA11" s="110"/>
      <c r="QRB11" s="110"/>
      <c r="QRC11" s="110"/>
      <c r="QRD11" s="110"/>
      <c r="QRE11" s="110"/>
      <c r="QRF11" s="110"/>
      <c r="QRG11" s="110"/>
      <c r="QRH11" s="110"/>
      <c r="QRI11" s="110"/>
      <c r="QRJ11" s="110"/>
      <c r="QRK11" s="110"/>
      <c r="QRL11" s="110"/>
      <c r="QRM11" s="110"/>
      <c r="QRN11" s="110"/>
      <c r="QRO11" s="110"/>
      <c r="QRP11" s="110"/>
      <c r="QRQ11" s="110"/>
      <c r="QRR11" s="110"/>
      <c r="QRS11" s="110"/>
      <c r="QRT11" s="110"/>
      <c r="QRU11" s="110"/>
      <c r="QRV11" s="110"/>
      <c r="QRW11" s="110"/>
      <c r="QRX11" s="110"/>
      <c r="QRY11" s="110"/>
      <c r="QRZ11" s="110"/>
      <c r="QSA11" s="110"/>
      <c r="QSB11" s="110"/>
      <c r="QSC11" s="110"/>
      <c r="QSD11" s="110"/>
      <c r="QSE11" s="110"/>
      <c r="QSF11" s="110"/>
      <c r="QSG11" s="110"/>
      <c r="QSH11" s="110"/>
      <c r="QSI11" s="110"/>
      <c r="QSJ11" s="110"/>
      <c r="QSK11" s="110"/>
      <c r="QSL11" s="110"/>
      <c r="QSM11" s="110"/>
      <c r="QSN11" s="110"/>
      <c r="QSO11" s="110"/>
      <c r="QSP11" s="110"/>
      <c r="QSQ11" s="110"/>
      <c r="QSR11" s="110"/>
      <c r="QSS11" s="110"/>
      <c r="QST11" s="110"/>
      <c r="QSU11" s="110"/>
      <c r="QSV11" s="110"/>
      <c r="QSW11" s="110"/>
      <c r="QSX11" s="110"/>
      <c r="QSY11" s="110"/>
      <c r="QSZ11" s="110"/>
      <c r="QTA11" s="110"/>
      <c r="QTB11" s="110"/>
      <c r="QTC11" s="110"/>
      <c r="QTD11" s="110"/>
      <c r="QTE11" s="110"/>
      <c r="QTF11" s="110"/>
      <c r="QTG11" s="110"/>
      <c r="QTH11" s="110"/>
      <c r="QTI11" s="110"/>
      <c r="QTJ11" s="110"/>
      <c r="QTK11" s="110"/>
      <c r="QTL11" s="110"/>
      <c r="QTM11" s="110"/>
      <c r="QTN11" s="110"/>
      <c r="QTO11" s="110"/>
      <c r="QTP11" s="110"/>
      <c r="QTQ11" s="110"/>
      <c r="QTR11" s="110"/>
      <c r="QTS11" s="110"/>
      <c r="QTT11" s="110"/>
      <c r="QTU11" s="110"/>
      <c r="QTV11" s="110"/>
      <c r="QTW11" s="110"/>
      <c r="QTX11" s="110"/>
      <c r="QTY11" s="110"/>
      <c r="QTZ11" s="110"/>
      <c r="QUA11" s="110"/>
      <c r="QUB11" s="110"/>
      <c r="QUC11" s="110"/>
      <c r="QUD11" s="110"/>
      <c r="QUE11" s="110"/>
      <c r="QUF11" s="110"/>
      <c r="QUG11" s="110"/>
      <c r="QUH11" s="110"/>
      <c r="QUI11" s="110"/>
      <c r="QUJ11" s="110"/>
      <c r="QUK11" s="110"/>
      <c r="QUL11" s="110"/>
      <c r="QUM11" s="110"/>
      <c r="QUN11" s="110"/>
      <c r="QUO11" s="110"/>
      <c r="QUP11" s="110"/>
      <c r="QUQ11" s="110"/>
      <c r="QUR11" s="110"/>
      <c r="QUS11" s="110"/>
      <c r="QUT11" s="110"/>
      <c r="QUU11" s="110"/>
      <c r="QUV11" s="110"/>
      <c r="QUW11" s="110"/>
      <c r="QUX11" s="110"/>
      <c r="QUY11" s="110"/>
      <c r="QUZ11" s="110"/>
      <c r="QVA11" s="110"/>
      <c r="QVB11" s="110"/>
      <c r="QVC11" s="110"/>
      <c r="QVD11" s="110"/>
      <c r="QVE11" s="110"/>
      <c r="QVF11" s="110"/>
      <c r="QVG11" s="110"/>
      <c r="QVH11" s="110"/>
      <c r="QVI11" s="110"/>
      <c r="QVJ11" s="110"/>
      <c r="QVK11" s="110"/>
      <c r="QVL11" s="110"/>
      <c r="QVM11" s="110"/>
      <c r="QVN11" s="110"/>
      <c r="QVO11" s="110"/>
      <c r="QVP11" s="110"/>
      <c r="QVQ11" s="110"/>
      <c r="QVR11" s="110"/>
      <c r="QVS11" s="110"/>
      <c r="QVT11" s="110"/>
      <c r="QVU11" s="110"/>
      <c r="QVV11" s="110"/>
      <c r="QVW11" s="110"/>
      <c r="QVX11" s="110"/>
      <c r="QVY11" s="110"/>
      <c r="QVZ11" s="110"/>
      <c r="QWA11" s="110"/>
      <c r="QWB11" s="110"/>
      <c r="QWC11" s="110"/>
      <c r="QWD11" s="110"/>
      <c r="QWE11" s="110"/>
      <c r="QWF11" s="110"/>
      <c r="QWG11" s="110"/>
      <c r="QWH11" s="110"/>
      <c r="QWI11" s="110"/>
      <c r="QWJ11" s="110"/>
      <c r="QWK11" s="110"/>
      <c r="QWL11" s="110"/>
      <c r="QWM11" s="110"/>
      <c r="QWN11" s="110"/>
      <c r="QWO11" s="110"/>
      <c r="QWP11" s="110"/>
      <c r="QWQ11" s="110"/>
      <c r="QWR11" s="110"/>
      <c r="QWS11" s="110"/>
      <c r="QWT11" s="110"/>
      <c r="QWU11" s="110"/>
      <c r="QWV11" s="110"/>
      <c r="QWW11" s="110"/>
      <c r="QWX11" s="110"/>
      <c r="QWY11" s="110"/>
      <c r="QWZ11" s="110"/>
      <c r="QXA11" s="110"/>
      <c r="QXB11" s="110"/>
      <c r="QXC11" s="110"/>
      <c r="QXD11" s="110"/>
      <c r="QXE11" s="110"/>
      <c r="QXF11" s="110"/>
      <c r="QXG11" s="110"/>
      <c r="QXH11" s="110"/>
      <c r="QXI11" s="110"/>
      <c r="QXJ11" s="110"/>
      <c r="QXK11" s="110"/>
      <c r="QXL11" s="110"/>
      <c r="QXM11" s="110"/>
      <c r="QXN11" s="110"/>
      <c r="QXO11" s="110"/>
      <c r="QXP11" s="110"/>
      <c r="QXQ11" s="110"/>
      <c r="QXR11" s="110"/>
      <c r="QXS11" s="110"/>
      <c r="QXT11" s="110"/>
      <c r="QXU11" s="110"/>
      <c r="QXV11" s="110"/>
      <c r="QXW11" s="110"/>
      <c r="QXX11" s="110"/>
      <c r="QXY11" s="110"/>
      <c r="QXZ11" s="110"/>
      <c r="QYA11" s="110"/>
      <c r="QYB11" s="110"/>
      <c r="QYC11" s="110"/>
      <c r="QYD11" s="110"/>
      <c r="QYE11" s="110"/>
      <c r="QYF11" s="110"/>
      <c r="QYG11" s="110"/>
      <c r="QYH11" s="110"/>
      <c r="QYI11" s="110"/>
      <c r="QYJ11" s="110"/>
      <c r="QYK11" s="110"/>
      <c r="QYL11" s="110"/>
      <c r="QYM11" s="110"/>
      <c r="QYN11" s="110"/>
      <c r="QYO11" s="110"/>
      <c r="QYP11" s="110"/>
      <c r="QYQ11" s="110"/>
      <c r="QYR11" s="110"/>
      <c r="QYS11" s="110"/>
      <c r="QYT11" s="110"/>
      <c r="QYU11" s="110"/>
      <c r="QYV11" s="110"/>
      <c r="QYW11" s="110"/>
      <c r="QYX11" s="110"/>
      <c r="QYY11" s="110"/>
      <c r="QYZ11" s="110"/>
      <c r="QZA11" s="110"/>
      <c r="QZB11" s="110"/>
      <c r="QZC11" s="110"/>
      <c r="QZD11" s="110"/>
      <c r="QZE11" s="110"/>
      <c r="QZF11" s="110"/>
      <c r="QZG11" s="110"/>
      <c r="QZH11" s="110"/>
      <c r="QZI11" s="110"/>
      <c r="QZJ11" s="110"/>
      <c r="QZK11" s="110"/>
      <c r="QZL11" s="110"/>
      <c r="QZM11" s="110"/>
      <c r="QZN11" s="110"/>
      <c r="QZO11" s="110"/>
      <c r="QZP11" s="110"/>
      <c r="QZQ11" s="110"/>
      <c r="QZR11" s="110"/>
      <c r="QZS11" s="110"/>
      <c r="QZT11" s="110"/>
      <c r="QZU11" s="110"/>
      <c r="QZV11" s="110"/>
      <c r="QZW11" s="110"/>
      <c r="QZX11" s="110"/>
      <c r="QZY11" s="110"/>
      <c r="QZZ11" s="110"/>
      <c r="RAA11" s="110"/>
      <c r="RAB11" s="110"/>
      <c r="RAC11" s="110"/>
      <c r="RAD11" s="110"/>
      <c r="RAE11" s="110"/>
      <c r="RAF11" s="110"/>
      <c r="RAG11" s="110"/>
      <c r="RAH11" s="110"/>
      <c r="RAI11" s="110"/>
      <c r="RAJ11" s="110"/>
      <c r="RAK11" s="110"/>
      <c r="RAL11" s="110"/>
      <c r="RAM11" s="110"/>
      <c r="RAN11" s="110"/>
      <c r="RAO11" s="110"/>
      <c r="RAP11" s="110"/>
      <c r="RAQ11" s="110"/>
      <c r="RAR11" s="110"/>
      <c r="RAS11" s="110"/>
      <c r="RAT11" s="110"/>
      <c r="RAU11" s="110"/>
      <c r="RAV11" s="110"/>
      <c r="RAW11" s="110"/>
      <c r="RAX11" s="110"/>
      <c r="RAY11" s="110"/>
      <c r="RAZ11" s="110"/>
      <c r="RBA11" s="110"/>
      <c r="RBB11" s="110"/>
      <c r="RBC11" s="110"/>
      <c r="RBD11" s="110"/>
      <c r="RBE11" s="110"/>
      <c r="RBF11" s="110"/>
      <c r="RBG11" s="110"/>
      <c r="RBH11" s="110"/>
      <c r="RBI11" s="110"/>
      <c r="RBJ11" s="110"/>
      <c r="RBK11" s="110"/>
      <c r="RBL11" s="110"/>
      <c r="RBM11" s="110"/>
      <c r="RBN11" s="110"/>
      <c r="RBO11" s="110"/>
      <c r="RBP11" s="110"/>
      <c r="RBQ11" s="110"/>
      <c r="RBR11" s="110"/>
      <c r="RBS11" s="110"/>
      <c r="RBT11" s="110"/>
      <c r="RBU11" s="110"/>
      <c r="RBV11" s="110"/>
      <c r="RBW11" s="110"/>
      <c r="RBX11" s="110"/>
      <c r="RBY11" s="110"/>
      <c r="RBZ11" s="110"/>
      <c r="RCA11" s="110"/>
      <c r="RCB11" s="110"/>
      <c r="RCC11" s="110"/>
      <c r="RCD11" s="110"/>
      <c r="RCE11" s="110"/>
      <c r="RCF11" s="110"/>
      <c r="RCG11" s="110"/>
      <c r="RCH11" s="110"/>
      <c r="RCI11" s="110"/>
      <c r="RCJ11" s="110"/>
      <c r="RCK11" s="110"/>
      <c r="RCL11" s="110"/>
      <c r="RCM11" s="110"/>
      <c r="RCN11" s="110"/>
      <c r="RCO11" s="110"/>
      <c r="RCP11" s="110"/>
      <c r="RCQ11" s="110"/>
      <c r="RCR11" s="110"/>
      <c r="RCS11" s="110"/>
      <c r="RCT11" s="110"/>
      <c r="RCU11" s="110"/>
      <c r="RCV11" s="110"/>
      <c r="RCW11" s="110"/>
      <c r="RCX11" s="110"/>
      <c r="RCY11" s="110"/>
      <c r="RCZ11" s="110"/>
      <c r="RDA11" s="110"/>
      <c r="RDB11" s="110"/>
      <c r="RDC11" s="110"/>
      <c r="RDD11" s="110"/>
      <c r="RDE11" s="110"/>
      <c r="RDF11" s="110"/>
      <c r="RDG11" s="110"/>
      <c r="RDH11" s="110"/>
      <c r="RDI11" s="110"/>
      <c r="RDJ11" s="110"/>
      <c r="RDK11" s="110"/>
      <c r="RDL11" s="110"/>
      <c r="RDM11" s="110"/>
      <c r="RDN11" s="110"/>
      <c r="RDO11" s="110"/>
      <c r="RDP11" s="110"/>
      <c r="RDQ11" s="110"/>
      <c r="RDR11" s="110"/>
      <c r="RDS11" s="110"/>
      <c r="RDT11" s="110"/>
      <c r="RDU11" s="110"/>
      <c r="RDV11" s="110"/>
      <c r="RDW11" s="110"/>
      <c r="RDX11" s="110"/>
      <c r="RDY11" s="110"/>
      <c r="RDZ11" s="110"/>
      <c r="REA11" s="110"/>
      <c r="REB11" s="110"/>
      <c r="REC11" s="110"/>
      <c r="RED11" s="110"/>
      <c r="REE11" s="110"/>
      <c r="REF11" s="110"/>
      <c r="REG11" s="110"/>
      <c r="REH11" s="110"/>
      <c r="REI11" s="110"/>
      <c r="REJ11" s="110"/>
      <c r="REK11" s="110"/>
      <c r="REL11" s="110"/>
      <c r="REM11" s="110"/>
      <c r="REN11" s="110"/>
      <c r="REO11" s="110"/>
      <c r="REP11" s="110"/>
      <c r="REQ11" s="110"/>
      <c r="RER11" s="110"/>
      <c r="RES11" s="110"/>
      <c r="RET11" s="110"/>
      <c r="REU11" s="110"/>
      <c r="REV11" s="110"/>
      <c r="REW11" s="110"/>
      <c r="REX11" s="110"/>
      <c r="REY11" s="110"/>
      <c r="REZ11" s="110"/>
      <c r="RFA11" s="110"/>
      <c r="RFB11" s="110"/>
      <c r="RFC11" s="110"/>
      <c r="RFD11" s="110"/>
      <c r="RFE11" s="110"/>
      <c r="RFF11" s="110"/>
      <c r="RFG11" s="110"/>
      <c r="RFH11" s="110"/>
      <c r="RFI11" s="110"/>
      <c r="RFJ11" s="110"/>
      <c r="RFK11" s="110"/>
      <c r="RFL11" s="110"/>
      <c r="RFM11" s="110"/>
      <c r="RFN11" s="110"/>
      <c r="RFO11" s="110"/>
      <c r="RFP11" s="110"/>
      <c r="RFQ11" s="110"/>
      <c r="RFR11" s="110"/>
      <c r="RFS11" s="110"/>
      <c r="RFT11" s="110"/>
      <c r="RFU11" s="110"/>
      <c r="RFV11" s="110"/>
      <c r="RFW11" s="110"/>
      <c r="RFX11" s="110"/>
      <c r="RFY11" s="110"/>
      <c r="RFZ11" s="110"/>
      <c r="RGA11" s="110"/>
      <c r="RGB11" s="110"/>
      <c r="RGC11" s="110"/>
      <c r="RGD11" s="110"/>
      <c r="RGE11" s="110"/>
      <c r="RGF11" s="110"/>
      <c r="RGG11" s="110"/>
      <c r="RGH11" s="110"/>
      <c r="RGI11" s="110"/>
      <c r="RGJ11" s="110"/>
      <c r="RGK11" s="110"/>
      <c r="RGL11" s="110"/>
      <c r="RGM11" s="110"/>
      <c r="RGN11" s="110"/>
      <c r="RGO11" s="110"/>
      <c r="RGP11" s="110"/>
      <c r="RGQ11" s="110"/>
      <c r="RGR11" s="110"/>
      <c r="RGS11" s="110"/>
      <c r="RGT11" s="110"/>
      <c r="RGU11" s="110"/>
      <c r="RGV11" s="110"/>
      <c r="RGW11" s="110"/>
      <c r="RGX11" s="110"/>
      <c r="RGY11" s="110"/>
      <c r="RGZ11" s="110"/>
      <c r="RHA11" s="110"/>
      <c r="RHB11" s="110"/>
      <c r="RHC11" s="110"/>
      <c r="RHD11" s="110"/>
      <c r="RHE11" s="110"/>
      <c r="RHF11" s="110"/>
      <c r="RHG11" s="110"/>
      <c r="RHH11" s="110"/>
      <c r="RHI11" s="110"/>
      <c r="RHJ11" s="110"/>
      <c r="RHK11" s="110"/>
      <c r="RHL11" s="110"/>
      <c r="RHM11" s="110"/>
      <c r="RHN11" s="110"/>
      <c r="RHO11" s="110"/>
      <c r="RHP11" s="110"/>
      <c r="RHQ11" s="110"/>
      <c r="RHR11" s="110"/>
      <c r="RHS11" s="110"/>
      <c r="RHT11" s="110"/>
      <c r="RHU11" s="110"/>
      <c r="RHV11" s="110"/>
      <c r="RHW11" s="110"/>
      <c r="RHX11" s="110"/>
      <c r="RHY11" s="110"/>
      <c r="RHZ11" s="110"/>
      <c r="RIA11" s="110"/>
      <c r="RIB11" s="110"/>
      <c r="RIC11" s="110"/>
      <c r="RID11" s="110"/>
      <c r="RIE11" s="110"/>
      <c r="RIF11" s="110"/>
      <c r="RIG11" s="110"/>
      <c r="RIH11" s="110"/>
      <c r="RII11" s="110"/>
      <c r="RIJ11" s="110"/>
      <c r="RIK11" s="110"/>
      <c r="RIL11" s="110"/>
      <c r="RIM11" s="110"/>
      <c r="RIN11" s="110"/>
      <c r="RIO11" s="110"/>
      <c r="RIP11" s="110"/>
      <c r="RIQ11" s="110"/>
      <c r="RIR11" s="110"/>
      <c r="RIS11" s="110"/>
      <c r="RIT11" s="110"/>
      <c r="RIU11" s="110"/>
      <c r="RIV11" s="110"/>
      <c r="RIW11" s="110"/>
      <c r="RIX11" s="110"/>
      <c r="RIY11" s="110"/>
      <c r="RIZ11" s="110"/>
      <c r="RJA11" s="110"/>
      <c r="RJB11" s="110"/>
      <c r="RJC11" s="110"/>
      <c r="RJD11" s="110"/>
      <c r="RJE11" s="110"/>
      <c r="RJF11" s="110"/>
      <c r="RJG11" s="110"/>
      <c r="RJH11" s="110"/>
      <c r="RJI11" s="110"/>
      <c r="RJJ11" s="110"/>
      <c r="RJK11" s="110"/>
      <c r="RJL11" s="110"/>
      <c r="RJM11" s="110"/>
      <c r="RJN11" s="110"/>
      <c r="RJO11" s="110"/>
      <c r="RJP11" s="110"/>
      <c r="RJQ11" s="110"/>
      <c r="RJR11" s="110"/>
      <c r="RJS11" s="110"/>
      <c r="RJT11" s="110"/>
      <c r="RJU11" s="110"/>
      <c r="RJV11" s="110"/>
      <c r="RJW11" s="110"/>
      <c r="RJX11" s="110"/>
      <c r="RJY11" s="110"/>
      <c r="RJZ11" s="110"/>
      <c r="RKA11" s="110"/>
      <c r="RKB11" s="110"/>
      <c r="RKC11" s="110"/>
      <c r="RKD11" s="110"/>
      <c r="RKE11" s="110"/>
      <c r="RKF11" s="110"/>
      <c r="RKG11" s="110"/>
      <c r="RKH11" s="110"/>
      <c r="RKI11" s="110"/>
      <c r="RKJ11" s="110"/>
      <c r="RKK11" s="110"/>
      <c r="RKL11" s="110"/>
      <c r="RKM11" s="110"/>
      <c r="RKN11" s="110"/>
      <c r="RKO11" s="110"/>
      <c r="RKP11" s="110"/>
      <c r="RKQ11" s="110"/>
      <c r="RKR11" s="110"/>
      <c r="RKS11" s="110"/>
      <c r="RKT11" s="110"/>
      <c r="RKU11" s="110"/>
      <c r="RKV11" s="110"/>
      <c r="RKW11" s="110"/>
      <c r="RKX11" s="110"/>
      <c r="RKY11" s="110"/>
      <c r="RKZ11" s="110"/>
      <c r="RLA11" s="110"/>
      <c r="RLB11" s="110"/>
      <c r="RLC11" s="110"/>
      <c r="RLD11" s="110"/>
      <c r="RLE11" s="110"/>
      <c r="RLF11" s="110"/>
      <c r="RLG11" s="110"/>
      <c r="RLH11" s="110"/>
      <c r="RLI11" s="110"/>
      <c r="RLJ11" s="110"/>
      <c r="RLK11" s="110"/>
      <c r="RLL11" s="110"/>
      <c r="RLM11" s="110"/>
      <c r="RLN11" s="110"/>
      <c r="RLO11" s="110"/>
      <c r="RLP11" s="110"/>
      <c r="RLQ11" s="110"/>
      <c r="RLR11" s="110"/>
      <c r="RLS11" s="110"/>
      <c r="RLT11" s="110"/>
      <c r="RLU11" s="110"/>
      <c r="RLV11" s="110"/>
      <c r="RLW11" s="110"/>
      <c r="RLX11" s="110"/>
      <c r="RLY11" s="110"/>
      <c r="RLZ11" s="110"/>
      <c r="RMA11" s="110"/>
      <c r="RMB11" s="110"/>
      <c r="RMC11" s="110"/>
      <c r="RMD11" s="110"/>
      <c r="RME11" s="110"/>
      <c r="RMF11" s="110"/>
      <c r="RMG11" s="110"/>
      <c r="RMH11" s="110"/>
      <c r="RMI11" s="110"/>
      <c r="RMJ11" s="110"/>
      <c r="RMK11" s="110"/>
      <c r="RML11" s="110"/>
      <c r="RMM11" s="110"/>
      <c r="RMN11" s="110"/>
      <c r="RMO11" s="110"/>
      <c r="RMP11" s="110"/>
      <c r="RMQ11" s="110"/>
      <c r="RMR11" s="110"/>
      <c r="RMS11" s="110"/>
      <c r="RMT11" s="110"/>
      <c r="RMU11" s="110"/>
      <c r="RMV11" s="110"/>
      <c r="RMW11" s="110"/>
      <c r="RMX11" s="110"/>
      <c r="RMY11" s="110"/>
      <c r="RMZ11" s="110"/>
      <c r="RNA11" s="110"/>
      <c r="RNB11" s="110"/>
      <c r="RNC11" s="110"/>
      <c r="RND11" s="110"/>
      <c r="RNE11" s="110"/>
      <c r="RNF11" s="110"/>
      <c r="RNG11" s="110"/>
      <c r="RNH11" s="110"/>
      <c r="RNI11" s="110"/>
      <c r="RNJ11" s="110"/>
      <c r="RNK11" s="110"/>
      <c r="RNL11" s="110"/>
      <c r="RNM11" s="110"/>
      <c r="RNN11" s="110"/>
      <c r="RNO11" s="110"/>
      <c r="RNP11" s="110"/>
      <c r="RNQ11" s="110"/>
      <c r="RNR11" s="110"/>
      <c r="RNS11" s="110"/>
      <c r="RNT11" s="110"/>
      <c r="RNU11" s="110"/>
      <c r="RNV11" s="110"/>
      <c r="RNW11" s="110"/>
      <c r="RNX11" s="110"/>
      <c r="RNY11" s="110"/>
      <c r="RNZ11" s="110"/>
      <c r="ROA11" s="110"/>
      <c r="ROB11" s="110"/>
      <c r="ROC11" s="110"/>
      <c r="ROD11" s="110"/>
      <c r="ROE11" s="110"/>
      <c r="ROF11" s="110"/>
      <c r="ROG11" s="110"/>
      <c r="ROH11" s="110"/>
      <c r="ROI11" s="110"/>
      <c r="ROJ11" s="110"/>
      <c r="ROK11" s="110"/>
      <c r="ROL11" s="110"/>
      <c r="ROM11" s="110"/>
      <c r="RON11" s="110"/>
      <c r="ROO11" s="110"/>
      <c r="ROP11" s="110"/>
      <c r="ROQ11" s="110"/>
      <c r="ROR11" s="110"/>
      <c r="ROS11" s="110"/>
      <c r="ROT11" s="110"/>
      <c r="ROU11" s="110"/>
      <c r="ROV11" s="110"/>
      <c r="ROW11" s="110"/>
      <c r="ROX11" s="110"/>
      <c r="ROY11" s="110"/>
      <c r="ROZ11" s="110"/>
      <c r="RPA11" s="110"/>
      <c r="RPB11" s="110"/>
      <c r="RPC11" s="110"/>
      <c r="RPD11" s="110"/>
      <c r="RPE11" s="110"/>
      <c r="RPF11" s="110"/>
      <c r="RPG11" s="110"/>
      <c r="RPH11" s="110"/>
      <c r="RPI11" s="110"/>
      <c r="RPJ11" s="110"/>
      <c r="RPK11" s="110"/>
      <c r="RPL11" s="110"/>
      <c r="RPM11" s="110"/>
      <c r="RPN11" s="110"/>
      <c r="RPO11" s="110"/>
      <c r="RPP11" s="110"/>
      <c r="RPQ11" s="110"/>
      <c r="RPR11" s="110"/>
      <c r="RPS11" s="110"/>
      <c r="RPT11" s="110"/>
      <c r="RPU11" s="110"/>
      <c r="RPV11" s="110"/>
      <c r="RPW11" s="110"/>
      <c r="RPX11" s="110"/>
      <c r="RPY11" s="110"/>
      <c r="RPZ11" s="110"/>
      <c r="RQA11" s="110"/>
      <c r="RQB11" s="110"/>
      <c r="RQC11" s="110"/>
      <c r="RQD11" s="110"/>
      <c r="RQE11" s="110"/>
      <c r="RQF11" s="110"/>
      <c r="RQG11" s="110"/>
      <c r="RQH11" s="110"/>
      <c r="RQI11" s="110"/>
      <c r="RQJ11" s="110"/>
      <c r="RQK11" s="110"/>
      <c r="RQL11" s="110"/>
      <c r="RQM11" s="110"/>
      <c r="RQN11" s="110"/>
      <c r="RQO11" s="110"/>
      <c r="RQP11" s="110"/>
      <c r="RQQ11" s="110"/>
      <c r="RQR11" s="110"/>
      <c r="RQS11" s="110"/>
      <c r="RQT11" s="110"/>
      <c r="RQU11" s="110"/>
      <c r="RQV11" s="110"/>
      <c r="RQW11" s="110"/>
      <c r="RQX11" s="110"/>
      <c r="RQY11" s="110"/>
      <c r="RQZ11" s="110"/>
      <c r="RRA11" s="110"/>
      <c r="RRB11" s="110"/>
      <c r="RRC11" s="110"/>
      <c r="RRD11" s="110"/>
      <c r="RRE11" s="110"/>
      <c r="RRF11" s="110"/>
      <c r="RRG11" s="110"/>
      <c r="RRH11" s="110"/>
      <c r="RRI11" s="110"/>
      <c r="RRJ11" s="110"/>
      <c r="RRK11" s="110"/>
      <c r="RRL11" s="110"/>
      <c r="RRM11" s="110"/>
      <c r="RRN11" s="110"/>
      <c r="RRO11" s="110"/>
      <c r="RRP11" s="110"/>
      <c r="RRQ11" s="110"/>
      <c r="RRR11" s="110"/>
      <c r="RRS11" s="110"/>
      <c r="RRT11" s="110"/>
      <c r="RRU11" s="110"/>
      <c r="RRV11" s="110"/>
      <c r="RRW11" s="110"/>
      <c r="RRX11" s="110"/>
      <c r="RRY11" s="110"/>
      <c r="RRZ11" s="110"/>
      <c r="RSA11" s="110"/>
      <c r="RSB11" s="110"/>
      <c r="RSC11" s="110"/>
      <c r="RSD11" s="110"/>
      <c r="RSE11" s="110"/>
      <c r="RSF11" s="110"/>
      <c r="RSG11" s="110"/>
      <c r="RSH11" s="110"/>
      <c r="RSI11" s="110"/>
      <c r="RSJ11" s="110"/>
      <c r="RSK11" s="110"/>
      <c r="RSL11" s="110"/>
      <c r="RSM11" s="110"/>
      <c r="RSN11" s="110"/>
      <c r="RSO11" s="110"/>
      <c r="RSP11" s="110"/>
      <c r="RSQ11" s="110"/>
      <c r="RSR11" s="110"/>
      <c r="RSS11" s="110"/>
      <c r="RST11" s="110"/>
      <c r="RSU11" s="110"/>
      <c r="RSV11" s="110"/>
      <c r="RSW11" s="110"/>
      <c r="RSX11" s="110"/>
      <c r="RSY11" s="110"/>
      <c r="RSZ11" s="110"/>
      <c r="RTA11" s="110"/>
      <c r="RTB11" s="110"/>
      <c r="RTC11" s="110"/>
      <c r="RTD11" s="110"/>
      <c r="RTE11" s="110"/>
      <c r="RTF11" s="110"/>
      <c r="RTG11" s="110"/>
      <c r="RTH11" s="110"/>
      <c r="RTI11" s="110"/>
      <c r="RTJ11" s="110"/>
      <c r="RTK11" s="110"/>
      <c r="RTL11" s="110"/>
      <c r="RTM11" s="110"/>
      <c r="RTN11" s="110"/>
      <c r="RTO11" s="110"/>
      <c r="RTP11" s="110"/>
      <c r="RTQ11" s="110"/>
      <c r="RTR11" s="110"/>
      <c r="RTS11" s="110"/>
      <c r="RTT11" s="110"/>
      <c r="RTU11" s="110"/>
      <c r="RTV11" s="110"/>
      <c r="RTW11" s="110"/>
      <c r="RTX11" s="110"/>
      <c r="RTY11" s="110"/>
      <c r="RTZ11" s="110"/>
      <c r="RUA11" s="110"/>
      <c r="RUB11" s="110"/>
      <c r="RUC11" s="110"/>
      <c r="RUD11" s="110"/>
      <c r="RUE11" s="110"/>
      <c r="RUF11" s="110"/>
      <c r="RUG11" s="110"/>
      <c r="RUH11" s="110"/>
      <c r="RUI11" s="110"/>
      <c r="RUJ11" s="110"/>
      <c r="RUK11" s="110"/>
      <c r="RUL11" s="110"/>
      <c r="RUM11" s="110"/>
      <c r="RUN11" s="110"/>
      <c r="RUO11" s="110"/>
      <c r="RUP11" s="110"/>
      <c r="RUQ11" s="110"/>
      <c r="RUR11" s="110"/>
      <c r="RUS11" s="110"/>
      <c r="RUT11" s="110"/>
      <c r="RUU11" s="110"/>
      <c r="RUV11" s="110"/>
      <c r="RUW11" s="110"/>
      <c r="RUX11" s="110"/>
      <c r="RUY11" s="110"/>
      <c r="RUZ11" s="110"/>
      <c r="RVA11" s="110"/>
      <c r="RVB11" s="110"/>
      <c r="RVC11" s="110"/>
      <c r="RVD11" s="110"/>
      <c r="RVE11" s="110"/>
      <c r="RVF11" s="110"/>
      <c r="RVG11" s="110"/>
      <c r="RVH11" s="110"/>
      <c r="RVI11" s="110"/>
      <c r="RVJ11" s="110"/>
      <c r="RVK11" s="110"/>
      <c r="RVL11" s="110"/>
      <c r="RVM11" s="110"/>
      <c r="RVN11" s="110"/>
      <c r="RVO11" s="110"/>
      <c r="RVP11" s="110"/>
      <c r="RVQ11" s="110"/>
      <c r="RVR11" s="110"/>
      <c r="RVS11" s="110"/>
      <c r="RVT11" s="110"/>
      <c r="RVU11" s="110"/>
      <c r="RVV11" s="110"/>
      <c r="RVW11" s="110"/>
      <c r="RVX11" s="110"/>
      <c r="RVY11" s="110"/>
      <c r="RVZ11" s="110"/>
      <c r="RWA11" s="110"/>
      <c r="RWB11" s="110"/>
      <c r="RWC11" s="110"/>
      <c r="RWD11" s="110"/>
      <c r="RWE11" s="110"/>
      <c r="RWF11" s="110"/>
      <c r="RWG11" s="110"/>
      <c r="RWH11" s="110"/>
      <c r="RWI11" s="110"/>
      <c r="RWJ11" s="110"/>
      <c r="RWK11" s="110"/>
      <c r="RWL11" s="110"/>
      <c r="RWM11" s="110"/>
      <c r="RWN11" s="110"/>
      <c r="RWO11" s="110"/>
      <c r="RWP11" s="110"/>
      <c r="RWQ11" s="110"/>
      <c r="RWR11" s="110"/>
      <c r="RWS11" s="110"/>
      <c r="RWT11" s="110"/>
      <c r="RWU11" s="110"/>
      <c r="RWV11" s="110"/>
      <c r="RWW11" s="110"/>
      <c r="RWX11" s="110"/>
      <c r="RWY11" s="110"/>
      <c r="RWZ11" s="110"/>
      <c r="RXA11" s="110"/>
      <c r="RXB11" s="110"/>
      <c r="RXC11" s="110"/>
      <c r="RXD11" s="110"/>
      <c r="RXE11" s="110"/>
      <c r="RXF11" s="110"/>
      <c r="RXG11" s="110"/>
      <c r="RXH11" s="110"/>
      <c r="RXI11" s="110"/>
      <c r="RXJ11" s="110"/>
      <c r="RXK11" s="110"/>
      <c r="RXL11" s="110"/>
      <c r="RXM11" s="110"/>
      <c r="RXN11" s="110"/>
      <c r="RXO11" s="110"/>
      <c r="RXP11" s="110"/>
      <c r="RXQ11" s="110"/>
      <c r="RXR11" s="110"/>
      <c r="RXS11" s="110"/>
      <c r="RXT11" s="110"/>
      <c r="RXU11" s="110"/>
      <c r="RXV11" s="110"/>
      <c r="RXW11" s="110"/>
      <c r="RXX11" s="110"/>
      <c r="RXY11" s="110"/>
      <c r="RXZ11" s="110"/>
      <c r="RYA11" s="110"/>
      <c r="RYB11" s="110"/>
      <c r="RYC11" s="110"/>
      <c r="RYD11" s="110"/>
      <c r="RYE11" s="110"/>
      <c r="RYF11" s="110"/>
      <c r="RYG11" s="110"/>
      <c r="RYH11" s="110"/>
      <c r="RYI11" s="110"/>
      <c r="RYJ11" s="110"/>
      <c r="RYK11" s="110"/>
      <c r="RYL11" s="110"/>
      <c r="RYM11" s="110"/>
      <c r="RYN11" s="110"/>
      <c r="RYO11" s="110"/>
      <c r="RYP11" s="110"/>
      <c r="RYQ11" s="110"/>
      <c r="RYR11" s="110"/>
      <c r="RYS11" s="110"/>
      <c r="RYT11" s="110"/>
      <c r="RYU11" s="110"/>
      <c r="RYV11" s="110"/>
      <c r="RYW11" s="110"/>
      <c r="RYX11" s="110"/>
      <c r="RYY11" s="110"/>
      <c r="RYZ11" s="110"/>
      <c r="RZA11" s="110"/>
      <c r="RZB11" s="110"/>
      <c r="RZC11" s="110"/>
      <c r="RZD11" s="110"/>
      <c r="RZE11" s="110"/>
      <c r="RZF11" s="110"/>
      <c r="RZG11" s="110"/>
      <c r="RZH11" s="110"/>
      <c r="RZI11" s="110"/>
      <c r="RZJ11" s="110"/>
      <c r="RZK11" s="110"/>
      <c r="RZL11" s="110"/>
      <c r="RZM11" s="110"/>
      <c r="RZN11" s="110"/>
      <c r="RZO11" s="110"/>
      <c r="RZP11" s="110"/>
      <c r="RZQ11" s="110"/>
      <c r="RZR11" s="110"/>
      <c r="RZS11" s="110"/>
      <c r="RZT11" s="110"/>
      <c r="RZU11" s="110"/>
      <c r="RZV11" s="110"/>
      <c r="RZW11" s="110"/>
      <c r="RZX11" s="110"/>
      <c r="RZY11" s="110"/>
      <c r="RZZ11" s="110"/>
      <c r="SAA11" s="110"/>
      <c r="SAB11" s="110"/>
      <c r="SAC11" s="110"/>
      <c r="SAD11" s="110"/>
      <c r="SAE11" s="110"/>
      <c r="SAF11" s="110"/>
      <c r="SAG11" s="110"/>
      <c r="SAH11" s="110"/>
      <c r="SAI11" s="110"/>
      <c r="SAJ11" s="110"/>
      <c r="SAK11" s="110"/>
      <c r="SAL11" s="110"/>
      <c r="SAM11" s="110"/>
      <c r="SAN11" s="110"/>
      <c r="SAO11" s="110"/>
      <c r="SAP11" s="110"/>
      <c r="SAQ11" s="110"/>
      <c r="SAR11" s="110"/>
      <c r="SAS11" s="110"/>
      <c r="SAT11" s="110"/>
      <c r="SAU11" s="110"/>
      <c r="SAV11" s="110"/>
      <c r="SAW11" s="110"/>
      <c r="SAX11" s="110"/>
      <c r="SAY11" s="110"/>
      <c r="SAZ11" s="110"/>
      <c r="SBA11" s="110"/>
      <c r="SBB11" s="110"/>
      <c r="SBC11" s="110"/>
      <c r="SBD11" s="110"/>
      <c r="SBE11" s="110"/>
      <c r="SBF11" s="110"/>
      <c r="SBG11" s="110"/>
      <c r="SBH11" s="110"/>
      <c r="SBI11" s="110"/>
      <c r="SBJ11" s="110"/>
      <c r="SBK11" s="110"/>
      <c r="SBL11" s="110"/>
      <c r="SBM11" s="110"/>
      <c r="SBN11" s="110"/>
      <c r="SBO11" s="110"/>
      <c r="SBP11" s="110"/>
      <c r="SBQ11" s="110"/>
      <c r="SBR11" s="110"/>
      <c r="SBS11" s="110"/>
      <c r="SBT11" s="110"/>
      <c r="SBU11" s="110"/>
      <c r="SBV11" s="110"/>
      <c r="SBW11" s="110"/>
      <c r="SBX11" s="110"/>
      <c r="SBY11" s="110"/>
      <c r="SBZ11" s="110"/>
      <c r="SCA11" s="110"/>
      <c r="SCB11" s="110"/>
      <c r="SCC11" s="110"/>
      <c r="SCD11" s="110"/>
      <c r="SCE11" s="110"/>
      <c r="SCF11" s="110"/>
      <c r="SCG11" s="110"/>
      <c r="SCH11" s="110"/>
      <c r="SCI11" s="110"/>
      <c r="SCJ11" s="110"/>
      <c r="SCK11" s="110"/>
      <c r="SCL11" s="110"/>
      <c r="SCM11" s="110"/>
      <c r="SCN11" s="110"/>
      <c r="SCO11" s="110"/>
      <c r="SCP11" s="110"/>
      <c r="SCQ11" s="110"/>
      <c r="SCR11" s="110"/>
      <c r="SCS11" s="110"/>
      <c r="SCT11" s="110"/>
      <c r="SCU11" s="110"/>
      <c r="SCV11" s="110"/>
      <c r="SCW11" s="110"/>
      <c r="SCX11" s="110"/>
      <c r="SCY11" s="110"/>
      <c r="SCZ11" s="110"/>
      <c r="SDA11" s="110"/>
      <c r="SDB11" s="110"/>
      <c r="SDC11" s="110"/>
      <c r="SDD11" s="110"/>
      <c r="SDE11" s="110"/>
      <c r="SDF11" s="110"/>
      <c r="SDG11" s="110"/>
      <c r="SDH11" s="110"/>
      <c r="SDI11" s="110"/>
      <c r="SDJ11" s="110"/>
      <c r="SDK11" s="110"/>
      <c r="SDL11" s="110"/>
      <c r="SDM11" s="110"/>
      <c r="SDN11" s="110"/>
      <c r="SDO11" s="110"/>
      <c r="SDP11" s="110"/>
      <c r="SDQ11" s="110"/>
      <c r="SDR11" s="110"/>
      <c r="SDS11" s="110"/>
      <c r="SDT11" s="110"/>
      <c r="SDU11" s="110"/>
      <c r="SDV11" s="110"/>
      <c r="SDW11" s="110"/>
      <c r="SDX11" s="110"/>
      <c r="SDY11" s="110"/>
      <c r="SDZ11" s="110"/>
      <c r="SEA11" s="110"/>
      <c r="SEB11" s="110"/>
      <c r="SEC11" s="110"/>
      <c r="SED11" s="110"/>
      <c r="SEE11" s="110"/>
      <c r="SEF11" s="110"/>
      <c r="SEG11" s="110"/>
      <c r="SEH11" s="110"/>
      <c r="SEI11" s="110"/>
      <c r="SEJ11" s="110"/>
      <c r="SEK11" s="110"/>
      <c r="SEL11" s="110"/>
      <c r="SEM11" s="110"/>
      <c r="SEN11" s="110"/>
      <c r="SEO11" s="110"/>
      <c r="SEP11" s="110"/>
      <c r="SEQ11" s="110"/>
      <c r="SER11" s="110"/>
      <c r="SES11" s="110"/>
      <c r="SET11" s="110"/>
      <c r="SEU11" s="110"/>
      <c r="SEV11" s="110"/>
      <c r="SEW11" s="110"/>
      <c r="SEX11" s="110"/>
      <c r="SEY11" s="110"/>
      <c r="SEZ11" s="110"/>
      <c r="SFA11" s="110"/>
      <c r="SFB11" s="110"/>
      <c r="SFC11" s="110"/>
      <c r="SFD11" s="110"/>
      <c r="SFE11" s="110"/>
      <c r="SFF11" s="110"/>
      <c r="SFG11" s="110"/>
      <c r="SFH11" s="110"/>
      <c r="SFI11" s="110"/>
      <c r="SFJ11" s="110"/>
      <c r="SFK11" s="110"/>
      <c r="SFL11" s="110"/>
      <c r="SFM11" s="110"/>
      <c r="SFN11" s="110"/>
      <c r="SFO11" s="110"/>
      <c r="SFP11" s="110"/>
      <c r="SFQ11" s="110"/>
      <c r="SFR11" s="110"/>
      <c r="SFS11" s="110"/>
      <c r="SFT11" s="110"/>
      <c r="SFU11" s="110"/>
      <c r="SFV11" s="110"/>
      <c r="SFW11" s="110"/>
      <c r="SFX11" s="110"/>
      <c r="SFY11" s="110"/>
      <c r="SFZ11" s="110"/>
      <c r="SGA11" s="110"/>
      <c r="SGB11" s="110"/>
      <c r="SGC11" s="110"/>
      <c r="SGD11" s="110"/>
      <c r="SGE11" s="110"/>
      <c r="SGF11" s="110"/>
      <c r="SGG11" s="110"/>
      <c r="SGH11" s="110"/>
      <c r="SGI11" s="110"/>
      <c r="SGJ11" s="110"/>
      <c r="SGK11" s="110"/>
      <c r="SGL11" s="110"/>
      <c r="SGM11" s="110"/>
      <c r="SGN11" s="110"/>
      <c r="SGO11" s="110"/>
      <c r="SGP11" s="110"/>
      <c r="SGQ11" s="110"/>
      <c r="SGR11" s="110"/>
      <c r="SGS11" s="110"/>
      <c r="SGT11" s="110"/>
      <c r="SGU11" s="110"/>
      <c r="SGV11" s="110"/>
      <c r="SGW11" s="110"/>
      <c r="SGX11" s="110"/>
      <c r="SGY11" s="110"/>
      <c r="SGZ11" s="110"/>
      <c r="SHA11" s="110"/>
      <c r="SHB11" s="110"/>
      <c r="SHC11" s="110"/>
      <c r="SHD11" s="110"/>
      <c r="SHE11" s="110"/>
      <c r="SHF11" s="110"/>
      <c r="SHG11" s="110"/>
      <c r="SHH11" s="110"/>
      <c r="SHI11" s="110"/>
      <c r="SHJ11" s="110"/>
      <c r="SHK11" s="110"/>
      <c r="SHL11" s="110"/>
      <c r="SHM11" s="110"/>
      <c r="SHN11" s="110"/>
      <c r="SHO11" s="110"/>
      <c r="SHP11" s="110"/>
      <c r="SHQ11" s="110"/>
      <c r="SHR11" s="110"/>
      <c r="SHS11" s="110"/>
      <c r="SHT11" s="110"/>
      <c r="SHU11" s="110"/>
      <c r="SHV11" s="110"/>
      <c r="SHW11" s="110"/>
      <c r="SHX11" s="110"/>
      <c r="SHY11" s="110"/>
      <c r="SHZ11" s="110"/>
      <c r="SIA11" s="110"/>
      <c r="SIB11" s="110"/>
      <c r="SIC11" s="110"/>
      <c r="SID11" s="110"/>
      <c r="SIE11" s="110"/>
      <c r="SIF11" s="110"/>
      <c r="SIG11" s="110"/>
      <c r="SIH11" s="110"/>
      <c r="SII11" s="110"/>
      <c r="SIJ11" s="110"/>
      <c r="SIK11" s="110"/>
      <c r="SIL11" s="110"/>
      <c r="SIM11" s="110"/>
      <c r="SIN11" s="110"/>
      <c r="SIO11" s="110"/>
      <c r="SIP11" s="110"/>
      <c r="SIQ11" s="110"/>
      <c r="SIR11" s="110"/>
      <c r="SIS11" s="110"/>
      <c r="SIT11" s="110"/>
      <c r="SIU11" s="110"/>
      <c r="SIV11" s="110"/>
      <c r="SIW11" s="110"/>
      <c r="SIX11" s="110"/>
      <c r="SIY11" s="110"/>
      <c r="SIZ11" s="110"/>
      <c r="SJA11" s="110"/>
      <c r="SJB11" s="110"/>
      <c r="SJC11" s="110"/>
      <c r="SJD11" s="110"/>
      <c r="SJE11" s="110"/>
      <c r="SJF11" s="110"/>
      <c r="SJG11" s="110"/>
      <c r="SJH11" s="110"/>
      <c r="SJI11" s="110"/>
      <c r="SJJ11" s="110"/>
      <c r="SJK11" s="110"/>
      <c r="SJL11" s="110"/>
      <c r="SJM11" s="110"/>
      <c r="SJN11" s="110"/>
      <c r="SJO11" s="110"/>
      <c r="SJP11" s="110"/>
      <c r="SJQ11" s="110"/>
      <c r="SJR11" s="110"/>
      <c r="SJS11" s="110"/>
      <c r="SJT11" s="110"/>
      <c r="SJU11" s="110"/>
      <c r="SJV11" s="110"/>
      <c r="SJW11" s="110"/>
      <c r="SJX11" s="110"/>
      <c r="SJY11" s="110"/>
      <c r="SJZ11" s="110"/>
      <c r="SKA11" s="110"/>
      <c r="SKB11" s="110"/>
      <c r="SKC11" s="110"/>
      <c r="SKD11" s="110"/>
      <c r="SKE11" s="110"/>
      <c r="SKF11" s="110"/>
      <c r="SKG11" s="110"/>
      <c r="SKH11" s="110"/>
      <c r="SKI11" s="110"/>
      <c r="SKJ11" s="110"/>
      <c r="SKK11" s="110"/>
      <c r="SKL11" s="110"/>
      <c r="SKM11" s="110"/>
      <c r="SKN11" s="110"/>
      <c r="SKO11" s="110"/>
      <c r="SKP11" s="110"/>
      <c r="SKQ11" s="110"/>
      <c r="SKR11" s="110"/>
      <c r="SKS11" s="110"/>
      <c r="SKT11" s="110"/>
      <c r="SKU11" s="110"/>
      <c r="SKV11" s="110"/>
      <c r="SKW11" s="110"/>
      <c r="SKX11" s="110"/>
      <c r="SKY11" s="110"/>
      <c r="SKZ11" s="110"/>
      <c r="SLA11" s="110"/>
      <c r="SLB11" s="110"/>
      <c r="SLC11" s="110"/>
      <c r="SLD11" s="110"/>
      <c r="SLE11" s="110"/>
      <c r="SLF11" s="110"/>
      <c r="SLG11" s="110"/>
      <c r="SLH11" s="110"/>
      <c r="SLI11" s="110"/>
      <c r="SLJ11" s="110"/>
      <c r="SLK11" s="110"/>
      <c r="SLL11" s="110"/>
      <c r="SLM11" s="110"/>
      <c r="SLN11" s="110"/>
      <c r="SLO11" s="110"/>
      <c r="SLP11" s="110"/>
      <c r="SLQ11" s="110"/>
      <c r="SLR11" s="110"/>
      <c r="SLS11" s="110"/>
      <c r="SLT11" s="110"/>
      <c r="SLU11" s="110"/>
      <c r="SLV11" s="110"/>
      <c r="SLW11" s="110"/>
      <c r="SLX11" s="110"/>
      <c r="SLY11" s="110"/>
      <c r="SLZ11" s="110"/>
      <c r="SMA11" s="110"/>
      <c r="SMB11" s="110"/>
      <c r="SMC11" s="110"/>
      <c r="SMD11" s="110"/>
      <c r="SME11" s="110"/>
      <c r="SMF11" s="110"/>
      <c r="SMG11" s="110"/>
      <c r="SMH11" s="110"/>
      <c r="SMI11" s="110"/>
      <c r="SMJ11" s="110"/>
      <c r="SMK11" s="110"/>
      <c r="SML11" s="110"/>
      <c r="SMM11" s="110"/>
      <c r="SMN11" s="110"/>
      <c r="SMO11" s="110"/>
      <c r="SMP11" s="110"/>
      <c r="SMQ11" s="110"/>
      <c r="SMR11" s="110"/>
      <c r="SMS11" s="110"/>
      <c r="SMT11" s="110"/>
      <c r="SMU11" s="110"/>
      <c r="SMV11" s="110"/>
      <c r="SMW11" s="110"/>
      <c r="SMX11" s="110"/>
      <c r="SMY11" s="110"/>
      <c r="SMZ11" s="110"/>
      <c r="SNA11" s="110"/>
      <c r="SNB11" s="110"/>
      <c r="SNC11" s="110"/>
      <c r="SND11" s="110"/>
      <c r="SNE11" s="110"/>
      <c r="SNF11" s="110"/>
      <c r="SNG11" s="110"/>
      <c r="SNH11" s="110"/>
      <c r="SNI11" s="110"/>
      <c r="SNJ11" s="110"/>
      <c r="SNK11" s="110"/>
      <c r="SNL11" s="110"/>
      <c r="SNM11" s="110"/>
      <c r="SNN11" s="110"/>
      <c r="SNO11" s="110"/>
      <c r="SNP11" s="110"/>
      <c r="SNQ11" s="110"/>
      <c r="SNR11" s="110"/>
      <c r="SNS11" s="110"/>
      <c r="SNT11" s="110"/>
      <c r="SNU11" s="110"/>
      <c r="SNV11" s="110"/>
      <c r="SNW11" s="110"/>
      <c r="SNX11" s="110"/>
      <c r="SNY11" s="110"/>
      <c r="SNZ11" s="110"/>
      <c r="SOA11" s="110"/>
      <c r="SOB11" s="110"/>
      <c r="SOC11" s="110"/>
      <c r="SOD11" s="110"/>
      <c r="SOE11" s="110"/>
      <c r="SOF11" s="110"/>
      <c r="SOG11" s="110"/>
      <c r="SOH11" s="110"/>
      <c r="SOI11" s="110"/>
      <c r="SOJ11" s="110"/>
      <c r="SOK11" s="110"/>
      <c r="SOL11" s="110"/>
      <c r="SOM11" s="110"/>
      <c r="SON11" s="110"/>
      <c r="SOO11" s="110"/>
      <c r="SOP11" s="110"/>
      <c r="SOQ11" s="110"/>
      <c r="SOR11" s="110"/>
      <c r="SOS11" s="110"/>
      <c r="SOT11" s="110"/>
      <c r="SOU11" s="110"/>
      <c r="SOV11" s="110"/>
      <c r="SOW11" s="110"/>
      <c r="SOX11" s="110"/>
      <c r="SOY11" s="110"/>
      <c r="SOZ11" s="110"/>
      <c r="SPA11" s="110"/>
      <c r="SPB11" s="110"/>
      <c r="SPC11" s="110"/>
      <c r="SPD11" s="110"/>
      <c r="SPE11" s="110"/>
      <c r="SPF11" s="110"/>
      <c r="SPG11" s="110"/>
      <c r="SPH11" s="110"/>
      <c r="SPI11" s="110"/>
      <c r="SPJ11" s="110"/>
      <c r="SPK11" s="110"/>
      <c r="SPL11" s="110"/>
      <c r="SPM11" s="110"/>
      <c r="SPN11" s="110"/>
      <c r="SPO11" s="110"/>
      <c r="SPP11" s="110"/>
      <c r="SPQ11" s="110"/>
      <c r="SPR11" s="110"/>
      <c r="SPS11" s="110"/>
      <c r="SPT11" s="110"/>
      <c r="SPU11" s="110"/>
      <c r="SPV11" s="110"/>
      <c r="SPW11" s="110"/>
      <c r="SPX11" s="110"/>
      <c r="SPY11" s="110"/>
      <c r="SPZ11" s="110"/>
      <c r="SQA11" s="110"/>
      <c r="SQB11" s="110"/>
      <c r="SQC11" s="110"/>
      <c r="SQD11" s="110"/>
      <c r="SQE11" s="110"/>
      <c r="SQF11" s="110"/>
      <c r="SQG11" s="110"/>
      <c r="SQH11" s="110"/>
      <c r="SQI11" s="110"/>
      <c r="SQJ11" s="110"/>
      <c r="SQK11" s="110"/>
      <c r="SQL11" s="110"/>
      <c r="SQM11" s="110"/>
      <c r="SQN11" s="110"/>
      <c r="SQO11" s="110"/>
      <c r="SQP11" s="110"/>
      <c r="SQQ11" s="110"/>
      <c r="SQR11" s="110"/>
      <c r="SQS11" s="110"/>
      <c r="SQT11" s="110"/>
      <c r="SQU11" s="110"/>
      <c r="SQV11" s="110"/>
      <c r="SQW11" s="110"/>
      <c r="SQX11" s="110"/>
      <c r="SQY11" s="110"/>
      <c r="SQZ11" s="110"/>
      <c r="SRA11" s="110"/>
      <c r="SRB11" s="110"/>
      <c r="SRC11" s="110"/>
      <c r="SRD11" s="110"/>
      <c r="SRE11" s="110"/>
      <c r="SRF11" s="110"/>
      <c r="SRG11" s="110"/>
      <c r="SRH11" s="110"/>
      <c r="SRI11" s="110"/>
      <c r="SRJ11" s="110"/>
      <c r="SRK11" s="110"/>
      <c r="SRL11" s="110"/>
      <c r="SRM11" s="110"/>
      <c r="SRN11" s="110"/>
      <c r="SRO11" s="110"/>
      <c r="SRP11" s="110"/>
      <c r="SRQ11" s="110"/>
      <c r="SRR11" s="110"/>
      <c r="SRS11" s="110"/>
      <c r="SRT11" s="110"/>
      <c r="SRU11" s="110"/>
      <c r="SRV11" s="110"/>
      <c r="SRW11" s="110"/>
      <c r="SRX11" s="110"/>
      <c r="SRY11" s="110"/>
      <c r="SRZ11" s="110"/>
      <c r="SSA11" s="110"/>
      <c r="SSB11" s="110"/>
      <c r="SSC11" s="110"/>
      <c r="SSD11" s="110"/>
      <c r="SSE11" s="110"/>
      <c r="SSF11" s="110"/>
      <c r="SSG11" s="110"/>
      <c r="SSH11" s="110"/>
      <c r="SSI11" s="110"/>
      <c r="SSJ11" s="110"/>
      <c r="SSK11" s="110"/>
      <c r="SSL11" s="110"/>
      <c r="SSM11" s="110"/>
      <c r="SSN11" s="110"/>
      <c r="SSO11" s="110"/>
      <c r="SSP11" s="110"/>
      <c r="SSQ11" s="110"/>
      <c r="SSR11" s="110"/>
      <c r="SSS11" s="110"/>
      <c r="SST11" s="110"/>
      <c r="SSU11" s="110"/>
      <c r="SSV11" s="110"/>
      <c r="SSW11" s="110"/>
      <c r="SSX11" s="110"/>
      <c r="SSY11" s="110"/>
      <c r="SSZ11" s="110"/>
      <c r="STA11" s="110"/>
      <c r="STB11" s="110"/>
      <c r="STC11" s="110"/>
      <c r="STD11" s="110"/>
      <c r="STE11" s="110"/>
      <c r="STF11" s="110"/>
      <c r="STG11" s="110"/>
      <c r="STH11" s="110"/>
      <c r="STI11" s="110"/>
      <c r="STJ11" s="110"/>
      <c r="STK11" s="110"/>
      <c r="STL11" s="110"/>
      <c r="STM11" s="110"/>
      <c r="STN11" s="110"/>
      <c r="STO11" s="110"/>
      <c r="STP11" s="110"/>
      <c r="STQ11" s="110"/>
      <c r="STR11" s="110"/>
      <c r="STS11" s="110"/>
      <c r="STT11" s="110"/>
      <c r="STU11" s="110"/>
      <c r="STV11" s="110"/>
      <c r="STW11" s="110"/>
      <c r="STX11" s="110"/>
      <c r="STY11" s="110"/>
      <c r="STZ11" s="110"/>
      <c r="SUA11" s="110"/>
      <c r="SUB11" s="110"/>
      <c r="SUC11" s="110"/>
      <c r="SUD11" s="110"/>
      <c r="SUE11" s="110"/>
      <c r="SUF11" s="110"/>
      <c r="SUG11" s="110"/>
      <c r="SUH11" s="110"/>
      <c r="SUI11" s="110"/>
      <c r="SUJ11" s="110"/>
      <c r="SUK11" s="110"/>
      <c r="SUL11" s="110"/>
      <c r="SUM11" s="110"/>
      <c r="SUN11" s="110"/>
      <c r="SUO11" s="110"/>
      <c r="SUP11" s="110"/>
      <c r="SUQ11" s="110"/>
      <c r="SUR11" s="110"/>
      <c r="SUS11" s="110"/>
      <c r="SUT11" s="110"/>
      <c r="SUU11" s="110"/>
      <c r="SUV11" s="110"/>
      <c r="SUW11" s="110"/>
      <c r="SUX11" s="110"/>
      <c r="SUY11" s="110"/>
      <c r="SUZ11" s="110"/>
      <c r="SVA11" s="110"/>
      <c r="SVB11" s="110"/>
      <c r="SVC11" s="110"/>
      <c r="SVD11" s="110"/>
      <c r="SVE11" s="110"/>
      <c r="SVF11" s="110"/>
      <c r="SVG11" s="110"/>
      <c r="SVH11" s="110"/>
      <c r="SVI11" s="110"/>
      <c r="SVJ11" s="110"/>
      <c r="SVK11" s="110"/>
      <c r="SVL11" s="110"/>
      <c r="SVM11" s="110"/>
      <c r="SVN11" s="110"/>
      <c r="SVO11" s="110"/>
      <c r="SVP11" s="110"/>
      <c r="SVQ11" s="110"/>
      <c r="SVR11" s="110"/>
      <c r="SVS11" s="110"/>
      <c r="SVT11" s="110"/>
      <c r="SVU11" s="110"/>
      <c r="SVV11" s="110"/>
      <c r="SVW11" s="110"/>
      <c r="SVX11" s="110"/>
      <c r="SVY11" s="110"/>
      <c r="SVZ11" s="110"/>
      <c r="SWA11" s="110"/>
      <c r="SWB11" s="110"/>
      <c r="SWC11" s="110"/>
      <c r="SWD11" s="110"/>
      <c r="SWE11" s="110"/>
      <c r="SWF11" s="110"/>
      <c r="SWG11" s="110"/>
      <c r="SWH11" s="110"/>
      <c r="SWI11" s="110"/>
      <c r="SWJ11" s="110"/>
      <c r="SWK11" s="110"/>
      <c r="SWL11" s="110"/>
      <c r="SWM11" s="110"/>
      <c r="SWN11" s="110"/>
      <c r="SWO11" s="110"/>
      <c r="SWP11" s="110"/>
      <c r="SWQ11" s="110"/>
      <c r="SWR11" s="110"/>
      <c r="SWS11" s="110"/>
      <c r="SWT11" s="110"/>
      <c r="SWU11" s="110"/>
      <c r="SWV11" s="110"/>
      <c r="SWW11" s="110"/>
      <c r="SWX11" s="110"/>
      <c r="SWY11" s="110"/>
      <c r="SWZ11" s="110"/>
      <c r="SXA11" s="110"/>
      <c r="SXB11" s="110"/>
      <c r="SXC11" s="110"/>
      <c r="SXD11" s="110"/>
      <c r="SXE11" s="110"/>
      <c r="SXF11" s="110"/>
      <c r="SXG11" s="110"/>
      <c r="SXH11" s="110"/>
      <c r="SXI11" s="110"/>
      <c r="SXJ11" s="110"/>
      <c r="SXK11" s="110"/>
      <c r="SXL11" s="110"/>
      <c r="SXM11" s="110"/>
      <c r="SXN11" s="110"/>
      <c r="SXO11" s="110"/>
      <c r="SXP11" s="110"/>
      <c r="SXQ11" s="110"/>
      <c r="SXR11" s="110"/>
      <c r="SXS11" s="110"/>
      <c r="SXT11" s="110"/>
      <c r="SXU11" s="110"/>
      <c r="SXV11" s="110"/>
      <c r="SXW11" s="110"/>
      <c r="SXX11" s="110"/>
      <c r="SXY11" s="110"/>
      <c r="SXZ11" s="110"/>
      <c r="SYA11" s="110"/>
      <c r="SYB11" s="110"/>
      <c r="SYC11" s="110"/>
      <c r="SYD11" s="110"/>
      <c r="SYE11" s="110"/>
      <c r="SYF11" s="110"/>
      <c r="SYG11" s="110"/>
      <c r="SYH11" s="110"/>
      <c r="SYI11" s="110"/>
      <c r="SYJ11" s="110"/>
      <c r="SYK11" s="110"/>
      <c r="SYL11" s="110"/>
      <c r="SYM11" s="110"/>
      <c r="SYN11" s="110"/>
      <c r="SYO11" s="110"/>
      <c r="SYP11" s="110"/>
      <c r="SYQ11" s="110"/>
      <c r="SYR11" s="110"/>
      <c r="SYS11" s="110"/>
      <c r="SYT11" s="110"/>
      <c r="SYU11" s="110"/>
      <c r="SYV11" s="110"/>
      <c r="SYW11" s="110"/>
      <c r="SYX11" s="110"/>
      <c r="SYY11" s="110"/>
      <c r="SYZ11" s="110"/>
      <c r="SZA11" s="110"/>
      <c r="SZB11" s="110"/>
      <c r="SZC11" s="110"/>
      <c r="SZD11" s="110"/>
      <c r="SZE11" s="110"/>
      <c r="SZF11" s="110"/>
      <c r="SZG11" s="110"/>
      <c r="SZH11" s="110"/>
      <c r="SZI11" s="110"/>
      <c r="SZJ11" s="110"/>
      <c r="SZK11" s="110"/>
      <c r="SZL11" s="110"/>
      <c r="SZM11" s="110"/>
      <c r="SZN11" s="110"/>
      <c r="SZO11" s="110"/>
      <c r="SZP11" s="110"/>
      <c r="SZQ11" s="110"/>
      <c r="SZR11" s="110"/>
      <c r="SZS11" s="110"/>
      <c r="SZT11" s="110"/>
      <c r="SZU11" s="110"/>
      <c r="SZV11" s="110"/>
      <c r="SZW11" s="110"/>
      <c r="SZX11" s="110"/>
      <c r="SZY11" s="110"/>
      <c r="SZZ11" s="110"/>
      <c r="TAA11" s="110"/>
      <c r="TAB11" s="110"/>
      <c r="TAC11" s="110"/>
      <c r="TAD11" s="110"/>
      <c r="TAE11" s="110"/>
      <c r="TAF11" s="110"/>
      <c r="TAG11" s="110"/>
      <c r="TAH11" s="110"/>
      <c r="TAI11" s="110"/>
      <c r="TAJ11" s="110"/>
      <c r="TAK11" s="110"/>
      <c r="TAL11" s="110"/>
      <c r="TAM11" s="110"/>
      <c r="TAN11" s="110"/>
      <c r="TAO11" s="110"/>
      <c r="TAP11" s="110"/>
      <c r="TAQ11" s="110"/>
      <c r="TAR11" s="110"/>
      <c r="TAS11" s="110"/>
      <c r="TAT11" s="110"/>
      <c r="TAU11" s="110"/>
      <c r="TAV11" s="110"/>
      <c r="TAW11" s="110"/>
      <c r="TAX11" s="110"/>
      <c r="TAY11" s="110"/>
      <c r="TAZ11" s="110"/>
      <c r="TBA11" s="110"/>
      <c r="TBB11" s="110"/>
      <c r="TBC11" s="110"/>
      <c r="TBD11" s="110"/>
      <c r="TBE11" s="110"/>
      <c r="TBF11" s="110"/>
      <c r="TBG11" s="110"/>
      <c r="TBH11" s="110"/>
      <c r="TBI11" s="110"/>
      <c r="TBJ11" s="110"/>
      <c r="TBK11" s="110"/>
      <c r="TBL11" s="110"/>
      <c r="TBM11" s="110"/>
      <c r="TBN11" s="110"/>
      <c r="TBO11" s="110"/>
      <c r="TBP11" s="110"/>
      <c r="TBQ11" s="110"/>
      <c r="TBR11" s="110"/>
      <c r="TBS11" s="110"/>
      <c r="TBT11" s="110"/>
      <c r="TBU11" s="110"/>
      <c r="TBV11" s="110"/>
      <c r="TBW11" s="110"/>
      <c r="TBX11" s="110"/>
      <c r="TBY11" s="110"/>
      <c r="TBZ11" s="110"/>
      <c r="TCA11" s="110"/>
      <c r="TCB11" s="110"/>
      <c r="TCC11" s="110"/>
      <c r="TCD11" s="110"/>
      <c r="TCE11" s="110"/>
      <c r="TCF11" s="110"/>
      <c r="TCG11" s="110"/>
      <c r="TCH11" s="110"/>
      <c r="TCI11" s="110"/>
      <c r="TCJ11" s="110"/>
      <c r="TCK11" s="110"/>
      <c r="TCL11" s="110"/>
      <c r="TCM11" s="110"/>
      <c r="TCN11" s="110"/>
      <c r="TCO11" s="110"/>
      <c r="TCP11" s="110"/>
      <c r="TCQ11" s="110"/>
      <c r="TCR11" s="110"/>
      <c r="TCS11" s="110"/>
      <c r="TCT11" s="110"/>
      <c r="TCU11" s="110"/>
      <c r="TCV11" s="110"/>
      <c r="TCW11" s="110"/>
      <c r="TCX11" s="110"/>
      <c r="TCY11" s="110"/>
      <c r="TCZ11" s="110"/>
      <c r="TDA11" s="110"/>
      <c r="TDB11" s="110"/>
      <c r="TDC11" s="110"/>
      <c r="TDD11" s="110"/>
      <c r="TDE11" s="110"/>
      <c r="TDF11" s="110"/>
      <c r="TDG11" s="110"/>
      <c r="TDH11" s="110"/>
      <c r="TDI11" s="110"/>
      <c r="TDJ11" s="110"/>
      <c r="TDK11" s="110"/>
      <c r="TDL11" s="110"/>
      <c r="TDM11" s="110"/>
      <c r="TDN11" s="110"/>
      <c r="TDO11" s="110"/>
      <c r="TDP11" s="110"/>
      <c r="TDQ11" s="110"/>
      <c r="TDR11" s="110"/>
      <c r="TDS11" s="110"/>
      <c r="TDT11" s="110"/>
      <c r="TDU11" s="110"/>
      <c r="TDV11" s="110"/>
      <c r="TDW11" s="110"/>
      <c r="TDX11" s="110"/>
      <c r="TDY11" s="110"/>
      <c r="TDZ11" s="110"/>
      <c r="TEA11" s="110"/>
      <c r="TEB11" s="110"/>
      <c r="TEC11" s="110"/>
      <c r="TED11" s="110"/>
      <c r="TEE11" s="110"/>
      <c r="TEF11" s="110"/>
      <c r="TEG11" s="110"/>
      <c r="TEH11" s="110"/>
      <c r="TEI11" s="110"/>
      <c r="TEJ11" s="110"/>
      <c r="TEK11" s="110"/>
      <c r="TEL11" s="110"/>
      <c r="TEM11" s="110"/>
      <c r="TEN11" s="110"/>
      <c r="TEO11" s="110"/>
      <c r="TEP11" s="110"/>
      <c r="TEQ11" s="110"/>
      <c r="TER11" s="110"/>
      <c r="TES11" s="110"/>
      <c r="TET11" s="110"/>
      <c r="TEU11" s="110"/>
      <c r="TEV11" s="110"/>
      <c r="TEW11" s="110"/>
      <c r="TEX11" s="110"/>
      <c r="TEY11" s="110"/>
      <c r="TEZ11" s="110"/>
      <c r="TFA11" s="110"/>
      <c r="TFB11" s="110"/>
      <c r="TFC11" s="110"/>
      <c r="TFD11" s="110"/>
      <c r="TFE11" s="110"/>
      <c r="TFF11" s="110"/>
      <c r="TFG11" s="110"/>
      <c r="TFH11" s="110"/>
      <c r="TFI11" s="110"/>
      <c r="TFJ11" s="110"/>
      <c r="TFK11" s="110"/>
      <c r="TFL11" s="110"/>
      <c r="TFM11" s="110"/>
      <c r="TFN11" s="110"/>
      <c r="TFO11" s="110"/>
      <c r="TFP11" s="110"/>
      <c r="TFQ11" s="110"/>
      <c r="TFR11" s="110"/>
      <c r="TFS11" s="110"/>
      <c r="TFT11" s="110"/>
      <c r="TFU11" s="110"/>
      <c r="TFV11" s="110"/>
      <c r="TFW11" s="110"/>
      <c r="TFX11" s="110"/>
      <c r="TFY11" s="110"/>
      <c r="TFZ11" s="110"/>
      <c r="TGA11" s="110"/>
      <c r="TGB11" s="110"/>
      <c r="TGC11" s="110"/>
      <c r="TGD11" s="110"/>
      <c r="TGE11" s="110"/>
      <c r="TGF11" s="110"/>
      <c r="TGG11" s="110"/>
      <c r="TGH11" s="110"/>
      <c r="TGI11" s="110"/>
      <c r="TGJ11" s="110"/>
      <c r="TGK11" s="110"/>
      <c r="TGL11" s="110"/>
      <c r="TGM11" s="110"/>
      <c r="TGN11" s="110"/>
      <c r="TGO11" s="110"/>
      <c r="TGP11" s="110"/>
      <c r="TGQ11" s="110"/>
      <c r="TGR11" s="110"/>
      <c r="TGS11" s="110"/>
      <c r="TGT11" s="110"/>
      <c r="TGU11" s="110"/>
      <c r="TGV11" s="110"/>
      <c r="TGW11" s="110"/>
      <c r="TGX11" s="110"/>
      <c r="TGY11" s="110"/>
      <c r="TGZ11" s="110"/>
      <c r="THA11" s="110"/>
      <c r="THB11" s="110"/>
      <c r="THC11" s="110"/>
      <c r="THD11" s="110"/>
      <c r="THE11" s="110"/>
      <c r="THF11" s="110"/>
      <c r="THG11" s="110"/>
      <c r="THH11" s="110"/>
      <c r="THI11" s="110"/>
      <c r="THJ11" s="110"/>
      <c r="THK11" s="110"/>
      <c r="THL11" s="110"/>
      <c r="THM11" s="110"/>
      <c r="THN11" s="110"/>
      <c r="THO11" s="110"/>
      <c r="THP11" s="110"/>
      <c r="THQ11" s="110"/>
      <c r="THR11" s="110"/>
      <c r="THS11" s="110"/>
      <c r="THT11" s="110"/>
      <c r="THU11" s="110"/>
      <c r="THV11" s="110"/>
      <c r="THW11" s="110"/>
      <c r="THX11" s="110"/>
      <c r="THY11" s="110"/>
      <c r="THZ11" s="110"/>
      <c r="TIA11" s="110"/>
      <c r="TIB11" s="110"/>
      <c r="TIC11" s="110"/>
      <c r="TID11" s="110"/>
      <c r="TIE11" s="110"/>
      <c r="TIF11" s="110"/>
      <c r="TIG11" s="110"/>
      <c r="TIH11" s="110"/>
      <c r="TII11" s="110"/>
      <c r="TIJ11" s="110"/>
      <c r="TIK11" s="110"/>
      <c r="TIL11" s="110"/>
      <c r="TIM11" s="110"/>
      <c r="TIN11" s="110"/>
      <c r="TIO11" s="110"/>
      <c r="TIP11" s="110"/>
      <c r="TIQ11" s="110"/>
      <c r="TIR11" s="110"/>
      <c r="TIS11" s="110"/>
      <c r="TIT11" s="110"/>
      <c r="TIU11" s="110"/>
      <c r="TIV11" s="110"/>
      <c r="TIW11" s="110"/>
      <c r="TIX11" s="110"/>
      <c r="TIY11" s="110"/>
      <c r="TIZ11" s="110"/>
      <c r="TJA11" s="110"/>
      <c r="TJB11" s="110"/>
      <c r="TJC11" s="110"/>
      <c r="TJD11" s="110"/>
      <c r="TJE11" s="110"/>
      <c r="TJF11" s="110"/>
      <c r="TJG11" s="110"/>
      <c r="TJH11" s="110"/>
      <c r="TJI11" s="110"/>
      <c r="TJJ11" s="110"/>
      <c r="TJK11" s="110"/>
      <c r="TJL11" s="110"/>
      <c r="TJM11" s="110"/>
      <c r="TJN11" s="110"/>
      <c r="TJO11" s="110"/>
      <c r="TJP11" s="110"/>
      <c r="TJQ11" s="110"/>
      <c r="TJR11" s="110"/>
      <c r="TJS11" s="110"/>
      <c r="TJT11" s="110"/>
      <c r="TJU11" s="110"/>
      <c r="TJV11" s="110"/>
      <c r="TJW11" s="110"/>
      <c r="TJX11" s="110"/>
      <c r="TJY11" s="110"/>
      <c r="TJZ11" s="110"/>
      <c r="TKA11" s="110"/>
      <c r="TKB11" s="110"/>
      <c r="TKC11" s="110"/>
      <c r="TKD11" s="110"/>
      <c r="TKE11" s="110"/>
      <c r="TKF11" s="110"/>
      <c r="TKG11" s="110"/>
      <c r="TKH11" s="110"/>
      <c r="TKI11" s="110"/>
      <c r="TKJ11" s="110"/>
      <c r="TKK11" s="110"/>
      <c r="TKL11" s="110"/>
      <c r="TKM11" s="110"/>
      <c r="TKN11" s="110"/>
      <c r="TKO11" s="110"/>
      <c r="TKP11" s="110"/>
      <c r="TKQ11" s="110"/>
      <c r="TKR11" s="110"/>
      <c r="TKS11" s="110"/>
      <c r="TKT11" s="110"/>
      <c r="TKU11" s="110"/>
      <c r="TKV11" s="110"/>
      <c r="TKW11" s="110"/>
      <c r="TKX11" s="110"/>
      <c r="TKY11" s="110"/>
      <c r="TKZ11" s="110"/>
      <c r="TLA11" s="110"/>
      <c r="TLB11" s="110"/>
      <c r="TLC11" s="110"/>
      <c r="TLD11" s="110"/>
      <c r="TLE11" s="110"/>
      <c r="TLF11" s="110"/>
      <c r="TLG11" s="110"/>
      <c r="TLH11" s="110"/>
      <c r="TLI11" s="110"/>
      <c r="TLJ11" s="110"/>
      <c r="TLK11" s="110"/>
      <c r="TLL11" s="110"/>
      <c r="TLM11" s="110"/>
      <c r="TLN11" s="110"/>
      <c r="TLO11" s="110"/>
      <c r="TLP11" s="110"/>
      <c r="TLQ11" s="110"/>
      <c r="TLR11" s="110"/>
      <c r="TLS11" s="110"/>
      <c r="TLT11" s="110"/>
      <c r="TLU11" s="110"/>
      <c r="TLV11" s="110"/>
      <c r="TLW11" s="110"/>
      <c r="TLX11" s="110"/>
      <c r="TLY11" s="110"/>
      <c r="TLZ11" s="110"/>
      <c r="TMA11" s="110"/>
      <c r="TMB11" s="110"/>
      <c r="TMC11" s="110"/>
      <c r="TMD11" s="110"/>
      <c r="TME11" s="110"/>
      <c r="TMF11" s="110"/>
      <c r="TMG11" s="110"/>
      <c r="TMH11" s="110"/>
      <c r="TMI11" s="110"/>
      <c r="TMJ11" s="110"/>
      <c r="TMK11" s="110"/>
      <c r="TML11" s="110"/>
      <c r="TMM11" s="110"/>
      <c r="TMN11" s="110"/>
      <c r="TMO11" s="110"/>
      <c r="TMP11" s="110"/>
      <c r="TMQ11" s="110"/>
      <c r="TMR11" s="110"/>
      <c r="TMS11" s="110"/>
      <c r="TMT11" s="110"/>
      <c r="TMU11" s="110"/>
      <c r="TMV11" s="110"/>
      <c r="TMW11" s="110"/>
      <c r="TMX11" s="110"/>
      <c r="TMY11" s="110"/>
      <c r="TMZ11" s="110"/>
      <c r="TNA11" s="110"/>
      <c r="TNB11" s="110"/>
      <c r="TNC11" s="110"/>
      <c r="TND11" s="110"/>
      <c r="TNE11" s="110"/>
      <c r="TNF11" s="110"/>
      <c r="TNG11" s="110"/>
      <c r="TNH11" s="110"/>
      <c r="TNI11" s="110"/>
      <c r="TNJ11" s="110"/>
      <c r="TNK11" s="110"/>
      <c r="TNL11" s="110"/>
      <c r="TNM11" s="110"/>
      <c r="TNN11" s="110"/>
      <c r="TNO11" s="110"/>
      <c r="TNP11" s="110"/>
      <c r="TNQ11" s="110"/>
      <c r="TNR11" s="110"/>
      <c r="TNS11" s="110"/>
      <c r="TNT11" s="110"/>
      <c r="TNU11" s="110"/>
      <c r="TNV11" s="110"/>
      <c r="TNW11" s="110"/>
      <c r="TNX11" s="110"/>
      <c r="TNY11" s="110"/>
      <c r="TNZ11" s="110"/>
      <c r="TOA11" s="110"/>
      <c r="TOB11" s="110"/>
      <c r="TOC11" s="110"/>
      <c r="TOD11" s="110"/>
      <c r="TOE11" s="110"/>
      <c r="TOF11" s="110"/>
      <c r="TOG11" s="110"/>
      <c r="TOH11" s="110"/>
      <c r="TOI11" s="110"/>
      <c r="TOJ11" s="110"/>
      <c r="TOK11" s="110"/>
      <c r="TOL11" s="110"/>
      <c r="TOM11" s="110"/>
      <c r="TON11" s="110"/>
      <c r="TOO11" s="110"/>
      <c r="TOP11" s="110"/>
      <c r="TOQ11" s="110"/>
      <c r="TOR11" s="110"/>
      <c r="TOS11" s="110"/>
      <c r="TOT11" s="110"/>
      <c r="TOU11" s="110"/>
      <c r="TOV11" s="110"/>
      <c r="TOW11" s="110"/>
      <c r="TOX11" s="110"/>
      <c r="TOY11" s="110"/>
      <c r="TOZ11" s="110"/>
      <c r="TPA11" s="110"/>
      <c r="TPB11" s="110"/>
      <c r="TPC11" s="110"/>
      <c r="TPD11" s="110"/>
      <c r="TPE11" s="110"/>
      <c r="TPF11" s="110"/>
      <c r="TPG11" s="110"/>
      <c r="TPH11" s="110"/>
      <c r="TPI11" s="110"/>
      <c r="TPJ11" s="110"/>
      <c r="TPK11" s="110"/>
      <c r="TPL11" s="110"/>
      <c r="TPM11" s="110"/>
      <c r="TPN11" s="110"/>
      <c r="TPO11" s="110"/>
      <c r="TPP11" s="110"/>
      <c r="TPQ11" s="110"/>
      <c r="TPR11" s="110"/>
      <c r="TPS11" s="110"/>
      <c r="TPT11" s="110"/>
      <c r="TPU11" s="110"/>
      <c r="TPV11" s="110"/>
      <c r="TPW11" s="110"/>
      <c r="TPX11" s="110"/>
      <c r="TPY11" s="110"/>
      <c r="TPZ11" s="110"/>
      <c r="TQA11" s="110"/>
      <c r="TQB11" s="110"/>
      <c r="TQC11" s="110"/>
      <c r="TQD11" s="110"/>
      <c r="TQE11" s="110"/>
      <c r="TQF11" s="110"/>
      <c r="TQG11" s="110"/>
      <c r="TQH11" s="110"/>
      <c r="TQI11" s="110"/>
      <c r="TQJ11" s="110"/>
      <c r="TQK11" s="110"/>
      <c r="TQL11" s="110"/>
      <c r="TQM11" s="110"/>
      <c r="TQN11" s="110"/>
      <c r="TQO11" s="110"/>
      <c r="TQP11" s="110"/>
      <c r="TQQ11" s="110"/>
      <c r="TQR11" s="110"/>
      <c r="TQS11" s="110"/>
      <c r="TQT11" s="110"/>
      <c r="TQU11" s="110"/>
      <c r="TQV11" s="110"/>
      <c r="TQW11" s="110"/>
      <c r="TQX11" s="110"/>
      <c r="TQY11" s="110"/>
      <c r="TQZ11" s="110"/>
      <c r="TRA11" s="110"/>
      <c r="TRB11" s="110"/>
      <c r="TRC11" s="110"/>
      <c r="TRD11" s="110"/>
      <c r="TRE11" s="110"/>
      <c r="TRF11" s="110"/>
      <c r="TRG11" s="110"/>
      <c r="TRH11" s="110"/>
      <c r="TRI11" s="110"/>
      <c r="TRJ11" s="110"/>
      <c r="TRK11" s="110"/>
      <c r="TRL11" s="110"/>
      <c r="TRM11" s="110"/>
      <c r="TRN11" s="110"/>
      <c r="TRO11" s="110"/>
      <c r="TRP11" s="110"/>
      <c r="TRQ11" s="110"/>
      <c r="TRR11" s="110"/>
      <c r="TRS11" s="110"/>
      <c r="TRT11" s="110"/>
      <c r="TRU11" s="110"/>
      <c r="TRV11" s="110"/>
      <c r="TRW11" s="110"/>
      <c r="TRX11" s="110"/>
      <c r="TRY11" s="110"/>
      <c r="TRZ11" s="110"/>
      <c r="TSA11" s="110"/>
      <c r="TSB11" s="110"/>
      <c r="TSC11" s="110"/>
      <c r="TSD11" s="110"/>
      <c r="TSE11" s="110"/>
      <c r="TSF11" s="110"/>
      <c r="TSG11" s="110"/>
      <c r="TSH11" s="110"/>
      <c r="TSI11" s="110"/>
      <c r="TSJ11" s="110"/>
      <c r="TSK11" s="110"/>
      <c r="TSL11" s="110"/>
      <c r="TSM11" s="110"/>
      <c r="TSN11" s="110"/>
      <c r="TSO11" s="110"/>
      <c r="TSP11" s="110"/>
      <c r="TSQ11" s="110"/>
      <c r="TSR11" s="110"/>
      <c r="TSS11" s="110"/>
      <c r="TST11" s="110"/>
      <c r="TSU11" s="110"/>
      <c r="TSV11" s="110"/>
      <c r="TSW11" s="110"/>
      <c r="TSX11" s="110"/>
      <c r="TSY11" s="110"/>
      <c r="TSZ11" s="110"/>
      <c r="TTA11" s="110"/>
      <c r="TTB11" s="110"/>
      <c r="TTC11" s="110"/>
      <c r="TTD11" s="110"/>
      <c r="TTE11" s="110"/>
      <c r="TTF11" s="110"/>
      <c r="TTG11" s="110"/>
      <c r="TTH11" s="110"/>
      <c r="TTI11" s="110"/>
      <c r="TTJ11" s="110"/>
      <c r="TTK11" s="110"/>
      <c r="TTL11" s="110"/>
      <c r="TTM11" s="110"/>
      <c r="TTN11" s="110"/>
      <c r="TTO11" s="110"/>
      <c r="TTP11" s="110"/>
      <c r="TTQ11" s="110"/>
      <c r="TTR11" s="110"/>
      <c r="TTS11" s="110"/>
      <c r="TTT11" s="110"/>
      <c r="TTU11" s="110"/>
      <c r="TTV11" s="110"/>
      <c r="TTW11" s="110"/>
      <c r="TTX11" s="110"/>
      <c r="TTY11" s="110"/>
      <c r="TTZ11" s="110"/>
      <c r="TUA11" s="110"/>
      <c r="TUB11" s="110"/>
      <c r="TUC11" s="110"/>
      <c r="TUD11" s="110"/>
      <c r="TUE11" s="110"/>
      <c r="TUF11" s="110"/>
      <c r="TUG11" s="110"/>
      <c r="TUH11" s="110"/>
      <c r="TUI11" s="110"/>
      <c r="TUJ11" s="110"/>
      <c r="TUK11" s="110"/>
      <c r="TUL11" s="110"/>
      <c r="TUM11" s="110"/>
      <c r="TUN11" s="110"/>
      <c r="TUO11" s="110"/>
      <c r="TUP11" s="110"/>
      <c r="TUQ11" s="110"/>
      <c r="TUR11" s="110"/>
      <c r="TUS11" s="110"/>
      <c r="TUT11" s="110"/>
      <c r="TUU11" s="110"/>
      <c r="TUV11" s="110"/>
      <c r="TUW11" s="110"/>
      <c r="TUX11" s="110"/>
      <c r="TUY11" s="110"/>
      <c r="TUZ11" s="110"/>
      <c r="TVA11" s="110"/>
      <c r="TVB11" s="110"/>
      <c r="TVC11" s="110"/>
      <c r="TVD11" s="110"/>
      <c r="TVE11" s="110"/>
      <c r="TVF11" s="110"/>
      <c r="TVG11" s="110"/>
      <c r="TVH11" s="110"/>
      <c r="TVI11" s="110"/>
      <c r="TVJ11" s="110"/>
      <c r="TVK11" s="110"/>
      <c r="TVL11" s="110"/>
      <c r="TVM11" s="110"/>
      <c r="TVN11" s="110"/>
      <c r="TVO11" s="110"/>
      <c r="TVP11" s="110"/>
      <c r="TVQ11" s="110"/>
      <c r="TVR11" s="110"/>
      <c r="TVS11" s="110"/>
      <c r="TVT11" s="110"/>
      <c r="TVU11" s="110"/>
      <c r="TVV11" s="110"/>
      <c r="TVW11" s="110"/>
      <c r="TVX11" s="110"/>
      <c r="TVY11" s="110"/>
      <c r="TVZ11" s="110"/>
      <c r="TWA11" s="110"/>
      <c r="TWB11" s="110"/>
      <c r="TWC11" s="110"/>
      <c r="TWD11" s="110"/>
      <c r="TWE11" s="110"/>
      <c r="TWF11" s="110"/>
      <c r="TWG11" s="110"/>
      <c r="TWH11" s="110"/>
      <c r="TWI11" s="110"/>
      <c r="TWJ11" s="110"/>
      <c r="TWK11" s="110"/>
      <c r="TWL11" s="110"/>
      <c r="TWM11" s="110"/>
      <c r="TWN11" s="110"/>
      <c r="TWO11" s="110"/>
      <c r="TWP11" s="110"/>
      <c r="TWQ11" s="110"/>
      <c r="TWR11" s="110"/>
      <c r="TWS11" s="110"/>
      <c r="TWT11" s="110"/>
      <c r="TWU11" s="110"/>
      <c r="TWV11" s="110"/>
      <c r="TWW11" s="110"/>
      <c r="TWX11" s="110"/>
      <c r="TWY11" s="110"/>
      <c r="TWZ11" s="110"/>
      <c r="TXA11" s="110"/>
      <c r="TXB11" s="110"/>
      <c r="TXC11" s="110"/>
      <c r="TXD11" s="110"/>
      <c r="TXE11" s="110"/>
      <c r="TXF11" s="110"/>
      <c r="TXG11" s="110"/>
      <c r="TXH11" s="110"/>
      <c r="TXI11" s="110"/>
      <c r="TXJ11" s="110"/>
      <c r="TXK11" s="110"/>
      <c r="TXL11" s="110"/>
      <c r="TXM11" s="110"/>
      <c r="TXN11" s="110"/>
      <c r="TXO11" s="110"/>
      <c r="TXP11" s="110"/>
      <c r="TXQ11" s="110"/>
      <c r="TXR11" s="110"/>
      <c r="TXS11" s="110"/>
      <c r="TXT11" s="110"/>
      <c r="TXU11" s="110"/>
      <c r="TXV11" s="110"/>
      <c r="TXW11" s="110"/>
      <c r="TXX11" s="110"/>
      <c r="TXY11" s="110"/>
      <c r="TXZ11" s="110"/>
      <c r="TYA11" s="110"/>
      <c r="TYB11" s="110"/>
      <c r="TYC11" s="110"/>
      <c r="TYD11" s="110"/>
      <c r="TYE11" s="110"/>
      <c r="TYF11" s="110"/>
      <c r="TYG11" s="110"/>
      <c r="TYH11" s="110"/>
      <c r="TYI11" s="110"/>
      <c r="TYJ11" s="110"/>
      <c r="TYK11" s="110"/>
      <c r="TYL11" s="110"/>
      <c r="TYM11" s="110"/>
      <c r="TYN11" s="110"/>
      <c r="TYO11" s="110"/>
      <c r="TYP11" s="110"/>
      <c r="TYQ11" s="110"/>
      <c r="TYR11" s="110"/>
      <c r="TYS11" s="110"/>
      <c r="TYT11" s="110"/>
      <c r="TYU11" s="110"/>
      <c r="TYV11" s="110"/>
      <c r="TYW11" s="110"/>
      <c r="TYX11" s="110"/>
      <c r="TYY11" s="110"/>
      <c r="TYZ11" s="110"/>
      <c r="TZA11" s="110"/>
      <c r="TZB11" s="110"/>
      <c r="TZC11" s="110"/>
      <c r="TZD11" s="110"/>
      <c r="TZE11" s="110"/>
      <c r="TZF11" s="110"/>
      <c r="TZG11" s="110"/>
      <c r="TZH11" s="110"/>
      <c r="TZI11" s="110"/>
      <c r="TZJ11" s="110"/>
      <c r="TZK11" s="110"/>
      <c r="TZL11" s="110"/>
      <c r="TZM11" s="110"/>
      <c r="TZN11" s="110"/>
      <c r="TZO11" s="110"/>
      <c r="TZP11" s="110"/>
      <c r="TZQ11" s="110"/>
      <c r="TZR11" s="110"/>
      <c r="TZS11" s="110"/>
      <c r="TZT11" s="110"/>
      <c r="TZU11" s="110"/>
      <c r="TZV11" s="110"/>
      <c r="TZW11" s="110"/>
      <c r="TZX11" s="110"/>
      <c r="TZY11" s="110"/>
      <c r="TZZ11" s="110"/>
      <c r="UAA11" s="110"/>
      <c r="UAB11" s="110"/>
      <c r="UAC11" s="110"/>
      <c r="UAD11" s="110"/>
      <c r="UAE11" s="110"/>
      <c r="UAF11" s="110"/>
      <c r="UAG11" s="110"/>
      <c r="UAH11" s="110"/>
      <c r="UAI11" s="110"/>
      <c r="UAJ11" s="110"/>
      <c r="UAK11" s="110"/>
      <c r="UAL11" s="110"/>
      <c r="UAM11" s="110"/>
      <c r="UAN11" s="110"/>
      <c r="UAO11" s="110"/>
      <c r="UAP11" s="110"/>
      <c r="UAQ11" s="110"/>
      <c r="UAR11" s="110"/>
      <c r="UAS11" s="110"/>
      <c r="UAT11" s="110"/>
      <c r="UAU11" s="110"/>
      <c r="UAV11" s="110"/>
      <c r="UAW11" s="110"/>
      <c r="UAX11" s="110"/>
      <c r="UAY11" s="110"/>
      <c r="UAZ11" s="110"/>
      <c r="UBA11" s="110"/>
      <c r="UBB11" s="110"/>
      <c r="UBC11" s="110"/>
      <c r="UBD11" s="110"/>
      <c r="UBE11" s="110"/>
      <c r="UBF11" s="110"/>
      <c r="UBG11" s="110"/>
      <c r="UBH11" s="110"/>
      <c r="UBI11" s="110"/>
      <c r="UBJ11" s="110"/>
      <c r="UBK11" s="110"/>
      <c r="UBL11" s="110"/>
      <c r="UBM11" s="110"/>
      <c r="UBN11" s="110"/>
      <c r="UBO11" s="110"/>
      <c r="UBP11" s="110"/>
      <c r="UBQ11" s="110"/>
      <c r="UBR11" s="110"/>
      <c r="UBS11" s="110"/>
      <c r="UBT11" s="110"/>
      <c r="UBU11" s="110"/>
      <c r="UBV11" s="110"/>
      <c r="UBW11" s="110"/>
      <c r="UBX11" s="110"/>
      <c r="UBY11" s="110"/>
      <c r="UBZ11" s="110"/>
      <c r="UCA11" s="110"/>
      <c r="UCB11" s="110"/>
      <c r="UCC11" s="110"/>
      <c r="UCD11" s="110"/>
      <c r="UCE11" s="110"/>
      <c r="UCF11" s="110"/>
      <c r="UCG11" s="110"/>
      <c r="UCH11" s="110"/>
      <c r="UCI11" s="110"/>
      <c r="UCJ11" s="110"/>
      <c r="UCK11" s="110"/>
      <c r="UCL11" s="110"/>
      <c r="UCM11" s="110"/>
      <c r="UCN11" s="110"/>
      <c r="UCO11" s="110"/>
      <c r="UCP11" s="110"/>
      <c r="UCQ11" s="110"/>
      <c r="UCR11" s="110"/>
      <c r="UCS11" s="110"/>
      <c r="UCT11" s="110"/>
      <c r="UCU11" s="110"/>
      <c r="UCV11" s="110"/>
      <c r="UCW11" s="110"/>
      <c r="UCX11" s="110"/>
      <c r="UCY11" s="110"/>
      <c r="UCZ11" s="110"/>
      <c r="UDA11" s="110"/>
      <c r="UDB11" s="110"/>
      <c r="UDC11" s="110"/>
      <c r="UDD11" s="110"/>
      <c r="UDE11" s="110"/>
      <c r="UDF11" s="110"/>
      <c r="UDG11" s="110"/>
      <c r="UDH11" s="110"/>
      <c r="UDI11" s="110"/>
      <c r="UDJ11" s="110"/>
      <c r="UDK11" s="110"/>
      <c r="UDL11" s="110"/>
      <c r="UDM11" s="110"/>
      <c r="UDN11" s="110"/>
      <c r="UDO11" s="110"/>
      <c r="UDP11" s="110"/>
      <c r="UDQ11" s="110"/>
      <c r="UDR11" s="110"/>
      <c r="UDS11" s="110"/>
      <c r="UDT11" s="110"/>
      <c r="UDU11" s="110"/>
      <c r="UDV11" s="110"/>
      <c r="UDW11" s="110"/>
      <c r="UDX11" s="110"/>
      <c r="UDY11" s="110"/>
      <c r="UDZ11" s="110"/>
      <c r="UEA11" s="110"/>
      <c r="UEB11" s="110"/>
      <c r="UEC11" s="110"/>
      <c r="UED11" s="110"/>
      <c r="UEE11" s="110"/>
      <c r="UEF11" s="110"/>
      <c r="UEG11" s="110"/>
      <c r="UEH11" s="110"/>
      <c r="UEI11" s="110"/>
      <c r="UEJ11" s="110"/>
      <c r="UEK11" s="110"/>
      <c r="UEL11" s="110"/>
      <c r="UEM11" s="110"/>
      <c r="UEN11" s="110"/>
      <c r="UEO11" s="110"/>
      <c r="UEP11" s="110"/>
      <c r="UEQ11" s="110"/>
      <c r="UER11" s="110"/>
      <c r="UES11" s="110"/>
      <c r="UET11" s="110"/>
      <c r="UEU11" s="110"/>
      <c r="UEV11" s="110"/>
      <c r="UEW11" s="110"/>
      <c r="UEX11" s="110"/>
      <c r="UEY11" s="110"/>
      <c r="UEZ11" s="110"/>
      <c r="UFA11" s="110"/>
      <c r="UFB11" s="110"/>
      <c r="UFC11" s="110"/>
      <c r="UFD11" s="110"/>
      <c r="UFE11" s="110"/>
      <c r="UFF11" s="110"/>
      <c r="UFG11" s="110"/>
      <c r="UFH11" s="110"/>
      <c r="UFI11" s="110"/>
      <c r="UFJ11" s="110"/>
      <c r="UFK11" s="110"/>
      <c r="UFL11" s="110"/>
      <c r="UFM11" s="110"/>
      <c r="UFN11" s="110"/>
      <c r="UFO11" s="110"/>
      <c r="UFP11" s="110"/>
      <c r="UFQ11" s="110"/>
      <c r="UFR11" s="110"/>
      <c r="UFS11" s="110"/>
      <c r="UFT11" s="110"/>
      <c r="UFU11" s="110"/>
      <c r="UFV11" s="110"/>
      <c r="UFW11" s="110"/>
      <c r="UFX11" s="110"/>
      <c r="UFY11" s="110"/>
      <c r="UFZ11" s="110"/>
      <c r="UGA11" s="110"/>
      <c r="UGB11" s="110"/>
      <c r="UGC11" s="110"/>
      <c r="UGD11" s="110"/>
      <c r="UGE11" s="110"/>
      <c r="UGF11" s="110"/>
      <c r="UGG11" s="110"/>
      <c r="UGH11" s="110"/>
      <c r="UGI11" s="110"/>
      <c r="UGJ11" s="110"/>
      <c r="UGK11" s="110"/>
      <c r="UGL11" s="110"/>
      <c r="UGM11" s="110"/>
      <c r="UGN11" s="110"/>
      <c r="UGO11" s="110"/>
      <c r="UGP11" s="110"/>
      <c r="UGQ11" s="110"/>
      <c r="UGR11" s="110"/>
      <c r="UGS11" s="110"/>
      <c r="UGT11" s="110"/>
      <c r="UGU11" s="110"/>
      <c r="UGV11" s="110"/>
      <c r="UGW11" s="110"/>
      <c r="UGX11" s="110"/>
      <c r="UGY11" s="110"/>
      <c r="UGZ11" s="110"/>
      <c r="UHA11" s="110"/>
      <c r="UHB11" s="110"/>
      <c r="UHC11" s="110"/>
      <c r="UHD11" s="110"/>
      <c r="UHE11" s="110"/>
      <c r="UHF11" s="110"/>
      <c r="UHG11" s="110"/>
      <c r="UHH11" s="110"/>
      <c r="UHI11" s="110"/>
      <c r="UHJ11" s="110"/>
      <c r="UHK11" s="110"/>
      <c r="UHL11" s="110"/>
      <c r="UHM11" s="110"/>
      <c r="UHN11" s="110"/>
      <c r="UHO11" s="110"/>
      <c r="UHP11" s="110"/>
      <c r="UHQ11" s="110"/>
      <c r="UHR11" s="110"/>
      <c r="UHS11" s="110"/>
      <c r="UHT11" s="110"/>
      <c r="UHU11" s="110"/>
      <c r="UHV11" s="110"/>
      <c r="UHW11" s="110"/>
      <c r="UHX11" s="110"/>
      <c r="UHY11" s="110"/>
      <c r="UHZ11" s="110"/>
      <c r="UIA11" s="110"/>
      <c r="UIB11" s="110"/>
      <c r="UIC11" s="110"/>
      <c r="UID11" s="110"/>
      <c r="UIE11" s="110"/>
      <c r="UIF11" s="110"/>
      <c r="UIG11" s="110"/>
      <c r="UIH11" s="110"/>
      <c r="UII11" s="110"/>
      <c r="UIJ11" s="110"/>
      <c r="UIK11" s="110"/>
      <c r="UIL11" s="110"/>
      <c r="UIM11" s="110"/>
      <c r="UIN11" s="110"/>
      <c r="UIO11" s="110"/>
      <c r="UIP11" s="110"/>
      <c r="UIQ11" s="110"/>
      <c r="UIR11" s="110"/>
      <c r="UIS11" s="110"/>
      <c r="UIT11" s="110"/>
      <c r="UIU11" s="110"/>
      <c r="UIV11" s="110"/>
      <c r="UIW11" s="110"/>
      <c r="UIX11" s="110"/>
      <c r="UIY11" s="110"/>
      <c r="UIZ11" s="110"/>
      <c r="UJA11" s="110"/>
      <c r="UJB11" s="110"/>
      <c r="UJC11" s="110"/>
      <c r="UJD11" s="110"/>
      <c r="UJE11" s="110"/>
      <c r="UJF11" s="110"/>
      <c r="UJG11" s="110"/>
      <c r="UJH11" s="110"/>
      <c r="UJI11" s="110"/>
      <c r="UJJ11" s="110"/>
      <c r="UJK11" s="110"/>
      <c r="UJL11" s="110"/>
      <c r="UJM11" s="110"/>
      <c r="UJN11" s="110"/>
      <c r="UJO11" s="110"/>
      <c r="UJP11" s="110"/>
      <c r="UJQ11" s="110"/>
      <c r="UJR11" s="110"/>
      <c r="UJS11" s="110"/>
      <c r="UJT11" s="110"/>
      <c r="UJU11" s="110"/>
      <c r="UJV11" s="110"/>
      <c r="UJW11" s="110"/>
      <c r="UJX11" s="110"/>
      <c r="UJY11" s="110"/>
      <c r="UJZ11" s="110"/>
      <c r="UKA11" s="110"/>
      <c r="UKB11" s="110"/>
      <c r="UKC11" s="110"/>
      <c r="UKD11" s="110"/>
      <c r="UKE11" s="110"/>
      <c r="UKF11" s="110"/>
      <c r="UKG11" s="110"/>
      <c r="UKH11" s="110"/>
      <c r="UKI11" s="110"/>
      <c r="UKJ11" s="110"/>
      <c r="UKK11" s="110"/>
      <c r="UKL11" s="110"/>
      <c r="UKM11" s="110"/>
      <c r="UKN11" s="110"/>
      <c r="UKO11" s="110"/>
      <c r="UKP11" s="110"/>
      <c r="UKQ11" s="110"/>
      <c r="UKR11" s="110"/>
      <c r="UKS11" s="110"/>
      <c r="UKT11" s="110"/>
      <c r="UKU11" s="110"/>
      <c r="UKV11" s="110"/>
      <c r="UKW11" s="110"/>
      <c r="UKX11" s="110"/>
      <c r="UKY11" s="110"/>
      <c r="UKZ11" s="110"/>
      <c r="ULA11" s="110"/>
      <c r="ULB11" s="110"/>
      <c r="ULC11" s="110"/>
      <c r="ULD11" s="110"/>
      <c r="ULE11" s="110"/>
      <c r="ULF11" s="110"/>
      <c r="ULG11" s="110"/>
      <c r="ULH11" s="110"/>
      <c r="ULI11" s="110"/>
      <c r="ULJ11" s="110"/>
      <c r="ULK11" s="110"/>
      <c r="ULL11" s="110"/>
      <c r="ULM11" s="110"/>
      <c r="ULN11" s="110"/>
      <c r="ULO11" s="110"/>
      <c r="ULP11" s="110"/>
      <c r="ULQ11" s="110"/>
      <c r="ULR11" s="110"/>
      <c r="ULS11" s="110"/>
      <c r="ULT11" s="110"/>
      <c r="ULU11" s="110"/>
      <c r="ULV11" s="110"/>
      <c r="ULW11" s="110"/>
      <c r="ULX11" s="110"/>
      <c r="ULY11" s="110"/>
      <c r="ULZ11" s="110"/>
      <c r="UMA11" s="110"/>
      <c r="UMB11" s="110"/>
      <c r="UMC11" s="110"/>
      <c r="UMD11" s="110"/>
      <c r="UME11" s="110"/>
      <c r="UMF11" s="110"/>
      <c r="UMG11" s="110"/>
      <c r="UMH11" s="110"/>
      <c r="UMI11" s="110"/>
      <c r="UMJ11" s="110"/>
      <c r="UMK11" s="110"/>
      <c r="UML11" s="110"/>
      <c r="UMM11" s="110"/>
      <c r="UMN11" s="110"/>
      <c r="UMO11" s="110"/>
      <c r="UMP11" s="110"/>
      <c r="UMQ11" s="110"/>
      <c r="UMR11" s="110"/>
      <c r="UMS11" s="110"/>
      <c r="UMT11" s="110"/>
      <c r="UMU11" s="110"/>
      <c r="UMV11" s="110"/>
      <c r="UMW11" s="110"/>
      <c r="UMX11" s="110"/>
      <c r="UMY11" s="110"/>
      <c r="UMZ11" s="110"/>
      <c r="UNA11" s="110"/>
      <c r="UNB11" s="110"/>
      <c r="UNC11" s="110"/>
      <c r="UND11" s="110"/>
      <c r="UNE11" s="110"/>
      <c r="UNF11" s="110"/>
      <c r="UNG11" s="110"/>
      <c r="UNH11" s="110"/>
      <c r="UNI11" s="110"/>
      <c r="UNJ11" s="110"/>
      <c r="UNK11" s="110"/>
      <c r="UNL11" s="110"/>
      <c r="UNM11" s="110"/>
      <c r="UNN11" s="110"/>
      <c r="UNO11" s="110"/>
      <c r="UNP11" s="110"/>
      <c r="UNQ11" s="110"/>
      <c r="UNR11" s="110"/>
      <c r="UNS11" s="110"/>
      <c r="UNT11" s="110"/>
      <c r="UNU11" s="110"/>
      <c r="UNV11" s="110"/>
      <c r="UNW11" s="110"/>
      <c r="UNX11" s="110"/>
      <c r="UNY11" s="110"/>
      <c r="UNZ11" s="110"/>
      <c r="UOA11" s="110"/>
      <c r="UOB11" s="110"/>
      <c r="UOC11" s="110"/>
      <c r="UOD11" s="110"/>
      <c r="UOE11" s="110"/>
      <c r="UOF11" s="110"/>
      <c r="UOG11" s="110"/>
      <c r="UOH11" s="110"/>
      <c r="UOI11" s="110"/>
      <c r="UOJ11" s="110"/>
      <c r="UOK11" s="110"/>
      <c r="UOL11" s="110"/>
      <c r="UOM11" s="110"/>
      <c r="UON11" s="110"/>
      <c r="UOO11" s="110"/>
      <c r="UOP11" s="110"/>
      <c r="UOQ11" s="110"/>
      <c r="UOR11" s="110"/>
      <c r="UOS11" s="110"/>
      <c r="UOT11" s="110"/>
      <c r="UOU11" s="110"/>
      <c r="UOV11" s="110"/>
      <c r="UOW11" s="110"/>
      <c r="UOX11" s="110"/>
      <c r="UOY11" s="110"/>
      <c r="UOZ11" s="110"/>
      <c r="UPA11" s="110"/>
      <c r="UPB11" s="110"/>
      <c r="UPC11" s="110"/>
      <c r="UPD11" s="110"/>
      <c r="UPE11" s="110"/>
      <c r="UPF11" s="110"/>
      <c r="UPG11" s="110"/>
      <c r="UPH11" s="110"/>
      <c r="UPI11" s="110"/>
      <c r="UPJ11" s="110"/>
      <c r="UPK11" s="110"/>
      <c r="UPL11" s="110"/>
      <c r="UPM11" s="110"/>
      <c r="UPN11" s="110"/>
      <c r="UPO11" s="110"/>
      <c r="UPP11" s="110"/>
      <c r="UPQ11" s="110"/>
      <c r="UPR11" s="110"/>
      <c r="UPS11" s="110"/>
      <c r="UPT11" s="110"/>
      <c r="UPU11" s="110"/>
      <c r="UPV11" s="110"/>
      <c r="UPW11" s="110"/>
      <c r="UPX11" s="110"/>
      <c r="UPY11" s="110"/>
      <c r="UPZ11" s="110"/>
      <c r="UQA11" s="110"/>
      <c r="UQB11" s="110"/>
      <c r="UQC11" s="110"/>
      <c r="UQD11" s="110"/>
      <c r="UQE11" s="110"/>
      <c r="UQF11" s="110"/>
      <c r="UQG11" s="110"/>
      <c r="UQH11" s="110"/>
      <c r="UQI11" s="110"/>
      <c r="UQJ11" s="110"/>
      <c r="UQK11" s="110"/>
      <c r="UQL11" s="110"/>
      <c r="UQM11" s="110"/>
      <c r="UQN11" s="110"/>
      <c r="UQO11" s="110"/>
      <c r="UQP11" s="110"/>
      <c r="UQQ11" s="110"/>
      <c r="UQR11" s="110"/>
      <c r="UQS11" s="110"/>
      <c r="UQT11" s="110"/>
      <c r="UQU11" s="110"/>
      <c r="UQV11" s="110"/>
      <c r="UQW11" s="110"/>
      <c r="UQX11" s="110"/>
      <c r="UQY11" s="110"/>
      <c r="UQZ11" s="110"/>
      <c r="URA11" s="110"/>
      <c r="URB11" s="110"/>
      <c r="URC11" s="110"/>
      <c r="URD11" s="110"/>
      <c r="URE11" s="110"/>
      <c r="URF11" s="110"/>
      <c r="URG11" s="110"/>
      <c r="URH11" s="110"/>
      <c r="URI11" s="110"/>
      <c r="URJ11" s="110"/>
      <c r="URK11" s="110"/>
      <c r="URL11" s="110"/>
      <c r="URM11" s="110"/>
      <c r="URN11" s="110"/>
      <c r="URO11" s="110"/>
      <c r="URP11" s="110"/>
      <c r="URQ11" s="110"/>
      <c r="URR11" s="110"/>
      <c r="URS11" s="110"/>
      <c r="URT11" s="110"/>
      <c r="URU11" s="110"/>
      <c r="URV11" s="110"/>
      <c r="URW11" s="110"/>
      <c r="URX11" s="110"/>
      <c r="URY11" s="110"/>
      <c r="URZ11" s="110"/>
      <c r="USA11" s="110"/>
      <c r="USB11" s="110"/>
      <c r="USC11" s="110"/>
      <c r="USD11" s="110"/>
      <c r="USE11" s="110"/>
      <c r="USF11" s="110"/>
      <c r="USG11" s="110"/>
      <c r="USH11" s="110"/>
      <c r="USI11" s="110"/>
      <c r="USJ11" s="110"/>
      <c r="USK11" s="110"/>
      <c r="USL11" s="110"/>
      <c r="USM11" s="110"/>
      <c r="USN11" s="110"/>
      <c r="USO11" s="110"/>
      <c r="USP11" s="110"/>
      <c r="USQ11" s="110"/>
      <c r="USR11" s="110"/>
      <c r="USS11" s="110"/>
      <c r="UST11" s="110"/>
      <c r="USU11" s="110"/>
      <c r="USV11" s="110"/>
      <c r="USW11" s="110"/>
      <c r="USX11" s="110"/>
      <c r="USY11" s="110"/>
      <c r="USZ11" s="110"/>
      <c r="UTA11" s="110"/>
      <c r="UTB11" s="110"/>
      <c r="UTC11" s="110"/>
      <c r="UTD11" s="110"/>
      <c r="UTE11" s="110"/>
      <c r="UTF11" s="110"/>
      <c r="UTG11" s="110"/>
      <c r="UTH11" s="110"/>
      <c r="UTI11" s="110"/>
      <c r="UTJ11" s="110"/>
      <c r="UTK11" s="110"/>
      <c r="UTL11" s="110"/>
      <c r="UTM11" s="110"/>
      <c r="UTN11" s="110"/>
      <c r="UTO11" s="110"/>
      <c r="UTP11" s="110"/>
      <c r="UTQ11" s="110"/>
      <c r="UTR11" s="110"/>
      <c r="UTS11" s="110"/>
      <c r="UTT11" s="110"/>
      <c r="UTU11" s="110"/>
      <c r="UTV11" s="110"/>
      <c r="UTW11" s="110"/>
      <c r="UTX11" s="110"/>
      <c r="UTY11" s="110"/>
      <c r="UTZ11" s="110"/>
      <c r="UUA11" s="110"/>
      <c r="UUB11" s="110"/>
      <c r="UUC11" s="110"/>
      <c r="UUD11" s="110"/>
      <c r="UUE11" s="110"/>
      <c r="UUF11" s="110"/>
      <c r="UUG11" s="110"/>
      <c r="UUH11" s="110"/>
      <c r="UUI11" s="110"/>
      <c r="UUJ11" s="110"/>
      <c r="UUK11" s="110"/>
      <c r="UUL11" s="110"/>
      <c r="UUM11" s="110"/>
      <c r="UUN11" s="110"/>
      <c r="UUO11" s="110"/>
      <c r="UUP11" s="110"/>
      <c r="UUQ11" s="110"/>
      <c r="UUR11" s="110"/>
      <c r="UUS11" s="110"/>
      <c r="UUT11" s="110"/>
      <c r="UUU11" s="110"/>
      <c r="UUV11" s="110"/>
      <c r="UUW11" s="110"/>
      <c r="UUX11" s="110"/>
      <c r="UUY11" s="110"/>
      <c r="UUZ11" s="110"/>
      <c r="UVA11" s="110"/>
      <c r="UVB11" s="110"/>
      <c r="UVC11" s="110"/>
      <c r="UVD11" s="110"/>
      <c r="UVE11" s="110"/>
      <c r="UVF11" s="110"/>
      <c r="UVG11" s="110"/>
      <c r="UVH11" s="110"/>
      <c r="UVI11" s="110"/>
      <c r="UVJ11" s="110"/>
      <c r="UVK11" s="110"/>
      <c r="UVL11" s="110"/>
      <c r="UVM11" s="110"/>
      <c r="UVN11" s="110"/>
      <c r="UVO11" s="110"/>
      <c r="UVP11" s="110"/>
      <c r="UVQ11" s="110"/>
      <c r="UVR11" s="110"/>
      <c r="UVS11" s="110"/>
      <c r="UVT11" s="110"/>
      <c r="UVU11" s="110"/>
      <c r="UVV11" s="110"/>
      <c r="UVW11" s="110"/>
      <c r="UVX11" s="110"/>
      <c r="UVY11" s="110"/>
      <c r="UVZ11" s="110"/>
      <c r="UWA11" s="110"/>
      <c r="UWB11" s="110"/>
      <c r="UWC11" s="110"/>
      <c r="UWD11" s="110"/>
      <c r="UWE11" s="110"/>
      <c r="UWF11" s="110"/>
      <c r="UWG11" s="110"/>
      <c r="UWH11" s="110"/>
      <c r="UWI11" s="110"/>
      <c r="UWJ11" s="110"/>
      <c r="UWK11" s="110"/>
      <c r="UWL11" s="110"/>
      <c r="UWM11" s="110"/>
      <c r="UWN11" s="110"/>
      <c r="UWO11" s="110"/>
      <c r="UWP11" s="110"/>
      <c r="UWQ11" s="110"/>
      <c r="UWR11" s="110"/>
      <c r="UWS11" s="110"/>
      <c r="UWT11" s="110"/>
      <c r="UWU11" s="110"/>
      <c r="UWV11" s="110"/>
      <c r="UWW11" s="110"/>
      <c r="UWX11" s="110"/>
      <c r="UWY11" s="110"/>
      <c r="UWZ11" s="110"/>
      <c r="UXA11" s="110"/>
      <c r="UXB11" s="110"/>
      <c r="UXC11" s="110"/>
      <c r="UXD11" s="110"/>
      <c r="UXE11" s="110"/>
      <c r="UXF11" s="110"/>
      <c r="UXG11" s="110"/>
      <c r="UXH11" s="110"/>
      <c r="UXI11" s="110"/>
      <c r="UXJ11" s="110"/>
      <c r="UXK11" s="110"/>
      <c r="UXL11" s="110"/>
      <c r="UXM11" s="110"/>
      <c r="UXN11" s="110"/>
      <c r="UXO11" s="110"/>
      <c r="UXP11" s="110"/>
      <c r="UXQ11" s="110"/>
      <c r="UXR11" s="110"/>
      <c r="UXS11" s="110"/>
      <c r="UXT11" s="110"/>
      <c r="UXU11" s="110"/>
      <c r="UXV11" s="110"/>
      <c r="UXW11" s="110"/>
      <c r="UXX11" s="110"/>
      <c r="UXY11" s="110"/>
      <c r="UXZ11" s="110"/>
      <c r="UYA11" s="110"/>
      <c r="UYB11" s="110"/>
      <c r="UYC11" s="110"/>
      <c r="UYD11" s="110"/>
      <c r="UYE11" s="110"/>
      <c r="UYF11" s="110"/>
      <c r="UYG11" s="110"/>
      <c r="UYH11" s="110"/>
      <c r="UYI11" s="110"/>
      <c r="UYJ11" s="110"/>
      <c r="UYK11" s="110"/>
      <c r="UYL11" s="110"/>
      <c r="UYM11" s="110"/>
      <c r="UYN11" s="110"/>
      <c r="UYO11" s="110"/>
      <c r="UYP11" s="110"/>
      <c r="UYQ11" s="110"/>
      <c r="UYR11" s="110"/>
      <c r="UYS11" s="110"/>
      <c r="UYT11" s="110"/>
      <c r="UYU11" s="110"/>
      <c r="UYV11" s="110"/>
      <c r="UYW11" s="110"/>
      <c r="UYX11" s="110"/>
      <c r="UYY11" s="110"/>
      <c r="UYZ11" s="110"/>
      <c r="UZA11" s="110"/>
      <c r="UZB11" s="110"/>
      <c r="UZC11" s="110"/>
      <c r="UZD11" s="110"/>
      <c r="UZE11" s="110"/>
      <c r="UZF11" s="110"/>
      <c r="UZG11" s="110"/>
      <c r="UZH11" s="110"/>
      <c r="UZI11" s="110"/>
      <c r="UZJ11" s="110"/>
      <c r="UZK11" s="110"/>
      <c r="UZL11" s="110"/>
      <c r="UZM11" s="110"/>
      <c r="UZN11" s="110"/>
      <c r="UZO11" s="110"/>
      <c r="UZP11" s="110"/>
      <c r="UZQ11" s="110"/>
      <c r="UZR11" s="110"/>
      <c r="UZS11" s="110"/>
      <c r="UZT11" s="110"/>
      <c r="UZU11" s="110"/>
      <c r="UZV11" s="110"/>
      <c r="UZW11" s="110"/>
      <c r="UZX11" s="110"/>
      <c r="UZY11" s="110"/>
      <c r="UZZ11" s="110"/>
      <c r="VAA11" s="110"/>
      <c r="VAB11" s="110"/>
      <c r="VAC11" s="110"/>
      <c r="VAD11" s="110"/>
      <c r="VAE11" s="110"/>
      <c r="VAF11" s="110"/>
      <c r="VAG11" s="110"/>
      <c r="VAH11" s="110"/>
      <c r="VAI11" s="110"/>
      <c r="VAJ11" s="110"/>
      <c r="VAK11" s="110"/>
      <c r="VAL11" s="110"/>
      <c r="VAM11" s="110"/>
      <c r="VAN11" s="110"/>
      <c r="VAO11" s="110"/>
      <c r="VAP11" s="110"/>
      <c r="VAQ11" s="110"/>
      <c r="VAR11" s="110"/>
      <c r="VAS11" s="110"/>
      <c r="VAT11" s="110"/>
      <c r="VAU11" s="110"/>
      <c r="VAV11" s="110"/>
      <c r="VAW11" s="110"/>
      <c r="VAX11" s="110"/>
      <c r="VAY11" s="110"/>
      <c r="VAZ11" s="110"/>
      <c r="VBA11" s="110"/>
      <c r="VBB11" s="110"/>
      <c r="VBC11" s="110"/>
      <c r="VBD11" s="110"/>
      <c r="VBE11" s="110"/>
      <c r="VBF11" s="110"/>
      <c r="VBG11" s="110"/>
      <c r="VBH11" s="110"/>
      <c r="VBI11" s="110"/>
      <c r="VBJ11" s="110"/>
      <c r="VBK11" s="110"/>
      <c r="VBL11" s="110"/>
      <c r="VBM11" s="110"/>
      <c r="VBN11" s="110"/>
      <c r="VBO11" s="110"/>
      <c r="VBP11" s="110"/>
      <c r="VBQ11" s="110"/>
      <c r="VBR11" s="110"/>
      <c r="VBS11" s="110"/>
      <c r="VBT11" s="110"/>
      <c r="VBU11" s="110"/>
      <c r="VBV11" s="110"/>
      <c r="VBW11" s="110"/>
      <c r="VBX11" s="110"/>
      <c r="VBY11" s="110"/>
      <c r="VBZ11" s="110"/>
      <c r="VCA11" s="110"/>
      <c r="VCB11" s="110"/>
      <c r="VCC11" s="110"/>
      <c r="VCD11" s="110"/>
      <c r="VCE11" s="110"/>
      <c r="VCF11" s="110"/>
      <c r="VCG11" s="110"/>
      <c r="VCH11" s="110"/>
      <c r="VCI11" s="110"/>
      <c r="VCJ11" s="110"/>
      <c r="VCK11" s="110"/>
      <c r="VCL11" s="110"/>
      <c r="VCM11" s="110"/>
      <c r="VCN11" s="110"/>
      <c r="VCO11" s="110"/>
      <c r="VCP11" s="110"/>
      <c r="VCQ11" s="110"/>
      <c r="VCR11" s="110"/>
      <c r="VCS11" s="110"/>
      <c r="VCT11" s="110"/>
      <c r="VCU11" s="110"/>
      <c r="VCV11" s="110"/>
      <c r="VCW11" s="110"/>
      <c r="VCX11" s="110"/>
      <c r="VCY11" s="110"/>
      <c r="VCZ11" s="110"/>
      <c r="VDA11" s="110"/>
      <c r="VDB11" s="110"/>
      <c r="VDC11" s="110"/>
      <c r="VDD11" s="110"/>
      <c r="VDE11" s="110"/>
      <c r="VDF11" s="110"/>
      <c r="VDG11" s="110"/>
      <c r="VDH11" s="110"/>
      <c r="VDI11" s="110"/>
      <c r="VDJ11" s="110"/>
      <c r="VDK11" s="110"/>
      <c r="VDL11" s="110"/>
      <c r="VDM11" s="110"/>
      <c r="VDN11" s="110"/>
      <c r="VDO11" s="110"/>
      <c r="VDP11" s="110"/>
      <c r="VDQ11" s="110"/>
      <c r="VDR11" s="110"/>
      <c r="VDS11" s="110"/>
      <c r="VDT11" s="110"/>
      <c r="VDU11" s="110"/>
      <c r="VDV11" s="110"/>
      <c r="VDW11" s="110"/>
      <c r="VDX11" s="110"/>
      <c r="VDY11" s="110"/>
      <c r="VDZ11" s="110"/>
      <c r="VEA11" s="110"/>
      <c r="VEB11" s="110"/>
      <c r="VEC11" s="110"/>
      <c r="VED11" s="110"/>
      <c r="VEE11" s="110"/>
      <c r="VEF11" s="110"/>
      <c r="VEG11" s="110"/>
      <c r="VEH11" s="110"/>
      <c r="VEI11" s="110"/>
      <c r="VEJ11" s="110"/>
      <c r="VEK11" s="110"/>
      <c r="VEL11" s="110"/>
      <c r="VEM11" s="110"/>
      <c r="VEN11" s="110"/>
      <c r="VEO11" s="110"/>
      <c r="VEP11" s="110"/>
      <c r="VEQ11" s="110"/>
      <c r="VER11" s="110"/>
      <c r="VES11" s="110"/>
      <c r="VET11" s="110"/>
      <c r="VEU11" s="110"/>
      <c r="VEV11" s="110"/>
      <c r="VEW11" s="110"/>
      <c r="VEX11" s="110"/>
      <c r="VEY11" s="110"/>
      <c r="VEZ11" s="110"/>
      <c r="VFA11" s="110"/>
      <c r="VFB11" s="110"/>
      <c r="VFC11" s="110"/>
      <c r="VFD11" s="110"/>
      <c r="VFE11" s="110"/>
      <c r="VFF11" s="110"/>
      <c r="VFG11" s="110"/>
      <c r="VFH11" s="110"/>
      <c r="VFI11" s="110"/>
      <c r="VFJ11" s="110"/>
      <c r="VFK11" s="110"/>
      <c r="VFL11" s="110"/>
      <c r="VFM11" s="110"/>
      <c r="VFN11" s="110"/>
      <c r="VFO11" s="110"/>
      <c r="VFP11" s="110"/>
      <c r="VFQ11" s="110"/>
      <c r="VFR11" s="110"/>
      <c r="VFS11" s="110"/>
      <c r="VFT11" s="110"/>
      <c r="VFU11" s="110"/>
      <c r="VFV11" s="110"/>
      <c r="VFW11" s="110"/>
      <c r="VFX11" s="110"/>
      <c r="VFY11" s="110"/>
      <c r="VFZ11" s="110"/>
      <c r="VGA11" s="110"/>
      <c r="VGB11" s="110"/>
      <c r="VGC11" s="110"/>
      <c r="VGD11" s="110"/>
      <c r="VGE11" s="110"/>
      <c r="VGF11" s="110"/>
      <c r="VGG11" s="110"/>
      <c r="VGH11" s="110"/>
      <c r="VGI11" s="110"/>
      <c r="VGJ11" s="110"/>
      <c r="VGK11" s="110"/>
      <c r="VGL11" s="110"/>
      <c r="VGM11" s="110"/>
      <c r="VGN11" s="110"/>
      <c r="VGO11" s="110"/>
      <c r="VGP11" s="110"/>
      <c r="VGQ11" s="110"/>
      <c r="VGR11" s="110"/>
      <c r="VGS11" s="110"/>
      <c r="VGT11" s="110"/>
      <c r="VGU11" s="110"/>
      <c r="VGV11" s="110"/>
      <c r="VGW11" s="110"/>
      <c r="VGX11" s="110"/>
      <c r="VGY11" s="110"/>
      <c r="VGZ11" s="110"/>
      <c r="VHA11" s="110"/>
      <c r="VHB11" s="110"/>
      <c r="VHC11" s="110"/>
      <c r="VHD11" s="110"/>
      <c r="VHE11" s="110"/>
      <c r="VHF11" s="110"/>
      <c r="VHG11" s="110"/>
      <c r="VHH11" s="110"/>
      <c r="VHI11" s="110"/>
      <c r="VHJ11" s="110"/>
      <c r="VHK11" s="110"/>
      <c r="VHL11" s="110"/>
      <c r="VHM11" s="110"/>
      <c r="VHN11" s="110"/>
      <c r="VHO11" s="110"/>
      <c r="VHP11" s="110"/>
      <c r="VHQ11" s="110"/>
      <c r="VHR11" s="110"/>
      <c r="VHS11" s="110"/>
      <c r="VHT11" s="110"/>
      <c r="VHU11" s="110"/>
      <c r="VHV11" s="110"/>
      <c r="VHW11" s="110"/>
      <c r="VHX11" s="110"/>
      <c r="VHY11" s="110"/>
      <c r="VHZ11" s="110"/>
      <c r="VIA11" s="110"/>
      <c r="VIB11" s="110"/>
      <c r="VIC11" s="110"/>
      <c r="VID11" s="110"/>
      <c r="VIE11" s="110"/>
      <c r="VIF11" s="110"/>
      <c r="VIG11" s="110"/>
      <c r="VIH11" s="110"/>
      <c r="VII11" s="110"/>
      <c r="VIJ11" s="110"/>
      <c r="VIK11" s="110"/>
      <c r="VIL11" s="110"/>
      <c r="VIM11" s="110"/>
      <c r="VIN11" s="110"/>
      <c r="VIO11" s="110"/>
      <c r="VIP11" s="110"/>
      <c r="VIQ11" s="110"/>
      <c r="VIR11" s="110"/>
      <c r="VIS11" s="110"/>
      <c r="VIT11" s="110"/>
      <c r="VIU11" s="110"/>
      <c r="VIV11" s="110"/>
      <c r="VIW11" s="110"/>
      <c r="VIX11" s="110"/>
      <c r="VIY11" s="110"/>
      <c r="VIZ11" s="110"/>
      <c r="VJA11" s="110"/>
      <c r="VJB11" s="110"/>
      <c r="VJC11" s="110"/>
      <c r="VJD11" s="110"/>
      <c r="VJE11" s="110"/>
      <c r="VJF11" s="110"/>
      <c r="VJG11" s="110"/>
      <c r="VJH11" s="110"/>
      <c r="VJI11" s="110"/>
      <c r="VJJ11" s="110"/>
      <c r="VJK11" s="110"/>
      <c r="VJL11" s="110"/>
      <c r="VJM11" s="110"/>
      <c r="VJN11" s="110"/>
      <c r="VJO11" s="110"/>
      <c r="VJP11" s="110"/>
      <c r="VJQ11" s="110"/>
      <c r="VJR11" s="110"/>
      <c r="VJS11" s="110"/>
      <c r="VJT11" s="110"/>
      <c r="VJU11" s="110"/>
      <c r="VJV11" s="110"/>
      <c r="VJW11" s="110"/>
      <c r="VJX11" s="110"/>
      <c r="VJY11" s="110"/>
      <c r="VJZ11" s="110"/>
      <c r="VKA11" s="110"/>
      <c r="VKB11" s="110"/>
      <c r="VKC11" s="110"/>
      <c r="VKD11" s="110"/>
      <c r="VKE11" s="110"/>
      <c r="VKF11" s="110"/>
      <c r="VKG11" s="110"/>
      <c r="VKH11" s="110"/>
      <c r="VKI11" s="110"/>
      <c r="VKJ11" s="110"/>
      <c r="VKK11" s="110"/>
      <c r="VKL11" s="110"/>
      <c r="VKM11" s="110"/>
      <c r="VKN11" s="110"/>
      <c r="VKO11" s="110"/>
      <c r="VKP11" s="110"/>
      <c r="VKQ11" s="110"/>
      <c r="VKR11" s="110"/>
      <c r="VKS11" s="110"/>
      <c r="VKT11" s="110"/>
      <c r="VKU11" s="110"/>
      <c r="VKV11" s="110"/>
      <c r="VKW11" s="110"/>
      <c r="VKX11" s="110"/>
      <c r="VKY11" s="110"/>
      <c r="VKZ11" s="110"/>
      <c r="VLA11" s="110"/>
      <c r="VLB11" s="110"/>
      <c r="VLC11" s="110"/>
      <c r="VLD11" s="110"/>
      <c r="VLE11" s="110"/>
      <c r="VLF11" s="110"/>
      <c r="VLG11" s="110"/>
      <c r="VLH11" s="110"/>
      <c r="VLI11" s="110"/>
      <c r="VLJ11" s="110"/>
      <c r="VLK11" s="110"/>
      <c r="VLL11" s="110"/>
      <c r="VLM11" s="110"/>
      <c r="VLN11" s="110"/>
      <c r="VLO11" s="110"/>
      <c r="VLP11" s="110"/>
      <c r="VLQ11" s="110"/>
      <c r="VLR11" s="110"/>
      <c r="VLS11" s="110"/>
      <c r="VLT11" s="110"/>
      <c r="VLU11" s="110"/>
      <c r="VLV11" s="110"/>
      <c r="VLW11" s="110"/>
      <c r="VLX11" s="110"/>
      <c r="VLY11" s="110"/>
      <c r="VLZ11" s="110"/>
      <c r="VMA11" s="110"/>
      <c r="VMB11" s="110"/>
      <c r="VMC11" s="110"/>
      <c r="VMD11" s="110"/>
      <c r="VME11" s="110"/>
      <c r="VMF11" s="110"/>
      <c r="VMG11" s="110"/>
      <c r="VMH11" s="110"/>
      <c r="VMI11" s="110"/>
      <c r="VMJ11" s="110"/>
      <c r="VMK11" s="110"/>
      <c r="VML11" s="110"/>
      <c r="VMM11" s="110"/>
      <c r="VMN11" s="110"/>
      <c r="VMO11" s="110"/>
      <c r="VMP11" s="110"/>
      <c r="VMQ11" s="110"/>
      <c r="VMR11" s="110"/>
      <c r="VMS11" s="110"/>
      <c r="VMT11" s="110"/>
      <c r="VMU11" s="110"/>
      <c r="VMV11" s="110"/>
      <c r="VMW11" s="110"/>
      <c r="VMX11" s="110"/>
      <c r="VMY11" s="110"/>
      <c r="VMZ11" s="110"/>
      <c r="VNA11" s="110"/>
      <c r="VNB11" s="110"/>
      <c r="VNC11" s="110"/>
      <c r="VND11" s="110"/>
      <c r="VNE11" s="110"/>
      <c r="VNF11" s="110"/>
      <c r="VNG11" s="110"/>
      <c r="VNH11" s="110"/>
      <c r="VNI11" s="110"/>
      <c r="VNJ11" s="110"/>
      <c r="VNK11" s="110"/>
      <c r="VNL11" s="110"/>
      <c r="VNM11" s="110"/>
      <c r="VNN11" s="110"/>
      <c r="VNO11" s="110"/>
      <c r="VNP11" s="110"/>
      <c r="VNQ11" s="110"/>
      <c r="VNR11" s="110"/>
      <c r="VNS11" s="110"/>
      <c r="VNT11" s="110"/>
      <c r="VNU11" s="110"/>
      <c r="VNV11" s="110"/>
      <c r="VNW11" s="110"/>
      <c r="VNX11" s="110"/>
      <c r="VNY11" s="110"/>
      <c r="VNZ11" s="110"/>
      <c r="VOA11" s="110"/>
      <c r="VOB11" s="110"/>
      <c r="VOC11" s="110"/>
      <c r="VOD11" s="110"/>
      <c r="VOE11" s="110"/>
      <c r="VOF11" s="110"/>
      <c r="VOG11" s="110"/>
      <c r="VOH11" s="110"/>
      <c r="VOI11" s="110"/>
      <c r="VOJ11" s="110"/>
      <c r="VOK11" s="110"/>
      <c r="VOL11" s="110"/>
      <c r="VOM11" s="110"/>
      <c r="VON11" s="110"/>
      <c r="VOO11" s="110"/>
      <c r="VOP11" s="110"/>
      <c r="VOQ11" s="110"/>
      <c r="VOR11" s="110"/>
      <c r="VOS11" s="110"/>
      <c r="VOT11" s="110"/>
      <c r="VOU11" s="110"/>
      <c r="VOV11" s="110"/>
      <c r="VOW11" s="110"/>
      <c r="VOX11" s="110"/>
      <c r="VOY11" s="110"/>
      <c r="VOZ11" s="110"/>
      <c r="VPA11" s="110"/>
      <c r="VPB11" s="110"/>
      <c r="VPC11" s="110"/>
      <c r="VPD11" s="110"/>
      <c r="VPE11" s="110"/>
      <c r="VPF11" s="110"/>
      <c r="VPG11" s="110"/>
      <c r="VPH11" s="110"/>
      <c r="VPI11" s="110"/>
      <c r="VPJ11" s="110"/>
      <c r="VPK11" s="110"/>
      <c r="VPL11" s="110"/>
      <c r="VPM11" s="110"/>
      <c r="VPN11" s="110"/>
      <c r="VPO11" s="110"/>
      <c r="VPP11" s="110"/>
      <c r="VPQ11" s="110"/>
      <c r="VPR11" s="110"/>
      <c r="VPS11" s="110"/>
      <c r="VPT11" s="110"/>
      <c r="VPU11" s="110"/>
      <c r="VPV11" s="110"/>
      <c r="VPW11" s="110"/>
      <c r="VPX11" s="110"/>
      <c r="VPY11" s="110"/>
      <c r="VPZ11" s="110"/>
      <c r="VQA11" s="110"/>
      <c r="VQB11" s="110"/>
      <c r="VQC11" s="110"/>
      <c r="VQD11" s="110"/>
      <c r="VQE11" s="110"/>
      <c r="VQF11" s="110"/>
      <c r="VQG11" s="110"/>
      <c r="VQH11" s="110"/>
      <c r="VQI11" s="110"/>
      <c r="VQJ11" s="110"/>
      <c r="VQK11" s="110"/>
      <c r="VQL11" s="110"/>
      <c r="VQM11" s="110"/>
      <c r="VQN11" s="110"/>
      <c r="VQO11" s="110"/>
      <c r="VQP11" s="110"/>
      <c r="VQQ11" s="110"/>
      <c r="VQR11" s="110"/>
      <c r="VQS11" s="110"/>
      <c r="VQT11" s="110"/>
      <c r="VQU11" s="110"/>
      <c r="VQV11" s="110"/>
      <c r="VQW11" s="110"/>
      <c r="VQX11" s="110"/>
      <c r="VQY11" s="110"/>
      <c r="VQZ11" s="110"/>
      <c r="VRA11" s="110"/>
      <c r="VRB11" s="110"/>
      <c r="VRC11" s="110"/>
      <c r="VRD11" s="110"/>
      <c r="VRE11" s="110"/>
      <c r="VRF11" s="110"/>
      <c r="VRG11" s="110"/>
      <c r="VRH11" s="110"/>
      <c r="VRI11" s="110"/>
      <c r="VRJ11" s="110"/>
      <c r="VRK11" s="110"/>
      <c r="VRL11" s="110"/>
      <c r="VRM11" s="110"/>
      <c r="VRN11" s="110"/>
      <c r="VRO11" s="110"/>
      <c r="VRP11" s="110"/>
      <c r="VRQ11" s="110"/>
      <c r="VRR11" s="110"/>
      <c r="VRS11" s="110"/>
      <c r="VRT11" s="110"/>
      <c r="VRU11" s="110"/>
      <c r="VRV11" s="110"/>
      <c r="VRW11" s="110"/>
      <c r="VRX11" s="110"/>
      <c r="VRY11" s="110"/>
      <c r="VRZ11" s="110"/>
      <c r="VSA11" s="110"/>
      <c r="VSB11" s="110"/>
      <c r="VSC11" s="110"/>
      <c r="VSD11" s="110"/>
      <c r="VSE11" s="110"/>
      <c r="VSF11" s="110"/>
      <c r="VSG11" s="110"/>
      <c r="VSH11" s="110"/>
      <c r="VSI11" s="110"/>
      <c r="VSJ11" s="110"/>
      <c r="VSK11" s="110"/>
      <c r="VSL11" s="110"/>
      <c r="VSM11" s="110"/>
      <c r="VSN11" s="110"/>
      <c r="VSO11" s="110"/>
      <c r="VSP11" s="110"/>
      <c r="VSQ11" s="110"/>
      <c r="VSR11" s="110"/>
      <c r="VSS11" s="110"/>
      <c r="VST11" s="110"/>
      <c r="VSU11" s="110"/>
      <c r="VSV11" s="110"/>
      <c r="VSW11" s="110"/>
      <c r="VSX11" s="110"/>
      <c r="VSY11" s="110"/>
      <c r="VSZ11" s="110"/>
      <c r="VTA11" s="110"/>
      <c r="VTB11" s="110"/>
      <c r="VTC11" s="110"/>
      <c r="VTD11" s="110"/>
      <c r="VTE11" s="110"/>
      <c r="VTF11" s="110"/>
      <c r="VTG11" s="110"/>
      <c r="VTH11" s="110"/>
      <c r="VTI11" s="110"/>
      <c r="VTJ11" s="110"/>
      <c r="VTK11" s="110"/>
      <c r="VTL11" s="110"/>
      <c r="VTM11" s="110"/>
      <c r="VTN11" s="110"/>
      <c r="VTO11" s="110"/>
      <c r="VTP11" s="110"/>
      <c r="VTQ11" s="110"/>
      <c r="VTR11" s="110"/>
      <c r="VTS11" s="110"/>
      <c r="VTT11" s="110"/>
      <c r="VTU11" s="110"/>
      <c r="VTV11" s="110"/>
      <c r="VTW11" s="110"/>
      <c r="VTX11" s="110"/>
      <c r="VTY11" s="110"/>
      <c r="VTZ11" s="110"/>
      <c r="VUA11" s="110"/>
      <c r="VUB11" s="110"/>
      <c r="VUC11" s="110"/>
      <c r="VUD11" s="110"/>
      <c r="VUE11" s="110"/>
      <c r="VUF11" s="110"/>
      <c r="VUG11" s="110"/>
      <c r="VUH11" s="110"/>
      <c r="VUI11" s="110"/>
      <c r="VUJ11" s="110"/>
      <c r="VUK11" s="110"/>
      <c r="VUL11" s="110"/>
      <c r="VUM11" s="110"/>
      <c r="VUN11" s="110"/>
      <c r="VUO11" s="110"/>
      <c r="VUP11" s="110"/>
      <c r="VUQ11" s="110"/>
      <c r="VUR11" s="110"/>
      <c r="VUS11" s="110"/>
      <c r="VUT11" s="110"/>
      <c r="VUU11" s="110"/>
      <c r="VUV11" s="110"/>
      <c r="VUW11" s="110"/>
      <c r="VUX11" s="110"/>
      <c r="VUY11" s="110"/>
      <c r="VUZ11" s="110"/>
      <c r="VVA11" s="110"/>
      <c r="VVB11" s="110"/>
      <c r="VVC11" s="110"/>
      <c r="VVD11" s="110"/>
      <c r="VVE11" s="110"/>
      <c r="VVF11" s="110"/>
      <c r="VVG11" s="110"/>
      <c r="VVH11" s="110"/>
      <c r="VVI11" s="110"/>
      <c r="VVJ11" s="110"/>
      <c r="VVK11" s="110"/>
      <c r="VVL11" s="110"/>
      <c r="VVM11" s="110"/>
      <c r="VVN11" s="110"/>
      <c r="VVO11" s="110"/>
      <c r="VVP11" s="110"/>
      <c r="VVQ11" s="110"/>
      <c r="VVR11" s="110"/>
      <c r="VVS11" s="110"/>
      <c r="VVT11" s="110"/>
      <c r="VVU11" s="110"/>
      <c r="VVV11" s="110"/>
      <c r="VVW11" s="110"/>
      <c r="VVX11" s="110"/>
      <c r="VVY11" s="110"/>
      <c r="VVZ11" s="110"/>
      <c r="VWA11" s="110"/>
      <c r="VWB11" s="110"/>
      <c r="VWC11" s="110"/>
      <c r="VWD11" s="110"/>
      <c r="VWE11" s="110"/>
      <c r="VWF11" s="110"/>
      <c r="VWG11" s="110"/>
      <c r="VWH11" s="110"/>
      <c r="VWI11" s="110"/>
      <c r="VWJ11" s="110"/>
      <c r="VWK11" s="110"/>
      <c r="VWL11" s="110"/>
      <c r="VWM11" s="110"/>
      <c r="VWN11" s="110"/>
      <c r="VWO11" s="110"/>
      <c r="VWP11" s="110"/>
      <c r="VWQ11" s="110"/>
      <c r="VWR11" s="110"/>
      <c r="VWS11" s="110"/>
      <c r="VWT11" s="110"/>
      <c r="VWU11" s="110"/>
      <c r="VWV11" s="110"/>
      <c r="VWW11" s="110"/>
      <c r="VWX11" s="110"/>
      <c r="VWY11" s="110"/>
      <c r="VWZ11" s="110"/>
      <c r="VXA11" s="110"/>
      <c r="VXB11" s="110"/>
      <c r="VXC11" s="110"/>
      <c r="VXD11" s="110"/>
      <c r="VXE11" s="110"/>
      <c r="VXF11" s="110"/>
      <c r="VXG11" s="110"/>
      <c r="VXH11" s="110"/>
      <c r="VXI11" s="110"/>
      <c r="VXJ11" s="110"/>
      <c r="VXK11" s="110"/>
      <c r="VXL11" s="110"/>
      <c r="VXM11" s="110"/>
      <c r="VXN11" s="110"/>
      <c r="VXO11" s="110"/>
      <c r="VXP11" s="110"/>
      <c r="VXQ11" s="110"/>
      <c r="VXR11" s="110"/>
      <c r="VXS11" s="110"/>
      <c r="VXT11" s="110"/>
      <c r="VXU11" s="110"/>
      <c r="VXV11" s="110"/>
      <c r="VXW11" s="110"/>
      <c r="VXX11" s="110"/>
      <c r="VXY11" s="110"/>
      <c r="VXZ11" s="110"/>
      <c r="VYA11" s="110"/>
      <c r="VYB11" s="110"/>
      <c r="VYC11" s="110"/>
      <c r="VYD11" s="110"/>
      <c r="VYE11" s="110"/>
      <c r="VYF11" s="110"/>
      <c r="VYG11" s="110"/>
      <c r="VYH11" s="110"/>
      <c r="VYI11" s="110"/>
      <c r="VYJ11" s="110"/>
      <c r="VYK11" s="110"/>
      <c r="VYL11" s="110"/>
      <c r="VYM11" s="110"/>
      <c r="VYN11" s="110"/>
      <c r="VYO11" s="110"/>
      <c r="VYP11" s="110"/>
      <c r="VYQ11" s="110"/>
      <c r="VYR11" s="110"/>
      <c r="VYS11" s="110"/>
      <c r="VYT11" s="110"/>
      <c r="VYU11" s="110"/>
      <c r="VYV11" s="110"/>
      <c r="VYW11" s="110"/>
      <c r="VYX11" s="110"/>
      <c r="VYY11" s="110"/>
      <c r="VYZ11" s="110"/>
      <c r="VZA11" s="110"/>
      <c r="VZB11" s="110"/>
      <c r="VZC11" s="110"/>
      <c r="VZD11" s="110"/>
      <c r="VZE11" s="110"/>
      <c r="VZF11" s="110"/>
      <c r="VZG11" s="110"/>
      <c r="VZH11" s="110"/>
      <c r="VZI11" s="110"/>
      <c r="VZJ11" s="110"/>
      <c r="VZK11" s="110"/>
      <c r="VZL11" s="110"/>
      <c r="VZM11" s="110"/>
      <c r="VZN11" s="110"/>
      <c r="VZO11" s="110"/>
      <c r="VZP11" s="110"/>
      <c r="VZQ11" s="110"/>
      <c r="VZR11" s="110"/>
      <c r="VZS11" s="110"/>
      <c r="VZT11" s="110"/>
      <c r="VZU11" s="110"/>
      <c r="VZV11" s="110"/>
      <c r="VZW11" s="110"/>
      <c r="VZX11" s="110"/>
      <c r="VZY11" s="110"/>
      <c r="VZZ11" s="110"/>
      <c r="WAA11" s="110"/>
      <c r="WAB11" s="110"/>
      <c r="WAC11" s="110"/>
      <c r="WAD11" s="110"/>
      <c r="WAE11" s="110"/>
      <c r="WAF11" s="110"/>
      <c r="WAG11" s="110"/>
      <c r="WAH11" s="110"/>
      <c r="WAI11" s="110"/>
      <c r="WAJ11" s="110"/>
      <c r="WAK11" s="110"/>
      <c r="WAL11" s="110"/>
      <c r="WAM11" s="110"/>
      <c r="WAN11" s="110"/>
      <c r="WAO11" s="110"/>
      <c r="WAP11" s="110"/>
      <c r="WAQ11" s="110"/>
      <c r="WAR11" s="110"/>
      <c r="WAS11" s="110"/>
      <c r="WAT11" s="110"/>
      <c r="WAU11" s="110"/>
      <c r="WAV11" s="110"/>
      <c r="WAW11" s="110"/>
      <c r="WAX11" s="110"/>
      <c r="WAY11" s="110"/>
      <c r="WAZ11" s="110"/>
      <c r="WBA11" s="110"/>
      <c r="WBB11" s="110"/>
      <c r="WBC11" s="110"/>
      <c r="WBD11" s="110"/>
      <c r="WBE11" s="110"/>
      <c r="WBF11" s="110"/>
      <c r="WBG11" s="110"/>
      <c r="WBH11" s="110"/>
      <c r="WBI11" s="110"/>
      <c r="WBJ11" s="110"/>
      <c r="WBK11" s="110"/>
      <c r="WBL11" s="110"/>
      <c r="WBM11" s="110"/>
      <c r="WBN11" s="110"/>
      <c r="WBO11" s="110"/>
      <c r="WBP11" s="110"/>
      <c r="WBQ11" s="110"/>
      <c r="WBR11" s="110"/>
      <c r="WBS11" s="110"/>
      <c r="WBT11" s="110"/>
      <c r="WBU11" s="110"/>
      <c r="WBV11" s="110"/>
      <c r="WBW11" s="110"/>
      <c r="WBX11" s="110"/>
      <c r="WBY11" s="110"/>
      <c r="WBZ11" s="110"/>
      <c r="WCA11" s="110"/>
      <c r="WCB11" s="110"/>
      <c r="WCC11" s="110"/>
      <c r="WCD11" s="110"/>
      <c r="WCE11" s="110"/>
      <c r="WCF11" s="110"/>
      <c r="WCG11" s="110"/>
      <c r="WCH11" s="110"/>
      <c r="WCI11" s="110"/>
      <c r="WCJ11" s="110"/>
      <c r="WCK11" s="110"/>
      <c r="WCL11" s="110"/>
      <c r="WCM11" s="110"/>
      <c r="WCN11" s="110"/>
      <c r="WCO11" s="110"/>
      <c r="WCP11" s="110"/>
      <c r="WCQ11" s="110"/>
      <c r="WCR11" s="110"/>
      <c r="WCS11" s="110"/>
      <c r="WCT11" s="110"/>
      <c r="WCU11" s="110"/>
      <c r="WCV11" s="110"/>
      <c r="WCW11" s="110"/>
      <c r="WCX11" s="110"/>
      <c r="WCY11" s="110"/>
      <c r="WCZ11" s="110"/>
      <c r="WDA11" s="110"/>
      <c r="WDB11" s="110"/>
      <c r="WDC11" s="110"/>
      <c r="WDD11" s="110"/>
      <c r="WDE11" s="110"/>
      <c r="WDF11" s="110"/>
      <c r="WDG11" s="110"/>
      <c r="WDH11" s="110"/>
      <c r="WDI11" s="110"/>
      <c r="WDJ11" s="110"/>
      <c r="WDK11" s="110"/>
      <c r="WDL11" s="110"/>
      <c r="WDM11" s="110"/>
      <c r="WDN11" s="110"/>
      <c r="WDO11" s="110"/>
      <c r="WDP11" s="110"/>
      <c r="WDQ11" s="110"/>
      <c r="WDR11" s="110"/>
      <c r="WDS11" s="110"/>
      <c r="WDT11" s="110"/>
      <c r="WDU11" s="110"/>
      <c r="WDV11" s="110"/>
      <c r="WDW11" s="110"/>
      <c r="WDX11" s="110"/>
      <c r="WDY11" s="110"/>
      <c r="WDZ11" s="110"/>
      <c r="WEA11" s="110"/>
      <c r="WEB11" s="110"/>
      <c r="WEC11" s="110"/>
      <c r="WED11" s="110"/>
      <c r="WEE11" s="110"/>
      <c r="WEF11" s="110"/>
      <c r="WEG11" s="110"/>
      <c r="WEH11" s="110"/>
      <c r="WEI11" s="110"/>
      <c r="WEJ11" s="110"/>
      <c r="WEK11" s="110"/>
      <c r="WEL11" s="110"/>
      <c r="WEM11" s="110"/>
      <c r="WEN11" s="110"/>
      <c r="WEO11" s="110"/>
      <c r="WEP11" s="110"/>
      <c r="WEQ11" s="110"/>
      <c r="WER11" s="110"/>
      <c r="WES11" s="110"/>
      <c r="WET11" s="110"/>
      <c r="WEU11" s="110"/>
      <c r="WEV11" s="110"/>
      <c r="WEW11" s="110"/>
      <c r="WEX11" s="110"/>
      <c r="WEY11" s="110"/>
      <c r="WEZ11" s="110"/>
      <c r="WFA11" s="110"/>
      <c r="WFB11" s="110"/>
      <c r="WFC11" s="110"/>
      <c r="WFD11" s="110"/>
      <c r="WFE11" s="110"/>
      <c r="WFF11" s="110"/>
      <c r="WFG11" s="110"/>
      <c r="WFH11" s="110"/>
      <c r="WFI11" s="110"/>
      <c r="WFJ11" s="110"/>
      <c r="WFK11" s="110"/>
      <c r="WFL11" s="110"/>
      <c r="WFM11" s="110"/>
      <c r="WFN11" s="110"/>
      <c r="WFO11" s="110"/>
      <c r="WFP11" s="110"/>
      <c r="WFQ11" s="110"/>
      <c r="WFR11" s="110"/>
      <c r="WFS11" s="110"/>
      <c r="WFT11" s="110"/>
      <c r="WFU11" s="110"/>
      <c r="WFV11" s="110"/>
      <c r="WFW11" s="110"/>
      <c r="WFX11" s="110"/>
      <c r="WFY11" s="110"/>
      <c r="WFZ11" s="110"/>
      <c r="WGA11" s="110"/>
      <c r="WGB11" s="110"/>
      <c r="WGC11" s="110"/>
      <c r="WGD11" s="110"/>
      <c r="WGE11" s="110"/>
      <c r="WGF11" s="110"/>
      <c r="WGG11" s="110"/>
      <c r="WGH11" s="110"/>
      <c r="WGI11" s="110"/>
      <c r="WGJ11" s="110"/>
      <c r="WGK11" s="110"/>
      <c r="WGL11" s="110"/>
      <c r="WGM11" s="110"/>
      <c r="WGN11" s="110"/>
      <c r="WGO11" s="110"/>
      <c r="WGP11" s="110"/>
      <c r="WGQ11" s="110"/>
      <c r="WGR11" s="110"/>
      <c r="WGS11" s="110"/>
      <c r="WGT11" s="110"/>
      <c r="WGU11" s="110"/>
      <c r="WGV11" s="110"/>
      <c r="WGW11" s="110"/>
      <c r="WGX11" s="110"/>
      <c r="WGY11" s="110"/>
      <c r="WGZ11" s="110"/>
      <c r="WHA11" s="110"/>
      <c r="WHB11" s="110"/>
      <c r="WHC11" s="110"/>
      <c r="WHD11" s="110"/>
      <c r="WHE11" s="110"/>
      <c r="WHF11" s="110"/>
      <c r="WHG11" s="110"/>
      <c r="WHH11" s="110"/>
      <c r="WHI11" s="110"/>
      <c r="WHJ11" s="110"/>
      <c r="WHK11" s="110"/>
      <c r="WHL11" s="110"/>
      <c r="WHM11" s="110"/>
      <c r="WHN11" s="110"/>
      <c r="WHO11" s="110"/>
      <c r="WHP11" s="110"/>
      <c r="WHQ11" s="110"/>
      <c r="WHR11" s="110"/>
      <c r="WHS11" s="110"/>
      <c r="WHT11" s="110"/>
      <c r="WHU11" s="110"/>
      <c r="WHV11" s="110"/>
      <c r="WHW11" s="110"/>
      <c r="WHX11" s="110"/>
      <c r="WHY11" s="110"/>
      <c r="WHZ11" s="110"/>
      <c r="WIA11" s="110"/>
      <c r="WIB11" s="110"/>
      <c r="WIC11" s="110"/>
      <c r="WID11" s="110"/>
      <c r="WIE11" s="110"/>
      <c r="WIF11" s="110"/>
      <c r="WIG11" s="110"/>
      <c r="WIH11" s="110"/>
      <c r="WII11" s="110"/>
      <c r="WIJ11" s="110"/>
      <c r="WIK11" s="110"/>
      <c r="WIL11" s="110"/>
      <c r="WIM11" s="110"/>
      <c r="WIN11" s="110"/>
      <c r="WIO11" s="110"/>
      <c r="WIP11" s="110"/>
      <c r="WIQ11" s="110"/>
      <c r="WIR11" s="110"/>
      <c r="WIS11" s="110"/>
      <c r="WIT11" s="110"/>
      <c r="WIU11" s="110"/>
      <c r="WIV11" s="110"/>
      <c r="WIW11" s="110"/>
      <c r="WIX11" s="110"/>
      <c r="WIY11" s="110"/>
      <c r="WIZ11" s="110"/>
      <c r="WJA11" s="110"/>
      <c r="WJB11" s="110"/>
      <c r="WJC11" s="110"/>
      <c r="WJD11" s="110"/>
      <c r="WJE11" s="110"/>
      <c r="WJF11" s="110"/>
      <c r="WJG11" s="110"/>
      <c r="WJH11" s="110"/>
      <c r="WJI11" s="110"/>
      <c r="WJJ11" s="110"/>
      <c r="WJK11" s="110"/>
      <c r="WJL11" s="110"/>
      <c r="WJM11" s="110"/>
      <c r="WJN11" s="110"/>
      <c r="WJO11" s="110"/>
      <c r="WJP11" s="110"/>
      <c r="WJQ11" s="110"/>
      <c r="WJR11" s="110"/>
      <c r="WJS11" s="110"/>
      <c r="WJT11" s="110"/>
      <c r="WJU11" s="110"/>
      <c r="WJV11" s="110"/>
      <c r="WJW11" s="110"/>
      <c r="WJX11" s="110"/>
      <c r="WJY11" s="110"/>
      <c r="WJZ11" s="110"/>
      <c r="WKA11" s="110"/>
      <c r="WKB11" s="110"/>
      <c r="WKC11" s="110"/>
      <c r="WKD11" s="110"/>
      <c r="WKE11" s="110"/>
      <c r="WKF11" s="110"/>
      <c r="WKG11" s="110"/>
      <c r="WKH11" s="110"/>
      <c r="WKI11" s="110"/>
      <c r="WKJ11" s="110"/>
      <c r="WKK11" s="110"/>
      <c r="WKL11" s="110"/>
      <c r="WKM11" s="110"/>
      <c r="WKN11" s="110"/>
      <c r="WKO11" s="110"/>
      <c r="WKP11" s="110"/>
      <c r="WKQ11" s="110"/>
      <c r="WKR11" s="110"/>
      <c r="WKS11" s="110"/>
      <c r="WKT11" s="110"/>
      <c r="WKU11" s="110"/>
      <c r="WKV11" s="110"/>
      <c r="WKW11" s="110"/>
      <c r="WKX11" s="110"/>
      <c r="WKY11" s="110"/>
      <c r="WKZ11" s="110"/>
      <c r="WLA11" s="110"/>
      <c r="WLB11" s="110"/>
      <c r="WLC11" s="110"/>
      <c r="WLD11" s="110"/>
      <c r="WLE11" s="110"/>
      <c r="WLF11" s="110"/>
      <c r="WLG11" s="110"/>
      <c r="WLH11" s="110"/>
      <c r="WLI11" s="110"/>
      <c r="WLJ11" s="110"/>
      <c r="WLK11" s="110"/>
      <c r="WLL11" s="110"/>
      <c r="WLM11" s="110"/>
      <c r="WLN11" s="110"/>
      <c r="WLO11" s="110"/>
      <c r="WLP11" s="110"/>
      <c r="WLQ11" s="110"/>
      <c r="WLR11" s="110"/>
      <c r="WLS11" s="110"/>
      <c r="WLT11" s="110"/>
      <c r="WLU11" s="110"/>
      <c r="WLV11" s="110"/>
      <c r="WLW11" s="110"/>
      <c r="WLX11" s="110"/>
      <c r="WLY11" s="110"/>
      <c r="WLZ11" s="110"/>
      <c r="WMA11" s="110"/>
      <c r="WMB11" s="110"/>
      <c r="WMC11" s="110"/>
      <c r="WMD11" s="110"/>
      <c r="WME11" s="110"/>
      <c r="WMF11" s="110"/>
      <c r="WMG11" s="110"/>
      <c r="WMH11" s="110"/>
      <c r="WMI11" s="110"/>
      <c r="WMJ11" s="110"/>
      <c r="WMK11" s="110"/>
      <c r="WML11" s="110"/>
      <c r="WMM11" s="110"/>
      <c r="WMN11" s="110"/>
      <c r="WMO11" s="110"/>
      <c r="WMP11" s="110"/>
      <c r="WMQ11" s="110"/>
      <c r="WMR11" s="110"/>
      <c r="WMS11" s="110"/>
      <c r="WMT11" s="110"/>
      <c r="WMU11" s="110"/>
      <c r="WMV11" s="110"/>
      <c r="WMW11" s="110"/>
      <c r="WMX11" s="110"/>
      <c r="WMY11" s="110"/>
      <c r="WMZ11" s="110"/>
      <c r="WNA11" s="110"/>
      <c r="WNB11" s="110"/>
      <c r="WNC11" s="110"/>
      <c r="WND11" s="110"/>
      <c r="WNE11" s="110"/>
      <c r="WNF11" s="110"/>
      <c r="WNG11" s="110"/>
      <c r="WNH11" s="110"/>
      <c r="WNI11" s="110"/>
      <c r="WNJ11" s="110"/>
      <c r="WNK11" s="110"/>
      <c r="WNL11" s="110"/>
      <c r="WNM11" s="110"/>
      <c r="WNN11" s="110"/>
      <c r="WNO11" s="110"/>
      <c r="WNP11" s="110"/>
      <c r="WNQ11" s="110"/>
      <c r="WNR11" s="110"/>
      <c r="WNS11" s="110"/>
      <c r="WNT11" s="110"/>
      <c r="WNU11" s="110"/>
      <c r="WNV11" s="110"/>
      <c r="WNW11" s="110"/>
      <c r="WNX11" s="110"/>
      <c r="WNY11" s="110"/>
      <c r="WNZ11" s="110"/>
      <c r="WOA11" s="110"/>
      <c r="WOB11" s="110"/>
      <c r="WOC11" s="110"/>
      <c r="WOD11" s="110"/>
      <c r="WOE11" s="110"/>
      <c r="WOF11" s="110"/>
      <c r="WOG11" s="110"/>
      <c r="WOH11" s="110"/>
      <c r="WOI11" s="110"/>
      <c r="WOJ11" s="110"/>
      <c r="WOK11" s="110"/>
      <c r="WOL11" s="110"/>
      <c r="WOM11" s="110"/>
      <c r="WON11" s="110"/>
      <c r="WOO11" s="110"/>
      <c r="WOP11" s="110"/>
      <c r="WOQ11" s="110"/>
      <c r="WOR11" s="110"/>
      <c r="WOS11" s="110"/>
      <c r="WOT11" s="110"/>
      <c r="WOU11" s="110"/>
      <c r="WOV11" s="110"/>
      <c r="WOW11" s="110"/>
      <c r="WOX11" s="110"/>
      <c r="WOY11" s="110"/>
      <c r="WOZ11" s="110"/>
      <c r="WPA11" s="110"/>
      <c r="WPB11" s="110"/>
      <c r="WPC11" s="110"/>
      <c r="WPD11" s="110"/>
      <c r="WPE11" s="110"/>
      <c r="WPF11" s="110"/>
      <c r="WPG11" s="110"/>
      <c r="WPH11" s="110"/>
      <c r="WPI11" s="110"/>
      <c r="WPJ11" s="110"/>
      <c r="WPK11" s="110"/>
      <c r="WPL11" s="110"/>
      <c r="WPM11" s="110"/>
      <c r="WPN11" s="110"/>
      <c r="WPO11" s="110"/>
      <c r="WPP11" s="110"/>
      <c r="WPQ11" s="110"/>
      <c r="WPR11" s="110"/>
      <c r="WPS11" s="110"/>
      <c r="WPT11" s="110"/>
      <c r="WPU11" s="110"/>
      <c r="WPV11" s="110"/>
      <c r="WPW11" s="110"/>
      <c r="WPX11" s="110"/>
      <c r="WPY11" s="110"/>
      <c r="WPZ11" s="110"/>
      <c r="WQA11" s="110"/>
      <c r="WQB11" s="110"/>
      <c r="WQC11" s="110"/>
      <c r="WQD11" s="110"/>
      <c r="WQE11" s="110"/>
      <c r="WQF11" s="110"/>
      <c r="WQG11" s="110"/>
      <c r="WQH11" s="110"/>
      <c r="WQI11" s="110"/>
      <c r="WQJ11" s="110"/>
      <c r="WQK11" s="110"/>
      <c r="WQL11" s="110"/>
      <c r="WQM11" s="110"/>
      <c r="WQN11" s="110"/>
      <c r="WQO11" s="110"/>
      <c r="WQP11" s="110"/>
      <c r="WQQ11" s="110"/>
      <c r="WQR11" s="110"/>
      <c r="WQS11" s="110"/>
      <c r="WQT11" s="110"/>
      <c r="WQU11" s="110"/>
      <c r="WQV11" s="110"/>
      <c r="WQW11" s="110"/>
      <c r="WQX11" s="110"/>
      <c r="WQY11" s="110"/>
      <c r="WQZ11" s="110"/>
      <c r="WRA11" s="110"/>
      <c r="WRB11" s="110"/>
      <c r="WRC11" s="110"/>
      <c r="WRD11" s="110"/>
      <c r="WRE11" s="110"/>
      <c r="WRF11" s="110"/>
      <c r="WRG11" s="110"/>
      <c r="WRH11" s="110"/>
      <c r="WRI11" s="110"/>
      <c r="WRJ11" s="110"/>
      <c r="WRK11" s="110"/>
      <c r="WRL11" s="110"/>
      <c r="WRM11" s="110"/>
      <c r="WRN11" s="110"/>
      <c r="WRO11" s="110"/>
      <c r="WRP11" s="110"/>
      <c r="WRQ11" s="110"/>
      <c r="WRR11" s="110"/>
      <c r="WRS11" s="110"/>
      <c r="WRT11" s="110"/>
      <c r="WRU11" s="110"/>
      <c r="WRV11" s="110"/>
      <c r="WRW11" s="110"/>
      <c r="WRX11" s="110"/>
      <c r="WRY11" s="110"/>
      <c r="WRZ11" s="110"/>
      <c r="WSA11" s="110"/>
      <c r="WSB11" s="110"/>
      <c r="WSC11" s="110"/>
      <c r="WSD11" s="110"/>
      <c r="WSE11" s="110"/>
      <c r="WSF11" s="110"/>
      <c r="WSG11" s="110"/>
      <c r="WSH11" s="110"/>
      <c r="WSI11" s="110"/>
      <c r="WSJ11" s="110"/>
      <c r="WSK11" s="110"/>
      <c r="WSL11" s="110"/>
      <c r="WSM11" s="110"/>
      <c r="WSN11" s="110"/>
      <c r="WSO11" s="110"/>
      <c r="WSP11" s="110"/>
      <c r="WSQ11" s="110"/>
      <c r="WSR11" s="110"/>
      <c r="WSS11" s="110"/>
      <c r="WST11" s="110"/>
      <c r="WSU11" s="110"/>
      <c r="WSV11" s="110"/>
      <c r="WSW11" s="110"/>
      <c r="WSX11" s="110"/>
      <c r="WSY11" s="110"/>
      <c r="WSZ11" s="110"/>
      <c r="WTA11" s="110"/>
      <c r="WTB11" s="110"/>
      <c r="WTC11" s="110"/>
      <c r="WTD11" s="110"/>
      <c r="WTE11" s="110"/>
      <c r="WTF11" s="110"/>
      <c r="WTG11" s="110"/>
      <c r="WTH11" s="110"/>
      <c r="WTI11" s="110"/>
      <c r="WTJ11" s="110"/>
      <c r="WTK11" s="110"/>
      <c r="WTL11" s="110"/>
      <c r="WTM11" s="110"/>
      <c r="WTN11" s="110"/>
      <c r="WTO11" s="110"/>
      <c r="WTP11" s="110"/>
      <c r="WTQ11" s="110"/>
      <c r="WTR11" s="110"/>
      <c r="WTS11" s="110"/>
      <c r="WTT11" s="110"/>
      <c r="WTU11" s="110"/>
      <c r="WTV11" s="110"/>
      <c r="WTW11" s="110"/>
      <c r="WTX11" s="110"/>
      <c r="WTY11" s="110"/>
      <c r="WTZ11" s="110"/>
      <c r="WUA11" s="110"/>
      <c r="WUB11" s="110"/>
      <c r="WUC11" s="110"/>
      <c r="WUD11" s="110"/>
      <c r="WUE11" s="110"/>
      <c r="WUF11" s="110"/>
      <c r="WUG11" s="110"/>
      <c r="WUH11" s="110"/>
      <c r="WUI11" s="110"/>
      <c r="WUJ11" s="110"/>
      <c r="WUK11" s="110"/>
      <c r="WUL11" s="110"/>
      <c r="WUM11" s="110"/>
      <c r="WUN11" s="110"/>
      <c r="WUO11" s="110"/>
      <c r="WUP11" s="110"/>
      <c r="WUQ11" s="110"/>
      <c r="WUR11" s="110"/>
      <c r="WUS11" s="110"/>
      <c r="WUT11" s="110"/>
      <c r="WUU11" s="110"/>
      <c r="WUV11" s="110"/>
      <c r="WUW11" s="110"/>
      <c r="WUX11" s="110"/>
      <c r="WUY11" s="110"/>
      <c r="WUZ11" s="110"/>
      <c r="WVA11" s="110"/>
      <c r="WVB11" s="110"/>
      <c r="WVC11" s="110"/>
      <c r="WVD11" s="110"/>
      <c r="WVE11" s="110"/>
      <c r="WVF11" s="110"/>
      <c r="WVG11" s="110"/>
      <c r="WVH11" s="110"/>
      <c r="WVI11" s="110"/>
      <c r="WVJ11" s="110"/>
      <c r="WVK11" s="110"/>
      <c r="WVL11" s="110"/>
      <c r="WVM11" s="110"/>
      <c r="WVN11" s="110"/>
      <c r="WVO11" s="110"/>
      <c r="WVP11" s="110"/>
      <c r="WVQ11" s="110"/>
      <c r="WVR11" s="110"/>
      <c r="WVS11" s="110"/>
      <c r="WVT11" s="110"/>
      <c r="WVU11" s="110"/>
      <c r="WVV11" s="110"/>
      <c r="WVW11" s="110"/>
      <c r="WVX11" s="110"/>
      <c r="WVY11" s="110"/>
      <c r="WVZ11" s="110"/>
      <c r="WWA11" s="110"/>
      <c r="WWB11" s="110"/>
      <c r="WWC11" s="110"/>
      <c r="WWD11" s="110"/>
      <c r="WWE11" s="110"/>
      <c r="WWF11" s="110"/>
      <c r="WWG11" s="110"/>
    </row>
    <row r="12" spans="1:16153">
      <c r="B12" s="88">
        <v>45</v>
      </c>
      <c r="C12" s="83" t="s">
        <v>102</v>
      </c>
      <c r="D12" s="108">
        <v>12</v>
      </c>
      <c r="E12" s="111">
        <v>33.799999999999997</v>
      </c>
      <c r="F12" s="111"/>
      <c r="G12" s="111"/>
      <c r="H12" s="111">
        <v>33.200000000000003</v>
      </c>
      <c r="I12" s="111">
        <v>32.6</v>
      </c>
      <c r="J12" s="111">
        <v>31.9</v>
      </c>
      <c r="K12" s="111">
        <v>31</v>
      </c>
      <c r="L12" s="111">
        <v>30.2</v>
      </c>
      <c r="M12" s="111">
        <v>29.9</v>
      </c>
      <c r="N12" s="111">
        <v>29.5</v>
      </c>
      <c r="O12" s="111">
        <v>29</v>
      </c>
      <c r="P12" s="111">
        <v>28.7</v>
      </c>
      <c r="Q12" s="111">
        <v>28.2</v>
      </c>
      <c r="R12" s="111">
        <v>27.6</v>
      </c>
      <c r="S12" s="111">
        <v>27</v>
      </c>
      <c r="T12" s="111">
        <v>26.4</v>
      </c>
      <c r="U12" s="111">
        <v>25.9</v>
      </c>
      <c r="V12" s="111">
        <v>25.3</v>
      </c>
      <c r="W12" s="111"/>
      <c r="X12" s="111"/>
      <c r="Y12" s="111"/>
      <c r="Z12" s="119">
        <v>18</v>
      </c>
    </row>
    <row r="13" spans="1:16153">
      <c r="B13" s="88">
        <v>39</v>
      </c>
      <c r="C13" s="83" t="s">
        <v>103</v>
      </c>
      <c r="D13" s="108">
        <v>13</v>
      </c>
      <c r="E13" s="111">
        <v>29.2</v>
      </c>
      <c r="F13" s="112"/>
      <c r="G13" s="112"/>
      <c r="H13" s="111">
        <v>29.1</v>
      </c>
      <c r="I13" s="111">
        <v>29</v>
      </c>
      <c r="J13" s="111">
        <v>28.8</v>
      </c>
      <c r="K13" s="111">
        <v>28.5</v>
      </c>
      <c r="L13" s="111">
        <v>28.1</v>
      </c>
      <c r="M13" s="111">
        <v>27.8</v>
      </c>
      <c r="N13" s="111">
        <v>27.5</v>
      </c>
      <c r="O13" s="111">
        <v>27.1</v>
      </c>
      <c r="P13" s="111">
        <v>26.7</v>
      </c>
      <c r="Q13" s="111">
        <v>26.3</v>
      </c>
      <c r="R13" s="111">
        <v>25.8</v>
      </c>
      <c r="S13" s="111">
        <v>25.3</v>
      </c>
      <c r="T13" s="111">
        <v>24.8</v>
      </c>
      <c r="U13" s="111">
        <v>24.2</v>
      </c>
      <c r="V13" s="111">
        <v>23.6</v>
      </c>
      <c r="W13" s="112"/>
      <c r="X13" s="111"/>
      <c r="Y13" s="111"/>
      <c r="Z13" s="119">
        <v>19</v>
      </c>
    </row>
    <row r="14" spans="1:16153">
      <c r="B14" s="88">
        <v>46</v>
      </c>
      <c r="C14" s="83" t="s">
        <v>104</v>
      </c>
      <c r="D14" s="108">
        <v>14</v>
      </c>
      <c r="E14" s="111">
        <v>33.9</v>
      </c>
      <c r="F14" s="111"/>
      <c r="G14" s="111"/>
      <c r="H14" s="111">
        <v>33.299999999999997</v>
      </c>
      <c r="I14" s="111">
        <v>32.700000000000003</v>
      </c>
      <c r="J14" s="111">
        <v>32</v>
      </c>
      <c r="K14" s="111">
        <v>31.1</v>
      </c>
      <c r="L14" s="111">
        <v>30.3</v>
      </c>
      <c r="M14" s="111">
        <v>29.9</v>
      </c>
      <c r="N14" s="111">
        <v>29.5</v>
      </c>
      <c r="O14" s="111">
        <v>29.1</v>
      </c>
      <c r="P14" s="111">
        <v>28.8</v>
      </c>
      <c r="Q14" s="111">
        <v>28.3</v>
      </c>
      <c r="R14" s="111">
        <v>27.7</v>
      </c>
      <c r="S14" s="111">
        <v>27.1</v>
      </c>
      <c r="T14" s="111">
        <v>26.4</v>
      </c>
      <c r="U14" s="111">
        <v>26</v>
      </c>
      <c r="V14" s="111">
        <v>25.3</v>
      </c>
      <c r="W14" s="111"/>
      <c r="X14" s="111"/>
      <c r="Y14" s="111"/>
      <c r="Z14" s="119">
        <v>11</v>
      </c>
      <c r="AA14" s="113"/>
      <c r="AB14" s="113"/>
      <c r="AC14" s="113"/>
      <c r="AD14" s="113"/>
      <c r="AE14" s="113"/>
      <c r="AF14" s="113"/>
      <c r="AG14" s="113"/>
      <c r="AH14" s="113"/>
      <c r="AI14" s="113"/>
      <c r="AJ14" s="113"/>
      <c r="AK14" s="113"/>
      <c r="AL14" s="113"/>
      <c r="AM14" s="113"/>
      <c r="AN14" s="113"/>
      <c r="AO14" s="113"/>
      <c r="AP14" s="113"/>
      <c r="AQ14" s="113"/>
      <c r="AR14" s="113"/>
      <c r="AS14" s="113"/>
      <c r="AT14" s="113"/>
      <c r="AU14" s="113"/>
      <c r="AV14" s="113"/>
      <c r="AW14" s="113"/>
      <c r="AX14" s="113"/>
      <c r="AY14" s="113"/>
      <c r="AZ14" s="113"/>
      <c r="BA14" s="113"/>
      <c r="BB14" s="113"/>
      <c r="BC14" s="113"/>
      <c r="BD14" s="113"/>
      <c r="BE14" s="113"/>
      <c r="BF14" s="113"/>
      <c r="BG14" s="113"/>
      <c r="BH14" s="113"/>
      <c r="BI14" s="113"/>
      <c r="BJ14" s="113"/>
      <c r="BK14" s="113"/>
      <c r="BL14" s="113"/>
      <c r="BM14" s="113"/>
      <c r="BN14" s="113"/>
      <c r="BO14" s="113"/>
      <c r="BP14" s="113"/>
      <c r="BQ14" s="113"/>
      <c r="BR14" s="113"/>
      <c r="BS14" s="113"/>
      <c r="BT14" s="113"/>
      <c r="BU14" s="113"/>
      <c r="BV14" s="113"/>
      <c r="BW14" s="113"/>
      <c r="BX14" s="113"/>
      <c r="BY14" s="113"/>
      <c r="BZ14" s="113"/>
      <c r="CA14" s="113"/>
      <c r="CB14" s="113"/>
      <c r="CC14" s="113"/>
      <c r="CD14" s="113"/>
      <c r="CE14" s="113"/>
      <c r="CF14" s="113"/>
      <c r="CG14" s="113"/>
      <c r="CH14" s="113"/>
      <c r="CI14" s="113"/>
      <c r="CJ14" s="113"/>
      <c r="CK14" s="113"/>
      <c r="CL14" s="113"/>
      <c r="CM14" s="113"/>
      <c r="CN14" s="113"/>
      <c r="CO14" s="113"/>
      <c r="CP14" s="113"/>
      <c r="CQ14" s="113"/>
      <c r="CR14" s="113"/>
      <c r="CS14" s="113"/>
      <c r="CT14" s="113"/>
      <c r="CU14" s="113"/>
      <c r="CV14" s="113"/>
      <c r="CW14" s="113"/>
      <c r="CX14" s="113"/>
      <c r="CY14" s="113"/>
      <c r="CZ14" s="113"/>
      <c r="DA14" s="113"/>
      <c r="DB14" s="113"/>
      <c r="DC14" s="113"/>
      <c r="DD14" s="113"/>
      <c r="DE14" s="113"/>
      <c r="DF14" s="113"/>
      <c r="DG14" s="113"/>
      <c r="DH14" s="113"/>
      <c r="DI14" s="113"/>
      <c r="DJ14" s="113"/>
      <c r="DK14" s="113"/>
      <c r="DL14" s="113"/>
      <c r="DM14" s="113"/>
      <c r="DN14" s="113"/>
      <c r="DO14" s="113"/>
      <c r="DP14" s="113"/>
      <c r="DQ14" s="113"/>
      <c r="DR14" s="113"/>
      <c r="DS14" s="113"/>
      <c r="DT14" s="113"/>
      <c r="DU14" s="113"/>
      <c r="DV14" s="113"/>
      <c r="DW14" s="113"/>
      <c r="DX14" s="113"/>
      <c r="DY14" s="113"/>
      <c r="DZ14" s="113"/>
      <c r="EA14" s="113"/>
      <c r="EB14" s="113"/>
      <c r="EC14" s="113"/>
      <c r="ED14" s="113"/>
      <c r="EE14" s="113"/>
      <c r="EF14" s="113"/>
      <c r="EG14" s="113"/>
      <c r="EH14" s="113"/>
      <c r="EI14" s="113"/>
      <c r="EJ14" s="113"/>
      <c r="EK14" s="113"/>
      <c r="EL14" s="113"/>
      <c r="EM14" s="113"/>
      <c r="EN14" s="113"/>
      <c r="EO14" s="113"/>
      <c r="EP14" s="113"/>
      <c r="EQ14" s="113"/>
      <c r="ER14" s="113"/>
      <c r="ES14" s="113"/>
      <c r="ET14" s="113"/>
      <c r="EU14" s="113"/>
      <c r="EV14" s="113"/>
      <c r="EW14" s="113"/>
      <c r="EX14" s="113"/>
      <c r="EY14" s="113"/>
      <c r="EZ14" s="113"/>
      <c r="FA14" s="113"/>
      <c r="FB14" s="113"/>
      <c r="FC14" s="113"/>
      <c r="FD14" s="113"/>
      <c r="FE14" s="113"/>
      <c r="FF14" s="113"/>
      <c r="FG14" s="113"/>
      <c r="FH14" s="113"/>
      <c r="FI14" s="113"/>
      <c r="FJ14" s="113"/>
      <c r="FK14" s="113"/>
      <c r="FL14" s="113"/>
      <c r="FM14" s="113"/>
      <c r="FN14" s="113"/>
      <c r="FO14" s="113"/>
      <c r="FP14" s="113"/>
      <c r="FQ14" s="113"/>
      <c r="FR14" s="113"/>
      <c r="FS14" s="113"/>
      <c r="FT14" s="113"/>
      <c r="FU14" s="113"/>
      <c r="FV14" s="113"/>
      <c r="FW14" s="113"/>
      <c r="FX14" s="113"/>
      <c r="FY14" s="113"/>
      <c r="FZ14" s="113"/>
      <c r="GA14" s="113"/>
      <c r="GB14" s="113"/>
      <c r="GC14" s="113"/>
      <c r="GD14" s="113"/>
      <c r="GE14" s="113"/>
      <c r="GF14" s="113"/>
      <c r="GG14" s="113"/>
      <c r="GH14" s="113"/>
      <c r="GI14" s="113"/>
      <c r="GJ14" s="113"/>
      <c r="GK14" s="113"/>
      <c r="GL14" s="113"/>
      <c r="GM14" s="113"/>
      <c r="GN14" s="113"/>
      <c r="GO14" s="113"/>
      <c r="GP14" s="113"/>
      <c r="GQ14" s="113"/>
      <c r="GR14" s="113"/>
      <c r="GS14" s="113"/>
      <c r="GT14" s="113"/>
      <c r="GU14" s="113"/>
      <c r="GV14" s="113"/>
      <c r="GW14" s="113"/>
      <c r="GX14" s="113"/>
      <c r="GY14" s="113"/>
      <c r="GZ14" s="113"/>
      <c r="HA14" s="113"/>
      <c r="HB14" s="113"/>
      <c r="HC14" s="113"/>
      <c r="HD14" s="113"/>
      <c r="HE14" s="113"/>
      <c r="HF14" s="113"/>
      <c r="HG14" s="113"/>
      <c r="HH14" s="113"/>
      <c r="HI14" s="113"/>
      <c r="HJ14" s="113"/>
      <c r="HK14" s="113"/>
      <c r="HL14" s="113"/>
      <c r="HM14" s="113"/>
      <c r="HN14" s="113"/>
      <c r="HO14" s="113"/>
      <c r="HP14" s="113"/>
      <c r="HQ14" s="113"/>
      <c r="HR14" s="113"/>
      <c r="HS14" s="113"/>
      <c r="HT14" s="113"/>
      <c r="HU14" s="113"/>
      <c r="HV14" s="113"/>
      <c r="HW14" s="113"/>
      <c r="HX14" s="113"/>
      <c r="HY14" s="113"/>
      <c r="HZ14" s="113"/>
      <c r="IA14" s="113"/>
      <c r="IB14" s="113"/>
      <c r="IC14" s="113"/>
      <c r="ID14" s="113"/>
      <c r="IE14" s="113"/>
      <c r="IF14" s="113"/>
      <c r="IG14" s="113"/>
      <c r="IH14" s="113"/>
      <c r="II14" s="113"/>
      <c r="IJ14" s="113"/>
      <c r="IK14" s="113"/>
      <c r="IL14" s="113"/>
      <c r="IM14" s="113"/>
      <c r="IN14" s="113"/>
      <c r="IO14" s="113"/>
      <c r="IP14" s="113"/>
      <c r="IQ14" s="113"/>
      <c r="IR14" s="113"/>
      <c r="IS14" s="113"/>
      <c r="IT14" s="113"/>
      <c r="IU14" s="113"/>
      <c r="IV14" s="113"/>
      <c r="IW14" s="113"/>
      <c r="IX14" s="113"/>
      <c r="IY14" s="113"/>
      <c r="IZ14" s="113"/>
      <c r="JA14" s="113"/>
      <c r="JB14" s="113"/>
      <c r="JC14" s="113"/>
      <c r="JD14" s="113"/>
      <c r="JE14" s="113"/>
      <c r="JF14" s="113"/>
      <c r="JG14" s="113"/>
      <c r="JH14" s="113"/>
      <c r="JI14" s="113"/>
      <c r="JJ14" s="113"/>
      <c r="JK14" s="113"/>
      <c r="JL14" s="113"/>
      <c r="JM14" s="113"/>
      <c r="JN14" s="113"/>
      <c r="JO14" s="113"/>
      <c r="JP14" s="113"/>
      <c r="JQ14" s="113"/>
      <c r="JR14" s="113"/>
      <c r="JS14" s="113"/>
      <c r="JT14" s="113"/>
      <c r="JU14" s="113"/>
      <c r="JV14" s="113"/>
      <c r="JW14" s="113"/>
      <c r="JX14" s="113"/>
      <c r="JY14" s="113"/>
      <c r="JZ14" s="113"/>
      <c r="KA14" s="113"/>
      <c r="KB14" s="113"/>
      <c r="KC14" s="113"/>
      <c r="KD14" s="113"/>
      <c r="KE14" s="113"/>
      <c r="KF14" s="113"/>
      <c r="KG14" s="113"/>
      <c r="KH14" s="113"/>
      <c r="KI14" s="113"/>
      <c r="KJ14" s="113"/>
      <c r="KK14" s="113"/>
      <c r="KL14" s="113"/>
      <c r="KM14" s="113"/>
      <c r="KN14" s="113"/>
      <c r="KO14" s="113"/>
      <c r="KP14" s="113"/>
      <c r="KQ14" s="113"/>
      <c r="KR14" s="113"/>
      <c r="KS14" s="113"/>
      <c r="KT14" s="113"/>
      <c r="KU14" s="113"/>
      <c r="KV14" s="113"/>
      <c r="KW14" s="113"/>
      <c r="KX14" s="113"/>
      <c r="KY14" s="113"/>
      <c r="KZ14" s="113"/>
      <c r="LA14" s="113"/>
      <c r="LB14" s="113"/>
      <c r="LC14" s="113"/>
      <c r="LD14" s="113"/>
      <c r="LE14" s="113"/>
      <c r="LF14" s="113"/>
      <c r="LG14" s="113"/>
      <c r="LH14" s="113"/>
      <c r="LI14" s="113"/>
      <c r="LJ14" s="113"/>
      <c r="LK14" s="113"/>
      <c r="LL14" s="113"/>
      <c r="LM14" s="113"/>
      <c r="LN14" s="113"/>
      <c r="LO14" s="113"/>
      <c r="LP14" s="113"/>
      <c r="LQ14" s="113"/>
      <c r="LR14" s="113"/>
      <c r="LS14" s="113"/>
      <c r="LT14" s="113"/>
      <c r="LU14" s="113"/>
      <c r="LV14" s="113"/>
      <c r="LW14" s="113"/>
      <c r="LX14" s="113"/>
      <c r="LY14" s="113"/>
      <c r="LZ14" s="113"/>
      <c r="MA14" s="113"/>
      <c r="MB14" s="113"/>
      <c r="MC14" s="113"/>
      <c r="MD14" s="113"/>
      <c r="ME14" s="113"/>
      <c r="MF14" s="113"/>
      <c r="MG14" s="113"/>
      <c r="MH14" s="113"/>
      <c r="MI14" s="113"/>
      <c r="MJ14" s="113"/>
      <c r="MK14" s="113"/>
      <c r="ML14" s="113"/>
      <c r="MM14" s="113"/>
      <c r="MN14" s="113"/>
      <c r="MO14" s="113"/>
      <c r="MP14" s="113"/>
      <c r="MQ14" s="113"/>
      <c r="MR14" s="113"/>
      <c r="MS14" s="113"/>
      <c r="MT14" s="113"/>
      <c r="MU14" s="113"/>
      <c r="MV14" s="113"/>
      <c r="MW14" s="113"/>
      <c r="MX14" s="113"/>
      <c r="MY14" s="113"/>
      <c r="MZ14" s="113"/>
      <c r="NA14" s="113"/>
      <c r="NB14" s="113"/>
      <c r="NC14" s="113"/>
      <c r="ND14" s="113"/>
      <c r="NE14" s="113"/>
      <c r="NF14" s="113"/>
      <c r="NG14" s="113"/>
      <c r="NH14" s="113"/>
      <c r="NI14" s="113"/>
      <c r="NJ14" s="113"/>
      <c r="NK14" s="113"/>
      <c r="NL14" s="113"/>
      <c r="NM14" s="113"/>
      <c r="NN14" s="113"/>
      <c r="NO14" s="113"/>
      <c r="NP14" s="113"/>
      <c r="NQ14" s="113"/>
      <c r="NR14" s="113"/>
      <c r="NS14" s="113"/>
      <c r="NT14" s="113"/>
      <c r="NU14" s="113"/>
      <c r="NV14" s="113"/>
      <c r="NW14" s="113"/>
      <c r="NX14" s="113"/>
      <c r="NY14" s="113"/>
      <c r="NZ14" s="113"/>
      <c r="OA14" s="113"/>
      <c r="OB14" s="113"/>
      <c r="OC14" s="113"/>
      <c r="OD14" s="113"/>
      <c r="OE14" s="113"/>
      <c r="OF14" s="113"/>
      <c r="OG14" s="113"/>
      <c r="OH14" s="113"/>
      <c r="OI14" s="113"/>
      <c r="OJ14" s="113"/>
      <c r="OK14" s="113"/>
      <c r="OL14" s="113"/>
      <c r="OM14" s="113"/>
      <c r="ON14" s="113"/>
      <c r="OO14" s="113"/>
      <c r="OP14" s="113"/>
      <c r="OQ14" s="113"/>
      <c r="OR14" s="113"/>
      <c r="OS14" s="113"/>
      <c r="OT14" s="113"/>
      <c r="OU14" s="113"/>
      <c r="OV14" s="113"/>
      <c r="OW14" s="113"/>
      <c r="OX14" s="113"/>
      <c r="OY14" s="113"/>
      <c r="OZ14" s="113"/>
      <c r="PA14" s="113"/>
      <c r="PB14" s="113"/>
      <c r="PC14" s="113"/>
      <c r="PD14" s="113"/>
      <c r="PE14" s="113"/>
      <c r="PF14" s="113"/>
      <c r="PG14" s="113"/>
      <c r="PH14" s="113"/>
      <c r="PI14" s="113"/>
      <c r="PJ14" s="113"/>
      <c r="PK14" s="113"/>
      <c r="PL14" s="113"/>
      <c r="PM14" s="113"/>
      <c r="PN14" s="113"/>
      <c r="PO14" s="113"/>
      <c r="PP14" s="113"/>
      <c r="PQ14" s="113"/>
      <c r="PR14" s="113"/>
      <c r="PS14" s="113"/>
      <c r="PT14" s="113"/>
      <c r="PU14" s="113"/>
      <c r="PV14" s="113"/>
      <c r="PW14" s="113"/>
      <c r="PX14" s="113"/>
      <c r="PY14" s="113"/>
      <c r="PZ14" s="113"/>
      <c r="QA14" s="113"/>
      <c r="QB14" s="113"/>
      <c r="QC14" s="113"/>
      <c r="QD14" s="113"/>
      <c r="QE14" s="113"/>
      <c r="QF14" s="113"/>
      <c r="QG14" s="113"/>
      <c r="QH14" s="113"/>
      <c r="QI14" s="113"/>
      <c r="QJ14" s="113"/>
      <c r="QK14" s="113"/>
      <c r="QL14" s="113"/>
      <c r="QM14" s="113"/>
      <c r="QN14" s="113"/>
      <c r="QO14" s="113"/>
      <c r="QP14" s="113"/>
      <c r="QQ14" s="113"/>
      <c r="QR14" s="113"/>
      <c r="QS14" s="113"/>
      <c r="QT14" s="113"/>
      <c r="QU14" s="113"/>
      <c r="QV14" s="113"/>
      <c r="QW14" s="113"/>
      <c r="QX14" s="113"/>
      <c r="QY14" s="113"/>
      <c r="QZ14" s="113"/>
      <c r="RA14" s="113"/>
      <c r="RB14" s="113"/>
      <c r="RC14" s="113"/>
      <c r="RD14" s="113"/>
      <c r="RE14" s="113"/>
      <c r="RF14" s="113"/>
      <c r="RG14" s="113"/>
      <c r="RH14" s="113"/>
      <c r="RI14" s="113"/>
      <c r="RJ14" s="113"/>
      <c r="RK14" s="113"/>
      <c r="RL14" s="113"/>
      <c r="RM14" s="113"/>
      <c r="RN14" s="113"/>
      <c r="RO14" s="113"/>
      <c r="RP14" s="113"/>
      <c r="RQ14" s="113"/>
      <c r="RR14" s="113"/>
      <c r="RS14" s="113"/>
      <c r="RT14" s="113"/>
      <c r="RU14" s="113"/>
      <c r="RV14" s="113"/>
      <c r="RW14" s="113"/>
      <c r="RX14" s="113"/>
      <c r="RY14" s="113"/>
      <c r="RZ14" s="113"/>
      <c r="SA14" s="113"/>
      <c r="SB14" s="113"/>
      <c r="SC14" s="113"/>
      <c r="SD14" s="113"/>
      <c r="SE14" s="113"/>
      <c r="SF14" s="113"/>
      <c r="SG14" s="113"/>
      <c r="SH14" s="113"/>
      <c r="SI14" s="113"/>
      <c r="SJ14" s="113"/>
      <c r="SK14" s="113"/>
      <c r="SL14" s="113"/>
      <c r="SM14" s="113"/>
      <c r="SN14" s="113"/>
      <c r="SO14" s="113"/>
      <c r="SP14" s="113"/>
      <c r="SQ14" s="113"/>
      <c r="SR14" s="113"/>
      <c r="SS14" s="113"/>
      <c r="ST14" s="113"/>
      <c r="SU14" s="113"/>
      <c r="SV14" s="113"/>
      <c r="SW14" s="113"/>
      <c r="SX14" s="113"/>
      <c r="SY14" s="113"/>
      <c r="SZ14" s="113"/>
      <c r="TA14" s="113"/>
      <c r="TB14" s="113"/>
      <c r="TC14" s="113"/>
      <c r="TD14" s="113"/>
      <c r="TE14" s="113"/>
      <c r="TF14" s="113"/>
      <c r="TG14" s="113"/>
      <c r="TH14" s="113"/>
      <c r="TI14" s="113"/>
      <c r="TJ14" s="113"/>
      <c r="TK14" s="113"/>
      <c r="TL14" s="113"/>
      <c r="TM14" s="113"/>
      <c r="TN14" s="113"/>
      <c r="TO14" s="113"/>
      <c r="TP14" s="113"/>
      <c r="TQ14" s="113"/>
      <c r="TR14" s="113"/>
      <c r="TS14" s="113"/>
      <c r="TT14" s="113"/>
      <c r="TU14" s="113"/>
      <c r="TV14" s="113"/>
      <c r="TW14" s="113"/>
      <c r="TX14" s="113"/>
      <c r="TY14" s="113"/>
      <c r="TZ14" s="113"/>
      <c r="UA14" s="113"/>
      <c r="UB14" s="113"/>
      <c r="UC14" s="113"/>
      <c r="UD14" s="113"/>
      <c r="UE14" s="113"/>
      <c r="UF14" s="113"/>
      <c r="UG14" s="113"/>
      <c r="UH14" s="113"/>
      <c r="UI14" s="113"/>
      <c r="UJ14" s="113"/>
      <c r="UK14" s="113"/>
      <c r="UL14" s="113"/>
      <c r="UM14" s="113"/>
      <c r="UN14" s="113"/>
      <c r="UO14" s="113"/>
      <c r="UP14" s="113"/>
      <c r="UQ14" s="113"/>
      <c r="UR14" s="113"/>
      <c r="US14" s="113"/>
      <c r="UT14" s="113"/>
      <c r="UU14" s="113"/>
      <c r="UV14" s="113"/>
      <c r="UW14" s="113"/>
      <c r="UX14" s="113"/>
      <c r="UY14" s="113"/>
      <c r="UZ14" s="113"/>
      <c r="VA14" s="113"/>
      <c r="VB14" s="113"/>
      <c r="VC14" s="113"/>
      <c r="VD14" s="113"/>
      <c r="VE14" s="113"/>
      <c r="VF14" s="113"/>
      <c r="VG14" s="113"/>
      <c r="VH14" s="113"/>
      <c r="VI14" s="113"/>
      <c r="VJ14" s="113"/>
      <c r="VK14" s="113"/>
      <c r="VL14" s="113"/>
      <c r="VM14" s="113"/>
      <c r="VN14" s="113"/>
      <c r="VO14" s="113"/>
      <c r="VP14" s="113"/>
      <c r="VQ14" s="113"/>
      <c r="VR14" s="113"/>
      <c r="VS14" s="113"/>
      <c r="VT14" s="113"/>
      <c r="VU14" s="113"/>
      <c r="VV14" s="113"/>
      <c r="VW14" s="113"/>
      <c r="VX14" s="113"/>
      <c r="VY14" s="113"/>
      <c r="VZ14" s="113"/>
      <c r="WA14" s="113"/>
      <c r="WB14" s="113"/>
      <c r="WC14" s="113"/>
      <c r="WD14" s="113"/>
      <c r="WE14" s="113"/>
      <c r="WF14" s="113"/>
      <c r="WG14" s="113"/>
      <c r="WH14" s="113"/>
      <c r="WI14" s="113"/>
      <c r="WJ14" s="113"/>
      <c r="WK14" s="113"/>
      <c r="WL14" s="113"/>
      <c r="WM14" s="113"/>
      <c r="WN14" s="113"/>
      <c r="WO14" s="113"/>
      <c r="WP14" s="113"/>
      <c r="WQ14" s="113"/>
      <c r="WR14" s="113"/>
      <c r="WS14" s="113"/>
      <c r="WT14" s="113"/>
      <c r="WU14" s="113"/>
      <c r="WV14" s="113"/>
      <c r="WW14" s="113"/>
      <c r="WX14" s="113"/>
      <c r="WY14" s="113"/>
      <c r="WZ14" s="113"/>
      <c r="XA14" s="113"/>
      <c r="XB14" s="113"/>
      <c r="XC14" s="113"/>
      <c r="XD14" s="113"/>
      <c r="XE14" s="113"/>
      <c r="XF14" s="113"/>
      <c r="XG14" s="113"/>
      <c r="XH14" s="113"/>
      <c r="XI14" s="113"/>
      <c r="XJ14" s="113"/>
      <c r="XK14" s="113"/>
      <c r="XL14" s="113"/>
      <c r="XM14" s="113"/>
      <c r="XN14" s="113"/>
      <c r="XO14" s="113"/>
      <c r="XP14" s="113"/>
      <c r="XQ14" s="113"/>
      <c r="XR14" s="113"/>
      <c r="XS14" s="113"/>
      <c r="XT14" s="113"/>
      <c r="XU14" s="113"/>
      <c r="XV14" s="113"/>
      <c r="XW14" s="113"/>
      <c r="XX14" s="113"/>
      <c r="XY14" s="113"/>
      <c r="XZ14" s="113"/>
      <c r="YA14" s="113"/>
      <c r="YB14" s="113"/>
      <c r="YC14" s="113"/>
      <c r="YD14" s="113"/>
      <c r="YE14" s="113"/>
      <c r="YF14" s="113"/>
      <c r="YG14" s="113"/>
      <c r="YH14" s="113"/>
      <c r="YI14" s="113"/>
      <c r="YJ14" s="113"/>
      <c r="YK14" s="113"/>
      <c r="YL14" s="113"/>
      <c r="YM14" s="113"/>
      <c r="YN14" s="113"/>
      <c r="YO14" s="113"/>
      <c r="YP14" s="113"/>
      <c r="YQ14" s="113"/>
      <c r="YR14" s="113"/>
      <c r="YS14" s="113"/>
      <c r="YT14" s="113"/>
      <c r="YU14" s="113"/>
      <c r="YV14" s="113"/>
      <c r="YW14" s="113"/>
      <c r="YX14" s="113"/>
      <c r="YY14" s="113"/>
      <c r="YZ14" s="113"/>
      <c r="ZA14" s="113"/>
      <c r="ZB14" s="113"/>
      <c r="ZC14" s="113"/>
      <c r="ZD14" s="113"/>
      <c r="ZE14" s="113"/>
      <c r="ZF14" s="113"/>
      <c r="ZG14" s="113"/>
      <c r="ZH14" s="113"/>
      <c r="ZI14" s="113"/>
      <c r="ZJ14" s="113"/>
      <c r="ZK14" s="113"/>
      <c r="ZL14" s="113"/>
      <c r="ZM14" s="113"/>
      <c r="ZN14" s="113"/>
      <c r="ZO14" s="113"/>
      <c r="ZP14" s="113"/>
      <c r="ZQ14" s="113"/>
      <c r="ZR14" s="113"/>
      <c r="ZS14" s="113"/>
      <c r="ZT14" s="113"/>
      <c r="ZU14" s="113"/>
      <c r="ZV14" s="113"/>
      <c r="ZW14" s="113"/>
      <c r="ZX14" s="113"/>
      <c r="ZY14" s="113"/>
      <c r="ZZ14" s="113"/>
      <c r="AAA14" s="113"/>
      <c r="AAB14" s="113"/>
      <c r="AAC14" s="113"/>
      <c r="AAD14" s="113"/>
      <c r="AAE14" s="113"/>
      <c r="AAF14" s="113"/>
      <c r="AAG14" s="113"/>
      <c r="AAH14" s="113"/>
      <c r="AAI14" s="113"/>
      <c r="AAJ14" s="113"/>
      <c r="AAK14" s="113"/>
      <c r="AAL14" s="113"/>
      <c r="AAM14" s="113"/>
      <c r="AAN14" s="113"/>
      <c r="AAO14" s="113"/>
      <c r="AAP14" s="113"/>
      <c r="AAQ14" s="113"/>
      <c r="AAR14" s="113"/>
      <c r="AAS14" s="113"/>
      <c r="AAT14" s="113"/>
      <c r="AAU14" s="113"/>
      <c r="AAV14" s="113"/>
      <c r="AAW14" s="113"/>
      <c r="AAX14" s="113"/>
      <c r="AAY14" s="113"/>
      <c r="AAZ14" s="113"/>
      <c r="ABA14" s="113"/>
      <c r="ABB14" s="113"/>
      <c r="ABC14" s="113"/>
      <c r="ABD14" s="113"/>
      <c r="ABE14" s="113"/>
      <c r="ABF14" s="113"/>
      <c r="ABG14" s="113"/>
      <c r="ABH14" s="113"/>
      <c r="ABI14" s="113"/>
      <c r="ABJ14" s="113"/>
      <c r="ABK14" s="113"/>
      <c r="ABL14" s="113"/>
      <c r="ABM14" s="113"/>
      <c r="ABN14" s="113"/>
      <c r="ABO14" s="113"/>
      <c r="ABP14" s="113"/>
      <c r="ABQ14" s="113"/>
      <c r="ABR14" s="113"/>
      <c r="ABS14" s="113"/>
      <c r="ABT14" s="113"/>
      <c r="ABU14" s="113"/>
      <c r="ABV14" s="113"/>
      <c r="ABW14" s="113"/>
      <c r="ABX14" s="113"/>
      <c r="ABY14" s="113"/>
      <c r="ABZ14" s="113"/>
      <c r="ACA14" s="113"/>
      <c r="ACB14" s="113"/>
      <c r="ACC14" s="113"/>
      <c r="ACD14" s="113"/>
      <c r="ACE14" s="113"/>
      <c r="ACF14" s="113"/>
      <c r="ACG14" s="113"/>
      <c r="ACH14" s="113"/>
      <c r="ACI14" s="113"/>
      <c r="ACJ14" s="113"/>
      <c r="ACK14" s="113"/>
      <c r="ACL14" s="113"/>
      <c r="ACM14" s="113"/>
      <c r="ACN14" s="113"/>
      <c r="ACO14" s="113"/>
      <c r="ACP14" s="113"/>
      <c r="ACQ14" s="113"/>
      <c r="ACR14" s="113"/>
      <c r="ACS14" s="113"/>
      <c r="ACT14" s="113"/>
      <c r="ACU14" s="113"/>
      <c r="ACV14" s="113"/>
      <c r="ACW14" s="113"/>
      <c r="ACX14" s="113"/>
      <c r="ACY14" s="113"/>
      <c r="ACZ14" s="113"/>
      <c r="ADA14" s="113"/>
      <c r="ADB14" s="113"/>
      <c r="ADC14" s="113"/>
      <c r="ADD14" s="113"/>
      <c r="ADE14" s="113"/>
      <c r="ADF14" s="113"/>
      <c r="ADG14" s="113"/>
      <c r="ADH14" s="113"/>
      <c r="ADI14" s="113"/>
      <c r="ADJ14" s="113"/>
      <c r="ADK14" s="113"/>
      <c r="ADL14" s="113"/>
      <c r="ADM14" s="113"/>
      <c r="ADN14" s="113"/>
      <c r="ADO14" s="113"/>
      <c r="ADP14" s="113"/>
      <c r="ADQ14" s="113"/>
      <c r="ADR14" s="113"/>
      <c r="ADS14" s="113"/>
      <c r="ADT14" s="113"/>
      <c r="ADU14" s="113"/>
      <c r="ADV14" s="113"/>
      <c r="ADW14" s="113"/>
      <c r="ADX14" s="113"/>
      <c r="ADY14" s="113"/>
      <c r="ADZ14" s="113"/>
      <c r="AEA14" s="113"/>
      <c r="AEB14" s="113"/>
      <c r="AEC14" s="113"/>
      <c r="AED14" s="113"/>
      <c r="AEE14" s="113"/>
      <c r="AEF14" s="113"/>
      <c r="AEG14" s="113"/>
      <c r="AEH14" s="113"/>
      <c r="AEI14" s="113"/>
      <c r="AEJ14" s="113"/>
      <c r="AEK14" s="113"/>
      <c r="AEL14" s="113"/>
      <c r="AEM14" s="113"/>
      <c r="AEN14" s="113"/>
      <c r="AEO14" s="113"/>
      <c r="AEP14" s="113"/>
      <c r="AEQ14" s="113"/>
      <c r="AER14" s="113"/>
      <c r="AES14" s="113"/>
      <c r="AET14" s="113"/>
      <c r="AEU14" s="113"/>
      <c r="AEV14" s="113"/>
      <c r="AEW14" s="113"/>
      <c r="AEX14" s="113"/>
      <c r="AEY14" s="113"/>
      <c r="AEZ14" s="113"/>
      <c r="AFA14" s="113"/>
      <c r="AFB14" s="113"/>
      <c r="AFC14" s="113"/>
      <c r="AFD14" s="113"/>
      <c r="AFE14" s="113"/>
      <c r="AFF14" s="113"/>
      <c r="AFG14" s="113"/>
      <c r="AFH14" s="113"/>
      <c r="AFI14" s="113"/>
      <c r="AFJ14" s="113"/>
      <c r="AFK14" s="113"/>
      <c r="AFL14" s="113"/>
      <c r="AFM14" s="113"/>
      <c r="AFN14" s="113"/>
      <c r="AFO14" s="113"/>
      <c r="AFP14" s="113"/>
      <c r="AFQ14" s="113"/>
      <c r="AFR14" s="113"/>
      <c r="AFS14" s="113"/>
      <c r="AFT14" s="113"/>
      <c r="AFU14" s="113"/>
      <c r="AFV14" s="113"/>
      <c r="AFW14" s="113"/>
      <c r="AFX14" s="113"/>
      <c r="AFY14" s="113"/>
      <c r="AFZ14" s="113"/>
      <c r="AGA14" s="113"/>
      <c r="AGB14" s="113"/>
      <c r="AGC14" s="113"/>
      <c r="AGD14" s="113"/>
      <c r="AGE14" s="113"/>
      <c r="AGF14" s="113"/>
      <c r="AGG14" s="113"/>
      <c r="AGH14" s="113"/>
      <c r="AGI14" s="113"/>
      <c r="AGJ14" s="113"/>
      <c r="AGK14" s="113"/>
      <c r="AGL14" s="113"/>
      <c r="AGM14" s="113"/>
      <c r="AGN14" s="113"/>
      <c r="AGO14" s="113"/>
      <c r="AGP14" s="113"/>
      <c r="AGQ14" s="113"/>
      <c r="AGR14" s="113"/>
      <c r="AGS14" s="113"/>
      <c r="AGT14" s="113"/>
      <c r="AGU14" s="113"/>
      <c r="AGV14" s="113"/>
      <c r="AGW14" s="113"/>
      <c r="AGX14" s="113"/>
      <c r="AGY14" s="113"/>
      <c r="AGZ14" s="113"/>
      <c r="AHA14" s="113"/>
      <c r="AHB14" s="113"/>
      <c r="AHC14" s="113"/>
      <c r="AHD14" s="113"/>
      <c r="AHE14" s="113"/>
      <c r="AHF14" s="113"/>
      <c r="AHG14" s="113"/>
      <c r="AHH14" s="113"/>
      <c r="AHI14" s="113"/>
      <c r="AHJ14" s="113"/>
      <c r="AHK14" s="113"/>
      <c r="AHL14" s="113"/>
      <c r="AHM14" s="113"/>
      <c r="AHN14" s="113"/>
      <c r="AHO14" s="113"/>
      <c r="AHP14" s="113"/>
      <c r="AHQ14" s="113"/>
      <c r="AHR14" s="113"/>
      <c r="AHS14" s="113"/>
      <c r="AHT14" s="113"/>
      <c r="AHU14" s="113"/>
      <c r="AHV14" s="113"/>
      <c r="AHW14" s="113"/>
      <c r="AHX14" s="113"/>
      <c r="AHY14" s="113"/>
      <c r="AHZ14" s="113"/>
      <c r="AIA14" s="113"/>
      <c r="AIB14" s="113"/>
      <c r="AIC14" s="113"/>
      <c r="AID14" s="113"/>
      <c r="AIE14" s="113"/>
      <c r="AIF14" s="113"/>
      <c r="AIG14" s="113"/>
      <c r="AIH14" s="113"/>
      <c r="AII14" s="113"/>
      <c r="AIJ14" s="113"/>
      <c r="AIK14" s="113"/>
      <c r="AIL14" s="113"/>
      <c r="AIM14" s="113"/>
      <c r="AIN14" s="113"/>
      <c r="AIO14" s="113"/>
      <c r="AIP14" s="113"/>
      <c r="AIQ14" s="113"/>
      <c r="AIR14" s="113"/>
      <c r="AIS14" s="113"/>
      <c r="AIT14" s="113"/>
      <c r="AIU14" s="113"/>
      <c r="AIV14" s="113"/>
      <c r="AIW14" s="113"/>
      <c r="AIX14" s="113"/>
      <c r="AIY14" s="113"/>
      <c r="AIZ14" s="113"/>
      <c r="AJA14" s="113"/>
      <c r="AJB14" s="113"/>
      <c r="AJC14" s="113"/>
      <c r="AJD14" s="113"/>
      <c r="AJE14" s="113"/>
      <c r="AJF14" s="113"/>
      <c r="AJG14" s="113"/>
      <c r="AJH14" s="113"/>
      <c r="AJI14" s="113"/>
      <c r="AJJ14" s="113"/>
      <c r="AJK14" s="113"/>
      <c r="AJL14" s="113"/>
      <c r="AJM14" s="113"/>
      <c r="AJN14" s="113"/>
      <c r="AJO14" s="113"/>
      <c r="AJP14" s="113"/>
      <c r="AJQ14" s="113"/>
      <c r="AJR14" s="113"/>
      <c r="AJS14" s="113"/>
      <c r="AJT14" s="113"/>
      <c r="AJU14" s="113"/>
      <c r="AJV14" s="113"/>
      <c r="AJW14" s="113"/>
      <c r="AJX14" s="113"/>
      <c r="AJY14" s="113"/>
      <c r="AJZ14" s="113"/>
      <c r="AKA14" s="113"/>
      <c r="AKB14" s="113"/>
      <c r="AKC14" s="113"/>
      <c r="AKD14" s="113"/>
      <c r="AKE14" s="113"/>
      <c r="AKF14" s="113"/>
      <c r="AKG14" s="113"/>
      <c r="AKH14" s="113"/>
      <c r="AKI14" s="113"/>
      <c r="AKJ14" s="113"/>
      <c r="AKK14" s="113"/>
      <c r="AKL14" s="113"/>
      <c r="AKM14" s="113"/>
      <c r="AKN14" s="113"/>
      <c r="AKO14" s="113"/>
      <c r="AKP14" s="113"/>
      <c r="AKQ14" s="113"/>
      <c r="AKR14" s="113"/>
      <c r="AKS14" s="113"/>
      <c r="AKT14" s="113"/>
      <c r="AKU14" s="113"/>
      <c r="AKV14" s="113"/>
      <c r="AKW14" s="113"/>
      <c r="AKX14" s="113"/>
      <c r="AKY14" s="113"/>
      <c r="AKZ14" s="113"/>
      <c r="ALA14" s="113"/>
      <c r="ALB14" s="113"/>
      <c r="ALC14" s="113"/>
      <c r="ALD14" s="113"/>
      <c r="ALE14" s="113"/>
      <c r="ALF14" s="113"/>
      <c r="ALG14" s="113"/>
      <c r="ALH14" s="113"/>
      <c r="ALI14" s="113"/>
      <c r="ALJ14" s="113"/>
      <c r="ALK14" s="113"/>
      <c r="ALL14" s="113"/>
      <c r="ALM14" s="113"/>
      <c r="ALN14" s="113"/>
      <c r="ALO14" s="113"/>
      <c r="ALP14" s="113"/>
      <c r="ALQ14" s="113"/>
      <c r="ALR14" s="113"/>
      <c r="ALS14" s="113"/>
      <c r="ALT14" s="113"/>
      <c r="ALU14" s="113"/>
      <c r="ALV14" s="113"/>
      <c r="ALW14" s="113"/>
      <c r="ALX14" s="113"/>
      <c r="ALY14" s="113"/>
      <c r="ALZ14" s="113"/>
      <c r="AMA14" s="113"/>
      <c r="AMB14" s="113"/>
      <c r="AMC14" s="113"/>
      <c r="AMD14" s="113"/>
      <c r="AME14" s="113"/>
      <c r="AMF14" s="113"/>
      <c r="AMG14" s="113"/>
      <c r="AMH14" s="113"/>
      <c r="AMI14" s="113"/>
      <c r="AMJ14" s="113"/>
      <c r="AMK14" s="113"/>
      <c r="AML14" s="113"/>
      <c r="AMM14" s="113"/>
      <c r="AMN14" s="113"/>
      <c r="AMO14" s="113"/>
      <c r="AMP14" s="113"/>
      <c r="AMQ14" s="113"/>
      <c r="AMR14" s="113"/>
      <c r="AMS14" s="113"/>
      <c r="AMT14" s="113"/>
      <c r="AMU14" s="113"/>
      <c r="AMV14" s="113"/>
      <c r="AMW14" s="113"/>
      <c r="AMX14" s="113"/>
      <c r="AMY14" s="113"/>
      <c r="AMZ14" s="113"/>
      <c r="ANA14" s="113"/>
      <c r="ANB14" s="113"/>
      <c r="ANC14" s="113"/>
      <c r="AND14" s="113"/>
      <c r="ANE14" s="113"/>
      <c r="ANF14" s="113"/>
      <c r="ANG14" s="113"/>
      <c r="ANH14" s="113"/>
      <c r="ANI14" s="113"/>
      <c r="ANJ14" s="113"/>
      <c r="ANK14" s="113"/>
      <c r="ANL14" s="113"/>
      <c r="ANM14" s="113"/>
      <c r="ANN14" s="113"/>
      <c r="ANO14" s="113"/>
      <c r="ANP14" s="113"/>
      <c r="ANQ14" s="113"/>
      <c r="ANR14" s="113"/>
      <c r="ANS14" s="113"/>
      <c r="ANT14" s="113"/>
      <c r="ANU14" s="113"/>
      <c r="ANV14" s="113"/>
      <c r="ANW14" s="113"/>
      <c r="ANX14" s="113"/>
      <c r="ANY14" s="113"/>
      <c r="ANZ14" s="113"/>
      <c r="AOA14" s="113"/>
      <c r="AOB14" s="113"/>
      <c r="AOC14" s="113"/>
      <c r="AOD14" s="113"/>
      <c r="AOE14" s="113"/>
      <c r="AOF14" s="113"/>
      <c r="AOG14" s="113"/>
      <c r="AOH14" s="113"/>
      <c r="AOI14" s="113"/>
      <c r="AOJ14" s="113"/>
      <c r="AOK14" s="113"/>
      <c r="AOL14" s="113"/>
      <c r="AOM14" s="113"/>
      <c r="AON14" s="113"/>
      <c r="AOO14" s="113"/>
      <c r="AOP14" s="113"/>
      <c r="AOQ14" s="113"/>
      <c r="AOR14" s="113"/>
      <c r="AOS14" s="113"/>
      <c r="AOT14" s="113"/>
      <c r="AOU14" s="113"/>
      <c r="AOV14" s="113"/>
      <c r="AOW14" s="113"/>
      <c r="AOX14" s="113"/>
      <c r="AOY14" s="113"/>
      <c r="AOZ14" s="113"/>
      <c r="APA14" s="113"/>
      <c r="APB14" s="113"/>
      <c r="APC14" s="113"/>
      <c r="APD14" s="113"/>
      <c r="APE14" s="113"/>
      <c r="APF14" s="113"/>
      <c r="APG14" s="113"/>
      <c r="APH14" s="113"/>
      <c r="API14" s="113"/>
      <c r="APJ14" s="113"/>
      <c r="APK14" s="113"/>
      <c r="APL14" s="113"/>
      <c r="APM14" s="113"/>
      <c r="APN14" s="113"/>
      <c r="APO14" s="113"/>
      <c r="APP14" s="113"/>
      <c r="APQ14" s="113"/>
      <c r="APR14" s="113"/>
      <c r="APS14" s="113"/>
      <c r="APT14" s="113"/>
      <c r="APU14" s="113"/>
      <c r="APV14" s="113"/>
      <c r="APW14" s="113"/>
      <c r="APX14" s="113"/>
      <c r="APY14" s="113"/>
      <c r="APZ14" s="113"/>
      <c r="AQA14" s="113"/>
      <c r="AQB14" s="113"/>
      <c r="AQC14" s="113"/>
      <c r="AQD14" s="113"/>
      <c r="AQE14" s="113"/>
      <c r="AQF14" s="113"/>
      <c r="AQG14" s="113"/>
      <c r="AQH14" s="113"/>
      <c r="AQI14" s="113"/>
      <c r="AQJ14" s="113"/>
      <c r="AQK14" s="113"/>
      <c r="AQL14" s="113"/>
      <c r="AQM14" s="113"/>
      <c r="AQN14" s="113"/>
      <c r="AQO14" s="113"/>
      <c r="AQP14" s="113"/>
      <c r="AQQ14" s="113"/>
      <c r="AQR14" s="113"/>
      <c r="AQS14" s="113"/>
      <c r="AQT14" s="113"/>
      <c r="AQU14" s="113"/>
      <c r="AQV14" s="113"/>
      <c r="AQW14" s="113"/>
      <c r="AQX14" s="113"/>
      <c r="AQY14" s="113"/>
      <c r="AQZ14" s="113"/>
      <c r="ARA14" s="113"/>
      <c r="ARB14" s="113"/>
      <c r="ARC14" s="113"/>
      <c r="ARD14" s="113"/>
      <c r="ARE14" s="113"/>
      <c r="ARF14" s="113"/>
      <c r="ARG14" s="113"/>
      <c r="ARH14" s="113"/>
      <c r="ARI14" s="113"/>
      <c r="ARJ14" s="113"/>
      <c r="ARK14" s="113"/>
      <c r="ARL14" s="113"/>
      <c r="ARM14" s="113"/>
      <c r="ARN14" s="113"/>
      <c r="ARO14" s="113"/>
      <c r="ARP14" s="113"/>
      <c r="ARQ14" s="113"/>
      <c r="ARR14" s="113"/>
      <c r="ARS14" s="113"/>
      <c r="ART14" s="113"/>
      <c r="ARU14" s="113"/>
      <c r="ARV14" s="113"/>
      <c r="ARW14" s="113"/>
      <c r="ARX14" s="113"/>
      <c r="ARY14" s="113"/>
      <c r="ARZ14" s="113"/>
      <c r="ASA14" s="113"/>
      <c r="ASB14" s="113"/>
      <c r="ASC14" s="113"/>
      <c r="ASD14" s="113"/>
      <c r="ASE14" s="113"/>
      <c r="ASF14" s="113"/>
      <c r="ASG14" s="113"/>
      <c r="ASH14" s="113"/>
      <c r="ASI14" s="113"/>
      <c r="ASJ14" s="113"/>
      <c r="ASK14" s="113"/>
      <c r="ASL14" s="113"/>
      <c r="ASM14" s="113"/>
      <c r="ASN14" s="113"/>
      <c r="ASO14" s="113"/>
      <c r="ASP14" s="113"/>
      <c r="ASQ14" s="113"/>
      <c r="ASR14" s="113"/>
      <c r="ASS14" s="113"/>
      <c r="AST14" s="113"/>
      <c r="ASU14" s="113"/>
      <c r="ASV14" s="113"/>
      <c r="ASW14" s="113"/>
      <c r="ASX14" s="113"/>
      <c r="ASY14" s="113"/>
      <c r="ASZ14" s="113"/>
      <c r="ATA14" s="113"/>
      <c r="ATB14" s="113"/>
      <c r="ATC14" s="113"/>
      <c r="ATD14" s="113"/>
      <c r="ATE14" s="113"/>
      <c r="ATF14" s="113"/>
      <c r="ATG14" s="113"/>
      <c r="ATH14" s="113"/>
      <c r="ATI14" s="113"/>
      <c r="ATJ14" s="113"/>
      <c r="ATK14" s="113"/>
      <c r="ATL14" s="113"/>
      <c r="ATM14" s="113"/>
      <c r="ATN14" s="113"/>
      <c r="ATO14" s="113"/>
      <c r="ATP14" s="113"/>
      <c r="ATQ14" s="113"/>
      <c r="ATR14" s="113"/>
      <c r="ATS14" s="113"/>
      <c r="ATT14" s="113"/>
      <c r="ATU14" s="113"/>
      <c r="ATV14" s="113"/>
      <c r="ATW14" s="113"/>
      <c r="ATX14" s="113"/>
      <c r="ATY14" s="113"/>
      <c r="ATZ14" s="113"/>
      <c r="AUA14" s="113"/>
      <c r="AUB14" s="113"/>
      <c r="AUC14" s="113"/>
      <c r="AUD14" s="113"/>
      <c r="AUE14" s="113"/>
      <c r="AUF14" s="113"/>
      <c r="AUG14" s="113"/>
      <c r="AUH14" s="113"/>
      <c r="AUI14" s="113"/>
      <c r="AUJ14" s="113"/>
      <c r="AUK14" s="113"/>
      <c r="AUL14" s="113"/>
      <c r="AUM14" s="113"/>
      <c r="AUN14" s="113"/>
      <c r="AUO14" s="113"/>
      <c r="AUP14" s="113"/>
      <c r="AUQ14" s="113"/>
      <c r="AUR14" s="113"/>
      <c r="AUS14" s="113"/>
      <c r="AUT14" s="113"/>
      <c r="AUU14" s="113"/>
      <c r="AUV14" s="113"/>
      <c r="AUW14" s="113"/>
      <c r="AUX14" s="113"/>
      <c r="AUY14" s="113"/>
      <c r="AUZ14" s="113"/>
      <c r="AVA14" s="113"/>
      <c r="AVB14" s="113"/>
      <c r="AVC14" s="113"/>
      <c r="AVD14" s="113"/>
      <c r="AVE14" s="113"/>
      <c r="AVF14" s="113"/>
      <c r="AVG14" s="113"/>
      <c r="AVH14" s="113"/>
      <c r="AVI14" s="113"/>
      <c r="AVJ14" s="113"/>
      <c r="AVK14" s="113"/>
      <c r="AVL14" s="113"/>
      <c r="AVM14" s="113"/>
      <c r="AVN14" s="113"/>
      <c r="AVO14" s="113"/>
      <c r="AVP14" s="113"/>
      <c r="AVQ14" s="113"/>
      <c r="AVR14" s="113"/>
      <c r="AVS14" s="113"/>
      <c r="AVT14" s="113"/>
      <c r="AVU14" s="113"/>
      <c r="AVV14" s="113"/>
      <c r="AVW14" s="113"/>
      <c r="AVX14" s="113"/>
      <c r="AVY14" s="113"/>
      <c r="AVZ14" s="113"/>
      <c r="AWA14" s="113"/>
      <c r="AWB14" s="113"/>
      <c r="AWC14" s="113"/>
      <c r="AWD14" s="113"/>
      <c r="AWE14" s="113"/>
      <c r="AWF14" s="113"/>
      <c r="AWG14" s="113"/>
      <c r="AWH14" s="113"/>
      <c r="AWI14" s="113"/>
      <c r="AWJ14" s="113"/>
      <c r="AWK14" s="113"/>
      <c r="AWL14" s="113"/>
      <c r="AWM14" s="113"/>
      <c r="AWN14" s="113"/>
      <c r="AWO14" s="113"/>
      <c r="AWP14" s="113"/>
      <c r="AWQ14" s="113"/>
      <c r="AWR14" s="113"/>
      <c r="AWS14" s="113"/>
      <c r="AWT14" s="113"/>
      <c r="AWU14" s="113"/>
      <c r="AWV14" s="113"/>
      <c r="AWW14" s="113"/>
      <c r="AWX14" s="113"/>
      <c r="AWY14" s="113"/>
      <c r="AWZ14" s="113"/>
      <c r="AXA14" s="113"/>
      <c r="AXB14" s="113"/>
      <c r="AXC14" s="113"/>
      <c r="AXD14" s="113"/>
      <c r="AXE14" s="113"/>
      <c r="AXF14" s="113"/>
      <c r="AXG14" s="113"/>
      <c r="AXH14" s="113"/>
      <c r="AXI14" s="113"/>
      <c r="AXJ14" s="113"/>
      <c r="AXK14" s="113"/>
      <c r="AXL14" s="113"/>
      <c r="AXM14" s="113"/>
      <c r="AXN14" s="113"/>
      <c r="AXO14" s="113"/>
      <c r="AXP14" s="113"/>
      <c r="AXQ14" s="113"/>
      <c r="AXR14" s="113"/>
      <c r="AXS14" s="113"/>
      <c r="AXT14" s="113"/>
      <c r="AXU14" s="113"/>
      <c r="AXV14" s="113"/>
      <c r="AXW14" s="113"/>
      <c r="AXX14" s="113"/>
      <c r="AXY14" s="113"/>
      <c r="AXZ14" s="113"/>
      <c r="AYA14" s="113"/>
      <c r="AYB14" s="113"/>
      <c r="AYC14" s="113"/>
      <c r="AYD14" s="113"/>
      <c r="AYE14" s="113"/>
      <c r="AYF14" s="113"/>
      <c r="AYG14" s="113"/>
      <c r="AYH14" s="113"/>
      <c r="AYI14" s="113"/>
      <c r="AYJ14" s="113"/>
      <c r="AYK14" s="113"/>
      <c r="AYL14" s="113"/>
      <c r="AYM14" s="113"/>
      <c r="AYN14" s="113"/>
      <c r="AYO14" s="113"/>
      <c r="AYP14" s="113"/>
      <c r="AYQ14" s="113"/>
      <c r="AYR14" s="113"/>
      <c r="AYS14" s="113"/>
      <c r="AYT14" s="113"/>
      <c r="AYU14" s="113"/>
      <c r="AYV14" s="113"/>
      <c r="AYW14" s="113"/>
      <c r="AYX14" s="113"/>
      <c r="AYY14" s="113"/>
      <c r="AYZ14" s="113"/>
      <c r="AZA14" s="113"/>
      <c r="AZB14" s="113"/>
      <c r="AZC14" s="113"/>
      <c r="AZD14" s="113"/>
      <c r="AZE14" s="113"/>
      <c r="AZF14" s="113"/>
      <c r="AZG14" s="113"/>
      <c r="AZH14" s="113"/>
      <c r="AZI14" s="113"/>
      <c r="AZJ14" s="113"/>
      <c r="AZK14" s="113"/>
      <c r="AZL14" s="113"/>
      <c r="AZM14" s="113"/>
      <c r="AZN14" s="113"/>
      <c r="AZO14" s="113"/>
      <c r="AZP14" s="113"/>
      <c r="AZQ14" s="113"/>
      <c r="AZR14" s="113"/>
      <c r="AZS14" s="113"/>
      <c r="AZT14" s="113"/>
      <c r="AZU14" s="113"/>
      <c r="AZV14" s="113"/>
      <c r="AZW14" s="113"/>
      <c r="AZX14" s="113"/>
      <c r="AZY14" s="113"/>
      <c r="AZZ14" s="113"/>
      <c r="BAA14" s="113"/>
      <c r="BAB14" s="113"/>
      <c r="BAC14" s="113"/>
      <c r="BAD14" s="113"/>
      <c r="BAE14" s="113"/>
      <c r="BAF14" s="113"/>
      <c r="BAG14" s="113"/>
      <c r="BAH14" s="113"/>
      <c r="BAI14" s="113"/>
      <c r="BAJ14" s="113"/>
      <c r="BAK14" s="113"/>
      <c r="BAL14" s="113"/>
      <c r="BAM14" s="113"/>
      <c r="BAN14" s="113"/>
      <c r="BAO14" s="113"/>
      <c r="BAP14" s="113"/>
      <c r="BAQ14" s="113"/>
      <c r="BAR14" s="113"/>
      <c r="BAS14" s="113"/>
      <c r="BAT14" s="113"/>
      <c r="BAU14" s="113"/>
      <c r="BAV14" s="113"/>
      <c r="BAW14" s="113"/>
      <c r="BAX14" s="113"/>
      <c r="BAY14" s="113"/>
      <c r="BAZ14" s="113"/>
      <c r="BBA14" s="113"/>
      <c r="BBB14" s="113"/>
      <c r="BBC14" s="113"/>
      <c r="BBD14" s="113"/>
      <c r="BBE14" s="113"/>
      <c r="BBF14" s="113"/>
      <c r="BBG14" s="113"/>
      <c r="BBH14" s="113"/>
      <c r="BBI14" s="113"/>
      <c r="BBJ14" s="113"/>
      <c r="BBK14" s="113"/>
      <c r="BBL14" s="113"/>
      <c r="BBM14" s="113"/>
      <c r="BBN14" s="113"/>
      <c r="BBO14" s="113"/>
      <c r="BBP14" s="113"/>
      <c r="BBQ14" s="113"/>
      <c r="BBR14" s="113"/>
      <c r="BBS14" s="113"/>
      <c r="BBT14" s="113"/>
      <c r="BBU14" s="113"/>
      <c r="BBV14" s="113"/>
      <c r="BBW14" s="113"/>
      <c r="BBX14" s="113"/>
      <c r="BBY14" s="113"/>
      <c r="BBZ14" s="113"/>
      <c r="BCA14" s="113"/>
      <c r="BCB14" s="113"/>
      <c r="BCC14" s="113"/>
      <c r="BCD14" s="113"/>
      <c r="BCE14" s="113"/>
      <c r="BCF14" s="113"/>
      <c r="BCG14" s="113"/>
      <c r="BCH14" s="113"/>
      <c r="BCI14" s="113"/>
      <c r="BCJ14" s="113"/>
      <c r="BCK14" s="113"/>
      <c r="BCL14" s="113"/>
      <c r="BCM14" s="113"/>
      <c r="BCN14" s="113"/>
      <c r="BCO14" s="113"/>
      <c r="BCP14" s="113"/>
      <c r="BCQ14" s="113"/>
      <c r="BCR14" s="113"/>
      <c r="BCS14" s="113"/>
      <c r="BCT14" s="113"/>
      <c r="BCU14" s="113"/>
      <c r="BCV14" s="113"/>
      <c r="BCW14" s="113"/>
      <c r="BCX14" s="113"/>
      <c r="BCY14" s="113"/>
      <c r="BCZ14" s="113"/>
      <c r="BDA14" s="113"/>
      <c r="BDB14" s="113"/>
      <c r="BDC14" s="113"/>
      <c r="BDD14" s="113"/>
      <c r="BDE14" s="113"/>
      <c r="BDF14" s="113"/>
      <c r="BDG14" s="113"/>
      <c r="BDH14" s="113"/>
      <c r="BDI14" s="113"/>
      <c r="BDJ14" s="113"/>
      <c r="BDK14" s="113"/>
      <c r="BDL14" s="113"/>
      <c r="BDM14" s="113"/>
      <c r="BDN14" s="113"/>
      <c r="BDO14" s="113"/>
      <c r="BDP14" s="113"/>
      <c r="BDQ14" s="113"/>
      <c r="BDR14" s="113"/>
      <c r="BDS14" s="113"/>
      <c r="BDT14" s="113"/>
      <c r="BDU14" s="113"/>
      <c r="BDV14" s="113"/>
      <c r="BDW14" s="113"/>
      <c r="BDX14" s="113"/>
      <c r="BDY14" s="113"/>
      <c r="BDZ14" s="113"/>
      <c r="BEA14" s="113"/>
      <c r="BEB14" s="113"/>
      <c r="BEC14" s="113"/>
      <c r="BED14" s="113"/>
      <c r="BEE14" s="113"/>
      <c r="BEF14" s="113"/>
      <c r="BEG14" s="113"/>
      <c r="BEH14" s="113"/>
      <c r="BEI14" s="113"/>
      <c r="BEJ14" s="113"/>
      <c r="BEK14" s="113"/>
      <c r="BEL14" s="113"/>
      <c r="BEM14" s="113"/>
      <c r="BEN14" s="113"/>
      <c r="BEO14" s="113"/>
      <c r="BEP14" s="113"/>
      <c r="BEQ14" s="113"/>
      <c r="BER14" s="113"/>
      <c r="BES14" s="113"/>
      <c r="BET14" s="113"/>
      <c r="BEU14" s="113"/>
      <c r="BEV14" s="113"/>
      <c r="BEW14" s="113"/>
      <c r="BEX14" s="113"/>
      <c r="BEY14" s="113"/>
      <c r="BEZ14" s="113"/>
      <c r="BFA14" s="113"/>
      <c r="BFB14" s="113"/>
      <c r="BFC14" s="113"/>
      <c r="BFD14" s="113"/>
      <c r="BFE14" s="113"/>
      <c r="BFF14" s="113"/>
      <c r="BFG14" s="113"/>
      <c r="BFH14" s="113"/>
      <c r="BFI14" s="113"/>
      <c r="BFJ14" s="113"/>
      <c r="BFK14" s="113"/>
      <c r="BFL14" s="113"/>
      <c r="BFM14" s="113"/>
      <c r="BFN14" s="113"/>
      <c r="BFO14" s="113"/>
      <c r="BFP14" s="113"/>
      <c r="BFQ14" s="113"/>
      <c r="BFR14" s="113"/>
      <c r="BFS14" s="113"/>
      <c r="BFT14" s="113"/>
      <c r="BFU14" s="113"/>
      <c r="BFV14" s="113"/>
      <c r="BFW14" s="113"/>
      <c r="BFX14" s="113"/>
      <c r="BFY14" s="113"/>
      <c r="BFZ14" s="113"/>
      <c r="BGA14" s="113"/>
      <c r="BGB14" s="113"/>
      <c r="BGC14" s="113"/>
      <c r="BGD14" s="113"/>
      <c r="BGE14" s="113"/>
      <c r="BGF14" s="113"/>
      <c r="BGG14" s="113"/>
      <c r="BGH14" s="113"/>
      <c r="BGI14" s="113"/>
      <c r="BGJ14" s="113"/>
      <c r="BGK14" s="113"/>
      <c r="BGL14" s="113"/>
      <c r="BGM14" s="113"/>
      <c r="BGN14" s="113"/>
      <c r="BGO14" s="113"/>
      <c r="BGP14" s="113"/>
      <c r="BGQ14" s="113"/>
      <c r="BGR14" s="113"/>
      <c r="BGS14" s="113"/>
      <c r="BGT14" s="113"/>
      <c r="BGU14" s="113"/>
      <c r="BGV14" s="113"/>
      <c r="BGW14" s="113"/>
      <c r="BGX14" s="113"/>
      <c r="BGY14" s="113"/>
      <c r="BGZ14" s="113"/>
      <c r="BHA14" s="113"/>
      <c r="BHB14" s="113"/>
      <c r="BHC14" s="113"/>
      <c r="BHD14" s="113"/>
      <c r="BHE14" s="113"/>
      <c r="BHF14" s="113"/>
      <c r="BHG14" s="113"/>
      <c r="BHH14" s="113"/>
      <c r="BHI14" s="113"/>
      <c r="BHJ14" s="113"/>
      <c r="BHK14" s="113"/>
      <c r="BHL14" s="113"/>
      <c r="BHM14" s="113"/>
      <c r="BHN14" s="113"/>
      <c r="BHO14" s="113"/>
      <c r="BHP14" s="113"/>
      <c r="BHQ14" s="113"/>
      <c r="BHR14" s="113"/>
      <c r="BHS14" s="113"/>
      <c r="BHT14" s="113"/>
      <c r="BHU14" s="113"/>
      <c r="BHV14" s="113"/>
      <c r="BHW14" s="113"/>
      <c r="BHX14" s="113"/>
      <c r="BHY14" s="113"/>
      <c r="BHZ14" s="113"/>
      <c r="BIA14" s="113"/>
      <c r="BIB14" s="113"/>
      <c r="BIC14" s="113"/>
      <c r="BID14" s="113"/>
      <c r="BIE14" s="113"/>
      <c r="BIF14" s="113"/>
      <c r="BIG14" s="113"/>
      <c r="BIH14" s="113"/>
      <c r="BII14" s="113"/>
      <c r="BIJ14" s="113"/>
      <c r="BIK14" s="113"/>
      <c r="BIL14" s="113"/>
      <c r="BIM14" s="113"/>
      <c r="BIN14" s="113"/>
      <c r="BIO14" s="113"/>
      <c r="BIP14" s="113"/>
      <c r="BIQ14" s="113"/>
      <c r="BIR14" s="113"/>
      <c r="BIS14" s="113"/>
      <c r="BIT14" s="113"/>
      <c r="BIU14" s="113"/>
      <c r="BIV14" s="113"/>
      <c r="BIW14" s="113"/>
      <c r="BIX14" s="113"/>
      <c r="BIY14" s="113"/>
      <c r="BIZ14" s="113"/>
      <c r="BJA14" s="113"/>
      <c r="BJB14" s="113"/>
      <c r="BJC14" s="113"/>
      <c r="BJD14" s="113"/>
      <c r="BJE14" s="113"/>
      <c r="BJF14" s="113"/>
      <c r="BJG14" s="113"/>
      <c r="BJH14" s="113"/>
      <c r="BJI14" s="113"/>
      <c r="BJJ14" s="113"/>
      <c r="BJK14" s="113"/>
      <c r="BJL14" s="113"/>
      <c r="BJM14" s="113"/>
      <c r="BJN14" s="113"/>
      <c r="BJO14" s="113"/>
      <c r="BJP14" s="113"/>
      <c r="BJQ14" s="113"/>
      <c r="BJR14" s="113"/>
      <c r="BJS14" s="113"/>
      <c r="BJT14" s="113"/>
      <c r="BJU14" s="113"/>
      <c r="BJV14" s="113"/>
      <c r="BJW14" s="113"/>
      <c r="BJX14" s="113"/>
      <c r="BJY14" s="113"/>
      <c r="BJZ14" s="113"/>
      <c r="BKA14" s="113"/>
      <c r="BKB14" s="113"/>
      <c r="BKC14" s="113"/>
      <c r="BKD14" s="113"/>
      <c r="BKE14" s="113"/>
      <c r="BKF14" s="113"/>
      <c r="BKG14" s="113"/>
      <c r="BKH14" s="113"/>
      <c r="BKI14" s="113"/>
      <c r="BKJ14" s="113"/>
      <c r="BKK14" s="113"/>
      <c r="BKL14" s="113"/>
      <c r="BKM14" s="113"/>
      <c r="BKN14" s="113"/>
      <c r="BKO14" s="113"/>
      <c r="BKP14" s="113"/>
      <c r="BKQ14" s="113"/>
      <c r="BKR14" s="113"/>
      <c r="BKS14" s="113"/>
      <c r="BKT14" s="113"/>
      <c r="BKU14" s="113"/>
      <c r="BKV14" s="113"/>
      <c r="BKW14" s="113"/>
      <c r="BKX14" s="113"/>
      <c r="BKY14" s="113"/>
      <c r="BKZ14" s="113"/>
      <c r="BLA14" s="113"/>
      <c r="BLB14" s="113"/>
      <c r="BLC14" s="113"/>
      <c r="BLD14" s="113"/>
      <c r="BLE14" s="113"/>
      <c r="BLF14" s="113"/>
      <c r="BLG14" s="113"/>
      <c r="BLH14" s="113"/>
      <c r="BLI14" s="113"/>
      <c r="BLJ14" s="113"/>
      <c r="BLK14" s="113"/>
      <c r="BLL14" s="113"/>
      <c r="BLM14" s="113"/>
      <c r="BLN14" s="113"/>
      <c r="BLO14" s="113"/>
      <c r="BLP14" s="113"/>
      <c r="BLQ14" s="113"/>
      <c r="BLR14" s="113"/>
      <c r="BLS14" s="113"/>
      <c r="BLT14" s="113"/>
      <c r="BLU14" s="113"/>
      <c r="BLV14" s="113"/>
      <c r="BLW14" s="113"/>
      <c r="BLX14" s="113"/>
      <c r="BLY14" s="113"/>
      <c r="BLZ14" s="113"/>
      <c r="BMA14" s="113"/>
      <c r="BMB14" s="113"/>
      <c r="BMC14" s="113"/>
      <c r="BMD14" s="113"/>
      <c r="BME14" s="113"/>
      <c r="BMF14" s="113"/>
      <c r="BMG14" s="113"/>
      <c r="BMH14" s="113"/>
      <c r="BMI14" s="113"/>
      <c r="BMJ14" s="113"/>
      <c r="BMK14" s="113"/>
      <c r="BML14" s="113"/>
      <c r="BMM14" s="113"/>
      <c r="BMN14" s="113"/>
      <c r="BMO14" s="113"/>
      <c r="BMP14" s="113"/>
      <c r="BMQ14" s="113"/>
      <c r="BMR14" s="113"/>
      <c r="BMS14" s="113"/>
      <c r="BMT14" s="113"/>
      <c r="BMU14" s="113"/>
      <c r="BMV14" s="113"/>
      <c r="BMW14" s="113"/>
      <c r="BMX14" s="113"/>
      <c r="BMY14" s="113"/>
      <c r="BMZ14" s="113"/>
      <c r="BNA14" s="113"/>
      <c r="BNB14" s="113"/>
      <c r="BNC14" s="113"/>
      <c r="BND14" s="113"/>
      <c r="BNE14" s="113"/>
      <c r="BNF14" s="113"/>
      <c r="BNG14" s="113"/>
      <c r="BNH14" s="113"/>
      <c r="BNI14" s="113"/>
      <c r="BNJ14" s="113"/>
      <c r="BNK14" s="113"/>
      <c r="BNL14" s="113"/>
      <c r="BNM14" s="113"/>
      <c r="BNN14" s="113"/>
      <c r="BNO14" s="113"/>
      <c r="BNP14" s="113"/>
      <c r="BNQ14" s="113"/>
      <c r="BNR14" s="113"/>
      <c r="BNS14" s="113"/>
      <c r="BNT14" s="113"/>
      <c r="BNU14" s="113"/>
      <c r="BNV14" s="113"/>
      <c r="BNW14" s="113"/>
      <c r="BNX14" s="113"/>
      <c r="BNY14" s="113"/>
      <c r="BNZ14" s="113"/>
      <c r="BOA14" s="113"/>
      <c r="BOB14" s="113"/>
      <c r="BOC14" s="113"/>
      <c r="BOD14" s="113"/>
      <c r="BOE14" s="113"/>
      <c r="BOF14" s="113"/>
      <c r="BOG14" s="113"/>
      <c r="BOH14" s="113"/>
      <c r="BOI14" s="113"/>
      <c r="BOJ14" s="113"/>
      <c r="BOK14" s="113"/>
      <c r="BOL14" s="113"/>
      <c r="BOM14" s="113"/>
      <c r="BON14" s="113"/>
      <c r="BOO14" s="113"/>
      <c r="BOP14" s="113"/>
      <c r="BOQ14" s="113"/>
      <c r="BOR14" s="113"/>
      <c r="BOS14" s="113"/>
      <c r="BOT14" s="113"/>
      <c r="BOU14" s="113"/>
      <c r="BOV14" s="113"/>
      <c r="BOW14" s="113"/>
      <c r="BOX14" s="113"/>
      <c r="BOY14" s="113"/>
      <c r="BOZ14" s="113"/>
      <c r="BPA14" s="113"/>
      <c r="BPB14" s="113"/>
      <c r="BPC14" s="113"/>
      <c r="BPD14" s="113"/>
      <c r="BPE14" s="113"/>
      <c r="BPF14" s="113"/>
      <c r="BPG14" s="113"/>
      <c r="BPH14" s="113"/>
      <c r="BPI14" s="113"/>
      <c r="BPJ14" s="113"/>
      <c r="BPK14" s="113"/>
      <c r="BPL14" s="113"/>
      <c r="BPM14" s="113"/>
      <c r="BPN14" s="113"/>
      <c r="BPO14" s="113"/>
      <c r="BPP14" s="113"/>
      <c r="BPQ14" s="113"/>
      <c r="BPR14" s="113"/>
      <c r="BPS14" s="113"/>
      <c r="BPT14" s="113"/>
      <c r="BPU14" s="113"/>
      <c r="BPV14" s="113"/>
      <c r="BPW14" s="113"/>
      <c r="BPX14" s="113"/>
      <c r="BPY14" s="113"/>
      <c r="BPZ14" s="113"/>
      <c r="BQA14" s="113"/>
      <c r="BQB14" s="113"/>
      <c r="BQC14" s="113"/>
      <c r="BQD14" s="113"/>
      <c r="BQE14" s="113"/>
      <c r="BQF14" s="113"/>
      <c r="BQG14" s="113"/>
      <c r="BQH14" s="113"/>
      <c r="BQI14" s="113"/>
      <c r="BQJ14" s="113"/>
      <c r="BQK14" s="113"/>
      <c r="BQL14" s="113"/>
      <c r="BQM14" s="113"/>
      <c r="BQN14" s="113"/>
      <c r="BQO14" s="113"/>
      <c r="BQP14" s="113"/>
      <c r="BQQ14" s="113"/>
      <c r="BQR14" s="113"/>
      <c r="BQS14" s="113"/>
      <c r="BQT14" s="113"/>
      <c r="BQU14" s="113"/>
      <c r="BQV14" s="113"/>
      <c r="BQW14" s="113"/>
      <c r="BQX14" s="113"/>
      <c r="BQY14" s="113"/>
      <c r="BQZ14" s="113"/>
      <c r="BRA14" s="113"/>
      <c r="BRB14" s="113"/>
      <c r="BRC14" s="113"/>
      <c r="BRD14" s="113"/>
      <c r="BRE14" s="113"/>
      <c r="BRF14" s="113"/>
      <c r="BRG14" s="113"/>
      <c r="BRH14" s="113"/>
      <c r="BRI14" s="113"/>
      <c r="BRJ14" s="113"/>
      <c r="BRK14" s="113"/>
      <c r="BRL14" s="113"/>
      <c r="BRM14" s="113"/>
      <c r="BRN14" s="113"/>
      <c r="BRO14" s="113"/>
      <c r="BRP14" s="113"/>
      <c r="BRQ14" s="113"/>
      <c r="BRR14" s="113"/>
      <c r="BRS14" s="113"/>
      <c r="BRT14" s="113"/>
      <c r="BRU14" s="113"/>
      <c r="BRV14" s="113"/>
      <c r="BRW14" s="113"/>
      <c r="BRX14" s="113"/>
      <c r="BRY14" s="113"/>
      <c r="BRZ14" s="113"/>
      <c r="BSA14" s="113"/>
      <c r="BSB14" s="113"/>
      <c r="BSC14" s="113"/>
      <c r="BSD14" s="113"/>
      <c r="BSE14" s="113"/>
      <c r="BSF14" s="113"/>
      <c r="BSG14" s="113"/>
      <c r="BSH14" s="113"/>
      <c r="BSI14" s="113"/>
      <c r="BSJ14" s="113"/>
      <c r="BSK14" s="113"/>
      <c r="BSL14" s="113"/>
      <c r="BSM14" s="113"/>
      <c r="BSN14" s="113"/>
      <c r="BSO14" s="113"/>
      <c r="BSP14" s="113"/>
      <c r="BSQ14" s="113"/>
      <c r="BSR14" s="113"/>
      <c r="BSS14" s="113"/>
      <c r="BST14" s="113"/>
      <c r="BSU14" s="113"/>
      <c r="BSV14" s="113"/>
      <c r="BSW14" s="113"/>
      <c r="BSX14" s="113"/>
      <c r="BSY14" s="113"/>
      <c r="BSZ14" s="113"/>
      <c r="BTA14" s="113"/>
      <c r="BTB14" s="113"/>
      <c r="BTC14" s="113"/>
      <c r="BTD14" s="113"/>
      <c r="BTE14" s="113"/>
      <c r="BTF14" s="113"/>
      <c r="BTG14" s="113"/>
      <c r="BTH14" s="113"/>
      <c r="BTI14" s="113"/>
      <c r="BTJ14" s="113"/>
      <c r="BTK14" s="113"/>
      <c r="BTL14" s="113"/>
      <c r="BTM14" s="113"/>
      <c r="BTN14" s="113"/>
      <c r="BTO14" s="113"/>
      <c r="BTP14" s="113"/>
      <c r="BTQ14" s="113"/>
      <c r="BTR14" s="113"/>
      <c r="BTS14" s="113"/>
      <c r="BTT14" s="113"/>
      <c r="BTU14" s="113"/>
      <c r="BTV14" s="113"/>
      <c r="BTW14" s="113"/>
      <c r="BTX14" s="113"/>
      <c r="BTY14" s="113"/>
      <c r="BTZ14" s="113"/>
      <c r="BUA14" s="113"/>
      <c r="BUB14" s="113"/>
      <c r="BUC14" s="113"/>
      <c r="BUD14" s="113"/>
      <c r="BUE14" s="113"/>
      <c r="BUF14" s="113"/>
      <c r="BUG14" s="113"/>
      <c r="BUH14" s="113"/>
      <c r="BUI14" s="113"/>
      <c r="BUJ14" s="113"/>
      <c r="BUK14" s="113"/>
      <c r="BUL14" s="113"/>
      <c r="BUM14" s="113"/>
      <c r="BUN14" s="113"/>
      <c r="BUO14" s="113"/>
      <c r="BUP14" s="113"/>
      <c r="BUQ14" s="113"/>
      <c r="BUR14" s="113"/>
      <c r="BUS14" s="113"/>
      <c r="BUT14" s="113"/>
      <c r="BUU14" s="113"/>
      <c r="BUV14" s="113"/>
      <c r="BUW14" s="113"/>
      <c r="BUX14" s="113"/>
      <c r="BUY14" s="113"/>
      <c r="BUZ14" s="113"/>
      <c r="BVA14" s="113"/>
      <c r="BVB14" s="113"/>
      <c r="BVC14" s="113"/>
      <c r="BVD14" s="113"/>
      <c r="BVE14" s="113"/>
      <c r="BVF14" s="113"/>
      <c r="BVG14" s="113"/>
      <c r="BVH14" s="113"/>
      <c r="BVI14" s="113"/>
      <c r="BVJ14" s="113"/>
      <c r="BVK14" s="113"/>
      <c r="BVL14" s="113"/>
      <c r="BVM14" s="113"/>
      <c r="BVN14" s="113"/>
      <c r="BVO14" s="113"/>
      <c r="BVP14" s="113"/>
      <c r="BVQ14" s="113"/>
      <c r="BVR14" s="113"/>
      <c r="BVS14" s="113"/>
      <c r="BVT14" s="113"/>
      <c r="BVU14" s="113"/>
      <c r="BVV14" s="113"/>
      <c r="BVW14" s="113"/>
      <c r="BVX14" s="113"/>
      <c r="BVY14" s="113"/>
      <c r="BVZ14" s="113"/>
      <c r="BWA14" s="113"/>
      <c r="BWB14" s="113"/>
      <c r="BWC14" s="113"/>
      <c r="BWD14" s="113"/>
      <c r="BWE14" s="113"/>
      <c r="BWF14" s="113"/>
      <c r="BWG14" s="113"/>
      <c r="BWH14" s="113"/>
      <c r="BWI14" s="113"/>
      <c r="BWJ14" s="113"/>
      <c r="BWK14" s="113"/>
      <c r="BWL14" s="113"/>
      <c r="BWM14" s="113"/>
      <c r="BWN14" s="113"/>
      <c r="BWO14" s="113"/>
      <c r="BWP14" s="113"/>
      <c r="BWQ14" s="113"/>
      <c r="BWR14" s="113"/>
      <c r="BWS14" s="113"/>
      <c r="BWT14" s="113"/>
      <c r="BWU14" s="113"/>
      <c r="BWV14" s="113"/>
      <c r="BWW14" s="113"/>
      <c r="BWX14" s="113"/>
      <c r="BWY14" s="113"/>
      <c r="BWZ14" s="113"/>
      <c r="BXA14" s="113"/>
      <c r="BXB14" s="113"/>
      <c r="BXC14" s="113"/>
      <c r="BXD14" s="113"/>
      <c r="BXE14" s="113"/>
      <c r="BXF14" s="113"/>
      <c r="BXG14" s="113"/>
      <c r="BXH14" s="113"/>
      <c r="BXI14" s="113"/>
      <c r="BXJ14" s="113"/>
      <c r="BXK14" s="113"/>
      <c r="BXL14" s="113"/>
      <c r="BXM14" s="113"/>
      <c r="BXN14" s="113"/>
      <c r="BXO14" s="113"/>
      <c r="BXP14" s="113"/>
      <c r="BXQ14" s="113"/>
      <c r="BXR14" s="113"/>
      <c r="BXS14" s="113"/>
      <c r="BXT14" s="113"/>
      <c r="BXU14" s="113"/>
      <c r="BXV14" s="113"/>
      <c r="BXW14" s="113"/>
      <c r="BXX14" s="113"/>
      <c r="BXY14" s="113"/>
      <c r="BXZ14" s="113"/>
      <c r="BYA14" s="113"/>
      <c r="BYB14" s="113"/>
      <c r="BYC14" s="113"/>
      <c r="BYD14" s="113"/>
      <c r="BYE14" s="113"/>
      <c r="BYF14" s="113"/>
      <c r="BYG14" s="113"/>
      <c r="BYH14" s="113"/>
      <c r="BYI14" s="113"/>
      <c r="BYJ14" s="113"/>
      <c r="BYK14" s="113"/>
      <c r="BYL14" s="113"/>
      <c r="BYM14" s="113"/>
      <c r="BYN14" s="113"/>
      <c r="BYO14" s="113"/>
      <c r="BYP14" s="113"/>
      <c r="BYQ14" s="113"/>
      <c r="BYR14" s="113"/>
      <c r="BYS14" s="113"/>
      <c r="BYT14" s="113"/>
      <c r="BYU14" s="113"/>
      <c r="BYV14" s="113"/>
      <c r="BYW14" s="113"/>
      <c r="BYX14" s="113"/>
      <c r="BYY14" s="113"/>
      <c r="BYZ14" s="113"/>
      <c r="BZA14" s="113"/>
      <c r="BZB14" s="113"/>
      <c r="BZC14" s="113"/>
      <c r="BZD14" s="113"/>
      <c r="BZE14" s="113"/>
      <c r="BZF14" s="113"/>
      <c r="BZG14" s="113"/>
      <c r="BZH14" s="113"/>
      <c r="BZI14" s="113"/>
      <c r="BZJ14" s="113"/>
      <c r="BZK14" s="113"/>
      <c r="BZL14" s="113"/>
      <c r="BZM14" s="113"/>
      <c r="BZN14" s="113"/>
      <c r="BZO14" s="113"/>
      <c r="BZP14" s="113"/>
      <c r="BZQ14" s="113"/>
      <c r="BZR14" s="113"/>
      <c r="BZS14" s="113"/>
      <c r="BZT14" s="113"/>
      <c r="BZU14" s="113"/>
      <c r="BZV14" s="113"/>
      <c r="BZW14" s="113"/>
      <c r="BZX14" s="113"/>
      <c r="BZY14" s="113"/>
      <c r="BZZ14" s="113"/>
      <c r="CAA14" s="113"/>
      <c r="CAB14" s="113"/>
      <c r="CAC14" s="113"/>
      <c r="CAD14" s="113"/>
      <c r="CAE14" s="113"/>
      <c r="CAF14" s="113"/>
      <c r="CAG14" s="113"/>
      <c r="CAH14" s="113"/>
      <c r="CAI14" s="113"/>
      <c r="CAJ14" s="113"/>
      <c r="CAK14" s="113"/>
      <c r="CAL14" s="113"/>
      <c r="CAM14" s="113"/>
      <c r="CAN14" s="113"/>
      <c r="CAO14" s="113"/>
      <c r="CAP14" s="113"/>
      <c r="CAQ14" s="113"/>
      <c r="CAR14" s="113"/>
      <c r="CAS14" s="113"/>
      <c r="CAT14" s="113"/>
      <c r="CAU14" s="113"/>
      <c r="CAV14" s="113"/>
      <c r="CAW14" s="113"/>
      <c r="CAX14" s="113"/>
      <c r="CAY14" s="113"/>
      <c r="CAZ14" s="113"/>
      <c r="CBA14" s="113"/>
      <c r="CBB14" s="113"/>
      <c r="CBC14" s="113"/>
      <c r="CBD14" s="113"/>
      <c r="CBE14" s="113"/>
      <c r="CBF14" s="113"/>
      <c r="CBG14" s="113"/>
      <c r="CBH14" s="113"/>
      <c r="CBI14" s="113"/>
      <c r="CBJ14" s="113"/>
      <c r="CBK14" s="113"/>
      <c r="CBL14" s="113"/>
      <c r="CBM14" s="113"/>
      <c r="CBN14" s="113"/>
      <c r="CBO14" s="113"/>
      <c r="CBP14" s="113"/>
      <c r="CBQ14" s="113"/>
      <c r="CBR14" s="113"/>
      <c r="CBS14" s="113"/>
      <c r="CBT14" s="113"/>
      <c r="CBU14" s="113"/>
      <c r="CBV14" s="113"/>
      <c r="CBW14" s="113"/>
      <c r="CBX14" s="113"/>
      <c r="CBY14" s="113"/>
      <c r="CBZ14" s="113"/>
      <c r="CCA14" s="113"/>
      <c r="CCB14" s="113"/>
      <c r="CCC14" s="113"/>
      <c r="CCD14" s="113"/>
      <c r="CCE14" s="113"/>
      <c r="CCF14" s="113"/>
      <c r="CCG14" s="113"/>
      <c r="CCH14" s="113"/>
      <c r="CCI14" s="113"/>
      <c r="CCJ14" s="113"/>
      <c r="CCK14" s="113"/>
      <c r="CCL14" s="113"/>
      <c r="CCM14" s="113"/>
      <c r="CCN14" s="113"/>
      <c r="CCO14" s="113"/>
      <c r="CCP14" s="113"/>
      <c r="CCQ14" s="113"/>
      <c r="CCR14" s="113"/>
      <c r="CCS14" s="113"/>
      <c r="CCT14" s="113"/>
      <c r="CCU14" s="113"/>
      <c r="CCV14" s="113"/>
      <c r="CCW14" s="113"/>
      <c r="CCX14" s="113"/>
      <c r="CCY14" s="113"/>
      <c r="CCZ14" s="113"/>
      <c r="CDA14" s="113"/>
      <c r="CDB14" s="113"/>
      <c r="CDC14" s="113"/>
      <c r="CDD14" s="113"/>
      <c r="CDE14" s="113"/>
      <c r="CDF14" s="113"/>
      <c r="CDG14" s="113"/>
      <c r="CDH14" s="113"/>
      <c r="CDI14" s="113"/>
      <c r="CDJ14" s="113"/>
      <c r="CDK14" s="113"/>
      <c r="CDL14" s="113"/>
      <c r="CDM14" s="113"/>
      <c r="CDN14" s="113"/>
      <c r="CDO14" s="113"/>
      <c r="CDP14" s="113"/>
      <c r="CDQ14" s="113"/>
      <c r="CDR14" s="113"/>
      <c r="CDS14" s="113"/>
      <c r="CDT14" s="113"/>
      <c r="CDU14" s="113"/>
      <c r="CDV14" s="113"/>
      <c r="CDW14" s="113"/>
      <c r="CDX14" s="113"/>
      <c r="CDY14" s="113"/>
      <c r="CDZ14" s="113"/>
      <c r="CEA14" s="113"/>
      <c r="CEB14" s="113"/>
      <c r="CEC14" s="113"/>
      <c r="CED14" s="113"/>
      <c r="CEE14" s="113"/>
      <c r="CEF14" s="113"/>
      <c r="CEG14" s="113"/>
      <c r="CEH14" s="113"/>
      <c r="CEI14" s="113"/>
      <c r="CEJ14" s="113"/>
      <c r="CEK14" s="113"/>
      <c r="CEL14" s="113"/>
      <c r="CEM14" s="113"/>
      <c r="CEN14" s="113"/>
      <c r="CEO14" s="113"/>
      <c r="CEP14" s="113"/>
      <c r="CEQ14" s="113"/>
      <c r="CER14" s="113"/>
      <c r="CES14" s="113"/>
      <c r="CET14" s="113"/>
      <c r="CEU14" s="113"/>
      <c r="CEV14" s="113"/>
      <c r="CEW14" s="113"/>
      <c r="CEX14" s="113"/>
      <c r="CEY14" s="113"/>
      <c r="CEZ14" s="113"/>
      <c r="CFA14" s="113"/>
      <c r="CFB14" s="113"/>
      <c r="CFC14" s="113"/>
      <c r="CFD14" s="113"/>
      <c r="CFE14" s="113"/>
      <c r="CFF14" s="113"/>
      <c r="CFG14" s="113"/>
      <c r="CFH14" s="113"/>
      <c r="CFI14" s="113"/>
      <c r="CFJ14" s="113"/>
      <c r="CFK14" s="113"/>
      <c r="CFL14" s="113"/>
      <c r="CFM14" s="113"/>
      <c r="CFN14" s="113"/>
      <c r="CFO14" s="113"/>
      <c r="CFP14" s="113"/>
      <c r="CFQ14" s="113"/>
      <c r="CFR14" s="113"/>
      <c r="CFS14" s="113"/>
      <c r="CFT14" s="113"/>
      <c r="CFU14" s="113"/>
      <c r="CFV14" s="113"/>
      <c r="CFW14" s="113"/>
      <c r="CFX14" s="113"/>
      <c r="CFY14" s="113"/>
      <c r="CFZ14" s="113"/>
      <c r="CGA14" s="113"/>
      <c r="CGB14" s="113"/>
      <c r="CGC14" s="113"/>
      <c r="CGD14" s="113"/>
      <c r="CGE14" s="113"/>
      <c r="CGF14" s="113"/>
      <c r="CGG14" s="113"/>
      <c r="CGH14" s="113"/>
      <c r="CGI14" s="113"/>
      <c r="CGJ14" s="113"/>
      <c r="CGK14" s="113"/>
      <c r="CGL14" s="113"/>
      <c r="CGM14" s="113"/>
      <c r="CGN14" s="113"/>
      <c r="CGO14" s="113"/>
      <c r="CGP14" s="113"/>
      <c r="CGQ14" s="113"/>
      <c r="CGR14" s="113"/>
      <c r="CGS14" s="113"/>
      <c r="CGT14" s="113"/>
      <c r="CGU14" s="113"/>
      <c r="CGV14" s="113"/>
      <c r="CGW14" s="113"/>
      <c r="CGX14" s="113"/>
      <c r="CGY14" s="113"/>
      <c r="CGZ14" s="113"/>
      <c r="CHA14" s="113"/>
      <c r="CHB14" s="113"/>
      <c r="CHC14" s="113"/>
      <c r="CHD14" s="113"/>
      <c r="CHE14" s="113"/>
      <c r="CHF14" s="113"/>
      <c r="CHG14" s="113"/>
      <c r="CHH14" s="113"/>
      <c r="CHI14" s="113"/>
      <c r="CHJ14" s="113"/>
      <c r="CHK14" s="113"/>
      <c r="CHL14" s="113"/>
      <c r="CHM14" s="113"/>
      <c r="CHN14" s="113"/>
      <c r="CHO14" s="113"/>
      <c r="CHP14" s="113"/>
      <c r="CHQ14" s="113"/>
      <c r="CHR14" s="113"/>
      <c r="CHS14" s="113"/>
      <c r="CHT14" s="113"/>
      <c r="CHU14" s="113"/>
      <c r="CHV14" s="113"/>
      <c r="CHW14" s="113"/>
      <c r="CHX14" s="113"/>
      <c r="CHY14" s="113"/>
      <c r="CHZ14" s="113"/>
      <c r="CIA14" s="113"/>
      <c r="CIB14" s="113"/>
      <c r="CIC14" s="113"/>
      <c r="CID14" s="113"/>
      <c r="CIE14" s="113"/>
      <c r="CIF14" s="113"/>
      <c r="CIG14" s="113"/>
      <c r="CIH14" s="113"/>
      <c r="CII14" s="113"/>
      <c r="CIJ14" s="113"/>
      <c r="CIK14" s="113"/>
      <c r="CIL14" s="113"/>
      <c r="CIM14" s="113"/>
      <c r="CIN14" s="113"/>
      <c r="CIO14" s="113"/>
      <c r="CIP14" s="113"/>
      <c r="CIQ14" s="113"/>
      <c r="CIR14" s="113"/>
      <c r="CIS14" s="113"/>
      <c r="CIT14" s="113"/>
      <c r="CIU14" s="113"/>
      <c r="CIV14" s="113"/>
      <c r="CIW14" s="113"/>
      <c r="CIX14" s="113"/>
      <c r="CIY14" s="113"/>
      <c r="CIZ14" s="113"/>
      <c r="CJA14" s="113"/>
      <c r="CJB14" s="113"/>
      <c r="CJC14" s="113"/>
      <c r="CJD14" s="113"/>
      <c r="CJE14" s="113"/>
      <c r="CJF14" s="113"/>
      <c r="CJG14" s="113"/>
      <c r="CJH14" s="113"/>
      <c r="CJI14" s="113"/>
      <c r="CJJ14" s="113"/>
      <c r="CJK14" s="113"/>
      <c r="CJL14" s="113"/>
      <c r="CJM14" s="113"/>
      <c r="CJN14" s="113"/>
      <c r="CJO14" s="113"/>
      <c r="CJP14" s="113"/>
      <c r="CJQ14" s="113"/>
      <c r="CJR14" s="113"/>
      <c r="CJS14" s="113"/>
      <c r="CJT14" s="113"/>
      <c r="CJU14" s="113"/>
      <c r="CJV14" s="113"/>
      <c r="CJW14" s="113"/>
      <c r="CJX14" s="113"/>
      <c r="CJY14" s="113"/>
      <c r="CJZ14" s="113"/>
      <c r="CKA14" s="113"/>
      <c r="CKB14" s="113"/>
      <c r="CKC14" s="113"/>
      <c r="CKD14" s="113"/>
      <c r="CKE14" s="113"/>
      <c r="CKF14" s="113"/>
      <c r="CKG14" s="113"/>
      <c r="CKH14" s="113"/>
      <c r="CKI14" s="113"/>
      <c r="CKJ14" s="113"/>
      <c r="CKK14" s="113"/>
      <c r="CKL14" s="113"/>
      <c r="CKM14" s="113"/>
      <c r="CKN14" s="113"/>
      <c r="CKO14" s="113"/>
      <c r="CKP14" s="113"/>
      <c r="CKQ14" s="113"/>
      <c r="CKR14" s="113"/>
      <c r="CKS14" s="113"/>
      <c r="CKT14" s="113"/>
      <c r="CKU14" s="113"/>
      <c r="CKV14" s="113"/>
      <c r="CKW14" s="113"/>
      <c r="CKX14" s="113"/>
      <c r="CKY14" s="113"/>
      <c r="CKZ14" s="113"/>
      <c r="CLA14" s="113"/>
      <c r="CLB14" s="113"/>
      <c r="CLC14" s="113"/>
      <c r="CLD14" s="113"/>
      <c r="CLE14" s="113"/>
      <c r="CLF14" s="113"/>
      <c r="CLG14" s="113"/>
      <c r="CLH14" s="113"/>
      <c r="CLI14" s="113"/>
      <c r="CLJ14" s="113"/>
      <c r="CLK14" s="113"/>
      <c r="CLL14" s="113"/>
      <c r="CLM14" s="113"/>
      <c r="CLN14" s="113"/>
      <c r="CLO14" s="113"/>
      <c r="CLP14" s="113"/>
      <c r="CLQ14" s="113"/>
      <c r="CLR14" s="113"/>
      <c r="CLS14" s="113"/>
      <c r="CLT14" s="113"/>
      <c r="CLU14" s="113"/>
      <c r="CLV14" s="113"/>
      <c r="CLW14" s="113"/>
      <c r="CLX14" s="113"/>
      <c r="CLY14" s="113"/>
      <c r="CLZ14" s="113"/>
      <c r="CMA14" s="113"/>
      <c r="CMB14" s="113"/>
      <c r="CMC14" s="113"/>
      <c r="CMD14" s="113"/>
      <c r="CME14" s="113"/>
      <c r="CMF14" s="113"/>
      <c r="CMG14" s="113"/>
      <c r="CMH14" s="113"/>
      <c r="CMI14" s="113"/>
      <c r="CMJ14" s="113"/>
      <c r="CMK14" s="113"/>
      <c r="CML14" s="113"/>
      <c r="CMM14" s="113"/>
      <c r="CMN14" s="113"/>
      <c r="CMO14" s="113"/>
      <c r="CMP14" s="113"/>
      <c r="CMQ14" s="113"/>
      <c r="CMR14" s="113"/>
      <c r="CMS14" s="113"/>
      <c r="CMT14" s="113"/>
      <c r="CMU14" s="113"/>
      <c r="CMV14" s="113"/>
      <c r="CMW14" s="113"/>
      <c r="CMX14" s="113"/>
      <c r="CMY14" s="113"/>
      <c r="CMZ14" s="113"/>
      <c r="CNA14" s="113"/>
      <c r="CNB14" s="113"/>
      <c r="CNC14" s="113"/>
      <c r="CND14" s="113"/>
      <c r="CNE14" s="113"/>
      <c r="CNF14" s="113"/>
      <c r="CNG14" s="113"/>
      <c r="CNH14" s="113"/>
      <c r="CNI14" s="113"/>
      <c r="CNJ14" s="113"/>
      <c r="CNK14" s="113"/>
      <c r="CNL14" s="113"/>
      <c r="CNM14" s="113"/>
      <c r="CNN14" s="113"/>
      <c r="CNO14" s="113"/>
      <c r="CNP14" s="113"/>
      <c r="CNQ14" s="113"/>
      <c r="CNR14" s="113"/>
      <c r="CNS14" s="113"/>
      <c r="CNT14" s="113"/>
      <c r="CNU14" s="113"/>
      <c r="CNV14" s="113"/>
      <c r="CNW14" s="113"/>
      <c r="CNX14" s="113"/>
      <c r="CNY14" s="113"/>
      <c r="CNZ14" s="113"/>
      <c r="COA14" s="113"/>
      <c r="COB14" s="113"/>
      <c r="COC14" s="113"/>
      <c r="COD14" s="113"/>
      <c r="COE14" s="113"/>
      <c r="COF14" s="113"/>
      <c r="COG14" s="113"/>
      <c r="COH14" s="113"/>
      <c r="COI14" s="113"/>
      <c r="COJ14" s="113"/>
      <c r="COK14" s="113"/>
      <c r="COL14" s="113"/>
      <c r="COM14" s="113"/>
      <c r="CON14" s="113"/>
      <c r="COO14" s="113"/>
      <c r="COP14" s="113"/>
      <c r="COQ14" s="113"/>
      <c r="COR14" s="113"/>
      <c r="COS14" s="113"/>
      <c r="COT14" s="113"/>
      <c r="COU14" s="113"/>
      <c r="COV14" s="113"/>
      <c r="COW14" s="113"/>
      <c r="COX14" s="113"/>
      <c r="COY14" s="113"/>
      <c r="COZ14" s="113"/>
      <c r="CPA14" s="113"/>
      <c r="CPB14" s="113"/>
      <c r="CPC14" s="113"/>
      <c r="CPD14" s="113"/>
      <c r="CPE14" s="113"/>
      <c r="CPF14" s="113"/>
      <c r="CPG14" s="113"/>
      <c r="CPH14" s="113"/>
      <c r="CPI14" s="113"/>
      <c r="CPJ14" s="113"/>
      <c r="CPK14" s="113"/>
      <c r="CPL14" s="113"/>
      <c r="CPM14" s="113"/>
      <c r="CPN14" s="113"/>
      <c r="CPO14" s="113"/>
      <c r="CPP14" s="113"/>
      <c r="CPQ14" s="113"/>
      <c r="CPR14" s="113"/>
      <c r="CPS14" s="113"/>
      <c r="CPT14" s="113"/>
      <c r="CPU14" s="113"/>
      <c r="CPV14" s="113"/>
      <c r="CPW14" s="113"/>
      <c r="CPX14" s="113"/>
      <c r="CPY14" s="113"/>
      <c r="CPZ14" s="113"/>
      <c r="CQA14" s="113"/>
      <c r="CQB14" s="113"/>
      <c r="CQC14" s="113"/>
      <c r="CQD14" s="113"/>
      <c r="CQE14" s="113"/>
      <c r="CQF14" s="113"/>
      <c r="CQG14" s="113"/>
      <c r="CQH14" s="113"/>
      <c r="CQI14" s="113"/>
      <c r="CQJ14" s="113"/>
      <c r="CQK14" s="113"/>
      <c r="CQL14" s="113"/>
      <c r="CQM14" s="113"/>
      <c r="CQN14" s="113"/>
      <c r="CQO14" s="113"/>
      <c r="CQP14" s="113"/>
      <c r="CQQ14" s="113"/>
      <c r="CQR14" s="113"/>
      <c r="CQS14" s="113"/>
      <c r="CQT14" s="113"/>
      <c r="CQU14" s="113"/>
      <c r="CQV14" s="113"/>
      <c r="CQW14" s="113"/>
      <c r="CQX14" s="113"/>
      <c r="CQY14" s="113"/>
      <c r="CQZ14" s="113"/>
      <c r="CRA14" s="113"/>
      <c r="CRB14" s="113"/>
      <c r="CRC14" s="113"/>
      <c r="CRD14" s="113"/>
      <c r="CRE14" s="113"/>
      <c r="CRF14" s="113"/>
      <c r="CRG14" s="113"/>
      <c r="CRH14" s="113"/>
      <c r="CRI14" s="113"/>
      <c r="CRJ14" s="113"/>
      <c r="CRK14" s="113"/>
      <c r="CRL14" s="113"/>
      <c r="CRM14" s="113"/>
      <c r="CRN14" s="113"/>
      <c r="CRO14" s="113"/>
      <c r="CRP14" s="113"/>
      <c r="CRQ14" s="113"/>
      <c r="CRR14" s="113"/>
      <c r="CRS14" s="113"/>
      <c r="CRT14" s="113"/>
      <c r="CRU14" s="113"/>
      <c r="CRV14" s="113"/>
      <c r="CRW14" s="113"/>
      <c r="CRX14" s="113"/>
      <c r="CRY14" s="113"/>
      <c r="CRZ14" s="113"/>
      <c r="CSA14" s="113"/>
      <c r="CSB14" s="113"/>
      <c r="CSC14" s="113"/>
      <c r="CSD14" s="113"/>
      <c r="CSE14" s="113"/>
      <c r="CSF14" s="113"/>
      <c r="CSG14" s="113"/>
      <c r="CSH14" s="113"/>
      <c r="CSI14" s="113"/>
      <c r="CSJ14" s="113"/>
      <c r="CSK14" s="113"/>
      <c r="CSL14" s="113"/>
      <c r="CSM14" s="113"/>
      <c r="CSN14" s="113"/>
      <c r="CSO14" s="113"/>
      <c r="CSP14" s="113"/>
      <c r="CSQ14" s="113"/>
      <c r="CSR14" s="113"/>
      <c r="CSS14" s="113"/>
      <c r="CST14" s="113"/>
      <c r="CSU14" s="113"/>
      <c r="CSV14" s="113"/>
      <c r="CSW14" s="113"/>
      <c r="CSX14" s="113"/>
      <c r="CSY14" s="113"/>
      <c r="CSZ14" s="113"/>
      <c r="CTA14" s="113"/>
      <c r="CTB14" s="113"/>
      <c r="CTC14" s="113"/>
      <c r="CTD14" s="113"/>
      <c r="CTE14" s="113"/>
      <c r="CTF14" s="113"/>
      <c r="CTG14" s="113"/>
      <c r="CTH14" s="113"/>
      <c r="CTI14" s="113"/>
      <c r="CTJ14" s="113"/>
      <c r="CTK14" s="113"/>
      <c r="CTL14" s="113"/>
      <c r="CTM14" s="113"/>
      <c r="CTN14" s="113"/>
      <c r="CTO14" s="113"/>
      <c r="CTP14" s="113"/>
      <c r="CTQ14" s="113"/>
      <c r="CTR14" s="113"/>
      <c r="CTS14" s="113"/>
      <c r="CTT14" s="113"/>
      <c r="CTU14" s="113"/>
      <c r="CTV14" s="113"/>
      <c r="CTW14" s="113"/>
      <c r="CTX14" s="113"/>
      <c r="CTY14" s="113"/>
      <c r="CTZ14" s="113"/>
      <c r="CUA14" s="113"/>
      <c r="CUB14" s="113"/>
      <c r="CUC14" s="113"/>
      <c r="CUD14" s="113"/>
      <c r="CUE14" s="113"/>
      <c r="CUF14" s="113"/>
      <c r="CUG14" s="113"/>
      <c r="CUH14" s="113"/>
      <c r="CUI14" s="113"/>
      <c r="CUJ14" s="113"/>
      <c r="CUK14" s="113"/>
      <c r="CUL14" s="113"/>
      <c r="CUM14" s="113"/>
      <c r="CUN14" s="113"/>
      <c r="CUO14" s="113"/>
      <c r="CUP14" s="113"/>
      <c r="CUQ14" s="113"/>
      <c r="CUR14" s="113"/>
      <c r="CUS14" s="113"/>
      <c r="CUT14" s="113"/>
      <c r="CUU14" s="113"/>
      <c r="CUV14" s="113"/>
      <c r="CUW14" s="113"/>
      <c r="CUX14" s="113"/>
      <c r="CUY14" s="113"/>
      <c r="CUZ14" s="113"/>
      <c r="CVA14" s="113"/>
      <c r="CVB14" s="113"/>
      <c r="CVC14" s="113"/>
      <c r="CVD14" s="113"/>
      <c r="CVE14" s="113"/>
      <c r="CVF14" s="113"/>
      <c r="CVG14" s="113"/>
      <c r="CVH14" s="113"/>
      <c r="CVI14" s="113"/>
      <c r="CVJ14" s="113"/>
      <c r="CVK14" s="113"/>
      <c r="CVL14" s="113"/>
      <c r="CVM14" s="113"/>
      <c r="CVN14" s="113"/>
      <c r="CVO14" s="113"/>
      <c r="CVP14" s="113"/>
      <c r="CVQ14" s="113"/>
      <c r="CVR14" s="113"/>
      <c r="CVS14" s="113"/>
      <c r="CVT14" s="113"/>
      <c r="CVU14" s="113"/>
      <c r="CVV14" s="113"/>
      <c r="CVW14" s="113"/>
      <c r="CVX14" s="113"/>
      <c r="CVY14" s="113"/>
      <c r="CVZ14" s="113"/>
      <c r="CWA14" s="113"/>
      <c r="CWB14" s="113"/>
      <c r="CWC14" s="113"/>
      <c r="CWD14" s="113"/>
      <c r="CWE14" s="113"/>
      <c r="CWF14" s="113"/>
      <c r="CWG14" s="113"/>
      <c r="CWH14" s="113"/>
      <c r="CWI14" s="113"/>
      <c r="CWJ14" s="113"/>
      <c r="CWK14" s="113"/>
      <c r="CWL14" s="113"/>
      <c r="CWM14" s="113"/>
      <c r="CWN14" s="113"/>
      <c r="CWO14" s="113"/>
      <c r="CWP14" s="113"/>
      <c r="CWQ14" s="113"/>
      <c r="CWR14" s="113"/>
      <c r="CWS14" s="113"/>
      <c r="CWT14" s="113"/>
      <c r="CWU14" s="113"/>
      <c r="CWV14" s="113"/>
      <c r="CWW14" s="113"/>
      <c r="CWX14" s="113"/>
      <c r="CWY14" s="113"/>
      <c r="CWZ14" s="113"/>
      <c r="CXA14" s="113"/>
      <c r="CXB14" s="113"/>
      <c r="CXC14" s="113"/>
      <c r="CXD14" s="113"/>
      <c r="CXE14" s="113"/>
      <c r="CXF14" s="113"/>
      <c r="CXG14" s="113"/>
      <c r="CXH14" s="113"/>
      <c r="CXI14" s="113"/>
      <c r="CXJ14" s="113"/>
      <c r="CXK14" s="113"/>
      <c r="CXL14" s="113"/>
      <c r="CXM14" s="113"/>
      <c r="CXN14" s="113"/>
      <c r="CXO14" s="113"/>
      <c r="CXP14" s="113"/>
      <c r="CXQ14" s="113"/>
      <c r="CXR14" s="113"/>
      <c r="CXS14" s="113"/>
      <c r="CXT14" s="113"/>
      <c r="CXU14" s="113"/>
      <c r="CXV14" s="113"/>
      <c r="CXW14" s="113"/>
      <c r="CXX14" s="113"/>
      <c r="CXY14" s="113"/>
      <c r="CXZ14" s="113"/>
      <c r="CYA14" s="113"/>
      <c r="CYB14" s="113"/>
      <c r="CYC14" s="113"/>
      <c r="CYD14" s="113"/>
      <c r="CYE14" s="113"/>
      <c r="CYF14" s="113"/>
      <c r="CYG14" s="113"/>
      <c r="CYH14" s="113"/>
      <c r="CYI14" s="113"/>
      <c r="CYJ14" s="113"/>
      <c r="CYK14" s="113"/>
      <c r="CYL14" s="113"/>
      <c r="CYM14" s="113"/>
      <c r="CYN14" s="113"/>
      <c r="CYO14" s="113"/>
      <c r="CYP14" s="113"/>
      <c r="CYQ14" s="113"/>
      <c r="CYR14" s="113"/>
      <c r="CYS14" s="113"/>
      <c r="CYT14" s="113"/>
      <c r="CYU14" s="113"/>
      <c r="CYV14" s="113"/>
      <c r="CYW14" s="113"/>
      <c r="CYX14" s="113"/>
      <c r="CYY14" s="113"/>
      <c r="CYZ14" s="113"/>
      <c r="CZA14" s="113"/>
      <c r="CZB14" s="113"/>
      <c r="CZC14" s="113"/>
      <c r="CZD14" s="113"/>
      <c r="CZE14" s="113"/>
      <c r="CZF14" s="113"/>
      <c r="CZG14" s="113"/>
      <c r="CZH14" s="113"/>
      <c r="CZI14" s="113"/>
      <c r="CZJ14" s="113"/>
      <c r="CZK14" s="113"/>
      <c r="CZL14" s="113"/>
      <c r="CZM14" s="113"/>
      <c r="CZN14" s="113"/>
      <c r="CZO14" s="113"/>
      <c r="CZP14" s="113"/>
      <c r="CZQ14" s="113"/>
      <c r="CZR14" s="113"/>
      <c r="CZS14" s="113"/>
      <c r="CZT14" s="113"/>
      <c r="CZU14" s="113"/>
      <c r="CZV14" s="113"/>
      <c r="CZW14" s="113"/>
      <c r="CZX14" s="113"/>
      <c r="CZY14" s="113"/>
      <c r="CZZ14" s="113"/>
      <c r="DAA14" s="113"/>
      <c r="DAB14" s="113"/>
      <c r="DAC14" s="113"/>
      <c r="DAD14" s="113"/>
      <c r="DAE14" s="113"/>
      <c r="DAF14" s="113"/>
      <c r="DAG14" s="113"/>
      <c r="DAH14" s="113"/>
      <c r="DAI14" s="113"/>
      <c r="DAJ14" s="113"/>
      <c r="DAK14" s="113"/>
      <c r="DAL14" s="113"/>
      <c r="DAM14" s="113"/>
      <c r="DAN14" s="113"/>
      <c r="DAO14" s="113"/>
      <c r="DAP14" s="113"/>
      <c r="DAQ14" s="113"/>
      <c r="DAR14" s="113"/>
      <c r="DAS14" s="113"/>
      <c r="DAT14" s="113"/>
      <c r="DAU14" s="113"/>
      <c r="DAV14" s="113"/>
      <c r="DAW14" s="113"/>
      <c r="DAX14" s="113"/>
      <c r="DAY14" s="113"/>
      <c r="DAZ14" s="113"/>
      <c r="DBA14" s="113"/>
      <c r="DBB14" s="113"/>
      <c r="DBC14" s="113"/>
      <c r="DBD14" s="113"/>
      <c r="DBE14" s="113"/>
      <c r="DBF14" s="113"/>
      <c r="DBG14" s="113"/>
      <c r="DBH14" s="113"/>
      <c r="DBI14" s="113"/>
      <c r="DBJ14" s="113"/>
      <c r="DBK14" s="113"/>
      <c r="DBL14" s="113"/>
      <c r="DBM14" s="113"/>
      <c r="DBN14" s="113"/>
      <c r="DBO14" s="113"/>
      <c r="DBP14" s="113"/>
      <c r="DBQ14" s="113"/>
      <c r="DBR14" s="113"/>
      <c r="DBS14" s="113"/>
      <c r="DBT14" s="113"/>
      <c r="DBU14" s="113"/>
      <c r="DBV14" s="113"/>
      <c r="DBW14" s="113"/>
      <c r="DBX14" s="113"/>
      <c r="DBY14" s="113"/>
      <c r="DBZ14" s="113"/>
      <c r="DCA14" s="113"/>
      <c r="DCB14" s="113"/>
      <c r="DCC14" s="113"/>
      <c r="DCD14" s="113"/>
      <c r="DCE14" s="113"/>
      <c r="DCF14" s="113"/>
      <c r="DCG14" s="113"/>
      <c r="DCH14" s="113"/>
      <c r="DCI14" s="113"/>
      <c r="DCJ14" s="113"/>
      <c r="DCK14" s="113"/>
      <c r="DCL14" s="113"/>
      <c r="DCM14" s="113"/>
      <c r="DCN14" s="113"/>
      <c r="DCO14" s="113"/>
      <c r="DCP14" s="113"/>
      <c r="DCQ14" s="113"/>
      <c r="DCR14" s="113"/>
      <c r="DCS14" s="113"/>
      <c r="DCT14" s="113"/>
      <c r="DCU14" s="113"/>
      <c r="DCV14" s="113"/>
      <c r="DCW14" s="113"/>
      <c r="DCX14" s="113"/>
      <c r="DCY14" s="113"/>
      <c r="DCZ14" s="113"/>
      <c r="DDA14" s="113"/>
      <c r="DDB14" s="113"/>
      <c r="DDC14" s="113"/>
      <c r="DDD14" s="113"/>
      <c r="DDE14" s="113"/>
      <c r="DDF14" s="113"/>
      <c r="DDG14" s="113"/>
      <c r="DDH14" s="113"/>
      <c r="DDI14" s="113"/>
      <c r="DDJ14" s="113"/>
      <c r="DDK14" s="113"/>
      <c r="DDL14" s="113"/>
      <c r="DDM14" s="113"/>
      <c r="DDN14" s="113"/>
      <c r="DDO14" s="113"/>
      <c r="DDP14" s="113"/>
      <c r="DDQ14" s="113"/>
      <c r="DDR14" s="113"/>
      <c r="DDS14" s="113"/>
      <c r="DDT14" s="113"/>
      <c r="DDU14" s="113"/>
      <c r="DDV14" s="113"/>
      <c r="DDW14" s="113"/>
      <c r="DDX14" s="113"/>
      <c r="DDY14" s="113"/>
      <c r="DDZ14" s="113"/>
      <c r="DEA14" s="113"/>
      <c r="DEB14" s="113"/>
      <c r="DEC14" s="113"/>
      <c r="DED14" s="113"/>
      <c r="DEE14" s="113"/>
      <c r="DEF14" s="113"/>
      <c r="DEG14" s="113"/>
      <c r="DEH14" s="113"/>
      <c r="DEI14" s="113"/>
      <c r="DEJ14" s="113"/>
      <c r="DEK14" s="113"/>
      <c r="DEL14" s="113"/>
      <c r="DEM14" s="113"/>
      <c r="DEN14" s="113"/>
      <c r="DEO14" s="113"/>
      <c r="DEP14" s="113"/>
      <c r="DEQ14" s="113"/>
      <c r="DER14" s="113"/>
      <c r="DES14" s="113"/>
      <c r="DET14" s="113"/>
      <c r="DEU14" s="113"/>
      <c r="DEV14" s="113"/>
      <c r="DEW14" s="113"/>
      <c r="DEX14" s="113"/>
      <c r="DEY14" s="113"/>
      <c r="DEZ14" s="113"/>
      <c r="DFA14" s="113"/>
      <c r="DFB14" s="113"/>
      <c r="DFC14" s="113"/>
      <c r="DFD14" s="113"/>
      <c r="DFE14" s="113"/>
      <c r="DFF14" s="113"/>
      <c r="DFG14" s="113"/>
      <c r="DFH14" s="113"/>
      <c r="DFI14" s="113"/>
      <c r="DFJ14" s="113"/>
      <c r="DFK14" s="113"/>
      <c r="DFL14" s="113"/>
      <c r="DFM14" s="113"/>
      <c r="DFN14" s="113"/>
      <c r="DFO14" s="113"/>
      <c r="DFP14" s="113"/>
      <c r="DFQ14" s="113"/>
      <c r="DFR14" s="113"/>
      <c r="DFS14" s="113"/>
      <c r="DFT14" s="113"/>
      <c r="DFU14" s="113"/>
      <c r="DFV14" s="113"/>
      <c r="DFW14" s="113"/>
      <c r="DFX14" s="113"/>
      <c r="DFY14" s="113"/>
      <c r="DFZ14" s="113"/>
      <c r="DGA14" s="113"/>
      <c r="DGB14" s="113"/>
      <c r="DGC14" s="113"/>
      <c r="DGD14" s="113"/>
      <c r="DGE14" s="113"/>
      <c r="DGF14" s="113"/>
      <c r="DGG14" s="113"/>
      <c r="DGH14" s="113"/>
      <c r="DGI14" s="113"/>
      <c r="DGJ14" s="113"/>
      <c r="DGK14" s="113"/>
      <c r="DGL14" s="113"/>
      <c r="DGM14" s="113"/>
      <c r="DGN14" s="113"/>
      <c r="DGO14" s="113"/>
      <c r="DGP14" s="113"/>
      <c r="DGQ14" s="113"/>
      <c r="DGR14" s="113"/>
      <c r="DGS14" s="113"/>
      <c r="DGT14" s="113"/>
      <c r="DGU14" s="113"/>
      <c r="DGV14" s="113"/>
      <c r="DGW14" s="113"/>
      <c r="DGX14" s="113"/>
      <c r="DGY14" s="113"/>
      <c r="DGZ14" s="113"/>
      <c r="DHA14" s="113"/>
      <c r="DHB14" s="113"/>
      <c r="DHC14" s="113"/>
      <c r="DHD14" s="113"/>
      <c r="DHE14" s="113"/>
      <c r="DHF14" s="113"/>
      <c r="DHG14" s="113"/>
      <c r="DHH14" s="113"/>
      <c r="DHI14" s="113"/>
      <c r="DHJ14" s="113"/>
      <c r="DHK14" s="113"/>
      <c r="DHL14" s="113"/>
      <c r="DHM14" s="113"/>
      <c r="DHN14" s="113"/>
      <c r="DHO14" s="113"/>
      <c r="DHP14" s="113"/>
      <c r="DHQ14" s="113"/>
      <c r="DHR14" s="113"/>
      <c r="DHS14" s="113"/>
      <c r="DHT14" s="113"/>
      <c r="DHU14" s="113"/>
      <c r="DHV14" s="113"/>
      <c r="DHW14" s="113"/>
      <c r="DHX14" s="113"/>
      <c r="DHY14" s="113"/>
      <c r="DHZ14" s="113"/>
      <c r="DIA14" s="113"/>
      <c r="DIB14" s="113"/>
      <c r="DIC14" s="113"/>
      <c r="DID14" s="113"/>
      <c r="DIE14" s="113"/>
      <c r="DIF14" s="113"/>
      <c r="DIG14" s="113"/>
      <c r="DIH14" s="113"/>
      <c r="DII14" s="113"/>
      <c r="DIJ14" s="113"/>
      <c r="DIK14" s="113"/>
      <c r="DIL14" s="113"/>
      <c r="DIM14" s="113"/>
      <c r="DIN14" s="113"/>
      <c r="DIO14" s="113"/>
      <c r="DIP14" s="113"/>
      <c r="DIQ14" s="113"/>
      <c r="DIR14" s="113"/>
      <c r="DIS14" s="113"/>
      <c r="DIT14" s="113"/>
      <c r="DIU14" s="113"/>
      <c r="DIV14" s="113"/>
      <c r="DIW14" s="113"/>
      <c r="DIX14" s="113"/>
      <c r="DIY14" s="113"/>
      <c r="DIZ14" s="113"/>
      <c r="DJA14" s="113"/>
      <c r="DJB14" s="113"/>
      <c r="DJC14" s="113"/>
      <c r="DJD14" s="113"/>
      <c r="DJE14" s="113"/>
      <c r="DJF14" s="113"/>
      <c r="DJG14" s="113"/>
      <c r="DJH14" s="113"/>
      <c r="DJI14" s="113"/>
      <c r="DJJ14" s="113"/>
      <c r="DJK14" s="113"/>
      <c r="DJL14" s="113"/>
      <c r="DJM14" s="113"/>
      <c r="DJN14" s="113"/>
      <c r="DJO14" s="113"/>
      <c r="DJP14" s="113"/>
      <c r="DJQ14" s="113"/>
      <c r="DJR14" s="113"/>
      <c r="DJS14" s="113"/>
      <c r="DJT14" s="113"/>
      <c r="DJU14" s="113"/>
      <c r="DJV14" s="113"/>
      <c r="DJW14" s="113"/>
      <c r="DJX14" s="113"/>
      <c r="DJY14" s="113"/>
      <c r="DJZ14" s="113"/>
      <c r="DKA14" s="113"/>
      <c r="DKB14" s="113"/>
      <c r="DKC14" s="113"/>
      <c r="DKD14" s="113"/>
      <c r="DKE14" s="113"/>
      <c r="DKF14" s="113"/>
      <c r="DKG14" s="113"/>
      <c r="DKH14" s="113"/>
      <c r="DKI14" s="113"/>
      <c r="DKJ14" s="113"/>
      <c r="DKK14" s="113"/>
      <c r="DKL14" s="113"/>
      <c r="DKM14" s="113"/>
      <c r="DKN14" s="113"/>
      <c r="DKO14" s="113"/>
      <c r="DKP14" s="113"/>
      <c r="DKQ14" s="113"/>
      <c r="DKR14" s="113"/>
      <c r="DKS14" s="113"/>
      <c r="DKT14" s="113"/>
      <c r="DKU14" s="113"/>
      <c r="DKV14" s="113"/>
      <c r="DKW14" s="113"/>
      <c r="DKX14" s="113"/>
      <c r="DKY14" s="113"/>
      <c r="DKZ14" s="113"/>
      <c r="DLA14" s="113"/>
      <c r="DLB14" s="113"/>
      <c r="DLC14" s="113"/>
      <c r="DLD14" s="113"/>
      <c r="DLE14" s="113"/>
      <c r="DLF14" s="113"/>
      <c r="DLG14" s="113"/>
      <c r="DLH14" s="113"/>
      <c r="DLI14" s="113"/>
      <c r="DLJ14" s="113"/>
      <c r="DLK14" s="113"/>
      <c r="DLL14" s="113"/>
      <c r="DLM14" s="113"/>
      <c r="DLN14" s="113"/>
      <c r="DLO14" s="113"/>
      <c r="DLP14" s="113"/>
      <c r="DLQ14" s="113"/>
      <c r="DLR14" s="113"/>
      <c r="DLS14" s="113"/>
      <c r="DLT14" s="113"/>
      <c r="DLU14" s="113"/>
      <c r="DLV14" s="113"/>
      <c r="DLW14" s="113"/>
      <c r="DLX14" s="113"/>
      <c r="DLY14" s="113"/>
      <c r="DLZ14" s="113"/>
      <c r="DMA14" s="113"/>
      <c r="DMB14" s="113"/>
      <c r="DMC14" s="113"/>
      <c r="DMD14" s="113"/>
      <c r="DME14" s="113"/>
      <c r="DMF14" s="113"/>
      <c r="DMG14" s="113"/>
      <c r="DMH14" s="113"/>
      <c r="DMI14" s="113"/>
      <c r="DMJ14" s="113"/>
      <c r="DMK14" s="113"/>
      <c r="DML14" s="113"/>
      <c r="DMM14" s="113"/>
      <c r="DMN14" s="113"/>
      <c r="DMO14" s="113"/>
      <c r="DMP14" s="113"/>
      <c r="DMQ14" s="113"/>
      <c r="DMR14" s="113"/>
      <c r="DMS14" s="113"/>
      <c r="DMT14" s="113"/>
      <c r="DMU14" s="113"/>
      <c r="DMV14" s="113"/>
      <c r="DMW14" s="113"/>
      <c r="DMX14" s="113"/>
      <c r="DMY14" s="113"/>
      <c r="DMZ14" s="113"/>
      <c r="DNA14" s="113"/>
      <c r="DNB14" s="113"/>
      <c r="DNC14" s="113"/>
      <c r="DND14" s="113"/>
      <c r="DNE14" s="113"/>
      <c r="DNF14" s="113"/>
      <c r="DNG14" s="113"/>
      <c r="DNH14" s="113"/>
      <c r="DNI14" s="113"/>
      <c r="DNJ14" s="113"/>
      <c r="DNK14" s="113"/>
      <c r="DNL14" s="113"/>
      <c r="DNM14" s="113"/>
      <c r="DNN14" s="113"/>
      <c r="DNO14" s="113"/>
      <c r="DNP14" s="113"/>
      <c r="DNQ14" s="113"/>
      <c r="DNR14" s="113"/>
      <c r="DNS14" s="113"/>
      <c r="DNT14" s="113"/>
      <c r="DNU14" s="113"/>
      <c r="DNV14" s="113"/>
      <c r="DNW14" s="113"/>
      <c r="DNX14" s="113"/>
      <c r="DNY14" s="113"/>
      <c r="DNZ14" s="113"/>
      <c r="DOA14" s="113"/>
      <c r="DOB14" s="113"/>
      <c r="DOC14" s="113"/>
      <c r="DOD14" s="113"/>
      <c r="DOE14" s="113"/>
      <c r="DOF14" s="113"/>
      <c r="DOG14" s="113"/>
      <c r="DOH14" s="113"/>
      <c r="DOI14" s="113"/>
      <c r="DOJ14" s="113"/>
      <c r="DOK14" s="113"/>
      <c r="DOL14" s="113"/>
      <c r="DOM14" s="113"/>
      <c r="DON14" s="113"/>
      <c r="DOO14" s="113"/>
      <c r="DOP14" s="113"/>
      <c r="DOQ14" s="113"/>
      <c r="DOR14" s="113"/>
      <c r="DOS14" s="113"/>
      <c r="DOT14" s="113"/>
      <c r="DOU14" s="113"/>
      <c r="DOV14" s="113"/>
      <c r="DOW14" s="113"/>
      <c r="DOX14" s="113"/>
      <c r="DOY14" s="113"/>
      <c r="DOZ14" s="113"/>
      <c r="DPA14" s="113"/>
      <c r="DPB14" s="113"/>
      <c r="DPC14" s="113"/>
      <c r="DPD14" s="113"/>
      <c r="DPE14" s="113"/>
      <c r="DPF14" s="113"/>
      <c r="DPG14" s="113"/>
      <c r="DPH14" s="113"/>
      <c r="DPI14" s="113"/>
      <c r="DPJ14" s="113"/>
      <c r="DPK14" s="113"/>
      <c r="DPL14" s="113"/>
      <c r="DPM14" s="113"/>
      <c r="DPN14" s="113"/>
      <c r="DPO14" s="113"/>
      <c r="DPP14" s="113"/>
      <c r="DPQ14" s="113"/>
      <c r="DPR14" s="113"/>
      <c r="DPS14" s="113"/>
      <c r="DPT14" s="113"/>
      <c r="DPU14" s="113"/>
      <c r="DPV14" s="113"/>
      <c r="DPW14" s="113"/>
      <c r="DPX14" s="113"/>
      <c r="DPY14" s="113"/>
      <c r="DPZ14" s="113"/>
      <c r="DQA14" s="113"/>
      <c r="DQB14" s="113"/>
      <c r="DQC14" s="113"/>
      <c r="DQD14" s="113"/>
      <c r="DQE14" s="113"/>
      <c r="DQF14" s="113"/>
      <c r="DQG14" s="113"/>
      <c r="DQH14" s="113"/>
      <c r="DQI14" s="113"/>
      <c r="DQJ14" s="113"/>
      <c r="DQK14" s="113"/>
      <c r="DQL14" s="113"/>
      <c r="DQM14" s="113"/>
      <c r="DQN14" s="113"/>
      <c r="DQO14" s="113"/>
      <c r="DQP14" s="113"/>
      <c r="DQQ14" s="113"/>
      <c r="DQR14" s="113"/>
      <c r="DQS14" s="113"/>
      <c r="DQT14" s="113"/>
      <c r="DQU14" s="113"/>
      <c r="DQV14" s="113"/>
      <c r="DQW14" s="113"/>
      <c r="DQX14" s="113"/>
      <c r="DQY14" s="113"/>
      <c r="DQZ14" s="113"/>
      <c r="DRA14" s="113"/>
      <c r="DRB14" s="113"/>
      <c r="DRC14" s="113"/>
      <c r="DRD14" s="113"/>
      <c r="DRE14" s="113"/>
      <c r="DRF14" s="113"/>
      <c r="DRG14" s="113"/>
      <c r="DRH14" s="113"/>
      <c r="DRI14" s="113"/>
      <c r="DRJ14" s="113"/>
      <c r="DRK14" s="113"/>
      <c r="DRL14" s="113"/>
      <c r="DRM14" s="113"/>
      <c r="DRN14" s="113"/>
      <c r="DRO14" s="113"/>
      <c r="DRP14" s="113"/>
      <c r="DRQ14" s="113"/>
      <c r="DRR14" s="113"/>
      <c r="DRS14" s="113"/>
      <c r="DRT14" s="113"/>
      <c r="DRU14" s="113"/>
      <c r="DRV14" s="113"/>
      <c r="DRW14" s="113"/>
      <c r="DRX14" s="113"/>
      <c r="DRY14" s="113"/>
      <c r="DRZ14" s="113"/>
      <c r="DSA14" s="113"/>
      <c r="DSB14" s="113"/>
      <c r="DSC14" s="113"/>
      <c r="DSD14" s="113"/>
      <c r="DSE14" s="113"/>
      <c r="DSF14" s="113"/>
      <c r="DSG14" s="113"/>
      <c r="DSH14" s="113"/>
      <c r="DSI14" s="113"/>
      <c r="DSJ14" s="113"/>
      <c r="DSK14" s="113"/>
      <c r="DSL14" s="113"/>
      <c r="DSM14" s="113"/>
      <c r="DSN14" s="113"/>
      <c r="DSO14" s="113"/>
      <c r="DSP14" s="113"/>
      <c r="DSQ14" s="113"/>
      <c r="DSR14" s="113"/>
      <c r="DSS14" s="113"/>
      <c r="DST14" s="113"/>
      <c r="DSU14" s="113"/>
      <c r="DSV14" s="113"/>
      <c r="DSW14" s="113"/>
      <c r="DSX14" s="113"/>
      <c r="DSY14" s="113"/>
      <c r="DSZ14" s="113"/>
      <c r="DTA14" s="113"/>
      <c r="DTB14" s="113"/>
      <c r="DTC14" s="113"/>
      <c r="DTD14" s="113"/>
      <c r="DTE14" s="113"/>
      <c r="DTF14" s="113"/>
      <c r="DTG14" s="113"/>
      <c r="DTH14" s="113"/>
      <c r="DTI14" s="113"/>
      <c r="DTJ14" s="113"/>
      <c r="DTK14" s="113"/>
      <c r="DTL14" s="113"/>
      <c r="DTM14" s="113"/>
      <c r="DTN14" s="113"/>
      <c r="DTO14" s="113"/>
      <c r="DTP14" s="113"/>
      <c r="DTQ14" s="113"/>
      <c r="DTR14" s="113"/>
      <c r="DTS14" s="113"/>
      <c r="DTT14" s="113"/>
      <c r="DTU14" s="113"/>
      <c r="DTV14" s="113"/>
      <c r="DTW14" s="113"/>
      <c r="DTX14" s="113"/>
      <c r="DTY14" s="113"/>
      <c r="DTZ14" s="113"/>
      <c r="DUA14" s="113"/>
      <c r="DUB14" s="113"/>
      <c r="DUC14" s="113"/>
      <c r="DUD14" s="113"/>
      <c r="DUE14" s="113"/>
      <c r="DUF14" s="113"/>
      <c r="DUG14" s="113"/>
      <c r="DUH14" s="113"/>
      <c r="DUI14" s="113"/>
      <c r="DUJ14" s="113"/>
      <c r="DUK14" s="113"/>
      <c r="DUL14" s="113"/>
      <c r="DUM14" s="113"/>
      <c r="DUN14" s="113"/>
      <c r="DUO14" s="113"/>
      <c r="DUP14" s="113"/>
      <c r="DUQ14" s="113"/>
      <c r="DUR14" s="113"/>
      <c r="DUS14" s="113"/>
      <c r="DUT14" s="113"/>
      <c r="DUU14" s="113"/>
      <c r="DUV14" s="113"/>
      <c r="DUW14" s="113"/>
      <c r="DUX14" s="113"/>
      <c r="DUY14" s="113"/>
      <c r="DUZ14" s="113"/>
      <c r="DVA14" s="113"/>
      <c r="DVB14" s="113"/>
      <c r="DVC14" s="113"/>
      <c r="DVD14" s="113"/>
      <c r="DVE14" s="113"/>
      <c r="DVF14" s="113"/>
      <c r="DVG14" s="113"/>
      <c r="DVH14" s="113"/>
      <c r="DVI14" s="113"/>
      <c r="DVJ14" s="113"/>
      <c r="DVK14" s="113"/>
      <c r="DVL14" s="113"/>
      <c r="DVM14" s="113"/>
      <c r="DVN14" s="113"/>
      <c r="DVO14" s="113"/>
      <c r="DVP14" s="113"/>
      <c r="DVQ14" s="113"/>
      <c r="DVR14" s="113"/>
      <c r="DVS14" s="113"/>
      <c r="DVT14" s="113"/>
      <c r="DVU14" s="113"/>
      <c r="DVV14" s="113"/>
      <c r="DVW14" s="113"/>
      <c r="DVX14" s="113"/>
      <c r="DVY14" s="113"/>
      <c r="DVZ14" s="113"/>
      <c r="DWA14" s="113"/>
      <c r="DWB14" s="113"/>
      <c r="DWC14" s="113"/>
      <c r="DWD14" s="113"/>
      <c r="DWE14" s="113"/>
      <c r="DWF14" s="113"/>
      <c r="DWG14" s="113"/>
      <c r="DWH14" s="113"/>
      <c r="DWI14" s="113"/>
      <c r="DWJ14" s="113"/>
      <c r="DWK14" s="113"/>
      <c r="DWL14" s="113"/>
      <c r="DWM14" s="113"/>
      <c r="DWN14" s="113"/>
      <c r="DWO14" s="113"/>
      <c r="DWP14" s="113"/>
      <c r="DWQ14" s="113"/>
      <c r="DWR14" s="113"/>
      <c r="DWS14" s="113"/>
      <c r="DWT14" s="113"/>
      <c r="DWU14" s="113"/>
      <c r="DWV14" s="113"/>
      <c r="DWW14" s="113"/>
      <c r="DWX14" s="113"/>
      <c r="DWY14" s="113"/>
      <c r="DWZ14" s="113"/>
      <c r="DXA14" s="113"/>
      <c r="DXB14" s="113"/>
      <c r="DXC14" s="113"/>
      <c r="DXD14" s="113"/>
      <c r="DXE14" s="113"/>
      <c r="DXF14" s="113"/>
      <c r="DXG14" s="113"/>
      <c r="DXH14" s="113"/>
      <c r="DXI14" s="113"/>
      <c r="DXJ14" s="113"/>
      <c r="DXK14" s="113"/>
      <c r="DXL14" s="113"/>
      <c r="DXM14" s="113"/>
      <c r="DXN14" s="113"/>
      <c r="DXO14" s="113"/>
      <c r="DXP14" s="113"/>
      <c r="DXQ14" s="113"/>
      <c r="DXR14" s="113"/>
      <c r="DXS14" s="113"/>
      <c r="DXT14" s="113"/>
      <c r="DXU14" s="113"/>
      <c r="DXV14" s="113"/>
      <c r="DXW14" s="113"/>
      <c r="DXX14" s="113"/>
      <c r="DXY14" s="113"/>
      <c r="DXZ14" s="113"/>
      <c r="DYA14" s="113"/>
      <c r="DYB14" s="113"/>
      <c r="DYC14" s="113"/>
      <c r="DYD14" s="113"/>
      <c r="DYE14" s="113"/>
      <c r="DYF14" s="113"/>
      <c r="DYG14" s="113"/>
      <c r="DYH14" s="113"/>
      <c r="DYI14" s="113"/>
      <c r="DYJ14" s="113"/>
      <c r="DYK14" s="113"/>
      <c r="DYL14" s="113"/>
      <c r="DYM14" s="113"/>
      <c r="DYN14" s="113"/>
      <c r="DYO14" s="113"/>
      <c r="DYP14" s="113"/>
      <c r="DYQ14" s="113"/>
      <c r="DYR14" s="113"/>
      <c r="DYS14" s="113"/>
      <c r="DYT14" s="113"/>
      <c r="DYU14" s="113"/>
      <c r="DYV14" s="113"/>
      <c r="DYW14" s="113"/>
      <c r="DYX14" s="113"/>
      <c r="DYY14" s="113"/>
      <c r="DYZ14" s="113"/>
      <c r="DZA14" s="113"/>
      <c r="DZB14" s="113"/>
      <c r="DZC14" s="113"/>
      <c r="DZD14" s="113"/>
      <c r="DZE14" s="113"/>
      <c r="DZF14" s="113"/>
      <c r="DZG14" s="113"/>
      <c r="DZH14" s="113"/>
      <c r="DZI14" s="113"/>
      <c r="DZJ14" s="113"/>
      <c r="DZK14" s="113"/>
      <c r="DZL14" s="113"/>
      <c r="DZM14" s="113"/>
      <c r="DZN14" s="113"/>
      <c r="DZO14" s="113"/>
      <c r="DZP14" s="113"/>
      <c r="DZQ14" s="113"/>
      <c r="DZR14" s="113"/>
      <c r="DZS14" s="113"/>
      <c r="DZT14" s="113"/>
      <c r="DZU14" s="113"/>
      <c r="DZV14" s="113"/>
      <c r="DZW14" s="113"/>
      <c r="DZX14" s="113"/>
      <c r="DZY14" s="113"/>
      <c r="DZZ14" s="113"/>
      <c r="EAA14" s="113"/>
      <c r="EAB14" s="113"/>
      <c r="EAC14" s="113"/>
      <c r="EAD14" s="113"/>
      <c r="EAE14" s="113"/>
      <c r="EAF14" s="113"/>
      <c r="EAG14" s="113"/>
      <c r="EAH14" s="113"/>
      <c r="EAI14" s="113"/>
      <c r="EAJ14" s="113"/>
      <c r="EAK14" s="113"/>
      <c r="EAL14" s="113"/>
      <c r="EAM14" s="113"/>
      <c r="EAN14" s="113"/>
      <c r="EAO14" s="113"/>
      <c r="EAP14" s="113"/>
      <c r="EAQ14" s="113"/>
      <c r="EAR14" s="113"/>
      <c r="EAS14" s="113"/>
      <c r="EAT14" s="113"/>
      <c r="EAU14" s="113"/>
      <c r="EAV14" s="113"/>
      <c r="EAW14" s="113"/>
      <c r="EAX14" s="113"/>
      <c r="EAY14" s="113"/>
      <c r="EAZ14" s="113"/>
      <c r="EBA14" s="113"/>
      <c r="EBB14" s="113"/>
      <c r="EBC14" s="113"/>
      <c r="EBD14" s="113"/>
      <c r="EBE14" s="113"/>
      <c r="EBF14" s="113"/>
      <c r="EBG14" s="113"/>
      <c r="EBH14" s="113"/>
      <c r="EBI14" s="113"/>
      <c r="EBJ14" s="113"/>
      <c r="EBK14" s="113"/>
      <c r="EBL14" s="113"/>
      <c r="EBM14" s="113"/>
      <c r="EBN14" s="113"/>
      <c r="EBO14" s="113"/>
      <c r="EBP14" s="113"/>
      <c r="EBQ14" s="113"/>
      <c r="EBR14" s="113"/>
      <c r="EBS14" s="113"/>
      <c r="EBT14" s="113"/>
      <c r="EBU14" s="113"/>
      <c r="EBV14" s="113"/>
      <c r="EBW14" s="113"/>
      <c r="EBX14" s="113"/>
      <c r="EBY14" s="113"/>
      <c r="EBZ14" s="113"/>
      <c r="ECA14" s="113"/>
      <c r="ECB14" s="113"/>
      <c r="ECC14" s="113"/>
      <c r="ECD14" s="113"/>
      <c r="ECE14" s="113"/>
      <c r="ECF14" s="113"/>
      <c r="ECG14" s="113"/>
      <c r="ECH14" s="113"/>
      <c r="ECI14" s="113"/>
      <c r="ECJ14" s="113"/>
      <c r="ECK14" s="113"/>
      <c r="ECL14" s="113"/>
      <c r="ECM14" s="113"/>
      <c r="ECN14" s="113"/>
      <c r="ECO14" s="113"/>
      <c r="ECP14" s="113"/>
      <c r="ECQ14" s="113"/>
      <c r="ECR14" s="113"/>
      <c r="ECS14" s="113"/>
      <c r="ECT14" s="113"/>
      <c r="ECU14" s="113"/>
      <c r="ECV14" s="113"/>
      <c r="ECW14" s="113"/>
      <c r="ECX14" s="113"/>
      <c r="ECY14" s="113"/>
      <c r="ECZ14" s="113"/>
      <c r="EDA14" s="113"/>
      <c r="EDB14" s="113"/>
      <c r="EDC14" s="113"/>
      <c r="EDD14" s="113"/>
      <c r="EDE14" s="113"/>
      <c r="EDF14" s="113"/>
      <c r="EDG14" s="113"/>
      <c r="EDH14" s="113"/>
      <c r="EDI14" s="113"/>
      <c r="EDJ14" s="113"/>
      <c r="EDK14" s="113"/>
      <c r="EDL14" s="113"/>
      <c r="EDM14" s="113"/>
      <c r="EDN14" s="113"/>
      <c r="EDO14" s="113"/>
      <c r="EDP14" s="113"/>
      <c r="EDQ14" s="113"/>
      <c r="EDR14" s="113"/>
      <c r="EDS14" s="113"/>
      <c r="EDT14" s="113"/>
      <c r="EDU14" s="113"/>
      <c r="EDV14" s="113"/>
      <c r="EDW14" s="113"/>
      <c r="EDX14" s="113"/>
      <c r="EDY14" s="113"/>
      <c r="EDZ14" s="113"/>
      <c r="EEA14" s="113"/>
      <c r="EEB14" s="113"/>
      <c r="EEC14" s="113"/>
      <c r="EED14" s="113"/>
      <c r="EEE14" s="113"/>
      <c r="EEF14" s="113"/>
      <c r="EEG14" s="113"/>
      <c r="EEH14" s="113"/>
      <c r="EEI14" s="113"/>
      <c r="EEJ14" s="113"/>
      <c r="EEK14" s="113"/>
      <c r="EEL14" s="113"/>
      <c r="EEM14" s="113"/>
      <c r="EEN14" s="113"/>
      <c r="EEO14" s="113"/>
      <c r="EEP14" s="113"/>
      <c r="EEQ14" s="113"/>
      <c r="EER14" s="113"/>
      <c r="EES14" s="113"/>
      <c r="EET14" s="113"/>
      <c r="EEU14" s="113"/>
      <c r="EEV14" s="113"/>
      <c r="EEW14" s="113"/>
      <c r="EEX14" s="113"/>
      <c r="EEY14" s="113"/>
      <c r="EEZ14" s="113"/>
      <c r="EFA14" s="113"/>
      <c r="EFB14" s="113"/>
      <c r="EFC14" s="113"/>
      <c r="EFD14" s="113"/>
      <c r="EFE14" s="113"/>
      <c r="EFF14" s="113"/>
      <c r="EFG14" s="113"/>
      <c r="EFH14" s="113"/>
      <c r="EFI14" s="113"/>
      <c r="EFJ14" s="113"/>
      <c r="EFK14" s="113"/>
      <c r="EFL14" s="113"/>
      <c r="EFM14" s="113"/>
      <c r="EFN14" s="113"/>
      <c r="EFO14" s="113"/>
      <c r="EFP14" s="113"/>
      <c r="EFQ14" s="113"/>
      <c r="EFR14" s="113"/>
      <c r="EFS14" s="113"/>
      <c r="EFT14" s="113"/>
      <c r="EFU14" s="113"/>
      <c r="EFV14" s="113"/>
      <c r="EFW14" s="113"/>
      <c r="EFX14" s="113"/>
      <c r="EFY14" s="113"/>
      <c r="EFZ14" s="113"/>
      <c r="EGA14" s="113"/>
      <c r="EGB14" s="113"/>
      <c r="EGC14" s="113"/>
      <c r="EGD14" s="113"/>
      <c r="EGE14" s="113"/>
      <c r="EGF14" s="113"/>
      <c r="EGG14" s="113"/>
      <c r="EGH14" s="113"/>
      <c r="EGI14" s="113"/>
      <c r="EGJ14" s="113"/>
      <c r="EGK14" s="113"/>
      <c r="EGL14" s="113"/>
      <c r="EGM14" s="113"/>
      <c r="EGN14" s="113"/>
      <c r="EGO14" s="113"/>
      <c r="EGP14" s="113"/>
      <c r="EGQ14" s="113"/>
      <c r="EGR14" s="113"/>
      <c r="EGS14" s="113"/>
      <c r="EGT14" s="113"/>
      <c r="EGU14" s="113"/>
      <c r="EGV14" s="113"/>
      <c r="EGW14" s="113"/>
      <c r="EGX14" s="113"/>
      <c r="EGY14" s="113"/>
      <c r="EGZ14" s="113"/>
      <c r="EHA14" s="113"/>
      <c r="EHB14" s="113"/>
      <c r="EHC14" s="113"/>
      <c r="EHD14" s="113"/>
      <c r="EHE14" s="113"/>
      <c r="EHF14" s="113"/>
      <c r="EHG14" s="113"/>
      <c r="EHH14" s="113"/>
      <c r="EHI14" s="113"/>
      <c r="EHJ14" s="113"/>
      <c r="EHK14" s="113"/>
      <c r="EHL14" s="113"/>
      <c r="EHM14" s="113"/>
      <c r="EHN14" s="113"/>
      <c r="EHO14" s="113"/>
      <c r="EHP14" s="113"/>
      <c r="EHQ14" s="113"/>
      <c r="EHR14" s="113"/>
      <c r="EHS14" s="113"/>
      <c r="EHT14" s="113"/>
      <c r="EHU14" s="113"/>
      <c r="EHV14" s="113"/>
      <c r="EHW14" s="113"/>
      <c r="EHX14" s="113"/>
      <c r="EHY14" s="113"/>
      <c r="EHZ14" s="113"/>
      <c r="EIA14" s="113"/>
      <c r="EIB14" s="113"/>
      <c r="EIC14" s="113"/>
      <c r="EID14" s="113"/>
      <c r="EIE14" s="113"/>
      <c r="EIF14" s="113"/>
      <c r="EIG14" s="113"/>
      <c r="EIH14" s="113"/>
      <c r="EII14" s="113"/>
      <c r="EIJ14" s="113"/>
      <c r="EIK14" s="113"/>
      <c r="EIL14" s="113"/>
      <c r="EIM14" s="113"/>
      <c r="EIN14" s="113"/>
      <c r="EIO14" s="113"/>
      <c r="EIP14" s="113"/>
      <c r="EIQ14" s="113"/>
      <c r="EIR14" s="113"/>
      <c r="EIS14" s="113"/>
      <c r="EIT14" s="113"/>
      <c r="EIU14" s="113"/>
      <c r="EIV14" s="113"/>
      <c r="EIW14" s="113"/>
      <c r="EIX14" s="113"/>
      <c r="EIY14" s="113"/>
      <c r="EIZ14" s="113"/>
      <c r="EJA14" s="113"/>
      <c r="EJB14" s="113"/>
      <c r="EJC14" s="113"/>
      <c r="EJD14" s="113"/>
      <c r="EJE14" s="113"/>
      <c r="EJF14" s="113"/>
      <c r="EJG14" s="113"/>
      <c r="EJH14" s="113"/>
      <c r="EJI14" s="113"/>
      <c r="EJJ14" s="113"/>
      <c r="EJK14" s="113"/>
      <c r="EJL14" s="113"/>
      <c r="EJM14" s="113"/>
      <c r="EJN14" s="113"/>
      <c r="EJO14" s="113"/>
      <c r="EJP14" s="113"/>
      <c r="EJQ14" s="113"/>
      <c r="EJR14" s="113"/>
      <c r="EJS14" s="113"/>
      <c r="EJT14" s="113"/>
      <c r="EJU14" s="113"/>
      <c r="EJV14" s="113"/>
      <c r="EJW14" s="113"/>
      <c r="EJX14" s="113"/>
      <c r="EJY14" s="113"/>
      <c r="EJZ14" s="113"/>
      <c r="EKA14" s="113"/>
      <c r="EKB14" s="113"/>
      <c r="EKC14" s="113"/>
      <c r="EKD14" s="113"/>
      <c r="EKE14" s="113"/>
      <c r="EKF14" s="113"/>
      <c r="EKG14" s="113"/>
      <c r="EKH14" s="113"/>
      <c r="EKI14" s="113"/>
      <c r="EKJ14" s="113"/>
      <c r="EKK14" s="113"/>
      <c r="EKL14" s="113"/>
      <c r="EKM14" s="113"/>
      <c r="EKN14" s="113"/>
      <c r="EKO14" s="113"/>
      <c r="EKP14" s="113"/>
      <c r="EKQ14" s="113"/>
      <c r="EKR14" s="113"/>
      <c r="EKS14" s="113"/>
      <c r="EKT14" s="113"/>
      <c r="EKU14" s="113"/>
      <c r="EKV14" s="113"/>
      <c r="EKW14" s="113"/>
      <c r="EKX14" s="113"/>
      <c r="EKY14" s="113"/>
      <c r="EKZ14" s="113"/>
      <c r="ELA14" s="113"/>
      <c r="ELB14" s="113"/>
      <c r="ELC14" s="113"/>
      <c r="ELD14" s="113"/>
      <c r="ELE14" s="113"/>
      <c r="ELF14" s="113"/>
      <c r="ELG14" s="113"/>
      <c r="ELH14" s="113"/>
      <c r="ELI14" s="113"/>
      <c r="ELJ14" s="113"/>
      <c r="ELK14" s="113"/>
      <c r="ELL14" s="113"/>
      <c r="ELM14" s="113"/>
      <c r="ELN14" s="113"/>
      <c r="ELO14" s="113"/>
      <c r="ELP14" s="113"/>
      <c r="ELQ14" s="113"/>
      <c r="ELR14" s="113"/>
      <c r="ELS14" s="113"/>
      <c r="ELT14" s="113"/>
      <c r="ELU14" s="113"/>
      <c r="ELV14" s="113"/>
      <c r="ELW14" s="113"/>
      <c r="ELX14" s="113"/>
      <c r="ELY14" s="113"/>
      <c r="ELZ14" s="113"/>
      <c r="EMA14" s="113"/>
      <c r="EMB14" s="113"/>
      <c r="EMC14" s="113"/>
      <c r="EMD14" s="113"/>
      <c r="EME14" s="113"/>
      <c r="EMF14" s="113"/>
      <c r="EMG14" s="113"/>
      <c r="EMH14" s="113"/>
      <c r="EMI14" s="113"/>
      <c r="EMJ14" s="113"/>
      <c r="EMK14" s="113"/>
      <c r="EML14" s="113"/>
      <c r="EMM14" s="113"/>
      <c r="EMN14" s="113"/>
      <c r="EMO14" s="113"/>
      <c r="EMP14" s="113"/>
      <c r="EMQ14" s="113"/>
      <c r="EMR14" s="113"/>
      <c r="EMS14" s="113"/>
      <c r="EMT14" s="113"/>
      <c r="EMU14" s="113"/>
      <c r="EMV14" s="113"/>
      <c r="EMW14" s="113"/>
      <c r="EMX14" s="113"/>
      <c r="EMY14" s="113"/>
      <c r="EMZ14" s="113"/>
      <c r="ENA14" s="113"/>
      <c r="ENB14" s="113"/>
      <c r="ENC14" s="113"/>
      <c r="END14" s="113"/>
      <c r="ENE14" s="113"/>
      <c r="ENF14" s="113"/>
      <c r="ENG14" s="113"/>
      <c r="ENH14" s="113"/>
      <c r="ENI14" s="113"/>
      <c r="ENJ14" s="113"/>
      <c r="ENK14" s="113"/>
      <c r="ENL14" s="113"/>
      <c r="ENM14" s="113"/>
      <c r="ENN14" s="113"/>
      <c r="ENO14" s="113"/>
      <c r="ENP14" s="113"/>
      <c r="ENQ14" s="113"/>
      <c r="ENR14" s="113"/>
      <c r="ENS14" s="113"/>
      <c r="ENT14" s="113"/>
      <c r="ENU14" s="113"/>
      <c r="ENV14" s="113"/>
      <c r="ENW14" s="113"/>
      <c r="ENX14" s="113"/>
      <c r="ENY14" s="113"/>
      <c r="ENZ14" s="113"/>
      <c r="EOA14" s="113"/>
      <c r="EOB14" s="113"/>
      <c r="EOC14" s="113"/>
      <c r="EOD14" s="113"/>
      <c r="EOE14" s="113"/>
      <c r="EOF14" s="113"/>
      <c r="EOG14" s="113"/>
      <c r="EOH14" s="113"/>
      <c r="EOI14" s="113"/>
      <c r="EOJ14" s="113"/>
      <c r="EOK14" s="113"/>
      <c r="EOL14" s="113"/>
      <c r="EOM14" s="113"/>
      <c r="EON14" s="113"/>
      <c r="EOO14" s="113"/>
      <c r="EOP14" s="113"/>
      <c r="EOQ14" s="113"/>
      <c r="EOR14" s="113"/>
      <c r="EOS14" s="113"/>
      <c r="EOT14" s="113"/>
      <c r="EOU14" s="113"/>
      <c r="EOV14" s="113"/>
      <c r="EOW14" s="113"/>
      <c r="EOX14" s="113"/>
      <c r="EOY14" s="113"/>
      <c r="EOZ14" s="113"/>
      <c r="EPA14" s="113"/>
      <c r="EPB14" s="113"/>
      <c r="EPC14" s="113"/>
      <c r="EPD14" s="113"/>
      <c r="EPE14" s="113"/>
      <c r="EPF14" s="113"/>
      <c r="EPG14" s="113"/>
      <c r="EPH14" s="113"/>
      <c r="EPI14" s="113"/>
      <c r="EPJ14" s="113"/>
      <c r="EPK14" s="113"/>
      <c r="EPL14" s="113"/>
      <c r="EPM14" s="113"/>
      <c r="EPN14" s="113"/>
      <c r="EPO14" s="113"/>
      <c r="EPP14" s="113"/>
      <c r="EPQ14" s="113"/>
      <c r="EPR14" s="113"/>
      <c r="EPS14" s="113"/>
      <c r="EPT14" s="113"/>
      <c r="EPU14" s="113"/>
      <c r="EPV14" s="113"/>
      <c r="EPW14" s="113"/>
      <c r="EPX14" s="113"/>
      <c r="EPY14" s="113"/>
      <c r="EPZ14" s="113"/>
      <c r="EQA14" s="113"/>
      <c r="EQB14" s="113"/>
      <c r="EQC14" s="113"/>
      <c r="EQD14" s="113"/>
      <c r="EQE14" s="113"/>
      <c r="EQF14" s="113"/>
      <c r="EQG14" s="113"/>
      <c r="EQH14" s="113"/>
      <c r="EQI14" s="113"/>
      <c r="EQJ14" s="113"/>
      <c r="EQK14" s="113"/>
      <c r="EQL14" s="113"/>
      <c r="EQM14" s="113"/>
      <c r="EQN14" s="113"/>
      <c r="EQO14" s="113"/>
      <c r="EQP14" s="113"/>
      <c r="EQQ14" s="113"/>
      <c r="EQR14" s="113"/>
      <c r="EQS14" s="113"/>
      <c r="EQT14" s="113"/>
      <c r="EQU14" s="113"/>
      <c r="EQV14" s="113"/>
      <c r="EQW14" s="113"/>
      <c r="EQX14" s="113"/>
      <c r="EQY14" s="113"/>
      <c r="EQZ14" s="113"/>
      <c r="ERA14" s="113"/>
      <c r="ERB14" s="113"/>
      <c r="ERC14" s="113"/>
      <c r="ERD14" s="113"/>
      <c r="ERE14" s="113"/>
      <c r="ERF14" s="113"/>
      <c r="ERG14" s="113"/>
      <c r="ERH14" s="113"/>
      <c r="ERI14" s="113"/>
      <c r="ERJ14" s="113"/>
      <c r="ERK14" s="113"/>
      <c r="ERL14" s="113"/>
      <c r="ERM14" s="113"/>
      <c r="ERN14" s="113"/>
      <c r="ERO14" s="113"/>
      <c r="ERP14" s="113"/>
      <c r="ERQ14" s="113"/>
      <c r="ERR14" s="113"/>
      <c r="ERS14" s="113"/>
      <c r="ERT14" s="113"/>
      <c r="ERU14" s="113"/>
      <c r="ERV14" s="113"/>
      <c r="ERW14" s="113"/>
      <c r="ERX14" s="113"/>
      <c r="ERY14" s="113"/>
      <c r="ERZ14" s="113"/>
      <c r="ESA14" s="113"/>
      <c r="ESB14" s="113"/>
      <c r="ESC14" s="113"/>
      <c r="ESD14" s="113"/>
      <c r="ESE14" s="113"/>
      <c r="ESF14" s="113"/>
      <c r="ESG14" s="113"/>
      <c r="ESH14" s="113"/>
      <c r="ESI14" s="113"/>
      <c r="ESJ14" s="113"/>
      <c r="ESK14" s="113"/>
      <c r="ESL14" s="113"/>
      <c r="ESM14" s="113"/>
      <c r="ESN14" s="113"/>
      <c r="ESO14" s="113"/>
      <c r="ESP14" s="113"/>
      <c r="ESQ14" s="113"/>
      <c r="ESR14" s="113"/>
      <c r="ESS14" s="113"/>
      <c r="EST14" s="113"/>
      <c r="ESU14" s="113"/>
      <c r="ESV14" s="113"/>
      <c r="ESW14" s="113"/>
      <c r="ESX14" s="113"/>
      <c r="ESY14" s="113"/>
      <c r="ESZ14" s="113"/>
      <c r="ETA14" s="113"/>
      <c r="ETB14" s="113"/>
      <c r="ETC14" s="113"/>
      <c r="ETD14" s="113"/>
      <c r="ETE14" s="113"/>
      <c r="ETF14" s="113"/>
      <c r="ETG14" s="113"/>
      <c r="ETH14" s="113"/>
      <c r="ETI14" s="113"/>
      <c r="ETJ14" s="113"/>
      <c r="ETK14" s="113"/>
      <c r="ETL14" s="113"/>
      <c r="ETM14" s="113"/>
      <c r="ETN14" s="113"/>
      <c r="ETO14" s="113"/>
      <c r="ETP14" s="113"/>
      <c r="ETQ14" s="113"/>
      <c r="ETR14" s="113"/>
      <c r="ETS14" s="113"/>
      <c r="ETT14" s="113"/>
      <c r="ETU14" s="113"/>
      <c r="ETV14" s="113"/>
      <c r="ETW14" s="113"/>
      <c r="ETX14" s="113"/>
      <c r="ETY14" s="113"/>
      <c r="ETZ14" s="113"/>
      <c r="EUA14" s="113"/>
      <c r="EUB14" s="113"/>
      <c r="EUC14" s="113"/>
      <c r="EUD14" s="113"/>
      <c r="EUE14" s="113"/>
      <c r="EUF14" s="113"/>
      <c r="EUG14" s="113"/>
      <c r="EUH14" s="113"/>
      <c r="EUI14" s="113"/>
      <c r="EUJ14" s="113"/>
      <c r="EUK14" s="113"/>
      <c r="EUL14" s="113"/>
      <c r="EUM14" s="113"/>
      <c r="EUN14" s="113"/>
      <c r="EUO14" s="113"/>
      <c r="EUP14" s="113"/>
      <c r="EUQ14" s="113"/>
      <c r="EUR14" s="113"/>
      <c r="EUS14" s="113"/>
      <c r="EUT14" s="113"/>
      <c r="EUU14" s="113"/>
      <c r="EUV14" s="113"/>
      <c r="EUW14" s="113"/>
      <c r="EUX14" s="113"/>
      <c r="EUY14" s="113"/>
      <c r="EUZ14" s="113"/>
      <c r="EVA14" s="113"/>
      <c r="EVB14" s="113"/>
      <c r="EVC14" s="113"/>
      <c r="EVD14" s="113"/>
      <c r="EVE14" s="113"/>
      <c r="EVF14" s="113"/>
      <c r="EVG14" s="113"/>
      <c r="EVH14" s="113"/>
      <c r="EVI14" s="113"/>
      <c r="EVJ14" s="113"/>
      <c r="EVK14" s="113"/>
      <c r="EVL14" s="113"/>
      <c r="EVM14" s="113"/>
      <c r="EVN14" s="113"/>
      <c r="EVO14" s="113"/>
      <c r="EVP14" s="113"/>
      <c r="EVQ14" s="113"/>
      <c r="EVR14" s="113"/>
      <c r="EVS14" s="113"/>
      <c r="EVT14" s="113"/>
      <c r="EVU14" s="113"/>
      <c r="EVV14" s="113"/>
      <c r="EVW14" s="113"/>
      <c r="EVX14" s="113"/>
      <c r="EVY14" s="113"/>
      <c r="EVZ14" s="113"/>
      <c r="EWA14" s="113"/>
      <c r="EWB14" s="113"/>
      <c r="EWC14" s="113"/>
      <c r="EWD14" s="113"/>
      <c r="EWE14" s="113"/>
      <c r="EWF14" s="113"/>
      <c r="EWG14" s="113"/>
      <c r="EWH14" s="113"/>
      <c r="EWI14" s="113"/>
      <c r="EWJ14" s="113"/>
      <c r="EWK14" s="113"/>
      <c r="EWL14" s="113"/>
      <c r="EWM14" s="113"/>
      <c r="EWN14" s="113"/>
      <c r="EWO14" s="113"/>
      <c r="EWP14" s="113"/>
      <c r="EWQ14" s="113"/>
      <c r="EWR14" s="113"/>
      <c r="EWS14" s="113"/>
      <c r="EWT14" s="113"/>
      <c r="EWU14" s="113"/>
      <c r="EWV14" s="113"/>
      <c r="EWW14" s="113"/>
      <c r="EWX14" s="113"/>
      <c r="EWY14" s="113"/>
      <c r="EWZ14" s="113"/>
      <c r="EXA14" s="113"/>
      <c r="EXB14" s="113"/>
      <c r="EXC14" s="113"/>
      <c r="EXD14" s="113"/>
      <c r="EXE14" s="113"/>
      <c r="EXF14" s="113"/>
      <c r="EXG14" s="113"/>
      <c r="EXH14" s="113"/>
      <c r="EXI14" s="113"/>
      <c r="EXJ14" s="113"/>
      <c r="EXK14" s="113"/>
      <c r="EXL14" s="113"/>
      <c r="EXM14" s="113"/>
      <c r="EXN14" s="113"/>
      <c r="EXO14" s="113"/>
      <c r="EXP14" s="113"/>
      <c r="EXQ14" s="113"/>
      <c r="EXR14" s="113"/>
      <c r="EXS14" s="113"/>
      <c r="EXT14" s="113"/>
      <c r="EXU14" s="113"/>
      <c r="EXV14" s="113"/>
      <c r="EXW14" s="113"/>
      <c r="EXX14" s="113"/>
      <c r="EXY14" s="113"/>
      <c r="EXZ14" s="113"/>
      <c r="EYA14" s="113"/>
      <c r="EYB14" s="113"/>
      <c r="EYC14" s="113"/>
      <c r="EYD14" s="113"/>
      <c r="EYE14" s="113"/>
      <c r="EYF14" s="113"/>
      <c r="EYG14" s="113"/>
      <c r="EYH14" s="113"/>
      <c r="EYI14" s="113"/>
      <c r="EYJ14" s="113"/>
      <c r="EYK14" s="113"/>
      <c r="EYL14" s="113"/>
      <c r="EYM14" s="113"/>
      <c r="EYN14" s="113"/>
      <c r="EYO14" s="113"/>
      <c r="EYP14" s="113"/>
      <c r="EYQ14" s="113"/>
      <c r="EYR14" s="113"/>
      <c r="EYS14" s="113"/>
      <c r="EYT14" s="113"/>
      <c r="EYU14" s="113"/>
      <c r="EYV14" s="113"/>
      <c r="EYW14" s="113"/>
      <c r="EYX14" s="113"/>
      <c r="EYY14" s="113"/>
      <c r="EYZ14" s="113"/>
      <c r="EZA14" s="113"/>
      <c r="EZB14" s="113"/>
      <c r="EZC14" s="113"/>
      <c r="EZD14" s="113"/>
      <c r="EZE14" s="113"/>
      <c r="EZF14" s="113"/>
      <c r="EZG14" s="113"/>
      <c r="EZH14" s="113"/>
      <c r="EZI14" s="113"/>
      <c r="EZJ14" s="113"/>
      <c r="EZK14" s="113"/>
      <c r="EZL14" s="113"/>
      <c r="EZM14" s="113"/>
      <c r="EZN14" s="113"/>
      <c r="EZO14" s="113"/>
      <c r="EZP14" s="113"/>
      <c r="EZQ14" s="113"/>
      <c r="EZR14" s="113"/>
      <c r="EZS14" s="113"/>
      <c r="EZT14" s="113"/>
      <c r="EZU14" s="113"/>
      <c r="EZV14" s="113"/>
      <c r="EZW14" s="113"/>
      <c r="EZX14" s="113"/>
      <c r="EZY14" s="113"/>
      <c r="EZZ14" s="113"/>
      <c r="FAA14" s="113"/>
      <c r="FAB14" s="113"/>
      <c r="FAC14" s="113"/>
      <c r="FAD14" s="113"/>
      <c r="FAE14" s="113"/>
      <c r="FAF14" s="113"/>
      <c r="FAG14" s="113"/>
      <c r="FAH14" s="113"/>
      <c r="FAI14" s="113"/>
      <c r="FAJ14" s="113"/>
      <c r="FAK14" s="113"/>
      <c r="FAL14" s="113"/>
      <c r="FAM14" s="113"/>
      <c r="FAN14" s="113"/>
      <c r="FAO14" s="113"/>
      <c r="FAP14" s="113"/>
      <c r="FAQ14" s="113"/>
      <c r="FAR14" s="113"/>
      <c r="FAS14" s="113"/>
      <c r="FAT14" s="113"/>
      <c r="FAU14" s="113"/>
      <c r="FAV14" s="113"/>
      <c r="FAW14" s="113"/>
      <c r="FAX14" s="113"/>
      <c r="FAY14" s="113"/>
      <c r="FAZ14" s="113"/>
      <c r="FBA14" s="113"/>
      <c r="FBB14" s="113"/>
      <c r="FBC14" s="113"/>
      <c r="FBD14" s="113"/>
      <c r="FBE14" s="113"/>
      <c r="FBF14" s="113"/>
      <c r="FBG14" s="113"/>
      <c r="FBH14" s="113"/>
      <c r="FBI14" s="113"/>
      <c r="FBJ14" s="113"/>
      <c r="FBK14" s="113"/>
      <c r="FBL14" s="113"/>
      <c r="FBM14" s="113"/>
      <c r="FBN14" s="113"/>
      <c r="FBO14" s="113"/>
      <c r="FBP14" s="113"/>
      <c r="FBQ14" s="113"/>
      <c r="FBR14" s="113"/>
      <c r="FBS14" s="113"/>
      <c r="FBT14" s="113"/>
      <c r="FBU14" s="113"/>
      <c r="FBV14" s="113"/>
      <c r="FBW14" s="113"/>
      <c r="FBX14" s="113"/>
      <c r="FBY14" s="113"/>
      <c r="FBZ14" s="113"/>
      <c r="FCA14" s="113"/>
      <c r="FCB14" s="113"/>
      <c r="FCC14" s="113"/>
      <c r="FCD14" s="113"/>
      <c r="FCE14" s="113"/>
      <c r="FCF14" s="113"/>
      <c r="FCG14" s="113"/>
      <c r="FCH14" s="113"/>
      <c r="FCI14" s="113"/>
      <c r="FCJ14" s="113"/>
      <c r="FCK14" s="113"/>
      <c r="FCL14" s="113"/>
      <c r="FCM14" s="113"/>
      <c r="FCN14" s="113"/>
      <c r="FCO14" s="113"/>
      <c r="FCP14" s="113"/>
      <c r="FCQ14" s="113"/>
      <c r="FCR14" s="113"/>
      <c r="FCS14" s="113"/>
      <c r="FCT14" s="113"/>
      <c r="FCU14" s="113"/>
      <c r="FCV14" s="113"/>
      <c r="FCW14" s="113"/>
      <c r="FCX14" s="113"/>
      <c r="FCY14" s="113"/>
      <c r="FCZ14" s="113"/>
      <c r="FDA14" s="113"/>
      <c r="FDB14" s="113"/>
      <c r="FDC14" s="113"/>
      <c r="FDD14" s="113"/>
      <c r="FDE14" s="113"/>
      <c r="FDF14" s="113"/>
      <c r="FDG14" s="113"/>
      <c r="FDH14" s="113"/>
      <c r="FDI14" s="113"/>
      <c r="FDJ14" s="113"/>
      <c r="FDK14" s="113"/>
      <c r="FDL14" s="113"/>
      <c r="FDM14" s="113"/>
      <c r="FDN14" s="113"/>
      <c r="FDO14" s="113"/>
      <c r="FDP14" s="113"/>
      <c r="FDQ14" s="113"/>
      <c r="FDR14" s="113"/>
      <c r="FDS14" s="113"/>
      <c r="FDT14" s="113"/>
      <c r="FDU14" s="113"/>
      <c r="FDV14" s="113"/>
      <c r="FDW14" s="113"/>
      <c r="FDX14" s="113"/>
      <c r="FDY14" s="113"/>
      <c r="FDZ14" s="113"/>
      <c r="FEA14" s="113"/>
      <c r="FEB14" s="113"/>
      <c r="FEC14" s="113"/>
      <c r="FED14" s="113"/>
      <c r="FEE14" s="113"/>
      <c r="FEF14" s="113"/>
      <c r="FEG14" s="113"/>
      <c r="FEH14" s="113"/>
      <c r="FEI14" s="113"/>
      <c r="FEJ14" s="113"/>
      <c r="FEK14" s="113"/>
      <c r="FEL14" s="113"/>
      <c r="FEM14" s="113"/>
      <c r="FEN14" s="113"/>
      <c r="FEO14" s="113"/>
      <c r="FEP14" s="113"/>
      <c r="FEQ14" s="113"/>
      <c r="FER14" s="113"/>
      <c r="FES14" s="113"/>
      <c r="FET14" s="113"/>
      <c r="FEU14" s="113"/>
      <c r="FEV14" s="113"/>
      <c r="FEW14" s="113"/>
      <c r="FEX14" s="113"/>
      <c r="FEY14" s="113"/>
      <c r="FEZ14" s="113"/>
      <c r="FFA14" s="113"/>
      <c r="FFB14" s="113"/>
      <c r="FFC14" s="113"/>
      <c r="FFD14" s="113"/>
      <c r="FFE14" s="113"/>
      <c r="FFF14" s="113"/>
      <c r="FFG14" s="113"/>
      <c r="FFH14" s="113"/>
      <c r="FFI14" s="113"/>
      <c r="FFJ14" s="113"/>
      <c r="FFK14" s="113"/>
      <c r="FFL14" s="113"/>
      <c r="FFM14" s="113"/>
      <c r="FFN14" s="113"/>
      <c r="FFO14" s="113"/>
      <c r="FFP14" s="113"/>
      <c r="FFQ14" s="113"/>
      <c r="FFR14" s="113"/>
      <c r="FFS14" s="113"/>
      <c r="FFT14" s="113"/>
      <c r="FFU14" s="113"/>
      <c r="FFV14" s="113"/>
      <c r="FFW14" s="113"/>
      <c r="FFX14" s="113"/>
      <c r="FFY14" s="113"/>
      <c r="FFZ14" s="113"/>
      <c r="FGA14" s="113"/>
      <c r="FGB14" s="113"/>
      <c r="FGC14" s="113"/>
      <c r="FGD14" s="113"/>
      <c r="FGE14" s="113"/>
      <c r="FGF14" s="113"/>
      <c r="FGG14" s="113"/>
      <c r="FGH14" s="113"/>
      <c r="FGI14" s="113"/>
      <c r="FGJ14" s="113"/>
      <c r="FGK14" s="113"/>
      <c r="FGL14" s="113"/>
      <c r="FGM14" s="113"/>
      <c r="FGN14" s="113"/>
      <c r="FGO14" s="113"/>
      <c r="FGP14" s="113"/>
      <c r="FGQ14" s="113"/>
      <c r="FGR14" s="113"/>
      <c r="FGS14" s="113"/>
      <c r="FGT14" s="113"/>
      <c r="FGU14" s="113"/>
      <c r="FGV14" s="113"/>
      <c r="FGW14" s="113"/>
      <c r="FGX14" s="113"/>
      <c r="FGY14" s="113"/>
      <c r="FGZ14" s="113"/>
      <c r="FHA14" s="113"/>
      <c r="FHB14" s="113"/>
      <c r="FHC14" s="113"/>
      <c r="FHD14" s="113"/>
      <c r="FHE14" s="113"/>
      <c r="FHF14" s="113"/>
      <c r="FHG14" s="113"/>
      <c r="FHH14" s="113"/>
      <c r="FHI14" s="113"/>
      <c r="FHJ14" s="113"/>
      <c r="FHK14" s="113"/>
      <c r="FHL14" s="113"/>
      <c r="FHM14" s="113"/>
      <c r="FHN14" s="113"/>
      <c r="FHO14" s="113"/>
      <c r="FHP14" s="113"/>
      <c r="FHQ14" s="113"/>
      <c r="FHR14" s="113"/>
      <c r="FHS14" s="113"/>
      <c r="FHT14" s="113"/>
      <c r="FHU14" s="113"/>
      <c r="FHV14" s="113"/>
      <c r="FHW14" s="113"/>
      <c r="FHX14" s="113"/>
      <c r="FHY14" s="113"/>
      <c r="FHZ14" s="113"/>
      <c r="FIA14" s="113"/>
      <c r="FIB14" s="113"/>
      <c r="FIC14" s="113"/>
      <c r="FID14" s="113"/>
      <c r="FIE14" s="113"/>
      <c r="FIF14" s="113"/>
      <c r="FIG14" s="113"/>
      <c r="FIH14" s="113"/>
      <c r="FII14" s="113"/>
      <c r="FIJ14" s="113"/>
      <c r="FIK14" s="113"/>
      <c r="FIL14" s="113"/>
      <c r="FIM14" s="113"/>
      <c r="FIN14" s="113"/>
      <c r="FIO14" s="113"/>
      <c r="FIP14" s="113"/>
      <c r="FIQ14" s="113"/>
      <c r="FIR14" s="113"/>
      <c r="FIS14" s="113"/>
      <c r="FIT14" s="113"/>
      <c r="FIU14" s="113"/>
      <c r="FIV14" s="113"/>
      <c r="FIW14" s="113"/>
      <c r="FIX14" s="113"/>
      <c r="FIY14" s="113"/>
      <c r="FIZ14" s="113"/>
      <c r="FJA14" s="113"/>
      <c r="FJB14" s="113"/>
      <c r="FJC14" s="113"/>
      <c r="FJD14" s="113"/>
      <c r="FJE14" s="113"/>
      <c r="FJF14" s="113"/>
      <c r="FJG14" s="113"/>
      <c r="FJH14" s="113"/>
      <c r="FJI14" s="113"/>
      <c r="FJJ14" s="113"/>
      <c r="FJK14" s="113"/>
      <c r="FJL14" s="113"/>
      <c r="FJM14" s="113"/>
      <c r="FJN14" s="113"/>
      <c r="FJO14" s="113"/>
      <c r="FJP14" s="113"/>
      <c r="FJQ14" s="113"/>
      <c r="FJR14" s="113"/>
      <c r="FJS14" s="113"/>
      <c r="FJT14" s="113"/>
      <c r="FJU14" s="113"/>
      <c r="FJV14" s="113"/>
      <c r="FJW14" s="113"/>
      <c r="FJX14" s="113"/>
      <c r="FJY14" s="113"/>
      <c r="FJZ14" s="113"/>
      <c r="FKA14" s="113"/>
      <c r="FKB14" s="113"/>
      <c r="FKC14" s="113"/>
      <c r="FKD14" s="113"/>
      <c r="FKE14" s="113"/>
      <c r="FKF14" s="113"/>
      <c r="FKG14" s="113"/>
      <c r="FKH14" s="113"/>
      <c r="FKI14" s="113"/>
      <c r="FKJ14" s="113"/>
      <c r="FKK14" s="113"/>
      <c r="FKL14" s="113"/>
      <c r="FKM14" s="113"/>
      <c r="FKN14" s="113"/>
      <c r="FKO14" s="113"/>
      <c r="FKP14" s="113"/>
      <c r="FKQ14" s="113"/>
      <c r="FKR14" s="113"/>
      <c r="FKS14" s="113"/>
      <c r="FKT14" s="113"/>
      <c r="FKU14" s="113"/>
      <c r="FKV14" s="113"/>
      <c r="FKW14" s="113"/>
      <c r="FKX14" s="113"/>
      <c r="FKY14" s="113"/>
      <c r="FKZ14" s="113"/>
      <c r="FLA14" s="113"/>
      <c r="FLB14" s="113"/>
      <c r="FLC14" s="113"/>
      <c r="FLD14" s="113"/>
      <c r="FLE14" s="113"/>
      <c r="FLF14" s="113"/>
      <c r="FLG14" s="113"/>
      <c r="FLH14" s="113"/>
      <c r="FLI14" s="113"/>
      <c r="FLJ14" s="113"/>
      <c r="FLK14" s="113"/>
      <c r="FLL14" s="113"/>
      <c r="FLM14" s="113"/>
      <c r="FLN14" s="113"/>
      <c r="FLO14" s="113"/>
      <c r="FLP14" s="113"/>
      <c r="FLQ14" s="113"/>
      <c r="FLR14" s="113"/>
      <c r="FLS14" s="113"/>
      <c r="FLT14" s="113"/>
      <c r="FLU14" s="113"/>
      <c r="FLV14" s="113"/>
      <c r="FLW14" s="113"/>
      <c r="FLX14" s="113"/>
      <c r="FLY14" s="113"/>
      <c r="FLZ14" s="113"/>
      <c r="FMA14" s="113"/>
      <c r="FMB14" s="113"/>
      <c r="FMC14" s="113"/>
      <c r="FMD14" s="113"/>
      <c r="FME14" s="113"/>
      <c r="FMF14" s="113"/>
      <c r="FMG14" s="113"/>
      <c r="FMH14" s="113"/>
      <c r="FMI14" s="113"/>
      <c r="FMJ14" s="113"/>
      <c r="FMK14" s="113"/>
      <c r="FML14" s="113"/>
      <c r="FMM14" s="113"/>
      <c r="FMN14" s="113"/>
      <c r="FMO14" s="113"/>
      <c r="FMP14" s="113"/>
      <c r="FMQ14" s="113"/>
      <c r="FMR14" s="113"/>
      <c r="FMS14" s="113"/>
      <c r="FMT14" s="113"/>
      <c r="FMU14" s="113"/>
      <c r="FMV14" s="113"/>
      <c r="FMW14" s="113"/>
      <c r="FMX14" s="113"/>
      <c r="FMY14" s="113"/>
      <c r="FMZ14" s="113"/>
      <c r="FNA14" s="113"/>
      <c r="FNB14" s="113"/>
      <c r="FNC14" s="113"/>
      <c r="FND14" s="113"/>
      <c r="FNE14" s="113"/>
      <c r="FNF14" s="113"/>
      <c r="FNG14" s="113"/>
      <c r="FNH14" s="113"/>
      <c r="FNI14" s="113"/>
      <c r="FNJ14" s="113"/>
      <c r="FNK14" s="113"/>
      <c r="FNL14" s="113"/>
      <c r="FNM14" s="113"/>
      <c r="FNN14" s="113"/>
      <c r="FNO14" s="113"/>
      <c r="FNP14" s="113"/>
      <c r="FNQ14" s="113"/>
      <c r="FNR14" s="113"/>
      <c r="FNS14" s="113"/>
      <c r="FNT14" s="113"/>
      <c r="FNU14" s="113"/>
      <c r="FNV14" s="113"/>
      <c r="FNW14" s="113"/>
      <c r="FNX14" s="113"/>
      <c r="FNY14" s="113"/>
      <c r="FNZ14" s="113"/>
      <c r="FOA14" s="113"/>
      <c r="FOB14" s="113"/>
      <c r="FOC14" s="113"/>
      <c r="FOD14" s="113"/>
      <c r="FOE14" s="113"/>
      <c r="FOF14" s="113"/>
      <c r="FOG14" s="113"/>
      <c r="FOH14" s="113"/>
      <c r="FOI14" s="113"/>
      <c r="FOJ14" s="113"/>
      <c r="FOK14" s="113"/>
      <c r="FOL14" s="113"/>
      <c r="FOM14" s="113"/>
      <c r="FON14" s="113"/>
      <c r="FOO14" s="113"/>
      <c r="FOP14" s="113"/>
      <c r="FOQ14" s="113"/>
      <c r="FOR14" s="113"/>
      <c r="FOS14" s="113"/>
      <c r="FOT14" s="113"/>
      <c r="FOU14" s="113"/>
      <c r="FOV14" s="113"/>
      <c r="FOW14" s="113"/>
      <c r="FOX14" s="113"/>
      <c r="FOY14" s="113"/>
      <c r="FOZ14" s="113"/>
      <c r="FPA14" s="113"/>
      <c r="FPB14" s="113"/>
      <c r="FPC14" s="113"/>
      <c r="FPD14" s="113"/>
      <c r="FPE14" s="113"/>
      <c r="FPF14" s="113"/>
      <c r="FPG14" s="113"/>
      <c r="FPH14" s="113"/>
      <c r="FPI14" s="113"/>
      <c r="FPJ14" s="113"/>
      <c r="FPK14" s="113"/>
      <c r="FPL14" s="113"/>
      <c r="FPM14" s="113"/>
      <c r="FPN14" s="113"/>
      <c r="FPO14" s="113"/>
      <c r="FPP14" s="113"/>
      <c r="FPQ14" s="113"/>
      <c r="FPR14" s="113"/>
      <c r="FPS14" s="113"/>
      <c r="FPT14" s="113"/>
      <c r="FPU14" s="113"/>
      <c r="FPV14" s="113"/>
      <c r="FPW14" s="113"/>
      <c r="FPX14" s="113"/>
      <c r="FPY14" s="113"/>
      <c r="FPZ14" s="113"/>
      <c r="FQA14" s="113"/>
      <c r="FQB14" s="113"/>
      <c r="FQC14" s="113"/>
      <c r="FQD14" s="113"/>
      <c r="FQE14" s="113"/>
      <c r="FQF14" s="113"/>
      <c r="FQG14" s="113"/>
      <c r="FQH14" s="113"/>
      <c r="FQI14" s="113"/>
      <c r="FQJ14" s="113"/>
      <c r="FQK14" s="113"/>
      <c r="FQL14" s="113"/>
      <c r="FQM14" s="113"/>
      <c r="FQN14" s="113"/>
      <c r="FQO14" s="113"/>
      <c r="FQP14" s="113"/>
      <c r="FQQ14" s="113"/>
      <c r="FQR14" s="113"/>
      <c r="FQS14" s="113"/>
      <c r="FQT14" s="113"/>
      <c r="FQU14" s="113"/>
      <c r="FQV14" s="113"/>
      <c r="FQW14" s="113"/>
      <c r="FQX14" s="113"/>
      <c r="FQY14" s="113"/>
      <c r="FQZ14" s="113"/>
      <c r="FRA14" s="113"/>
      <c r="FRB14" s="113"/>
      <c r="FRC14" s="113"/>
      <c r="FRD14" s="113"/>
      <c r="FRE14" s="113"/>
      <c r="FRF14" s="113"/>
      <c r="FRG14" s="113"/>
      <c r="FRH14" s="113"/>
      <c r="FRI14" s="113"/>
      <c r="FRJ14" s="113"/>
      <c r="FRK14" s="113"/>
      <c r="FRL14" s="113"/>
      <c r="FRM14" s="113"/>
      <c r="FRN14" s="113"/>
      <c r="FRO14" s="113"/>
      <c r="FRP14" s="113"/>
      <c r="FRQ14" s="113"/>
      <c r="FRR14" s="113"/>
      <c r="FRS14" s="113"/>
      <c r="FRT14" s="113"/>
      <c r="FRU14" s="113"/>
      <c r="FRV14" s="113"/>
      <c r="FRW14" s="113"/>
      <c r="FRX14" s="113"/>
      <c r="FRY14" s="113"/>
      <c r="FRZ14" s="113"/>
      <c r="FSA14" s="113"/>
      <c r="FSB14" s="113"/>
      <c r="FSC14" s="113"/>
      <c r="FSD14" s="113"/>
      <c r="FSE14" s="113"/>
      <c r="FSF14" s="113"/>
      <c r="FSG14" s="113"/>
      <c r="FSH14" s="113"/>
      <c r="FSI14" s="113"/>
      <c r="FSJ14" s="113"/>
      <c r="FSK14" s="113"/>
      <c r="FSL14" s="113"/>
      <c r="FSM14" s="113"/>
      <c r="FSN14" s="113"/>
      <c r="FSO14" s="113"/>
      <c r="FSP14" s="113"/>
      <c r="FSQ14" s="113"/>
      <c r="FSR14" s="113"/>
      <c r="FSS14" s="113"/>
      <c r="FST14" s="113"/>
      <c r="FSU14" s="113"/>
      <c r="FSV14" s="113"/>
      <c r="FSW14" s="113"/>
      <c r="FSX14" s="113"/>
      <c r="FSY14" s="113"/>
      <c r="FSZ14" s="113"/>
      <c r="FTA14" s="113"/>
      <c r="FTB14" s="113"/>
      <c r="FTC14" s="113"/>
      <c r="FTD14" s="113"/>
      <c r="FTE14" s="113"/>
      <c r="FTF14" s="113"/>
      <c r="FTG14" s="113"/>
      <c r="FTH14" s="113"/>
      <c r="FTI14" s="113"/>
      <c r="FTJ14" s="113"/>
      <c r="FTK14" s="113"/>
      <c r="FTL14" s="113"/>
      <c r="FTM14" s="113"/>
      <c r="FTN14" s="113"/>
      <c r="FTO14" s="113"/>
      <c r="FTP14" s="113"/>
      <c r="FTQ14" s="113"/>
      <c r="FTR14" s="113"/>
      <c r="FTS14" s="113"/>
      <c r="FTT14" s="113"/>
      <c r="FTU14" s="113"/>
      <c r="FTV14" s="113"/>
      <c r="FTW14" s="113"/>
      <c r="FTX14" s="113"/>
      <c r="FTY14" s="113"/>
      <c r="FTZ14" s="113"/>
      <c r="FUA14" s="113"/>
      <c r="FUB14" s="113"/>
      <c r="FUC14" s="113"/>
      <c r="FUD14" s="113"/>
      <c r="FUE14" s="113"/>
      <c r="FUF14" s="113"/>
      <c r="FUG14" s="113"/>
      <c r="FUH14" s="113"/>
      <c r="FUI14" s="113"/>
      <c r="FUJ14" s="113"/>
      <c r="FUK14" s="113"/>
      <c r="FUL14" s="113"/>
      <c r="FUM14" s="113"/>
      <c r="FUN14" s="113"/>
      <c r="FUO14" s="113"/>
      <c r="FUP14" s="113"/>
      <c r="FUQ14" s="113"/>
      <c r="FUR14" s="113"/>
      <c r="FUS14" s="113"/>
      <c r="FUT14" s="113"/>
      <c r="FUU14" s="113"/>
      <c r="FUV14" s="113"/>
      <c r="FUW14" s="113"/>
      <c r="FUX14" s="113"/>
      <c r="FUY14" s="113"/>
      <c r="FUZ14" s="113"/>
      <c r="FVA14" s="113"/>
      <c r="FVB14" s="113"/>
      <c r="FVC14" s="113"/>
      <c r="FVD14" s="113"/>
      <c r="FVE14" s="113"/>
      <c r="FVF14" s="113"/>
      <c r="FVG14" s="113"/>
      <c r="FVH14" s="113"/>
      <c r="FVI14" s="113"/>
      <c r="FVJ14" s="113"/>
      <c r="FVK14" s="113"/>
      <c r="FVL14" s="113"/>
      <c r="FVM14" s="113"/>
      <c r="FVN14" s="113"/>
      <c r="FVO14" s="113"/>
      <c r="FVP14" s="113"/>
      <c r="FVQ14" s="113"/>
      <c r="FVR14" s="113"/>
      <c r="FVS14" s="113"/>
      <c r="FVT14" s="113"/>
      <c r="FVU14" s="113"/>
      <c r="FVV14" s="113"/>
      <c r="FVW14" s="113"/>
      <c r="FVX14" s="113"/>
      <c r="FVY14" s="113"/>
      <c r="FVZ14" s="113"/>
      <c r="FWA14" s="113"/>
      <c r="FWB14" s="113"/>
      <c r="FWC14" s="113"/>
      <c r="FWD14" s="113"/>
      <c r="FWE14" s="113"/>
      <c r="FWF14" s="113"/>
      <c r="FWG14" s="113"/>
      <c r="FWH14" s="113"/>
      <c r="FWI14" s="113"/>
      <c r="FWJ14" s="113"/>
      <c r="FWK14" s="113"/>
      <c r="FWL14" s="113"/>
      <c r="FWM14" s="113"/>
      <c r="FWN14" s="113"/>
      <c r="FWO14" s="113"/>
      <c r="FWP14" s="113"/>
      <c r="FWQ14" s="113"/>
      <c r="FWR14" s="113"/>
      <c r="FWS14" s="113"/>
      <c r="FWT14" s="113"/>
      <c r="FWU14" s="113"/>
      <c r="FWV14" s="113"/>
      <c r="FWW14" s="113"/>
      <c r="FWX14" s="113"/>
      <c r="FWY14" s="113"/>
      <c r="FWZ14" s="113"/>
      <c r="FXA14" s="113"/>
      <c r="FXB14" s="113"/>
      <c r="FXC14" s="113"/>
      <c r="FXD14" s="113"/>
      <c r="FXE14" s="113"/>
      <c r="FXF14" s="113"/>
      <c r="FXG14" s="113"/>
      <c r="FXH14" s="113"/>
      <c r="FXI14" s="113"/>
      <c r="FXJ14" s="113"/>
      <c r="FXK14" s="113"/>
      <c r="FXL14" s="113"/>
      <c r="FXM14" s="113"/>
      <c r="FXN14" s="113"/>
      <c r="FXO14" s="113"/>
      <c r="FXP14" s="113"/>
      <c r="FXQ14" s="113"/>
      <c r="FXR14" s="113"/>
      <c r="FXS14" s="113"/>
      <c r="FXT14" s="113"/>
      <c r="FXU14" s="113"/>
      <c r="FXV14" s="113"/>
      <c r="FXW14" s="113"/>
      <c r="FXX14" s="113"/>
      <c r="FXY14" s="113"/>
      <c r="FXZ14" s="113"/>
      <c r="FYA14" s="113"/>
      <c r="FYB14" s="113"/>
      <c r="FYC14" s="113"/>
      <c r="FYD14" s="113"/>
      <c r="FYE14" s="113"/>
      <c r="FYF14" s="113"/>
      <c r="FYG14" s="113"/>
      <c r="FYH14" s="113"/>
      <c r="FYI14" s="113"/>
      <c r="FYJ14" s="113"/>
      <c r="FYK14" s="113"/>
      <c r="FYL14" s="113"/>
      <c r="FYM14" s="113"/>
      <c r="FYN14" s="113"/>
      <c r="FYO14" s="113"/>
      <c r="FYP14" s="113"/>
      <c r="FYQ14" s="113"/>
      <c r="FYR14" s="113"/>
      <c r="FYS14" s="113"/>
      <c r="FYT14" s="113"/>
      <c r="FYU14" s="113"/>
      <c r="FYV14" s="113"/>
      <c r="FYW14" s="113"/>
      <c r="FYX14" s="113"/>
      <c r="FYY14" s="113"/>
      <c r="FYZ14" s="113"/>
      <c r="FZA14" s="113"/>
      <c r="FZB14" s="113"/>
      <c r="FZC14" s="113"/>
      <c r="FZD14" s="113"/>
      <c r="FZE14" s="113"/>
      <c r="FZF14" s="113"/>
      <c r="FZG14" s="113"/>
      <c r="FZH14" s="113"/>
      <c r="FZI14" s="113"/>
      <c r="FZJ14" s="113"/>
      <c r="FZK14" s="113"/>
      <c r="FZL14" s="113"/>
      <c r="FZM14" s="113"/>
      <c r="FZN14" s="113"/>
      <c r="FZO14" s="113"/>
      <c r="FZP14" s="113"/>
      <c r="FZQ14" s="113"/>
      <c r="FZR14" s="113"/>
      <c r="FZS14" s="113"/>
      <c r="FZT14" s="113"/>
      <c r="FZU14" s="113"/>
      <c r="FZV14" s="113"/>
      <c r="FZW14" s="113"/>
      <c r="FZX14" s="113"/>
      <c r="FZY14" s="113"/>
      <c r="FZZ14" s="113"/>
      <c r="GAA14" s="113"/>
      <c r="GAB14" s="113"/>
      <c r="GAC14" s="113"/>
      <c r="GAD14" s="113"/>
      <c r="GAE14" s="113"/>
      <c r="GAF14" s="113"/>
      <c r="GAG14" s="113"/>
      <c r="GAH14" s="113"/>
      <c r="GAI14" s="113"/>
      <c r="GAJ14" s="113"/>
      <c r="GAK14" s="113"/>
      <c r="GAL14" s="113"/>
      <c r="GAM14" s="113"/>
      <c r="GAN14" s="113"/>
      <c r="GAO14" s="113"/>
      <c r="GAP14" s="113"/>
      <c r="GAQ14" s="113"/>
      <c r="GAR14" s="113"/>
      <c r="GAS14" s="113"/>
      <c r="GAT14" s="113"/>
      <c r="GAU14" s="113"/>
      <c r="GAV14" s="113"/>
      <c r="GAW14" s="113"/>
      <c r="GAX14" s="113"/>
      <c r="GAY14" s="113"/>
      <c r="GAZ14" s="113"/>
      <c r="GBA14" s="113"/>
      <c r="GBB14" s="113"/>
      <c r="GBC14" s="113"/>
      <c r="GBD14" s="113"/>
      <c r="GBE14" s="113"/>
      <c r="GBF14" s="113"/>
      <c r="GBG14" s="113"/>
      <c r="GBH14" s="113"/>
      <c r="GBI14" s="113"/>
      <c r="GBJ14" s="113"/>
      <c r="GBK14" s="113"/>
      <c r="GBL14" s="113"/>
      <c r="GBM14" s="113"/>
      <c r="GBN14" s="113"/>
      <c r="GBO14" s="113"/>
      <c r="GBP14" s="113"/>
      <c r="GBQ14" s="113"/>
      <c r="GBR14" s="113"/>
      <c r="GBS14" s="113"/>
      <c r="GBT14" s="113"/>
      <c r="GBU14" s="113"/>
      <c r="GBV14" s="113"/>
      <c r="GBW14" s="113"/>
      <c r="GBX14" s="113"/>
      <c r="GBY14" s="113"/>
      <c r="GBZ14" s="113"/>
      <c r="GCA14" s="113"/>
      <c r="GCB14" s="113"/>
      <c r="GCC14" s="113"/>
      <c r="GCD14" s="113"/>
      <c r="GCE14" s="113"/>
      <c r="GCF14" s="113"/>
      <c r="GCG14" s="113"/>
      <c r="GCH14" s="113"/>
      <c r="GCI14" s="113"/>
      <c r="GCJ14" s="113"/>
      <c r="GCK14" s="113"/>
      <c r="GCL14" s="113"/>
      <c r="GCM14" s="113"/>
      <c r="GCN14" s="113"/>
      <c r="GCO14" s="113"/>
      <c r="GCP14" s="113"/>
      <c r="GCQ14" s="113"/>
      <c r="GCR14" s="113"/>
      <c r="GCS14" s="113"/>
      <c r="GCT14" s="113"/>
      <c r="GCU14" s="113"/>
      <c r="GCV14" s="113"/>
      <c r="GCW14" s="113"/>
      <c r="GCX14" s="113"/>
      <c r="GCY14" s="113"/>
      <c r="GCZ14" s="113"/>
      <c r="GDA14" s="113"/>
      <c r="GDB14" s="113"/>
      <c r="GDC14" s="113"/>
      <c r="GDD14" s="113"/>
      <c r="GDE14" s="113"/>
      <c r="GDF14" s="113"/>
      <c r="GDG14" s="113"/>
      <c r="GDH14" s="113"/>
      <c r="GDI14" s="113"/>
      <c r="GDJ14" s="113"/>
      <c r="GDK14" s="113"/>
      <c r="GDL14" s="113"/>
      <c r="GDM14" s="113"/>
      <c r="GDN14" s="113"/>
      <c r="GDO14" s="113"/>
      <c r="GDP14" s="113"/>
      <c r="GDQ14" s="113"/>
      <c r="GDR14" s="113"/>
      <c r="GDS14" s="113"/>
      <c r="GDT14" s="113"/>
      <c r="GDU14" s="113"/>
      <c r="GDV14" s="113"/>
      <c r="GDW14" s="113"/>
      <c r="GDX14" s="113"/>
      <c r="GDY14" s="113"/>
      <c r="GDZ14" s="113"/>
      <c r="GEA14" s="113"/>
      <c r="GEB14" s="113"/>
      <c r="GEC14" s="113"/>
      <c r="GED14" s="113"/>
      <c r="GEE14" s="113"/>
      <c r="GEF14" s="113"/>
      <c r="GEG14" s="113"/>
      <c r="GEH14" s="113"/>
      <c r="GEI14" s="113"/>
      <c r="GEJ14" s="113"/>
      <c r="GEK14" s="113"/>
      <c r="GEL14" s="113"/>
      <c r="GEM14" s="113"/>
      <c r="GEN14" s="113"/>
      <c r="GEO14" s="113"/>
      <c r="GEP14" s="113"/>
      <c r="GEQ14" s="113"/>
      <c r="GER14" s="113"/>
      <c r="GES14" s="113"/>
      <c r="GET14" s="113"/>
      <c r="GEU14" s="113"/>
      <c r="GEV14" s="113"/>
      <c r="GEW14" s="113"/>
      <c r="GEX14" s="113"/>
      <c r="GEY14" s="113"/>
      <c r="GEZ14" s="113"/>
      <c r="GFA14" s="113"/>
      <c r="GFB14" s="113"/>
      <c r="GFC14" s="113"/>
      <c r="GFD14" s="113"/>
      <c r="GFE14" s="113"/>
      <c r="GFF14" s="113"/>
      <c r="GFG14" s="113"/>
      <c r="GFH14" s="113"/>
      <c r="GFI14" s="113"/>
      <c r="GFJ14" s="113"/>
      <c r="GFK14" s="113"/>
      <c r="GFL14" s="113"/>
      <c r="GFM14" s="113"/>
      <c r="GFN14" s="113"/>
      <c r="GFO14" s="113"/>
      <c r="GFP14" s="113"/>
      <c r="GFQ14" s="113"/>
      <c r="GFR14" s="113"/>
      <c r="GFS14" s="113"/>
      <c r="GFT14" s="113"/>
      <c r="GFU14" s="113"/>
      <c r="GFV14" s="113"/>
      <c r="GFW14" s="113"/>
      <c r="GFX14" s="113"/>
      <c r="GFY14" s="113"/>
      <c r="GFZ14" s="113"/>
      <c r="GGA14" s="113"/>
      <c r="GGB14" s="113"/>
      <c r="GGC14" s="113"/>
      <c r="GGD14" s="113"/>
      <c r="GGE14" s="113"/>
      <c r="GGF14" s="113"/>
      <c r="GGG14" s="113"/>
      <c r="GGH14" s="113"/>
      <c r="GGI14" s="113"/>
      <c r="GGJ14" s="113"/>
      <c r="GGK14" s="113"/>
      <c r="GGL14" s="113"/>
      <c r="GGM14" s="113"/>
      <c r="GGN14" s="113"/>
      <c r="GGO14" s="113"/>
      <c r="GGP14" s="113"/>
      <c r="GGQ14" s="113"/>
      <c r="GGR14" s="113"/>
      <c r="GGS14" s="113"/>
      <c r="GGT14" s="113"/>
      <c r="GGU14" s="113"/>
      <c r="GGV14" s="113"/>
      <c r="GGW14" s="113"/>
      <c r="GGX14" s="113"/>
      <c r="GGY14" s="113"/>
      <c r="GGZ14" s="113"/>
      <c r="GHA14" s="113"/>
      <c r="GHB14" s="113"/>
      <c r="GHC14" s="113"/>
      <c r="GHD14" s="113"/>
      <c r="GHE14" s="113"/>
      <c r="GHF14" s="113"/>
      <c r="GHG14" s="113"/>
      <c r="GHH14" s="113"/>
      <c r="GHI14" s="113"/>
      <c r="GHJ14" s="113"/>
      <c r="GHK14" s="113"/>
      <c r="GHL14" s="113"/>
      <c r="GHM14" s="113"/>
      <c r="GHN14" s="113"/>
      <c r="GHO14" s="113"/>
      <c r="GHP14" s="113"/>
      <c r="GHQ14" s="113"/>
      <c r="GHR14" s="113"/>
      <c r="GHS14" s="113"/>
      <c r="GHT14" s="113"/>
      <c r="GHU14" s="113"/>
      <c r="GHV14" s="113"/>
      <c r="GHW14" s="113"/>
      <c r="GHX14" s="113"/>
      <c r="GHY14" s="113"/>
      <c r="GHZ14" s="113"/>
      <c r="GIA14" s="113"/>
      <c r="GIB14" s="113"/>
      <c r="GIC14" s="113"/>
      <c r="GID14" s="113"/>
      <c r="GIE14" s="113"/>
      <c r="GIF14" s="113"/>
      <c r="GIG14" s="113"/>
      <c r="GIH14" s="113"/>
      <c r="GII14" s="113"/>
      <c r="GIJ14" s="113"/>
      <c r="GIK14" s="113"/>
      <c r="GIL14" s="113"/>
      <c r="GIM14" s="113"/>
      <c r="GIN14" s="113"/>
      <c r="GIO14" s="113"/>
      <c r="GIP14" s="113"/>
      <c r="GIQ14" s="113"/>
      <c r="GIR14" s="113"/>
      <c r="GIS14" s="113"/>
      <c r="GIT14" s="113"/>
      <c r="GIU14" s="113"/>
      <c r="GIV14" s="113"/>
      <c r="GIW14" s="113"/>
      <c r="GIX14" s="113"/>
      <c r="GIY14" s="113"/>
      <c r="GIZ14" s="113"/>
      <c r="GJA14" s="113"/>
      <c r="GJB14" s="113"/>
      <c r="GJC14" s="113"/>
      <c r="GJD14" s="113"/>
      <c r="GJE14" s="113"/>
      <c r="GJF14" s="113"/>
      <c r="GJG14" s="113"/>
      <c r="GJH14" s="113"/>
      <c r="GJI14" s="113"/>
      <c r="GJJ14" s="113"/>
      <c r="GJK14" s="113"/>
      <c r="GJL14" s="113"/>
      <c r="GJM14" s="113"/>
      <c r="GJN14" s="113"/>
      <c r="GJO14" s="113"/>
      <c r="GJP14" s="113"/>
      <c r="GJQ14" s="113"/>
      <c r="GJR14" s="113"/>
      <c r="GJS14" s="113"/>
      <c r="GJT14" s="113"/>
      <c r="GJU14" s="113"/>
      <c r="GJV14" s="113"/>
      <c r="GJW14" s="113"/>
      <c r="GJX14" s="113"/>
      <c r="GJY14" s="113"/>
      <c r="GJZ14" s="113"/>
      <c r="GKA14" s="113"/>
      <c r="GKB14" s="113"/>
      <c r="GKC14" s="113"/>
      <c r="GKD14" s="113"/>
      <c r="GKE14" s="113"/>
      <c r="GKF14" s="113"/>
      <c r="GKG14" s="113"/>
      <c r="GKH14" s="113"/>
      <c r="GKI14" s="113"/>
      <c r="GKJ14" s="113"/>
      <c r="GKK14" s="113"/>
      <c r="GKL14" s="113"/>
      <c r="GKM14" s="113"/>
      <c r="GKN14" s="113"/>
      <c r="GKO14" s="113"/>
      <c r="GKP14" s="113"/>
      <c r="GKQ14" s="113"/>
      <c r="GKR14" s="113"/>
      <c r="GKS14" s="113"/>
      <c r="GKT14" s="113"/>
      <c r="GKU14" s="113"/>
      <c r="GKV14" s="113"/>
      <c r="GKW14" s="113"/>
      <c r="GKX14" s="113"/>
      <c r="GKY14" s="113"/>
      <c r="GKZ14" s="113"/>
      <c r="GLA14" s="113"/>
      <c r="GLB14" s="113"/>
      <c r="GLC14" s="113"/>
      <c r="GLD14" s="113"/>
      <c r="GLE14" s="113"/>
      <c r="GLF14" s="113"/>
      <c r="GLG14" s="113"/>
      <c r="GLH14" s="113"/>
      <c r="GLI14" s="113"/>
      <c r="GLJ14" s="113"/>
      <c r="GLK14" s="113"/>
      <c r="GLL14" s="113"/>
      <c r="GLM14" s="113"/>
      <c r="GLN14" s="113"/>
      <c r="GLO14" s="113"/>
      <c r="GLP14" s="113"/>
      <c r="GLQ14" s="113"/>
      <c r="GLR14" s="113"/>
      <c r="GLS14" s="113"/>
      <c r="GLT14" s="113"/>
      <c r="GLU14" s="113"/>
      <c r="GLV14" s="113"/>
      <c r="GLW14" s="113"/>
      <c r="GLX14" s="113"/>
      <c r="GLY14" s="113"/>
      <c r="GLZ14" s="113"/>
      <c r="GMA14" s="113"/>
      <c r="GMB14" s="113"/>
      <c r="GMC14" s="113"/>
      <c r="GMD14" s="113"/>
      <c r="GME14" s="113"/>
      <c r="GMF14" s="113"/>
      <c r="GMG14" s="113"/>
      <c r="GMH14" s="113"/>
      <c r="GMI14" s="113"/>
      <c r="GMJ14" s="113"/>
      <c r="GMK14" s="113"/>
      <c r="GML14" s="113"/>
      <c r="GMM14" s="113"/>
      <c r="GMN14" s="113"/>
      <c r="GMO14" s="113"/>
      <c r="GMP14" s="113"/>
      <c r="GMQ14" s="113"/>
      <c r="GMR14" s="113"/>
      <c r="GMS14" s="113"/>
      <c r="GMT14" s="113"/>
      <c r="GMU14" s="113"/>
      <c r="GMV14" s="113"/>
      <c r="GMW14" s="113"/>
      <c r="GMX14" s="113"/>
      <c r="GMY14" s="113"/>
      <c r="GMZ14" s="113"/>
      <c r="GNA14" s="113"/>
      <c r="GNB14" s="113"/>
      <c r="GNC14" s="113"/>
      <c r="GND14" s="113"/>
      <c r="GNE14" s="113"/>
      <c r="GNF14" s="113"/>
      <c r="GNG14" s="113"/>
      <c r="GNH14" s="113"/>
      <c r="GNI14" s="113"/>
      <c r="GNJ14" s="113"/>
      <c r="GNK14" s="113"/>
      <c r="GNL14" s="113"/>
      <c r="GNM14" s="113"/>
      <c r="GNN14" s="113"/>
      <c r="GNO14" s="113"/>
      <c r="GNP14" s="113"/>
      <c r="GNQ14" s="113"/>
      <c r="GNR14" s="113"/>
      <c r="GNS14" s="113"/>
      <c r="GNT14" s="113"/>
      <c r="GNU14" s="113"/>
      <c r="GNV14" s="113"/>
      <c r="GNW14" s="113"/>
      <c r="GNX14" s="113"/>
      <c r="GNY14" s="113"/>
      <c r="GNZ14" s="113"/>
      <c r="GOA14" s="113"/>
      <c r="GOB14" s="113"/>
      <c r="GOC14" s="113"/>
      <c r="GOD14" s="113"/>
      <c r="GOE14" s="113"/>
      <c r="GOF14" s="113"/>
      <c r="GOG14" s="113"/>
      <c r="GOH14" s="113"/>
      <c r="GOI14" s="113"/>
      <c r="GOJ14" s="113"/>
      <c r="GOK14" s="113"/>
      <c r="GOL14" s="113"/>
      <c r="GOM14" s="113"/>
      <c r="GON14" s="113"/>
      <c r="GOO14" s="113"/>
      <c r="GOP14" s="113"/>
      <c r="GOQ14" s="113"/>
      <c r="GOR14" s="113"/>
      <c r="GOS14" s="113"/>
      <c r="GOT14" s="113"/>
      <c r="GOU14" s="113"/>
      <c r="GOV14" s="113"/>
      <c r="GOW14" s="113"/>
      <c r="GOX14" s="113"/>
      <c r="GOY14" s="113"/>
      <c r="GOZ14" s="113"/>
      <c r="GPA14" s="113"/>
      <c r="GPB14" s="113"/>
      <c r="GPC14" s="113"/>
      <c r="GPD14" s="113"/>
      <c r="GPE14" s="113"/>
      <c r="GPF14" s="113"/>
      <c r="GPG14" s="113"/>
      <c r="GPH14" s="113"/>
      <c r="GPI14" s="113"/>
      <c r="GPJ14" s="113"/>
      <c r="GPK14" s="113"/>
      <c r="GPL14" s="113"/>
      <c r="GPM14" s="113"/>
      <c r="GPN14" s="113"/>
      <c r="GPO14" s="113"/>
      <c r="GPP14" s="113"/>
      <c r="GPQ14" s="113"/>
      <c r="GPR14" s="113"/>
      <c r="GPS14" s="113"/>
      <c r="GPT14" s="113"/>
      <c r="GPU14" s="113"/>
      <c r="GPV14" s="113"/>
      <c r="GPW14" s="113"/>
      <c r="GPX14" s="113"/>
      <c r="GPY14" s="113"/>
      <c r="GPZ14" s="113"/>
      <c r="GQA14" s="113"/>
      <c r="GQB14" s="113"/>
      <c r="GQC14" s="113"/>
      <c r="GQD14" s="113"/>
      <c r="GQE14" s="113"/>
      <c r="GQF14" s="113"/>
      <c r="GQG14" s="113"/>
      <c r="GQH14" s="113"/>
      <c r="GQI14" s="113"/>
      <c r="GQJ14" s="113"/>
      <c r="GQK14" s="113"/>
      <c r="GQL14" s="113"/>
      <c r="GQM14" s="113"/>
      <c r="GQN14" s="113"/>
      <c r="GQO14" s="113"/>
      <c r="GQP14" s="113"/>
      <c r="GQQ14" s="113"/>
      <c r="GQR14" s="113"/>
      <c r="GQS14" s="113"/>
      <c r="GQT14" s="113"/>
      <c r="GQU14" s="113"/>
      <c r="GQV14" s="113"/>
      <c r="GQW14" s="113"/>
      <c r="GQX14" s="113"/>
      <c r="GQY14" s="113"/>
      <c r="GQZ14" s="113"/>
      <c r="GRA14" s="113"/>
      <c r="GRB14" s="113"/>
      <c r="GRC14" s="113"/>
      <c r="GRD14" s="113"/>
      <c r="GRE14" s="113"/>
      <c r="GRF14" s="113"/>
      <c r="GRG14" s="113"/>
      <c r="GRH14" s="113"/>
      <c r="GRI14" s="113"/>
      <c r="GRJ14" s="113"/>
      <c r="GRK14" s="113"/>
      <c r="GRL14" s="113"/>
      <c r="GRM14" s="113"/>
      <c r="GRN14" s="113"/>
      <c r="GRO14" s="113"/>
      <c r="GRP14" s="113"/>
      <c r="GRQ14" s="113"/>
      <c r="GRR14" s="113"/>
      <c r="GRS14" s="113"/>
      <c r="GRT14" s="113"/>
      <c r="GRU14" s="113"/>
      <c r="GRV14" s="113"/>
      <c r="GRW14" s="113"/>
      <c r="GRX14" s="113"/>
      <c r="GRY14" s="113"/>
      <c r="GRZ14" s="113"/>
      <c r="GSA14" s="113"/>
      <c r="GSB14" s="113"/>
      <c r="GSC14" s="113"/>
      <c r="GSD14" s="113"/>
      <c r="GSE14" s="113"/>
      <c r="GSF14" s="113"/>
      <c r="GSG14" s="113"/>
      <c r="GSH14" s="113"/>
      <c r="GSI14" s="113"/>
      <c r="GSJ14" s="113"/>
      <c r="GSK14" s="113"/>
      <c r="GSL14" s="113"/>
      <c r="GSM14" s="113"/>
      <c r="GSN14" s="113"/>
      <c r="GSO14" s="113"/>
      <c r="GSP14" s="113"/>
      <c r="GSQ14" s="113"/>
      <c r="GSR14" s="113"/>
      <c r="GSS14" s="113"/>
      <c r="GST14" s="113"/>
      <c r="GSU14" s="113"/>
      <c r="GSV14" s="113"/>
      <c r="GSW14" s="113"/>
      <c r="GSX14" s="113"/>
      <c r="GSY14" s="113"/>
      <c r="GSZ14" s="113"/>
      <c r="GTA14" s="113"/>
      <c r="GTB14" s="113"/>
      <c r="GTC14" s="113"/>
      <c r="GTD14" s="113"/>
      <c r="GTE14" s="113"/>
      <c r="GTF14" s="113"/>
      <c r="GTG14" s="113"/>
      <c r="GTH14" s="113"/>
      <c r="GTI14" s="113"/>
      <c r="GTJ14" s="113"/>
      <c r="GTK14" s="113"/>
      <c r="GTL14" s="113"/>
      <c r="GTM14" s="113"/>
      <c r="GTN14" s="113"/>
      <c r="GTO14" s="113"/>
      <c r="GTP14" s="113"/>
      <c r="GTQ14" s="113"/>
      <c r="GTR14" s="113"/>
      <c r="GTS14" s="113"/>
      <c r="GTT14" s="113"/>
      <c r="GTU14" s="113"/>
      <c r="GTV14" s="113"/>
      <c r="GTW14" s="113"/>
      <c r="GTX14" s="113"/>
      <c r="GTY14" s="113"/>
      <c r="GTZ14" s="113"/>
      <c r="GUA14" s="113"/>
      <c r="GUB14" s="113"/>
      <c r="GUC14" s="113"/>
      <c r="GUD14" s="113"/>
      <c r="GUE14" s="113"/>
      <c r="GUF14" s="113"/>
      <c r="GUG14" s="113"/>
      <c r="GUH14" s="113"/>
      <c r="GUI14" s="113"/>
      <c r="GUJ14" s="113"/>
      <c r="GUK14" s="113"/>
      <c r="GUL14" s="113"/>
      <c r="GUM14" s="113"/>
      <c r="GUN14" s="113"/>
      <c r="GUO14" s="113"/>
      <c r="GUP14" s="113"/>
      <c r="GUQ14" s="113"/>
      <c r="GUR14" s="113"/>
      <c r="GUS14" s="113"/>
      <c r="GUT14" s="113"/>
      <c r="GUU14" s="113"/>
      <c r="GUV14" s="113"/>
      <c r="GUW14" s="113"/>
      <c r="GUX14" s="113"/>
      <c r="GUY14" s="113"/>
      <c r="GUZ14" s="113"/>
      <c r="GVA14" s="113"/>
      <c r="GVB14" s="113"/>
      <c r="GVC14" s="113"/>
      <c r="GVD14" s="113"/>
      <c r="GVE14" s="113"/>
      <c r="GVF14" s="113"/>
      <c r="GVG14" s="113"/>
      <c r="GVH14" s="113"/>
      <c r="GVI14" s="113"/>
      <c r="GVJ14" s="113"/>
      <c r="GVK14" s="113"/>
      <c r="GVL14" s="113"/>
      <c r="GVM14" s="113"/>
      <c r="GVN14" s="113"/>
      <c r="GVO14" s="113"/>
      <c r="GVP14" s="113"/>
      <c r="GVQ14" s="113"/>
      <c r="GVR14" s="113"/>
      <c r="GVS14" s="113"/>
      <c r="GVT14" s="113"/>
      <c r="GVU14" s="113"/>
      <c r="GVV14" s="113"/>
      <c r="GVW14" s="113"/>
      <c r="GVX14" s="113"/>
      <c r="GVY14" s="113"/>
      <c r="GVZ14" s="113"/>
      <c r="GWA14" s="113"/>
      <c r="GWB14" s="113"/>
      <c r="GWC14" s="113"/>
      <c r="GWD14" s="113"/>
      <c r="GWE14" s="113"/>
      <c r="GWF14" s="113"/>
      <c r="GWG14" s="113"/>
      <c r="GWH14" s="113"/>
      <c r="GWI14" s="113"/>
      <c r="GWJ14" s="113"/>
      <c r="GWK14" s="113"/>
      <c r="GWL14" s="113"/>
      <c r="GWM14" s="113"/>
      <c r="GWN14" s="113"/>
      <c r="GWO14" s="113"/>
      <c r="GWP14" s="113"/>
      <c r="GWQ14" s="113"/>
      <c r="GWR14" s="113"/>
      <c r="GWS14" s="113"/>
      <c r="GWT14" s="113"/>
      <c r="GWU14" s="113"/>
      <c r="GWV14" s="113"/>
      <c r="GWW14" s="113"/>
      <c r="GWX14" s="113"/>
      <c r="GWY14" s="113"/>
      <c r="GWZ14" s="113"/>
      <c r="GXA14" s="113"/>
      <c r="GXB14" s="113"/>
      <c r="GXC14" s="113"/>
      <c r="GXD14" s="113"/>
      <c r="GXE14" s="113"/>
      <c r="GXF14" s="113"/>
      <c r="GXG14" s="113"/>
      <c r="GXH14" s="113"/>
      <c r="GXI14" s="113"/>
      <c r="GXJ14" s="113"/>
      <c r="GXK14" s="113"/>
      <c r="GXL14" s="113"/>
      <c r="GXM14" s="113"/>
      <c r="GXN14" s="113"/>
      <c r="GXO14" s="113"/>
      <c r="GXP14" s="113"/>
      <c r="GXQ14" s="113"/>
      <c r="GXR14" s="113"/>
      <c r="GXS14" s="113"/>
      <c r="GXT14" s="113"/>
      <c r="GXU14" s="113"/>
      <c r="GXV14" s="113"/>
      <c r="GXW14" s="113"/>
      <c r="GXX14" s="113"/>
      <c r="GXY14" s="113"/>
      <c r="GXZ14" s="113"/>
      <c r="GYA14" s="113"/>
      <c r="GYB14" s="113"/>
      <c r="GYC14" s="113"/>
      <c r="GYD14" s="113"/>
      <c r="GYE14" s="113"/>
      <c r="GYF14" s="113"/>
      <c r="GYG14" s="113"/>
      <c r="GYH14" s="113"/>
      <c r="GYI14" s="113"/>
      <c r="GYJ14" s="113"/>
      <c r="GYK14" s="113"/>
      <c r="GYL14" s="113"/>
      <c r="GYM14" s="113"/>
      <c r="GYN14" s="113"/>
      <c r="GYO14" s="113"/>
      <c r="GYP14" s="113"/>
      <c r="GYQ14" s="113"/>
      <c r="GYR14" s="113"/>
      <c r="GYS14" s="113"/>
      <c r="GYT14" s="113"/>
      <c r="GYU14" s="113"/>
      <c r="GYV14" s="113"/>
      <c r="GYW14" s="113"/>
      <c r="GYX14" s="113"/>
      <c r="GYY14" s="113"/>
      <c r="GYZ14" s="113"/>
      <c r="GZA14" s="113"/>
      <c r="GZB14" s="113"/>
      <c r="GZC14" s="113"/>
      <c r="GZD14" s="113"/>
      <c r="GZE14" s="113"/>
      <c r="GZF14" s="113"/>
      <c r="GZG14" s="113"/>
      <c r="GZH14" s="113"/>
      <c r="GZI14" s="113"/>
      <c r="GZJ14" s="113"/>
      <c r="GZK14" s="113"/>
      <c r="GZL14" s="113"/>
      <c r="GZM14" s="113"/>
      <c r="GZN14" s="113"/>
      <c r="GZO14" s="113"/>
      <c r="GZP14" s="113"/>
      <c r="GZQ14" s="113"/>
      <c r="GZR14" s="113"/>
      <c r="GZS14" s="113"/>
      <c r="GZT14" s="113"/>
      <c r="GZU14" s="113"/>
      <c r="GZV14" s="113"/>
      <c r="GZW14" s="113"/>
      <c r="GZX14" s="113"/>
      <c r="GZY14" s="113"/>
      <c r="GZZ14" s="113"/>
      <c r="HAA14" s="113"/>
      <c r="HAB14" s="113"/>
      <c r="HAC14" s="113"/>
      <c r="HAD14" s="113"/>
      <c r="HAE14" s="113"/>
      <c r="HAF14" s="113"/>
      <c r="HAG14" s="113"/>
      <c r="HAH14" s="113"/>
      <c r="HAI14" s="113"/>
      <c r="HAJ14" s="113"/>
      <c r="HAK14" s="113"/>
      <c r="HAL14" s="113"/>
      <c r="HAM14" s="113"/>
      <c r="HAN14" s="113"/>
      <c r="HAO14" s="113"/>
      <c r="HAP14" s="113"/>
      <c r="HAQ14" s="113"/>
      <c r="HAR14" s="113"/>
      <c r="HAS14" s="113"/>
      <c r="HAT14" s="113"/>
      <c r="HAU14" s="113"/>
      <c r="HAV14" s="113"/>
      <c r="HAW14" s="113"/>
      <c r="HAX14" s="113"/>
      <c r="HAY14" s="113"/>
      <c r="HAZ14" s="113"/>
      <c r="HBA14" s="113"/>
      <c r="HBB14" s="113"/>
      <c r="HBC14" s="113"/>
      <c r="HBD14" s="113"/>
      <c r="HBE14" s="113"/>
      <c r="HBF14" s="113"/>
      <c r="HBG14" s="113"/>
      <c r="HBH14" s="113"/>
      <c r="HBI14" s="113"/>
      <c r="HBJ14" s="113"/>
      <c r="HBK14" s="113"/>
      <c r="HBL14" s="113"/>
      <c r="HBM14" s="113"/>
      <c r="HBN14" s="113"/>
      <c r="HBO14" s="113"/>
      <c r="HBP14" s="113"/>
      <c r="HBQ14" s="113"/>
      <c r="HBR14" s="113"/>
      <c r="HBS14" s="113"/>
      <c r="HBT14" s="113"/>
      <c r="HBU14" s="113"/>
      <c r="HBV14" s="113"/>
      <c r="HBW14" s="113"/>
      <c r="HBX14" s="113"/>
      <c r="HBY14" s="113"/>
      <c r="HBZ14" s="113"/>
      <c r="HCA14" s="113"/>
      <c r="HCB14" s="113"/>
      <c r="HCC14" s="113"/>
      <c r="HCD14" s="113"/>
      <c r="HCE14" s="113"/>
      <c r="HCF14" s="113"/>
      <c r="HCG14" s="113"/>
      <c r="HCH14" s="113"/>
      <c r="HCI14" s="113"/>
      <c r="HCJ14" s="113"/>
      <c r="HCK14" s="113"/>
      <c r="HCL14" s="113"/>
      <c r="HCM14" s="113"/>
      <c r="HCN14" s="113"/>
      <c r="HCO14" s="113"/>
      <c r="HCP14" s="113"/>
      <c r="HCQ14" s="113"/>
      <c r="HCR14" s="113"/>
      <c r="HCS14" s="113"/>
      <c r="HCT14" s="113"/>
      <c r="HCU14" s="113"/>
      <c r="HCV14" s="113"/>
      <c r="HCW14" s="113"/>
      <c r="HCX14" s="113"/>
      <c r="HCY14" s="113"/>
      <c r="HCZ14" s="113"/>
      <c r="HDA14" s="113"/>
      <c r="HDB14" s="113"/>
      <c r="HDC14" s="113"/>
      <c r="HDD14" s="113"/>
      <c r="HDE14" s="113"/>
      <c r="HDF14" s="113"/>
      <c r="HDG14" s="113"/>
      <c r="HDH14" s="113"/>
      <c r="HDI14" s="113"/>
      <c r="HDJ14" s="113"/>
      <c r="HDK14" s="113"/>
      <c r="HDL14" s="113"/>
      <c r="HDM14" s="113"/>
      <c r="HDN14" s="113"/>
      <c r="HDO14" s="113"/>
      <c r="HDP14" s="113"/>
      <c r="HDQ14" s="113"/>
      <c r="HDR14" s="113"/>
      <c r="HDS14" s="113"/>
      <c r="HDT14" s="113"/>
      <c r="HDU14" s="113"/>
      <c r="HDV14" s="113"/>
      <c r="HDW14" s="113"/>
      <c r="HDX14" s="113"/>
      <c r="HDY14" s="113"/>
      <c r="HDZ14" s="113"/>
      <c r="HEA14" s="113"/>
      <c r="HEB14" s="113"/>
      <c r="HEC14" s="113"/>
      <c r="HED14" s="113"/>
      <c r="HEE14" s="113"/>
      <c r="HEF14" s="113"/>
      <c r="HEG14" s="113"/>
      <c r="HEH14" s="113"/>
      <c r="HEI14" s="113"/>
      <c r="HEJ14" s="113"/>
      <c r="HEK14" s="113"/>
      <c r="HEL14" s="113"/>
      <c r="HEM14" s="113"/>
      <c r="HEN14" s="113"/>
      <c r="HEO14" s="113"/>
      <c r="HEP14" s="113"/>
      <c r="HEQ14" s="113"/>
      <c r="HER14" s="113"/>
      <c r="HES14" s="113"/>
      <c r="HET14" s="113"/>
      <c r="HEU14" s="113"/>
      <c r="HEV14" s="113"/>
      <c r="HEW14" s="113"/>
      <c r="HEX14" s="113"/>
      <c r="HEY14" s="113"/>
      <c r="HEZ14" s="113"/>
      <c r="HFA14" s="113"/>
      <c r="HFB14" s="113"/>
      <c r="HFC14" s="113"/>
      <c r="HFD14" s="113"/>
      <c r="HFE14" s="113"/>
      <c r="HFF14" s="113"/>
      <c r="HFG14" s="113"/>
      <c r="HFH14" s="113"/>
      <c r="HFI14" s="113"/>
      <c r="HFJ14" s="113"/>
      <c r="HFK14" s="113"/>
      <c r="HFL14" s="113"/>
      <c r="HFM14" s="113"/>
      <c r="HFN14" s="113"/>
      <c r="HFO14" s="113"/>
      <c r="HFP14" s="113"/>
      <c r="HFQ14" s="113"/>
      <c r="HFR14" s="113"/>
      <c r="HFS14" s="113"/>
      <c r="HFT14" s="113"/>
      <c r="HFU14" s="113"/>
      <c r="HFV14" s="113"/>
      <c r="HFW14" s="113"/>
      <c r="HFX14" s="113"/>
      <c r="HFY14" s="113"/>
      <c r="HFZ14" s="113"/>
      <c r="HGA14" s="113"/>
      <c r="HGB14" s="113"/>
      <c r="HGC14" s="113"/>
      <c r="HGD14" s="113"/>
      <c r="HGE14" s="113"/>
      <c r="HGF14" s="113"/>
      <c r="HGG14" s="113"/>
      <c r="HGH14" s="113"/>
      <c r="HGI14" s="113"/>
      <c r="HGJ14" s="113"/>
      <c r="HGK14" s="113"/>
      <c r="HGL14" s="113"/>
      <c r="HGM14" s="113"/>
      <c r="HGN14" s="113"/>
      <c r="HGO14" s="113"/>
      <c r="HGP14" s="113"/>
      <c r="HGQ14" s="113"/>
      <c r="HGR14" s="113"/>
      <c r="HGS14" s="113"/>
      <c r="HGT14" s="113"/>
      <c r="HGU14" s="113"/>
      <c r="HGV14" s="113"/>
      <c r="HGW14" s="113"/>
      <c r="HGX14" s="113"/>
      <c r="HGY14" s="113"/>
      <c r="HGZ14" s="113"/>
      <c r="HHA14" s="113"/>
      <c r="HHB14" s="113"/>
      <c r="HHC14" s="113"/>
      <c r="HHD14" s="113"/>
      <c r="HHE14" s="113"/>
      <c r="HHF14" s="113"/>
      <c r="HHG14" s="113"/>
      <c r="HHH14" s="113"/>
      <c r="HHI14" s="113"/>
      <c r="HHJ14" s="113"/>
      <c r="HHK14" s="113"/>
      <c r="HHL14" s="113"/>
      <c r="HHM14" s="113"/>
      <c r="HHN14" s="113"/>
      <c r="HHO14" s="113"/>
      <c r="HHP14" s="113"/>
      <c r="HHQ14" s="113"/>
      <c r="HHR14" s="113"/>
      <c r="HHS14" s="113"/>
      <c r="HHT14" s="113"/>
      <c r="HHU14" s="113"/>
      <c r="HHV14" s="113"/>
      <c r="HHW14" s="113"/>
      <c r="HHX14" s="113"/>
      <c r="HHY14" s="113"/>
      <c r="HHZ14" s="113"/>
      <c r="HIA14" s="113"/>
      <c r="HIB14" s="113"/>
      <c r="HIC14" s="113"/>
      <c r="HID14" s="113"/>
      <c r="HIE14" s="113"/>
      <c r="HIF14" s="113"/>
      <c r="HIG14" s="113"/>
      <c r="HIH14" s="113"/>
      <c r="HII14" s="113"/>
      <c r="HIJ14" s="113"/>
      <c r="HIK14" s="113"/>
      <c r="HIL14" s="113"/>
      <c r="HIM14" s="113"/>
      <c r="HIN14" s="113"/>
      <c r="HIO14" s="113"/>
      <c r="HIP14" s="113"/>
      <c r="HIQ14" s="113"/>
      <c r="HIR14" s="113"/>
      <c r="HIS14" s="113"/>
      <c r="HIT14" s="113"/>
      <c r="HIU14" s="113"/>
      <c r="HIV14" s="113"/>
      <c r="HIW14" s="113"/>
      <c r="HIX14" s="113"/>
      <c r="HIY14" s="113"/>
      <c r="HIZ14" s="113"/>
      <c r="HJA14" s="113"/>
      <c r="HJB14" s="113"/>
      <c r="HJC14" s="113"/>
      <c r="HJD14" s="113"/>
      <c r="HJE14" s="113"/>
      <c r="HJF14" s="113"/>
      <c r="HJG14" s="113"/>
      <c r="HJH14" s="113"/>
      <c r="HJI14" s="113"/>
      <c r="HJJ14" s="113"/>
      <c r="HJK14" s="113"/>
      <c r="HJL14" s="113"/>
      <c r="HJM14" s="113"/>
      <c r="HJN14" s="113"/>
      <c r="HJO14" s="113"/>
      <c r="HJP14" s="113"/>
      <c r="HJQ14" s="113"/>
      <c r="HJR14" s="113"/>
      <c r="HJS14" s="113"/>
      <c r="HJT14" s="113"/>
      <c r="HJU14" s="113"/>
      <c r="HJV14" s="113"/>
      <c r="HJW14" s="113"/>
      <c r="HJX14" s="113"/>
      <c r="HJY14" s="113"/>
      <c r="HJZ14" s="113"/>
      <c r="HKA14" s="113"/>
      <c r="HKB14" s="113"/>
      <c r="HKC14" s="113"/>
      <c r="HKD14" s="113"/>
      <c r="HKE14" s="113"/>
      <c r="HKF14" s="113"/>
      <c r="HKG14" s="113"/>
      <c r="HKH14" s="113"/>
      <c r="HKI14" s="113"/>
      <c r="HKJ14" s="113"/>
      <c r="HKK14" s="113"/>
      <c r="HKL14" s="113"/>
      <c r="HKM14" s="113"/>
      <c r="HKN14" s="113"/>
      <c r="HKO14" s="113"/>
      <c r="HKP14" s="113"/>
      <c r="HKQ14" s="113"/>
      <c r="HKR14" s="113"/>
      <c r="HKS14" s="113"/>
      <c r="HKT14" s="113"/>
      <c r="HKU14" s="113"/>
      <c r="HKV14" s="113"/>
      <c r="HKW14" s="113"/>
      <c r="HKX14" s="113"/>
      <c r="HKY14" s="113"/>
      <c r="HKZ14" s="113"/>
      <c r="HLA14" s="113"/>
      <c r="HLB14" s="113"/>
      <c r="HLC14" s="113"/>
      <c r="HLD14" s="113"/>
      <c r="HLE14" s="113"/>
      <c r="HLF14" s="113"/>
      <c r="HLG14" s="113"/>
      <c r="HLH14" s="113"/>
      <c r="HLI14" s="113"/>
      <c r="HLJ14" s="113"/>
      <c r="HLK14" s="113"/>
      <c r="HLL14" s="113"/>
      <c r="HLM14" s="113"/>
      <c r="HLN14" s="113"/>
      <c r="HLO14" s="113"/>
      <c r="HLP14" s="113"/>
      <c r="HLQ14" s="113"/>
      <c r="HLR14" s="113"/>
      <c r="HLS14" s="113"/>
      <c r="HLT14" s="113"/>
      <c r="HLU14" s="113"/>
      <c r="HLV14" s="113"/>
      <c r="HLW14" s="113"/>
      <c r="HLX14" s="113"/>
      <c r="HLY14" s="113"/>
      <c r="HLZ14" s="113"/>
      <c r="HMA14" s="113"/>
      <c r="HMB14" s="113"/>
      <c r="HMC14" s="113"/>
      <c r="HMD14" s="113"/>
      <c r="HME14" s="113"/>
      <c r="HMF14" s="113"/>
      <c r="HMG14" s="113"/>
      <c r="HMH14" s="113"/>
      <c r="HMI14" s="113"/>
      <c r="HMJ14" s="113"/>
      <c r="HMK14" s="113"/>
      <c r="HML14" s="113"/>
      <c r="HMM14" s="113"/>
      <c r="HMN14" s="113"/>
      <c r="HMO14" s="113"/>
      <c r="HMP14" s="113"/>
      <c r="HMQ14" s="113"/>
      <c r="HMR14" s="113"/>
      <c r="HMS14" s="113"/>
      <c r="HMT14" s="113"/>
      <c r="HMU14" s="113"/>
      <c r="HMV14" s="113"/>
      <c r="HMW14" s="113"/>
      <c r="HMX14" s="113"/>
      <c r="HMY14" s="113"/>
      <c r="HMZ14" s="113"/>
      <c r="HNA14" s="113"/>
      <c r="HNB14" s="113"/>
      <c r="HNC14" s="113"/>
      <c r="HND14" s="113"/>
      <c r="HNE14" s="113"/>
      <c r="HNF14" s="113"/>
      <c r="HNG14" s="113"/>
      <c r="HNH14" s="113"/>
      <c r="HNI14" s="113"/>
      <c r="HNJ14" s="113"/>
      <c r="HNK14" s="113"/>
      <c r="HNL14" s="113"/>
      <c r="HNM14" s="113"/>
      <c r="HNN14" s="113"/>
      <c r="HNO14" s="113"/>
      <c r="HNP14" s="113"/>
      <c r="HNQ14" s="113"/>
      <c r="HNR14" s="113"/>
      <c r="HNS14" s="113"/>
      <c r="HNT14" s="113"/>
      <c r="HNU14" s="113"/>
      <c r="HNV14" s="113"/>
      <c r="HNW14" s="113"/>
      <c r="HNX14" s="113"/>
      <c r="HNY14" s="113"/>
      <c r="HNZ14" s="113"/>
      <c r="HOA14" s="113"/>
      <c r="HOB14" s="113"/>
      <c r="HOC14" s="113"/>
      <c r="HOD14" s="113"/>
      <c r="HOE14" s="113"/>
      <c r="HOF14" s="113"/>
      <c r="HOG14" s="113"/>
      <c r="HOH14" s="113"/>
      <c r="HOI14" s="113"/>
      <c r="HOJ14" s="113"/>
      <c r="HOK14" s="113"/>
      <c r="HOL14" s="113"/>
      <c r="HOM14" s="113"/>
      <c r="HON14" s="113"/>
      <c r="HOO14" s="113"/>
      <c r="HOP14" s="113"/>
      <c r="HOQ14" s="113"/>
      <c r="HOR14" s="113"/>
      <c r="HOS14" s="113"/>
      <c r="HOT14" s="113"/>
      <c r="HOU14" s="113"/>
      <c r="HOV14" s="113"/>
      <c r="HOW14" s="113"/>
      <c r="HOX14" s="113"/>
      <c r="HOY14" s="113"/>
      <c r="HOZ14" s="113"/>
      <c r="HPA14" s="113"/>
      <c r="HPB14" s="113"/>
      <c r="HPC14" s="113"/>
      <c r="HPD14" s="113"/>
      <c r="HPE14" s="113"/>
      <c r="HPF14" s="113"/>
      <c r="HPG14" s="113"/>
      <c r="HPH14" s="113"/>
      <c r="HPI14" s="113"/>
      <c r="HPJ14" s="113"/>
      <c r="HPK14" s="113"/>
      <c r="HPL14" s="113"/>
      <c r="HPM14" s="113"/>
      <c r="HPN14" s="113"/>
      <c r="HPO14" s="113"/>
      <c r="HPP14" s="113"/>
      <c r="HPQ14" s="113"/>
      <c r="HPR14" s="113"/>
      <c r="HPS14" s="113"/>
      <c r="HPT14" s="113"/>
      <c r="HPU14" s="113"/>
      <c r="HPV14" s="113"/>
      <c r="HPW14" s="113"/>
      <c r="HPX14" s="113"/>
      <c r="HPY14" s="113"/>
      <c r="HPZ14" s="113"/>
      <c r="HQA14" s="113"/>
      <c r="HQB14" s="113"/>
      <c r="HQC14" s="113"/>
      <c r="HQD14" s="113"/>
      <c r="HQE14" s="113"/>
      <c r="HQF14" s="113"/>
      <c r="HQG14" s="113"/>
      <c r="HQH14" s="113"/>
      <c r="HQI14" s="113"/>
      <c r="HQJ14" s="113"/>
      <c r="HQK14" s="113"/>
      <c r="HQL14" s="113"/>
      <c r="HQM14" s="113"/>
      <c r="HQN14" s="113"/>
      <c r="HQO14" s="113"/>
      <c r="HQP14" s="113"/>
      <c r="HQQ14" s="113"/>
      <c r="HQR14" s="113"/>
      <c r="HQS14" s="113"/>
      <c r="HQT14" s="113"/>
      <c r="HQU14" s="113"/>
      <c r="HQV14" s="113"/>
      <c r="HQW14" s="113"/>
      <c r="HQX14" s="113"/>
      <c r="HQY14" s="113"/>
      <c r="HQZ14" s="113"/>
      <c r="HRA14" s="113"/>
      <c r="HRB14" s="113"/>
      <c r="HRC14" s="113"/>
      <c r="HRD14" s="113"/>
      <c r="HRE14" s="113"/>
      <c r="HRF14" s="113"/>
      <c r="HRG14" s="113"/>
      <c r="HRH14" s="113"/>
      <c r="HRI14" s="113"/>
      <c r="HRJ14" s="113"/>
      <c r="HRK14" s="113"/>
      <c r="HRL14" s="113"/>
      <c r="HRM14" s="113"/>
      <c r="HRN14" s="113"/>
      <c r="HRO14" s="113"/>
      <c r="HRP14" s="113"/>
      <c r="HRQ14" s="113"/>
      <c r="HRR14" s="113"/>
      <c r="HRS14" s="113"/>
      <c r="HRT14" s="113"/>
      <c r="HRU14" s="113"/>
      <c r="HRV14" s="113"/>
      <c r="HRW14" s="113"/>
      <c r="HRX14" s="113"/>
      <c r="HRY14" s="113"/>
      <c r="HRZ14" s="113"/>
      <c r="HSA14" s="113"/>
      <c r="HSB14" s="113"/>
      <c r="HSC14" s="113"/>
      <c r="HSD14" s="113"/>
      <c r="HSE14" s="113"/>
      <c r="HSF14" s="113"/>
      <c r="HSG14" s="113"/>
      <c r="HSH14" s="113"/>
      <c r="HSI14" s="113"/>
      <c r="HSJ14" s="113"/>
      <c r="HSK14" s="113"/>
      <c r="HSL14" s="113"/>
      <c r="HSM14" s="113"/>
      <c r="HSN14" s="113"/>
      <c r="HSO14" s="113"/>
      <c r="HSP14" s="113"/>
      <c r="HSQ14" s="113"/>
      <c r="HSR14" s="113"/>
      <c r="HSS14" s="113"/>
      <c r="HST14" s="113"/>
      <c r="HSU14" s="113"/>
      <c r="HSV14" s="113"/>
      <c r="HSW14" s="113"/>
      <c r="HSX14" s="113"/>
      <c r="HSY14" s="113"/>
      <c r="HSZ14" s="113"/>
      <c r="HTA14" s="113"/>
      <c r="HTB14" s="113"/>
      <c r="HTC14" s="113"/>
      <c r="HTD14" s="113"/>
      <c r="HTE14" s="113"/>
      <c r="HTF14" s="113"/>
      <c r="HTG14" s="113"/>
      <c r="HTH14" s="113"/>
      <c r="HTI14" s="113"/>
      <c r="HTJ14" s="113"/>
      <c r="HTK14" s="113"/>
      <c r="HTL14" s="113"/>
      <c r="HTM14" s="113"/>
      <c r="HTN14" s="113"/>
      <c r="HTO14" s="113"/>
      <c r="HTP14" s="113"/>
      <c r="HTQ14" s="113"/>
      <c r="HTR14" s="113"/>
      <c r="HTS14" s="113"/>
      <c r="HTT14" s="113"/>
      <c r="HTU14" s="113"/>
      <c r="HTV14" s="113"/>
      <c r="HTW14" s="113"/>
      <c r="HTX14" s="113"/>
      <c r="HTY14" s="113"/>
      <c r="HTZ14" s="113"/>
      <c r="HUA14" s="113"/>
      <c r="HUB14" s="113"/>
      <c r="HUC14" s="113"/>
      <c r="HUD14" s="113"/>
      <c r="HUE14" s="113"/>
      <c r="HUF14" s="113"/>
      <c r="HUG14" s="113"/>
      <c r="HUH14" s="113"/>
      <c r="HUI14" s="113"/>
      <c r="HUJ14" s="113"/>
      <c r="HUK14" s="113"/>
      <c r="HUL14" s="113"/>
      <c r="HUM14" s="113"/>
      <c r="HUN14" s="113"/>
      <c r="HUO14" s="113"/>
      <c r="HUP14" s="113"/>
      <c r="HUQ14" s="113"/>
      <c r="HUR14" s="113"/>
      <c r="HUS14" s="113"/>
      <c r="HUT14" s="113"/>
      <c r="HUU14" s="113"/>
      <c r="HUV14" s="113"/>
      <c r="HUW14" s="113"/>
      <c r="HUX14" s="113"/>
      <c r="HUY14" s="113"/>
      <c r="HUZ14" s="113"/>
      <c r="HVA14" s="113"/>
      <c r="HVB14" s="113"/>
      <c r="HVC14" s="113"/>
      <c r="HVD14" s="113"/>
      <c r="HVE14" s="113"/>
      <c r="HVF14" s="113"/>
      <c r="HVG14" s="113"/>
      <c r="HVH14" s="113"/>
      <c r="HVI14" s="113"/>
      <c r="HVJ14" s="113"/>
      <c r="HVK14" s="113"/>
      <c r="HVL14" s="113"/>
      <c r="HVM14" s="113"/>
      <c r="HVN14" s="113"/>
      <c r="HVO14" s="113"/>
      <c r="HVP14" s="113"/>
      <c r="HVQ14" s="113"/>
      <c r="HVR14" s="113"/>
      <c r="HVS14" s="113"/>
      <c r="HVT14" s="113"/>
      <c r="HVU14" s="113"/>
      <c r="HVV14" s="113"/>
      <c r="HVW14" s="113"/>
      <c r="HVX14" s="113"/>
      <c r="HVY14" s="113"/>
      <c r="HVZ14" s="113"/>
      <c r="HWA14" s="113"/>
      <c r="HWB14" s="113"/>
      <c r="HWC14" s="113"/>
      <c r="HWD14" s="113"/>
      <c r="HWE14" s="113"/>
      <c r="HWF14" s="113"/>
      <c r="HWG14" s="113"/>
      <c r="HWH14" s="113"/>
      <c r="HWI14" s="113"/>
      <c r="HWJ14" s="113"/>
      <c r="HWK14" s="113"/>
      <c r="HWL14" s="113"/>
      <c r="HWM14" s="113"/>
      <c r="HWN14" s="113"/>
      <c r="HWO14" s="113"/>
      <c r="HWP14" s="113"/>
      <c r="HWQ14" s="113"/>
      <c r="HWR14" s="113"/>
      <c r="HWS14" s="113"/>
      <c r="HWT14" s="113"/>
      <c r="HWU14" s="113"/>
      <c r="HWV14" s="113"/>
      <c r="HWW14" s="113"/>
      <c r="HWX14" s="113"/>
      <c r="HWY14" s="113"/>
      <c r="HWZ14" s="113"/>
      <c r="HXA14" s="113"/>
      <c r="HXB14" s="113"/>
      <c r="HXC14" s="113"/>
      <c r="HXD14" s="113"/>
      <c r="HXE14" s="113"/>
      <c r="HXF14" s="113"/>
      <c r="HXG14" s="113"/>
      <c r="HXH14" s="113"/>
      <c r="HXI14" s="113"/>
      <c r="HXJ14" s="113"/>
      <c r="HXK14" s="113"/>
      <c r="HXL14" s="113"/>
      <c r="HXM14" s="113"/>
      <c r="HXN14" s="113"/>
      <c r="HXO14" s="113"/>
      <c r="HXP14" s="113"/>
      <c r="HXQ14" s="113"/>
      <c r="HXR14" s="113"/>
      <c r="HXS14" s="113"/>
      <c r="HXT14" s="113"/>
      <c r="HXU14" s="113"/>
      <c r="HXV14" s="113"/>
      <c r="HXW14" s="113"/>
      <c r="HXX14" s="113"/>
      <c r="HXY14" s="113"/>
      <c r="HXZ14" s="113"/>
      <c r="HYA14" s="113"/>
      <c r="HYB14" s="113"/>
      <c r="HYC14" s="113"/>
      <c r="HYD14" s="113"/>
      <c r="HYE14" s="113"/>
      <c r="HYF14" s="113"/>
      <c r="HYG14" s="113"/>
      <c r="HYH14" s="113"/>
      <c r="HYI14" s="113"/>
      <c r="HYJ14" s="113"/>
      <c r="HYK14" s="113"/>
      <c r="HYL14" s="113"/>
      <c r="HYM14" s="113"/>
      <c r="HYN14" s="113"/>
      <c r="HYO14" s="113"/>
      <c r="HYP14" s="113"/>
      <c r="HYQ14" s="113"/>
      <c r="HYR14" s="113"/>
      <c r="HYS14" s="113"/>
      <c r="HYT14" s="113"/>
      <c r="HYU14" s="113"/>
      <c r="HYV14" s="113"/>
      <c r="HYW14" s="113"/>
      <c r="HYX14" s="113"/>
      <c r="HYY14" s="113"/>
      <c r="HYZ14" s="113"/>
      <c r="HZA14" s="113"/>
      <c r="HZB14" s="113"/>
      <c r="HZC14" s="113"/>
      <c r="HZD14" s="113"/>
      <c r="HZE14" s="113"/>
      <c r="HZF14" s="113"/>
      <c r="HZG14" s="113"/>
      <c r="HZH14" s="113"/>
      <c r="HZI14" s="113"/>
      <c r="HZJ14" s="113"/>
      <c r="HZK14" s="113"/>
      <c r="HZL14" s="113"/>
      <c r="HZM14" s="113"/>
      <c r="HZN14" s="113"/>
      <c r="HZO14" s="113"/>
      <c r="HZP14" s="113"/>
      <c r="HZQ14" s="113"/>
      <c r="HZR14" s="113"/>
      <c r="HZS14" s="113"/>
      <c r="HZT14" s="113"/>
      <c r="HZU14" s="113"/>
      <c r="HZV14" s="113"/>
      <c r="HZW14" s="113"/>
      <c r="HZX14" s="113"/>
      <c r="HZY14" s="113"/>
      <c r="HZZ14" s="113"/>
      <c r="IAA14" s="113"/>
      <c r="IAB14" s="113"/>
      <c r="IAC14" s="113"/>
      <c r="IAD14" s="113"/>
      <c r="IAE14" s="113"/>
      <c r="IAF14" s="113"/>
      <c r="IAG14" s="113"/>
      <c r="IAH14" s="113"/>
      <c r="IAI14" s="113"/>
      <c r="IAJ14" s="113"/>
      <c r="IAK14" s="113"/>
      <c r="IAL14" s="113"/>
      <c r="IAM14" s="113"/>
      <c r="IAN14" s="113"/>
      <c r="IAO14" s="113"/>
      <c r="IAP14" s="113"/>
      <c r="IAQ14" s="113"/>
      <c r="IAR14" s="113"/>
      <c r="IAS14" s="113"/>
      <c r="IAT14" s="113"/>
      <c r="IAU14" s="113"/>
      <c r="IAV14" s="113"/>
      <c r="IAW14" s="113"/>
      <c r="IAX14" s="113"/>
      <c r="IAY14" s="113"/>
      <c r="IAZ14" s="113"/>
      <c r="IBA14" s="113"/>
      <c r="IBB14" s="113"/>
      <c r="IBC14" s="113"/>
      <c r="IBD14" s="113"/>
      <c r="IBE14" s="113"/>
      <c r="IBF14" s="113"/>
      <c r="IBG14" s="113"/>
      <c r="IBH14" s="113"/>
      <c r="IBI14" s="113"/>
      <c r="IBJ14" s="113"/>
      <c r="IBK14" s="113"/>
      <c r="IBL14" s="113"/>
      <c r="IBM14" s="113"/>
      <c r="IBN14" s="113"/>
      <c r="IBO14" s="113"/>
      <c r="IBP14" s="113"/>
      <c r="IBQ14" s="113"/>
      <c r="IBR14" s="113"/>
      <c r="IBS14" s="113"/>
      <c r="IBT14" s="113"/>
      <c r="IBU14" s="113"/>
      <c r="IBV14" s="113"/>
      <c r="IBW14" s="113"/>
      <c r="IBX14" s="113"/>
      <c r="IBY14" s="113"/>
      <c r="IBZ14" s="113"/>
      <c r="ICA14" s="113"/>
      <c r="ICB14" s="113"/>
      <c r="ICC14" s="113"/>
      <c r="ICD14" s="113"/>
      <c r="ICE14" s="113"/>
      <c r="ICF14" s="113"/>
      <c r="ICG14" s="113"/>
      <c r="ICH14" s="113"/>
      <c r="ICI14" s="113"/>
      <c r="ICJ14" s="113"/>
      <c r="ICK14" s="113"/>
      <c r="ICL14" s="113"/>
      <c r="ICM14" s="113"/>
      <c r="ICN14" s="113"/>
      <c r="ICO14" s="113"/>
      <c r="ICP14" s="113"/>
      <c r="ICQ14" s="113"/>
      <c r="ICR14" s="113"/>
      <c r="ICS14" s="113"/>
      <c r="ICT14" s="113"/>
      <c r="ICU14" s="113"/>
      <c r="ICV14" s="113"/>
      <c r="ICW14" s="113"/>
      <c r="ICX14" s="113"/>
      <c r="ICY14" s="113"/>
      <c r="ICZ14" s="113"/>
      <c r="IDA14" s="113"/>
      <c r="IDB14" s="113"/>
      <c r="IDC14" s="113"/>
      <c r="IDD14" s="113"/>
      <c r="IDE14" s="113"/>
      <c r="IDF14" s="113"/>
      <c r="IDG14" s="113"/>
      <c r="IDH14" s="113"/>
      <c r="IDI14" s="113"/>
      <c r="IDJ14" s="113"/>
      <c r="IDK14" s="113"/>
      <c r="IDL14" s="113"/>
      <c r="IDM14" s="113"/>
      <c r="IDN14" s="113"/>
      <c r="IDO14" s="113"/>
      <c r="IDP14" s="113"/>
      <c r="IDQ14" s="113"/>
      <c r="IDR14" s="113"/>
      <c r="IDS14" s="113"/>
      <c r="IDT14" s="113"/>
      <c r="IDU14" s="113"/>
      <c r="IDV14" s="113"/>
      <c r="IDW14" s="113"/>
      <c r="IDX14" s="113"/>
      <c r="IDY14" s="113"/>
      <c r="IDZ14" s="113"/>
      <c r="IEA14" s="113"/>
      <c r="IEB14" s="113"/>
      <c r="IEC14" s="113"/>
      <c r="IED14" s="113"/>
      <c r="IEE14" s="113"/>
      <c r="IEF14" s="113"/>
      <c r="IEG14" s="113"/>
      <c r="IEH14" s="113"/>
      <c r="IEI14" s="113"/>
      <c r="IEJ14" s="113"/>
      <c r="IEK14" s="113"/>
      <c r="IEL14" s="113"/>
      <c r="IEM14" s="113"/>
      <c r="IEN14" s="113"/>
      <c r="IEO14" s="113"/>
      <c r="IEP14" s="113"/>
      <c r="IEQ14" s="113"/>
      <c r="IER14" s="113"/>
      <c r="IES14" s="113"/>
      <c r="IET14" s="113"/>
      <c r="IEU14" s="113"/>
      <c r="IEV14" s="113"/>
      <c r="IEW14" s="113"/>
      <c r="IEX14" s="113"/>
      <c r="IEY14" s="113"/>
      <c r="IEZ14" s="113"/>
      <c r="IFA14" s="113"/>
      <c r="IFB14" s="113"/>
      <c r="IFC14" s="113"/>
      <c r="IFD14" s="113"/>
      <c r="IFE14" s="113"/>
      <c r="IFF14" s="113"/>
      <c r="IFG14" s="113"/>
      <c r="IFH14" s="113"/>
      <c r="IFI14" s="113"/>
      <c r="IFJ14" s="113"/>
      <c r="IFK14" s="113"/>
      <c r="IFL14" s="113"/>
      <c r="IFM14" s="113"/>
      <c r="IFN14" s="113"/>
      <c r="IFO14" s="113"/>
      <c r="IFP14" s="113"/>
      <c r="IFQ14" s="113"/>
      <c r="IFR14" s="113"/>
      <c r="IFS14" s="113"/>
      <c r="IFT14" s="113"/>
      <c r="IFU14" s="113"/>
      <c r="IFV14" s="113"/>
      <c r="IFW14" s="113"/>
      <c r="IFX14" s="113"/>
      <c r="IFY14" s="113"/>
      <c r="IFZ14" s="113"/>
      <c r="IGA14" s="113"/>
      <c r="IGB14" s="113"/>
      <c r="IGC14" s="113"/>
      <c r="IGD14" s="113"/>
      <c r="IGE14" s="113"/>
      <c r="IGF14" s="113"/>
      <c r="IGG14" s="113"/>
      <c r="IGH14" s="113"/>
      <c r="IGI14" s="113"/>
      <c r="IGJ14" s="113"/>
      <c r="IGK14" s="113"/>
      <c r="IGL14" s="113"/>
      <c r="IGM14" s="113"/>
      <c r="IGN14" s="113"/>
      <c r="IGO14" s="113"/>
      <c r="IGP14" s="113"/>
      <c r="IGQ14" s="113"/>
      <c r="IGR14" s="113"/>
      <c r="IGS14" s="113"/>
      <c r="IGT14" s="113"/>
      <c r="IGU14" s="113"/>
      <c r="IGV14" s="113"/>
      <c r="IGW14" s="113"/>
      <c r="IGX14" s="113"/>
      <c r="IGY14" s="113"/>
      <c r="IGZ14" s="113"/>
      <c r="IHA14" s="113"/>
      <c r="IHB14" s="113"/>
      <c r="IHC14" s="113"/>
      <c r="IHD14" s="113"/>
      <c r="IHE14" s="113"/>
      <c r="IHF14" s="113"/>
      <c r="IHG14" s="113"/>
      <c r="IHH14" s="113"/>
      <c r="IHI14" s="113"/>
      <c r="IHJ14" s="113"/>
      <c r="IHK14" s="113"/>
      <c r="IHL14" s="113"/>
      <c r="IHM14" s="113"/>
      <c r="IHN14" s="113"/>
      <c r="IHO14" s="113"/>
      <c r="IHP14" s="113"/>
      <c r="IHQ14" s="113"/>
      <c r="IHR14" s="113"/>
      <c r="IHS14" s="113"/>
      <c r="IHT14" s="113"/>
      <c r="IHU14" s="113"/>
      <c r="IHV14" s="113"/>
      <c r="IHW14" s="113"/>
      <c r="IHX14" s="113"/>
      <c r="IHY14" s="113"/>
      <c r="IHZ14" s="113"/>
      <c r="IIA14" s="113"/>
      <c r="IIB14" s="113"/>
      <c r="IIC14" s="113"/>
      <c r="IID14" s="113"/>
      <c r="IIE14" s="113"/>
      <c r="IIF14" s="113"/>
      <c r="IIG14" s="113"/>
      <c r="IIH14" s="113"/>
      <c r="III14" s="113"/>
      <c r="IIJ14" s="113"/>
      <c r="IIK14" s="113"/>
      <c r="IIL14" s="113"/>
      <c r="IIM14" s="113"/>
      <c r="IIN14" s="113"/>
      <c r="IIO14" s="113"/>
      <c r="IIP14" s="113"/>
      <c r="IIQ14" s="113"/>
      <c r="IIR14" s="113"/>
      <c r="IIS14" s="113"/>
      <c r="IIT14" s="113"/>
      <c r="IIU14" s="113"/>
      <c r="IIV14" s="113"/>
      <c r="IIW14" s="113"/>
      <c r="IIX14" s="113"/>
      <c r="IIY14" s="113"/>
      <c r="IIZ14" s="113"/>
      <c r="IJA14" s="113"/>
      <c r="IJB14" s="113"/>
      <c r="IJC14" s="113"/>
      <c r="IJD14" s="113"/>
      <c r="IJE14" s="113"/>
      <c r="IJF14" s="113"/>
      <c r="IJG14" s="113"/>
      <c r="IJH14" s="113"/>
      <c r="IJI14" s="113"/>
      <c r="IJJ14" s="113"/>
      <c r="IJK14" s="113"/>
      <c r="IJL14" s="113"/>
      <c r="IJM14" s="113"/>
      <c r="IJN14" s="113"/>
      <c r="IJO14" s="113"/>
      <c r="IJP14" s="113"/>
      <c r="IJQ14" s="113"/>
      <c r="IJR14" s="113"/>
      <c r="IJS14" s="113"/>
      <c r="IJT14" s="113"/>
      <c r="IJU14" s="113"/>
      <c r="IJV14" s="113"/>
      <c r="IJW14" s="113"/>
      <c r="IJX14" s="113"/>
      <c r="IJY14" s="113"/>
      <c r="IJZ14" s="113"/>
      <c r="IKA14" s="113"/>
      <c r="IKB14" s="113"/>
      <c r="IKC14" s="113"/>
      <c r="IKD14" s="113"/>
      <c r="IKE14" s="113"/>
      <c r="IKF14" s="113"/>
      <c r="IKG14" s="113"/>
      <c r="IKH14" s="113"/>
      <c r="IKI14" s="113"/>
      <c r="IKJ14" s="113"/>
      <c r="IKK14" s="113"/>
      <c r="IKL14" s="113"/>
      <c r="IKM14" s="113"/>
      <c r="IKN14" s="113"/>
      <c r="IKO14" s="113"/>
      <c r="IKP14" s="113"/>
      <c r="IKQ14" s="113"/>
      <c r="IKR14" s="113"/>
      <c r="IKS14" s="113"/>
      <c r="IKT14" s="113"/>
      <c r="IKU14" s="113"/>
      <c r="IKV14" s="113"/>
      <c r="IKW14" s="113"/>
      <c r="IKX14" s="113"/>
      <c r="IKY14" s="113"/>
      <c r="IKZ14" s="113"/>
      <c r="ILA14" s="113"/>
      <c r="ILB14" s="113"/>
      <c r="ILC14" s="113"/>
      <c r="ILD14" s="113"/>
      <c r="ILE14" s="113"/>
      <c r="ILF14" s="113"/>
      <c r="ILG14" s="113"/>
      <c r="ILH14" s="113"/>
      <c r="ILI14" s="113"/>
      <c r="ILJ14" s="113"/>
      <c r="ILK14" s="113"/>
      <c r="ILL14" s="113"/>
      <c r="ILM14" s="113"/>
      <c r="ILN14" s="113"/>
      <c r="ILO14" s="113"/>
      <c r="ILP14" s="113"/>
      <c r="ILQ14" s="113"/>
      <c r="ILR14" s="113"/>
      <c r="ILS14" s="113"/>
      <c r="ILT14" s="113"/>
      <c r="ILU14" s="113"/>
      <c r="ILV14" s="113"/>
      <c r="ILW14" s="113"/>
      <c r="ILX14" s="113"/>
      <c r="ILY14" s="113"/>
      <c r="ILZ14" s="113"/>
      <c r="IMA14" s="113"/>
      <c r="IMB14" s="113"/>
      <c r="IMC14" s="113"/>
      <c r="IMD14" s="113"/>
      <c r="IME14" s="113"/>
      <c r="IMF14" s="113"/>
      <c r="IMG14" s="113"/>
      <c r="IMH14" s="113"/>
      <c r="IMI14" s="113"/>
      <c r="IMJ14" s="113"/>
      <c r="IMK14" s="113"/>
      <c r="IML14" s="113"/>
      <c r="IMM14" s="113"/>
      <c r="IMN14" s="113"/>
      <c r="IMO14" s="113"/>
      <c r="IMP14" s="113"/>
      <c r="IMQ14" s="113"/>
      <c r="IMR14" s="113"/>
      <c r="IMS14" s="113"/>
      <c r="IMT14" s="113"/>
      <c r="IMU14" s="113"/>
      <c r="IMV14" s="113"/>
      <c r="IMW14" s="113"/>
      <c r="IMX14" s="113"/>
      <c r="IMY14" s="113"/>
      <c r="IMZ14" s="113"/>
      <c r="INA14" s="113"/>
      <c r="INB14" s="113"/>
      <c r="INC14" s="113"/>
      <c r="IND14" s="113"/>
      <c r="INE14" s="113"/>
      <c r="INF14" s="113"/>
      <c r="ING14" s="113"/>
      <c r="INH14" s="113"/>
      <c r="INI14" s="113"/>
      <c r="INJ14" s="113"/>
      <c r="INK14" s="113"/>
      <c r="INL14" s="113"/>
      <c r="INM14" s="113"/>
      <c r="INN14" s="113"/>
      <c r="INO14" s="113"/>
      <c r="INP14" s="113"/>
      <c r="INQ14" s="113"/>
      <c r="INR14" s="113"/>
      <c r="INS14" s="113"/>
      <c r="INT14" s="113"/>
      <c r="INU14" s="113"/>
      <c r="INV14" s="113"/>
      <c r="INW14" s="113"/>
      <c r="INX14" s="113"/>
      <c r="INY14" s="113"/>
      <c r="INZ14" s="113"/>
      <c r="IOA14" s="113"/>
      <c r="IOB14" s="113"/>
      <c r="IOC14" s="113"/>
      <c r="IOD14" s="113"/>
      <c r="IOE14" s="113"/>
      <c r="IOF14" s="113"/>
      <c r="IOG14" s="113"/>
      <c r="IOH14" s="113"/>
      <c r="IOI14" s="113"/>
      <c r="IOJ14" s="113"/>
      <c r="IOK14" s="113"/>
      <c r="IOL14" s="113"/>
      <c r="IOM14" s="113"/>
      <c r="ION14" s="113"/>
      <c r="IOO14" s="113"/>
      <c r="IOP14" s="113"/>
      <c r="IOQ14" s="113"/>
      <c r="IOR14" s="113"/>
      <c r="IOS14" s="113"/>
      <c r="IOT14" s="113"/>
      <c r="IOU14" s="113"/>
      <c r="IOV14" s="113"/>
      <c r="IOW14" s="113"/>
      <c r="IOX14" s="113"/>
      <c r="IOY14" s="113"/>
      <c r="IOZ14" s="113"/>
      <c r="IPA14" s="113"/>
      <c r="IPB14" s="113"/>
      <c r="IPC14" s="113"/>
      <c r="IPD14" s="113"/>
      <c r="IPE14" s="113"/>
      <c r="IPF14" s="113"/>
      <c r="IPG14" s="113"/>
      <c r="IPH14" s="113"/>
      <c r="IPI14" s="113"/>
      <c r="IPJ14" s="113"/>
      <c r="IPK14" s="113"/>
      <c r="IPL14" s="113"/>
      <c r="IPM14" s="113"/>
      <c r="IPN14" s="113"/>
      <c r="IPO14" s="113"/>
      <c r="IPP14" s="113"/>
      <c r="IPQ14" s="113"/>
      <c r="IPR14" s="113"/>
      <c r="IPS14" s="113"/>
      <c r="IPT14" s="113"/>
      <c r="IPU14" s="113"/>
      <c r="IPV14" s="113"/>
      <c r="IPW14" s="113"/>
      <c r="IPX14" s="113"/>
      <c r="IPY14" s="113"/>
      <c r="IPZ14" s="113"/>
      <c r="IQA14" s="113"/>
      <c r="IQB14" s="113"/>
      <c r="IQC14" s="113"/>
      <c r="IQD14" s="113"/>
      <c r="IQE14" s="113"/>
      <c r="IQF14" s="113"/>
      <c r="IQG14" s="113"/>
      <c r="IQH14" s="113"/>
      <c r="IQI14" s="113"/>
      <c r="IQJ14" s="113"/>
      <c r="IQK14" s="113"/>
      <c r="IQL14" s="113"/>
      <c r="IQM14" s="113"/>
      <c r="IQN14" s="113"/>
      <c r="IQO14" s="113"/>
      <c r="IQP14" s="113"/>
      <c r="IQQ14" s="113"/>
      <c r="IQR14" s="113"/>
      <c r="IQS14" s="113"/>
      <c r="IQT14" s="113"/>
      <c r="IQU14" s="113"/>
      <c r="IQV14" s="113"/>
      <c r="IQW14" s="113"/>
      <c r="IQX14" s="113"/>
      <c r="IQY14" s="113"/>
      <c r="IQZ14" s="113"/>
      <c r="IRA14" s="113"/>
      <c r="IRB14" s="113"/>
      <c r="IRC14" s="113"/>
      <c r="IRD14" s="113"/>
      <c r="IRE14" s="113"/>
      <c r="IRF14" s="113"/>
      <c r="IRG14" s="113"/>
      <c r="IRH14" s="113"/>
      <c r="IRI14" s="113"/>
      <c r="IRJ14" s="113"/>
      <c r="IRK14" s="113"/>
      <c r="IRL14" s="113"/>
      <c r="IRM14" s="113"/>
      <c r="IRN14" s="113"/>
      <c r="IRO14" s="113"/>
      <c r="IRP14" s="113"/>
      <c r="IRQ14" s="113"/>
      <c r="IRR14" s="113"/>
      <c r="IRS14" s="113"/>
      <c r="IRT14" s="113"/>
      <c r="IRU14" s="113"/>
      <c r="IRV14" s="113"/>
      <c r="IRW14" s="113"/>
      <c r="IRX14" s="113"/>
      <c r="IRY14" s="113"/>
      <c r="IRZ14" s="113"/>
      <c r="ISA14" s="113"/>
      <c r="ISB14" s="113"/>
      <c r="ISC14" s="113"/>
      <c r="ISD14" s="113"/>
      <c r="ISE14" s="113"/>
      <c r="ISF14" s="113"/>
      <c r="ISG14" s="113"/>
      <c r="ISH14" s="113"/>
      <c r="ISI14" s="113"/>
      <c r="ISJ14" s="113"/>
      <c r="ISK14" s="113"/>
      <c r="ISL14" s="113"/>
      <c r="ISM14" s="113"/>
      <c r="ISN14" s="113"/>
      <c r="ISO14" s="113"/>
      <c r="ISP14" s="113"/>
      <c r="ISQ14" s="113"/>
      <c r="ISR14" s="113"/>
      <c r="ISS14" s="113"/>
      <c r="IST14" s="113"/>
      <c r="ISU14" s="113"/>
      <c r="ISV14" s="113"/>
      <c r="ISW14" s="113"/>
      <c r="ISX14" s="113"/>
      <c r="ISY14" s="113"/>
      <c r="ISZ14" s="113"/>
      <c r="ITA14" s="113"/>
      <c r="ITB14" s="113"/>
      <c r="ITC14" s="113"/>
      <c r="ITD14" s="113"/>
      <c r="ITE14" s="113"/>
      <c r="ITF14" s="113"/>
      <c r="ITG14" s="113"/>
      <c r="ITH14" s="113"/>
      <c r="ITI14" s="113"/>
      <c r="ITJ14" s="113"/>
      <c r="ITK14" s="113"/>
      <c r="ITL14" s="113"/>
      <c r="ITM14" s="113"/>
      <c r="ITN14" s="113"/>
      <c r="ITO14" s="113"/>
      <c r="ITP14" s="113"/>
      <c r="ITQ14" s="113"/>
      <c r="ITR14" s="113"/>
      <c r="ITS14" s="113"/>
      <c r="ITT14" s="113"/>
      <c r="ITU14" s="113"/>
      <c r="ITV14" s="113"/>
      <c r="ITW14" s="113"/>
      <c r="ITX14" s="113"/>
      <c r="ITY14" s="113"/>
      <c r="ITZ14" s="113"/>
      <c r="IUA14" s="113"/>
      <c r="IUB14" s="113"/>
      <c r="IUC14" s="113"/>
      <c r="IUD14" s="113"/>
      <c r="IUE14" s="113"/>
      <c r="IUF14" s="113"/>
      <c r="IUG14" s="113"/>
      <c r="IUH14" s="113"/>
      <c r="IUI14" s="113"/>
      <c r="IUJ14" s="113"/>
      <c r="IUK14" s="113"/>
      <c r="IUL14" s="113"/>
      <c r="IUM14" s="113"/>
      <c r="IUN14" s="113"/>
      <c r="IUO14" s="113"/>
      <c r="IUP14" s="113"/>
      <c r="IUQ14" s="113"/>
      <c r="IUR14" s="113"/>
      <c r="IUS14" s="113"/>
      <c r="IUT14" s="113"/>
      <c r="IUU14" s="113"/>
      <c r="IUV14" s="113"/>
      <c r="IUW14" s="113"/>
      <c r="IUX14" s="113"/>
      <c r="IUY14" s="113"/>
      <c r="IUZ14" s="113"/>
      <c r="IVA14" s="113"/>
      <c r="IVB14" s="113"/>
      <c r="IVC14" s="113"/>
      <c r="IVD14" s="113"/>
      <c r="IVE14" s="113"/>
      <c r="IVF14" s="113"/>
      <c r="IVG14" s="113"/>
      <c r="IVH14" s="113"/>
      <c r="IVI14" s="113"/>
      <c r="IVJ14" s="113"/>
      <c r="IVK14" s="113"/>
      <c r="IVL14" s="113"/>
      <c r="IVM14" s="113"/>
      <c r="IVN14" s="113"/>
      <c r="IVO14" s="113"/>
      <c r="IVP14" s="113"/>
      <c r="IVQ14" s="113"/>
      <c r="IVR14" s="113"/>
      <c r="IVS14" s="113"/>
      <c r="IVT14" s="113"/>
      <c r="IVU14" s="113"/>
      <c r="IVV14" s="113"/>
      <c r="IVW14" s="113"/>
      <c r="IVX14" s="113"/>
      <c r="IVY14" s="113"/>
      <c r="IVZ14" s="113"/>
      <c r="IWA14" s="113"/>
      <c r="IWB14" s="113"/>
      <c r="IWC14" s="113"/>
      <c r="IWD14" s="113"/>
      <c r="IWE14" s="113"/>
      <c r="IWF14" s="113"/>
      <c r="IWG14" s="113"/>
      <c r="IWH14" s="113"/>
      <c r="IWI14" s="113"/>
      <c r="IWJ14" s="113"/>
      <c r="IWK14" s="113"/>
      <c r="IWL14" s="113"/>
      <c r="IWM14" s="113"/>
      <c r="IWN14" s="113"/>
      <c r="IWO14" s="113"/>
      <c r="IWP14" s="113"/>
      <c r="IWQ14" s="113"/>
      <c r="IWR14" s="113"/>
      <c r="IWS14" s="113"/>
      <c r="IWT14" s="113"/>
      <c r="IWU14" s="113"/>
      <c r="IWV14" s="113"/>
      <c r="IWW14" s="113"/>
      <c r="IWX14" s="113"/>
      <c r="IWY14" s="113"/>
      <c r="IWZ14" s="113"/>
      <c r="IXA14" s="113"/>
      <c r="IXB14" s="113"/>
      <c r="IXC14" s="113"/>
      <c r="IXD14" s="113"/>
      <c r="IXE14" s="113"/>
      <c r="IXF14" s="113"/>
      <c r="IXG14" s="113"/>
      <c r="IXH14" s="113"/>
      <c r="IXI14" s="113"/>
      <c r="IXJ14" s="113"/>
      <c r="IXK14" s="113"/>
      <c r="IXL14" s="113"/>
      <c r="IXM14" s="113"/>
      <c r="IXN14" s="113"/>
      <c r="IXO14" s="113"/>
      <c r="IXP14" s="113"/>
      <c r="IXQ14" s="113"/>
      <c r="IXR14" s="113"/>
      <c r="IXS14" s="113"/>
      <c r="IXT14" s="113"/>
      <c r="IXU14" s="113"/>
      <c r="IXV14" s="113"/>
      <c r="IXW14" s="113"/>
      <c r="IXX14" s="113"/>
      <c r="IXY14" s="113"/>
      <c r="IXZ14" s="113"/>
      <c r="IYA14" s="113"/>
      <c r="IYB14" s="113"/>
      <c r="IYC14" s="113"/>
      <c r="IYD14" s="113"/>
      <c r="IYE14" s="113"/>
      <c r="IYF14" s="113"/>
      <c r="IYG14" s="113"/>
      <c r="IYH14" s="113"/>
      <c r="IYI14" s="113"/>
      <c r="IYJ14" s="113"/>
      <c r="IYK14" s="113"/>
      <c r="IYL14" s="113"/>
      <c r="IYM14" s="113"/>
      <c r="IYN14" s="113"/>
      <c r="IYO14" s="113"/>
      <c r="IYP14" s="113"/>
      <c r="IYQ14" s="113"/>
      <c r="IYR14" s="113"/>
      <c r="IYS14" s="113"/>
      <c r="IYT14" s="113"/>
      <c r="IYU14" s="113"/>
      <c r="IYV14" s="113"/>
      <c r="IYW14" s="113"/>
      <c r="IYX14" s="113"/>
      <c r="IYY14" s="113"/>
      <c r="IYZ14" s="113"/>
      <c r="IZA14" s="113"/>
      <c r="IZB14" s="113"/>
      <c r="IZC14" s="113"/>
      <c r="IZD14" s="113"/>
      <c r="IZE14" s="113"/>
      <c r="IZF14" s="113"/>
      <c r="IZG14" s="113"/>
      <c r="IZH14" s="113"/>
      <c r="IZI14" s="113"/>
      <c r="IZJ14" s="113"/>
      <c r="IZK14" s="113"/>
      <c r="IZL14" s="113"/>
      <c r="IZM14" s="113"/>
      <c r="IZN14" s="113"/>
      <c r="IZO14" s="113"/>
      <c r="IZP14" s="113"/>
      <c r="IZQ14" s="113"/>
      <c r="IZR14" s="113"/>
      <c r="IZS14" s="113"/>
      <c r="IZT14" s="113"/>
      <c r="IZU14" s="113"/>
      <c r="IZV14" s="113"/>
      <c r="IZW14" s="113"/>
      <c r="IZX14" s="113"/>
      <c r="IZY14" s="113"/>
      <c r="IZZ14" s="113"/>
      <c r="JAA14" s="113"/>
      <c r="JAB14" s="113"/>
      <c r="JAC14" s="113"/>
      <c r="JAD14" s="113"/>
      <c r="JAE14" s="113"/>
      <c r="JAF14" s="113"/>
      <c r="JAG14" s="113"/>
      <c r="JAH14" s="113"/>
      <c r="JAI14" s="113"/>
      <c r="JAJ14" s="113"/>
      <c r="JAK14" s="113"/>
      <c r="JAL14" s="113"/>
      <c r="JAM14" s="113"/>
      <c r="JAN14" s="113"/>
      <c r="JAO14" s="113"/>
      <c r="JAP14" s="113"/>
      <c r="JAQ14" s="113"/>
      <c r="JAR14" s="113"/>
      <c r="JAS14" s="113"/>
      <c r="JAT14" s="113"/>
      <c r="JAU14" s="113"/>
      <c r="JAV14" s="113"/>
      <c r="JAW14" s="113"/>
      <c r="JAX14" s="113"/>
      <c r="JAY14" s="113"/>
      <c r="JAZ14" s="113"/>
      <c r="JBA14" s="113"/>
      <c r="JBB14" s="113"/>
      <c r="JBC14" s="113"/>
      <c r="JBD14" s="113"/>
      <c r="JBE14" s="113"/>
      <c r="JBF14" s="113"/>
      <c r="JBG14" s="113"/>
      <c r="JBH14" s="113"/>
      <c r="JBI14" s="113"/>
      <c r="JBJ14" s="113"/>
      <c r="JBK14" s="113"/>
      <c r="JBL14" s="113"/>
      <c r="JBM14" s="113"/>
      <c r="JBN14" s="113"/>
      <c r="JBO14" s="113"/>
      <c r="JBP14" s="113"/>
      <c r="JBQ14" s="113"/>
      <c r="JBR14" s="113"/>
      <c r="JBS14" s="113"/>
      <c r="JBT14" s="113"/>
      <c r="JBU14" s="113"/>
      <c r="JBV14" s="113"/>
      <c r="JBW14" s="113"/>
      <c r="JBX14" s="113"/>
      <c r="JBY14" s="113"/>
      <c r="JBZ14" s="113"/>
      <c r="JCA14" s="113"/>
      <c r="JCB14" s="113"/>
      <c r="JCC14" s="113"/>
      <c r="JCD14" s="113"/>
      <c r="JCE14" s="113"/>
      <c r="JCF14" s="113"/>
      <c r="JCG14" s="113"/>
      <c r="JCH14" s="113"/>
      <c r="JCI14" s="113"/>
      <c r="JCJ14" s="113"/>
      <c r="JCK14" s="113"/>
      <c r="JCL14" s="113"/>
      <c r="JCM14" s="113"/>
      <c r="JCN14" s="113"/>
      <c r="JCO14" s="113"/>
      <c r="JCP14" s="113"/>
      <c r="JCQ14" s="113"/>
      <c r="JCR14" s="113"/>
      <c r="JCS14" s="113"/>
      <c r="JCT14" s="113"/>
      <c r="JCU14" s="113"/>
      <c r="JCV14" s="113"/>
      <c r="JCW14" s="113"/>
      <c r="JCX14" s="113"/>
      <c r="JCY14" s="113"/>
      <c r="JCZ14" s="113"/>
      <c r="JDA14" s="113"/>
      <c r="JDB14" s="113"/>
      <c r="JDC14" s="113"/>
      <c r="JDD14" s="113"/>
      <c r="JDE14" s="113"/>
      <c r="JDF14" s="113"/>
      <c r="JDG14" s="113"/>
      <c r="JDH14" s="113"/>
      <c r="JDI14" s="113"/>
      <c r="JDJ14" s="113"/>
      <c r="JDK14" s="113"/>
      <c r="JDL14" s="113"/>
      <c r="JDM14" s="113"/>
      <c r="JDN14" s="113"/>
      <c r="JDO14" s="113"/>
      <c r="JDP14" s="113"/>
      <c r="JDQ14" s="113"/>
      <c r="JDR14" s="113"/>
      <c r="JDS14" s="113"/>
      <c r="JDT14" s="113"/>
      <c r="JDU14" s="113"/>
      <c r="JDV14" s="113"/>
      <c r="JDW14" s="113"/>
      <c r="JDX14" s="113"/>
      <c r="JDY14" s="113"/>
      <c r="JDZ14" s="113"/>
      <c r="JEA14" s="113"/>
      <c r="JEB14" s="113"/>
      <c r="JEC14" s="113"/>
      <c r="JED14" s="113"/>
      <c r="JEE14" s="113"/>
      <c r="JEF14" s="113"/>
      <c r="JEG14" s="113"/>
      <c r="JEH14" s="113"/>
      <c r="JEI14" s="113"/>
      <c r="JEJ14" s="113"/>
      <c r="JEK14" s="113"/>
      <c r="JEL14" s="113"/>
      <c r="JEM14" s="113"/>
      <c r="JEN14" s="113"/>
      <c r="JEO14" s="113"/>
      <c r="JEP14" s="113"/>
      <c r="JEQ14" s="113"/>
      <c r="JER14" s="113"/>
      <c r="JES14" s="113"/>
      <c r="JET14" s="113"/>
      <c r="JEU14" s="113"/>
      <c r="JEV14" s="113"/>
      <c r="JEW14" s="113"/>
      <c r="JEX14" s="113"/>
      <c r="JEY14" s="113"/>
      <c r="JEZ14" s="113"/>
      <c r="JFA14" s="113"/>
      <c r="JFB14" s="113"/>
      <c r="JFC14" s="113"/>
      <c r="JFD14" s="113"/>
      <c r="JFE14" s="113"/>
      <c r="JFF14" s="113"/>
      <c r="JFG14" s="113"/>
      <c r="JFH14" s="113"/>
      <c r="JFI14" s="113"/>
      <c r="JFJ14" s="113"/>
      <c r="JFK14" s="113"/>
      <c r="JFL14" s="113"/>
      <c r="JFM14" s="113"/>
      <c r="JFN14" s="113"/>
      <c r="JFO14" s="113"/>
      <c r="JFP14" s="113"/>
      <c r="JFQ14" s="113"/>
      <c r="JFR14" s="113"/>
      <c r="JFS14" s="113"/>
      <c r="JFT14" s="113"/>
      <c r="JFU14" s="113"/>
      <c r="JFV14" s="113"/>
      <c r="JFW14" s="113"/>
      <c r="JFX14" s="113"/>
      <c r="JFY14" s="113"/>
      <c r="JFZ14" s="113"/>
      <c r="JGA14" s="113"/>
      <c r="JGB14" s="113"/>
      <c r="JGC14" s="113"/>
      <c r="JGD14" s="113"/>
      <c r="JGE14" s="113"/>
      <c r="JGF14" s="113"/>
      <c r="JGG14" s="113"/>
      <c r="JGH14" s="113"/>
      <c r="JGI14" s="113"/>
      <c r="JGJ14" s="113"/>
      <c r="JGK14" s="113"/>
      <c r="JGL14" s="113"/>
      <c r="JGM14" s="113"/>
      <c r="JGN14" s="113"/>
      <c r="JGO14" s="113"/>
      <c r="JGP14" s="113"/>
      <c r="JGQ14" s="113"/>
      <c r="JGR14" s="113"/>
      <c r="JGS14" s="113"/>
      <c r="JGT14" s="113"/>
      <c r="JGU14" s="113"/>
      <c r="JGV14" s="113"/>
      <c r="JGW14" s="113"/>
      <c r="JGX14" s="113"/>
      <c r="JGY14" s="113"/>
      <c r="JGZ14" s="113"/>
      <c r="JHA14" s="113"/>
      <c r="JHB14" s="113"/>
      <c r="JHC14" s="113"/>
      <c r="JHD14" s="113"/>
      <c r="JHE14" s="113"/>
      <c r="JHF14" s="113"/>
      <c r="JHG14" s="113"/>
      <c r="JHH14" s="113"/>
      <c r="JHI14" s="113"/>
      <c r="JHJ14" s="113"/>
      <c r="JHK14" s="113"/>
      <c r="JHL14" s="113"/>
      <c r="JHM14" s="113"/>
      <c r="JHN14" s="113"/>
      <c r="JHO14" s="113"/>
      <c r="JHP14" s="113"/>
      <c r="JHQ14" s="113"/>
      <c r="JHR14" s="113"/>
      <c r="JHS14" s="113"/>
      <c r="JHT14" s="113"/>
      <c r="JHU14" s="113"/>
      <c r="JHV14" s="113"/>
      <c r="JHW14" s="113"/>
      <c r="JHX14" s="113"/>
      <c r="JHY14" s="113"/>
      <c r="JHZ14" s="113"/>
      <c r="JIA14" s="113"/>
      <c r="JIB14" s="113"/>
      <c r="JIC14" s="113"/>
      <c r="JID14" s="113"/>
      <c r="JIE14" s="113"/>
      <c r="JIF14" s="113"/>
      <c r="JIG14" s="113"/>
      <c r="JIH14" s="113"/>
      <c r="JII14" s="113"/>
      <c r="JIJ14" s="113"/>
      <c r="JIK14" s="113"/>
      <c r="JIL14" s="113"/>
      <c r="JIM14" s="113"/>
      <c r="JIN14" s="113"/>
      <c r="JIO14" s="113"/>
      <c r="JIP14" s="113"/>
      <c r="JIQ14" s="113"/>
      <c r="JIR14" s="113"/>
      <c r="JIS14" s="113"/>
      <c r="JIT14" s="113"/>
      <c r="JIU14" s="113"/>
      <c r="JIV14" s="113"/>
      <c r="JIW14" s="113"/>
      <c r="JIX14" s="113"/>
      <c r="JIY14" s="113"/>
      <c r="JIZ14" s="113"/>
      <c r="JJA14" s="113"/>
      <c r="JJB14" s="113"/>
      <c r="JJC14" s="113"/>
      <c r="JJD14" s="113"/>
      <c r="JJE14" s="113"/>
      <c r="JJF14" s="113"/>
      <c r="JJG14" s="113"/>
      <c r="JJH14" s="113"/>
      <c r="JJI14" s="113"/>
      <c r="JJJ14" s="113"/>
      <c r="JJK14" s="113"/>
      <c r="JJL14" s="113"/>
      <c r="JJM14" s="113"/>
      <c r="JJN14" s="113"/>
      <c r="JJO14" s="113"/>
      <c r="JJP14" s="113"/>
      <c r="JJQ14" s="113"/>
      <c r="JJR14" s="113"/>
      <c r="JJS14" s="113"/>
      <c r="JJT14" s="113"/>
      <c r="JJU14" s="113"/>
      <c r="JJV14" s="113"/>
      <c r="JJW14" s="113"/>
      <c r="JJX14" s="113"/>
      <c r="JJY14" s="113"/>
      <c r="JJZ14" s="113"/>
      <c r="JKA14" s="113"/>
      <c r="JKB14" s="113"/>
      <c r="JKC14" s="113"/>
      <c r="JKD14" s="113"/>
      <c r="JKE14" s="113"/>
      <c r="JKF14" s="113"/>
      <c r="JKG14" s="113"/>
      <c r="JKH14" s="113"/>
      <c r="JKI14" s="113"/>
      <c r="JKJ14" s="113"/>
      <c r="JKK14" s="113"/>
      <c r="JKL14" s="113"/>
      <c r="JKM14" s="113"/>
      <c r="JKN14" s="113"/>
      <c r="JKO14" s="113"/>
      <c r="JKP14" s="113"/>
      <c r="JKQ14" s="113"/>
      <c r="JKR14" s="113"/>
      <c r="JKS14" s="113"/>
      <c r="JKT14" s="113"/>
      <c r="JKU14" s="113"/>
      <c r="JKV14" s="113"/>
      <c r="JKW14" s="113"/>
      <c r="JKX14" s="113"/>
      <c r="JKY14" s="113"/>
      <c r="JKZ14" s="113"/>
      <c r="JLA14" s="113"/>
      <c r="JLB14" s="113"/>
      <c r="JLC14" s="113"/>
      <c r="JLD14" s="113"/>
      <c r="JLE14" s="113"/>
      <c r="JLF14" s="113"/>
      <c r="JLG14" s="113"/>
      <c r="JLH14" s="113"/>
      <c r="JLI14" s="113"/>
      <c r="JLJ14" s="113"/>
      <c r="JLK14" s="113"/>
      <c r="JLL14" s="113"/>
      <c r="JLM14" s="113"/>
      <c r="JLN14" s="113"/>
      <c r="JLO14" s="113"/>
      <c r="JLP14" s="113"/>
      <c r="JLQ14" s="113"/>
      <c r="JLR14" s="113"/>
      <c r="JLS14" s="113"/>
      <c r="JLT14" s="113"/>
      <c r="JLU14" s="113"/>
      <c r="JLV14" s="113"/>
      <c r="JLW14" s="113"/>
      <c r="JLX14" s="113"/>
      <c r="JLY14" s="113"/>
      <c r="JLZ14" s="113"/>
      <c r="JMA14" s="113"/>
      <c r="JMB14" s="113"/>
      <c r="JMC14" s="113"/>
      <c r="JMD14" s="113"/>
      <c r="JME14" s="113"/>
      <c r="JMF14" s="113"/>
      <c r="JMG14" s="113"/>
      <c r="JMH14" s="113"/>
      <c r="JMI14" s="113"/>
      <c r="JMJ14" s="113"/>
      <c r="JMK14" s="113"/>
      <c r="JML14" s="113"/>
      <c r="JMM14" s="113"/>
      <c r="JMN14" s="113"/>
      <c r="JMO14" s="113"/>
      <c r="JMP14" s="113"/>
      <c r="JMQ14" s="113"/>
      <c r="JMR14" s="113"/>
      <c r="JMS14" s="113"/>
      <c r="JMT14" s="113"/>
      <c r="JMU14" s="113"/>
      <c r="JMV14" s="113"/>
      <c r="JMW14" s="113"/>
      <c r="JMX14" s="113"/>
      <c r="JMY14" s="113"/>
      <c r="JMZ14" s="113"/>
      <c r="JNA14" s="113"/>
      <c r="JNB14" s="113"/>
      <c r="JNC14" s="113"/>
      <c r="JND14" s="113"/>
      <c r="JNE14" s="113"/>
      <c r="JNF14" s="113"/>
      <c r="JNG14" s="113"/>
      <c r="JNH14" s="113"/>
      <c r="JNI14" s="113"/>
      <c r="JNJ14" s="113"/>
      <c r="JNK14" s="113"/>
      <c r="JNL14" s="113"/>
      <c r="JNM14" s="113"/>
      <c r="JNN14" s="113"/>
      <c r="JNO14" s="113"/>
      <c r="JNP14" s="113"/>
      <c r="JNQ14" s="113"/>
      <c r="JNR14" s="113"/>
      <c r="JNS14" s="113"/>
      <c r="JNT14" s="113"/>
      <c r="JNU14" s="113"/>
      <c r="JNV14" s="113"/>
      <c r="JNW14" s="113"/>
      <c r="JNX14" s="113"/>
      <c r="JNY14" s="113"/>
      <c r="JNZ14" s="113"/>
      <c r="JOA14" s="113"/>
      <c r="JOB14" s="113"/>
      <c r="JOC14" s="113"/>
      <c r="JOD14" s="113"/>
      <c r="JOE14" s="113"/>
      <c r="JOF14" s="113"/>
      <c r="JOG14" s="113"/>
      <c r="JOH14" s="113"/>
      <c r="JOI14" s="113"/>
      <c r="JOJ14" s="113"/>
      <c r="JOK14" s="113"/>
      <c r="JOL14" s="113"/>
      <c r="JOM14" s="113"/>
      <c r="JON14" s="113"/>
      <c r="JOO14" s="113"/>
      <c r="JOP14" s="113"/>
      <c r="JOQ14" s="113"/>
      <c r="JOR14" s="113"/>
      <c r="JOS14" s="113"/>
      <c r="JOT14" s="113"/>
      <c r="JOU14" s="113"/>
      <c r="JOV14" s="113"/>
      <c r="JOW14" s="113"/>
      <c r="JOX14" s="113"/>
      <c r="JOY14" s="113"/>
      <c r="JOZ14" s="113"/>
      <c r="JPA14" s="113"/>
      <c r="JPB14" s="113"/>
      <c r="JPC14" s="113"/>
      <c r="JPD14" s="113"/>
      <c r="JPE14" s="113"/>
      <c r="JPF14" s="113"/>
      <c r="JPG14" s="113"/>
      <c r="JPH14" s="113"/>
      <c r="JPI14" s="113"/>
      <c r="JPJ14" s="113"/>
      <c r="JPK14" s="113"/>
      <c r="JPL14" s="113"/>
      <c r="JPM14" s="113"/>
      <c r="JPN14" s="113"/>
      <c r="JPO14" s="113"/>
      <c r="JPP14" s="113"/>
      <c r="JPQ14" s="113"/>
      <c r="JPR14" s="113"/>
      <c r="JPS14" s="113"/>
      <c r="JPT14" s="113"/>
      <c r="JPU14" s="113"/>
      <c r="JPV14" s="113"/>
      <c r="JPW14" s="113"/>
      <c r="JPX14" s="113"/>
      <c r="JPY14" s="113"/>
      <c r="JPZ14" s="113"/>
      <c r="JQA14" s="113"/>
      <c r="JQB14" s="113"/>
      <c r="JQC14" s="113"/>
      <c r="JQD14" s="113"/>
      <c r="JQE14" s="113"/>
      <c r="JQF14" s="113"/>
      <c r="JQG14" s="113"/>
      <c r="JQH14" s="113"/>
      <c r="JQI14" s="113"/>
      <c r="JQJ14" s="113"/>
      <c r="JQK14" s="113"/>
      <c r="JQL14" s="113"/>
      <c r="JQM14" s="113"/>
      <c r="JQN14" s="113"/>
      <c r="JQO14" s="113"/>
      <c r="JQP14" s="113"/>
      <c r="JQQ14" s="113"/>
      <c r="JQR14" s="113"/>
      <c r="JQS14" s="113"/>
      <c r="JQT14" s="113"/>
      <c r="JQU14" s="113"/>
      <c r="JQV14" s="113"/>
      <c r="JQW14" s="113"/>
      <c r="JQX14" s="113"/>
      <c r="JQY14" s="113"/>
      <c r="JQZ14" s="113"/>
      <c r="JRA14" s="113"/>
      <c r="JRB14" s="113"/>
      <c r="JRC14" s="113"/>
      <c r="JRD14" s="113"/>
      <c r="JRE14" s="113"/>
      <c r="JRF14" s="113"/>
      <c r="JRG14" s="113"/>
      <c r="JRH14" s="113"/>
      <c r="JRI14" s="113"/>
      <c r="JRJ14" s="113"/>
      <c r="JRK14" s="113"/>
      <c r="JRL14" s="113"/>
      <c r="JRM14" s="113"/>
      <c r="JRN14" s="113"/>
      <c r="JRO14" s="113"/>
      <c r="JRP14" s="113"/>
      <c r="JRQ14" s="113"/>
      <c r="JRR14" s="113"/>
      <c r="JRS14" s="113"/>
      <c r="JRT14" s="113"/>
      <c r="JRU14" s="113"/>
      <c r="JRV14" s="113"/>
      <c r="JRW14" s="113"/>
      <c r="JRX14" s="113"/>
      <c r="JRY14" s="113"/>
      <c r="JRZ14" s="113"/>
      <c r="JSA14" s="113"/>
      <c r="JSB14" s="113"/>
      <c r="JSC14" s="113"/>
      <c r="JSD14" s="113"/>
      <c r="JSE14" s="113"/>
      <c r="JSF14" s="113"/>
      <c r="JSG14" s="113"/>
      <c r="JSH14" s="113"/>
      <c r="JSI14" s="113"/>
      <c r="JSJ14" s="113"/>
      <c r="JSK14" s="113"/>
      <c r="JSL14" s="113"/>
      <c r="JSM14" s="113"/>
      <c r="JSN14" s="113"/>
      <c r="JSO14" s="113"/>
      <c r="JSP14" s="113"/>
      <c r="JSQ14" s="113"/>
      <c r="JSR14" s="113"/>
      <c r="JSS14" s="113"/>
      <c r="JST14" s="113"/>
      <c r="JSU14" s="113"/>
      <c r="JSV14" s="113"/>
      <c r="JSW14" s="113"/>
      <c r="JSX14" s="113"/>
      <c r="JSY14" s="113"/>
      <c r="JSZ14" s="113"/>
      <c r="JTA14" s="113"/>
      <c r="JTB14" s="113"/>
      <c r="JTC14" s="113"/>
      <c r="JTD14" s="113"/>
      <c r="JTE14" s="113"/>
      <c r="JTF14" s="113"/>
      <c r="JTG14" s="113"/>
      <c r="JTH14" s="113"/>
      <c r="JTI14" s="113"/>
      <c r="JTJ14" s="113"/>
      <c r="JTK14" s="113"/>
      <c r="JTL14" s="113"/>
      <c r="JTM14" s="113"/>
      <c r="JTN14" s="113"/>
      <c r="JTO14" s="113"/>
      <c r="JTP14" s="113"/>
      <c r="JTQ14" s="113"/>
      <c r="JTR14" s="113"/>
      <c r="JTS14" s="113"/>
      <c r="JTT14" s="113"/>
      <c r="JTU14" s="113"/>
      <c r="JTV14" s="113"/>
      <c r="JTW14" s="113"/>
      <c r="JTX14" s="113"/>
      <c r="JTY14" s="113"/>
      <c r="JTZ14" s="113"/>
      <c r="JUA14" s="113"/>
      <c r="JUB14" s="113"/>
      <c r="JUC14" s="113"/>
      <c r="JUD14" s="113"/>
      <c r="JUE14" s="113"/>
      <c r="JUF14" s="113"/>
      <c r="JUG14" s="113"/>
      <c r="JUH14" s="113"/>
      <c r="JUI14" s="113"/>
      <c r="JUJ14" s="113"/>
      <c r="JUK14" s="113"/>
      <c r="JUL14" s="113"/>
      <c r="JUM14" s="113"/>
      <c r="JUN14" s="113"/>
      <c r="JUO14" s="113"/>
      <c r="JUP14" s="113"/>
      <c r="JUQ14" s="113"/>
      <c r="JUR14" s="113"/>
      <c r="JUS14" s="113"/>
      <c r="JUT14" s="113"/>
      <c r="JUU14" s="113"/>
      <c r="JUV14" s="113"/>
      <c r="JUW14" s="113"/>
      <c r="JUX14" s="113"/>
      <c r="JUY14" s="113"/>
      <c r="JUZ14" s="113"/>
      <c r="JVA14" s="113"/>
      <c r="JVB14" s="113"/>
      <c r="JVC14" s="113"/>
      <c r="JVD14" s="113"/>
      <c r="JVE14" s="113"/>
      <c r="JVF14" s="113"/>
      <c r="JVG14" s="113"/>
      <c r="JVH14" s="113"/>
      <c r="JVI14" s="113"/>
      <c r="JVJ14" s="113"/>
      <c r="JVK14" s="113"/>
      <c r="JVL14" s="113"/>
      <c r="JVM14" s="113"/>
      <c r="JVN14" s="113"/>
      <c r="JVO14" s="113"/>
      <c r="JVP14" s="113"/>
      <c r="JVQ14" s="113"/>
      <c r="JVR14" s="113"/>
      <c r="JVS14" s="113"/>
      <c r="JVT14" s="113"/>
      <c r="JVU14" s="113"/>
      <c r="JVV14" s="113"/>
      <c r="JVW14" s="113"/>
      <c r="JVX14" s="113"/>
      <c r="JVY14" s="113"/>
      <c r="JVZ14" s="113"/>
      <c r="JWA14" s="113"/>
      <c r="JWB14" s="113"/>
      <c r="JWC14" s="113"/>
      <c r="JWD14" s="113"/>
      <c r="JWE14" s="113"/>
      <c r="JWF14" s="113"/>
      <c r="JWG14" s="113"/>
      <c r="JWH14" s="113"/>
      <c r="JWI14" s="113"/>
      <c r="JWJ14" s="113"/>
      <c r="JWK14" s="113"/>
      <c r="JWL14" s="113"/>
      <c r="JWM14" s="113"/>
      <c r="JWN14" s="113"/>
      <c r="JWO14" s="113"/>
      <c r="JWP14" s="113"/>
      <c r="JWQ14" s="113"/>
      <c r="JWR14" s="113"/>
      <c r="JWS14" s="113"/>
      <c r="JWT14" s="113"/>
      <c r="JWU14" s="113"/>
      <c r="JWV14" s="113"/>
      <c r="JWW14" s="113"/>
      <c r="JWX14" s="113"/>
      <c r="JWY14" s="113"/>
      <c r="JWZ14" s="113"/>
      <c r="JXA14" s="113"/>
      <c r="JXB14" s="113"/>
      <c r="JXC14" s="113"/>
      <c r="JXD14" s="113"/>
      <c r="JXE14" s="113"/>
      <c r="JXF14" s="113"/>
      <c r="JXG14" s="113"/>
      <c r="JXH14" s="113"/>
      <c r="JXI14" s="113"/>
      <c r="JXJ14" s="113"/>
      <c r="JXK14" s="113"/>
      <c r="JXL14" s="113"/>
      <c r="JXM14" s="113"/>
      <c r="JXN14" s="113"/>
      <c r="JXO14" s="113"/>
      <c r="JXP14" s="113"/>
      <c r="JXQ14" s="113"/>
      <c r="JXR14" s="113"/>
      <c r="JXS14" s="113"/>
      <c r="JXT14" s="113"/>
      <c r="JXU14" s="113"/>
      <c r="JXV14" s="113"/>
      <c r="JXW14" s="113"/>
      <c r="JXX14" s="113"/>
      <c r="JXY14" s="113"/>
      <c r="JXZ14" s="113"/>
      <c r="JYA14" s="113"/>
      <c r="JYB14" s="113"/>
      <c r="JYC14" s="113"/>
      <c r="JYD14" s="113"/>
      <c r="JYE14" s="113"/>
      <c r="JYF14" s="113"/>
      <c r="JYG14" s="113"/>
      <c r="JYH14" s="113"/>
      <c r="JYI14" s="113"/>
      <c r="JYJ14" s="113"/>
      <c r="JYK14" s="113"/>
      <c r="JYL14" s="113"/>
      <c r="JYM14" s="113"/>
      <c r="JYN14" s="113"/>
      <c r="JYO14" s="113"/>
      <c r="JYP14" s="113"/>
      <c r="JYQ14" s="113"/>
      <c r="JYR14" s="113"/>
      <c r="JYS14" s="113"/>
      <c r="JYT14" s="113"/>
      <c r="JYU14" s="113"/>
      <c r="JYV14" s="113"/>
      <c r="JYW14" s="113"/>
      <c r="JYX14" s="113"/>
      <c r="JYY14" s="113"/>
      <c r="JYZ14" s="113"/>
      <c r="JZA14" s="113"/>
      <c r="JZB14" s="113"/>
      <c r="JZC14" s="113"/>
      <c r="JZD14" s="113"/>
      <c r="JZE14" s="113"/>
      <c r="JZF14" s="113"/>
      <c r="JZG14" s="113"/>
      <c r="JZH14" s="113"/>
      <c r="JZI14" s="113"/>
      <c r="JZJ14" s="113"/>
      <c r="JZK14" s="113"/>
      <c r="JZL14" s="113"/>
      <c r="JZM14" s="113"/>
      <c r="JZN14" s="113"/>
      <c r="JZO14" s="113"/>
      <c r="JZP14" s="113"/>
      <c r="JZQ14" s="113"/>
      <c r="JZR14" s="113"/>
      <c r="JZS14" s="113"/>
      <c r="JZT14" s="113"/>
      <c r="JZU14" s="113"/>
      <c r="JZV14" s="113"/>
      <c r="JZW14" s="113"/>
      <c r="JZX14" s="113"/>
      <c r="JZY14" s="113"/>
      <c r="JZZ14" s="113"/>
      <c r="KAA14" s="113"/>
      <c r="KAB14" s="113"/>
      <c r="KAC14" s="113"/>
      <c r="KAD14" s="113"/>
      <c r="KAE14" s="113"/>
      <c r="KAF14" s="113"/>
      <c r="KAG14" s="113"/>
      <c r="KAH14" s="113"/>
      <c r="KAI14" s="113"/>
      <c r="KAJ14" s="113"/>
      <c r="KAK14" s="113"/>
      <c r="KAL14" s="113"/>
      <c r="KAM14" s="113"/>
      <c r="KAN14" s="113"/>
      <c r="KAO14" s="113"/>
      <c r="KAP14" s="113"/>
      <c r="KAQ14" s="113"/>
      <c r="KAR14" s="113"/>
      <c r="KAS14" s="113"/>
      <c r="KAT14" s="113"/>
      <c r="KAU14" s="113"/>
      <c r="KAV14" s="113"/>
      <c r="KAW14" s="113"/>
      <c r="KAX14" s="113"/>
      <c r="KAY14" s="113"/>
      <c r="KAZ14" s="113"/>
      <c r="KBA14" s="113"/>
      <c r="KBB14" s="113"/>
      <c r="KBC14" s="113"/>
      <c r="KBD14" s="113"/>
      <c r="KBE14" s="113"/>
      <c r="KBF14" s="113"/>
      <c r="KBG14" s="113"/>
      <c r="KBH14" s="113"/>
      <c r="KBI14" s="113"/>
      <c r="KBJ14" s="113"/>
      <c r="KBK14" s="113"/>
      <c r="KBL14" s="113"/>
      <c r="KBM14" s="113"/>
      <c r="KBN14" s="113"/>
      <c r="KBO14" s="113"/>
      <c r="KBP14" s="113"/>
      <c r="KBQ14" s="113"/>
      <c r="KBR14" s="113"/>
      <c r="KBS14" s="113"/>
      <c r="KBT14" s="113"/>
      <c r="KBU14" s="113"/>
      <c r="KBV14" s="113"/>
      <c r="KBW14" s="113"/>
      <c r="KBX14" s="113"/>
      <c r="KBY14" s="113"/>
      <c r="KBZ14" s="113"/>
      <c r="KCA14" s="113"/>
      <c r="KCB14" s="113"/>
      <c r="KCC14" s="113"/>
      <c r="KCD14" s="113"/>
      <c r="KCE14" s="113"/>
      <c r="KCF14" s="113"/>
      <c r="KCG14" s="113"/>
      <c r="KCH14" s="113"/>
      <c r="KCI14" s="113"/>
      <c r="KCJ14" s="113"/>
      <c r="KCK14" s="113"/>
      <c r="KCL14" s="113"/>
      <c r="KCM14" s="113"/>
      <c r="KCN14" s="113"/>
      <c r="KCO14" s="113"/>
      <c r="KCP14" s="113"/>
      <c r="KCQ14" s="113"/>
      <c r="KCR14" s="113"/>
      <c r="KCS14" s="113"/>
      <c r="KCT14" s="113"/>
      <c r="KCU14" s="113"/>
      <c r="KCV14" s="113"/>
      <c r="KCW14" s="113"/>
      <c r="KCX14" s="113"/>
      <c r="KCY14" s="113"/>
      <c r="KCZ14" s="113"/>
      <c r="KDA14" s="113"/>
      <c r="KDB14" s="113"/>
      <c r="KDC14" s="113"/>
      <c r="KDD14" s="113"/>
      <c r="KDE14" s="113"/>
      <c r="KDF14" s="113"/>
      <c r="KDG14" s="113"/>
      <c r="KDH14" s="113"/>
      <c r="KDI14" s="113"/>
      <c r="KDJ14" s="113"/>
      <c r="KDK14" s="113"/>
      <c r="KDL14" s="113"/>
      <c r="KDM14" s="113"/>
      <c r="KDN14" s="113"/>
      <c r="KDO14" s="113"/>
      <c r="KDP14" s="113"/>
      <c r="KDQ14" s="113"/>
      <c r="KDR14" s="113"/>
      <c r="KDS14" s="113"/>
      <c r="KDT14" s="113"/>
      <c r="KDU14" s="113"/>
      <c r="KDV14" s="113"/>
      <c r="KDW14" s="113"/>
      <c r="KDX14" s="113"/>
      <c r="KDY14" s="113"/>
      <c r="KDZ14" s="113"/>
      <c r="KEA14" s="113"/>
      <c r="KEB14" s="113"/>
      <c r="KEC14" s="113"/>
      <c r="KED14" s="113"/>
      <c r="KEE14" s="113"/>
      <c r="KEF14" s="113"/>
      <c r="KEG14" s="113"/>
      <c r="KEH14" s="113"/>
      <c r="KEI14" s="113"/>
      <c r="KEJ14" s="113"/>
      <c r="KEK14" s="113"/>
      <c r="KEL14" s="113"/>
      <c r="KEM14" s="113"/>
      <c r="KEN14" s="113"/>
      <c r="KEO14" s="113"/>
      <c r="KEP14" s="113"/>
      <c r="KEQ14" s="113"/>
      <c r="KER14" s="113"/>
      <c r="KES14" s="113"/>
      <c r="KET14" s="113"/>
      <c r="KEU14" s="113"/>
      <c r="KEV14" s="113"/>
      <c r="KEW14" s="113"/>
      <c r="KEX14" s="113"/>
      <c r="KEY14" s="113"/>
      <c r="KEZ14" s="113"/>
      <c r="KFA14" s="113"/>
      <c r="KFB14" s="113"/>
      <c r="KFC14" s="113"/>
      <c r="KFD14" s="113"/>
      <c r="KFE14" s="113"/>
      <c r="KFF14" s="113"/>
      <c r="KFG14" s="113"/>
      <c r="KFH14" s="113"/>
      <c r="KFI14" s="113"/>
      <c r="KFJ14" s="113"/>
      <c r="KFK14" s="113"/>
      <c r="KFL14" s="113"/>
      <c r="KFM14" s="113"/>
      <c r="KFN14" s="113"/>
      <c r="KFO14" s="113"/>
      <c r="KFP14" s="113"/>
      <c r="KFQ14" s="113"/>
      <c r="KFR14" s="113"/>
      <c r="KFS14" s="113"/>
      <c r="KFT14" s="113"/>
      <c r="KFU14" s="113"/>
      <c r="KFV14" s="113"/>
      <c r="KFW14" s="113"/>
      <c r="KFX14" s="113"/>
      <c r="KFY14" s="113"/>
      <c r="KFZ14" s="113"/>
      <c r="KGA14" s="113"/>
      <c r="KGB14" s="113"/>
      <c r="KGC14" s="113"/>
      <c r="KGD14" s="113"/>
      <c r="KGE14" s="113"/>
      <c r="KGF14" s="113"/>
      <c r="KGG14" s="113"/>
      <c r="KGH14" s="113"/>
      <c r="KGI14" s="113"/>
      <c r="KGJ14" s="113"/>
      <c r="KGK14" s="113"/>
      <c r="KGL14" s="113"/>
      <c r="KGM14" s="113"/>
      <c r="KGN14" s="113"/>
      <c r="KGO14" s="113"/>
      <c r="KGP14" s="113"/>
      <c r="KGQ14" s="113"/>
      <c r="KGR14" s="113"/>
      <c r="KGS14" s="113"/>
      <c r="KGT14" s="113"/>
      <c r="KGU14" s="113"/>
      <c r="KGV14" s="113"/>
      <c r="KGW14" s="113"/>
      <c r="KGX14" s="113"/>
      <c r="KGY14" s="113"/>
      <c r="KGZ14" s="113"/>
      <c r="KHA14" s="113"/>
      <c r="KHB14" s="113"/>
      <c r="KHC14" s="113"/>
      <c r="KHD14" s="113"/>
      <c r="KHE14" s="113"/>
      <c r="KHF14" s="113"/>
      <c r="KHG14" s="113"/>
      <c r="KHH14" s="113"/>
      <c r="KHI14" s="113"/>
      <c r="KHJ14" s="113"/>
      <c r="KHK14" s="113"/>
      <c r="KHL14" s="113"/>
      <c r="KHM14" s="113"/>
      <c r="KHN14" s="113"/>
      <c r="KHO14" s="113"/>
      <c r="KHP14" s="113"/>
      <c r="KHQ14" s="113"/>
      <c r="KHR14" s="113"/>
      <c r="KHS14" s="113"/>
      <c r="KHT14" s="113"/>
      <c r="KHU14" s="113"/>
      <c r="KHV14" s="113"/>
      <c r="KHW14" s="113"/>
      <c r="KHX14" s="113"/>
      <c r="KHY14" s="113"/>
      <c r="KHZ14" s="113"/>
      <c r="KIA14" s="113"/>
      <c r="KIB14" s="113"/>
      <c r="KIC14" s="113"/>
      <c r="KID14" s="113"/>
      <c r="KIE14" s="113"/>
      <c r="KIF14" s="113"/>
      <c r="KIG14" s="113"/>
      <c r="KIH14" s="113"/>
      <c r="KII14" s="113"/>
      <c r="KIJ14" s="113"/>
      <c r="KIK14" s="113"/>
      <c r="KIL14" s="113"/>
      <c r="KIM14" s="113"/>
      <c r="KIN14" s="113"/>
      <c r="KIO14" s="113"/>
      <c r="KIP14" s="113"/>
      <c r="KIQ14" s="113"/>
      <c r="KIR14" s="113"/>
      <c r="KIS14" s="113"/>
      <c r="KIT14" s="113"/>
      <c r="KIU14" s="113"/>
      <c r="KIV14" s="113"/>
      <c r="KIW14" s="113"/>
      <c r="KIX14" s="113"/>
      <c r="KIY14" s="113"/>
      <c r="KIZ14" s="113"/>
      <c r="KJA14" s="113"/>
      <c r="KJB14" s="113"/>
      <c r="KJC14" s="113"/>
      <c r="KJD14" s="113"/>
      <c r="KJE14" s="113"/>
      <c r="KJF14" s="113"/>
      <c r="KJG14" s="113"/>
      <c r="KJH14" s="113"/>
      <c r="KJI14" s="113"/>
      <c r="KJJ14" s="113"/>
      <c r="KJK14" s="113"/>
      <c r="KJL14" s="113"/>
      <c r="KJM14" s="113"/>
      <c r="KJN14" s="113"/>
      <c r="KJO14" s="113"/>
      <c r="KJP14" s="113"/>
      <c r="KJQ14" s="113"/>
      <c r="KJR14" s="113"/>
      <c r="KJS14" s="113"/>
      <c r="KJT14" s="113"/>
      <c r="KJU14" s="113"/>
      <c r="KJV14" s="113"/>
      <c r="KJW14" s="113"/>
      <c r="KJX14" s="113"/>
      <c r="KJY14" s="113"/>
      <c r="KJZ14" s="113"/>
      <c r="KKA14" s="113"/>
      <c r="KKB14" s="113"/>
      <c r="KKC14" s="113"/>
      <c r="KKD14" s="113"/>
      <c r="KKE14" s="113"/>
      <c r="KKF14" s="113"/>
      <c r="KKG14" s="113"/>
      <c r="KKH14" s="113"/>
      <c r="KKI14" s="113"/>
      <c r="KKJ14" s="113"/>
      <c r="KKK14" s="113"/>
      <c r="KKL14" s="113"/>
      <c r="KKM14" s="113"/>
      <c r="KKN14" s="113"/>
      <c r="KKO14" s="113"/>
      <c r="KKP14" s="113"/>
      <c r="KKQ14" s="113"/>
      <c r="KKR14" s="113"/>
      <c r="KKS14" s="113"/>
      <c r="KKT14" s="113"/>
      <c r="KKU14" s="113"/>
      <c r="KKV14" s="113"/>
      <c r="KKW14" s="113"/>
      <c r="KKX14" s="113"/>
      <c r="KKY14" s="113"/>
      <c r="KKZ14" s="113"/>
      <c r="KLA14" s="113"/>
      <c r="KLB14" s="113"/>
      <c r="KLC14" s="113"/>
      <c r="KLD14" s="113"/>
      <c r="KLE14" s="113"/>
      <c r="KLF14" s="113"/>
      <c r="KLG14" s="113"/>
      <c r="KLH14" s="113"/>
      <c r="KLI14" s="113"/>
      <c r="KLJ14" s="113"/>
      <c r="KLK14" s="113"/>
      <c r="KLL14" s="113"/>
      <c r="KLM14" s="113"/>
      <c r="KLN14" s="113"/>
      <c r="KLO14" s="113"/>
      <c r="KLP14" s="113"/>
      <c r="KLQ14" s="113"/>
      <c r="KLR14" s="113"/>
      <c r="KLS14" s="113"/>
      <c r="KLT14" s="113"/>
      <c r="KLU14" s="113"/>
      <c r="KLV14" s="113"/>
      <c r="KLW14" s="113"/>
      <c r="KLX14" s="113"/>
      <c r="KLY14" s="113"/>
      <c r="KLZ14" s="113"/>
      <c r="KMA14" s="113"/>
      <c r="KMB14" s="113"/>
      <c r="KMC14" s="113"/>
      <c r="KMD14" s="113"/>
      <c r="KME14" s="113"/>
      <c r="KMF14" s="113"/>
      <c r="KMG14" s="113"/>
      <c r="KMH14" s="113"/>
      <c r="KMI14" s="113"/>
      <c r="KMJ14" s="113"/>
      <c r="KMK14" s="113"/>
      <c r="KML14" s="113"/>
      <c r="KMM14" s="113"/>
      <c r="KMN14" s="113"/>
      <c r="KMO14" s="113"/>
      <c r="KMP14" s="113"/>
      <c r="KMQ14" s="113"/>
      <c r="KMR14" s="113"/>
      <c r="KMS14" s="113"/>
      <c r="KMT14" s="113"/>
      <c r="KMU14" s="113"/>
      <c r="KMV14" s="113"/>
      <c r="KMW14" s="113"/>
      <c r="KMX14" s="113"/>
      <c r="KMY14" s="113"/>
      <c r="KMZ14" s="113"/>
      <c r="KNA14" s="113"/>
      <c r="KNB14" s="113"/>
      <c r="KNC14" s="113"/>
      <c r="KND14" s="113"/>
      <c r="KNE14" s="113"/>
      <c r="KNF14" s="113"/>
      <c r="KNG14" s="113"/>
      <c r="KNH14" s="113"/>
      <c r="KNI14" s="113"/>
      <c r="KNJ14" s="113"/>
      <c r="KNK14" s="113"/>
      <c r="KNL14" s="113"/>
      <c r="KNM14" s="113"/>
      <c r="KNN14" s="113"/>
      <c r="KNO14" s="113"/>
      <c r="KNP14" s="113"/>
      <c r="KNQ14" s="113"/>
      <c r="KNR14" s="113"/>
      <c r="KNS14" s="113"/>
      <c r="KNT14" s="113"/>
      <c r="KNU14" s="113"/>
      <c r="KNV14" s="113"/>
      <c r="KNW14" s="113"/>
      <c r="KNX14" s="113"/>
      <c r="KNY14" s="113"/>
      <c r="KNZ14" s="113"/>
      <c r="KOA14" s="113"/>
      <c r="KOB14" s="113"/>
      <c r="KOC14" s="113"/>
      <c r="KOD14" s="113"/>
      <c r="KOE14" s="113"/>
      <c r="KOF14" s="113"/>
      <c r="KOG14" s="113"/>
      <c r="KOH14" s="113"/>
      <c r="KOI14" s="113"/>
      <c r="KOJ14" s="113"/>
      <c r="KOK14" s="113"/>
      <c r="KOL14" s="113"/>
      <c r="KOM14" s="113"/>
      <c r="KON14" s="113"/>
      <c r="KOO14" s="113"/>
      <c r="KOP14" s="113"/>
      <c r="KOQ14" s="113"/>
      <c r="KOR14" s="113"/>
      <c r="KOS14" s="113"/>
      <c r="KOT14" s="113"/>
      <c r="KOU14" s="113"/>
      <c r="KOV14" s="113"/>
      <c r="KOW14" s="113"/>
      <c r="KOX14" s="113"/>
      <c r="KOY14" s="113"/>
      <c r="KOZ14" s="113"/>
      <c r="KPA14" s="113"/>
      <c r="KPB14" s="113"/>
      <c r="KPC14" s="113"/>
      <c r="KPD14" s="113"/>
      <c r="KPE14" s="113"/>
      <c r="KPF14" s="113"/>
      <c r="KPG14" s="113"/>
      <c r="KPH14" s="113"/>
      <c r="KPI14" s="113"/>
      <c r="KPJ14" s="113"/>
      <c r="KPK14" s="113"/>
      <c r="KPL14" s="113"/>
      <c r="KPM14" s="113"/>
      <c r="KPN14" s="113"/>
      <c r="KPO14" s="113"/>
      <c r="KPP14" s="113"/>
      <c r="KPQ14" s="113"/>
      <c r="KPR14" s="113"/>
      <c r="KPS14" s="113"/>
      <c r="KPT14" s="113"/>
      <c r="KPU14" s="113"/>
      <c r="KPV14" s="113"/>
      <c r="KPW14" s="113"/>
      <c r="KPX14" s="113"/>
      <c r="KPY14" s="113"/>
      <c r="KPZ14" s="113"/>
      <c r="KQA14" s="113"/>
      <c r="KQB14" s="113"/>
      <c r="KQC14" s="113"/>
      <c r="KQD14" s="113"/>
      <c r="KQE14" s="113"/>
      <c r="KQF14" s="113"/>
      <c r="KQG14" s="113"/>
      <c r="KQH14" s="113"/>
      <c r="KQI14" s="113"/>
      <c r="KQJ14" s="113"/>
      <c r="KQK14" s="113"/>
      <c r="KQL14" s="113"/>
      <c r="KQM14" s="113"/>
      <c r="KQN14" s="113"/>
      <c r="KQO14" s="113"/>
      <c r="KQP14" s="113"/>
      <c r="KQQ14" s="113"/>
      <c r="KQR14" s="113"/>
      <c r="KQS14" s="113"/>
      <c r="KQT14" s="113"/>
      <c r="KQU14" s="113"/>
      <c r="KQV14" s="113"/>
      <c r="KQW14" s="113"/>
      <c r="KQX14" s="113"/>
      <c r="KQY14" s="113"/>
      <c r="KQZ14" s="113"/>
      <c r="KRA14" s="113"/>
      <c r="KRB14" s="113"/>
      <c r="KRC14" s="113"/>
      <c r="KRD14" s="113"/>
      <c r="KRE14" s="113"/>
      <c r="KRF14" s="113"/>
      <c r="KRG14" s="113"/>
      <c r="KRH14" s="113"/>
      <c r="KRI14" s="113"/>
      <c r="KRJ14" s="113"/>
      <c r="KRK14" s="113"/>
      <c r="KRL14" s="113"/>
      <c r="KRM14" s="113"/>
      <c r="KRN14" s="113"/>
      <c r="KRO14" s="113"/>
      <c r="KRP14" s="113"/>
      <c r="KRQ14" s="113"/>
      <c r="KRR14" s="113"/>
      <c r="KRS14" s="113"/>
      <c r="KRT14" s="113"/>
      <c r="KRU14" s="113"/>
      <c r="KRV14" s="113"/>
      <c r="KRW14" s="113"/>
      <c r="KRX14" s="113"/>
      <c r="KRY14" s="113"/>
      <c r="KRZ14" s="113"/>
      <c r="KSA14" s="113"/>
      <c r="KSB14" s="113"/>
      <c r="KSC14" s="113"/>
      <c r="KSD14" s="113"/>
      <c r="KSE14" s="113"/>
      <c r="KSF14" s="113"/>
      <c r="KSG14" s="113"/>
      <c r="KSH14" s="113"/>
      <c r="KSI14" s="113"/>
      <c r="KSJ14" s="113"/>
      <c r="KSK14" s="113"/>
      <c r="KSL14" s="113"/>
      <c r="KSM14" s="113"/>
      <c r="KSN14" s="113"/>
      <c r="KSO14" s="113"/>
      <c r="KSP14" s="113"/>
      <c r="KSQ14" s="113"/>
      <c r="KSR14" s="113"/>
      <c r="KSS14" s="113"/>
      <c r="KST14" s="113"/>
      <c r="KSU14" s="113"/>
      <c r="KSV14" s="113"/>
      <c r="KSW14" s="113"/>
      <c r="KSX14" s="113"/>
      <c r="KSY14" s="113"/>
      <c r="KSZ14" s="113"/>
      <c r="KTA14" s="113"/>
      <c r="KTB14" s="113"/>
      <c r="KTC14" s="113"/>
      <c r="KTD14" s="113"/>
      <c r="KTE14" s="113"/>
      <c r="KTF14" s="113"/>
      <c r="KTG14" s="113"/>
      <c r="KTH14" s="113"/>
      <c r="KTI14" s="113"/>
      <c r="KTJ14" s="113"/>
      <c r="KTK14" s="113"/>
      <c r="KTL14" s="113"/>
      <c r="KTM14" s="113"/>
      <c r="KTN14" s="113"/>
      <c r="KTO14" s="113"/>
      <c r="KTP14" s="113"/>
      <c r="KTQ14" s="113"/>
      <c r="KTR14" s="113"/>
      <c r="KTS14" s="113"/>
      <c r="KTT14" s="113"/>
      <c r="KTU14" s="113"/>
      <c r="KTV14" s="113"/>
      <c r="KTW14" s="113"/>
      <c r="KTX14" s="113"/>
      <c r="KTY14" s="113"/>
      <c r="KTZ14" s="113"/>
      <c r="KUA14" s="113"/>
      <c r="KUB14" s="113"/>
      <c r="KUC14" s="113"/>
      <c r="KUD14" s="113"/>
      <c r="KUE14" s="113"/>
      <c r="KUF14" s="113"/>
      <c r="KUG14" s="113"/>
      <c r="KUH14" s="113"/>
      <c r="KUI14" s="113"/>
      <c r="KUJ14" s="113"/>
      <c r="KUK14" s="113"/>
      <c r="KUL14" s="113"/>
      <c r="KUM14" s="113"/>
      <c r="KUN14" s="113"/>
      <c r="KUO14" s="113"/>
      <c r="KUP14" s="113"/>
      <c r="KUQ14" s="113"/>
      <c r="KUR14" s="113"/>
      <c r="KUS14" s="113"/>
      <c r="KUT14" s="113"/>
      <c r="KUU14" s="113"/>
      <c r="KUV14" s="113"/>
      <c r="KUW14" s="113"/>
      <c r="KUX14" s="113"/>
      <c r="KUY14" s="113"/>
      <c r="KUZ14" s="113"/>
      <c r="KVA14" s="113"/>
      <c r="KVB14" s="113"/>
      <c r="KVC14" s="113"/>
      <c r="KVD14" s="113"/>
      <c r="KVE14" s="113"/>
      <c r="KVF14" s="113"/>
      <c r="KVG14" s="113"/>
      <c r="KVH14" s="113"/>
      <c r="KVI14" s="113"/>
      <c r="KVJ14" s="113"/>
      <c r="KVK14" s="113"/>
      <c r="KVL14" s="113"/>
      <c r="KVM14" s="113"/>
      <c r="KVN14" s="113"/>
      <c r="KVO14" s="113"/>
      <c r="KVP14" s="113"/>
      <c r="KVQ14" s="113"/>
      <c r="KVR14" s="113"/>
      <c r="KVS14" s="113"/>
      <c r="KVT14" s="113"/>
      <c r="KVU14" s="113"/>
      <c r="KVV14" s="113"/>
      <c r="KVW14" s="113"/>
      <c r="KVX14" s="113"/>
      <c r="KVY14" s="113"/>
      <c r="KVZ14" s="113"/>
      <c r="KWA14" s="113"/>
      <c r="KWB14" s="113"/>
      <c r="KWC14" s="113"/>
      <c r="KWD14" s="113"/>
      <c r="KWE14" s="113"/>
      <c r="KWF14" s="113"/>
      <c r="KWG14" s="113"/>
      <c r="KWH14" s="113"/>
      <c r="KWI14" s="113"/>
      <c r="KWJ14" s="113"/>
      <c r="KWK14" s="113"/>
      <c r="KWL14" s="113"/>
      <c r="KWM14" s="113"/>
      <c r="KWN14" s="113"/>
      <c r="KWO14" s="113"/>
      <c r="KWP14" s="113"/>
      <c r="KWQ14" s="113"/>
      <c r="KWR14" s="113"/>
      <c r="KWS14" s="113"/>
      <c r="KWT14" s="113"/>
      <c r="KWU14" s="113"/>
      <c r="KWV14" s="113"/>
      <c r="KWW14" s="113"/>
      <c r="KWX14" s="113"/>
      <c r="KWY14" s="113"/>
      <c r="KWZ14" s="113"/>
      <c r="KXA14" s="113"/>
      <c r="KXB14" s="113"/>
      <c r="KXC14" s="113"/>
      <c r="KXD14" s="113"/>
      <c r="KXE14" s="113"/>
      <c r="KXF14" s="113"/>
      <c r="KXG14" s="113"/>
      <c r="KXH14" s="113"/>
      <c r="KXI14" s="113"/>
      <c r="KXJ14" s="113"/>
      <c r="KXK14" s="113"/>
      <c r="KXL14" s="113"/>
      <c r="KXM14" s="113"/>
      <c r="KXN14" s="113"/>
      <c r="KXO14" s="113"/>
      <c r="KXP14" s="113"/>
      <c r="KXQ14" s="113"/>
      <c r="KXR14" s="113"/>
      <c r="KXS14" s="113"/>
      <c r="KXT14" s="113"/>
      <c r="KXU14" s="113"/>
      <c r="KXV14" s="113"/>
      <c r="KXW14" s="113"/>
      <c r="KXX14" s="113"/>
      <c r="KXY14" s="113"/>
      <c r="KXZ14" s="113"/>
      <c r="KYA14" s="113"/>
      <c r="KYB14" s="113"/>
      <c r="KYC14" s="113"/>
      <c r="KYD14" s="113"/>
      <c r="KYE14" s="113"/>
      <c r="KYF14" s="113"/>
      <c r="KYG14" s="113"/>
      <c r="KYH14" s="113"/>
      <c r="KYI14" s="113"/>
      <c r="KYJ14" s="113"/>
      <c r="KYK14" s="113"/>
      <c r="KYL14" s="113"/>
      <c r="KYM14" s="113"/>
      <c r="KYN14" s="113"/>
      <c r="KYO14" s="113"/>
      <c r="KYP14" s="113"/>
      <c r="KYQ14" s="113"/>
      <c r="KYR14" s="113"/>
      <c r="KYS14" s="113"/>
      <c r="KYT14" s="113"/>
      <c r="KYU14" s="113"/>
      <c r="KYV14" s="113"/>
      <c r="KYW14" s="113"/>
      <c r="KYX14" s="113"/>
      <c r="KYY14" s="113"/>
      <c r="KYZ14" s="113"/>
      <c r="KZA14" s="113"/>
      <c r="KZB14" s="113"/>
      <c r="KZC14" s="113"/>
      <c r="KZD14" s="113"/>
      <c r="KZE14" s="113"/>
      <c r="KZF14" s="113"/>
      <c r="KZG14" s="113"/>
      <c r="KZH14" s="113"/>
      <c r="KZI14" s="113"/>
      <c r="KZJ14" s="113"/>
      <c r="KZK14" s="113"/>
      <c r="KZL14" s="113"/>
      <c r="KZM14" s="113"/>
      <c r="KZN14" s="113"/>
      <c r="KZO14" s="113"/>
      <c r="KZP14" s="113"/>
      <c r="KZQ14" s="113"/>
      <c r="KZR14" s="113"/>
      <c r="KZS14" s="113"/>
      <c r="KZT14" s="113"/>
      <c r="KZU14" s="113"/>
      <c r="KZV14" s="113"/>
      <c r="KZW14" s="113"/>
      <c r="KZX14" s="113"/>
      <c r="KZY14" s="113"/>
      <c r="KZZ14" s="113"/>
      <c r="LAA14" s="113"/>
      <c r="LAB14" s="113"/>
      <c r="LAC14" s="113"/>
      <c r="LAD14" s="113"/>
      <c r="LAE14" s="113"/>
      <c r="LAF14" s="113"/>
      <c r="LAG14" s="113"/>
      <c r="LAH14" s="113"/>
      <c r="LAI14" s="113"/>
      <c r="LAJ14" s="113"/>
      <c r="LAK14" s="113"/>
      <c r="LAL14" s="113"/>
      <c r="LAM14" s="113"/>
      <c r="LAN14" s="113"/>
      <c r="LAO14" s="113"/>
      <c r="LAP14" s="113"/>
      <c r="LAQ14" s="113"/>
      <c r="LAR14" s="113"/>
      <c r="LAS14" s="113"/>
      <c r="LAT14" s="113"/>
      <c r="LAU14" s="113"/>
      <c r="LAV14" s="113"/>
      <c r="LAW14" s="113"/>
      <c r="LAX14" s="113"/>
      <c r="LAY14" s="113"/>
      <c r="LAZ14" s="113"/>
      <c r="LBA14" s="113"/>
      <c r="LBB14" s="113"/>
      <c r="LBC14" s="113"/>
      <c r="LBD14" s="113"/>
      <c r="LBE14" s="113"/>
      <c r="LBF14" s="113"/>
      <c r="LBG14" s="113"/>
      <c r="LBH14" s="113"/>
      <c r="LBI14" s="113"/>
      <c r="LBJ14" s="113"/>
      <c r="LBK14" s="113"/>
      <c r="LBL14" s="113"/>
      <c r="LBM14" s="113"/>
      <c r="LBN14" s="113"/>
      <c r="LBO14" s="113"/>
      <c r="LBP14" s="113"/>
      <c r="LBQ14" s="113"/>
      <c r="LBR14" s="113"/>
      <c r="LBS14" s="113"/>
      <c r="LBT14" s="113"/>
      <c r="LBU14" s="113"/>
      <c r="LBV14" s="113"/>
      <c r="LBW14" s="113"/>
      <c r="LBX14" s="113"/>
      <c r="LBY14" s="113"/>
      <c r="LBZ14" s="113"/>
      <c r="LCA14" s="113"/>
      <c r="LCB14" s="113"/>
      <c r="LCC14" s="113"/>
      <c r="LCD14" s="113"/>
      <c r="LCE14" s="113"/>
      <c r="LCF14" s="113"/>
      <c r="LCG14" s="113"/>
      <c r="LCH14" s="113"/>
      <c r="LCI14" s="113"/>
      <c r="LCJ14" s="113"/>
      <c r="LCK14" s="113"/>
      <c r="LCL14" s="113"/>
      <c r="LCM14" s="113"/>
      <c r="LCN14" s="113"/>
      <c r="LCO14" s="113"/>
      <c r="LCP14" s="113"/>
      <c r="LCQ14" s="113"/>
      <c r="LCR14" s="113"/>
      <c r="LCS14" s="113"/>
      <c r="LCT14" s="113"/>
      <c r="LCU14" s="113"/>
      <c r="LCV14" s="113"/>
      <c r="LCW14" s="113"/>
      <c r="LCX14" s="113"/>
      <c r="LCY14" s="113"/>
      <c r="LCZ14" s="113"/>
      <c r="LDA14" s="113"/>
      <c r="LDB14" s="113"/>
      <c r="LDC14" s="113"/>
      <c r="LDD14" s="113"/>
      <c r="LDE14" s="113"/>
      <c r="LDF14" s="113"/>
      <c r="LDG14" s="113"/>
      <c r="LDH14" s="113"/>
      <c r="LDI14" s="113"/>
      <c r="LDJ14" s="113"/>
      <c r="LDK14" s="113"/>
      <c r="LDL14" s="113"/>
      <c r="LDM14" s="113"/>
      <c r="LDN14" s="113"/>
      <c r="LDO14" s="113"/>
      <c r="LDP14" s="113"/>
      <c r="LDQ14" s="113"/>
      <c r="LDR14" s="113"/>
      <c r="LDS14" s="113"/>
      <c r="LDT14" s="113"/>
      <c r="LDU14" s="113"/>
      <c r="LDV14" s="113"/>
      <c r="LDW14" s="113"/>
      <c r="LDX14" s="113"/>
      <c r="LDY14" s="113"/>
      <c r="LDZ14" s="113"/>
      <c r="LEA14" s="113"/>
      <c r="LEB14" s="113"/>
      <c r="LEC14" s="113"/>
      <c r="LED14" s="113"/>
      <c r="LEE14" s="113"/>
      <c r="LEF14" s="113"/>
      <c r="LEG14" s="113"/>
      <c r="LEH14" s="113"/>
      <c r="LEI14" s="113"/>
      <c r="LEJ14" s="113"/>
      <c r="LEK14" s="113"/>
      <c r="LEL14" s="113"/>
      <c r="LEM14" s="113"/>
      <c r="LEN14" s="113"/>
      <c r="LEO14" s="113"/>
      <c r="LEP14" s="113"/>
      <c r="LEQ14" s="113"/>
      <c r="LER14" s="113"/>
      <c r="LES14" s="113"/>
      <c r="LET14" s="113"/>
      <c r="LEU14" s="113"/>
      <c r="LEV14" s="113"/>
      <c r="LEW14" s="113"/>
      <c r="LEX14" s="113"/>
      <c r="LEY14" s="113"/>
      <c r="LEZ14" s="113"/>
      <c r="LFA14" s="113"/>
      <c r="LFB14" s="113"/>
      <c r="LFC14" s="113"/>
      <c r="LFD14" s="113"/>
      <c r="LFE14" s="113"/>
      <c r="LFF14" s="113"/>
      <c r="LFG14" s="113"/>
      <c r="LFH14" s="113"/>
      <c r="LFI14" s="113"/>
      <c r="LFJ14" s="113"/>
      <c r="LFK14" s="113"/>
      <c r="LFL14" s="113"/>
      <c r="LFM14" s="113"/>
      <c r="LFN14" s="113"/>
      <c r="LFO14" s="113"/>
      <c r="LFP14" s="113"/>
      <c r="LFQ14" s="113"/>
      <c r="LFR14" s="113"/>
      <c r="LFS14" s="113"/>
      <c r="LFT14" s="113"/>
      <c r="LFU14" s="113"/>
      <c r="LFV14" s="113"/>
      <c r="LFW14" s="113"/>
      <c r="LFX14" s="113"/>
      <c r="LFY14" s="113"/>
      <c r="LFZ14" s="113"/>
      <c r="LGA14" s="113"/>
      <c r="LGB14" s="113"/>
      <c r="LGC14" s="113"/>
      <c r="LGD14" s="113"/>
      <c r="LGE14" s="113"/>
      <c r="LGF14" s="113"/>
      <c r="LGG14" s="113"/>
      <c r="LGH14" s="113"/>
      <c r="LGI14" s="113"/>
      <c r="LGJ14" s="113"/>
      <c r="LGK14" s="113"/>
      <c r="LGL14" s="113"/>
      <c r="LGM14" s="113"/>
      <c r="LGN14" s="113"/>
      <c r="LGO14" s="113"/>
      <c r="LGP14" s="113"/>
      <c r="LGQ14" s="113"/>
      <c r="LGR14" s="113"/>
      <c r="LGS14" s="113"/>
      <c r="LGT14" s="113"/>
      <c r="LGU14" s="113"/>
      <c r="LGV14" s="113"/>
      <c r="LGW14" s="113"/>
      <c r="LGX14" s="113"/>
      <c r="LGY14" s="113"/>
      <c r="LGZ14" s="113"/>
      <c r="LHA14" s="113"/>
      <c r="LHB14" s="113"/>
      <c r="LHC14" s="113"/>
      <c r="LHD14" s="113"/>
      <c r="LHE14" s="113"/>
      <c r="LHF14" s="113"/>
      <c r="LHG14" s="113"/>
      <c r="LHH14" s="113"/>
      <c r="LHI14" s="113"/>
      <c r="LHJ14" s="113"/>
      <c r="LHK14" s="113"/>
      <c r="LHL14" s="113"/>
      <c r="LHM14" s="113"/>
      <c r="LHN14" s="113"/>
      <c r="LHO14" s="113"/>
      <c r="LHP14" s="113"/>
      <c r="LHQ14" s="113"/>
      <c r="LHR14" s="113"/>
      <c r="LHS14" s="113"/>
      <c r="LHT14" s="113"/>
      <c r="LHU14" s="113"/>
      <c r="LHV14" s="113"/>
      <c r="LHW14" s="113"/>
      <c r="LHX14" s="113"/>
      <c r="LHY14" s="113"/>
      <c r="LHZ14" s="113"/>
      <c r="LIA14" s="113"/>
      <c r="LIB14" s="113"/>
      <c r="LIC14" s="113"/>
      <c r="LID14" s="113"/>
      <c r="LIE14" s="113"/>
      <c r="LIF14" s="113"/>
      <c r="LIG14" s="113"/>
      <c r="LIH14" s="113"/>
      <c r="LII14" s="113"/>
      <c r="LIJ14" s="113"/>
      <c r="LIK14" s="113"/>
      <c r="LIL14" s="113"/>
      <c r="LIM14" s="113"/>
      <c r="LIN14" s="113"/>
      <c r="LIO14" s="113"/>
      <c r="LIP14" s="113"/>
      <c r="LIQ14" s="113"/>
      <c r="LIR14" s="113"/>
      <c r="LIS14" s="113"/>
      <c r="LIT14" s="113"/>
      <c r="LIU14" s="113"/>
      <c r="LIV14" s="113"/>
      <c r="LIW14" s="113"/>
      <c r="LIX14" s="113"/>
      <c r="LIY14" s="113"/>
      <c r="LIZ14" s="113"/>
      <c r="LJA14" s="113"/>
      <c r="LJB14" s="113"/>
      <c r="LJC14" s="113"/>
      <c r="LJD14" s="113"/>
      <c r="LJE14" s="113"/>
      <c r="LJF14" s="113"/>
      <c r="LJG14" s="113"/>
      <c r="LJH14" s="113"/>
      <c r="LJI14" s="113"/>
      <c r="LJJ14" s="113"/>
      <c r="LJK14" s="113"/>
      <c r="LJL14" s="113"/>
      <c r="LJM14" s="113"/>
      <c r="LJN14" s="113"/>
      <c r="LJO14" s="113"/>
      <c r="LJP14" s="113"/>
      <c r="LJQ14" s="113"/>
      <c r="LJR14" s="113"/>
      <c r="LJS14" s="113"/>
      <c r="LJT14" s="113"/>
      <c r="LJU14" s="113"/>
      <c r="LJV14" s="113"/>
      <c r="LJW14" s="113"/>
      <c r="LJX14" s="113"/>
      <c r="LJY14" s="113"/>
      <c r="LJZ14" s="113"/>
      <c r="LKA14" s="113"/>
      <c r="LKB14" s="113"/>
      <c r="LKC14" s="113"/>
      <c r="LKD14" s="113"/>
      <c r="LKE14" s="113"/>
      <c r="LKF14" s="113"/>
      <c r="LKG14" s="113"/>
      <c r="LKH14" s="113"/>
      <c r="LKI14" s="113"/>
      <c r="LKJ14" s="113"/>
      <c r="LKK14" s="113"/>
      <c r="LKL14" s="113"/>
      <c r="LKM14" s="113"/>
      <c r="LKN14" s="113"/>
      <c r="LKO14" s="113"/>
      <c r="LKP14" s="113"/>
      <c r="LKQ14" s="113"/>
      <c r="LKR14" s="113"/>
      <c r="LKS14" s="113"/>
      <c r="LKT14" s="113"/>
      <c r="LKU14" s="113"/>
      <c r="LKV14" s="113"/>
      <c r="LKW14" s="113"/>
      <c r="LKX14" s="113"/>
      <c r="LKY14" s="113"/>
      <c r="LKZ14" s="113"/>
      <c r="LLA14" s="113"/>
      <c r="LLB14" s="113"/>
      <c r="LLC14" s="113"/>
      <c r="LLD14" s="113"/>
      <c r="LLE14" s="113"/>
      <c r="LLF14" s="113"/>
      <c r="LLG14" s="113"/>
      <c r="LLH14" s="113"/>
      <c r="LLI14" s="113"/>
      <c r="LLJ14" s="113"/>
      <c r="LLK14" s="113"/>
      <c r="LLL14" s="113"/>
      <c r="LLM14" s="113"/>
      <c r="LLN14" s="113"/>
      <c r="LLO14" s="113"/>
      <c r="LLP14" s="113"/>
      <c r="LLQ14" s="113"/>
      <c r="LLR14" s="113"/>
      <c r="LLS14" s="113"/>
      <c r="LLT14" s="113"/>
      <c r="LLU14" s="113"/>
      <c r="LLV14" s="113"/>
      <c r="LLW14" s="113"/>
      <c r="LLX14" s="113"/>
      <c r="LLY14" s="113"/>
      <c r="LLZ14" s="113"/>
      <c r="LMA14" s="113"/>
      <c r="LMB14" s="113"/>
      <c r="LMC14" s="113"/>
      <c r="LMD14" s="113"/>
      <c r="LME14" s="113"/>
      <c r="LMF14" s="113"/>
      <c r="LMG14" s="113"/>
      <c r="LMH14" s="113"/>
      <c r="LMI14" s="113"/>
      <c r="LMJ14" s="113"/>
      <c r="LMK14" s="113"/>
      <c r="LML14" s="113"/>
      <c r="LMM14" s="113"/>
      <c r="LMN14" s="113"/>
      <c r="LMO14" s="113"/>
      <c r="LMP14" s="113"/>
      <c r="LMQ14" s="113"/>
      <c r="LMR14" s="113"/>
      <c r="LMS14" s="113"/>
      <c r="LMT14" s="113"/>
      <c r="LMU14" s="113"/>
      <c r="LMV14" s="113"/>
      <c r="LMW14" s="113"/>
      <c r="LMX14" s="113"/>
      <c r="LMY14" s="113"/>
      <c r="LMZ14" s="113"/>
      <c r="LNA14" s="113"/>
      <c r="LNB14" s="113"/>
      <c r="LNC14" s="113"/>
      <c r="LND14" s="113"/>
      <c r="LNE14" s="113"/>
      <c r="LNF14" s="113"/>
      <c r="LNG14" s="113"/>
      <c r="LNH14" s="113"/>
      <c r="LNI14" s="113"/>
      <c r="LNJ14" s="113"/>
      <c r="LNK14" s="113"/>
      <c r="LNL14" s="113"/>
      <c r="LNM14" s="113"/>
      <c r="LNN14" s="113"/>
      <c r="LNO14" s="113"/>
      <c r="LNP14" s="113"/>
      <c r="LNQ14" s="113"/>
      <c r="LNR14" s="113"/>
      <c r="LNS14" s="113"/>
      <c r="LNT14" s="113"/>
      <c r="LNU14" s="113"/>
      <c r="LNV14" s="113"/>
      <c r="LNW14" s="113"/>
      <c r="LNX14" s="113"/>
      <c r="LNY14" s="113"/>
      <c r="LNZ14" s="113"/>
      <c r="LOA14" s="113"/>
      <c r="LOB14" s="113"/>
      <c r="LOC14" s="113"/>
      <c r="LOD14" s="113"/>
      <c r="LOE14" s="113"/>
      <c r="LOF14" s="113"/>
      <c r="LOG14" s="113"/>
      <c r="LOH14" s="113"/>
      <c r="LOI14" s="113"/>
      <c r="LOJ14" s="113"/>
      <c r="LOK14" s="113"/>
      <c r="LOL14" s="113"/>
      <c r="LOM14" s="113"/>
      <c r="LON14" s="113"/>
      <c r="LOO14" s="113"/>
      <c r="LOP14" s="113"/>
      <c r="LOQ14" s="113"/>
      <c r="LOR14" s="113"/>
      <c r="LOS14" s="113"/>
      <c r="LOT14" s="113"/>
      <c r="LOU14" s="113"/>
      <c r="LOV14" s="113"/>
      <c r="LOW14" s="113"/>
      <c r="LOX14" s="113"/>
      <c r="LOY14" s="113"/>
      <c r="LOZ14" s="113"/>
      <c r="LPA14" s="113"/>
      <c r="LPB14" s="113"/>
      <c r="LPC14" s="113"/>
      <c r="LPD14" s="113"/>
      <c r="LPE14" s="113"/>
      <c r="LPF14" s="113"/>
      <c r="LPG14" s="113"/>
      <c r="LPH14" s="113"/>
      <c r="LPI14" s="113"/>
      <c r="LPJ14" s="113"/>
      <c r="LPK14" s="113"/>
      <c r="LPL14" s="113"/>
      <c r="LPM14" s="113"/>
      <c r="LPN14" s="113"/>
      <c r="LPO14" s="113"/>
      <c r="LPP14" s="113"/>
      <c r="LPQ14" s="113"/>
      <c r="LPR14" s="113"/>
      <c r="LPS14" s="113"/>
      <c r="LPT14" s="113"/>
      <c r="LPU14" s="113"/>
      <c r="LPV14" s="113"/>
      <c r="LPW14" s="113"/>
      <c r="LPX14" s="113"/>
      <c r="LPY14" s="113"/>
      <c r="LPZ14" s="113"/>
      <c r="LQA14" s="113"/>
      <c r="LQB14" s="113"/>
      <c r="LQC14" s="113"/>
      <c r="LQD14" s="113"/>
      <c r="LQE14" s="113"/>
      <c r="LQF14" s="113"/>
      <c r="LQG14" s="113"/>
      <c r="LQH14" s="113"/>
      <c r="LQI14" s="113"/>
      <c r="LQJ14" s="113"/>
      <c r="LQK14" s="113"/>
      <c r="LQL14" s="113"/>
      <c r="LQM14" s="113"/>
      <c r="LQN14" s="113"/>
      <c r="LQO14" s="113"/>
      <c r="LQP14" s="113"/>
      <c r="LQQ14" s="113"/>
      <c r="LQR14" s="113"/>
      <c r="LQS14" s="113"/>
      <c r="LQT14" s="113"/>
      <c r="LQU14" s="113"/>
      <c r="LQV14" s="113"/>
      <c r="LQW14" s="113"/>
      <c r="LQX14" s="113"/>
      <c r="LQY14" s="113"/>
      <c r="LQZ14" s="113"/>
      <c r="LRA14" s="113"/>
      <c r="LRB14" s="113"/>
      <c r="LRC14" s="113"/>
      <c r="LRD14" s="113"/>
      <c r="LRE14" s="113"/>
      <c r="LRF14" s="113"/>
      <c r="LRG14" s="113"/>
      <c r="LRH14" s="113"/>
      <c r="LRI14" s="113"/>
      <c r="LRJ14" s="113"/>
      <c r="LRK14" s="113"/>
      <c r="LRL14" s="113"/>
      <c r="LRM14" s="113"/>
      <c r="LRN14" s="113"/>
      <c r="LRO14" s="113"/>
      <c r="LRP14" s="113"/>
      <c r="LRQ14" s="113"/>
      <c r="LRR14" s="113"/>
      <c r="LRS14" s="113"/>
      <c r="LRT14" s="113"/>
      <c r="LRU14" s="113"/>
      <c r="LRV14" s="113"/>
      <c r="LRW14" s="113"/>
      <c r="LRX14" s="113"/>
      <c r="LRY14" s="113"/>
      <c r="LRZ14" s="113"/>
      <c r="LSA14" s="113"/>
      <c r="LSB14" s="113"/>
      <c r="LSC14" s="113"/>
      <c r="LSD14" s="113"/>
      <c r="LSE14" s="113"/>
      <c r="LSF14" s="113"/>
      <c r="LSG14" s="113"/>
      <c r="LSH14" s="113"/>
      <c r="LSI14" s="113"/>
      <c r="LSJ14" s="113"/>
      <c r="LSK14" s="113"/>
      <c r="LSL14" s="113"/>
      <c r="LSM14" s="113"/>
      <c r="LSN14" s="113"/>
      <c r="LSO14" s="113"/>
      <c r="LSP14" s="113"/>
      <c r="LSQ14" s="113"/>
      <c r="LSR14" s="113"/>
      <c r="LSS14" s="113"/>
      <c r="LST14" s="113"/>
      <c r="LSU14" s="113"/>
      <c r="LSV14" s="113"/>
      <c r="LSW14" s="113"/>
      <c r="LSX14" s="113"/>
      <c r="LSY14" s="113"/>
      <c r="LSZ14" s="113"/>
      <c r="LTA14" s="113"/>
      <c r="LTB14" s="113"/>
      <c r="LTC14" s="113"/>
      <c r="LTD14" s="113"/>
      <c r="LTE14" s="113"/>
      <c r="LTF14" s="113"/>
      <c r="LTG14" s="113"/>
      <c r="LTH14" s="113"/>
      <c r="LTI14" s="113"/>
      <c r="LTJ14" s="113"/>
      <c r="LTK14" s="113"/>
      <c r="LTL14" s="113"/>
      <c r="LTM14" s="113"/>
      <c r="LTN14" s="113"/>
      <c r="LTO14" s="113"/>
      <c r="LTP14" s="113"/>
      <c r="LTQ14" s="113"/>
      <c r="LTR14" s="113"/>
      <c r="LTS14" s="113"/>
      <c r="LTT14" s="113"/>
      <c r="LTU14" s="113"/>
      <c r="LTV14" s="113"/>
      <c r="LTW14" s="113"/>
      <c r="LTX14" s="113"/>
      <c r="LTY14" s="113"/>
      <c r="LTZ14" s="113"/>
      <c r="LUA14" s="113"/>
      <c r="LUB14" s="113"/>
      <c r="LUC14" s="113"/>
      <c r="LUD14" s="113"/>
      <c r="LUE14" s="113"/>
      <c r="LUF14" s="113"/>
      <c r="LUG14" s="113"/>
      <c r="LUH14" s="113"/>
      <c r="LUI14" s="113"/>
      <c r="LUJ14" s="113"/>
      <c r="LUK14" s="113"/>
      <c r="LUL14" s="113"/>
      <c r="LUM14" s="113"/>
      <c r="LUN14" s="113"/>
      <c r="LUO14" s="113"/>
      <c r="LUP14" s="113"/>
      <c r="LUQ14" s="113"/>
      <c r="LUR14" s="113"/>
      <c r="LUS14" s="113"/>
      <c r="LUT14" s="113"/>
      <c r="LUU14" s="113"/>
      <c r="LUV14" s="113"/>
      <c r="LUW14" s="113"/>
      <c r="LUX14" s="113"/>
      <c r="LUY14" s="113"/>
      <c r="LUZ14" s="113"/>
      <c r="LVA14" s="113"/>
      <c r="LVB14" s="113"/>
      <c r="LVC14" s="113"/>
      <c r="LVD14" s="113"/>
      <c r="LVE14" s="113"/>
      <c r="LVF14" s="113"/>
      <c r="LVG14" s="113"/>
      <c r="LVH14" s="113"/>
      <c r="LVI14" s="113"/>
      <c r="LVJ14" s="113"/>
      <c r="LVK14" s="113"/>
      <c r="LVL14" s="113"/>
      <c r="LVM14" s="113"/>
      <c r="LVN14" s="113"/>
      <c r="LVO14" s="113"/>
      <c r="LVP14" s="113"/>
      <c r="LVQ14" s="113"/>
      <c r="LVR14" s="113"/>
      <c r="LVS14" s="113"/>
      <c r="LVT14" s="113"/>
      <c r="LVU14" s="113"/>
      <c r="LVV14" s="113"/>
      <c r="LVW14" s="113"/>
      <c r="LVX14" s="113"/>
      <c r="LVY14" s="113"/>
      <c r="LVZ14" s="113"/>
      <c r="LWA14" s="113"/>
      <c r="LWB14" s="113"/>
      <c r="LWC14" s="113"/>
      <c r="LWD14" s="113"/>
      <c r="LWE14" s="113"/>
      <c r="LWF14" s="113"/>
      <c r="LWG14" s="113"/>
      <c r="LWH14" s="113"/>
      <c r="LWI14" s="113"/>
      <c r="LWJ14" s="113"/>
      <c r="LWK14" s="113"/>
      <c r="LWL14" s="113"/>
      <c r="LWM14" s="113"/>
      <c r="LWN14" s="113"/>
      <c r="LWO14" s="113"/>
      <c r="LWP14" s="113"/>
      <c r="LWQ14" s="113"/>
      <c r="LWR14" s="113"/>
      <c r="LWS14" s="113"/>
      <c r="LWT14" s="113"/>
      <c r="LWU14" s="113"/>
      <c r="LWV14" s="113"/>
      <c r="LWW14" s="113"/>
      <c r="LWX14" s="113"/>
      <c r="LWY14" s="113"/>
      <c r="LWZ14" s="113"/>
      <c r="LXA14" s="113"/>
      <c r="LXB14" s="113"/>
      <c r="LXC14" s="113"/>
      <c r="LXD14" s="113"/>
      <c r="LXE14" s="113"/>
      <c r="LXF14" s="113"/>
      <c r="LXG14" s="113"/>
      <c r="LXH14" s="113"/>
      <c r="LXI14" s="113"/>
      <c r="LXJ14" s="113"/>
      <c r="LXK14" s="113"/>
      <c r="LXL14" s="113"/>
      <c r="LXM14" s="113"/>
      <c r="LXN14" s="113"/>
      <c r="LXO14" s="113"/>
      <c r="LXP14" s="113"/>
      <c r="LXQ14" s="113"/>
      <c r="LXR14" s="113"/>
      <c r="LXS14" s="113"/>
      <c r="LXT14" s="113"/>
      <c r="LXU14" s="113"/>
      <c r="LXV14" s="113"/>
      <c r="LXW14" s="113"/>
      <c r="LXX14" s="113"/>
      <c r="LXY14" s="113"/>
      <c r="LXZ14" s="113"/>
      <c r="LYA14" s="113"/>
      <c r="LYB14" s="113"/>
      <c r="LYC14" s="113"/>
      <c r="LYD14" s="113"/>
      <c r="LYE14" s="113"/>
      <c r="LYF14" s="113"/>
      <c r="LYG14" s="113"/>
      <c r="LYH14" s="113"/>
      <c r="LYI14" s="113"/>
      <c r="LYJ14" s="113"/>
      <c r="LYK14" s="113"/>
      <c r="LYL14" s="113"/>
      <c r="LYM14" s="113"/>
      <c r="LYN14" s="113"/>
      <c r="LYO14" s="113"/>
      <c r="LYP14" s="113"/>
      <c r="LYQ14" s="113"/>
      <c r="LYR14" s="113"/>
      <c r="LYS14" s="113"/>
      <c r="LYT14" s="113"/>
      <c r="LYU14" s="113"/>
      <c r="LYV14" s="113"/>
      <c r="LYW14" s="113"/>
      <c r="LYX14" s="113"/>
      <c r="LYY14" s="113"/>
      <c r="LYZ14" s="113"/>
      <c r="LZA14" s="113"/>
      <c r="LZB14" s="113"/>
      <c r="LZC14" s="113"/>
      <c r="LZD14" s="113"/>
      <c r="LZE14" s="113"/>
      <c r="LZF14" s="113"/>
      <c r="LZG14" s="113"/>
      <c r="LZH14" s="113"/>
      <c r="LZI14" s="113"/>
      <c r="LZJ14" s="113"/>
      <c r="LZK14" s="113"/>
      <c r="LZL14" s="113"/>
      <c r="LZM14" s="113"/>
      <c r="LZN14" s="113"/>
      <c r="LZO14" s="113"/>
      <c r="LZP14" s="113"/>
      <c r="LZQ14" s="113"/>
      <c r="LZR14" s="113"/>
      <c r="LZS14" s="113"/>
      <c r="LZT14" s="113"/>
      <c r="LZU14" s="113"/>
      <c r="LZV14" s="113"/>
      <c r="LZW14" s="113"/>
      <c r="LZX14" s="113"/>
      <c r="LZY14" s="113"/>
      <c r="LZZ14" s="113"/>
      <c r="MAA14" s="113"/>
      <c r="MAB14" s="113"/>
      <c r="MAC14" s="113"/>
      <c r="MAD14" s="113"/>
      <c r="MAE14" s="113"/>
      <c r="MAF14" s="113"/>
      <c r="MAG14" s="113"/>
      <c r="MAH14" s="113"/>
      <c r="MAI14" s="113"/>
      <c r="MAJ14" s="113"/>
      <c r="MAK14" s="113"/>
      <c r="MAL14" s="113"/>
      <c r="MAM14" s="113"/>
      <c r="MAN14" s="113"/>
      <c r="MAO14" s="113"/>
      <c r="MAP14" s="113"/>
      <c r="MAQ14" s="113"/>
      <c r="MAR14" s="113"/>
      <c r="MAS14" s="113"/>
      <c r="MAT14" s="113"/>
      <c r="MAU14" s="113"/>
      <c r="MAV14" s="113"/>
      <c r="MAW14" s="113"/>
      <c r="MAX14" s="113"/>
      <c r="MAY14" s="113"/>
      <c r="MAZ14" s="113"/>
      <c r="MBA14" s="113"/>
      <c r="MBB14" s="113"/>
      <c r="MBC14" s="113"/>
      <c r="MBD14" s="113"/>
      <c r="MBE14" s="113"/>
      <c r="MBF14" s="113"/>
      <c r="MBG14" s="113"/>
      <c r="MBH14" s="113"/>
      <c r="MBI14" s="113"/>
      <c r="MBJ14" s="113"/>
      <c r="MBK14" s="113"/>
      <c r="MBL14" s="113"/>
      <c r="MBM14" s="113"/>
      <c r="MBN14" s="113"/>
      <c r="MBO14" s="113"/>
      <c r="MBP14" s="113"/>
      <c r="MBQ14" s="113"/>
      <c r="MBR14" s="113"/>
      <c r="MBS14" s="113"/>
      <c r="MBT14" s="113"/>
      <c r="MBU14" s="113"/>
      <c r="MBV14" s="113"/>
      <c r="MBW14" s="113"/>
      <c r="MBX14" s="113"/>
      <c r="MBY14" s="113"/>
      <c r="MBZ14" s="113"/>
      <c r="MCA14" s="113"/>
      <c r="MCB14" s="113"/>
      <c r="MCC14" s="113"/>
      <c r="MCD14" s="113"/>
      <c r="MCE14" s="113"/>
      <c r="MCF14" s="113"/>
      <c r="MCG14" s="113"/>
      <c r="MCH14" s="113"/>
      <c r="MCI14" s="113"/>
      <c r="MCJ14" s="113"/>
      <c r="MCK14" s="113"/>
      <c r="MCL14" s="113"/>
      <c r="MCM14" s="113"/>
      <c r="MCN14" s="113"/>
      <c r="MCO14" s="113"/>
      <c r="MCP14" s="113"/>
      <c r="MCQ14" s="113"/>
      <c r="MCR14" s="113"/>
      <c r="MCS14" s="113"/>
      <c r="MCT14" s="113"/>
      <c r="MCU14" s="113"/>
      <c r="MCV14" s="113"/>
      <c r="MCW14" s="113"/>
      <c r="MCX14" s="113"/>
      <c r="MCY14" s="113"/>
      <c r="MCZ14" s="113"/>
      <c r="MDA14" s="113"/>
      <c r="MDB14" s="113"/>
      <c r="MDC14" s="113"/>
      <c r="MDD14" s="113"/>
      <c r="MDE14" s="113"/>
      <c r="MDF14" s="113"/>
      <c r="MDG14" s="113"/>
      <c r="MDH14" s="113"/>
      <c r="MDI14" s="113"/>
      <c r="MDJ14" s="113"/>
      <c r="MDK14" s="113"/>
      <c r="MDL14" s="113"/>
      <c r="MDM14" s="113"/>
      <c r="MDN14" s="113"/>
      <c r="MDO14" s="113"/>
      <c r="MDP14" s="113"/>
      <c r="MDQ14" s="113"/>
      <c r="MDR14" s="113"/>
      <c r="MDS14" s="113"/>
      <c r="MDT14" s="113"/>
      <c r="MDU14" s="113"/>
      <c r="MDV14" s="113"/>
      <c r="MDW14" s="113"/>
      <c r="MDX14" s="113"/>
      <c r="MDY14" s="113"/>
      <c r="MDZ14" s="113"/>
      <c r="MEA14" s="113"/>
      <c r="MEB14" s="113"/>
      <c r="MEC14" s="113"/>
      <c r="MED14" s="113"/>
      <c r="MEE14" s="113"/>
      <c r="MEF14" s="113"/>
      <c r="MEG14" s="113"/>
      <c r="MEH14" s="113"/>
      <c r="MEI14" s="113"/>
      <c r="MEJ14" s="113"/>
      <c r="MEK14" s="113"/>
      <c r="MEL14" s="113"/>
      <c r="MEM14" s="113"/>
      <c r="MEN14" s="113"/>
      <c r="MEO14" s="113"/>
      <c r="MEP14" s="113"/>
      <c r="MEQ14" s="113"/>
      <c r="MER14" s="113"/>
      <c r="MES14" s="113"/>
      <c r="MET14" s="113"/>
      <c r="MEU14" s="113"/>
      <c r="MEV14" s="113"/>
      <c r="MEW14" s="113"/>
      <c r="MEX14" s="113"/>
      <c r="MEY14" s="113"/>
      <c r="MEZ14" s="113"/>
      <c r="MFA14" s="113"/>
      <c r="MFB14" s="113"/>
      <c r="MFC14" s="113"/>
      <c r="MFD14" s="113"/>
      <c r="MFE14" s="113"/>
      <c r="MFF14" s="113"/>
      <c r="MFG14" s="113"/>
      <c r="MFH14" s="113"/>
      <c r="MFI14" s="113"/>
      <c r="MFJ14" s="113"/>
      <c r="MFK14" s="113"/>
      <c r="MFL14" s="113"/>
      <c r="MFM14" s="113"/>
      <c r="MFN14" s="113"/>
      <c r="MFO14" s="113"/>
      <c r="MFP14" s="113"/>
      <c r="MFQ14" s="113"/>
      <c r="MFR14" s="113"/>
      <c r="MFS14" s="113"/>
      <c r="MFT14" s="113"/>
      <c r="MFU14" s="113"/>
      <c r="MFV14" s="113"/>
      <c r="MFW14" s="113"/>
      <c r="MFX14" s="113"/>
      <c r="MFY14" s="113"/>
      <c r="MFZ14" s="113"/>
      <c r="MGA14" s="113"/>
      <c r="MGB14" s="113"/>
      <c r="MGC14" s="113"/>
      <c r="MGD14" s="113"/>
      <c r="MGE14" s="113"/>
      <c r="MGF14" s="113"/>
      <c r="MGG14" s="113"/>
      <c r="MGH14" s="113"/>
      <c r="MGI14" s="113"/>
      <c r="MGJ14" s="113"/>
      <c r="MGK14" s="113"/>
      <c r="MGL14" s="113"/>
      <c r="MGM14" s="113"/>
      <c r="MGN14" s="113"/>
      <c r="MGO14" s="113"/>
      <c r="MGP14" s="113"/>
      <c r="MGQ14" s="113"/>
      <c r="MGR14" s="113"/>
      <c r="MGS14" s="113"/>
      <c r="MGT14" s="113"/>
      <c r="MGU14" s="113"/>
      <c r="MGV14" s="113"/>
      <c r="MGW14" s="113"/>
      <c r="MGX14" s="113"/>
      <c r="MGY14" s="113"/>
      <c r="MGZ14" s="113"/>
      <c r="MHA14" s="113"/>
      <c r="MHB14" s="113"/>
      <c r="MHC14" s="113"/>
      <c r="MHD14" s="113"/>
      <c r="MHE14" s="113"/>
      <c r="MHF14" s="113"/>
      <c r="MHG14" s="113"/>
      <c r="MHH14" s="113"/>
      <c r="MHI14" s="113"/>
      <c r="MHJ14" s="113"/>
      <c r="MHK14" s="113"/>
      <c r="MHL14" s="113"/>
      <c r="MHM14" s="113"/>
      <c r="MHN14" s="113"/>
      <c r="MHO14" s="113"/>
      <c r="MHP14" s="113"/>
      <c r="MHQ14" s="113"/>
      <c r="MHR14" s="113"/>
      <c r="MHS14" s="113"/>
      <c r="MHT14" s="113"/>
      <c r="MHU14" s="113"/>
      <c r="MHV14" s="113"/>
      <c r="MHW14" s="113"/>
      <c r="MHX14" s="113"/>
      <c r="MHY14" s="113"/>
      <c r="MHZ14" s="113"/>
      <c r="MIA14" s="113"/>
      <c r="MIB14" s="113"/>
      <c r="MIC14" s="113"/>
      <c r="MID14" s="113"/>
      <c r="MIE14" s="113"/>
      <c r="MIF14" s="113"/>
      <c r="MIG14" s="113"/>
      <c r="MIH14" s="113"/>
      <c r="MII14" s="113"/>
      <c r="MIJ14" s="113"/>
      <c r="MIK14" s="113"/>
      <c r="MIL14" s="113"/>
      <c r="MIM14" s="113"/>
      <c r="MIN14" s="113"/>
      <c r="MIO14" s="113"/>
      <c r="MIP14" s="113"/>
      <c r="MIQ14" s="113"/>
      <c r="MIR14" s="113"/>
      <c r="MIS14" s="113"/>
      <c r="MIT14" s="113"/>
      <c r="MIU14" s="113"/>
      <c r="MIV14" s="113"/>
      <c r="MIW14" s="113"/>
      <c r="MIX14" s="113"/>
      <c r="MIY14" s="113"/>
      <c r="MIZ14" s="113"/>
      <c r="MJA14" s="113"/>
      <c r="MJB14" s="113"/>
      <c r="MJC14" s="113"/>
      <c r="MJD14" s="113"/>
      <c r="MJE14" s="113"/>
      <c r="MJF14" s="113"/>
      <c r="MJG14" s="113"/>
      <c r="MJH14" s="113"/>
      <c r="MJI14" s="113"/>
      <c r="MJJ14" s="113"/>
      <c r="MJK14" s="113"/>
      <c r="MJL14" s="113"/>
      <c r="MJM14" s="113"/>
      <c r="MJN14" s="113"/>
      <c r="MJO14" s="113"/>
      <c r="MJP14" s="113"/>
      <c r="MJQ14" s="113"/>
      <c r="MJR14" s="113"/>
      <c r="MJS14" s="113"/>
      <c r="MJT14" s="113"/>
      <c r="MJU14" s="113"/>
      <c r="MJV14" s="113"/>
      <c r="MJW14" s="113"/>
      <c r="MJX14" s="113"/>
      <c r="MJY14" s="113"/>
      <c r="MJZ14" s="113"/>
      <c r="MKA14" s="113"/>
      <c r="MKB14" s="113"/>
      <c r="MKC14" s="113"/>
      <c r="MKD14" s="113"/>
      <c r="MKE14" s="113"/>
      <c r="MKF14" s="113"/>
      <c r="MKG14" s="113"/>
      <c r="MKH14" s="113"/>
      <c r="MKI14" s="113"/>
      <c r="MKJ14" s="113"/>
      <c r="MKK14" s="113"/>
      <c r="MKL14" s="113"/>
      <c r="MKM14" s="113"/>
      <c r="MKN14" s="113"/>
      <c r="MKO14" s="113"/>
      <c r="MKP14" s="113"/>
      <c r="MKQ14" s="113"/>
      <c r="MKR14" s="113"/>
      <c r="MKS14" s="113"/>
      <c r="MKT14" s="113"/>
      <c r="MKU14" s="113"/>
      <c r="MKV14" s="113"/>
      <c r="MKW14" s="113"/>
      <c r="MKX14" s="113"/>
      <c r="MKY14" s="113"/>
      <c r="MKZ14" s="113"/>
      <c r="MLA14" s="113"/>
      <c r="MLB14" s="113"/>
      <c r="MLC14" s="113"/>
      <c r="MLD14" s="113"/>
      <c r="MLE14" s="113"/>
      <c r="MLF14" s="113"/>
      <c r="MLG14" s="113"/>
      <c r="MLH14" s="113"/>
      <c r="MLI14" s="113"/>
      <c r="MLJ14" s="113"/>
      <c r="MLK14" s="113"/>
      <c r="MLL14" s="113"/>
      <c r="MLM14" s="113"/>
      <c r="MLN14" s="113"/>
      <c r="MLO14" s="113"/>
      <c r="MLP14" s="113"/>
      <c r="MLQ14" s="113"/>
      <c r="MLR14" s="113"/>
      <c r="MLS14" s="113"/>
      <c r="MLT14" s="113"/>
      <c r="MLU14" s="113"/>
      <c r="MLV14" s="113"/>
      <c r="MLW14" s="113"/>
      <c r="MLX14" s="113"/>
      <c r="MLY14" s="113"/>
      <c r="MLZ14" s="113"/>
      <c r="MMA14" s="113"/>
      <c r="MMB14" s="113"/>
      <c r="MMC14" s="113"/>
      <c r="MMD14" s="113"/>
      <c r="MME14" s="113"/>
      <c r="MMF14" s="113"/>
      <c r="MMG14" s="113"/>
      <c r="MMH14" s="113"/>
      <c r="MMI14" s="113"/>
      <c r="MMJ14" s="113"/>
      <c r="MMK14" s="113"/>
      <c r="MML14" s="113"/>
      <c r="MMM14" s="113"/>
      <c r="MMN14" s="113"/>
      <c r="MMO14" s="113"/>
      <c r="MMP14" s="113"/>
      <c r="MMQ14" s="113"/>
      <c r="MMR14" s="113"/>
      <c r="MMS14" s="113"/>
      <c r="MMT14" s="113"/>
      <c r="MMU14" s="113"/>
      <c r="MMV14" s="113"/>
      <c r="MMW14" s="113"/>
      <c r="MMX14" s="113"/>
      <c r="MMY14" s="113"/>
      <c r="MMZ14" s="113"/>
      <c r="MNA14" s="113"/>
      <c r="MNB14" s="113"/>
      <c r="MNC14" s="113"/>
      <c r="MND14" s="113"/>
      <c r="MNE14" s="113"/>
      <c r="MNF14" s="113"/>
      <c r="MNG14" s="113"/>
      <c r="MNH14" s="113"/>
      <c r="MNI14" s="113"/>
      <c r="MNJ14" s="113"/>
      <c r="MNK14" s="113"/>
      <c r="MNL14" s="113"/>
      <c r="MNM14" s="113"/>
      <c r="MNN14" s="113"/>
      <c r="MNO14" s="113"/>
      <c r="MNP14" s="113"/>
      <c r="MNQ14" s="113"/>
      <c r="MNR14" s="113"/>
      <c r="MNS14" s="113"/>
      <c r="MNT14" s="113"/>
      <c r="MNU14" s="113"/>
      <c r="MNV14" s="113"/>
      <c r="MNW14" s="113"/>
      <c r="MNX14" s="113"/>
      <c r="MNY14" s="113"/>
      <c r="MNZ14" s="113"/>
      <c r="MOA14" s="113"/>
      <c r="MOB14" s="113"/>
      <c r="MOC14" s="113"/>
      <c r="MOD14" s="113"/>
      <c r="MOE14" s="113"/>
      <c r="MOF14" s="113"/>
      <c r="MOG14" s="113"/>
      <c r="MOH14" s="113"/>
      <c r="MOI14" s="113"/>
      <c r="MOJ14" s="113"/>
      <c r="MOK14" s="113"/>
      <c r="MOL14" s="113"/>
      <c r="MOM14" s="113"/>
      <c r="MON14" s="113"/>
      <c r="MOO14" s="113"/>
      <c r="MOP14" s="113"/>
      <c r="MOQ14" s="113"/>
      <c r="MOR14" s="113"/>
      <c r="MOS14" s="113"/>
      <c r="MOT14" s="113"/>
      <c r="MOU14" s="113"/>
      <c r="MOV14" s="113"/>
      <c r="MOW14" s="113"/>
      <c r="MOX14" s="113"/>
      <c r="MOY14" s="113"/>
      <c r="MOZ14" s="113"/>
      <c r="MPA14" s="113"/>
      <c r="MPB14" s="113"/>
      <c r="MPC14" s="113"/>
      <c r="MPD14" s="113"/>
      <c r="MPE14" s="113"/>
      <c r="MPF14" s="113"/>
      <c r="MPG14" s="113"/>
      <c r="MPH14" s="113"/>
      <c r="MPI14" s="113"/>
      <c r="MPJ14" s="113"/>
      <c r="MPK14" s="113"/>
      <c r="MPL14" s="113"/>
      <c r="MPM14" s="113"/>
      <c r="MPN14" s="113"/>
      <c r="MPO14" s="113"/>
      <c r="MPP14" s="113"/>
      <c r="MPQ14" s="113"/>
      <c r="MPR14" s="113"/>
      <c r="MPS14" s="113"/>
      <c r="MPT14" s="113"/>
      <c r="MPU14" s="113"/>
      <c r="MPV14" s="113"/>
      <c r="MPW14" s="113"/>
      <c r="MPX14" s="113"/>
      <c r="MPY14" s="113"/>
      <c r="MPZ14" s="113"/>
      <c r="MQA14" s="113"/>
      <c r="MQB14" s="113"/>
      <c r="MQC14" s="113"/>
      <c r="MQD14" s="113"/>
      <c r="MQE14" s="113"/>
      <c r="MQF14" s="113"/>
      <c r="MQG14" s="113"/>
      <c r="MQH14" s="113"/>
      <c r="MQI14" s="113"/>
      <c r="MQJ14" s="113"/>
      <c r="MQK14" s="113"/>
      <c r="MQL14" s="113"/>
      <c r="MQM14" s="113"/>
      <c r="MQN14" s="113"/>
      <c r="MQO14" s="113"/>
      <c r="MQP14" s="113"/>
      <c r="MQQ14" s="113"/>
      <c r="MQR14" s="113"/>
      <c r="MQS14" s="113"/>
      <c r="MQT14" s="113"/>
      <c r="MQU14" s="113"/>
      <c r="MQV14" s="113"/>
      <c r="MQW14" s="113"/>
      <c r="MQX14" s="113"/>
      <c r="MQY14" s="113"/>
      <c r="MQZ14" s="113"/>
      <c r="MRA14" s="113"/>
      <c r="MRB14" s="113"/>
      <c r="MRC14" s="113"/>
      <c r="MRD14" s="113"/>
      <c r="MRE14" s="113"/>
      <c r="MRF14" s="113"/>
      <c r="MRG14" s="113"/>
      <c r="MRH14" s="113"/>
      <c r="MRI14" s="113"/>
      <c r="MRJ14" s="113"/>
      <c r="MRK14" s="113"/>
      <c r="MRL14" s="113"/>
      <c r="MRM14" s="113"/>
      <c r="MRN14" s="113"/>
      <c r="MRO14" s="113"/>
      <c r="MRP14" s="113"/>
      <c r="MRQ14" s="113"/>
      <c r="MRR14" s="113"/>
      <c r="MRS14" s="113"/>
      <c r="MRT14" s="113"/>
      <c r="MRU14" s="113"/>
      <c r="MRV14" s="113"/>
      <c r="MRW14" s="113"/>
      <c r="MRX14" s="113"/>
      <c r="MRY14" s="113"/>
      <c r="MRZ14" s="113"/>
      <c r="MSA14" s="113"/>
      <c r="MSB14" s="113"/>
      <c r="MSC14" s="113"/>
      <c r="MSD14" s="113"/>
      <c r="MSE14" s="113"/>
      <c r="MSF14" s="113"/>
      <c r="MSG14" s="113"/>
      <c r="MSH14" s="113"/>
      <c r="MSI14" s="113"/>
      <c r="MSJ14" s="113"/>
      <c r="MSK14" s="113"/>
      <c r="MSL14" s="113"/>
      <c r="MSM14" s="113"/>
      <c r="MSN14" s="113"/>
      <c r="MSO14" s="113"/>
      <c r="MSP14" s="113"/>
      <c r="MSQ14" s="113"/>
      <c r="MSR14" s="113"/>
      <c r="MSS14" s="113"/>
      <c r="MST14" s="113"/>
      <c r="MSU14" s="113"/>
      <c r="MSV14" s="113"/>
      <c r="MSW14" s="113"/>
      <c r="MSX14" s="113"/>
      <c r="MSY14" s="113"/>
      <c r="MSZ14" s="113"/>
      <c r="MTA14" s="113"/>
      <c r="MTB14" s="113"/>
      <c r="MTC14" s="113"/>
      <c r="MTD14" s="113"/>
      <c r="MTE14" s="113"/>
      <c r="MTF14" s="113"/>
      <c r="MTG14" s="113"/>
      <c r="MTH14" s="113"/>
      <c r="MTI14" s="113"/>
      <c r="MTJ14" s="113"/>
      <c r="MTK14" s="113"/>
      <c r="MTL14" s="113"/>
      <c r="MTM14" s="113"/>
      <c r="MTN14" s="113"/>
      <c r="MTO14" s="113"/>
      <c r="MTP14" s="113"/>
      <c r="MTQ14" s="113"/>
      <c r="MTR14" s="113"/>
      <c r="MTS14" s="113"/>
      <c r="MTT14" s="113"/>
      <c r="MTU14" s="113"/>
      <c r="MTV14" s="113"/>
      <c r="MTW14" s="113"/>
      <c r="MTX14" s="113"/>
      <c r="MTY14" s="113"/>
      <c r="MTZ14" s="113"/>
      <c r="MUA14" s="113"/>
      <c r="MUB14" s="113"/>
      <c r="MUC14" s="113"/>
      <c r="MUD14" s="113"/>
      <c r="MUE14" s="113"/>
      <c r="MUF14" s="113"/>
      <c r="MUG14" s="113"/>
      <c r="MUH14" s="113"/>
      <c r="MUI14" s="113"/>
      <c r="MUJ14" s="113"/>
      <c r="MUK14" s="113"/>
      <c r="MUL14" s="113"/>
      <c r="MUM14" s="113"/>
      <c r="MUN14" s="113"/>
      <c r="MUO14" s="113"/>
      <c r="MUP14" s="113"/>
      <c r="MUQ14" s="113"/>
      <c r="MUR14" s="113"/>
      <c r="MUS14" s="113"/>
      <c r="MUT14" s="113"/>
      <c r="MUU14" s="113"/>
      <c r="MUV14" s="113"/>
      <c r="MUW14" s="113"/>
      <c r="MUX14" s="113"/>
      <c r="MUY14" s="113"/>
      <c r="MUZ14" s="113"/>
      <c r="MVA14" s="113"/>
      <c r="MVB14" s="113"/>
      <c r="MVC14" s="113"/>
      <c r="MVD14" s="113"/>
      <c r="MVE14" s="113"/>
      <c r="MVF14" s="113"/>
      <c r="MVG14" s="113"/>
      <c r="MVH14" s="113"/>
      <c r="MVI14" s="113"/>
      <c r="MVJ14" s="113"/>
      <c r="MVK14" s="113"/>
      <c r="MVL14" s="113"/>
      <c r="MVM14" s="113"/>
      <c r="MVN14" s="113"/>
      <c r="MVO14" s="113"/>
      <c r="MVP14" s="113"/>
      <c r="MVQ14" s="113"/>
      <c r="MVR14" s="113"/>
      <c r="MVS14" s="113"/>
      <c r="MVT14" s="113"/>
      <c r="MVU14" s="113"/>
      <c r="MVV14" s="113"/>
      <c r="MVW14" s="113"/>
      <c r="MVX14" s="113"/>
      <c r="MVY14" s="113"/>
      <c r="MVZ14" s="113"/>
      <c r="MWA14" s="113"/>
      <c r="MWB14" s="113"/>
      <c r="MWC14" s="113"/>
      <c r="MWD14" s="113"/>
      <c r="MWE14" s="113"/>
      <c r="MWF14" s="113"/>
      <c r="MWG14" s="113"/>
      <c r="MWH14" s="113"/>
      <c r="MWI14" s="113"/>
      <c r="MWJ14" s="113"/>
      <c r="MWK14" s="113"/>
      <c r="MWL14" s="113"/>
      <c r="MWM14" s="113"/>
      <c r="MWN14" s="113"/>
      <c r="MWO14" s="113"/>
      <c r="MWP14" s="113"/>
      <c r="MWQ14" s="113"/>
      <c r="MWR14" s="113"/>
      <c r="MWS14" s="113"/>
      <c r="MWT14" s="113"/>
      <c r="MWU14" s="113"/>
      <c r="MWV14" s="113"/>
      <c r="MWW14" s="113"/>
      <c r="MWX14" s="113"/>
      <c r="MWY14" s="113"/>
      <c r="MWZ14" s="113"/>
      <c r="MXA14" s="113"/>
      <c r="MXB14" s="113"/>
      <c r="MXC14" s="113"/>
      <c r="MXD14" s="113"/>
      <c r="MXE14" s="113"/>
      <c r="MXF14" s="113"/>
      <c r="MXG14" s="113"/>
      <c r="MXH14" s="113"/>
      <c r="MXI14" s="113"/>
      <c r="MXJ14" s="113"/>
      <c r="MXK14" s="113"/>
      <c r="MXL14" s="113"/>
      <c r="MXM14" s="113"/>
      <c r="MXN14" s="113"/>
      <c r="MXO14" s="113"/>
      <c r="MXP14" s="113"/>
      <c r="MXQ14" s="113"/>
      <c r="MXR14" s="113"/>
      <c r="MXS14" s="113"/>
      <c r="MXT14" s="113"/>
      <c r="MXU14" s="113"/>
      <c r="MXV14" s="113"/>
      <c r="MXW14" s="113"/>
      <c r="MXX14" s="113"/>
      <c r="MXY14" s="113"/>
      <c r="MXZ14" s="113"/>
      <c r="MYA14" s="113"/>
      <c r="MYB14" s="113"/>
      <c r="MYC14" s="113"/>
      <c r="MYD14" s="113"/>
      <c r="MYE14" s="113"/>
      <c r="MYF14" s="113"/>
      <c r="MYG14" s="113"/>
      <c r="MYH14" s="113"/>
      <c r="MYI14" s="113"/>
      <c r="MYJ14" s="113"/>
      <c r="MYK14" s="113"/>
      <c r="MYL14" s="113"/>
      <c r="MYM14" s="113"/>
      <c r="MYN14" s="113"/>
      <c r="MYO14" s="113"/>
      <c r="MYP14" s="113"/>
      <c r="MYQ14" s="113"/>
      <c r="MYR14" s="113"/>
      <c r="MYS14" s="113"/>
      <c r="MYT14" s="113"/>
      <c r="MYU14" s="113"/>
      <c r="MYV14" s="113"/>
      <c r="MYW14" s="113"/>
      <c r="MYX14" s="113"/>
      <c r="MYY14" s="113"/>
      <c r="MYZ14" s="113"/>
      <c r="MZA14" s="113"/>
      <c r="MZB14" s="113"/>
      <c r="MZC14" s="113"/>
      <c r="MZD14" s="113"/>
      <c r="MZE14" s="113"/>
      <c r="MZF14" s="113"/>
      <c r="MZG14" s="113"/>
      <c r="MZH14" s="113"/>
      <c r="MZI14" s="113"/>
      <c r="MZJ14" s="113"/>
      <c r="MZK14" s="113"/>
      <c r="MZL14" s="113"/>
      <c r="MZM14" s="113"/>
      <c r="MZN14" s="113"/>
      <c r="MZO14" s="113"/>
      <c r="MZP14" s="113"/>
      <c r="MZQ14" s="113"/>
      <c r="MZR14" s="113"/>
      <c r="MZS14" s="113"/>
      <c r="MZT14" s="113"/>
      <c r="MZU14" s="113"/>
      <c r="MZV14" s="113"/>
      <c r="MZW14" s="113"/>
      <c r="MZX14" s="113"/>
      <c r="MZY14" s="113"/>
      <c r="MZZ14" s="113"/>
      <c r="NAA14" s="113"/>
      <c r="NAB14" s="113"/>
      <c r="NAC14" s="113"/>
      <c r="NAD14" s="113"/>
      <c r="NAE14" s="113"/>
      <c r="NAF14" s="113"/>
      <c r="NAG14" s="113"/>
      <c r="NAH14" s="113"/>
      <c r="NAI14" s="113"/>
      <c r="NAJ14" s="113"/>
      <c r="NAK14" s="113"/>
      <c r="NAL14" s="113"/>
      <c r="NAM14" s="113"/>
      <c r="NAN14" s="113"/>
      <c r="NAO14" s="113"/>
      <c r="NAP14" s="113"/>
      <c r="NAQ14" s="113"/>
      <c r="NAR14" s="113"/>
      <c r="NAS14" s="113"/>
      <c r="NAT14" s="113"/>
      <c r="NAU14" s="113"/>
      <c r="NAV14" s="113"/>
      <c r="NAW14" s="113"/>
      <c r="NAX14" s="113"/>
      <c r="NAY14" s="113"/>
      <c r="NAZ14" s="113"/>
      <c r="NBA14" s="113"/>
      <c r="NBB14" s="113"/>
      <c r="NBC14" s="113"/>
      <c r="NBD14" s="113"/>
      <c r="NBE14" s="113"/>
      <c r="NBF14" s="113"/>
      <c r="NBG14" s="113"/>
      <c r="NBH14" s="113"/>
      <c r="NBI14" s="113"/>
      <c r="NBJ14" s="113"/>
      <c r="NBK14" s="113"/>
      <c r="NBL14" s="113"/>
      <c r="NBM14" s="113"/>
      <c r="NBN14" s="113"/>
      <c r="NBO14" s="113"/>
      <c r="NBP14" s="113"/>
      <c r="NBQ14" s="113"/>
      <c r="NBR14" s="113"/>
      <c r="NBS14" s="113"/>
      <c r="NBT14" s="113"/>
      <c r="NBU14" s="113"/>
      <c r="NBV14" s="113"/>
      <c r="NBW14" s="113"/>
      <c r="NBX14" s="113"/>
      <c r="NBY14" s="113"/>
      <c r="NBZ14" s="113"/>
      <c r="NCA14" s="113"/>
      <c r="NCB14" s="113"/>
      <c r="NCC14" s="113"/>
      <c r="NCD14" s="113"/>
      <c r="NCE14" s="113"/>
      <c r="NCF14" s="113"/>
      <c r="NCG14" s="113"/>
      <c r="NCH14" s="113"/>
      <c r="NCI14" s="113"/>
      <c r="NCJ14" s="113"/>
      <c r="NCK14" s="113"/>
      <c r="NCL14" s="113"/>
      <c r="NCM14" s="113"/>
      <c r="NCN14" s="113"/>
      <c r="NCO14" s="113"/>
      <c r="NCP14" s="113"/>
      <c r="NCQ14" s="113"/>
      <c r="NCR14" s="113"/>
      <c r="NCS14" s="113"/>
      <c r="NCT14" s="113"/>
      <c r="NCU14" s="113"/>
      <c r="NCV14" s="113"/>
      <c r="NCW14" s="113"/>
      <c r="NCX14" s="113"/>
      <c r="NCY14" s="113"/>
      <c r="NCZ14" s="113"/>
      <c r="NDA14" s="113"/>
      <c r="NDB14" s="113"/>
      <c r="NDC14" s="113"/>
      <c r="NDD14" s="113"/>
      <c r="NDE14" s="113"/>
      <c r="NDF14" s="113"/>
      <c r="NDG14" s="113"/>
      <c r="NDH14" s="113"/>
      <c r="NDI14" s="113"/>
      <c r="NDJ14" s="113"/>
      <c r="NDK14" s="113"/>
      <c r="NDL14" s="113"/>
      <c r="NDM14" s="113"/>
      <c r="NDN14" s="113"/>
      <c r="NDO14" s="113"/>
      <c r="NDP14" s="113"/>
      <c r="NDQ14" s="113"/>
      <c r="NDR14" s="113"/>
      <c r="NDS14" s="113"/>
      <c r="NDT14" s="113"/>
      <c r="NDU14" s="113"/>
      <c r="NDV14" s="113"/>
      <c r="NDW14" s="113"/>
      <c r="NDX14" s="113"/>
      <c r="NDY14" s="113"/>
      <c r="NDZ14" s="113"/>
      <c r="NEA14" s="113"/>
      <c r="NEB14" s="113"/>
      <c r="NEC14" s="113"/>
      <c r="NED14" s="113"/>
      <c r="NEE14" s="113"/>
      <c r="NEF14" s="113"/>
      <c r="NEG14" s="113"/>
      <c r="NEH14" s="113"/>
      <c r="NEI14" s="113"/>
      <c r="NEJ14" s="113"/>
      <c r="NEK14" s="113"/>
      <c r="NEL14" s="113"/>
      <c r="NEM14" s="113"/>
      <c r="NEN14" s="113"/>
      <c r="NEO14" s="113"/>
      <c r="NEP14" s="113"/>
      <c r="NEQ14" s="113"/>
      <c r="NER14" s="113"/>
      <c r="NES14" s="113"/>
      <c r="NET14" s="113"/>
      <c r="NEU14" s="113"/>
      <c r="NEV14" s="113"/>
      <c r="NEW14" s="113"/>
      <c r="NEX14" s="113"/>
      <c r="NEY14" s="113"/>
      <c r="NEZ14" s="113"/>
      <c r="NFA14" s="113"/>
      <c r="NFB14" s="113"/>
      <c r="NFC14" s="113"/>
      <c r="NFD14" s="113"/>
      <c r="NFE14" s="113"/>
      <c r="NFF14" s="113"/>
      <c r="NFG14" s="113"/>
      <c r="NFH14" s="113"/>
      <c r="NFI14" s="113"/>
      <c r="NFJ14" s="113"/>
      <c r="NFK14" s="113"/>
      <c r="NFL14" s="113"/>
      <c r="NFM14" s="113"/>
      <c r="NFN14" s="113"/>
      <c r="NFO14" s="113"/>
      <c r="NFP14" s="113"/>
      <c r="NFQ14" s="113"/>
      <c r="NFR14" s="113"/>
      <c r="NFS14" s="113"/>
      <c r="NFT14" s="113"/>
      <c r="NFU14" s="113"/>
      <c r="NFV14" s="113"/>
      <c r="NFW14" s="113"/>
      <c r="NFX14" s="113"/>
      <c r="NFY14" s="113"/>
      <c r="NFZ14" s="113"/>
      <c r="NGA14" s="113"/>
      <c r="NGB14" s="113"/>
      <c r="NGC14" s="113"/>
      <c r="NGD14" s="113"/>
      <c r="NGE14" s="113"/>
      <c r="NGF14" s="113"/>
      <c r="NGG14" s="113"/>
      <c r="NGH14" s="113"/>
      <c r="NGI14" s="113"/>
      <c r="NGJ14" s="113"/>
      <c r="NGK14" s="113"/>
      <c r="NGL14" s="113"/>
      <c r="NGM14" s="113"/>
      <c r="NGN14" s="113"/>
      <c r="NGO14" s="113"/>
      <c r="NGP14" s="113"/>
      <c r="NGQ14" s="113"/>
      <c r="NGR14" s="113"/>
      <c r="NGS14" s="113"/>
      <c r="NGT14" s="113"/>
      <c r="NGU14" s="113"/>
      <c r="NGV14" s="113"/>
      <c r="NGW14" s="113"/>
      <c r="NGX14" s="113"/>
      <c r="NGY14" s="113"/>
      <c r="NGZ14" s="113"/>
      <c r="NHA14" s="113"/>
      <c r="NHB14" s="113"/>
      <c r="NHC14" s="113"/>
      <c r="NHD14" s="113"/>
      <c r="NHE14" s="113"/>
      <c r="NHF14" s="113"/>
      <c r="NHG14" s="113"/>
      <c r="NHH14" s="113"/>
      <c r="NHI14" s="113"/>
      <c r="NHJ14" s="113"/>
      <c r="NHK14" s="113"/>
      <c r="NHL14" s="113"/>
      <c r="NHM14" s="113"/>
      <c r="NHN14" s="113"/>
      <c r="NHO14" s="113"/>
      <c r="NHP14" s="113"/>
      <c r="NHQ14" s="113"/>
      <c r="NHR14" s="113"/>
      <c r="NHS14" s="113"/>
      <c r="NHT14" s="113"/>
      <c r="NHU14" s="113"/>
      <c r="NHV14" s="113"/>
      <c r="NHW14" s="113"/>
      <c r="NHX14" s="113"/>
      <c r="NHY14" s="113"/>
      <c r="NHZ14" s="113"/>
      <c r="NIA14" s="113"/>
      <c r="NIB14" s="113"/>
      <c r="NIC14" s="113"/>
      <c r="NID14" s="113"/>
      <c r="NIE14" s="113"/>
      <c r="NIF14" s="113"/>
      <c r="NIG14" s="113"/>
      <c r="NIH14" s="113"/>
      <c r="NII14" s="113"/>
      <c r="NIJ14" s="113"/>
      <c r="NIK14" s="113"/>
      <c r="NIL14" s="113"/>
      <c r="NIM14" s="113"/>
      <c r="NIN14" s="113"/>
      <c r="NIO14" s="113"/>
      <c r="NIP14" s="113"/>
      <c r="NIQ14" s="113"/>
      <c r="NIR14" s="113"/>
      <c r="NIS14" s="113"/>
      <c r="NIT14" s="113"/>
      <c r="NIU14" s="113"/>
      <c r="NIV14" s="113"/>
      <c r="NIW14" s="113"/>
      <c r="NIX14" s="113"/>
      <c r="NIY14" s="113"/>
      <c r="NIZ14" s="113"/>
      <c r="NJA14" s="113"/>
      <c r="NJB14" s="113"/>
      <c r="NJC14" s="113"/>
      <c r="NJD14" s="113"/>
      <c r="NJE14" s="113"/>
      <c r="NJF14" s="113"/>
      <c r="NJG14" s="113"/>
      <c r="NJH14" s="113"/>
      <c r="NJI14" s="113"/>
      <c r="NJJ14" s="113"/>
      <c r="NJK14" s="113"/>
      <c r="NJL14" s="113"/>
      <c r="NJM14" s="113"/>
      <c r="NJN14" s="113"/>
      <c r="NJO14" s="113"/>
      <c r="NJP14" s="113"/>
      <c r="NJQ14" s="113"/>
      <c r="NJR14" s="113"/>
      <c r="NJS14" s="113"/>
      <c r="NJT14" s="113"/>
      <c r="NJU14" s="113"/>
      <c r="NJV14" s="113"/>
      <c r="NJW14" s="113"/>
      <c r="NJX14" s="113"/>
      <c r="NJY14" s="113"/>
      <c r="NJZ14" s="113"/>
      <c r="NKA14" s="113"/>
      <c r="NKB14" s="113"/>
      <c r="NKC14" s="113"/>
      <c r="NKD14" s="113"/>
      <c r="NKE14" s="113"/>
      <c r="NKF14" s="113"/>
      <c r="NKG14" s="113"/>
      <c r="NKH14" s="113"/>
      <c r="NKI14" s="113"/>
      <c r="NKJ14" s="113"/>
      <c r="NKK14" s="113"/>
      <c r="NKL14" s="113"/>
      <c r="NKM14" s="113"/>
      <c r="NKN14" s="113"/>
      <c r="NKO14" s="113"/>
      <c r="NKP14" s="113"/>
      <c r="NKQ14" s="113"/>
      <c r="NKR14" s="113"/>
      <c r="NKS14" s="113"/>
      <c r="NKT14" s="113"/>
      <c r="NKU14" s="113"/>
      <c r="NKV14" s="113"/>
      <c r="NKW14" s="113"/>
      <c r="NKX14" s="113"/>
      <c r="NKY14" s="113"/>
      <c r="NKZ14" s="113"/>
      <c r="NLA14" s="113"/>
      <c r="NLB14" s="113"/>
      <c r="NLC14" s="113"/>
      <c r="NLD14" s="113"/>
      <c r="NLE14" s="113"/>
      <c r="NLF14" s="113"/>
      <c r="NLG14" s="113"/>
      <c r="NLH14" s="113"/>
      <c r="NLI14" s="113"/>
      <c r="NLJ14" s="113"/>
      <c r="NLK14" s="113"/>
      <c r="NLL14" s="113"/>
      <c r="NLM14" s="113"/>
      <c r="NLN14" s="113"/>
      <c r="NLO14" s="113"/>
      <c r="NLP14" s="113"/>
      <c r="NLQ14" s="113"/>
      <c r="NLR14" s="113"/>
      <c r="NLS14" s="113"/>
      <c r="NLT14" s="113"/>
      <c r="NLU14" s="113"/>
      <c r="NLV14" s="113"/>
      <c r="NLW14" s="113"/>
      <c r="NLX14" s="113"/>
      <c r="NLY14" s="113"/>
      <c r="NLZ14" s="113"/>
      <c r="NMA14" s="113"/>
      <c r="NMB14" s="113"/>
      <c r="NMC14" s="113"/>
      <c r="NMD14" s="113"/>
      <c r="NME14" s="113"/>
      <c r="NMF14" s="113"/>
      <c r="NMG14" s="113"/>
      <c r="NMH14" s="113"/>
      <c r="NMI14" s="113"/>
      <c r="NMJ14" s="113"/>
      <c r="NMK14" s="113"/>
      <c r="NML14" s="113"/>
      <c r="NMM14" s="113"/>
      <c r="NMN14" s="113"/>
      <c r="NMO14" s="113"/>
      <c r="NMP14" s="113"/>
      <c r="NMQ14" s="113"/>
      <c r="NMR14" s="113"/>
      <c r="NMS14" s="113"/>
      <c r="NMT14" s="113"/>
      <c r="NMU14" s="113"/>
      <c r="NMV14" s="113"/>
      <c r="NMW14" s="113"/>
      <c r="NMX14" s="113"/>
      <c r="NMY14" s="113"/>
      <c r="NMZ14" s="113"/>
      <c r="NNA14" s="113"/>
      <c r="NNB14" s="113"/>
      <c r="NNC14" s="113"/>
      <c r="NND14" s="113"/>
      <c r="NNE14" s="113"/>
      <c r="NNF14" s="113"/>
      <c r="NNG14" s="113"/>
      <c r="NNH14" s="113"/>
      <c r="NNI14" s="113"/>
      <c r="NNJ14" s="113"/>
      <c r="NNK14" s="113"/>
      <c r="NNL14" s="113"/>
      <c r="NNM14" s="113"/>
      <c r="NNN14" s="113"/>
      <c r="NNO14" s="113"/>
      <c r="NNP14" s="113"/>
      <c r="NNQ14" s="113"/>
      <c r="NNR14" s="113"/>
      <c r="NNS14" s="113"/>
      <c r="NNT14" s="113"/>
      <c r="NNU14" s="113"/>
      <c r="NNV14" s="113"/>
      <c r="NNW14" s="113"/>
      <c r="NNX14" s="113"/>
      <c r="NNY14" s="113"/>
      <c r="NNZ14" s="113"/>
      <c r="NOA14" s="113"/>
      <c r="NOB14" s="113"/>
      <c r="NOC14" s="113"/>
      <c r="NOD14" s="113"/>
      <c r="NOE14" s="113"/>
      <c r="NOF14" s="113"/>
      <c r="NOG14" s="113"/>
      <c r="NOH14" s="113"/>
      <c r="NOI14" s="113"/>
      <c r="NOJ14" s="113"/>
      <c r="NOK14" s="113"/>
      <c r="NOL14" s="113"/>
      <c r="NOM14" s="113"/>
      <c r="NON14" s="113"/>
      <c r="NOO14" s="113"/>
      <c r="NOP14" s="113"/>
      <c r="NOQ14" s="113"/>
      <c r="NOR14" s="113"/>
      <c r="NOS14" s="113"/>
      <c r="NOT14" s="113"/>
      <c r="NOU14" s="113"/>
      <c r="NOV14" s="113"/>
      <c r="NOW14" s="113"/>
      <c r="NOX14" s="113"/>
      <c r="NOY14" s="113"/>
      <c r="NOZ14" s="113"/>
      <c r="NPA14" s="113"/>
      <c r="NPB14" s="113"/>
      <c r="NPC14" s="113"/>
      <c r="NPD14" s="113"/>
      <c r="NPE14" s="113"/>
      <c r="NPF14" s="113"/>
      <c r="NPG14" s="113"/>
      <c r="NPH14" s="113"/>
      <c r="NPI14" s="113"/>
      <c r="NPJ14" s="113"/>
      <c r="NPK14" s="113"/>
      <c r="NPL14" s="113"/>
      <c r="NPM14" s="113"/>
      <c r="NPN14" s="113"/>
      <c r="NPO14" s="113"/>
      <c r="NPP14" s="113"/>
      <c r="NPQ14" s="113"/>
      <c r="NPR14" s="113"/>
      <c r="NPS14" s="113"/>
      <c r="NPT14" s="113"/>
      <c r="NPU14" s="113"/>
      <c r="NPV14" s="113"/>
      <c r="NPW14" s="113"/>
      <c r="NPX14" s="113"/>
      <c r="NPY14" s="113"/>
      <c r="NPZ14" s="113"/>
      <c r="NQA14" s="113"/>
      <c r="NQB14" s="113"/>
      <c r="NQC14" s="113"/>
      <c r="NQD14" s="113"/>
      <c r="NQE14" s="113"/>
      <c r="NQF14" s="113"/>
      <c r="NQG14" s="113"/>
      <c r="NQH14" s="113"/>
      <c r="NQI14" s="113"/>
      <c r="NQJ14" s="113"/>
      <c r="NQK14" s="113"/>
      <c r="NQL14" s="113"/>
      <c r="NQM14" s="113"/>
      <c r="NQN14" s="113"/>
      <c r="NQO14" s="113"/>
      <c r="NQP14" s="113"/>
      <c r="NQQ14" s="113"/>
      <c r="NQR14" s="113"/>
      <c r="NQS14" s="113"/>
      <c r="NQT14" s="113"/>
      <c r="NQU14" s="113"/>
      <c r="NQV14" s="113"/>
      <c r="NQW14" s="113"/>
      <c r="NQX14" s="113"/>
      <c r="NQY14" s="113"/>
      <c r="NQZ14" s="113"/>
      <c r="NRA14" s="113"/>
      <c r="NRB14" s="113"/>
      <c r="NRC14" s="113"/>
      <c r="NRD14" s="113"/>
      <c r="NRE14" s="113"/>
      <c r="NRF14" s="113"/>
      <c r="NRG14" s="113"/>
      <c r="NRH14" s="113"/>
      <c r="NRI14" s="113"/>
      <c r="NRJ14" s="113"/>
      <c r="NRK14" s="113"/>
      <c r="NRL14" s="113"/>
      <c r="NRM14" s="113"/>
      <c r="NRN14" s="113"/>
      <c r="NRO14" s="113"/>
      <c r="NRP14" s="113"/>
      <c r="NRQ14" s="113"/>
      <c r="NRR14" s="113"/>
      <c r="NRS14" s="113"/>
      <c r="NRT14" s="113"/>
      <c r="NRU14" s="113"/>
      <c r="NRV14" s="113"/>
      <c r="NRW14" s="113"/>
      <c r="NRX14" s="113"/>
      <c r="NRY14" s="113"/>
      <c r="NRZ14" s="113"/>
      <c r="NSA14" s="113"/>
      <c r="NSB14" s="113"/>
      <c r="NSC14" s="113"/>
      <c r="NSD14" s="113"/>
      <c r="NSE14" s="113"/>
      <c r="NSF14" s="113"/>
      <c r="NSG14" s="113"/>
      <c r="NSH14" s="113"/>
      <c r="NSI14" s="113"/>
      <c r="NSJ14" s="113"/>
      <c r="NSK14" s="113"/>
      <c r="NSL14" s="113"/>
      <c r="NSM14" s="113"/>
      <c r="NSN14" s="113"/>
      <c r="NSO14" s="113"/>
      <c r="NSP14" s="113"/>
      <c r="NSQ14" s="113"/>
      <c r="NSR14" s="113"/>
      <c r="NSS14" s="113"/>
      <c r="NST14" s="113"/>
      <c r="NSU14" s="113"/>
      <c r="NSV14" s="113"/>
      <c r="NSW14" s="113"/>
      <c r="NSX14" s="113"/>
      <c r="NSY14" s="113"/>
      <c r="NSZ14" s="113"/>
      <c r="NTA14" s="113"/>
      <c r="NTB14" s="113"/>
      <c r="NTC14" s="113"/>
      <c r="NTD14" s="113"/>
      <c r="NTE14" s="113"/>
      <c r="NTF14" s="113"/>
      <c r="NTG14" s="113"/>
      <c r="NTH14" s="113"/>
      <c r="NTI14" s="113"/>
      <c r="NTJ14" s="113"/>
      <c r="NTK14" s="113"/>
      <c r="NTL14" s="113"/>
      <c r="NTM14" s="113"/>
      <c r="NTN14" s="113"/>
      <c r="NTO14" s="113"/>
      <c r="NTP14" s="113"/>
      <c r="NTQ14" s="113"/>
      <c r="NTR14" s="113"/>
      <c r="NTS14" s="113"/>
      <c r="NTT14" s="113"/>
      <c r="NTU14" s="113"/>
      <c r="NTV14" s="113"/>
      <c r="NTW14" s="113"/>
      <c r="NTX14" s="113"/>
      <c r="NTY14" s="113"/>
      <c r="NTZ14" s="113"/>
      <c r="NUA14" s="113"/>
      <c r="NUB14" s="113"/>
      <c r="NUC14" s="113"/>
      <c r="NUD14" s="113"/>
      <c r="NUE14" s="113"/>
      <c r="NUF14" s="113"/>
      <c r="NUG14" s="113"/>
      <c r="NUH14" s="113"/>
      <c r="NUI14" s="113"/>
      <c r="NUJ14" s="113"/>
      <c r="NUK14" s="113"/>
      <c r="NUL14" s="113"/>
      <c r="NUM14" s="113"/>
      <c r="NUN14" s="113"/>
      <c r="NUO14" s="113"/>
      <c r="NUP14" s="113"/>
      <c r="NUQ14" s="113"/>
      <c r="NUR14" s="113"/>
      <c r="NUS14" s="113"/>
      <c r="NUT14" s="113"/>
      <c r="NUU14" s="113"/>
      <c r="NUV14" s="113"/>
      <c r="NUW14" s="113"/>
      <c r="NUX14" s="113"/>
      <c r="NUY14" s="113"/>
      <c r="NUZ14" s="113"/>
      <c r="NVA14" s="113"/>
      <c r="NVB14" s="113"/>
      <c r="NVC14" s="113"/>
      <c r="NVD14" s="113"/>
      <c r="NVE14" s="113"/>
      <c r="NVF14" s="113"/>
      <c r="NVG14" s="113"/>
      <c r="NVH14" s="113"/>
      <c r="NVI14" s="113"/>
      <c r="NVJ14" s="113"/>
      <c r="NVK14" s="113"/>
      <c r="NVL14" s="113"/>
      <c r="NVM14" s="113"/>
      <c r="NVN14" s="113"/>
      <c r="NVO14" s="113"/>
      <c r="NVP14" s="113"/>
      <c r="NVQ14" s="113"/>
      <c r="NVR14" s="113"/>
      <c r="NVS14" s="113"/>
      <c r="NVT14" s="113"/>
      <c r="NVU14" s="113"/>
      <c r="NVV14" s="113"/>
      <c r="NVW14" s="113"/>
      <c r="NVX14" s="113"/>
      <c r="NVY14" s="113"/>
      <c r="NVZ14" s="113"/>
      <c r="NWA14" s="113"/>
      <c r="NWB14" s="113"/>
      <c r="NWC14" s="113"/>
      <c r="NWD14" s="113"/>
      <c r="NWE14" s="113"/>
      <c r="NWF14" s="113"/>
      <c r="NWG14" s="113"/>
      <c r="NWH14" s="113"/>
      <c r="NWI14" s="113"/>
      <c r="NWJ14" s="113"/>
      <c r="NWK14" s="113"/>
      <c r="NWL14" s="113"/>
      <c r="NWM14" s="113"/>
      <c r="NWN14" s="113"/>
      <c r="NWO14" s="113"/>
      <c r="NWP14" s="113"/>
      <c r="NWQ14" s="113"/>
      <c r="NWR14" s="113"/>
      <c r="NWS14" s="113"/>
      <c r="NWT14" s="113"/>
      <c r="NWU14" s="113"/>
      <c r="NWV14" s="113"/>
      <c r="NWW14" s="113"/>
      <c r="NWX14" s="113"/>
      <c r="NWY14" s="113"/>
      <c r="NWZ14" s="113"/>
      <c r="NXA14" s="113"/>
      <c r="NXB14" s="113"/>
      <c r="NXC14" s="113"/>
      <c r="NXD14" s="113"/>
      <c r="NXE14" s="113"/>
      <c r="NXF14" s="113"/>
      <c r="NXG14" s="113"/>
      <c r="NXH14" s="113"/>
      <c r="NXI14" s="113"/>
      <c r="NXJ14" s="113"/>
      <c r="NXK14" s="113"/>
      <c r="NXL14" s="113"/>
      <c r="NXM14" s="113"/>
      <c r="NXN14" s="113"/>
      <c r="NXO14" s="113"/>
      <c r="NXP14" s="113"/>
      <c r="NXQ14" s="113"/>
      <c r="NXR14" s="113"/>
      <c r="NXS14" s="113"/>
      <c r="NXT14" s="113"/>
      <c r="NXU14" s="113"/>
      <c r="NXV14" s="113"/>
      <c r="NXW14" s="113"/>
      <c r="NXX14" s="113"/>
      <c r="NXY14" s="113"/>
      <c r="NXZ14" s="113"/>
      <c r="NYA14" s="113"/>
      <c r="NYB14" s="113"/>
      <c r="NYC14" s="113"/>
      <c r="NYD14" s="113"/>
      <c r="NYE14" s="113"/>
      <c r="NYF14" s="113"/>
      <c r="NYG14" s="113"/>
      <c r="NYH14" s="113"/>
      <c r="NYI14" s="113"/>
      <c r="NYJ14" s="113"/>
      <c r="NYK14" s="113"/>
      <c r="NYL14" s="113"/>
      <c r="NYM14" s="113"/>
      <c r="NYN14" s="113"/>
      <c r="NYO14" s="113"/>
      <c r="NYP14" s="113"/>
      <c r="NYQ14" s="113"/>
      <c r="NYR14" s="113"/>
      <c r="NYS14" s="113"/>
      <c r="NYT14" s="113"/>
      <c r="NYU14" s="113"/>
      <c r="NYV14" s="113"/>
      <c r="NYW14" s="113"/>
      <c r="NYX14" s="113"/>
      <c r="NYY14" s="113"/>
      <c r="NYZ14" s="113"/>
      <c r="NZA14" s="113"/>
      <c r="NZB14" s="113"/>
      <c r="NZC14" s="113"/>
      <c r="NZD14" s="113"/>
      <c r="NZE14" s="113"/>
      <c r="NZF14" s="113"/>
      <c r="NZG14" s="113"/>
      <c r="NZH14" s="113"/>
      <c r="NZI14" s="113"/>
      <c r="NZJ14" s="113"/>
      <c r="NZK14" s="113"/>
      <c r="NZL14" s="113"/>
      <c r="NZM14" s="113"/>
      <c r="NZN14" s="113"/>
      <c r="NZO14" s="113"/>
      <c r="NZP14" s="113"/>
      <c r="NZQ14" s="113"/>
      <c r="NZR14" s="113"/>
      <c r="NZS14" s="113"/>
      <c r="NZT14" s="113"/>
      <c r="NZU14" s="113"/>
      <c r="NZV14" s="113"/>
      <c r="NZW14" s="113"/>
      <c r="NZX14" s="113"/>
      <c r="NZY14" s="113"/>
      <c r="NZZ14" s="113"/>
      <c r="OAA14" s="113"/>
      <c r="OAB14" s="113"/>
      <c r="OAC14" s="113"/>
      <c r="OAD14" s="113"/>
      <c r="OAE14" s="113"/>
      <c r="OAF14" s="113"/>
      <c r="OAG14" s="113"/>
      <c r="OAH14" s="113"/>
      <c r="OAI14" s="113"/>
      <c r="OAJ14" s="113"/>
      <c r="OAK14" s="113"/>
      <c r="OAL14" s="113"/>
      <c r="OAM14" s="113"/>
      <c r="OAN14" s="113"/>
      <c r="OAO14" s="113"/>
      <c r="OAP14" s="113"/>
      <c r="OAQ14" s="113"/>
      <c r="OAR14" s="113"/>
      <c r="OAS14" s="113"/>
      <c r="OAT14" s="113"/>
      <c r="OAU14" s="113"/>
      <c r="OAV14" s="113"/>
      <c r="OAW14" s="113"/>
      <c r="OAX14" s="113"/>
      <c r="OAY14" s="113"/>
      <c r="OAZ14" s="113"/>
      <c r="OBA14" s="113"/>
      <c r="OBB14" s="113"/>
      <c r="OBC14" s="113"/>
      <c r="OBD14" s="113"/>
      <c r="OBE14" s="113"/>
      <c r="OBF14" s="113"/>
      <c r="OBG14" s="113"/>
      <c r="OBH14" s="113"/>
      <c r="OBI14" s="113"/>
      <c r="OBJ14" s="113"/>
      <c r="OBK14" s="113"/>
      <c r="OBL14" s="113"/>
      <c r="OBM14" s="113"/>
      <c r="OBN14" s="113"/>
      <c r="OBO14" s="113"/>
      <c r="OBP14" s="113"/>
      <c r="OBQ14" s="113"/>
      <c r="OBR14" s="113"/>
      <c r="OBS14" s="113"/>
      <c r="OBT14" s="113"/>
      <c r="OBU14" s="113"/>
      <c r="OBV14" s="113"/>
      <c r="OBW14" s="113"/>
      <c r="OBX14" s="113"/>
      <c r="OBY14" s="113"/>
      <c r="OBZ14" s="113"/>
      <c r="OCA14" s="113"/>
      <c r="OCB14" s="113"/>
      <c r="OCC14" s="113"/>
      <c r="OCD14" s="113"/>
      <c r="OCE14" s="113"/>
      <c r="OCF14" s="113"/>
      <c r="OCG14" s="113"/>
      <c r="OCH14" s="113"/>
      <c r="OCI14" s="113"/>
      <c r="OCJ14" s="113"/>
      <c r="OCK14" s="113"/>
      <c r="OCL14" s="113"/>
      <c r="OCM14" s="113"/>
      <c r="OCN14" s="113"/>
      <c r="OCO14" s="113"/>
      <c r="OCP14" s="113"/>
      <c r="OCQ14" s="113"/>
      <c r="OCR14" s="113"/>
      <c r="OCS14" s="113"/>
      <c r="OCT14" s="113"/>
      <c r="OCU14" s="113"/>
      <c r="OCV14" s="113"/>
      <c r="OCW14" s="113"/>
      <c r="OCX14" s="113"/>
      <c r="OCY14" s="113"/>
      <c r="OCZ14" s="113"/>
      <c r="ODA14" s="113"/>
      <c r="ODB14" s="113"/>
      <c r="ODC14" s="113"/>
      <c r="ODD14" s="113"/>
      <c r="ODE14" s="113"/>
      <c r="ODF14" s="113"/>
      <c r="ODG14" s="113"/>
      <c r="ODH14" s="113"/>
      <c r="ODI14" s="113"/>
      <c r="ODJ14" s="113"/>
      <c r="ODK14" s="113"/>
      <c r="ODL14" s="113"/>
      <c r="ODM14" s="113"/>
      <c r="ODN14" s="113"/>
      <c r="ODO14" s="113"/>
      <c r="ODP14" s="113"/>
      <c r="ODQ14" s="113"/>
      <c r="ODR14" s="113"/>
      <c r="ODS14" s="113"/>
      <c r="ODT14" s="113"/>
      <c r="ODU14" s="113"/>
      <c r="ODV14" s="113"/>
      <c r="ODW14" s="113"/>
      <c r="ODX14" s="113"/>
      <c r="ODY14" s="113"/>
      <c r="ODZ14" s="113"/>
      <c r="OEA14" s="113"/>
      <c r="OEB14" s="113"/>
      <c r="OEC14" s="113"/>
      <c r="OED14" s="113"/>
      <c r="OEE14" s="113"/>
      <c r="OEF14" s="113"/>
      <c r="OEG14" s="113"/>
      <c r="OEH14" s="113"/>
      <c r="OEI14" s="113"/>
      <c r="OEJ14" s="113"/>
      <c r="OEK14" s="113"/>
      <c r="OEL14" s="113"/>
      <c r="OEM14" s="113"/>
      <c r="OEN14" s="113"/>
      <c r="OEO14" s="113"/>
      <c r="OEP14" s="113"/>
      <c r="OEQ14" s="113"/>
      <c r="OER14" s="113"/>
      <c r="OES14" s="113"/>
      <c r="OET14" s="113"/>
      <c r="OEU14" s="113"/>
      <c r="OEV14" s="113"/>
      <c r="OEW14" s="113"/>
      <c r="OEX14" s="113"/>
      <c r="OEY14" s="113"/>
      <c r="OEZ14" s="113"/>
      <c r="OFA14" s="113"/>
      <c r="OFB14" s="113"/>
      <c r="OFC14" s="113"/>
      <c r="OFD14" s="113"/>
      <c r="OFE14" s="113"/>
      <c r="OFF14" s="113"/>
      <c r="OFG14" s="113"/>
      <c r="OFH14" s="113"/>
      <c r="OFI14" s="113"/>
      <c r="OFJ14" s="113"/>
      <c r="OFK14" s="113"/>
      <c r="OFL14" s="113"/>
      <c r="OFM14" s="113"/>
      <c r="OFN14" s="113"/>
      <c r="OFO14" s="113"/>
      <c r="OFP14" s="113"/>
      <c r="OFQ14" s="113"/>
      <c r="OFR14" s="113"/>
      <c r="OFS14" s="113"/>
      <c r="OFT14" s="113"/>
      <c r="OFU14" s="113"/>
      <c r="OFV14" s="113"/>
      <c r="OFW14" s="113"/>
      <c r="OFX14" s="113"/>
      <c r="OFY14" s="113"/>
      <c r="OFZ14" s="113"/>
      <c r="OGA14" s="113"/>
      <c r="OGB14" s="113"/>
      <c r="OGC14" s="113"/>
      <c r="OGD14" s="113"/>
      <c r="OGE14" s="113"/>
      <c r="OGF14" s="113"/>
      <c r="OGG14" s="113"/>
      <c r="OGH14" s="113"/>
      <c r="OGI14" s="113"/>
      <c r="OGJ14" s="113"/>
      <c r="OGK14" s="113"/>
      <c r="OGL14" s="113"/>
      <c r="OGM14" s="113"/>
      <c r="OGN14" s="113"/>
      <c r="OGO14" s="113"/>
      <c r="OGP14" s="113"/>
      <c r="OGQ14" s="113"/>
      <c r="OGR14" s="113"/>
      <c r="OGS14" s="113"/>
      <c r="OGT14" s="113"/>
      <c r="OGU14" s="113"/>
      <c r="OGV14" s="113"/>
      <c r="OGW14" s="113"/>
      <c r="OGX14" s="113"/>
      <c r="OGY14" s="113"/>
      <c r="OGZ14" s="113"/>
      <c r="OHA14" s="113"/>
      <c r="OHB14" s="113"/>
      <c r="OHC14" s="113"/>
      <c r="OHD14" s="113"/>
      <c r="OHE14" s="113"/>
      <c r="OHF14" s="113"/>
      <c r="OHG14" s="113"/>
      <c r="OHH14" s="113"/>
      <c r="OHI14" s="113"/>
      <c r="OHJ14" s="113"/>
      <c r="OHK14" s="113"/>
      <c r="OHL14" s="113"/>
      <c r="OHM14" s="113"/>
      <c r="OHN14" s="113"/>
      <c r="OHO14" s="113"/>
      <c r="OHP14" s="113"/>
      <c r="OHQ14" s="113"/>
      <c r="OHR14" s="113"/>
      <c r="OHS14" s="113"/>
      <c r="OHT14" s="113"/>
      <c r="OHU14" s="113"/>
      <c r="OHV14" s="113"/>
      <c r="OHW14" s="113"/>
      <c r="OHX14" s="113"/>
      <c r="OHY14" s="113"/>
      <c r="OHZ14" s="113"/>
      <c r="OIA14" s="113"/>
      <c r="OIB14" s="113"/>
      <c r="OIC14" s="113"/>
      <c r="OID14" s="113"/>
      <c r="OIE14" s="113"/>
      <c r="OIF14" s="113"/>
      <c r="OIG14" s="113"/>
      <c r="OIH14" s="113"/>
      <c r="OII14" s="113"/>
      <c r="OIJ14" s="113"/>
      <c r="OIK14" s="113"/>
      <c r="OIL14" s="113"/>
      <c r="OIM14" s="113"/>
      <c r="OIN14" s="113"/>
      <c r="OIO14" s="113"/>
      <c r="OIP14" s="113"/>
      <c r="OIQ14" s="113"/>
      <c r="OIR14" s="113"/>
      <c r="OIS14" s="113"/>
      <c r="OIT14" s="113"/>
      <c r="OIU14" s="113"/>
      <c r="OIV14" s="113"/>
      <c r="OIW14" s="113"/>
      <c r="OIX14" s="113"/>
      <c r="OIY14" s="113"/>
      <c r="OIZ14" s="113"/>
      <c r="OJA14" s="113"/>
      <c r="OJB14" s="113"/>
      <c r="OJC14" s="113"/>
      <c r="OJD14" s="113"/>
      <c r="OJE14" s="113"/>
      <c r="OJF14" s="113"/>
      <c r="OJG14" s="113"/>
      <c r="OJH14" s="113"/>
      <c r="OJI14" s="113"/>
      <c r="OJJ14" s="113"/>
      <c r="OJK14" s="113"/>
      <c r="OJL14" s="113"/>
      <c r="OJM14" s="113"/>
      <c r="OJN14" s="113"/>
      <c r="OJO14" s="113"/>
      <c r="OJP14" s="113"/>
      <c r="OJQ14" s="113"/>
      <c r="OJR14" s="113"/>
      <c r="OJS14" s="113"/>
      <c r="OJT14" s="113"/>
      <c r="OJU14" s="113"/>
      <c r="OJV14" s="113"/>
      <c r="OJW14" s="113"/>
      <c r="OJX14" s="113"/>
      <c r="OJY14" s="113"/>
      <c r="OJZ14" s="113"/>
      <c r="OKA14" s="113"/>
      <c r="OKB14" s="113"/>
      <c r="OKC14" s="113"/>
      <c r="OKD14" s="113"/>
      <c r="OKE14" s="113"/>
      <c r="OKF14" s="113"/>
      <c r="OKG14" s="113"/>
      <c r="OKH14" s="113"/>
      <c r="OKI14" s="113"/>
      <c r="OKJ14" s="113"/>
      <c r="OKK14" s="113"/>
      <c r="OKL14" s="113"/>
      <c r="OKM14" s="113"/>
      <c r="OKN14" s="113"/>
      <c r="OKO14" s="113"/>
      <c r="OKP14" s="113"/>
      <c r="OKQ14" s="113"/>
      <c r="OKR14" s="113"/>
      <c r="OKS14" s="113"/>
      <c r="OKT14" s="113"/>
      <c r="OKU14" s="113"/>
      <c r="OKV14" s="113"/>
      <c r="OKW14" s="113"/>
      <c r="OKX14" s="113"/>
      <c r="OKY14" s="113"/>
      <c r="OKZ14" s="113"/>
      <c r="OLA14" s="113"/>
      <c r="OLB14" s="113"/>
      <c r="OLC14" s="113"/>
      <c r="OLD14" s="113"/>
      <c r="OLE14" s="113"/>
      <c r="OLF14" s="113"/>
      <c r="OLG14" s="113"/>
      <c r="OLH14" s="113"/>
      <c r="OLI14" s="113"/>
      <c r="OLJ14" s="113"/>
      <c r="OLK14" s="113"/>
      <c r="OLL14" s="113"/>
      <c r="OLM14" s="113"/>
      <c r="OLN14" s="113"/>
      <c r="OLO14" s="113"/>
      <c r="OLP14" s="113"/>
      <c r="OLQ14" s="113"/>
      <c r="OLR14" s="113"/>
      <c r="OLS14" s="113"/>
      <c r="OLT14" s="113"/>
      <c r="OLU14" s="113"/>
      <c r="OLV14" s="113"/>
      <c r="OLW14" s="113"/>
      <c r="OLX14" s="113"/>
      <c r="OLY14" s="113"/>
      <c r="OLZ14" s="113"/>
      <c r="OMA14" s="113"/>
      <c r="OMB14" s="113"/>
      <c r="OMC14" s="113"/>
      <c r="OMD14" s="113"/>
      <c r="OME14" s="113"/>
      <c r="OMF14" s="113"/>
      <c r="OMG14" s="113"/>
      <c r="OMH14" s="113"/>
      <c r="OMI14" s="113"/>
      <c r="OMJ14" s="113"/>
      <c r="OMK14" s="113"/>
      <c r="OML14" s="113"/>
      <c r="OMM14" s="113"/>
      <c r="OMN14" s="113"/>
      <c r="OMO14" s="113"/>
      <c r="OMP14" s="113"/>
      <c r="OMQ14" s="113"/>
      <c r="OMR14" s="113"/>
      <c r="OMS14" s="113"/>
      <c r="OMT14" s="113"/>
      <c r="OMU14" s="113"/>
      <c r="OMV14" s="113"/>
      <c r="OMW14" s="113"/>
      <c r="OMX14" s="113"/>
      <c r="OMY14" s="113"/>
      <c r="OMZ14" s="113"/>
      <c r="ONA14" s="113"/>
      <c r="ONB14" s="113"/>
      <c r="ONC14" s="113"/>
      <c r="OND14" s="113"/>
      <c r="ONE14" s="113"/>
      <c r="ONF14" s="113"/>
      <c r="ONG14" s="113"/>
      <c r="ONH14" s="113"/>
      <c r="ONI14" s="113"/>
      <c r="ONJ14" s="113"/>
      <c r="ONK14" s="113"/>
      <c r="ONL14" s="113"/>
      <c r="ONM14" s="113"/>
      <c r="ONN14" s="113"/>
      <c r="ONO14" s="113"/>
      <c r="ONP14" s="113"/>
      <c r="ONQ14" s="113"/>
      <c r="ONR14" s="113"/>
      <c r="ONS14" s="113"/>
      <c r="ONT14" s="113"/>
      <c r="ONU14" s="113"/>
      <c r="ONV14" s="113"/>
      <c r="ONW14" s="113"/>
      <c r="ONX14" s="113"/>
      <c r="ONY14" s="113"/>
      <c r="ONZ14" s="113"/>
      <c r="OOA14" s="113"/>
      <c r="OOB14" s="113"/>
      <c r="OOC14" s="113"/>
      <c r="OOD14" s="113"/>
      <c r="OOE14" s="113"/>
      <c r="OOF14" s="113"/>
      <c r="OOG14" s="113"/>
      <c r="OOH14" s="113"/>
      <c r="OOI14" s="113"/>
      <c r="OOJ14" s="113"/>
      <c r="OOK14" s="113"/>
      <c r="OOL14" s="113"/>
      <c r="OOM14" s="113"/>
      <c r="OON14" s="113"/>
      <c r="OOO14" s="113"/>
      <c r="OOP14" s="113"/>
      <c r="OOQ14" s="113"/>
      <c r="OOR14" s="113"/>
      <c r="OOS14" s="113"/>
      <c r="OOT14" s="113"/>
      <c r="OOU14" s="113"/>
      <c r="OOV14" s="113"/>
      <c r="OOW14" s="113"/>
      <c r="OOX14" s="113"/>
      <c r="OOY14" s="113"/>
      <c r="OOZ14" s="113"/>
      <c r="OPA14" s="113"/>
      <c r="OPB14" s="113"/>
      <c r="OPC14" s="113"/>
      <c r="OPD14" s="113"/>
      <c r="OPE14" s="113"/>
      <c r="OPF14" s="113"/>
      <c r="OPG14" s="113"/>
      <c r="OPH14" s="113"/>
      <c r="OPI14" s="113"/>
      <c r="OPJ14" s="113"/>
      <c r="OPK14" s="113"/>
      <c r="OPL14" s="113"/>
      <c r="OPM14" s="113"/>
      <c r="OPN14" s="113"/>
      <c r="OPO14" s="113"/>
      <c r="OPP14" s="113"/>
      <c r="OPQ14" s="113"/>
      <c r="OPR14" s="113"/>
      <c r="OPS14" s="113"/>
      <c r="OPT14" s="113"/>
      <c r="OPU14" s="113"/>
      <c r="OPV14" s="113"/>
      <c r="OPW14" s="113"/>
      <c r="OPX14" s="113"/>
      <c r="OPY14" s="113"/>
      <c r="OPZ14" s="113"/>
      <c r="OQA14" s="113"/>
      <c r="OQB14" s="113"/>
      <c r="OQC14" s="113"/>
      <c r="OQD14" s="113"/>
      <c r="OQE14" s="113"/>
      <c r="OQF14" s="113"/>
      <c r="OQG14" s="113"/>
      <c r="OQH14" s="113"/>
      <c r="OQI14" s="113"/>
      <c r="OQJ14" s="113"/>
      <c r="OQK14" s="113"/>
      <c r="OQL14" s="113"/>
      <c r="OQM14" s="113"/>
      <c r="OQN14" s="113"/>
      <c r="OQO14" s="113"/>
      <c r="OQP14" s="113"/>
      <c r="OQQ14" s="113"/>
      <c r="OQR14" s="113"/>
      <c r="OQS14" s="113"/>
      <c r="OQT14" s="113"/>
      <c r="OQU14" s="113"/>
      <c r="OQV14" s="113"/>
      <c r="OQW14" s="113"/>
      <c r="OQX14" s="113"/>
      <c r="OQY14" s="113"/>
      <c r="OQZ14" s="113"/>
      <c r="ORA14" s="113"/>
      <c r="ORB14" s="113"/>
      <c r="ORC14" s="113"/>
      <c r="ORD14" s="113"/>
      <c r="ORE14" s="113"/>
      <c r="ORF14" s="113"/>
      <c r="ORG14" s="113"/>
      <c r="ORH14" s="113"/>
      <c r="ORI14" s="113"/>
      <c r="ORJ14" s="113"/>
      <c r="ORK14" s="113"/>
      <c r="ORL14" s="113"/>
      <c r="ORM14" s="113"/>
      <c r="ORN14" s="113"/>
      <c r="ORO14" s="113"/>
      <c r="ORP14" s="113"/>
      <c r="ORQ14" s="113"/>
      <c r="ORR14" s="113"/>
      <c r="ORS14" s="113"/>
      <c r="ORT14" s="113"/>
      <c r="ORU14" s="113"/>
      <c r="ORV14" s="113"/>
      <c r="ORW14" s="113"/>
      <c r="ORX14" s="113"/>
      <c r="ORY14" s="113"/>
      <c r="ORZ14" s="113"/>
      <c r="OSA14" s="113"/>
      <c r="OSB14" s="113"/>
      <c r="OSC14" s="113"/>
      <c r="OSD14" s="113"/>
      <c r="OSE14" s="113"/>
      <c r="OSF14" s="113"/>
      <c r="OSG14" s="113"/>
      <c r="OSH14" s="113"/>
      <c r="OSI14" s="113"/>
      <c r="OSJ14" s="113"/>
      <c r="OSK14" s="113"/>
      <c r="OSL14" s="113"/>
      <c r="OSM14" s="113"/>
      <c r="OSN14" s="113"/>
      <c r="OSO14" s="113"/>
      <c r="OSP14" s="113"/>
      <c r="OSQ14" s="113"/>
      <c r="OSR14" s="113"/>
      <c r="OSS14" s="113"/>
      <c r="OST14" s="113"/>
      <c r="OSU14" s="113"/>
      <c r="OSV14" s="113"/>
      <c r="OSW14" s="113"/>
      <c r="OSX14" s="113"/>
      <c r="OSY14" s="113"/>
      <c r="OSZ14" s="113"/>
      <c r="OTA14" s="113"/>
      <c r="OTB14" s="113"/>
      <c r="OTC14" s="113"/>
      <c r="OTD14" s="113"/>
      <c r="OTE14" s="113"/>
      <c r="OTF14" s="113"/>
      <c r="OTG14" s="113"/>
      <c r="OTH14" s="113"/>
      <c r="OTI14" s="113"/>
      <c r="OTJ14" s="113"/>
      <c r="OTK14" s="113"/>
      <c r="OTL14" s="113"/>
      <c r="OTM14" s="113"/>
      <c r="OTN14" s="113"/>
      <c r="OTO14" s="113"/>
      <c r="OTP14" s="113"/>
      <c r="OTQ14" s="113"/>
      <c r="OTR14" s="113"/>
      <c r="OTS14" s="113"/>
      <c r="OTT14" s="113"/>
      <c r="OTU14" s="113"/>
      <c r="OTV14" s="113"/>
      <c r="OTW14" s="113"/>
      <c r="OTX14" s="113"/>
      <c r="OTY14" s="113"/>
      <c r="OTZ14" s="113"/>
      <c r="OUA14" s="113"/>
      <c r="OUB14" s="113"/>
      <c r="OUC14" s="113"/>
      <c r="OUD14" s="113"/>
      <c r="OUE14" s="113"/>
      <c r="OUF14" s="113"/>
      <c r="OUG14" s="113"/>
      <c r="OUH14" s="113"/>
      <c r="OUI14" s="113"/>
      <c r="OUJ14" s="113"/>
      <c r="OUK14" s="113"/>
      <c r="OUL14" s="113"/>
      <c r="OUM14" s="113"/>
      <c r="OUN14" s="113"/>
      <c r="OUO14" s="113"/>
      <c r="OUP14" s="113"/>
      <c r="OUQ14" s="113"/>
      <c r="OUR14" s="113"/>
      <c r="OUS14" s="113"/>
      <c r="OUT14" s="113"/>
      <c r="OUU14" s="113"/>
      <c r="OUV14" s="113"/>
      <c r="OUW14" s="113"/>
      <c r="OUX14" s="113"/>
      <c r="OUY14" s="113"/>
      <c r="OUZ14" s="113"/>
      <c r="OVA14" s="113"/>
      <c r="OVB14" s="113"/>
      <c r="OVC14" s="113"/>
      <c r="OVD14" s="113"/>
      <c r="OVE14" s="113"/>
      <c r="OVF14" s="113"/>
      <c r="OVG14" s="113"/>
      <c r="OVH14" s="113"/>
      <c r="OVI14" s="113"/>
      <c r="OVJ14" s="113"/>
      <c r="OVK14" s="113"/>
      <c r="OVL14" s="113"/>
      <c r="OVM14" s="113"/>
      <c r="OVN14" s="113"/>
      <c r="OVO14" s="113"/>
      <c r="OVP14" s="113"/>
      <c r="OVQ14" s="113"/>
      <c r="OVR14" s="113"/>
      <c r="OVS14" s="113"/>
      <c r="OVT14" s="113"/>
      <c r="OVU14" s="113"/>
      <c r="OVV14" s="113"/>
      <c r="OVW14" s="113"/>
      <c r="OVX14" s="113"/>
      <c r="OVY14" s="113"/>
      <c r="OVZ14" s="113"/>
      <c r="OWA14" s="113"/>
      <c r="OWB14" s="113"/>
      <c r="OWC14" s="113"/>
      <c r="OWD14" s="113"/>
      <c r="OWE14" s="113"/>
      <c r="OWF14" s="113"/>
      <c r="OWG14" s="113"/>
      <c r="OWH14" s="113"/>
      <c r="OWI14" s="113"/>
      <c r="OWJ14" s="113"/>
      <c r="OWK14" s="113"/>
      <c r="OWL14" s="113"/>
      <c r="OWM14" s="113"/>
      <c r="OWN14" s="113"/>
      <c r="OWO14" s="113"/>
      <c r="OWP14" s="113"/>
      <c r="OWQ14" s="113"/>
      <c r="OWR14" s="113"/>
      <c r="OWS14" s="113"/>
      <c r="OWT14" s="113"/>
      <c r="OWU14" s="113"/>
      <c r="OWV14" s="113"/>
      <c r="OWW14" s="113"/>
      <c r="OWX14" s="113"/>
      <c r="OWY14" s="113"/>
      <c r="OWZ14" s="113"/>
      <c r="OXA14" s="113"/>
      <c r="OXB14" s="113"/>
      <c r="OXC14" s="113"/>
      <c r="OXD14" s="113"/>
      <c r="OXE14" s="113"/>
      <c r="OXF14" s="113"/>
      <c r="OXG14" s="113"/>
      <c r="OXH14" s="113"/>
      <c r="OXI14" s="113"/>
      <c r="OXJ14" s="113"/>
      <c r="OXK14" s="113"/>
      <c r="OXL14" s="113"/>
      <c r="OXM14" s="113"/>
      <c r="OXN14" s="113"/>
      <c r="OXO14" s="113"/>
      <c r="OXP14" s="113"/>
      <c r="OXQ14" s="113"/>
      <c r="OXR14" s="113"/>
      <c r="OXS14" s="113"/>
      <c r="OXT14" s="113"/>
      <c r="OXU14" s="113"/>
      <c r="OXV14" s="113"/>
      <c r="OXW14" s="113"/>
      <c r="OXX14" s="113"/>
      <c r="OXY14" s="113"/>
      <c r="OXZ14" s="113"/>
      <c r="OYA14" s="113"/>
      <c r="OYB14" s="113"/>
      <c r="OYC14" s="113"/>
      <c r="OYD14" s="113"/>
      <c r="OYE14" s="113"/>
      <c r="OYF14" s="113"/>
      <c r="OYG14" s="113"/>
      <c r="OYH14" s="113"/>
      <c r="OYI14" s="113"/>
      <c r="OYJ14" s="113"/>
      <c r="OYK14" s="113"/>
      <c r="OYL14" s="113"/>
      <c r="OYM14" s="113"/>
      <c r="OYN14" s="113"/>
      <c r="OYO14" s="113"/>
      <c r="OYP14" s="113"/>
      <c r="OYQ14" s="113"/>
      <c r="OYR14" s="113"/>
      <c r="OYS14" s="113"/>
      <c r="OYT14" s="113"/>
      <c r="OYU14" s="113"/>
      <c r="OYV14" s="113"/>
      <c r="OYW14" s="113"/>
      <c r="OYX14" s="113"/>
      <c r="OYY14" s="113"/>
      <c r="OYZ14" s="113"/>
      <c r="OZA14" s="113"/>
      <c r="OZB14" s="113"/>
      <c r="OZC14" s="113"/>
      <c r="OZD14" s="113"/>
      <c r="OZE14" s="113"/>
      <c r="OZF14" s="113"/>
      <c r="OZG14" s="113"/>
      <c r="OZH14" s="113"/>
      <c r="OZI14" s="113"/>
      <c r="OZJ14" s="113"/>
      <c r="OZK14" s="113"/>
      <c r="OZL14" s="113"/>
      <c r="OZM14" s="113"/>
      <c r="OZN14" s="113"/>
      <c r="OZO14" s="113"/>
      <c r="OZP14" s="113"/>
      <c r="OZQ14" s="113"/>
      <c r="OZR14" s="113"/>
      <c r="OZS14" s="113"/>
      <c r="OZT14" s="113"/>
      <c r="OZU14" s="113"/>
      <c r="OZV14" s="113"/>
      <c r="OZW14" s="113"/>
      <c r="OZX14" s="113"/>
      <c r="OZY14" s="113"/>
      <c r="OZZ14" s="113"/>
      <c r="PAA14" s="113"/>
      <c r="PAB14" s="113"/>
      <c r="PAC14" s="113"/>
      <c r="PAD14" s="113"/>
      <c r="PAE14" s="113"/>
      <c r="PAF14" s="113"/>
      <c r="PAG14" s="113"/>
      <c r="PAH14" s="113"/>
      <c r="PAI14" s="113"/>
      <c r="PAJ14" s="113"/>
      <c r="PAK14" s="113"/>
      <c r="PAL14" s="113"/>
      <c r="PAM14" s="113"/>
      <c r="PAN14" s="113"/>
      <c r="PAO14" s="113"/>
      <c r="PAP14" s="113"/>
      <c r="PAQ14" s="113"/>
      <c r="PAR14" s="113"/>
      <c r="PAS14" s="113"/>
      <c r="PAT14" s="113"/>
      <c r="PAU14" s="113"/>
      <c r="PAV14" s="113"/>
      <c r="PAW14" s="113"/>
      <c r="PAX14" s="113"/>
      <c r="PAY14" s="113"/>
      <c r="PAZ14" s="113"/>
      <c r="PBA14" s="113"/>
      <c r="PBB14" s="113"/>
      <c r="PBC14" s="113"/>
      <c r="PBD14" s="113"/>
      <c r="PBE14" s="113"/>
      <c r="PBF14" s="113"/>
      <c r="PBG14" s="113"/>
      <c r="PBH14" s="113"/>
      <c r="PBI14" s="113"/>
      <c r="PBJ14" s="113"/>
      <c r="PBK14" s="113"/>
      <c r="PBL14" s="113"/>
      <c r="PBM14" s="113"/>
      <c r="PBN14" s="113"/>
      <c r="PBO14" s="113"/>
      <c r="PBP14" s="113"/>
      <c r="PBQ14" s="113"/>
      <c r="PBR14" s="113"/>
      <c r="PBS14" s="113"/>
      <c r="PBT14" s="113"/>
      <c r="PBU14" s="113"/>
      <c r="PBV14" s="113"/>
      <c r="PBW14" s="113"/>
      <c r="PBX14" s="113"/>
      <c r="PBY14" s="113"/>
      <c r="PBZ14" s="113"/>
      <c r="PCA14" s="113"/>
      <c r="PCB14" s="113"/>
      <c r="PCC14" s="113"/>
      <c r="PCD14" s="113"/>
      <c r="PCE14" s="113"/>
      <c r="PCF14" s="113"/>
      <c r="PCG14" s="113"/>
      <c r="PCH14" s="113"/>
      <c r="PCI14" s="113"/>
      <c r="PCJ14" s="113"/>
      <c r="PCK14" s="113"/>
      <c r="PCL14" s="113"/>
      <c r="PCM14" s="113"/>
      <c r="PCN14" s="113"/>
      <c r="PCO14" s="113"/>
      <c r="PCP14" s="113"/>
      <c r="PCQ14" s="113"/>
      <c r="PCR14" s="113"/>
      <c r="PCS14" s="113"/>
      <c r="PCT14" s="113"/>
      <c r="PCU14" s="113"/>
      <c r="PCV14" s="113"/>
      <c r="PCW14" s="113"/>
      <c r="PCX14" s="113"/>
      <c r="PCY14" s="113"/>
      <c r="PCZ14" s="113"/>
      <c r="PDA14" s="113"/>
      <c r="PDB14" s="113"/>
      <c r="PDC14" s="113"/>
      <c r="PDD14" s="113"/>
      <c r="PDE14" s="113"/>
      <c r="PDF14" s="113"/>
      <c r="PDG14" s="113"/>
      <c r="PDH14" s="113"/>
      <c r="PDI14" s="113"/>
      <c r="PDJ14" s="113"/>
      <c r="PDK14" s="113"/>
      <c r="PDL14" s="113"/>
      <c r="PDM14" s="113"/>
      <c r="PDN14" s="113"/>
      <c r="PDO14" s="113"/>
      <c r="PDP14" s="113"/>
      <c r="PDQ14" s="113"/>
      <c r="PDR14" s="113"/>
      <c r="PDS14" s="113"/>
      <c r="PDT14" s="113"/>
      <c r="PDU14" s="113"/>
      <c r="PDV14" s="113"/>
      <c r="PDW14" s="113"/>
      <c r="PDX14" s="113"/>
      <c r="PDY14" s="113"/>
      <c r="PDZ14" s="113"/>
      <c r="PEA14" s="113"/>
      <c r="PEB14" s="113"/>
      <c r="PEC14" s="113"/>
      <c r="PED14" s="113"/>
      <c r="PEE14" s="113"/>
      <c r="PEF14" s="113"/>
      <c r="PEG14" s="113"/>
      <c r="PEH14" s="113"/>
      <c r="PEI14" s="113"/>
      <c r="PEJ14" s="113"/>
      <c r="PEK14" s="113"/>
      <c r="PEL14" s="113"/>
      <c r="PEM14" s="113"/>
      <c r="PEN14" s="113"/>
      <c r="PEO14" s="113"/>
      <c r="PEP14" s="113"/>
      <c r="PEQ14" s="113"/>
      <c r="PER14" s="113"/>
      <c r="PES14" s="113"/>
      <c r="PET14" s="113"/>
      <c r="PEU14" s="113"/>
      <c r="PEV14" s="113"/>
      <c r="PEW14" s="113"/>
      <c r="PEX14" s="113"/>
      <c r="PEY14" s="113"/>
      <c r="PEZ14" s="113"/>
      <c r="PFA14" s="113"/>
      <c r="PFB14" s="113"/>
      <c r="PFC14" s="113"/>
      <c r="PFD14" s="113"/>
      <c r="PFE14" s="113"/>
      <c r="PFF14" s="113"/>
      <c r="PFG14" s="113"/>
      <c r="PFH14" s="113"/>
      <c r="PFI14" s="113"/>
      <c r="PFJ14" s="113"/>
      <c r="PFK14" s="113"/>
      <c r="PFL14" s="113"/>
      <c r="PFM14" s="113"/>
      <c r="PFN14" s="113"/>
      <c r="PFO14" s="113"/>
      <c r="PFP14" s="113"/>
      <c r="PFQ14" s="113"/>
      <c r="PFR14" s="113"/>
      <c r="PFS14" s="113"/>
      <c r="PFT14" s="113"/>
      <c r="PFU14" s="113"/>
      <c r="PFV14" s="113"/>
      <c r="PFW14" s="113"/>
      <c r="PFX14" s="113"/>
      <c r="PFY14" s="113"/>
      <c r="PFZ14" s="113"/>
      <c r="PGA14" s="113"/>
      <c r="PGB14" s="113"/>
      <c r="PGC14" s="113"/>
      <c r="PGD14" s="113"/>
      <c r="PGE14" s="113"/>
      <c r="PGF14" s="113"/>
      <c r="PGG14" s="113"/>
      <c r="PGH14" s="113"/>
      <c r="PGI14" s="113"/>
      <c r="PGJ14" s="113"/>
      <c r="PGK14" s="113"/>
      <c r="PGL14" s="113"/>
      <c r="PGM14" s="113"/>
      <c r="PGN14" s="113"/>
      <c r="PGO14" s="113"/>
      <c r="PGP14" s="113"/>
      <c r="PGQ14" s="113"/>
      <c r="PGR14" s="113"/>
      <c r="PGS14" s="113"/>
      <c r="PGT14" s="113"/>
      <c r="PGU14" s="113"/>
      <c r="PGV14" s="113"/>
      <c r="PGW14" s="113"/>
      <c r="PGX14" s="113"/>
      <c r="PGY14" s="113"/>
      <c r="PGZ14" s="113"/>
      <c r="PHA14" s="113"/>
      <c r="PHB14" s="113"/>
      <c r="PHC14" s="113"/>
      <c r="PHD14" s="113"/>
      <c r="PHE14" s="113"/>
      <c r="PHF14" s="113"/>
      <c r="PHG14" s="113"/>
      <c r="PHH14" s="113"/>
      <c r="PHI14" s="113"/>
      <c r="PHJ14" s="113"/>
      <c r="PHK14" s="113"/>
      <c r="PHL14" s="113"/>
      <c r="PHM14" s="113"/>
      <c r="PHN14" s="113"/>
      <c r="PHO14" s="113"/>
      <c r="PHP14" s="113"/>
      <c r="PHQ14" s="113"/>
      <c r="PHR14" s="113"/>
      <c r="PHS14" s="113"/>
      <c r="PHT14" s="113"/>
      <c r="PHU14" s="113"/>
      <c r="PHV14" s="113"/>
      <c r="PHW14" s="113"/>
      <c r="PHX14" s="113"/>
      <c r="PHY14" s="113"/>
      <c r="PHZ14" s="113"/>
      <c r="PIA14" s="113"/>
      <c r="PIB14" s="113"/>
      <c r="PIC14" s="113"/>
      <c r="PID14" s="113"/>
      <c r="PIE14" s="113"/>
      <c r="PIF14" s="113"/>
      <c r="PIG14" s="113"/>
      <c r="PIH14" s="113"/>
      <c r="PII14" s="113"/>
      <c r="PIJ14" s="113"/>
      <c r="PIK14" s="113"/>
      <c r="PIL14" s="113"/>
      <c r="PIM14" s="113"/>
      <c r="PIN14" s="113"/>
      <c r="PIO14" s="113"/>
      <c r="PIP14" s="113"/>
      <c r="PIQ14" s="113"/>
      <c r="PIR14" s="113"/>
      <c r="PIS14" s="113"/>
      <c r="PIT14" s="113"/>
      <c r="PIU14" s="113"/>
      <c r="PIV14" s="113"/>
      <c r="PIW14" s="113"/>
      <c r="PIX14" s="113"/>
      <c r="PIY14" s="113"/>
      <c r="PIZ14" s="113"/>
      <c r="PJA14" s="113"/>
      <c r="PJB14" s="113"/>
      <c r="PJC14" s="113"/>
      <c r="PJD14" s="113"/>
      <c r="PJE14" s="113"/>
      <c r="PJF14" s="113"/>
      <c r="PJG14" s="113"/>
      <c r="PJH14" s="113"/>
      <c r="PJI14" s="113"/>
      <c r="PJJ14" s="113"/>
      <c r="PJK14" s="113"/>
      <c r="PJL14" s="113"/>
      <c r="PJM14" s="113"/>
      <c r="PJN14" s="113"/>
      <c r="PJO14" s="113"/>
      <c r="PJP14" s="113"/>
      <c r="PJQ14" s="113"/>
      <c r="PJR14" s="113"/>
      <c r="PJS14" s="113"/>
      <c r="PJT14" s="113"/>
      <c r="PJU14" s="113"/>
      <c r="PJV14" s="113"/>
      <c r="PJW14" s="113"/>
      <c r="PJX14" s="113"/>
      <c r="PJY14" s="113"/>
      <c r="PJZ14" s="113"/>
      <c r="PKA14" s="113"/>
      <c r="PKB14" s="113"/>
      <c r="PKC14" s="113"/>
      <c r="PKD14" s="113"/>
      <c r="PKE14" s="113"/>
      <c r="PKF14" s="113"/>
      <c r="PKG14" s="113"/>
      <c r="PKH14" s="113"/>
      <c r="PKI14" s="113"/>
      <c r="PKJ14" s="113"/>
      <c r="PKK14" s="113"/>
      <c r="PKL14" s="113"/>
      <c r="PKM14" s="113"/>
      <c r="PKN14" s="113"/>
      <c r="PKO14" s="113"/>
      <c r="PKP14" s="113"/>
      <c r="PKQ14" s="113"/>
      <c r="PKR14" s="113"/>
      <c r="PKS14" s="113"/>
      <c r="PKT14" s="113"/>
      <c r="PKU14" s="113"/>
      <c r="PKV14" s="113"/>
      <c r="PKW14" s="113"/>
      <c r="PKX14" s="113"/>
      <c r="PKY14" s="113"/>
      <c r="PKZ14" s="113"/>
      <c r="PLA14" s="113"/>
      <c r="PLB14" s="113"/>
      <c r="PLC14" s="113"/>
      <c r="PLD14" s="113"/>
      <c r="PLE14" s="113"/>
      <c r="PLF14" s="113"/>
      <c r="PLG14" s="113"/>
      <c r="PLH14" s="113"/>
      <c r="PLI14" s="113"/>
      <c r="PLJ14" s="113"/>
      <c r="PLK14" s="113"/>
      <c r="PLL14" s="113"/>
      <c r="PLM14" s="113"/>
      <c r="PLN14" s="113"/>
      <c r="PLO14" s="113"/>
      <c r="PLP14" s="113"/>
      <c r="PLQ14" s="113"/>
      <c r="PLR14" s="113"/>
      <c r="PLS14" s="113"/>
      <c r="PLT14" s="113"/>
      <c r="PLU14" s="113"/>
      <c r="PLV14" s="113"/>
      <c r="PLW14" s="113"/>
      <c r="PLX14" s="113"/>
      <c r="PLY14" s="113"/>
      <c r="PLZ14" s="113"/>
      <c r="PMA14" s="113"/>
      <c r="PMB14" s="113"/>
      <c r="PMC14" s="113"/>
      <c r="PMD14" s="113"/>
      <c r="PME14" s="113"/>
      <c r="PMF14" s="113"/>
      <c r="PMG14" s="113"/>
      <c r="PMH14" s="113"/>
      <c r="PMI14" s="113"/>
      <c r="PMJ14" s="113"/>
      <c r="PMK14" s="113"/>
      <c r="PML14" s="113"/>
      <c r="PMM14" s="113"/>
      <c r="PMN14" s="113"/>
      <c r="PMO14" s="113"/>
      <c r="PMP14" s="113"/>
      <c r="PMQ14" s="113"/>
      <c r="PMR14" s="113"/>
      <c r="PMS14" s="113"/>
      <c r="PMT14" s="113"/>
      <c r="PMU14" s="113"/>
      <c r="PMV14" s="113"/>
      <c r="PMW14" s="113"/>
      <c r="PMX14" s="113"/>
      <c r="PMY14" s="113"/>
      <c r="PMZ14" s="113"/>
      <c r="PNA14" s="113"/>
      <c r="PNB14" s="113"/>
      <c r="PNC14" s="113"/>
      <c r="PND14" s="113"/>
      <c r="PNE14" s="113"/>
      <c r="PNF14" s="113"/>
      <c r="PNG14" s="113"/>
      <c r="PNH14" s="113"/>
      <c r="PNI14" s="113"/>
      <c r="PNJ14" s="113"/>
      <c r="PNK14" s="113"/>
      <c r="PNL14" s="113"/>
      <c r="PNM14" s="113"/>
      <c r="PNN14" s="113"/>
      <c r="PNO14" s="113"/>
      <c r="PNP14" s="113"/>
      <c r="PNQ14" s="113"/>
      <c r="PNR14" s="113"/>
      <c r="PNS14" s="113"/>
      <c r="PNT14" s="113"/>
      <c r="PNU14" s="113"/>
      <c r="PNV14" s="113"/>
      <c r="PNW14" s="113"/>
      <c r="PNX14" s="113"/>
      <c r="PNY14" s="113"/>
      <c r="PNZ14" s="113"/>
      <c r="POA14" s="113"/>
      <c r="POB14" s="113"/>
      <c r="POC14" s="113"/>
      <c r="POD14" s="113"/>
      <c r="POE14" s="113"/>
      <c r="POF14" s="113"/>
      <c r="POG14" s="113"/>
      <c r="POH14" s="113"/>
      <c r="POI14" s="113"/>
      <c r="POJ14" s="113"/>
      <c r="POK14" s="113"/>
      <c r="POL14" s="113"/>
      <c r="POM14" s="113"/>
      <c r="PON14" s="113"/>
      <c r="POO14" s="113"/>
      <c r="POP14" s="113"/>
      <c r="POQ14" s="113"/>
      <c r="POR14" s="113"/>
      <c r="POS14" s="113"/>
      <c r="POT14" s="113"/>
      <c r="POU14" s="113"/>
      <c r="POV14" s="113"/>
      <c r="POW14" s="113"/>
      <c r="POX14" s="113"/>
      <c r="POY14" s="113"/>
      <c r="POZ14" s="113"/>
      <c r="PPA14" s="113"/>
      <c r="PPB14" s="113"/>
      <c r="PPC14" s="113"/>
      <c r="PPD14" s="113"/>
      <c r="PPE14" s="113"/>
      <c r="PPF14" s="113"/>
      <c r="PPG14" s="113"/>
      <c r="PPH14" s="113"/>
      <c r="PPI14" s="113"/>
      <c r="PPJ14" s="113"/>
      <c r="PPK14" s="113"/>
      <c r="PPL14" s="113"/>
      <c r="PPM14" s="113"/>
      <c r="PPN14" s="113"/>
      <c r="PPO14" s="113"/>
      <c r="PPP14" s="113"/>
      <c r="PPQ14" s="113"/>
      <c r="PPR14" s="113"/>
      <c r="PPS14" s="113"/>
      <c r="PPT14" s="113"/>
      <c r="PPU14" s="113"/>
      <c r="PPV14" s="113"/>
      <c r="PPW14" s="113"/>
      <c r="PPX14" s="113"/>
      <c r="PPY14" s="113"/>
      <c r="PPZ14" s="113"/>
      <c r="PQA14" s="113"/>
      <c r="PQB14" s="113"/>
      <c r="PQC14" s="113"/>
      <c r="PQD14" s="113"/>
      <c r="PQE14" s="113"/>
      <c r="PQF14" s="113"/>
      <c r="PQG14" s="113"/>
      <c r="PQH14" s="113"/>
      <c r="PQI14" s="113"/>
      <c r="PQJ14" s="113"/>
      <c r="PQK14" s="113"/>
      <c r="PQL14" s="113"/>
      <c r="PQM14" s="113"/>
      <c r="PQN14" s="113"/>
      <c r="PQO14" s="113"/>
      <c r="PQP14" s="113"/>
      <c r="PQQ14" s="113"/>
      <c r="PQR14" s="113"/>
      <c r="PQS14" s="113"/>
      <c r="PQT14" s="113"/>
      <c r="PQU14" s="113"/>
      <c r="PQV14" s="113"/>
      <c r="PQW14" s="113"/>
      <c r="PQX14" s="113"/>
      <c r="PQY14" s="113"/>
      <c r="PQZ14" s="113"/>
      <c r="PRA14" s="113"/>
      <c r="PRB14" s="113"/>
      <c r="PRC14" s="113"/>
      <c r="PRD14" s="113"/>
      <c r="PRE14" s="113"/>
      <c r="PRF14" s="113"/>
      <c r="PRG14" s="113"/>
      <c r="PRH14" s="113"/>
      <c r="PRI14" s="113"/>
      <c r="PRJ14" s="113"/>
      <c r="PRK14" s="113"/>
      <c r="PRL14" s="113"/>
      <c r="PRM14" s="113"/>
      <c r="PRN14" s="113"/>
      <c r="PRO14" s="113"/>
      <c r="PRP14" s="113"/>
      <c r="PRQ14" s="113"/>
      <c r="PRR14" s="113"/>
      <c r="PRS14" s="113"/>
      <c r="PRT14" s="113"/>
      <c r="PRU14" s="113"/>
      <c r="PRV14" s="113"/>
      <c r="PRW14" s="113"/>
      <c r="PRX14" s="113"/>
      <c r="PRY14" s="113"/>
      <c r="PRZ14" s="113"/>
      <c r="PSA14" s="113"/>
      <c r="PSB14" s="113"/>
      <c r="PSC14" s="113"/>
      <c r="PSD14" s="113"/>
      <c r="PSE14" s="113"/>
      <c r="PSF14" s="113"/>
      <c r="PSG14" s="113"/>
      <c r="PSH14" s="113"/>
      <c r="PSI14" s="113"/>
      <c r="PSJ14" s="113"/>
      <c r="PSK14" s="113"/>
      <c r="PSL14" s="113"/>
      <c r="PSM14" s="113"/>
      <c r="PSN14" s="113"/>
      <c r="PSO14" s="113"/>
      <c r="PSP14" s="113"/>
      <c r="PSQ14" s="113"/>
      <c r="PSR14" s="113"/>
      <c r="PSS14" s="113"/>
      <c r="PST14" s="113"/>
      <c r="PSU14" s="113"/>
      <c r="PSV14" s="113"/>
      <c r="PSW14" s="113"/>
      <c r="PSX14" s="113"/>
      <c r="PSY14" s="113"/>
      <c r="PSZ14" s="113"/>
      <c r="PTA14" s="113"/>
      <c r="PTB14" s="113"/>
      <c r="PTC14" s="113"/>
      <c r="PTD14" s="113"/>
      <c r="PTE14" s="113"/>
      <c r="PTF14" s="113"/>
      <c r="PTG14" s="113"/>
      <c r="PTH14" s="113"/>
      <c r="PTI14" s="113"/>
      <c r="PTJ14" s="113"/>
      <c r="PTK14" s="113"/>
      <c r="PTL14" s="113"/>
      <c r="PTM14" s="113"/>
      <c r="PTN14" s="113"/>
      <c r="PTO14" s="113"/>
      <c r="PTP14" s="113"/>
      <c r="PTQ14" s="113"/>
      <c r="PTR14" s="113"/>
      <c r="PTS14" s="113"/>
      <c r="PTT14" s="113"/>
      <c r="PTU14" s="113"/>
      <c r="PTV14" s="113"/>
      <c r="PTW14" s="113"/>
      <c r="PTX14" s="113"/>
      <c r="PTY14" s="113"/>
      <c r="PTZ14" s="113"/>
      <c r="PUA14" s="113"/>
      <c r="PUB14" s="113"/>
      <c r="PUC14" s="113"/>
      <c r="PUD14" s="113"/>
      <c r="PUE14" s="113"/>
      <c r="PUF14" s="113"/>
      <c r="PUG14" s="113"/>
      <c r="PUH14" s="113"/>
      <c r="PUI14" s="113"/>
      <c r="PUJ14" s="113"/>
      <c r="PUK14" s="113"/>
      <c r="PUL14" s="113"/>
      <c r="PUM14" s="113"/>
      <c r="PUN14" s="113"/>
      <c r="PUO14" s="113"/>
      <c r="PUP14" s="113"/>
      <c r="PUQ14" s="113"/>
      <c r="PUR14" s="113"/>
      <c r="PUS14" s="113"/>
      <c r="PUT14" s="113"/>
      <c r="PUU14" s="113"/>
      <c r="PUV14" s="113"/>
      <c r="PUW14" s="113"/>
      <c r="PUX14" s="113"/>
      <c r="PUY14" s="113"/>
      <c r="PUZ14" s="113"/>
      <c r="PVA14" s="113"/>
      <c r="PVB14" s="113"/>
      <c r="PVC14" s="113"/>
      <c r="PVD14" s="113"/>
      <c r="PVE14" s="113"/>
      <c r="PVF14" s="113"/>
      <c r="PVG14" s="113"/>
      <c r="PVH14" s="113"/>
      <c r="PVI14" s="113"/>
      <c r="PVJ14" s="113"/>
      <c r="PVK14" s="113"/>
      <c r="PVL14" s="113"/>
      <c r="PVM14" s="113"/>
      <c r="PVN14" s="113"/>
      <c r="PVO14" s="113"/>
      <c r="PVP14" s="113"/>
      <c r="PVQ14" s="113"/>
      <c r="PVR14" s="113"/>
      <c r="PVS14" s="113"/>
      <c r="PVT14" s="113"/>
      <c r="PVU14" s="113"/>
      <c r="PVV14" s="113"/>
      <c r="PVW14" s="113"/>
      <c r="PVX14" s="113"/>
      <c r="PVY14" s="113"/>
      <c r="PVZ14" s="113"/>
      <c r="PWA14" s="113"/>
      <c r="PWB14" s="113"/>
      <c r="PWC14" s="113"/>
      <c r="PWD14" s="113"/>
      <c r="PWE14" s="113"/>
      <c r="PWF14" s="113"/>
      <c r="PWG14" s="113"/>
      <c r="PWH14" s="113"/>
      <c r="PWI14" s="113"/>
      <c r="PWJ14" s="113"/>
      <c r="PWK14" s="113"/>
      <c r="PWL14" s="113"/>
      <c r="PWM14" s="113"/>
      <c r="PWN14" s="113"/>
      <c r="PWO14" s="113"/>
      <c r="PWP14" s="113"/>
      <c r="PWQ14" s="113"/>
      <c r="PWR14" s="113"/>
      <c r="PWS14" s="113"/>
      <c r="PWT14" s="113"/>
      <c r="PWU14" s="113"/>
      <c r="PWV14" s="113"/>
      <c r="PWW14" s="113"/>
      <c r="PWX14" s="113"/>
      <c r="PWY14" s="113"/>
      <c r="PWZ14" s="113"/>
      <c r="PXA14" s="113"/>
      <c r="PXB14" s="113"/>
      <c r="PXC14" s="113"/>
      <c r="PXD14" s="113"/>
      <c r="PXE14" s="113"/>
      <c r="PXF14" s="113"/>
      <c r="PXG14" s="113"/>
      <c r="PXH14" s="113"/>
      <c r="PXI14" s="113"/>
      <c r="PXJ14" s="113"/>
      <c r="PXK14" s="113"/>
      <c r="PXL14" s="113"/>
      <c r="PXM14" s="113"/>
      <c r="PXN14" s="113"/>
      <c r="PXO14" s="113"/>
      <c r="PXP14" s="113"/>
      <c r="PXQ14" s="113"/>
      <c r="PXR14" s="113"/>
      <c r="PXS14" s="113"/>
      <c r="PXT14" s="113"/>
      <c r="PXU14" s="113"/>
      <c r="PXV14" s="113"/>
      <c r="PXW14" s="113"/>
      <c r="PXX14" s="113"/>
      <c r="PXY14" s="113"/>
      <c r="PXZ14" s="113"/>
      <c r="PYA14" s="113"/>
      <c r="PYB14" s="113"/>
      <c r="PYC14" s="113"/>
      <c r="PYD14" s="113"/>
      <c r="PYE14" s="113"/>
      <c r="PYF14" s="113"/>
      <c r="PYG14" s="113"/>
      <c r="PYH14" s="113"/>
      <c r="PYI14" s="113"/>
      <c r="PYJ14" s="113"/>
      <c r="PYK14" s="113"/>
      <c r="PYL14" s="113"/>
      <c r="PYM14" s="113"/>
      <c r="PYN14" s="113"/>
      <c r="PYO14" s="113"/>
      <c r="PYP14" s="113"/>
      <c r="PYQ14" s="113"/>
      <c r="PYR14" s="113"/>
      <c r="PYS14" s="113"/>
      <c r="PYT14" s="113"/>
      <c r="PYU14" s="113"/>
      <c r="PYV14" s="113"/>
      <c r="PYW14" s="113"/>
      <c r="PYX14" s="113"/>
      <c r="PYY14" s="113"/>
      <c r="PYZ14" s="113"/>
      <c r="PZA14" s="113"/>
      <c r="PZB14" s="113"/>
      <c r="PZC14" s="113"/>
      <c r="PZD14" s="113"/>
      <c r="PZE14" s="113"/>
      <c r="PZF14" s="113"/>
      <c r="PZG14" s="113"/>
      <c r="PZH14" s="113"/>
      <c r="PZI14" s="113"/>
      <c r="PZJ14" s="113"/>
      <c r="PZK14" s="113"/>
      <c r="PZL14" s="113"/>
      <c r="PZM14" s="113"/>
      <c r="PZN14" s="113"/>
      <c r="PZO14" s="113"/>
      <c r="PZP14" s="113"/>
      <c r="PZQ14" s="113"/>
      <c r="PZR14" s="113"/>
      <c r="PZS14" s="113"/>
      <c r="PZT14" s="113"/>
      <c r="PZU14" s="113"/>
      <c r="PZV14" s="113"/>
      <c r="PZW14" s="113"/>
      <c r="PZX14" s="113"/>
      <c r="PZY14" s="113"/>
      <c r="PZZ14" s="113"/>
      <c r="QAA14" s="113"/>
      <c r="QAB14" s="113"/>
      <c r="QAC14" s="113"/>
      <c r="QAD14" s="113"/>
      <c r="QAE14" s="113"/>
      <c r="QAF14" s="113"/>
      <c r="QAG14" s="113"/>
      <c r="QAH14" s="113"/>
      <c r="QAI14" s="113"/>
      <c r="QAJ14" s="113"/>
      <c r="QAK14" s="113"/>
      <c r="QAL14" s="113"/>
      <c r="QAM14" s="113"/>
      <c r="QAN14" s="113"/>
      <c r="QAO14" s="113"/>
      <c r="QAP14" s="113"/>
      <c r="QAQ14" s="113"/>
      <c r="QAR14" s="113"/>
      <c r="QAS14" s="113"/>
      <c r="QAT14" s="113"/>
      <c r="QAU14" s="113"/>
      <c r="QAV14" s="113"/>
      <c r="QAW14" s="113"/>
      <c r="QAX14" s="113"/>
      <c r="QAY14" s="113"/>
      <c r="QAZ14" s="113"/>
      <c r="QBA14" s="113"/>
      <c r="QBB14" s="113"/>
      <c r="QBC14" s="113"/>
      <c r="QBD14" s="113"/>
      <c r="QBE14" s="113"/>
      <c r="QBF14" s="113"/>
      <c r="QBG14" s="113"/>
      <c r="QBH14" s="113"/>
      <c r="QBI14" s="113"/>
      <c r="QBJ14" s="113"/>
      <c r="QBK14" s="113"/>
      <c r="QBL14" s="113"/>
      <c r="QBM14" s="113"/>
      <c r="QBN14" s="113"/>
      <c r="QBO14" s="113"/>
      <c r="QBP14" s="113"/>
      <c r="QBQ14" s="113"/>
      <c r="QBR14" s="113"/>
      <c r="QBS14" s="113"/>
      <c r="QBT14" s="113"/>
      <c r="QBU14" s="113"/>
      <c r="QBV14" s="113"/>
      <c r="QBW14" s="113"/>
      <c r="QBX14" s="113"/>
      <c r="QBY14" s="113"/>
      <c r="QBZ14" s="113"/>
      <c r="QCA14" s="113"/>
      <c r="QCB14" s="113"/>
      <c r="QCC14" s="113"/>
      <c r="QCD14" s="113"/>
      <c r="QCE14" s="113"/>
      <c r="QCF14" s="113"/>
      <c r="QCG14" s="113"/>
      <c r="QCH14" s="113"/>
      <c r="QCI14" s="113"/>
      <c r="QCJ14" s="113"/>
      <c r="QCK14" s="113"/>
      <c r="QCL14" s="113"/>
      <c r="QCM14" s="113"/>
      <c r="QCN14" s="113"/>
      <c r="QCO14" s="113"/>
      <c r="QCP14" s="113"/>
      <c r="QCQ14" s="113"/>
      <c r="QCR14" s="113"/>
      <c r="QCS14" s="113"/>
      <c r="QCT14" s="113"/>
      <c r="QCU14" s="113"/>
      <c r="QCV14" s="113"/>
      <c r="QCW14" s="113"/>
      <c r="QCX14" s="113"/>
      <c r="QCY14" s="113"/>
      <c r="QCZ14" s="113"/>
      <c r="QDA14" s="113"/>
      <c r="QDB14" s="113"/>
      <c r="QDC14" s="113"/>
      <c r="QDD14" s="113"/>
      <c r="QDE14" s="113"/>
      <c r="QDF14" s="113"/>
      <c r="QDG14" s="113"/>
      <c r="QDH14" s="113"/>
      <c r="QDI14" s="113"/>
      <c r="QDJ14" s="113"/>
      <c r="QDK14" s="113"/>
      <c r="QDL14" s="113"/>
      <c r="QDM14" s="113"/>
      <c r="QDN14" s="113"/>
      <c r="QDO14" s="113"/>
      <c r="QDP14" s="113"/>
      <c r="QDQ14" s="113"/>
      <c r="QDR14" s="113"/>
      <c r="QDS14" s="113"/>
      <c r="QDT14" s="113"/>
      <c r="QDU14" s="113"/>
      <c r="QDV14" s="113"/>
      <c r="QDW14" s="113"/>
      <c r="QDX14" s="113"/>
      <c r="QDY14" s="113"/>
      <c r="QDZ14" s="113"/>
      <c r="QEA14" s="113"/>
      <c r="QEB14" s="113"/>
      <c r="QEC14" s="113"/>
      <c r="QED14" s="113"/>
      <c r="QEE14" s="113"/>
      <c r="QEF14" s="113"/>
      <c r="QEG14" s="113"/>
      <c r="QEH14" s="113"/>
      <c r="QEI14" s="113"/>
      <c r="QEJ14" s="113"/>
      <c r="QEK14" s="113"/>
      <c r="QEL14" s="113"/>
      <c r="QEM14" s="113"/>
      <c r="QEN14" s="113"/>
      <c r="QEO14" s="113"/>
      <c r="QEP14" s="113"/>
      <c r="QEQ14" s="113"/>
      <c r="QER14" s="113"/>
      <c r="QES14" s="113"/>
      <c r="QET14" s="113"/>
      <c r="QEU14" s="113"/>
      <c r="QEV14" s="113"/>
      <c r="QEW14" s="113"/>
      <c r="QEX14" s="113"/>
      <c r="QEY14" s="113"/>
      <c r="QEZ14" s="113"/>
      <c r="QFA14" s="113"/>
      <c r="QFB14" s="113"/>
      <c r="QFC14" s="113"/>
      <c r="QFD14" s="113"/>
      <c r="QFE14" s="113"/>
      <c r="QFF14" s="113"/>
      <c r="QFG14" s="113"/>
      <c r="QFH14" s="113"/>
      <c r="QFI14" s="113"/>
      <c r="QFJ14" s="113"/>
      <c r="QFK14" s="113"/>
      <c r="QFL14" s="113"/>
      <c r="QFM14" s="113"/>
      <c r="QFN14" s="113"/>
      <c r="QFO14" s="113"/>
      <c r="QFP14" s="113"/>
      <c r="QFQ14" s="113"/>
      <c r="QFR14" s="113"/>
      <c r="QFS14" s="113"/>
      <c r="QFT14" s="113"/>
      <c r="QFU14" s="113"/>
      <c r="QFV14" s="113"/>
      <c r="QFW14" s="113"/>
      <c r="QFX14" s="113"/>
      <c r="QFY14" s="113"/>
      <c r="QFZ14" s="113"/>
      <c r="QGA14" s="113"/>
      <c r="QGB14" s="113"/>
      <c r="QGC14" s="113"/>
      <c r="QGD14" s="113"/>
      <c r="QGE14" s="113"/>
      <c r="QGF14" s="113"/>
      <c r="QGG14" s="113"/>
      <c r="QGH14" s="113"/>
      <c r="QGI14" s="113"/>
      <c r="QGJ14" s="113"/>
      <c r="QGK14" s="113"/>
      <c r="QGL14" s="113"/>
      <c r="QGM14" s="113"/>
      <c r="QGN14" s="113"/>
      <c r="QGO14" s="113"/>
      <c r="QGP14" s="113"/>
      <c r="QGQ14" s="113"/>
      <c r="QGR14" s="113"/>
      <c r="QGS14" s="113"/>
      <c r="QGT14" s="113"/>
      <c r="QGU14" s="113"/>
      <c r="QGV14" s="113"/>
      <c r="QGW14" s="113"/>
      <c r="QGX14" s="113"/>
      <c r="QGY14" s="113"/>
      <c r="QGZ14" s="113"/>
      <c r="QHA14" s="113"/>
      <c r="QHB14" s="113"/>
      <c r="QHC14" s="113"/>
      <c r="QHD14" s="113"/>
      <c r="QHE14" s="113"/>
      <c r="QHF14" s="113"/>
      <c r="QHG14" s="113"/>
      <c r="QHH14" s="113"/>
      <c r="QHI14" s="113"/>
      <c r="QHJ14" s="113"/>
      <c r="QHK14" s="113"/>
      <c r="QHL14" s="113"/>
      <c r="QHM14" s="113"/>
      <c r="QHN14" s="113"/>
      <c r="QHO14" s="113"/>
      <c r="QHP14" s="113"/>
      <c r="QHQ14" s="113"/>
      <c r="QHR14" s="113"/>
      <c r="QHS14" s="113"/>
      <c r="QHT14" s="113"/>
      <c r="QHU14" s="113"/>
      <c r="QHV14" s="113"/>
      <c r="QHW14" s="113"/>
      <c r="QHX14" s="113"/>
      <c r="QHY14" s="113"/>
      <c r="QHZ14" s="113"/>
      <c r="QIA14" s="113"/>
      <c r="QIB14" s="113"/>
      <c r="QIC14" s="113"/>
      <c r="QID14" s="113"/>
      <c r="QIE14" s="113"/>
      <c r="QIF14" s="113"/>
      <c r="QIG14" s="113"/>
      <c r="QIH14" s="113"/>
      <c r="QII14" s="113"/>
      <c r="QIJ14" s="113"/>
      <c r="QIK14" s="113"/>
      <c r="QIL14" s="113"/>
      <c r="QIM14" s="113"/>
      <c r="QIN14" s="113"/>
      <c r="QIO14" s="113"/>
      <c r="QIP14" s="113"/>
      <c r="QIQ14" s="113"/>
      <c r="QIR14" s="113"/>
      <c r="QIS14" s="113"/>
      <c r="QIT14" s="113"/>
      <c r="QIU14" s="113"/>
      <c r="QIV14" s="113"/>
      <c r="QIW14" s="113"/>
      <c r="QIX14" s="113"/>
      <c r="QIY14" s="113"/>
      <c r="QIZ14" s="113"/>
      <c r="QJA14" s="113"/>
      <c r="QJB14" s="113"/>
      <c r="QJC14" s="113"/>
      <c r="QJD14" s="113"/>
      <c r="QJE14" s="113"/>
      <c r="QJF14" s="113"/>
      <c r="QJG14" s="113"/>
      <c r="QJH14" s="113"/>
      <c r="QJI14" s="113"/>
      <c r="QJJ14" s="113"/>
      <c r="QJK14" s="113"/>
      <c r="QJL14" s="113"/>
      <c r="QJM14" s="113"/>
      <c r="QJN14" s="113"/>
      <c r="QJO14" s="113"/>
      <c r="QJP14" s="113"/>
      <c r="QJQ14" s="113"/>
      <c r="QJR14" s="113"/>
      <c r="QJS14" s="113"/>
      <c r="QJT14" s="113"/>
      <c r="QJU14" s="113"/>
      <c r="QJV14" s="113"/>
      <c r="QJW14" s="113"/>
      <c r="QJX14" s="113"/>
      <c r="QJY14" s="113"/>
      <c r="QJZ14" s="113"/>
      <c r="QKA14" s="113"/>
      <c r="QKB14" s="113"/>
      <c r="QKC14" s="113"/>
      <c r="QKD14" s="113"/>
      <c r="QKE14" s="113"/>
      <c r="QKF14" s="113"/>
      <c r="QKG14" s="113"/>
      <c r="QKH14" s="113"/>
      <c r="QKI14" s="113"/>
      <c r="QKJ14" s="113"/>
      <c r="QKK14" s="113"/>
      <c r="QKL14" s="113"/>
      <c r="QKM14" s="113"/>
      <c r="QKN14" s="113"/>
      <c r="QKO14" s="113"/>
      <c r="QKP14" s="113"/>
      <c r="QKQ14" s="113"/>
      <c r="QKR14" s="113"/>
      <c r="QKS14" s="113"/>
      <c r="QKT14" s="113"/>
      <c r="QKU14" s="113"/>
      <c r="QKV14" s="113"/>
      <c r="QKW14" s="113"/>
      <c r="QKX14" s="113"/>
      <c r="QKY14" s="113"/>
      <c r="QKZ14" s="113"/>
      <c r="QLA14" s="113"/>
      <c r="QLB14" s="113"/>
      <c r="QLC14" s="113"/>
      <c r="QLD14" s="113"/>
      <c r="QLE14" s="113"/>
      <c r="QLF14" s="113"/>
      <c r="QLG14" s="113"/>
      <c r="QLH14" s="113"/>
      <c r="QLI14" s="113"/>
      <c r="QLJ14" s="113"/>
      <c r="QLK14" s="113"/>
      <c r="QLL14" s="113"/>
      <c r="QLM14" s="113"/>
      <c r="QLN14" s="113"/>
      <c r="QLO14" s="113"/>
      <c r="QLP14" s="113"/>
      <c r="QLQ14" s="113"/>
      <c r="QLR14" s="113"/>
      <c r="QLS14" s="113"/>
      <c r="QLT14" s="113"/>
      <c r="QLU14" s="113"/>
      <c r="QLV14" s="113"/>
      <c r="QLW14" s="113"/>
      <c r="QLX14" s="113"/>
      <c r="QLY14" s="113"/>
      <c r="QLZ14" s="113"/>
      <c r="QMA14" s="113"/>
      <c r="QMB14" s="113"/>
      <c r="QMC14" s="113"/>
      <c r="QMD14" s="113"/>
      <c r="QME14" s="113"/>
      <c r="QMF14" s="113"/>
      <c r="QMG14" s="113"/>
      <c r="QMH14" s="113"/>
      <c r="QMI14" s="113"/>
      <c r="QMJ14" s="113"/>
      <c r="QMK14" s="113"/>
      <c r="QML14" s="113"/>
      <c r="QMM14" s="113"/>
      <c r="QMN14" s="113"/>
      <c r="QMO14" s="113"/>
      <c r="QMP14" s="113"/>
      <c r="QMQ14" s="113"/>
      <c r="QMR14" s="113"/>
      <c r="QMS14" s="113"/>
      <c r="QMT14" s="113"/>
      <c r="QMU14" s="113"/>
      <c r="QMV14" s="113"/>
      <c r="QMW14" s="113"/>
      <c r="QMX14" s="113"/>
      <c r="QMY14" s="113"/>
      <c r="QMZ14" s="113"/>
      <c r="QNA14" s="113"/>
      <c r="QNB14" s="113"/>
      <c r="QNC14" s="113"/>
      <c r="QND14" s="113"/>
      <c r="QNE14" s="113"/>
      <c r="QNF14" s="113"/>
      <c r="QNG14" s="113"/>
      <c r="QNH14" s="113"/>
      <c r="QNI14" s="113"/>
      <c r="QNJ14" s="113"/>
      <c r="QNK14" s="113"/>
      <c r="QNL14" s="113"/>
      <c r="QNM14" s="113"/>
      <c r="QNN14" s="113"/>
      <c r="QNO14" s="113"/>
      <c r="QNP14" s="113"/>
      <c r="QNQ14" s="113"/>
      <c r="QNR14" s="113"/>
      <c r="QNS14" s="113"/>
      <c r="QNT14" s="113"/>
      <c r="QNU14" s="113"/>
      <c r="QNV14" s="113"/>
      <c r="QNW14" s="113"/>
      <c r="QNX14" s="113"/>
      <c r="QNY14" s="113"/>
      <c r="QNZ14" s="113"/>
      <c r="QOA14" s="113"/>
      <c r="QOB14" s="113"/>
      <c r="QOC14" s="113"/>
      <c r="QOD14" s="113"/>
      <c r="QOE14" s="113"/>
      <c r="QOF14" s="113"/>
      <c r="QOG14" s="113"/>
      <c r="QOH14" s="113"/>
      <c r="QOI14" s="113"/>
      <c r="QOJ14" s="113"/>
      <c r="QOK14" s="113"/>
      <c r="QOL14" s="113"/>
      <c r="QOM14" s="113"/>
      <c r="QON14" s="113"/>
      <c r="QOO14" s="113"/>
      <c r="QOP14" s="113"/>
      <c r="QOQ14" s="113"/>
      <c r="QOR14" s="113"/>
      <c r="QOS14" s="113"/>
      <c r="QOT14" s="113"/>
      <c r="QOU14" s="113"/>
      <c r="QOV14" s="113"/>
      <c r="QOW14" s="113"/>
      <c r="QOX14" s="113"/>
      <c r="QOY14" s="113"/>
      <c r="QOZ14" s="113"/>
      <c r="QPA14" s="113"/>
      <c r="QPB14" s="113"/>
      <c r="QPC14" s="113"/>
      <c r="QPD14" s="113"/>
      <c r="QPE14" s="113"/>
      <c r="QPF14" s="113"/>
      <c r="QPG14" s="113"/>
      <c r="QPH14" s="113"/>
      <c r="QPI14" s="113"/>
      <c r="QPJ14" s="113"/>
      <c r="QPK14" s="113"/>
      <c r="QPL14" s="113"/>
      <c r="QPM14" s="113"/>
      <c r="QPN14" s="113"/>
      <c r="QPO14" s="113"/>
      <c r="QPP14" s="113"/>
      <c r="QPQ14" s="113"/>
      <c r="QPR14" s="113"/>
      <c r="QPS14" s="113"/>
      <c r="QPT14" s="113"/>
      <c r="QPU14" s="113"/>
      <c r="QPV14" s="113"/>
      <c r="QPW14" s="113"/>
      <c r="QPX14" s="113"/>
      <c r="QPY14" s="113"/>
      <c r="QPZ14" s="113"/>
      <c r="QQA14" s="113"/>
      <c r="QQB14" s="113"/>
      <c r="QQC14" s="113"/>
      <c r="QQD14" s="113"/>
      <c r="QQE14" s="113"/>
      <c r="QQF14" s="113"/>
      <c r="QQG14" s="113"/>
      <c r="QQH14" s="113"/>
      <c r="QQI14" s="113"/>
      <c r="QQJ14" s="113"/>
      <c r="QQK14" s="113"/>
      <c r="QQL14" s="113"/>
      <c r="QQM14" s="113"/>
      <c r="QQN14" s="113"/>
      <c r="QQO14" s="113"/>
      <c r="QQP14" s="113"/>
      <c r="QQQ14" s="113"/>
      <c r="QQR14" s="113"/>
      <c r="QQS14" s="113"/>
      <c r="QQT14" s="113"/>
      <c r="QQU14" s="113"/>
      <c r="QQV14" s="113"/>
      <c r="QQW14" s="113"/>
      <c r="QQX14" s="113"/>
      <c r="QQY14" s="113"/>
      <c r="QQZ14" s="113"/>
      <c r="QRA14" s="113"/>
      <c r="QRB14" s="113"/>
      <c r="QRC14" s="113"/>
      <c r="QRD14" s="113"/>
      <c r="QRE14" s="113"/>
      <c r="QRF14" s="113"/>
      <c r="QRG14" s="113"/>
      <c r="QRH14" s="113"/>
      <c r="QRI14" s="113"/>
      <c r="QRJ14" s="113"/>
      <c r="QRK14" s="113"/>
      <c r="QRL14" s="113"/>
      <c r="QRM14" s="113"/>
      <c r="QRN14" s="113"/>
      <c r="QRO14" s="113"/>
      <c r="QRP14" s="113"/>
      <c r="QRQ14" s="113"/>
      <c r="QRR14" s="113"/>
      <c r="QRS14" s="113"/>
      <c r="QRT14" s="113"/>
      <c r="QRU14" s="113"/>
      <c r="QRV14" s="113"/>
      <c r="QRW14" s="113"/>
      <c r="QRX14" s="113"/>
      <c r="QRY14" s="113"/>
      <c r="QRZ14" s="113"/>
      <c r="QSA14" s="113"/>
      <c r="QSB14" s="113"/>
      <c r="QSC14" s="113"/>
      <c r="QSD14" s="113"/>
      <c r="QSE14" s="113"/>
      <c r="QSF14" s="113"/>
      <c r="QSG14" s="113"/>
      <c r="QSH14" s="113"/>
      <c r="QSI14" s="113"/>
      <c r="QSJ14" s="113"/>
      <c r="QSK14" s="113"/>
      <c r="QSL14" s="113"/>
      <c r="QSM14" s="113"/>
      <c r="QSN14" s="113"/>
      <c r="QSO14" s="113"/>
      <c r="QSP14" s="113"/>
      <c r="QSQ14" s="113"/>
      <c r="QSR14" s="113"/>
      <c r="QSS14" s="113"/>
      <c r="QST14" s="113"/>
      <c r="QSU14" s="113"/>
      <c r="QSV14" s="113"/>
      <c r="QSW14" s="113"/>
      <c r="QSX14" s="113"/>
      <c r="QSY14" s="113"/>
      <c r="QSZ14" s="113"/>
      <c r="QTA14" s="113"/>
      <c r="QTB14" s="113"/>
      <c r="QTC14" s="113"/>
      <c r="QTD14" s="113"/>
      <c r="QTE14" s="113"/>
      <c r="QTF14" s="113"/>
      <c r="QTG14" s="113"/>
      <c r="QTH14" s="113"/>
      <c r="QTI14" s="113"/>
      <c r="QTJ14" s="113"/>
      <c r="QTK14" s="113"/>
      <c r="QTL14" s="113"/>
      <c r="QTM14" s="113"/>
      <c r="QTN14" s="113"/>
      <c r="QTO14" s="113"/>
      <c r="QTP14" s="113"/>
      <c r="QTQ14" s="113"/>
      <c r="QTR14" s="113"/>
      <c r="QTS14" s="113"/>
      <c r="QTT14" s="113"/>
      <c r="QTU14" s="113"/>
      <c r="QTV14" s="113"/>
      <c r="QTW14" s="113"/>
      <c r="QTX14" s="113"/>
      <c r="QTY14" s="113"/>
      <c r="QTZ14" s="113"/>
      <c r="QUA14" s="113"/>
      <c r="QUB14" s="113"/>
      <c r="QUC14" s="113"/>
      <c r="QUD14" s="113"/>
      <c r="QUE14" s="113"/>
      <c r="QUF14" s="113"/>
      <c r="QUG14" s="113"/>
      <c r="QUH14" s="113"/>
      <c r="QUI14" s="113"/>
      <c r="QUJ14" s="113"/>
      <c r="QUK14" s="113"/>
      <c r="QUL14" s="113"/>
      <c r="QUM14" s="113"/>
      <c r="QUN14" s="113"/>
      <c r="QUO14" s="113"/>
      <c r="QUP14" s="113"/>
      <c r="QUQ14" s="113"/>
      <c r="QUR14" s="113"/>
      <c r="QUS14" s="113"/>
      <c r="QUT14" s="113"/>
      <c r="QUU14" s="113"/>
      <c r="QUV14" s="113"/>
      <c r="QUW14" s="113"/>
      <c r="QUX14" s="113"/>
      <c r="QUY14" s="113"/>
      <c r="QUZ14" s="113"/>
      <c r="QVA14" s="113"/>
      <c r="QVB14" s="113"/>
      <c r="QVC14" s="113"/>
      <c r="QVD14" s="113"/>
      <c r="QVE14" s="113"/>
      <c r="QVF14" s="113"/>
      <c r="QVG14" s="113"/>
      <c r="QVH14" s="113"/>
      <c r="QVI14" s="113"/>
      <c r="QVJ14" s="113"/>
      <c r="QVK14" s="113"/>
      <c r="QVL14" s="113"/>
      <c r="QVM14" s="113"/>
      <c r="QVN14" s="113"/>
      <c r="QVO14" s="113"/>
      <c r="QVP14" s="113"/>
      <c r="QVQ14" s="113"/>
      <c r="QVR14" s="113"/>
      <c r="QVS14" s="113"/>
      <c r="QVT14" s="113"/>
      <c r="QVU14" s="113"/>
      <c r="QVV14" s="113"/>
      <c r="QVW14" s="113"/>
      <c r="QVX14" s="113"/>
      <c r="QVY14" s="113"/>
      <c r="QVZ14" s="113"/>
      <c r="QWA14" s="113"/>
      <c r="QWB14" s="113"/>
      <c r="QWC14" s="113"/>
      <c r="QWD14" s="113"/>
      <c r="QWE14" s="113"/>
      <c r="QWF14" s="113"/>
      <c r="QWG14" s="113"/>
      <c r="QWH14" s="113"/>
      <c r="QWI14" s="113"/>
      <c r="QWJ14" s="113"/>
      <c r="QWK14" s="113"/>
      <c r="QWL14" s="113"/>
      <c r="QWM14" s="113"/>
      <c r="QWN14" s="113"/>
      <c r="QWO14" s="113"/>
      <c r="QWP14" s="113"/>
      <c r="QWQ14" s="113"/>
      <c r="QWR14" s="113"/>
      <c r="QWS14" s="113"/>
      <c r="QWT14" s="113"/>
      <c r="QWU14" s="113"/>
      <c r="QWV14" s="113"/>
      <c r="QWW14" s="113"/>
      <c r="QWX14" s="113"/>
      <c r="QWY14" s="113"/>
      <c r="QWZ14" s="113"/>
      <c r="QXA14" s="113"/>
      <c r="QXB14" s="113"/>
      <c r="QXC14" s="113"/>
      <c r="QXD14" s="113"/>
      <c r="QXE14" s="113"/>
      <c r="QXF14" s="113"/>
      <c r="QXG14" s="113"/>
      <c r="QXH14" s="113"/>
      <c r="QXI14" s="113"/>
      <c r="QXJ14" s="113"/>
      <c r="QXK14" s="113"/>
      <c r="QXL14" s="113"/>
      <c r="QXM14" s="113"/>
      <c r="QXN14" s="113"/>
      <c r="QXO14" s="113"/>
      <c r="QXP14" s="113"/>
      <c r="QXQ14" s="113"/>
      <c r="QXR14" s="113"/>
      <c r="QXS14" s="113"/>
      <c r="QXT14" s="113"/>
      <c r="QXU14" s="113"/>
      <c r="QXV14" s="113"/>
      <c r="QXW14" s="113"/>
      <c r="QXX14" s="113"/>
      <c r="QXY14" s="113"/>
      <c r="QXZ14" s="113"/>
      <c r="QYA14" s="113"/>
      <c r="QYB14" s="113"/>
      <c r="QYC14" s="113"/>
      <c r="QYD14" s="113"/>
      <c r="QYE14" s="113"/>
      <c r="QYF14" s="113"/>
      <c r="QYG14" s="113"/>
      <c r="QYH14" s="113"/>
      <c r="QYI14" s="113"/>
      <c r="QYJ14" s="113"/>
      <c r="QYK14" s="113"/>
      <c r="QYL14" s="113"/>
      <c r="QYM14" s="113"/>
      <c r="QYN14" s="113"/>
      <c r="QYO14" s="113"/>
      <c r="QYP14" s="113"/>
      <c r="QYQ14" s="113"/>
      <c r="QYR14" s="113"/>
      <c r="QYS14" s="113"/>
      <c r="QYT14" s="113"/>
      <c r="QYU14" s="113"/>
      <c r="QYV14" s="113"/>
      <c r="QYW14" s="113"/>
      <c r="QYX14" s="113"/>
      <c r="QYY14" s="113"/>
      <c r="QYZ14" s="113"/>
      <c r="QZA14" s="113"/>
      <c r="QZB14" s="113"/>
      <c r="QZC14" s="113"/>
      <c r="QZD14" s="113"/>
      <c r="QZE14" s="113"/>
      <c r="QZF14" s="113"/>
      <c r="QZG14" s="113"/>
      <c r="QZH14" s="113"/>
      <c r="QZI14" s="113"/>
      <c r="QZJ14" s="113"/>
      <c r="QZK14" s="113"/>
      <c r="QZL14" s="113"/>
      <c r="QZM14" s="113"/>
      <c r="QZN14" s="113"/>
      <c r="QZO14" s="113"/>
      <c r="QZP14" s="113"/>
      <c r="QZQ14" s="113"/>
      <c r="QZR14" s="113"/>
      <c r="QZS14" s="113"/>
      <c r="QZT14" s="113"/>
      <c r="QZU14" s="113"/>
      <c r="QZV14" s="113"/>
      <c r="QZW14" s="113"/>
      <c r="QZX14" s="113"/>
      <c r="QZY14" s="113"/>
      <c r="QZZ14" s="113"/>
      <c r="RAA14" s="113"/>
      <c r="RAB14" s="113"/>
      <c r="RAC14" s="113"/>
      <c r="RAD14" s="113"/>
      <c r="RAE14" s="113"/>
      <c r="RAF14" s="113"/>
      <c r="RAG14" s="113"/>
      <c r="RAH14" s="113"/>
      <c r="RAI14" s="113"/>
      <c r="RAJ14" s="113"/>
      <c r="RAK14" s="113"/>
      <c r="RAL14" s="113"/>
      <c r="RAM14" s="113"/>
      <c r="RAN14" s="113"/>
      <c r="RAO14" s="113"/>
      <c r="RAP14" s="113"/>
      <c r="RAQ14" s="113"/>
      <c r="RAR14" s="113"/>
      <c r="RAS14" s="113"/>
      <c r="RAT14" s="113"/>
      <c r="RAU14" s="113"/>
      <c r="RAV14" s="113"/>
      <c r="RAW14" s="113"/>
      <c r="RAX14" s="113"/>
      <c r="RAY14" s="113"/>
      <c r="RAZ14" s="113"/>
      <c r="RBA14" s="113"/>
      <c r="RBB14" s="113"/>
      <c r="RBC14" s="113"/>
      <c r="RBD14" s="113"/>
      <c r="RBE14" s="113"/>
      <c r="RBF14" s="113"/>
      <c r="RBG14" s="113"/>
      <c r="RBH14" s="113"/>
      <c r="RBI14" s="113"/>
      <c r="RBJ14" s="113"/>
      <c r="RBK14" s="113"/>
      <c r="RBL14" s="113"/>
      <c r="RBM14" s="113"/>
      <c r="RBN14" s="113"/>
      <c r="RBO14" s="113"/>
      <c r="RBP14" s="113"/>
      <c r="RBQ14" s="113"/>
      <c r="RBR14" s="113"/>
      <c r="RBS14" s="113"/>
      <c r="RBT14" s="113"/>
      <c r="RBU14" s="113"/>
      <c r="RBV14" s="113"/>
      <c r="RBW14" s="113"/>
      <c r="RBX14" s="113"/>
      <c r="RBY14" s="113"/>
      <c r="RBZ14" s="113"/>
      <c r="RCA14" s="113"/>
      <c r="RCB14" s="113"/>
      <c r="RCC14" s="113"/>
      <c r="RCD14" s="113"/>
      <c r="RCE14" s="113"/>
      <c r="RCF14" s="113"/>
      <c r="RCG14" s="113"/>
      <c r="RCH14" s="113"/>
      <c r="RCI14" s="113"/>
      <c r="RCJ14" s="113"/>
      <c r="RCK14" s="113"/>
      <c r="RCL14" s="113"/>
      <c r="RCM14" s="113"/>
      <c r="RCN14" s="113"/>
      <c r="RCO14" s="113"/>
      <c r="RCP14" s="113"/>
      <c r="RCQ14" s="113"/>
      <c r="RCR14" s="113"/>
      <c r="RCS14" s="113"/>
      <c r="RCT14" s="113"/>
      <c r="RCU14" s="113"/>
      <c r="RCV14" s="113"/>
      <c r="RCW14" s="113"/>
      <c r="RCX14" s="113"/>
      <c r="RCY14" s="113"/>
      <c r="RCZ14" s="113"/>
      <c r="RDA14" s="113"/>
      <c r="RDB14" s="113"/>
      <c r="RDC14" s="113"/>
      <c r="RDD14" s="113"/>
      <c r="RDE14" s="113"/>
      <c r="RDF14" s="113"/>
      <c r="RDG14" s="113"/>
      <c r="RDH14" s="113"/>
      <c r="RDI14" s="113"/>
      <c r="RDJ14" s="113"/>
      <c r="RDK14" s="113"/>
      <c r="RDL14" s="113"/>
      <c r="RDM14" s="113"/>
      <c r="RDN14" s="113"/>
      <c r="RDO14" s="113"/>
      <c r="RDP14" s="113"/>
      <c r="RDQ14" s="113"/>
      <c r="RDR14" s="113"/>
      <c r="RDS14" s="113"/>
      <c r="RDT14" s="113"/>
      <c r="RDU14" s="113"/>
      <c r="RDV14" s="113"/>
      <c r="RDW14" s="113"/>
      <c r="RDX14" s="113"/>
      <c r="RDY14" s="113"/>
      <c r="RDZ14" s="113"/>
      <c r="REA14" s="113"/>
      <c r="REB14" s="113"/>
      <c r="REC14" s="113"/>
      <c r="RED14" s="113"/>
      <c r="REE14" s="113"/>
      <c r="REF14" s="113"/>
      <c r="REG14" s="113"/>
      <c r="REH14" s="113"/>
      <c r="REI14" s="113"/>
      <c r="REJ14" s="113"/>
      <c r="REK14" s="113"/>
      <c r="REL14" s="113"/>
      <c r="REM14" s="113"/>
      <c r="REN14" s="113"/>
      <c r="REO14" s="113"/>
      <c r="REP14" s="113"/>
      <c r="REQ14" s="113"/>
      <c r="RER14" s="113"/>
      <c r="RES14" s="113"/>
      <c r="RET14" s="113"/>
      <c r="REU14" s="113"/>
      <c r="REV14" s="113"/>
      <c r="REW14" s="113"/>
      <c r="REX14" s="113"/>
      <c r="REY14" s="113"/>
      <c r="REZ14" s="113"/>
      <c r="RFA14" s="113"/>
      <c r="RFB14" s="113"/>
      <c r="RFC14" s="113"/>
      <c r="RFD14" s="113"/>
      <c r="RFE14" s="113"/>
      <c r="RFF14" s="113"/>
      <c r="RFG14" s="113"/>
      <c r="RFH14" s="113"/>
      <c r="RFI14" s="113"/>
      <c r="RFJ14" s="113"/>
      <c r="RFK14" s="113"/>
      <c r="RFL14" s="113"/>
      <c r="RFM14" s="113"/>
      <c r="RFN14" s="113"/>
      <c r="RFO14" s="113"/>
      <c r="RFP14" s="113"/>
      <c r="RFQ14" s="113"/>
      <c r="RFR14" s="113"/>
      <c r="RFS14" s="113"/>
      <c r="RFT14" s="113"/>
      <c r="RFU14" s="113"/>
      <c r="RFV14" s="113"/>
      <c r="RFW14" s="113"/>
      <c r="RFX14" s="113"/>
      <c r="RFY14" s="113"/>
      <c r="RFZ14" s="113"/>
      <c r="RGA14" s="113"/>
      <c r="RGB14" s="113"/>
      <c r="RGC14" s="113"/>
      <c r="RGD14" s="113"/>
      <c r="RGE14" s="113"/>
      <c r="RGF14" s="113"/>
      <c r="RGG14" s="113"/>
      <c r="RGH14" s="113"/>
      <c r="RGI14" s="113"/>
      <c r="RGJ14" s="113"/>
      <c r="RGK14" s="113"/>
      <c r="RGL14" s="113"/>
      <c r="RGM14" s="113"/>
      <c r="RGN14" s="113"/>
      <c r="RGO14" s="113"/>
      <c r="RGP14" s="113"/>
      <c r="RGQ14" s="113"/>
      <c r="RGR14" s="113"/>
      <c r="RGS14" s="113"/>
      <c r="RGT14" s="113"/>
      <c r="RGU14" s="113"/>
      <c r="RGV14" s="113"/>
      <c r="RGW14" s="113"/>
      <c r="RGX14" s="113"/>
      <c r="RGY14" s="113"/>
      <c r="RGZ14" s="113"/>
      <c r="RHA14" s="113"/>
      <c r="RHB14" s="113"/>
      <c r="RHC14" s="113"/>
      <c r="RHD14" s="113"/>
      <c r="RHE14" s="113"/>
      <c r="RHF14" s="113"/>
      <c r="RHG14" s="113"/>
      <c r="RHH14" s="113"/>
      <c r="RHI14" s="113"/>
      <c r="RHJ14" s="113"/>
      <c r="RHK14" s="113"/>
      <c r="RHL14" s="113"/>
      <c r="RHM14" s="113"/>
      <c r="RHN14" s="113"/>
      <c r="RHO14" s="113"/>
      <c r="RHP14" s="113"/>
      <c r="RHQ14" s="113"/>
      <c r="RHR14" s="113"/>
      <c r="RHS14" s="113"/>
      <c r="RHT14" s="113"/>
      <c r="RHU14" s="113"/>
      <c r="RHV14" s="113"/>
      <c r="RHW14" s="113"/>
      <c r="RHX14" s="113"/>
      <c r="RHY14" s="113"/>
      <c r="RHZ14" s="113"/>
      <c r="RIA14" s="113"/>
      <c r="RIB14" s="113"/>
      <c r="RIC14" s="113"/>
      <c r="RID14" s="113"/>
      <c r="RIE14" s="113"/>
      <c r="RIF14" s="113"/>
      <c r="RIG14" s="113"/>
      <c r="RIH14" s="113"/>
      <c r="RII14" s="113"/>
      <c r="RIJ14" s="113"/>
      <c r="RIK14" s="113"/>
      <c r="RIL14" s="113"/>
      <c r="RIM14" s="113"/>
      <c r="RIN14" s="113"/>
      <c r="RIO14" s="113"/>
      <c r="RIP14" s="113"/>
      <c r="RIQ14" s="113"/>
      <c r="RIR14" s="113"/>
      <c r="RIS14" s="113"/>
      <c r="RIT14" s="113"/>
      <c r="RIU14" s="113"/>
      <c r="RIV14" s="113"/>
      <c r="RIW14" s="113"/>
      <c r="RIX14" s="113"/>
      <c r="RIY14" s="113"/>
      <c r="RIZ14" s="113"/>
      <c r="RJA14" s="113"/>
      <c r="RJB14" s="113"/>
      <c r="RJC14" s="113"/>
      <c r="RJD14" s="113"/>
      <c r="RJE14" s="113"/>
      <c r="RJF14" s="113"/>
      <c r="RJG14" s="113"/>
      <c r="RJH14" s="113"/>
      <c r="RJI14" s="113"/>
      <c r="RJJ14" s="113"/>
      <c r="RJK14" s="113"/>
      <c r="RJL14" s="113"/>
      <c r="RJM14" s="113"/>
      <c r="RJN14" s="113"/>
      <c r="RJO14" s="113"/>
      <c r="RJP14" s="113"/>
      <c r="RJQ14" s="113"/>
      <c r="RJR14" s="113"/>
      <c r="RJS14" s="113"/>
      <c r="RJT14" s="113"/>
      <c r="RJU14" s="113"/>
      <c r="RJV14" s="113"/>
      <c r="RJW14" s="113"/>
      <c r="RJX14" s="113"/>
      <c r="RJY14" s="113"/>
      <c r="RJZ14" s="113"/>
      <c r="RKA14" s="113"/>
      <c r="RKB14" s="113"/>
      <c r="RKC14" s="113"/>
      <c r="RKD14" s="113"/>
      <c r="RKE14" s="113"/>
      <c r="RKF14" s="113"/>
      <c r="RKG14" s="113"/>
      <c r="RKH14" s="113"/>
      <c r="RKI14" s="113"/>
      <c r="RKJ14" s="113"/>
      <c r="RKK14" s="113"/>
      <c r="RKL14" s="113"/>
      <c r="RKM14" s="113"/>
      <c r="RKN14" s="113"/>
      <c r="RKO14" s="113"/>
      <c r="RKP14" s="113"/>
      <c r="RKQ14" s="113"/>
      <c r="RKR14" s="113"/>
      <c r="RKS14" s="113"/>
      <c r="RKT14" s="113"/>
      <c r="RKU14" s="113"/>
      <c r="RKV14" s="113"/>
      <c r="RKW14" s="113"/>
      <c r="RKX14" s="113"/>
      <c r="RKY14" s="113"/>
      <c r="RKZ14" s="113"/>
      <c r="RLA14" s="113"/>
      <c r="RLB14" s="113"/>
      <c r="RLC14" s="113"/>
      <c r="RLD14" s="113"/>
      <c r="RLE14" s="113"/>
      <c r="RLF14" s="113"/>
      <c r="RLG14" s="113"/>
      <c r="RLH14" s="113"/>
      <c r="RLI14" s="113"/>
      <c r="RLJ14" s="113"/>
      <c r="RLK14" s="113"/>
      <c r="RLL14" s="113"/>
      <c r="RLM14" s="113"/>
      <c r="RLN14" s="113"/>
      <c r="RLO14" s="113"/>
      <c r="RLP14" s="113"/>
      <c r="RLQ14" s="113"/>
      <c r="RLR14" s="113"/>
      <c r="RLS14" s="113"/>
      <c r="RLT14" s="113"/>
      <c r="RLU14" s="113"/>
      <c r="RLV14" s="113"/>
      <c r="RLW14" s="113"/>
      <c r="RLX14" s="113"/>
      <c r="RLY14" s="113"/>
      <c r="RLZ14" s="113"/>
      <c r="RMA14" s="113"/>
      <c r="RMB14" s="113"/>
      <c r="RMC14" s="113"/>
      <c r="RMD14" s="113"/>
      <c r="RME14" s="113"/>
      <c r="RMF14" s="113"/>
      <c r="RMG14" s="113"/>
      <c r="RMH14" s="113"/>
      <c r="RMI14" s="113"/>
      <c r="RMJ14" s="113"/>
      <c r="RMK14" s="113"/>
      <c r="RML14" s="113"/>
      <c r="RMM14" s="113"/>
      <c r="RMN14" s="113"/>
      <c r="RMO14" s="113"/>
      <c r="RMP14" s="113"/>
      <c r="RMQ14" s="113"/>
      <c r="RMR14" s="113"/>
      <c r="RMS14" s="113"/>
      <c r="RMT14" s="113"/>
      <c r="RMU14" s="113"/>
      <c r="RMV14" s="113"/>
      <c r="RMW14" s="113"/>
      <c r="RMX14" s="113"/>
      <c r="RMY14" s="113"/>
      <c r="RMZ14" s="113"/>
      <c r="RNA14" s="113"/>
      <c r="RNB14" s="113"/>
      <c r="RNC14" s="113"/>
      <c r="RND14" s="113"/>
      <c r="RNE14" s="113"/>
      <c r="RNF14" s="113"/>
      <c r="RNG14" s="113"/>
      <c r="RNH14" s="113"/>
      <c r="RNI14" s="113"/>
      <c r="RNJ14" s="113"/>
      <c r="RNK14" s="113"/>
      <c r="RNL14" s="113"/>
      <c r="RNM14" s="113"/>
      <c r="RNN14" s="113"/>
      <c r="RNO14" s="113"/>
      <c r="RNP14" s="113"/>
      <c r="RNQ14" s="113"/>
      <c r="RNR14" s="113"/>
      <c r="RNS14" s="113"/>
      <c r="RNT14" s="113"/>
      <c r="RNU14" s="113"/>
      <c r="RNV14" s="113"/>
      <c r="RNW14" s="113"/>
      <c r="RNX14" s="113"/>
      <c r="RNY14" s="113"/>
      <c r="RNZ14" s="113"/>
      <c r="ROA14" s="113"/>
      <c r="ROB14" s="113"/>
      <c r="ROC14" s="113"/>
      <c r="ROD14" s="113"/>
      <c r="ROE14" s="113"/>
      <c r="ROF14" s="113"/>
      <c r="ROG14" s="113"/>
      <c r="ROH14" s="113"/>
      <c r="ROI14" s="113"/>
      <c r="ROJ14" s="113"/>
      <c r="ROK14" s="113"/>
      <c r="ROL14" s="113"/>
      <c r="ROM14" s="113"/>
      <c r="RON14" s="113"/>
      <c r="ROO14" s="113"/>
      <c r="ROP14" s="113"/>
      <c r="ROQ14" s="113"/>
      <c r="ROR14" s="113"/>
      <c r="ROS14" s="113"/>
      <c r="ROT14" s="113"/>
      <c r="ROU14" s="113"/>
      <c r="ROV14" s="113"/>
      <c r="ROW14" s="113"/>
      <c r="ROX14" s="113"/>
      <c r="ROY14" s="113"/>
      <c r="ROZ14" s="113"/>
      <c r="RPA14" s="113"/>
      <c r="RPB14" s="113"/>
      <c r="RPC14" s="113"/>
      <c r="RPD14" s="113"/>
      <c r="RPE14" s="113"/>
      <c r="RPF14" s="113"/>
      <c r="RPG14" s="113"/>
      <c r="RPH14" s="113"/>
      <c r="RPI14" s="113"/>
      <c r="RPJ14" s="113"/>
      <c r="RPK14" s="113"/>
      <c r="RPL14" s="113"/>
      <c r="RPM14" s="113"/>
      <c r="RPN14" s="113"/>
      <c r="RPO14" s="113"/>
      <c r="RPP14" s="113"/>
      <c r="RPQ14" s="113"/>
      <c r="RPR14" s="113"/>
      <c r="RPS14" s="113"/>
      <c r="RPT14" s="113"/>
      <c r="RPU14" s="113"/>
      <c r="RPV14" s="113"/>
      <c r="RPW14" s="113"/>
      <c r="RPX14" s="113"/>
      <c r="RPY14" s="113"/>
      <c r="RPZ14" s="113"/>
      <c r="RQA14" s="113"/>
      <c r="RQB14" s="113"/>
      <c r="RQC14" s="113"/>
      <c r="RQD14" s="113"/>
      <c r="RQE14" s="113"/>
      <c r="RQF14" s="113"/>
      <c r="RQG14" s="113"/>
      <c r="RQH14" s="113"/>
      <c r="RQI14" s="113"/>
      <c r="RQJ14" s="113"/>
      <c r="RQK14" s="113"/>
      <c r="RQL14" s="113"/>
      <c r="RQM14" s="113"/>
      <c r="RQN14" s="113"/>
      <c r="RQO14" s="113"/>
      <c r="RQP14" s="113"/>
      <c r="RQQ14" s="113"/>
      <c r="RQR14" s="113"/>
      <c r="RQS14" s="113"/>
      <c r="RQT14" s="113"/>
      <c r="RQU14" s="113"/>
      <c r="RQV14" s="113"/>
      <c r="RQW14" s="113"/>
      <c r="RQX14" s="113"/>
      <c r="RQY14" s="113"/>
      <c r="RQZ14" s="113"/>
      <c r="RRA14" s="113"/>
      <c r="RRB14" s="113"/>
      <c r="RRC14" s="113"/>
      <c r="RRD14" s="113"/>
      <c r="RRE14" s="113"/>
      <c r="RRF14" s="113"/>
      <c r="RRG14" s="113"/>
      <c r="RRH14" s="113"/>
      <c r="RRI14" s="113"/>
      <c r="RRJ14" s="113"/>
      <c r="RRK14" s="113"/>
      <c r="RRL14" s="113"/>
      <c r="RRM14" s="113"/>
      <c r="RRN14" s="113"/>
      <c r="RRO14" s="113"/>
      <c r="RRP14" s="113"/>
      <c r="RRQ14" s="113"/>
      <c r="RRR14" s="113"/>
      <c r="RRS14" s="113"/>
      <c r="RRT14" s="113"/>
      <c r="RRU14" s="113"/>
      <c r="RRV14" s="113"/>
      <c r="RRW14" s="113"/>
      <c r="RRX14" s="113"/>
      <c r="RRY14" s="113"/>
      <c r="RRZ14" s="113"/>
      <c r="RSA14" s="113"/>
      <c r="RSB14" s="113"/>
      <c r="RSC14" s="113"/>
      <c r="RSD14" s="113"/>
      <c r="RSE14" s="113"/>
      <c r="RSF14" s="113"/>
      <c r="RSG14" s="113"/>
      <c r="RSH14" s="113"/>
      <c r="RSI14" s="113"/>
      <c r="RSJ14" s="113"/>
      <c r="RSK14" s="113"/>
      <c r="RSL14" s="113"/>
      <c r="RSM14" s="113"/>
      <c r="RSN14" s="113"/>
      <c r="RSO14" s="113"/>
      <c r="RSP14" s="113"/>
      <c r="RSQ14" s="113"/>
      <c r="RSR14" s="113"/>
      <c r="RSS14" s="113"/>
      <c r="RST14" s="113"/>
      <c r="RSU14" s="113"/>
      <c r="RSV14" s="113"/>
      <c r="RSW14" s="113"/>
      <c r="RSX14" s="113"/>
      <c r="RSY14" s="113"/>
      <c r="RSZ14" s="113"/>
      <c r="RTA14" s="113"/>
      <c r="RTB14" s="113"/>
      <c r="RTC14" s="113"/>
      <c r="RTD14" s="113"/>
      <c r="RTE14" s="113"/>
      <c r="RTF14" s="113"/>
      <c r="RTG14" s="113"/>
      <c r="RTH14" s="113"/>
      <c r="RTI14" s="113"/>
      <c r="RTJ14" s="113"/>
      <c r="RTK14" s="113"/>
      <c r="RTL14" s="113"/>
      <c r="RTM14" s="113"/>
      <c r="RTN14" s="113"/>
      <c r="RTO14" s="113"/>
      <c r="RTP14" s="113"/>
      <c r="RTQ14" s="113"/>
      <c r="RTR14" s="113"/>
      <c r="RTS14" s="113"/>
      <c r="RTT14" s="113"/>
      <c r="RTU14" s="113"/>
      <c r="RTV14" s="113"/>
      <c r="RTW14" s="113"/>
      <c r="RTX14" s="113"/>
      <c r="RTY14" s="113"/>
      <c r="RTZ14" s="113"/>
      <c r="RUA14" s="113"/>
      <c r="RUB14" s="113"/>
      <c r="RUC14" s="113"/>
      <c r="RUD14" s="113"/>
      <c r="RUE14" s="113"/>
      <c r="RUF14" s="113"/>
      <c r="RUG14" s="113"/>
      <c r="RUH14" s="113"/>
      <c r="RUI14" s="113"/>
      <c r="RUJ14" s="113"/>
      <c r="RUK14" s="113"/>
      <c r="RUL14" s="113"/>
      <c r="RUM14" s="113"/>
      <c r="RUN14" s="113"/>
      <c r="RUO14" s="113"/>
      <c r="RUP14" s="113"/>
      <c r="RUQ14" s="113"/>
      <c r="RUR14" s="113"/>
      <c r="RUS14" s="113"/>
      <c r="RUT14" s="113"/>
      <c r="RUU14" s="113"/>
      <c r="RUV14" s="113"/>
      <c r="RUW14" s="113"/>
      <c r="RUX14" s="113"/>
      <c r="RUY14" s="113"/>
      <c r="RUZ14" s="113"/>
      <c r="RVA14" s="113"/>
      <c r="RVB14" s="113"/>
      <c r="RVC14" s="113"/>
      <c r="RVD14" s="113"/>
      <c r="RVE14" s="113"/>
      <c r="RVF14" s="113"/>
      <c r="RVG14" s="113"/>
      <c r="RVH14" s="113"/>
      <c r="RVI14" s="113"/>
      <c r="RVJ14" s="113"/>
      <c r="RVK14" s="113"/>
      <c r="RVL14" s="113"/>
      <c r="RVM14" s="113"/>
      <c r="RVN14" s="113"/>
      <c r="RVO14" s="113"/>
      <c r="RVP14" s="113"/>
      <c r="RVQ14" s="113"/>
      <c r="RVR14" s="113"/>
      <c r="RVS14" s="113"/>
      <c r="RVT14" s="113"/>
      <c r="RVU14" s="113"/>
      <c r="RVV14" s="113"/>
      <c r="RVW14" s="113"/>
      <c r="RVX14" s="113"/>
      <c r="RVY14" s="113"/>
      <c r="RVZ14" s="113"/>
      <c r="RWA14" s="113"/>
      <c r="RWB14" s="113"/>
      <c r="RWC14" s="113"/>
      <c r="RWD14" s="113"/>
      <c r="RWE14" s="113"/>
      <c r="RWF14" s="113"/>
      <c r="RWG14" s="113"/>
      <c r="RWH14" s="113"/>
      <c r="RWI14" s="113"/>
      <c r="RWJ14" s="113"/>
      <c r="RWK14" s="113"/>
      <c r="RWL14" s="113"/>
      <c r="RWM14" s="113"/>
      <c r="RWN14" s="113"/>
      <c r="RWO14" s="113"/>
      <c r="RWP14" s="113"/>
      <c r="RWQ14" s="113"/>
      <c r="RWR14" s="113"/>
      <c r="RWS14" s="113"/>
      <c r="RWT14" s="113"/>
      <c r="RWU14" s="113"/>
      <c r="RWV14" s="113"/>
      <c r="RWW14" s="113"/>
      <c r="RWX14" s="113"/>
      <c r="RWY14" s="113"/>
      <c r="RWZ14" s="113"/>
      <c r="RXA14" s="113"/>
      <c r="RXB14" s="113"/>
      <c r="RXC14" s="113"/>
      <c r="RXD14" s="113"/>
      <c r="RXE14" s="113"/>
      <c r="RXF14" s="113"/>
      <c r="RXG14" s="113"/>
      <c r="RXH14" s="113"/>
      <c r="RXI14" s="113"/>
      <c r="RXJ14" s="113"/>
      <c r="RXK14" s="113"/>
      <c r="RXL14" s="113"/>
      <c r="RXM14" s="113"/>
      <c r="RXN14" s="113"/>
      <c r="RXO14" s="113"/>
      <c r="RXP14" s="113"/>
      <c r="RXQ14" s="113"/>
      <c r="RXR14" s="113"/>
      <c r="RXS14" s="113"/>
      <c r="RXT14" s="113"/>
      <c r="RXU14" s="113"/>
      <c r="RXV14" s="113"/>
      <c r="RXW14" s="113"/>
      <c r="RXX14" s="113"/>
      <c r="RXY14" s="113"/>
      <c r="RXZ14" s="113"/>
      <c r="RYA14" s="113"/>
      <c r="RYB14" s="113"/>
      <c r="RYC14" s="113"/>
      <c r="RYD14" s="113"/>
      <c r="RYE14" s="113"/>
      <c r="RYF14" s="113"/>
      <c r="RYG14" s="113"/>
      <c r="RYH14" s="113"/>
      <c r="RYI14" s="113"/>
      <c r="RYJ14" s="113"/>
      <c r="RYK14" s="113"/>
      <c r="RYL14" s="113"/>
      <c r="RYM14" s="113"/>
      <c r="RYN14" s="113"/>
      <c r="RYO14" s="113"/>
      <c r="RYP14" s="113"/>
      <c r="RYQ14" s="113"/>
      <c r="RYR14" s="113"/>
      <c r="RYS14" s="113"/>
      <c r="RYT14" s="113"/>
      <c r="RYU14" s="113"/>
      <c r="RYV14" s="113"/>
      <c r="RYW14" s="113"/>
      <c r="RYX14" s="113"/>
      <c r="RYY14" s="113"/>
      <c r="RYZ14" s="113"/>
      <c r="RZA14" s="113"/>
      <c r="RZB14" s="113"/>
      <c r="RZC14" s="113"/>
      <c r="RZD14" s="113"/>
      <c r="RZE14" s="113"/>
      <c r="RZF14" s="113"/>
      <c r="RZG14" s="113"/>
      <c r="RZH14" s="113"/>
      <c r="RZI14" s="113"/>
      <c r="RZJ14" s="113"/>
      <c r="RZK14" s="113"/>
      <c r="RZL14" s="113"/>
      <c r="RZM14" s="113"/>
      <c r="RZN14" s="113"/>
      <c r="RZO14" s="113"/>
      <c r="RZP14" s="113"/>
      <c r="RZQ14" s="113"/>
      <c r="RZR14" s="113"/>
      <c r="RZS14" s="113"/>
      <c r="RZT14" s="113"/>
      <c r="RZU14" s="113"/>
      <c r="RZV14" s="113"/>
      <c r="RZW14" s="113"/>
      <c r="RZX14" s="113"/>
      <c r="RZY14" s="113"/>
      <c r="RZZ14" s="113"/>
      <c r="SAA14" s="113"/>
      <c r="SAB14" s="113"/>
      <c r="SAC14" s="113"/>
      <c r="SAD14" s="113"/>
      <c r="SAE14" s="113"/>
      <c r="SAF14" s="113"/>
      <c r="SAG14" s="113"/>
      <c r="SAH14" s="113"/>
      <c r="SAI14" s="113"/>
      <c r="SAJ14" s="113"/>
      <c r="SAK14" s="113"/>
      <c r="SAL14" s="113"/>
      <c r="SAM14" s="113"/>
      <c r="SAN14" s="113"/>
      <c r="SAO14" s="113"/>
      <c r="SAP14" s="113"/>
      <c r="SAQ14" s="113"/>
      <c r="SAR14" s="113"/>
      <c r="SAS14" s="113"/>
      <c r="SAT14" s="113"/>
      <c r="SAU14" s="113"/>
      <c r="SAV14" s="113"/>
      <c r="SAW14" s="113"/>
      <c r="SAX14" s="113"/>
      <c r="SAY14" s="113"/>
      <c r="SAZ14" s="113"/>
      <c r="SBA14" s="113"/>
      <c r="SBB14" s="113"/>
      <c r="SBC14" s="113"/>
      <c r="SBD14" s="113"/>
      <c r="SBE14" s="113"/>
      <c r="SBF14" s="113"/>
      <c r="SBG14" s="113"/>
      <c r="SBH14" s="113"/>
      <c r="SBI14" s="113"/>
      <c r="SBJ14" s="113"/>
      <c r="SBK14" s="113"/>
      <c r="SBL14" s="113"/>
      <c r="SBM14" s="113"/>
      <c r="SBN14" s="113"/>
      <c r="SBO14" s="113"/>
      <c r="SBP14" s="113"/>
      <c r="SBQ14" s="113"/>
      <c r="SBR14" s="113"/>
      <c r="SBS14" s="113"/>
      <c r="SBT14" s="113"/>
      <c r="SBU14" s="113"/>
      <c r="SBV14" s="113"/>
      <c r="SBW14" s="113"/>
      <c r="SBX14" s="113"/>
      <c r="SBY14" s="113"/>
      <c r="SBZ14" s="113"/>
      <c r="SCA14" s="113"/>
      <c r="SCB14" s="113"/>
      <c r="SCC14" s="113"/>
      <c r="SCD14" s="113"/>
      <c r="SCE14" s="113"/>
      <c r="SCF14" s="113"/>
      <c r="SCG14" s="113"/>
      <c r="SCH14" s="113"/>
      <c r="SCI14" s="113"/>
      <c r="SCJ14" s="113"/>
      <c r="SCK14" s="113"/>
      <c r="SCL14" s="113"/>
      <c r="SCM14" s="113"/>
      <c r="SCN14" s="113"/>
      <c r="SCO14" s="113"/>
      <c r="SCP14" s="113"/>
      <c r="SCQ14" s="113"/>
      <c r="SCR14" s="113"/>
      <c r="SCS14" s="113"/>
      <c r="SCT14" s="113"/>
      <c r="SCU14" s="113"/>
      <c r="SCV14" s="113"/>
      <c r="SCW14" s="113"/>
      <c r="SCX14" s="113"/>
      <c r="SCY14" s="113"/>
      <c r="SCZ14" s="113"/>
      <c r="SDA14" s="113"/>
      <c r="SDB14" s="113"/>
      <c r="SDC14" s="113"/>
      <c r="SDD14" s="113"/>
      <c r="SDE14" s="113"/>
      <c r="SDF14" s="113"/>
      <c r="SDG14" s="113"/>
      <c r="SDH14" s="113"/>
      <c r="SDI14" s="113"/>
      <c r="SDJ14" s="113"/>
      <c r="SDK14" s="113"/>
      <c r="SDL14" s="113"/>
      <c r="SDM14" s="113"/>
      <c r="SDN14" s="113"/>
      <c r="SDO14" s="113"/>
      <c r="SDP14" s="113"/>
      <c r="SDQ14" s="113"/>
      <c r="SDR14" s="113"/>
      <c r="SDS14" s="113"/>
      <c r="SDT14" s="113"/>
      <c r="SDU14" s="113"/>
      <c r="SDV14" s="113"/>
      <c r="SDW14" s="113"/>
      <c r="SDX14" s="113"/>
      <c r="SDY14" s="113"/>
      <c r="SDZ14" s="113"/>
      <c r="SEA14" s="113"/>
      <c r="SEB14" s="113"/>
      <c r="SEC14" s="113"/>
      <c r="SED14" s="113"/>
      <c r="SEE14" s="113"/>
      <c r="SEF14" s="113"/>
      <c r="SEG14" s="113"/>
      <c r="SEH14" s="113"/>
      <c r="SEI14" s="113"/>
      <c r="SEJ14" s="113"/>
      <c r="SEK14" s="113"/>
      <c r="SEL14" s="113"/>
      <c r="SEM14" s="113"/>
      <c r="SEN14" s="113"/>
      <c r="SEO14" s="113"/>
      <c r="SEP14" s="113"/>
      <c r="SEQ14" s="113"/>
      <c r="SER14" s="113"/>
      <c r="SES14" s="113"/>
      <c r="SET14" s="113"/>
      <c r="SEU14" s="113"/>
      <c r="SEV14" s="113"/>
      <c r="SEW14" s="113"/>
      <c r="SEX14" s="113"/>
      <c r="SEY14" s="113"/>
      <c r="SEZ14" s="113"/>
      <c r="SFA14" s="113"/>
      <c r="SFB14" s="113"/>
      <c r="SFC14" s="113"/>
      <c r="SFD14" s="113"/>
      <c r="SFE14" s="113"/>
      <c r="SFF14" s="113"/>
      <c r="SFG14" s="113"/>
      <c r="SFH14" s="113"/>
      <c r="SFI14" s="113"/>
      <c r="SFJ14" s="113"/>
      <c r="SFK14" s="113"/>
      <c r="SFL14" s="113"/>
      <c r="SFM14" s="113"/>
      <c r="SFN14" s="113"/>
      <c r="SFO14" s="113"/>
      <c r="SFP14" s="113"/>
      <c r="SFQ14" s="113"/>
      <c r="SFR14" s="113"/>
      <c r="SFS14" s="113"/>
      <c r="SFT14" s="113"/>
      <c r="SFU14" s="113"/>
      <c r="SFV14" s="113"/>
      <c r="SFW14" s="113"/>
      <c r="SFX14" s="113"/>
      <c r="SFY14" s="113"/>
      <c r="SFZ14" s="113"/>
      <c r="SGA14" s="113"/>
      <c r="SGB14" s="113"/>
      <c r="SGC14" s="113"/>
      <c r="SGD14" s="113"/>
      <c r="SGE14" s="113"/>
      <c r="SGF14" s="113"/>
      <c r="SGG14" s="113"/>
      <c r="SGH14" s="113"/>
      <c r="SGI14" s="113"/>
      <c r="SGJ14" s="113"/>
      <c r="SGK14" s="113"/>
      <c r="SGL14" s="113"/>
      <c r="SGM14" s="113"/>
      <c r="SGN14" s="113"/>
      <c r="SGO14" s="113"/>
      <c r="SGP14" s="113"/>
      <c r="SGQ14" s="113"/>
      <c r="SGR14" s="113"/>
      <c r="SGS14" s="113"/>
      <c r="SGT14" s="113"/>
      <c r="SGU14" s="113"/>
      <c r="SGV14" s="113"/>
      <c r="SGW14" s="113"/>
      <c r="SGX14" s="113"/>
      <c r="SGY14" s="113"/>
      <c r="SGZ14" s="113"/>
      <c r="SHA14" s="113"/>
      <c r="SHB14" s="113"/>
      <c r="SHC14" s="113"/>
      <c r="SHD14" s="113"/>
      <c r="SHE14" s="113"/>
      <c r="SHF14" s="113"/>
      <c r="SHG14" s="113"/>
      <c r="SHH14" s="113"/>
      <c r="SHI14" s="113"/>
      <c r="SHJ14" s="113"/>
      <c r="SHK14" s="113"/>
      <c r="SHL14" s="113"/>
      <c r="SHM14" s="113"/>
      <c r="SHN14" s="113"/>
      <c r="SHO14" s="113"/>
      <c r="SHP14" s="113"/>
      <c r="SHQ14" s="113"/>
      <c r="SHR14" s="113"/>
      <c r="SHS14" s="113"/>
      <c r="SHT14" s="113"/>
      <c r="SHU14" s="113"/>
      <c r="SHV14" s="113"/>
      <c r="SHW14" s="113"/>
      <c r="SHX14" s="113"/>
      <c r="SHY14" s="113"/>
      <c r="SHZ14" s="113"/>
      <c r="SIA14" s="113"/>
      <c r="SIB14" s="113"/>
      <c r="SIC14" s="113"/>
      <c r="SID14" s="113"/>
      <c r="SIE14" s="113"/>
      <c r="SIF14" s="113"/>
      <c r="SIG14" s="113"/>
      <c r="SIH14" s="113"/>
      <c r="SII14" s="113"/>
      <c r="SIJ14" s="113"/>
      <c r="SIK14" s="113"/>
      <c r="SIL14" s="113"/>
      <c r="SIM14" s="113"/>
      <c r="SIN14" s="113"/>
      <c r="SIO14" s="113"/>
      <c r="SIP14" s="113"/>
      <c r="SIQ14" s="113"/>
      <c r="SIR14" s="113"/>
      <c r="SIS14" s="113"/>
      <c r="SIT14" s="113"/>
      <c r="SIU14" s="113"/>
      <c r="SIV14" s="113"/>
      <c r="SIW14" s="113"/>
      <c r="SIX14" s="113"/>
      <c r="SIY14" s="113"/>
      <c r="SIZ14" s="113"/>
      <c r="SJA14" s="113"/>
      <c r="SJB14" s="113"/>
      <c r="SJC14" s="113"/>
      <c r="SJD14" s="113"/>
      <c r="SJE14" s="113"/>
      <c r="SJF14" s="113"/>
      <c r="SJG14" s="113"/>
      <c r="SJH14" s="113"/>
      <c r="SJI14" s="113"/>
      <c r="SJJ14" s="113"/>
      <c r="SJK14" s="113"/>
      <c r="SJL14" s="113"/>
      <c r="SJM14" s="113"/>
      <c r="SJN14" s="113"/>
      <c r="SJO14" s="113"/>
      <c r="SJP14" s="113"/>
      <c r="SJQ14" s="113"/>
      <c r="SJR14" s="113"/>
      <c r="SJS14" s="113"/>
      <c r="SJT14" s="113"/>
      <c r="SJU14" s="113"/>
      <c r="SJV14" s="113"/>
      <c r="SJW14" s="113"/>
      <c r="SJX14" s="113"/>
      <c r="SJY14" s="113"/>
      <c r="SJZ14" s="113"/>
      <c r="SKA14" s="113"/>
      <c r="SKB14" s="113"/>
      <c r="SKC14" s="113"/>
      <c r="SKD14" s="113"/>
      <c r="SKE14" s="113"/>
      <c r="SKF14" s="113"/>
      <c r="SKG14" s="113"/>
      <c r="SKH14" s="113"/>
      <c r="SKI14" s="113"/>
      <c r="SKJ14" s="113"/>
      <c r="SKK14" s="113"/>
      <c r="SKL14" s="113"/>
      <c r="SKM14" s="113"/>
      <c r="SKN14" s="113"/>
      <c r="SKO14" s="113"/>
      <c r="SKP14" s="113"/>
      <c r="SKQ14" s="113"/>
      <c r="SKR14" s="113"/>
      <c r="SKS14" s="113"/>
      <c r="SKT14" s="113"/>
      <c r="SKU14" s="113"/>
      <c r="SKV14" s="113"/>
      <c r="SKW14" s="113"/>
      <c r="SKX14" s="113"/>
      <c r="SKY14" s="113"/>
      <c r="SKZ14" s="113"/>
      <c r="SLA14" s="113"/>
      <c r="SLB14" s="113"/>
      <c r="SLC14" s="113"/>
      <c r="SLD14" s="113"/>
      <c r="SLE14" s="113"/>
      <c r="SLF14" s="113"/>
      <c r="SLG14" s="113"/>
      <c r="SLH14" s="113"/>
      <c r="SLI14" s="113"/>
      <c r="SLJ14" s="113"/>
      <c r="SLK14" s="113"/>
      <c r="SLL14" s="113"/>
      <c r="SLM14" s="113"/>
      <c r="SLN14" s="113"/>
      <c r="SLO14" s="113"/>
      <c r="SLP14" s="113"/>
      <c r="SLQ14" s="113"/>
      <c r="SLR14" s="113"/>
      <c r="SLS14" s="113"/>
      <c r="SLT14" s="113"/>
      <c r="SLU14" s="113"/>
      <c r="SLV14" s="113"/>
      <c r="SLW14" s="113"/>
      <c r="SLX14" s="113"/>
      <c r="SLY14" s="113"/>
      <c r="SLZ14" s="113"/>
      <c r="SMA14" s="113"/>
      <c r="SMB14" s="113"/>
      <c r="SMC14" s="113"/>
      <c r="SMD14" s="113"/>
      <c r="SME14" s="113"/>
      <c r="SMF14" s="113"/>
      <c r="SMG14" s="113"/>
      <c r="SMH14" s="113"/>
      <c r="SMI14" s="113"/>
      <c r="SMJ14" s="113"/>
      <c r="SMK14" s="113"/>
      <c r="SML14" s="113"/>
      <c r="SMM14" s="113"/>
      <c r="SMN14" s="113"/>
      <c r="SMO14" s="113"/>
      <c r="SMP14" s="113"/>
      <c r="SMQ14" s="113"/>
      <c r="SMR14" s="113"/>
      <c r="SMS14" s="113"/>
      <c r="SMT14" s="113"/>
      <c r="SMU14" s="113"/>
      <c r="SMV14" s="113"/>
      <c r="SMW14" s="113"/>
      <c r="SMX14" s="113"/>
      <c r="SMY14" s="113"/>
      <c r="SMZ14" s="113"/>
      <c r="SNA14" s="113"/>
      <c r="SNB14" s="113"/>
      <c r="SNC14" s="113"/>
      <c r="SND14" s="113"/>
      <c r="SNE14" s="113"/>
      <c r="SNF14" s="113"/>
      <c r="SNG14" s="113"/>
      <c r="SNH14" s="113"/>
      <c r="SNI14" s="113"/>
      <c r="SNJ14" s="113"/>
      <c r="SNK14" s="113"/>
      <c r="SNL14" s="113"/>
      <c r="SNM14" s="113"/>
      <c r="SNN14" s="113"/>
      <c r="SNO14" s="113"/>
      <c r="SNP14" s="113"/>
      <c r="SNQ14" s="113"/>
      <c r="SNR14" s="113"/>
      <c r="SNS14" s="113"/>
      <c r="SNT14" s="113"/>
      <c r="SNU14" s="113"/>
      <c r="SNV14" s="113"/>
      <c r="SNW14" s="113"/>
      <c r="SNX14" s="113"/>
      <c r="SNY14" s="113"/>
      <c r="SNZ14" s="113"/>
      <c r="SOA14" s="113"/>
      <c r="SOB14" s="113"/>
      <c r="SOC14" s="113"/>
      <c r="SOD14" s="113"/>
      <c r="SOE14" s="113"/>
      <c r="SOF14" s="113"/>
      <c r="SOG14" s="113"/>
      <c r="SOH14" s="113"/>
      <c r="SOI14" s="113"/>
      <c r="SOJ14" s="113"/>
      <c r="SOK14" s="113"/>
      <c r="SOL14" s="113"/>
      <c r="SOM14" s="113"/>
      <c r="SON14" s="113"/>
      <c r="SOO14" s="113"/>
      <c r="SOP14" s="113"/>
      <c r="SOQ14" s="113"/>
      <c r="SOR14" s="113"/>
      <c r="SOS14" s="113"/>
      <c r="SOT14" s="113"/>
      <c r="SOU14" s="113"/>
      <c r="SOV14" s="113"/>
      <c r="SOW14" s="113"/>
      <c r="SOX14" s="113"/>
      <c r="SOY14" s="113"/>
      <c r="SOZ14" s="113"/>
      <c r="SPA14" s="113"/>
      <c r="SPB14" s="113"/>
      <c r="SPC14" s="113"/>
      <c r="SPD14" s="113"/>
      <c r="SPE14" s="113"/>
      <c r="SPF14" s="113"/>
      <c r="SPG14" s="113"/>
      <c r="SPH14" s="113"/>
      <c r="SPI14" s="113"/>
      <c r="SPJ14" s="113"/>
      <c r="SPK14" s="113"/>
      <c r="SPL14" s="113"/>
      <c r="SPM14" s="113"/>
      <c r="SPN14" s="113"/>
      <c r="SPO14" s="113"/>
      <c r="SPP14" s="113"/>
      <c r="SPQ14" s="113"/>
      <c r="SPR14" s="113"/>
      <c r="SPS14" s="113"/>
      <c r="SPT14" s="113"/>
      <c r="SPU14" s="113"/>
      <c r="SPV14" s="113"/>
      <c r="SPW14" s="113"/>
      <c r="SPX14" s="113"/>
      <c r="SPY14" s="113"/>
      <c r="SPZ14" s="113"/>
      <c r="SQA14" s="113"/>
      <c r="SQB14" s="113"/>
      <c r="SQC14" s="113"/>
      <c r="SQD14" s="113"/>
      <c r="SQE14" s="113"/>
      <c r="SQF14" s="113"/>
      <c r="SQG14" s="113"/>
      <c r="SQH14" s="113"/>
      <c r="SQI14" s="113"/>
      <c r="SQJ14" s="113"/>
      <c r="SQK14" s="113"/>
      <c r="SQL14" s="113"/>
      <c r="SQM14" s="113"/>
      <c r="SQN14" s="113"/>
      <c r="SQO14" s="113"/>
      <c r="SQP14" s="113"/>
      <c r="SQQ14" s="113"/>
      <c r="SQR14" s="113"/>
      <c r="SQS14" s="113"/>
      <c r="SQT14" s="113"/>
      <c r="SQU14" s="113"/>
      <c r="SQV14" s="113"/>
      <c r="SQW14" s="113"/>
      <c r="SQX14" s="113"/>
      <c r="SQY14" s="113"/>
      <c r="SQZ14" s="113"/>
      <c r="SRA14" s="113"/>
      <c r="SRB14" s="113"/>
      <c r="SRC14" s="113"/>
      <c r="SRD14" s="113"/>
      <c r="SRE14" s="113"/>
      <c r="SRF14" s="113"/>
      <c r="SRG14" s="113"/>
      <c r="SRH14" s="113"/>
      <c r="SRI14" s="113"/>
      <c r="SRJ14" s="113"/>
      <c r="SRK14" s="113"/>
      <c r="SRL14" s="113"/>
      <c r="SRM14" s="113"/>
      <c r="SRN14" s="113"/>
      <c r="SRO14" s="113"/>
      <c r="SRP14" s="113"/>
      <c r="SRQ14" s="113"/>
      <c r="SRR14" s="113"/>
      <c r="SRS14" s="113"/>
      <c r="SRT14" s="113"/>
      <c r="SRU14" s="113"/>
      <c r="SRV14" s="113"/>
      <c r="SRW14" s="113"/>
      <c r="SRX14" s="113"/>
      <c r="SRY14" s="113"/>
      <c r="SRZ14" s="113"/>
      <c r="SSA14" s="113"/>
      <c r="SSB14" s="113"/>
      <c r="SSC14" s="113"/>
      <c r="SSD14" s="113"/>
      <c r="SSE14" s="113"/>
      <c r="SSF14" s="113"/>
      <c r="SSG14" s="113"/>
      <c r="SSH14" s="113"/>
      <c r="SSI14" s="113"/>
      <c r="SSJ14" s="113"/>
      <c r="SSK14" s="113"/>
      <c r="SSL14" s="113"/>
      <c r="SSM14" s="113"/>
      <c r="SSN14" s="113"/>
      <c r="SSO14" s="113"/>
      <c r="SSP14" s="113"/>
      <c r="SSQ14" s="113"/>
      <c r="SSR14" s="113"/>
      <c r="SSS14" s="113"/>
      <c r="SST14" s="113"/>
      <c r="SSU14" s="113"/>
      <c r="SSV14" s="113"/>
      <c r="SSW14" s="113"/>
      <c r="SSX14" s="113"/>
      <c r="SSY14" s="113"/>
      <c r="SSZ14" s="113"/>
      <c r="STA14" s="113"/>
      <c r="STB14" s="113"/>
      <c r="STC14" s="113"/>
      <c r="STD14" s="113"/>
      <c r="STE14" s="113"/>
      <c r="STF14" s="113"/>
      <c r="STG14" s="113"/>
      <c r="STH14" s="113"/>
      <c r="STI14" s="113"/>
      <c r="STJ14" s="113"/>
      <c r="STK14" s="113"/>
      <c r="STL14" s="113"/>
      <c r="STM14" s="113"/>
      <c r="STN14" s="113"/>
      <c r="STO14" s="113"/>
      <c r="STP14" s="113"/>
      <c r="STQ14" s="113"/>
      <c r="STR14" s="113"/>
      <c r="STS14" s="113"/>
      <c r="STT14" s="113"/>
      <c r="STU14" s="113"/>
      <c r="STV14" s="113"/>
      <c r="STW14" s="113"/>
      <c r="STX14" s="113"/>
      <c r="STY14" s="113"/>
      <c r="STZ14" s="113"/>
      <c r="SUA14" s="113"/>
      <c r="SUB14" s="113"/>
      <c r="SUC14" s="113"/>
      <c r="SUD14" s="113"/>
      <c r="SUE14" s="113"/>
      <c r="SUF14" s="113"/>
      <c r="SUG14" s="113"/>
      <c r="SUH14" s="113"/>
      <c r="SUI14" s="113"/>
      <c r="SUJ14" s="113"/>
      <c r="SUK14" s="113"/>
      <c r="SUL14" s="113"/>
      <c r="SUM14" s="113"/>
      <c r="SUN14" s="113"/>
      <c r="SUO14" s="113"/>
      <c r="SUP14" s="113"/>
      <c r="SUQ14" s="113"/>
      <c r="SUR14" s="113"/>
      <c r="SUS14" s="113"/>
      <c r="SUT14" s="113"/>
      <c r="SUU14" s="113"/>
      <c r="SUV14" s="113"/>
      <c r="SUW14" s="113"/>
      <c r="SUX14" s="113"/>
      <c r="SUY14" s="113"/>
      <c r="SUZ14" s="113"/>
      <c r="SVA14" s="113"/>
      <c r="SVB14" s="113"/>
      <c r="SVC14" s="113"/>
      <c r="SVD14" s="113"/>
      <c r="SVE14" s="113"/>
      <c r="SVF14" s="113"/>
      <c r="SVG14" s="113"/>
      <c r="SVH14" s="113"/>
      <c r="SVI14" s="113"/>
      <c r="SVJ14" s="113"/>
      <c r="SVK14" s="113"/>
      <c r="SVL14" s="113"/>
      <c r="SVM14" s="113"/>
      <c r="SVN14" s="113"/>
      <c r="SVO14" s="113"/>
      <c r="SVP14" s="113"/>
      <c r="SVQ14" s="113"/>
      <c r="SVR14" s="113"/>
      <c r="SVS14" s="113"/>
      <c r="SVT14" s="113"/>
      <c r="SVU14" s="113"/>
      <c r="SVV14" s="113"/>
      <c r="SVW14" s="113"/>
      <c r="SVX14" s="113"/>
      <c r="SVY14" s="113"/>
      <c r="SVZ14" s="113"/>
      <c r="SWA14" s="113"/>
      <c r="SWB14" s="113"/>
      <c r="SWC14" s="113"/>
      <c r="SWD14" s="113"/>
      <c r="SWE14" s="113"/>
      <c r="SWF14" s="113"/>
      <c r="SWG14" s="113"/>
      <c r="SWH14" s="113"/>
      <c r="SWI14" s="113"/>
      <c r="SWJ14" s="113"/>
      <c r="SWK14" s="113"/>
      <c r="SWL14" s="113"/>
      <c r="SWM14" s="113"/>
      <c r="SWN14" s="113"/>
      <c r="SWO14" s="113"/>
      <c r="SWP14" s="113"/>
      <c r="SWQ14" s="113"/>
      <c r="SWR14" s="113"/>
      <c r="SWS14" s="113"/>
      <c r="SWT14" s="113"/>
      <c r="SWU14" s="113"/>
      <c r="SWV14" s="113"/>
      <c r="SWW14" s="113"/>
      <c r="SWX14" s="113"/>
      <c r="SWY14" s="113"/>
      <c r="SWZ14" s="113"/>
      <c r="SXA14" s="113"/>
      <c r="SXB14" s="113"/>
      <c r="SXC14" s="113"/>
      <c r="SXD14" s="113"/>
      <c r="SXE14" s="113"/>
      <c r="SXF14" s="113"/>
      <c r="SXG14" s="113"/>
      <c r="SXH14" s="113"/>
      <c r="SXI14" s="113"/>
      <c r="SXJ14" s="113"/>
      <c r="SXK14" s="113"/>
      <c r="SXL14" s="113"/>
      <c r="SXM14" s="113"/>
      <c r="SXN14" s="113"/>
      <c r="SXO14" s="113"/>
      <c r="SXP14" s="113"/>
      <c r="SXQ14" s="113"/>
      <c r="SXR14" s="113"/>
      <c r="SXS14" s="113"/>
      <c r="SXT14" s="113"/>
      <c r="SXU14" s="113"/>
      <c r="SXV14" s="113"/>
      <c r="SXW14" s="113"/>
      <c r="SXX14" s="113"/>
      <c r="SXY14" s="113"/>
      <c r="SXZ14" s="113"/>
      <c r="SYA14" s="113"/>
      <c r="SYB14" s="113"/>
      <c r="SYC14" s="113"/>
      <c r="SYD14" s="113"/>
      <c r="SYE14" s="113"/>
      <c r="SYF14" s="113"/>
      <c r="SYG14" s="113"/>
      <c r="SYH14" s="113"/>
      <c r="SYI14" s="113"/>
      <c r="SYJ14" s="113"/>
      <c r="SYK14" s="113"/>
      <c r="SYL14" s="113"/>
      <c r="SYM14" s="113"/>
      <c r="SYN14" s="113"/>
      <c r="SYO14" s="113"/>
      <c r="SYP14" s="113"/>
      <c r="SYQ14" s="113"/>
      <c r="SYR14" s="113"/>
      <c r="SYS14" s="113"/>
      <c r="SYT14" s="113"/>
      <c r="SYU14" s="113"/>
      <c r="SYV14" s="113"/>
      <c r="SYW14" s="113"/>
      <c r="SYX14" s="113"/>
      <c r="SYY14" s="113"/>
      <c r="SYZ14" s="113"/>
      <c r="SZA14" s="113"/>
      <c r="SZB14" s="113"/>
      <c r="SZC14" s="113"/>
      <c r="SZD14" s="113"/>
      <c r="SZE14" s="113"/>
      <c r="SZF14" s="113"/>
      <c r="SZG14" s="113"/>
      <c r="SZH14" s="113"/>
      <c r="SZI14" s="113"/>
      <c r="SZJ14" s="113"/>
      <c r="SZK14" s="113"/>
      <c r="SZL14" s="113"/>
      <c r="SZM14" s="113"/>
      <c r="SZN14" s="113"/>
      <c r="SZO14" s="113"/>
      <c r="SZP14" s="113"/>
      <c r="SZQ14" s="113"/>
      <c r="SZR14" s="113"/>
      <c r="SZS14" s="113"/>
      <c r="SZT14" s="113"/>
      <c r="SZU14" s="113"/>
      <c r="SZV14" s="113"/>
      <c r="SZW14" s="113"/>
      <c r="SZX14" s="113"/>
      <c r="SZY14" s="113"/>
      <c r="SZZ14" s="113"/>
      <c r="TAA14" s="113"/>
      <c r="TAB14" s="113"/>
      <c r="TAC14" s="113"/>
      <c r="TAD14" s="113"/>
      <c r="TAE14" s="113"/>
      <c r="TAF14" s="113"/>
      <c r="TAG14" s="113"/>
      <c r="TAH14" s="113"/>
      <c r="TAI14" s="113"/>
      <c r="TAJ14" s="113"/>
      <c r="TAK14" s="113"/>
      <c r="TAL14" s="113"/>
      <c r="TAM14" s="113"/>
      <c r="TAN14" s="113"/>
      <c r="TAO14" s="113"/>
      <c r="TAP14" s="113"/>
      <c r="TAQ14" s="113"/>
      <c r="TAR14" s="113"/>
      <c r="TAS14" s="113"/>
      <c r="TAT14" s="113"/>
      <c r="TAU14" s="113"/>
      <c r="TAV14" s="113"/>
      <c r="TAW14" s="113"/>
      <c r="TAX14" s="113"/>
      <c r="TAY14" s="113"/>
      <c r="TAZ14" s="113"/>
      <c r="TBA14" s="113"/>
      <c r="TBB14" s="113"/>
      <c r="TBC14" s="113"/>
      <c r="TBD14" s="113"/>
      <c r="TBE14" s="113"/>
      <c r="TBF14" s="113"/>
      <c r="TBG14" s="113"/>
      <c r="TBH14" s="113"/>
      <c r="TBI14" s="113"/>
      <c r="TBJ14" s="113"/>
      <c r="TBK14" s="113"/>
      <c r="TBL14" s="113"/>
      <c r="TBM14" s="113"/>
      <c r="TBN14" s="113"/>
      <c r="TBO14" s="113"/>
      <c r="TBP14" s="113"/>
      <c r="TBQ14" s="113"/>
      <c r="TBR14" s="113"/>
      <c r="TBS14" s="113"/>
      <c r="TBT14" s="113"/>
      <c r="TBU14" s="113"/>
      <c r="TBV14" s="113"/>
      <c r="TBW14" s="113"/>
      <c r="TBX14" s="113"/>
      <c r="TBY14" s="113"/>
      <c r="TBZ14" s="113"/>
      <c r="TCA14" s="113"/>
      <c r="TCB14" s="113"/>
      <c r="TCC14" s="113"/>
      <c r="TCD14" s="113"/>
      <c r="TCE14" s="113"/>
      <c r="TCF14" s="113"/>
      <c r="TCG14" s="113"/>
      <c r="TCH14" s="113"/>
      <c r="TCI14" s="113"/>
      <c r="TCJ14" s="113"/>
      <c r="TCK14" s="113"/>
      <c r="TCL14" s="113"/>
      <c r="TCM14" s="113"/>
      <c r="TCN14" s="113"/>
      <c r="TCO14" s="113"/>
      <c r="TCP14" s="113"/>
      <c r="TCQ14" s="113"/>
      <c r="TCR14" s="113"/>
      <c r="TCS14" s="113"/>
      <c r="TCT14" s="113"/>
      <c r="TCU14" s="113"/>
      <c r="TCV14" s="113"/>
      <c r="TCW14" s="113"/>
      <c r="TCX14" s="113"/>
      <c r="TCY14" s="113"/>
      <c r="TCZ14" s="113"/>
      <c r="TDA14" s="113"/>
      <c r="TDB14" s="113"/>
      <c r="TDC14" s="113"/>
      <c r="TDD14" s="113"/>
      <c r="TDE14" s="113"/>
      <c r="TDF14" s="113"/>
      <c r="TDG14" s="113"/>
      <c r="TDH14" s="113"/>
      <c r="TDI14" s="113"/>
      <c r="TDJ14" s="113"/>
      <c r="TDK14" s="113"/>
      <c r="TDL14" s="113"/>
      <c r="TDM14" s="113"/>
      <c r="TDN14" s="113"/>
      <c r="TDO14" s="113"/>
      <c r="TDP14" s="113"/>
      <c r="TDQ14" s="113"/>
      <c r="TDR14" s="113"/>
      <c r="TDS14" s="113"/>
      <c r="TDT14" s="113"/>
      <c r="TDU14" s="113"/>
      <c r="TDV14" s="113"/>
      <c r="TDW14" s="113"/>
      <c r="TDX14" s="113"/>
      <c r="TDY14" s="113"/>
      <c r="TDZ14" s="113"/>
      <c r="TEA14" s="113"/>
      <c r="TEB14" s="113"/>
      <c r="TEC14" s="113"/>
      <c r="TED14" s="113"/>
      <c r="TEE14" s="113"/>
      <c r="TEF14" s="113"/>
      <c r="TEG14" s="113"/>
      <c r="TEH14" s="113"/>
      <c r="TEI14" s="113"/>
      <c r="TEJ14" s="113"/>
      <c r="TEK14" s="113"/>
      <c r="TEL14" s="113"/>
      <c r="TEM14" s="113"/>
      <c r="TEN14" s="113"/>
      <c r="TEO14" s="113"/>
      <c r="TEP14" s="113"/>
      <c r="TEQ14" s="113"/>
      <c r="TER14" s="113"/>
      <c r="TES14" s="113"/>
      <c r="TET14" s="113"/>
      <c r="TEU14" s="113"/>
      <c r="TEV14" s="113"/>
      <c r="TEW14" s="113"/>
      <c r="TEX14" s="113"/>
      <c r="TEY14" s="113"/>
      <c r="TEZ14" s="113"/>
      <c r="TFA14" s="113"/>
      <c r="TFB14" s="113"/>
      <c r="TFC14" s="113"/>
      <c r="TFD14" s="113"/>
      <c r="TFE14" s="113"/>
      <c r="TFF14" s="113"/>
      <c r="TFG14" s="113"/>
      <c r="TFH14" s="113"/>
      <c r="TFI14" s="113"/>
      <c r="TFJ14" s="113"/>
      <c r="TFK14" s="113"/>
      <c r="TFL14" s="113"/>
      <c r="TFM14" s="113"/>
      <c r="TFN14" s="113"/>
      <c r="TFO14" s="113"/>
      <c r="TFP14" s="113"/>
      <c r="TFQ14" s="113"/>
      <c r="TFR14" s="113"/>
      <c r="TFS14" s="113"/>
      <c r="TFT14" s="113"/>
      <c r="TFU14" s="113"/>
      <c r="TFV14" s="113"/>
      <c r="TFW14" s="113"/>
      <c r="TFX14" s="113"/>
      <c r="TFY14" s="113"/>
      <c r="TFZ14" s="113"/>
      <c r="TGA14" s="113"/>
      <c r="TGB14" s="113"/>
      <c r="TGC14" s="113"/>
      <c r="TGD14" s="113"/>
      <c r="TGE14" s="113"/>
      <c r="TGF14" s="113"/>
      <c r="TGG14" s="113"/>
      <c r="TGH14" s="113"/>
      <c r="TGI14" s="113"/>
      <c r="TGJ14" s="113"/>
      <c r="TGK14" s="113"/>
      <c r="TGL14" s="113"/>
      <c r="TGM14" s="113"/>
      <c r="TGN14" s="113"/>
      <c r="TGO14" s="113"/>
      <c r="TGP14" s="113"/>
      <c r="TGQ14" s="113"/>
      <c r="TGR14" s="113"/>
      <c r="TGS14" s="113"/>
      <c r="TGT14" s="113"/>
      <c r="TGU14" s="113"/>
      <c r="TGV14" s="113"/>
      <c r="TGW14" s="113"/>
      <c r="TGX14" s="113"/>
      <c r="TGY14" s="113"/>
      <c r="TGZ14" s="113"/>
      <c r="THA14" s="113"/>
      <c r="THB14" s="113"/>
      <c r="THC14" s="113"/>
      <c r="THD14" s="113"/>
      <c r="THE14" s="113"/>
      <c r="THF14" s="113"/>
      <c r="THG14" s="113"/>
      <c r="THH14" s="113"/>
      <c r="THI14" s="113"/>
      <c r="THJ14" s="113"/>
      <c r="THK14" s="113"/>
      <c r="THL14" s="113"/>
      <c r="THM14" s="113"/>
      <c r="THN14" s="113"/>
      <c r="THO14" s="113"/>
      <c r="THP14" s="113"/>
      <c r="THQ14" s="113"/>
      <c r="THR14" s="113"/>
      <c r="THS14" s="113"/>
      <c r="THT14" s="113"/>
      <c r="THU14" s="113"/>
      <c r="THV14" s="113"/>
      <c r="THW14" s="113"/>
      <c r="THX14" s="113"/>
      <c r="THY14" s="113"/>
      <c r="THZ14" s="113"/>
      <c r="TIA14" s="113"/>
      <c r="TIB14" s="113"/>
      <c r="TIC14" s="113"/>
      <c r="TID14" s="113"/>
      <c r="TIE14" s="113"/>
      <c r="TIF14" s="113"/>
      <c r="TIG14" s="113"/>
      <c r="TIH14" s="113"/>
      <c r="TII14" s="113"/>
      <c r="TIJ14" s="113"/>
      <c r="TIK14" s="113"/>
      <c r="TIL14" s="113"/>
      <c r="TIM14" s="113"/>
      <c r="TIN14" s="113"/>
      <c r="TIO14" s="113"/>
      <c r="TIP14" s="113"/>
      <c r="TIQ14" s="113"/>
      <c r="TIR14" s="113"/>
      <c r="TIS14" s="113"/>
      <c r="TIT14" s="113"/>
      <c r="TIU14" s="113"/>
      <c r="TIV14" s="113"/>
      <c r="TIW14" s="113"/>
      <c r="TIX14" s="113"/>
      <c r="TIY14" s="113"/>
      <c r="TIZ14" s="113"/>
      <c r="TJA14" s="113"/>
      <c r="TJB14" s="113"/>
      <c r="TJC14" s="113"/>
      <c r="TJD14" s="113"/>
      <c r="TJE14" s="113"/>
      <c r="TJF14" s="113"/>
      <c r="TJG14" s="113"/>
      <c r="TJH14" s="113"/>
      <c r="TJI14" s="113"/>
      <c r="TJJ14" s="113"/>
      <c r="TJK14" s="113"/>
      <c r="TJL14" s="113"/>
      <c r="TJM14" s="113"/>
      <c r="TJN14" s="113"/>
      <c r="TJO14" s="113"/>
      <c r="TJP14" s="113"/>
      <c r="TJQ14" s="113"/>
      <c r="TJR14" s="113"/>
      <c r="TJS14" s="113"/>
      <c r="TJT14" s="113"/>
      <c r="TJU14" s="113"/>
      <c r="TJV14" s="113"/>
      <c r="TJW14" s="113"/>
      <c r="TJX14" s="113"/>
      <c r="TJY14" s="113"/>
      <c r="TJZ14" s="113"/>
      <c r="TKA14" s="113"/>
      <c r="TKB14" s="113"/>
      <c r="TKC14" s="113"/>
      <c r="TKD14" s="113"/>
      <c r="TKE14" s="113"/>
      <c r="TKF14" s="113"/>
      <c r="TKG14" s="113"/>
      <c r="TKH14" s="113"/>
      <c r="TKI14" s="113"/>
      <c r="TKJ14" s="113"/>
      <c r="TKK14" s="113"/>
      <c r="TKL14" s="113"/>
      <c r="TKM14" s="113"/>
      <c r="TKN14" s="113"/>
      <c r="TKO14" s="113"/>
      <c r="TKP14" s="113"/>
      <c r="TKQ14" s="113"/>
      <c r="TKR14" s="113"/>
      <c r="TKS14" s="113"/>
      <c r="TKT14" s="113"/>
      <c r="TKU14" s="113"/>
      <c r="TKV14" s="113"/>
      <c r="TKW14" s="113"/>
      <c r="TKX14" s="113"/>
      <c r="TKY14" s="113"/>
      <c r="TKZ14" s="113"/>
      <c r="TLA14" s="113"/>
      <c r="TLB14" s="113"/>
      <c r="TLC14" s="113"/>
      <c r="TLD14" s="113"/>
      <c r="TLE14" s="113"/>
      <c r="TLF14" s="113"/>
      <c r="TLG14" s="113"/>
      <c r="TLH14" s="113"/>
      <c r="TLI14" s="113"/>
      <c r="TLJ14" s="113"/>
      <c r="TLK14" s="113"/>
      <c r="TLL14" s="113"/>
      <c r="TLM14" s="113"/>
      <c r="TLN14" s="113"/>
      <c r="TLO14" s="113"/>
      <c r="TLP14" s="113"/>
      <c r="TLQ14" s="113"/>
      <c r="TLR14" s="113"/>
      <c r="TLS14" s="113"/>
      <c r="TLT14" s="113"/>
      <c r="TLU14" s="113"/>
      <c r="TLV14" s="113"/>
      <c r="TLW14" s="113"/>
      <c r="TLX14" s="113"/>
      <c r="TLY14" s="113"/>
      <c r="TLZ14" s="113"/>
      <c r="TMA14" s="113"/>
      <c r="TMB14" s="113"/>
      <c r="TMC14" s="113"/>
      <c r="TMD14" s="113"/>
      <c r="TME14" s="113"/>
      <c r="TMF14" s="113"/>
      <c r="TMG14" s="113"/>
      <c r="TMH14" s="113"/>
      <c r="TMI14" s="113"/>
      <c r="TMJ14" s="113"/>
      <c r="TMK14" s="113"/>
      <c r="TML14" s="113"/>
      <c r="TMM14" s="113"/>
      <c r="TMN14" s="113"/>
      <c r="TMO14" s="113"/>
      <c r="TMP14" s="113"/>
      <c r="TMQ14" s="113"/>
      <c r="TMR14" s="113"/>
      <c r="TMS14" s="113"/>
      <c r="TMT14" s="113"/>
      <c r="TMU14" s="113"/>
      <c r="TMV14" s="113"/>
      <c r="TMW14" s="113"/>
      <c r="TMX14" s="113"/>
      <c r="TMY14" s="113"/>
      <c r="TMZ14" s="113"/>
      <c r="TNA14" s="113"/>
      <c r="TNB14" s="113"/>
      <c r="TNC14" s="113"/>
      <c r="TND14" s="113"/>
      <c r="TNE14" s="113"/>
      <c r="TNF14" s="113"/>
      <c r="TNG14" s="113"/>
      <c r="TNH14" s="113"/>
      <c r="TNI14" s="113"/>
      <c r="TNJ14" s="113"/>
      <c r="TNK14" s="113"/>
      <c r="TNL14" s="113"/>
      <c r="TNM14" s="113"/>
      <c r="TNN14" s="113"/>
      <c r="TNO14" s="113"/>
      <c r="TNP14" s="113"/>
      <c r="TNQ14" s="113"/>
      <c r="TNR14" s="113"/>
      <c r="TNS14" s="113"/>
      <c r="TNT14" s="113"/>
      <c r="TNU14" s="113"/>
      <c r="TNV14" s="113"/>
      <c r="TNW14" s="113"/>
      <c r="TNX14" s="113"/>
      <c r="TNY14" s="113"/>
      <c r="TNZ14" s="113"/>
      <c r="TOA14" s="113"/>
      <c r="TOB14" s="113"/>
      <c r="TOC14" s="113"/>
      <c r="TOD14" s="113"/>
      <c r="TOE14" s="113"/>
      <c r="TOF14" s="113"/>
      <c r="TOG14" s="113"/>
      <c r="TOH14" s="113"/>
      <c r="TOI14" s="113"/>
      <c r="TOJ14" s="113"/>
      <c r="TOK14" s="113"/>
      <c r="TOL14" s="113"/>
      <c r="TOM14" s="113"/>
      <c r="TON14" s="113"/>
      <c r="TOO14" s="113"/>
      <c r="TOP14" s="113"/>
      <c r="TOQ14" s="113"/>
      <c r="TOR14" s="113"/>
      <c r="TOS14" s="113"/>
      <c r="TOT14" s="113"/>
      <c r="TOU14" s="113"/>
      <c r="TOV14" s="113"/>
      <c r="TOW14" s="113"/>
      <c r="TOX14" s="113"/>
      <c r="TOY14" s="113"/>
      <c r="TOZ14" s="113"/>
      <c r="TPA14" s="113"/>
      <c r="TPB14" s="113"/>
      <c r="TPC14" s="113"/>
      <c r="TPD14" s="113"/>
      <c r="TPE14" s="113"/>
      <c r="TPF14" s="113"/>
      <c r="TPG14" s="113"/>
      <c r="TPH14" s="113"/>
      <c r="TPI14" s="113"/>
      <c r="TPJ14" s="113"/>
      <c r="TPK14" s="113"/>
      <c r="TPL14" s="113"/>
      <c r="TPM14" s="113"/>
      <c r="TPN14" s="113"/>
      <c r="TPO14" s="113"/>
      <c r="TPP14" s="113"/>
      <c r="TPQ14" s="113"/>
      <c r="TPR14" s="113"/>
      <c r="TPS14" s="113"/>
      <c r="TPT14" s="113"/>
      <c r="TPU14" s="113"/>
      <c r="TPV14" s="113"/>
      <c r="TPW14" s="113"/>
      <c r="TPX14" s="113"/>
      <c r="TPY14" s="113"/>
      <c r="TPZ14" s="113"/>
      <c r="TQA14" s="113"/>
      <c r="TQB14" s="113"/>
      <c r="TQC14" s="113"/>
      <c r="TQD14" s="113"/>
      <c r="TQE14" s="113"/>
      <c r="TQF14" s="113"/>
      <c r="TQG14" s="113"/>
      <c r="TQH14" s="113"/>
      <c r="TQI14" s="113"/>
      <c r="TQJ14" s="113"/>
      <c r="TQK14" s="113"/>
      <c r="TQL14" s="113"/>
      <c r="TQM14" s="113"/>
      <c r="TQN14" s="113"/>
      <c r="TQO14" s="113"/>
      <c r="TQP14" s="113"/>
      <c r="TQQ14" s="113"/>
      <c r="TQR14" s="113"/>
      <c r="TQS14" s="113"/>
      <c r="TQT14" s="113"/>
      <c r="TQU14" s="113"/>
      <c r="TQV14" s="113"/>
      <c r="TQW14" s="113"/>
      <c r="TQX14" s="113"/>
      <c r="TQY14" s="113"/>
      <c r="TQZ14" s="113"/>
      <c r="TRA14" s="113"/>
      <c r="TRB14" s="113"/>
      <c r="TRC14" s="113"/>
      <c r="TRD14" s="113"/>
      <c r="TRE14" s="113"/>
      <c r="TRF14" s="113"/>
      <c r="TRG14" s="113"/>
      <c r="TRH14" s="113"/>
      <c r="TRI14" s="113"/>
      <c r="TRJ14" s="113"/>
      <c r="TRK14" s="113"/>
      <c r="TRL14" s="113"/>
      <c r="TRM14" s="113"/>
      <c r="TRN14" s="113"/>
      <c r="TRO14" s="113"/>
      <c r="TRP14" s="113"/>
      <c r="TRQ14" s="113"/>
      <c r="TRR14" s="113"/>
      <c r="TRS14" s="113"/>
      <c r="TRT14" s="113"/>
      <c r="TRU14" s="113"/>
      <c r="TRV14" s="113"/>
      <c r="TRW14" s="113"/>
      <c r="TRX14" s="113"/>
      <c r="TRY14" s="113"/>
      <c r="TRZ14" s="113"/>
      <c r="TSA14" s="113"/>
      <c r="TSB14" s="113"/>
      <c r="TSC14" s="113"/>
      <c r="TSD14" s="113"/>
      <c r="TSE14" s="113"/>
      <c r="TSF14" s="113"/>
      <c r="TSG14" s="113"/>
      <c r="TSH14" s="113"/>
      <c r="TSI14" s="113"/>
      <c r="TSJ14" s="113"/>
      <c r="TSK14" s="113"/>
      <c r="TSL14" s="113"/>
      <c r="TSM14" s="113"/>
      <c r="TSN14" s="113"/>
      <c r="TSO14" s="113"/>
      <c r="TSP14" s="113"/>
      <c r="TSQ14" s="113"/>
      <c r="TSR14" s="113"/>
      <c r="TSS14" s="113"/>
      <c r="TST14" s="113"/>
      <c r="TSU14" s="113"/>
      <c r="TSV14" s="113"/>
      <c r="TSW14" s="113"/>
      <c r="TSX14" s="113"/>
      <c r="TSY14" s="113"/>
      <c r="TSZ14" s="113"/>
      <c r="TTA14" s="113"/>
      <c r="TTB14" s="113"/>
      <c r="TTC14" s="113"/>
      <c r="TTD14" s="113"/>
      <c r="TTE14" s="113"/>
      <c r="TTF14" s="113"/>
      <c r="TTG14" s="113"/>
      <c r="TTH14" s="113"/>
      <c r="TTI14" s="113"/>
      <c r="TTJ14" s="113"/>
      <c r="TTK14" s="113"/>
      <c r="TTL14" s="113"/>
      <c r="TTM14" s="113"/>
      <c r="TTN14" s="113"/>
      <c r="TTO14" s="113"/>
      <c r="TTP14" s="113"/>
      <c r="TTQ14" s="113"/>
      <c r="TTR14" s="113"/>
      <c r="TTS14" s="113"/>
      <c r="TTT14" s="113"/>
      <c r="TTU14" s="113"/>
      <c r="TTV14" s="113"/>
      <c r="TTW14" s="113"/>
      <c r="TTX14" s="113"/>
      <c r="TTY14" s="113"/>
      <c r="TTZ14" s="113"/>
      <c r="TUA14" s="113"/>
      <c r="TUB14" s="113"/>
      <c r="TUC14" s="113"/>
      <c r="TUD14" s="113"/>
      <c r="TUE14" s="113"/>
      <c r="TUF14" s="113"/>
      <c r="TUG14" s="113"/>
      <c r="TUH14" s="113"/>
      <c r="TUI14" s="113"/>
      <c r="TUJ14" s="113"/>
      <c r="TUK14" s="113"/>
      <c r="TUL14" s="113"/>
      <c r="TUM14" s="113"/>
      <c r="TUN14" s="113"/>
      <c r="TUO14" s="113"/>
      <c r="TUP14" s="113"/>
      <c r="TUQ14" s="113"/>
      <c r="TUR14" s="113"/>
      <c r="TUS14" s="113"/>
      <c r="TUT14" s="113"/>
      <c r="TUU14" s="113"/>
      <c r="TUV14" s="113"/>
      <c r="TUW14" s="113"/>
      <c r="TUX14" s="113"/>
      <c r="TUY14" s="113"/>
      <c r="TUZ14" s="113"/>
      <c r="TVA14" s="113"/>
      <c r="TVB14" s="113"/>
      <c r="TVC14" s="113"/>
      <c r="TVD14" s="113"/>
      <c r="TVE14" s="113"/>
      <c r="TVF14" s="113"/>
      <c r="TVG14" s="113"/>
      <c r="TVH14" s="113"/>
      <c r="TVI14" s="113"/>
      <c r="TVJ14" s="113"/>
      <c r="TVK14" s="113"/>
      <c r="TVL14" s="113"/>
      <c r="TVM14" s="113"/>
      <c r="TVN14" s="113"/>
      <c r="TVO14" s="113"/>
      <c r="TVP14" s="113"/>
      <c r="TVQ14" s="113"/>
      <c r="TVR14" s="113"/>
      <c r="TVS14" s="113"/>
      <c r="TVT14" s="113"/>
      <c r="TVU14" s="113"/>
      <c r="TVV14" s="113"/>
      <c r="TVW14" s="113"/>
      <c r="TVX14" s="113"/>
      <c r="TVY14" s="113"/>
      <c r="TVZ14" s="113"/>
      <c r="TWA14" s="113"/>
      <c r="TWB14" s="113"/>
      <c r="TWC14" s="113"/>
      <c r="TWD14" s="113"/>
      <c r="TWE14" s="113"/>
      <c r="TWF14" s="113"/>
      <c r="TWG14" s="113"/>
      <c r="TWH14" s="113"/>
      <c r="TWI14" s="113"/>
      <c r="TWJ14" s="113"/>
      <c r="TWK14" s="113"/>
      <c r="TWL14" s="113"/>
      <c r="TWM14" s="113"/>
      <c r="TWN14" s="113"/>
      <c r="TWO14" s="113"/>
      <c r="TWP14" s="113"/>
      <c r="TWQ14" s="113"/>
      <c r="TWR14" s="113"/>
      <c r="TWS14" s="113"/>
      <c r="TWT14" s="113"/>
      <c r="TWU14" s="113"/>
      <c r="TWV14" s="113"/>
      <c r="TWW14" s="113"/>
      <c r="TWX14" s="113"/>
      <c r="TWY14" s="113"/>
      <c r="TWZ14" s="113"/>
      <c r="TXA14" s="113"/>
      <c r="TXB14" s="113"/>
      <c r="TXC14" s="113"/>
      <c r="TXD14" s="113"/>
      <c r="TXE14" s="113"/>
      <c r="TXF14" s="113"/>
      <c r="TXG14" s="113"/>
      <c r="TXH14" s="113"/>
      <c r="TXI14" s="113"/>
      <c r="TXJ14" s="113"/>
      <c r="TXK14" s="113"/>
      <c r="TXL14" s="113"/>
      <c r="TXM14" s="113"/>
      <c r="TXN14" s="113"/>
      <c r="TXO14" s="113"/>
      <c r="TXP14" s="113"/>
      <c r="TXQ14" s="113"/>
      <c r="TXR14" s="113"/>
      <c r="TXS14" s="113"/>
      <c r="TXT14" s="113"/>
      <c r="TXU14" s="113"/>
      <c r="TXV14" s="113"/>
      <c r="TXW14" s="113"/>
      <c r="TXX14" s="113"/>
      <c r="TXY14" s="113"/>
      <c r="TXZ14" s="113"/>
      <c r="TYA14" s="113"/>
      <c r="TYB14" s="113"/>
      <c r="TYC14" s="113"/>
      <c r="TYD14" s="113"/>
      <c r="TYE14" s="113"/>
      <c r="TYF14" s="113"/>
      <c r="TYG14" s="113"/>
      <c r="TYH14" s="113"/>
      <c r="TYI14" s="113"/>
      <c r="TYJ14" s="113"/>
      <c r="TYK14" s="113"/>
      <c r="TYL14" s="113"/>
      <c r="TYM14" s="113"/>
      <c r="TYN14" s="113"/>
      <c r="TYO14" s="113"/>
      <c r="TYP14" s="113"/>
      <c r="TYQ14" s="113"/>
      <c r="TYR14" s="113"/>
      <c r="TYS14" s="113"/>
      <c r="TYT14" s="113"/>
      <c r="TYU14" s="113"/>
      <c r="TYV14" s="113"/>
      <c r="TYW14" s="113"/>
      <c r="TYX14" s="113"/>
      <c r="TYY14" s="113"/>
      <c r="TYZ14" s="113"/>
      <c r="TZA14" s="113"/>
      <c r="TZB14" s="113"/>
      <c r="TZC14" s="113"/>
      <c r="TZD14" s="113"/>
      <c r="TZE14" s="113"/>
      <c r="TZF14" s="113"/>
      <c r="TZG14" s="113"/>
      <c r="TZH14" s="113"/>
      <c r="TZI14" s="113"/>
      <c r="TZJ14" s="113"/>
      <c r="TZK14" s="113"/>
      <c r="TZL14" s="113"/>
      <c r="TZM14" s="113"/>
      <c r="TZN14" s="113"/>
      <c r="TZO14" s="113"/>
      <c r="TZP14" s="113"/>
      <c r="TZQ14" s="113"/>
      <c r="TZR14" s="113"/>
      <c r="TZS14" s="113"/>
      <c r="TZT14" s="113"/>
      <c r="TZU14" s="113"/>
      <c r="TZV14" s="113"/>
      <c r="TZW14" s="113"/>
      <c r="TZX14" s="113"/>
      <c r="TZY14" s="113"/>
      <c r="TZZ14" s="113"/>
      <c r="UAA14" s="113"/>
      <c r="UAB14" s="113"/>
      <c r="UAC14" s="113"/>
      <c r="UAD14" s="113"/>
      <c r="UAE14" s="113"/>
      <c r="UAF14" s="113"/>
      <c r="UAG14" s="113"/>
      <c r="UAH14" s="113"/>
      <c r="UAI14" s="113"/>
      <c r="UAJ14" s="113"/>
      <c r="UAK14" s="113"/>
      <c r="UAL14" s="113"/>
      <c r="UAM14" s="113"/>
      <c r="UAN14" s="113"/>
      <c r="UAO14" s="113"/>
      <c r="UAP14" s="113"/>
      <c r="UAQ14" s="113"/>
      <c r="UAR14" s="113"/>
      <c r="UAS14" s="113"/>
      <c r="UAT14" s="113"/>
      <c r="UAU14" s="113"/>
      <c r="UAV14" s="113"/>
      <c r="UAW14" s="113"/>
      <c r="UAX14" s="113"/>
      <c r="UAY14" s="113"/>
      <c r="UAZ14" s="113"/>
      <c r="UBA14" s="113"/>
      <c r="UBB14" s="113"/>
      <c r="UBC14" s="113"/>
      <c r="UBD14" s="113"/>
      <c r="UBE14" s="113"/>
      <c r="UBF14" s="113"/>
      <c r="UBG14" s="113"/>
      <c r="UBH14" s="113"/>
      <c r="UBI14" s="113"/>
      <c r="UBJ14" s="113"/>
      <c r="UBK14" s="113"/>
      <c r="UBL14" s="113"/>
      <c r="UBM14" s="113"/>
      <c r="UBN14" s="113"/>
      <c r="UBO14" s="113"/>
      <c r="UBP14" s="113"/>
      <c r="UBQ14" s="113"/>
      <c r="UBR14" s="113"/>
      <c r="UBS14" s="113"/>
      <c r="UBT14" s="113"/>
      <c r="UBU14" s="113"/>
      <c r="UBV14" s="113"/>
      <c r="UBW14" s="113"/>
      <c r="UBX14" s="113"/>
      <c r="UBY14" s="113"/>
      <c r="UBZ14" s="113"/>
      <c r="UCA14" s="113"/>
      <c r="UCB14" s="113"/>
      <c r="UCC14" s="113"/>
      <c r="UCD14" s="113"/>
      <c r="UCE14" s="113"/>
      <c r="UCF14" s="113"/>
      <c r="UCG14" s="113"/>
      <c r="UCH14" s="113"/>
      <c r="UCI14" s="113"/>
      <c r="UCJ14" s="113"/>
      <c r="UCK14" s="113"/>
      <c r="UCL14" s="113"/>
      <c r="UCM14" s="113"/>
      <c r="UCN14" s="113"/>
      <c r="UCO14" s="113"/>
      <c r="UCP14" s="113"/>
      <c r="UCQ14" s="113"/>
      <c r="UCR14" s="113"/>
      <c r="UCS14" s="113"/>
      <c r="UCT14" s="113"/>
      <c r="UCU14" s="113"/>
      <c r="UCV14" s="113"/>
      <c r="UCW14" s="113"/>
      <c r="UCX14" s="113"/>
      <c r="UCY14" s="113"/>
      <c r="UCZ14" s="113"/>
      <c r="UDA14" s="113"/>
      <c r="UDB14" s="113"/>
      <c r="UDC14" s="113"/>
      <c r="UDD14" s="113"/>
      <c r="UDE14" s="113"/>
      <c r="UDF14" s="113"/>
      <c r="UDG14" s="113"/>
      <c r="UDH14" s="113"/>
      <c r="UDI14" s="113"/>
      <c r="UDJ14" s="113"/>
      <c r="UDK14" s="113"/>
      <c r="UDL14" s="113"/>
      <c r="UDM14" s="113"/>
      <c r="UDN14" s="113"/>
      <c r="UDO14" s="113"/>
      <c r="UDP14" s="113"/>
      <c r="UDQ14" s="113"/>
      <c r="UDR14" s="113"/>
      <c r="UDS14" s="113"/>
      <c r="UDT14" s="113"/>
      <c r="UDU14" s="113"/>
      <c r="UDV14" s="113"/>
      <c r="UDW14" s="113"/>
      <c r="UDX14" s="113"/>
      <c r="UDY14" s="113"/>
      <c r="UDZ14" s="113"/>
      <c r="UEA14" s="113"/>
      <c r="UEB14" s="113"/>
      <c r="UEC14" s="113"/>
      <c r="UED14" s="113"/>
      <c r="UEE14" s="113"/>
      <c r="UEF14" s="113"/>
      <c r="UEG14" s="113"/>
      <c r="UEH14" s="113"/>
      <c r="UEI14" s="113"/>
      <c r="UEJ14" s="113"/>
      <c r="UEK14" s="113"/>
      <c r="UEL14" s="113"/>
      <c r="UEM14" s="113"/>
      <c r="UEN14" s="113"/>
      <c r="UEO14" s="113"/>
      <c r="UEP14" s="113"/>
      <c r="UEQ14" s="113"/>
      <c r="UER14" s="113"/>
      <c r="UES14" s="113"/>
      <c r="UET14" s="113"/>
      <c r="UEU14" s="113"/>
      <c r="UEV14" s="113"/>
      <c r="UEW14" s="113"/>
      <c r="UEX14" s="113"/>
      <c r="UEY14" s="113"/>
      <c r="UEZ14" s="113"/>
      <c r="UFA14" s="113"/>
      <c r="UFB14" s="113"/>
      <c r="UFC14" s="113"/>
      <c r="UFD14" s="113"/>
      <c r="UFE14" s="113"/>
      <c r="UFF14" s="113"/>
      <c r="UFG14" s="113"/>
      <c r="UFH14" s="113"/>
      <c r="UFI14" s="113"/>
      <c r="UFJ14" s="113"/>
      <c r="UFK14" s="113"/>
      <c r="UFL14" s="113"/>
      <c r="UFM14" s="113"/>
      <c r="UFN14" s="113"/>
      <c r="UFO14" s="113"/>
      <c r="UFP14" s="113"/>
      <c r="UFQ14" s="113"/>
      <c r="UFR14" s="113"/>
      <c r="UFS14" s="113"/>
      <c r="UFT14" s="113"/>
      <c r="UFU14" s="113"/>
      <c r="UFV14" s="113"/>
      <c r="UFW14" s="113"/>
      <c r="UFX14" s="113"/>
      <c r="UFY14" s="113"/>
      <c r="UFZ14" s="113"/>
      <c r="UGA14" s="113"/>
      <c r="UGB14" s="113"/>
      <c r="UGC14" s="113"/>
      <c r="UGD14" s="113"/>
      <c r="UGE14" s="113"/>
      <c r="UGF14" s="113"/>
      <c r="UGG14" s="113"/>
      <c r="UGH14" s="113"/>
      <c r="UGI14" s="113"/>
      <c r="UGJ14" s="113"/>
      <c r="UGK14" s="113"/>
      <c r="UGL14" s="113"/>
      <c r="UGM14" s="113"/>
      <c r="UGN14" s="113"/>
      <c r="UGO14" s="113"/>
      <c r="UGP14" s="113"/>
      <c r="UGQ14" s="113"/>
      <c r="UGR14" s="113"/>
      <c r="UGS14" s="113"/>
      <c r="UGT14" s="113"/>
      <c r="UGU14" s="113"/>
      <c r="UGV14" s="113"/>
      <c r="UGW14" s="113"/>
      <c r="UGX14" s="113"/>
      <c r="UGY14" s="113"/>
      <c r="UGZ14" s="113"/>
      <c r="UHA14" s="113"/>
      <c r="UHB14" s="113"/>
      <c r="UHC14" s="113"/>
      <c r="UHD14" s="113"/>
      <c r="UHE14" s="113"/>
      <c r="UHF14" s="113"/>
      <c r="UHG14" s="113"/>
      <c r="UHH14" s="113"/>
      <c r="UHI14" s="113"/>
      <c r="UHJ14" s="113"/>
      <c r="UHK14" s="113"/>
      <c r="UHL14" s="113"/>
      <c r="UHM14" s="113"/>
      <c r="UHN14" s="113"/>
      <c r="UHO14" s="113"/>
      <c r="UHP14" s="113"/>
      <c r="UHQ14" s="113"/>
      <c r="UHR14" s="113"/>
      <c r="UHS14" s="113"/>
      <c r="UHT14" s="113"/>
      <c r="UHU14" s="113"/>
      <c r="UHV14" s="113"/>
      <c r="UHW14" s="113"/>
      <c r="UHX14" s="113"/>
      <c r="UHY14" s="113"/>
      <c r="UHZ14" s="113"/>
      <c r="UIA14" s="113"/>
      <c r="UIB14" s="113"/>
      <c r="UIC14" s="113"/>
      <c r="UID14" s="113"/>
      <c r="UIE14" s="113"/>
      <c r="UIF14" s="113"/>
      <c r="UIG14" s="113"/>
      <c r="UIH14" s="113"/>
      <c r="UII14" s="113"/>
      <c r="UIJ14" s="113"/>
      <c r="UIK14" s="113"/>
      <c r="UIL14" s="113"/>
      <c r="UIM14" s="113"/>
      <c r="UIN14" s="113"/>
      <c r="UIO14" s="113"/>
      <c r="UIP14" s="113"/>
      <c r="UIQ14" s="113"/>
      <c r="UIR14" s="113"/>
      <c r="UIS14" s="113"/>
      <c r="UIT14" s="113"/>
      <c r="UIU14" s="113"/>
      <c r="UIV14" s="113"/>
      <c r="UIW14" s="113"/>
      <c r="UIX14" s="113"/>
      <c r="UIY14" s="113"/>
      <c r="UIZ14" s="113"/>
      <c r="UJA14" s="113"/>
      <c r="UJB14" s="113"/>
      <c r="UJC14" s="113"/>
      <c r="UJD14" s="113"/>
      <c r="UJE14" s="113"/>
      <c r="UJF14" s="113"/>
      <c r="UJG14" s="113"/>
      <c r="UJH14" s="113"/>
      <c r="UJI14" s="113"/>
      <c r="UJJ14" s="113"/>
      <c r="UJK14" s="113"/>
      <c r="UJL14" s="113"/>
      <c r="UJM14" s="113"/>
      <c r="UJN14" s="113"/>
      <c r="UJO14" s="113"/>
      <c r="UJP14" s="113"/>
      <c r="UJQ14" s="113"/>
      <c r="UJR14" s="113"/>
      <c r="UJS14" s="113"/>
      <c r="UJT14" s="113"/>
      <c r="UJU14" s="113"/>
      <c r="UJV14" s="113"/>
      <c r="UJW14" s="113"/>
      <c r="UJX14" s="113"/>
      <c r="UJY14" s="113"/>
      <c r="UJZ14" s="113"/>
      <c r="UKA14" s="113"/>
      <c r="UKB14" s="113"/>
      <c r="UKC14" s="113"/>
      <c r="UKD14" s="113"/>
      <c r="UKE14" s="113"/>
      <c r="UKF14" s="113"/>
      <c r="UKG14" s="113"/>
      <c r="UKH14" s="113"/>
      <c r="UKI14" s="113"/>
      <c r="UKJ14" s="113"/>
      <c r="UKK14" s="113"/>
      <c r="UKL14" s="113"/>
      <c r="UKM14" s="113"/>
      <c r="UKN14" s="113"/>
      <c r="UKO14" s="113"/>
      <c r="UKP14" s="113"/>
      <c r="UKQ14" s="113"/>
      <c r="UKR14" s="113"/>
      <c r="UKS14" s="113"/>
      <c r="UKT14" s="113"/>
      <c r="UKU14" s="113"/>
      <c r="UKV14" s="113"/>
      <c r="UKW14" s="113"/>
      <c r="UKX14" s="113"/>
      <c r="UKY14" s="113"/>
      <c r="UKZ14" s="113"/>
      <c r="ULA14" s="113"/>
      <c r="ULB14" s="113"/>
      <c r="ULC14" s="113"/>
      <c r="ULD14" s="113"/>
      <c r="ULE14" s="113"/>
      <c r="ULF14" s="113"/>
      <c r="ULG14" s="113"/>
      <c r="ULH14" s="113"/>
      <c r="ULI14" s="113"/>
      <c r="ULJ14" s="113"/>
      <c r="ULK14" s="113"/>
      <c r="ULL14" s="113"/>
      <c r="ULM14" s="113"/>
      <c r="ULN14" s="113"/>
      <c r="ULO14" s="113"/>
      <c r="ULP14" s="113"/>
      <c r="ULQ14" s="113"/>
      <c r="ULR14" s="113"/>
      <c r="ULS14" s="113"/>
      <c r="ULT14" s="113"/>
      <c r="ULU14" s="113"/>
      <c r="ULV14" s="113"/>
      <c r="ULW14" s="113"/>
      <c r="ULX14" s="113"/>
      <c r="ULY14" s="113"/>
      <c r="ULZ14" s="113"/>
      <c r="UMA14" s="113"/>
      <c r="UMB14" s="113"/>
      <c r="UMC14" s="113"/>
      <c r="UMD14" s="113"/>
      <c r="UME14" s="113"/>
      <c r="UMF14" s="113"/>
      <c r="UMG14" s="113"/>
      <c r="UMH14" s="113"/>
      <c r="UMI14" s="113"/>
      <c r="UMJ14" s="113"/>
      <c r="UMK14" s="113"/>
      <c r="UML14" s="113"/>
      <c r="UMM14" s="113"/>
      <c r="UMN14" s="113"/>
      <c r="UMO14" s="113"/>
      <c r="UMP14" s="113"/>
      <c r="UMQ14" s="113"/>
      <c r="UMR14" s="113"/>
      <c r="UMS14" s="113"/>
      <c r="UMT14" s="113"/>
      <c r="UMU14" s="113"/>
      <c r="UMV14" s="113"/>
      <c r="UMW14" s="113"/>
      <c r="UMX14" s="113"/>
      <c r="UMY14" s="113"/>
      <c r="UMZ14" s="113"/>
      <c r="UNA14" s="113"/>
      <c r="UNB14" s="113"/>
      <c r="UNC14" s="113"/>
      <c r="UND14" s="113"/>
      <c r="UNE14" s="113"/>
      <c r="UNF14" s="113"/>
      <c r="UNG14" s="113"/>
      <c r="UNH14" s="113"/>
      <c r="UNI14" s="113"/>
      <c r="UNJ14" s="113"/>
      <c r="UNK14" s="113"/>
      <c r="UNL14" s="113"/>
      <c r="UNM14" s="113"/>
      <c r="UNN14" s="113"/>
      <c r="UNO14" s="113"/>
      <c r="UNP14" s="113"/>
      <c r="UNQ14" s="113"/>
      <c r="UNR14" s="113"/>
      <c r="UNS14" s="113"/>
      <c r="UNT14" s="113"/>
      <c r="UNU14" s="113"/>
      <c r="UNV14" s="113"/>
      <c r="UNW14" s="113"/>
      <c r="UNX14" s="113"/>
      <c r="UNY14" s="113"/>
      <c r="UNZ14" s="113"/>
      <c r="UOA14" s="113"/>
      <c r="UOB14" s="113"/>
      <c r="UOC14" s="113"/>
      <c r="UOD14" s="113"/>
      <c r="UOE14" s="113"/>
      <c r="UOF14" s="113"/>
      <c r="UOG14" s="113"/>
      <c r="UOH14" s="113"/>
      <c r="UOI14" s="113"/>
      <c r="UOJ14" s="113"/>
      <c r="UOK14" s="113"/>
      <c r="UOL14" s="113"/>
      <c r="UOM14" s="113"/>
      <c r="UON14" s="113"/>
      <c r="UOO14" s="113"/>
      <c r="UOP14" s="113"/>
      <c r="UOQ14" s="113"/>
      <c r="UOR14" s="113"/>
      <c r="UOS14" s="113"/>
      <c r="UOT14" s="113"/>
      <c r="UOU14" s="113"/>
      <c r="UOV14" s="113"/>
      <c r="UOW14" s="113"/>
      <c r="UOX14" s="113"/>
      <c r="UOY14" s="113"/>
      <c r="UOZ14" s="113"/>
      <c r="UPA14" s="113"/>
      <c r="UPB14" s="113"/>
      <c r="UPC14" s="113"/>
      <c r="UPD14" s="113"/>
      <c r="UPE14" s="113"/>
      <c r="UPF14" s="113"/>
      <c r="UPG14" s="113"/>
      <c r="UPH14" s="113"/>
      <c r="UPI14" s="113"/>
      <c r="UPJ14" s="113"/>
      <c r="UPK14" s="113"/>
      <c r="UPL14" s="113"/>
      <c r="UPM14" s="113"/>
      <c r="UPN14" s="113"/>
      <c r="UPO14" s="113"/>
      <c r="UPP14" s="113"/>
      <c r="UPQ14" s="113"/>
      <c r="UPR14" s="113"/>
      <c r="UPS14" s="113"/>
      <c r="UPT14" s="113"/>
      <c r="UPU14" s="113"/>
      <c r="UPV14" s="113"/>
      <c r="UPW14" s="113"/>
      <c r="UPX14" s="113"/>
      <c r="UPY14" s="113"/>
      <c r="UPZ14" s="113"/>
      <c r="UQA14" s="113"/>
      <c r="UQB14" s="113"/>
      <c r="UQC14" s="113"/>
      <c r="UQD14" s="113"/>
      <c r="UQE14" s="113"/>
      <c r="UQF14" s="113"/>
      <c r="UQG14" s="113"/>
      <c r="UQH14" s="113"/>
      <c r="UQI14" s="113"/>
      <c r="UQJ14" s="113"/>
      <c r="UQK14" s="113"/>
      <c r="UQL14" s="113"/>
      <c r="UQM14" s="113"/>
      <c r="UQN14" s="113"/>
      <c r="UQO14" s="113"/>
      <c r="UQP14" s="113"/>
      <c r="UQQ14" s="113"/>
      <c r="UQR14" s="113"/>
      <c r="UQS14" s="113"/>
      <c r="UQT14" s="113"/>
      <c r="UQU14" s="113"/>
      <c r="UQV14" s="113"/>
      <c r="UQW14" s="113"/>
      <c r="UQX14" s="113"/>
      <c r="UQY14" s="113"/>
      <c r="UQZ14" s="113"/>
      <c r="URA14" s="113"/>
      <c r="URB14" s="113"/>
      <c r="URC14" s="113"/>
      <c r="URD14" s="113"/>
      <c r="URE14" s="113"/>
      <c r="URF14" s="113"/>
      <c r="URG14" s="113"/>
      <c r="URH14" s="113"/>
      <c r="URI14" s="113"/>
      <c r="URJ14" s="113"/>
      <c r="URK14" s="113"/>
      <c r="URL14" s="113"/>
      <c r="URM14" s="113"/>
      <c r="URN14" s="113"/>
      <c r="URO14" s="113"/>
      <c r="URP14" s="113"/>
      <c r="URQ14" s="113"/>
      <c r="URR14" s="113"/>
      <c r="URS14" s="113"/>
      <c r="URT14" s="113"/>
      <c r="URU14" s="113"/>
      <c r="URV14" s="113"/>
      <c r="URW14" s="113"/>
      <c r="URX14" s="113"/>
      <c r="URY14" s="113"/>
      <c r="URZ14" s="113"/>
      <c r="USA14" s="113"/>
      <c r="USB14" s="113"/>
      <c r="USC14" s="113"/>
      <c r="USD14" s="113"/>
      <c r="USE14" s="113"/>
      <c r="USF14" s="113"/>
      <c r="USG14" s="113"/>
      <c r="USH14" s="113"/>
      <c r="USI14" s="113"/>
      <c r="USJ14" s="113"/>
      <c r="USK14" s="113"/>
      <c r="USL14" s="113"/>
      <c r="USM14" s="113"/>
      <c r="USN14" s="113"/>
      <c r="USO14" s="113"/>
      <c r="USP14" s="113"/>
      <c r="USQ14" s="113"/>
      <c r="USR14" s="113"/>
      <c r="USS14" s="113"/>
      <c r="UST14" s="113"/>
      <c r="USU14" s="113"/>
      <c r="USV14" s="113"/>
      <c r="USW14" s="113"/>
      <c r="USX14" s="113"/>
      <c r="USY14" s="113"/>
      <c r="USZ14" s="113"/>
      <c r="UTA14" s="113"/>
      <c r="UTB14" s="113"/>
      <c r="UTC14" s="113"/>
      <c r="UTD14" s="113"/>
      <c r="UTE14" s="113"/>
      <c r="UTF14" s="113"/>
      <c r="UTG14" s="113"/>
      <c r="UTH14" s="113"/>
      <c r="UTI14" s="113"/>
      <c r="UTJ14" s="113"/>
      <c r="UTK14" s="113"/>
      <c r="UTL14" s="113"/>
      <c r="UTM14" s="113"/>
      <c r="UTN14" s="113"/>
      <c r="UTO14" s="113"/>
      <c r="UTP14" s="113"/>
      <c r="UTQ14" s="113"/>
      <c r="UTR14" s="113"/>
      <c r="UTS14" s="113"/>
      <c r="UTT14" s="113"/>
      <c r="UTU14" s="113"/>
      <c r="UTV14" s="113"/>
      <c r="UTW14" s="113"/>
      <c r="UTX14" s="113"/>
      <c r="UTY14" s="113"/>
      <c r="UTZ14" s="113"/>
      <c r="UUA14" s="113"/>
      <c r="UUB14" s="113"/>
      <c r="UUC14" s="113"/>
      <c r="UUD14" s="113"/>
      <c r="UUE14" s="113"/>
      <c r="UUF14" s="113"/>
      <c r="UUG14" s="113"/>
      <c r="UUH14" s="113"/>
      <c r="UUI14" s="113"/>
      <c r="UUJ14" s="113"/>
      <c r="UUK14" s="113"/>
      <c r="UUL14" s="113"/>
      <c r="UUM14" s="113"/>
      <c r="UUN14" s="113"/>
      <c r="UUO14" s="113"/>
      <c r="UUP14" s="113"/>
      <c r="UUQ14" s="113"/>
      <c r="UUR14" s="113"/>
      <c r="UUS14" s="113"/>
      <c r="UUT14" s="113"/>
      <c r="UUU14" s="113"/>
      <c r="UUV14" s="113"/>
      <c r="UUW14" s="113"/>
      <c r="UUX14" s="113"/>
      <c r="UUY14" s="113"/>
      <c r="UUZ14" s="113"/>
      <c r="UVA14" s="113"/>
      <c r="UVB14" s="113"/>
      <c r="UVC14" s="113"/>
      <c r="UVD14" s="113"/>
      <c r="UVE14" s="113"/>
      <c r="UVF14" s="113"/>
      <c r="UVG14" s="113"/>
      <c r="UVH14" s="113"/>
      <c r="UVI14" s="113"/>
      <c r="UVJ14" s="113"/>
      <c r="UVK14" s="113"/>
      <c r="UVL14" s="113"/>
      <c r="UVM14" s="113"/>
      <c r="UVN14" s="113"/>
      <c r="UVO14" s="113"/>
      <c r="UVP14" s="113"/>
      <c r="UVQ14" s="113"/>
      <c r="UVR14" s="113"/>
      <c r="UVS14" s="113"/>
      <c r="UVT14" s="113"/>
      <c r="UVU14" s="113"/>
      <c r="UVV14" s="113"/>
      <c r="UVW14" s="113"/>
      <c r="UVX14" s="113"/>
      <c r="UVY14" s="113"/>
      <c r="UVZ14" s="113"/>
      <c r="UWA14" s="113"/>
      <c r="UWB14" s="113"/>
      <c r="UWC14" s="113"/>
      <c r="UWD14" s="113"/>
      <c r="UWE14" s="113"/>
      <c r="UWF14" s="113"/>
      <c r="UWG14" s="113"/>
      <c r="UWH14" s="113"/>
      <c r="UWI14" s="113"/>
      <c r="UWJ14" s="113"/>
      <c r="UWK14" s="113"/>
      <c r="UWL14" s="113"/>
      <c r="UWM14" s="113"/>
      <c r="UWN14" s="113"/>
      <c r="UWO14" s="113"/>
      <c r="UWP14" s="113"/>
      <c r="UWQ14" s="113"/>
      <c r="UWR14" s="113"/>
      <c r="UWS14" s="113"/>
      <c r="UWT14" s="113"/>
      <c r="UWU14" s="113"/>
      <c r="UWV14" s="113"/>
      <c r="UWW14" s="113"/>
      <c r="UWX14" s="113"/>
      <c r="UWY14" s="113"/>
      <c r="UWZ14" s="113"/>
      <c r="UXA14" s="113"/>
      <c r="UXB14" s="113"/>
      <c r="UXC14" s="113"/>
      <c r="UXD14" s="113"/>
      <c r="UXE14" s="113"/>
      <c r="UXF14" s="113"/>
      <c r="UXG14" s="113"/>
      <c r="UXH14" s="113"/>
      <c r="UXI14" s="113"/>
      <c r="UXJ14" s="113"/>
      <c r="UXK14" s="113"/>
      <c r="UXL14" s="113"/>
      <c r="UXM14" s="113"/>
      <c r="UXN14" s="113"/>
      <c r="UXO14" s="113"/>
      <c r="UXP14" s="113"/>
      <c r="UXQ14" s="113"/>
      <c r="UXR14" s="113"/>
      <c r="UXS14" s="113"/>
      <c r="UXT14" s="113"/>
      <c r="UXU14" s="113"/>
      <c r="UXV14" s="113"/>
      <c r="UXW14" s="113"/>
      <c r="UXX14" s="113"/>
      <c r="UXY14" s="113"/>
      <c r="UXZ14" s="113"/>
      <c r="UYA14" s="113"/>
      <c r="UYB14" s="113"/>
      <c r="UYC14" s="113"/>
      <c r="UYD14" s="113"/>
      <c r="UYE14" s="113"/>
      <c r="UYF14" s="113"/>
      <c r="UYG14" s="113"/>
      <c r="UYH14" s="113"/>
      <c r="UYI14" s="113"/>
      <c r="UYJ14" s="113"/>
      <c r="UYK14" s="113"/>
      <c r="UYL14" s="113"/>
      <c r="UYM14" s="113"/>
      <c r="UYN14" s="113"/>
      <c r="UYO14" s="113"/>
      <c r="UYP14" s="113"/>
      <c r="UYQ14" s="113"/>
      <c r="UYR14" s="113"/>
      <c r="UYS14" s="113"/>
      <c r="UYT14" s="113"/>
      <c r="UYU14" s="113"/>
      <c r="UYV14" s="113"/>
      <c r="UYW14" s="113"/>
      <c r="UYX14" s="113"/>
      <c r="UYY14" s="113"/>
      <c r="UYZ14" s="113"/>
      <c r="UZA14" s="113"/>
      <c r="UZB14" s="113"/>
      <c r="UZC14" s="113"/>
      <c r="UZD14" s="113"/>
      <c r="UZE14" s="113"/>
      <c r="UZF14" s="113"/>
      <c r="UZG14" s="113"/>
      <c r="UZH14" s="113"/>
      <c r="UZI14" s="113"/>
      <c r="UZJ14" s="113"/>
      <c r="UZK14" s="113"/>
      <c r="UZL14" s="113"/>
      <c r="UZM14" s="113"/>
      <c r="UZN14" s="113"/>
      <c r="UZO14" s="113"/>
      <c r="UZP14" s="113"/>
      <c r="UZQ14" s="113"/>
      <c r="UZR14" s="113"/>
      <c r="UZS14" s="113"/>
      <c r="UZT14" s="113"/>
      <c r="UZU14" s="113"/>
      <c r="UZV14" s="113"/>
      <c r="UZW14" s="113"/>
      <c r="UZX14" s="113"/>
      <c r="UZY14" s="113"/>
      <c r="UZZ14" s="113"/>
      <c r="VAA14" s="113"/>
      <c r="VAB14" s="113"/>
      <c r="VAC14" s="113"/>
      <c r="VAD14" s="113"/>
      <c r="VAE14" s="113"/>
      <c r="VAF14" s="113"/>
      <c r="VAG14" s="113"/>
      <c r="VAH14" s="113"/>
      <c r="VAI14" s="113"/>
      <c r="VAJ14" s="113"/>
      <c r="VAK14" s="113"/>
      <c r="VAL14" s="113"/>
      <c r="VAM14" s="113"/>
      <c r="VAN14" s="113"/>
      <c r="VAO14" s="113"/>
      <c r="VAP14" s="113"/>
      <c r="VAQ14" s="113"/>
      <c r="VAR14" s="113"/>
      <c r="VAS14" s="113"/>
      <c r="VAT14" s="113"/>
      <c r="VAU14" s="113"/>
      <c r="VAV14" s="113"/>
      <c r="VAW14" s="113"/>
      <c r="VAX14" s="113"/>
      <c r="VAY14" s="113"/>
      <c r="VAZ14" s="113"/>
      <c r="VBA14" s="113"/>
      <c r="VBB14" s="113"/>
      <c r="VBC14" s="113"/>
      <c r="VBD14" s="113"/>
      <c r="VBE14" s="113"/>
      <c r="VBF14" s="113"/>
      <c r="VBG14" s="113"/>
      <c r="VBH14" s="113"/>
      <c r="VBI14" s="113"/>
      <c r="VBJ14" s="113"/>
      <c r="VBK14" s="113"/>
      <c r="VBL14" s="113"/>
      <c r="VBM14" s="113"/>
      <c r="VBN14" s="113"/>
      <c r="VBO14" s="113"/>
      <c r="VBP14" s="113"/>
      <c r="VBQ14" s="113"/>
      <c r="VBR14" s="113"/>
      <c r="VBS14" s="113"/>
      <c r="VBT14" s="113"/>
      <c r="VBU14" s="113"/>
      <c r="VBV14" s="113"/>
      <c r="VBW14" s="113"/>
      <c r="VBX14" s="113"/>
      <c r="VBY14" s="113"/>
      <c r="VBZ14" s="113"/>
      <c r="VCA14" s="113"/>
      <c r="VCB14" s="113"/>
      <c r="VCC14" s="113"/>
      <c r="VCD14" s="113"/>
      <c r="VCE14" s="113"/>
      <c r="VCF14" s="113"/>
      <c r="VCG14" s="113"/>
      <c r="VCH14" s="113"/>
      <c r="VCI14" s="113"/>
      <c r="VCJ14" s="113"/>
      <c r="VCK14" s="113"/>
      <c r="VCL14" s="113"/>
      <c r="VCM14" s="113"/>
      <c r="VCN14" s="113"/>
      <c r="VCO14" s="113"/>
      <c r="VCP14" s="113"/>
      <c r="VCQ14" s="113"/>
      <c r="VCR14" s="113"/>
      <c r="VCS14" s="113"/>
      <c r="VCT14" s="113"/>
      <c r="VCU14" s="113"/>
      <c r="VCV14" s="113"/>
      <c r="VCW14" s="113"/>
      <c r="VCX14" s="113"/>
      <c r="VCY14" s="113"/>
      <c r="VCZ14" s="113"/>
      <c r="VDA14" s="113"/>
      <c r="VDB14" s="113"/>
      <c r="VDC14" s="113"/>
      <c r="VDD14" s="113"/>
      <c r="VDE14" s="113"/>
      <c r="VDF14" s="113"/>
      <c r="VDG14" s="113"/>
      <c r="VDH14" s="113"/>
      <c r="VDI14" s="113"/>
      <c r="VDJ14" s="113"/>
      <c r="VDK14" s="113"/>
      <c r="VDL14" s="113"/>
      <c r="VDM14" s="113"/>
      <c r="VDN14" s="113"/>
      <c r="VDO14" s="113"/>
      <c r="VDP14" s="113"/>
      <c r="VDQ14" s="113"/>
      <c r="VDR14" s="113"/>
      <c r="VDS14" s="113"/>
      <c r="VDT14" s="113"/>
      <c r="VDU14" s="113"/>
      <c r="VDV14" s="113"/>
      <c r="VDW14" s="113"/>
      <c r="VDX14" s="113"/>
      <c r="VDY14" s="113"/>
      <c r="VDZ14" s="113"/>
      <c r="VEA14" s="113"/>
      <c r="VEB14" s="113"/>
      <c r="VEC14" s="113"/>
      <c r="VED14" s="113"/>
      <c r="VEE14" s="113"/>
      <c r="VEF14" s="113"/>
      <c r="VEG14" s="113"/>
      <c r="VEH14" s="113"/>
      <c r="VEI14" s="113"/>
      <c r="VEJ14" s="113"/>
      <c r="VEK14" s="113"/>
      <c r="VEL14" s="113"/>
      <c r="VEM14" s="113"/>
      <c r="VEN14" s="113"/>
      <c r="VEO14" s="113"/>
      <c r="VEP14" s="113"/>
      <c r="VEQ14" s="113"/>
      <c r="VER14" s="113"/>
      <c r="VES14" s="113"/>
      <c r="VET14" s="113"/>
      <c r="VEU14" s="113"/>
      <c r="VEV14" s="113"/>
      <c r="VEW14" s="113"/>
      <c r="VEX14" s="113"/>
      <c r="VEY14" s="113"/>
      <c r="VEZ14" s="113"/>
      <c r="VFA14" s="113"/>
      <c r="VFB14" s="113"/>
      <c r="VFC14" s="113"/>
      <c r="VFD14" s="113"/>
      <c r="VFE14" s="113"/>
      <c r="VFF14" s="113"/>
      <c r="VFG14" s="113"/>
      <c r="VFH14" s="113"/>
      <c r="VFI14" s="113"/>
      <c r="VFJ14" s="113"/>
      <c r="VFK14" s="113"/>
      <c r="VFL14" s="113"/>
      <c r="VFM14" s="113"/>
      <c r="VFN14" s="113"/>
      <c r="VFO14" s="113"/>
      <c r="VFP14" s="113"/>
      <c r="VFQ14" s="113"/>
      <c r="VFR14" s="113"/>
      <c r="VFS14" s="113"/>
      <c r="VFT14" s="113"/>
      <c r="VFU14" s="113"/>
      <c r="VFV14" s="113"/>
      <c r="VFW14" s="113"/>
      <c r="VFX14" s="113"/>
      <c r="VFY14" s="113"/>
      <c r="VFZ14" s="113"/>
      <c r="VGA14" s="113"/>
      <c r="VGB14" s="113"/>
      <c r="VGC14" s="113"/>
      <c r="VGD14" s="113"/>
      <c r="VGE14" s="113"/>
      <c r="VGF14" s="113"/>
      <c r="VGG14" s="113"/>
      <c r="VGH14" s="113"/>
      <c r="VGI14" s="113"/>
      <c r="VGJ14" s="113"/>
      <c r="VGK14" s="113"/>
      <c r="VGL14" s="113"/>
      <c r="VGM14" s="113"/>
      <c r="VGN14" s="113"/>
      <c r="VGO14" s="113"/>
      <c r="VGP14" s="113"/>
      <c r="VGQ14" s="113"/>
      <c r="VGR14" s="113"/>
      <c r="VGS14" s="113"/>
      <c r="VGT14" s="113"/>
      <c r="VGU14" s="113"/>
      <c r="VGV14" s="113"/>
      <c r="VGW14" s="113"/>
      <c r="VGX14" s="113"/>
      <c r="VGY14" s="113"/>
      <c r="VGZ14" s="113"/>
      <c r="VHA14" s="113"/>
      <c r="VHB14" s="113"/>
      <c r="VHC14" s="113"/>
      <c r="VHD14" s="113"/>
      <c r="VHE14" s="113"/>
      <c r="VHF14" s="113"/>
      <c r="VHG14" s="113"/>
      <c r="VHH14" s="113"/>
      <c r="VHI14" s="113"/>
      <c r="VHJ14" s="113"/>
      <c r="VHK14" s="113"/>
      <c r="VHL14" s="113"/>
      <c r="VHM14" s="113"/>
      <c r="VHN14" s="113"/>
      <c r="VHO14" s="113"/>
      <c r="VHP14" s="113"/>
      <c r="VHQ14" s="113"/>
      <c r="VHR14" s="113"/>
      <c r="VHS14" s="113"/>
      <c r="VHT14" s="113"/>
      <c r="VHU14" s="113"/>
      <c r="VHV14" s="113"/>
      <c r="VHW14" s="113"/>
      <c r="VHX14" s="113"/>
      <c r="VHY14" s="113"/>
      <c r="VHZ14" s="113"/>
      <c r="VIA14" s="113"/>
      <c r="VIB14" s="113"/>
      <c r="VIC14" s="113"/>
      <c r="VID14" s="113"/>
      <c r="VIE14" s="113"/>
      <c r="VIF14" s="113"/>
      <c r="VIG14" s="113"/>
      <c r="VIH14" s="113"/>
      <c r="VII14" s="113"/>
      <c r="VIJ14" s="113"/>
      <c r="VIK14" s="113"/>
      <c r="VIL14" s="113"/>
      <c r="VIM14" s="113"/>
      <c r="VIN14" s="113"/>
      <c r="VIO14" s="113"/>
      <c r="VIP14" s="113"/>
      <c r="VIQ14" s="113"/>
      <c r="VIR14" s="113"/>
      <c r="VIS14" s="113"/>
      <c r="VIT14" s="113"/>
      <c r="VIU14" s="113"/>
      <c r="VIV14" s="113"/>
      <c r="VIW14" s="113"/>
      <c r="VIX14" s="113"/>
      <c r="VIY14" s="113"/>
      <c r="VIZ14" s="113"/>
      <c r="VJA14" s="113"/>
      <c r="VJB14" s="113"/>
      <c r="VJC14" s="113"/>
      <c r="VJD14" s="113"/>
      <c r="VJE14" s="113"/>
      <c r="VJF14" s="113"/>
      <c r="VJG14" s="113"/>
      <c r="VJH14" s="113"/>
      <c r="VJI14" s="113"/>
      <c r="VJJ14" s="113"/>
      <c r="VJK14" s="113"/>
      <c r="VJL14" s="113"/>
      <c r="VJM14" s="113"/>
      <c r="VJN14" s="113"/>
      <c r="VJO14" s="113"/>
      <c r="VJP14" s="113"/>
      <c r="VJQ14" s="113"/>
      <c r="VJR14" s="113"/>
      <c r="VJS14" s="113"/>
      <c r="VJT14" s="113"/>
      <c r="VJU14" s="113"/>
      <c r="VJV14" s="113"/>
      <c r="VJW14" s="113"/>
      <c r="VJX14" s="113"/>
      <c r="VJY14" s="113"/>
      <c r="VJZ14" s="113"/>
      <c r="VKA14" s="113"/>
      <c r="VKB14" s="113"/>
      <c r="VKC14" s="113"/>
      <c r="VKD14" s="113"/>
      <c r="VKE14" s="113"/>
      <c r="VKF14" s="113"/>
      <c r="VKG14" s="113"/>
      <c r="VKH14" s="113"/>
      <c r="VKI14" s="113"/>
      <c r="VKJ14" s="113"/>
      <c r="VKK14" s="113"/>
      <c r="VKL14" s="113"/>
      <c r="VKM14" s="113"/>
      <c r="VKN14" s="113"/>
      <c r="VKO14" s="113"/>
      <c r="VKP14" s="113"/>
      <c r="VKQ14" s="113"/>
      <c r="VKR14" s="113"/>
      <c r="VKS14" s="113"/>
      <c r="VKT14" s="113"/>
      <c r="VKU14" s="113"/>
      <c r="VKV14" s="113"/>
      <c r="VKW14" s="113"/>
      <c r="VKX14" s="113"/>
      <c r="VKY14" s="113"/>
      <c r="VKZ14" s="113"/>
      <c r="VLA14" s="113"/>
      <c r="VLB14" s="113"/>
      <c r="VLC14" s="113"/>
      <c r="VLD14" s="113"/>
      <c r="VLE14" s="113"/>
      <c r="VLF14" s="113"/>
      <c r="VLG14" s="113"/>
      <c r="VLH14" s="113"/>
      <c r="VLI14" s="113"/>
      <c r="VLJ14" s="113"/>
      <c r="VLK14" s="113"/>
      <c r="VLL14" s="113"/>
      <c r="VLM14" s="113"/>
      <c r="VLN14" s="113"/>
      <c r="VLO14" s="113"/>
      <c r="VLP14" s="113"/>
      <c r="VLQ14" s="113"/>
      <c r="VLR14" s="113"/>
      <c r="VLS14" s="113"/>
      <c r="VLT14" s="113"/>
      <c r="VLU14" s="113"/>
      <c r="VLV14" s="113"/>
      <c r="VLW14" s="113"/>
      <c r="VLX14" s="113"/>
      <c r="VLY14" s="113"/>
      <c r="VLZ14" s="113"/>
      <c r="VMA14" s="113"/>
      <c r="VMB14" s="113"/>
      <c r="VMC14" s="113"/>
      <c r="VMD14" s="113"/>
      <c r="VME14" s="113"/>
      <c r="VMF14" s="113"/>
      <c r="VMG14" s="113"/>
      <c r="VMH14" s="113"/>
      <c r="VMI14" s="113"/>
      <c r="VMJ14" s="113"/>
      <c r="VMK14" s="113"/>
      <c r="VML14" s="113"/>
      <c r="VMM14" s="113"/>
      <c r="VMN14" s="113"/>
      <c r="VMO14" s="113"/>
      <c r="VMP14" s="113"/>
      <c r="VMQ14" s="113"/>
      <c r="VMR14" s="113"/>
      <c r="VMS14" s="113"/>
      <c r="VMT14" s="113"/>
      <c r="VMU14" s="113"/>
      <c r="VMV14" s="113"/>
      <c r="VMW14" s="113"/>
      <c r="VMX14" s="113"/>
      <c r="VMY14" s="113"/>
      <c r="VMZ14" s="113"/>
      <c r="VNA14" s="113"/>
      <c r="VNB14" s="113"/>
      <c r="VNC14" s="113"/>
      <c r="VND14" s="113"/>
      <c r="VNE14" s="113"/>
      <c r="VNF14" s="113"/>
      <c r="VNG14" s="113"/>
      <c r="VNH14" s="113"/>
      <c r="VNI14" s="113"/>
      <c r="VNJ14" s="113"/>
      <c r="VNK14" s="113"/>
      <c r="VNL14" s="113"/>
      <c r="VNM14" s="113"/>
      <c r="VNN14" s="113"/>
      <c r="VNO14" s="113"/>
      <c r="VNP14" s="113"/>
      <c r="VNQ14" s="113"/>
      <c r="VNR14" s="113"/>
      <c r="VNS14" s="113"/>
      <c r="VNT14" s="113"/>
      <c r="VNU14" s="113"/>
      <c r="VNV14" s="113"/>
      <c r="VNW14" s="113"/>
      <c r="VNX14" s="113"/>
      <c r="VNY14" s="113"/>
      <c r="VNZ14" s="113"/>
      <c r="VOA14" s="113"/>
      <c r="VOB14" s="113"/>
      <c r="VOC14" s="113"/>
      <c r="VOD14" s="113"/>
      <c r="VOE14" s="113"/>
      <c r="VOF14" s="113"/>
      <c r="VOG14" s="113"/>
      <c r="VOH14" s="113"/>
      <c r="VOI14" s="113"/>
      <c r="VOJ14" s="113"/>
      <c r="VOK14" s="113"/>
      <c r="VOL14" s="113"/>
      <c r="VOM14" s="113"/>
      <c r="VON14" s="113"/>
      <c r="VOO14" s="113"/>
      <c r="VOP14" s="113"/>
      <c r="VOQ14" s="113"/>
      <c r="VOR14" s="113"/>
      <c r="VOS14" s="113"/>
      <c r="VOT14" s="113"/>
      <c r="VOU14" s="113"/>
      <c r="VOV14" s="113"/>
      <c r="VOW14" s="113"/>
      <c r="VOX14" s="113"/>
      <c r="VOY14" s="113"/>
      <c r="VOZ14" s="113"/>
      <c r="VPA14" s="113"/>
      <c r="VPB14" s="113"/>
      <c r="VPC14" s="113"/>
      <c r="VPD14" s="113"/>
      <c r="VPE14" s="113"/>
      <c r="VPF14" s="113"/>
      <c r="VPG14" s="113"/>
      <c r="VPH14" s="113"/>
      <c r="VPI14" s="113"/>
      <c r="VPJ14" s="113"/>
      <c r="VPK14" s="113"/>
      <c r="VPL14" s="113"/>
      <c r="VPM14" s="113"/>
      <c r="VPN14" s="113"/>
      <c r="VPO14" s="113"/>
      <c r="VPP14" s="113"/>
      <c r="VPQ14" s="113"/>
      <c r="VPR14" s="113"/>
      <c r="VPS14" s="113"/>
      <c r="VPT14" s="113"/>
      <c r="VPU14" s="113"/>
      <c r="VPV14" s="113"/>
      <c r="VPW14" s="113"/>
      <c r="VPX14" s="113"/>
      <c r="VPY14" s="113"/>
      <c r="VPZ14" s="113"/>
      <c r="VQA14" s="113"/>
      <c r="VQB14" s="113"/>
      <c r="VQC14" s="113"/>
      <c r="VQD14" s="113"/>
      <c r="VQE14" s="113"/>
      <c r="VQF14" s="113"/>
      <c r="VQG14" s="113"/>
      <c r="VQH14" s="113"/>
      <c r="VQI14" s="113"/>
      <c r="VQJ14" s="113"/>
      <c r="VQK14" s="113"/>
      <c r="VQL14" s="113"/>
      <c r="VQM14" s="113"/>
      <c r="VQN14" s="113"/>
      <c r="VQO14" s="113"/>
      <c r="VQP14" s="113"/>
      <c r="VQQ14" s="113"/>
      <c r="VQR14" s="113"/>
      <c r="VQS14" s="113"/>
      <c r="VQT14" s="113"/>
      <c r="VQU14" s="113"/>
      <c r="VQV14" s="113"/>
      <c r="VQW14" s="113"/>
      <c r="VQX14" s="113"/>
      <c r="VQY14" s="113"/>
      <c r="VQZ14" s="113"/>
      <c r="VRA14" s="113"/>
      <c r="VRB14" s="113"/>
      <c r="VRC14" s="113"/>
      <c r="VRD14" s="113"/>
      <c r="VRE14" s="113"/>
      <c r="VRF14" s="113"/>
      <c r="VRG14" s="113"/>
      <c r="VRH14" s="113"/>
      <c r="VRI14" s="113"/>
      <c r="VRJ14" s="113"/>
      <c r="VRK14" s="113"/>
      <c r="VRL14" s="113"/>
      <c r="VRM14" s="113"/>
      <c r="VRN14" s="113"/>
      <c r="VRO14" s="113"/>
      <c r="VRP14" s="113"/>
      <c r="VRQ14" s="113"/>
      <c r="VRR14" s="113"/>
      <c r="VRS14" s="113"/>
      <c r="VRT14" s="113"/>
      <c r="VRU14" s="113"/>
      <c r="VRV14" s="113"/>
      <c r="VRW14" s="113"/>
      <c r="VRX14" s="113"/>
      <c r="VRY14" s="113"/>
      <c r="VRZ14" s="113"/>
      <c r="VSA14" s="113"/>
      <c r="VSB14" s="113"/>
      <c r="VSC14" s="113"/>
      <c r="VSD14" s="113"/>
      <c r="VSE14" s="113"/>
      <c r="VSF14" s="113"/>
      <c r="VSG14" s="113"/>
      <c r="VSH14" s="113"/>
      <c r="VSI14" s="113"/>
      <c r="VSJ14" s="113"/>
      <c r="VSK14" s="113"/>
      <c r="VSL14" s="113"/>
      <c r="VSM14" s="113"/>
      <c r="VSN14" s="113"/>
      <c r="VSO14" s="113"/>
      <c r="VSP14" s="113"/>
      <c r="VSQ14" s="113"/>
      <c r="VSR14" s="113"/>
      <c r="VSS14" s="113"/>
      <c r="VST14" s="113"/>
      <c r="VSU14" s="113"/>
      <c r="VSV14" s="113"/>
      <c r="VSW14" s="113"/>
      <c r="VSX14" s="113"/>
      <c r="VSY14" s="113"/>
      <c r="VSZ14" s="113"/>
      <c r="VTA14" s="113"/>
      <c r="VTB14" s="113"/>
      <c r="VTC14" s="113"/>
      <c r="VTD14" s="113"/>
      <c r="VTE14" s="113"/>
      <c r="VTF14" s="113"/>
      <c r="VTG14" s="113"/>
      <c r="VTH14" s="113"/>
      <c r="VTI14" s="113"/>
      <c r="VTJ14" s="113"/>
      <c r="VTK14" s="113"/>
      <c r="VTL14" s="113"/>
      <c r="VTM14" s="113"/>
      <c r="VTN14" s="113"/>
      <c r="VTO14" s="113"/>
      <c r="VTP14" s="113"/>
      <c r="VTQ14" s="113"/>
      <c r="VTR14" s="113"/>
      <c r="VTS14" s="113"/>
      <c r="VTT14" s="113"/>
      <c r="VTU14" s="113"/>
      <c r="VTV14" s="113"/>
      <c r="VTW14" s="113"/>
      <c r="VTX14" s="113"/>
      <c r="VTY14" s="113"/>
      <c r="VTZ14" s="113"/>
      <c r="VUA14" s="113"/>
      <c r="VUB14" s="113"/>
      <c r="VUC14" s="113"/>
      <c r="VUD14" s="113"/>
      <c r="VUE14" s="113"/>
      <c r="VUF14" s="113"/>
      <c r="VUG14" s="113"/>
      <c r="VUH14" s="113"/>
      <c r="VUI14" s="113"/>
      <c r="VUJ14" s="113"/>
      <c r="VUK14" s="113"/>
      <c r="VUL14" s="113"/>
      <c r="VUM14" s="113"/>
      <c r="VUN14" s="113"/>
      <c r="VUO14" s="113"/>
      <c r="VUP14" s="113"/>
      <c r="VUQ14" s="113"/>
      <c r="VUR14" s="113"/>
      <c r="VUS14" s="113"/>
      <c r="VUT14" s="113"/>
      <c r="VUU14" s="113"/>
      <c r="VUV14" s="113"/>
      <c r="VUW14" s="113"/>
      <c r="VUX14" s="113"/>
      <c r="VUY14" s="113"/>
      <c r="VUZ14" s="113"/>
      <c r="VVA14" s="113"/>
      <c r="VVB14" s="113"/>
      <c r="VVC14" s="113"/>
      <c r="VVD14" s="113"/>
      <c r="VVE14" s="113"/>
      <c r="VVF14" s="113"/>
      <c r="VVG14" s="113"/>
      <c r="VVH14" s="113"/>
      <c r="VVI14" s="113"/>
      <c r="VVJ14" s="113"/>
      <c r="VVK14" s="113"/>
      <c r="VVL14" s="113"/>
      <c r="VVM14" s="113"/>
      <c r="VVN14" s="113"/>
      <c r="VVO14" s="113"/>
      <c r="VVP14" s="113"/>
      <c r="VVQ14" s="113"/>
      <c r="VVR14" s="113"/>
      <c r="VVS14" s="113"/>
      <c r="VVT14" s="113"/>
      <c r="VVU14" s="113"/>
      <c r="VVV14" s="113"/>
      <c r="VVW14" s="113"/>
      <c r="VVX14" s="113"/>
      <c r="VVY14" s="113"/>
      <c r="VVZ14" s="113"/>
      <c r="VWA14" s="113"/>
      <c r="VWB14" s="113"/>
      <c r="VWC14" s="113"/>
      <c r="VWD14" s="113"/>
      <c r="VWE14" s="113"/>
      <c r="VWF14" s="113"/>
      <c r="VWG14" s="113"/>
      <c r="VWH14" s="113"/>
      <c r="VWI14" s="113"/>
      <c r="VWJ14" s="113"/>
      <c r="VWK14" s="113"/>
      <c r="VWL14" s="113"/>
      <c r="VWM14" s="113"/>
      <c r="VWN14" s="113"/>
      <c r="VWO14" s="113"/>
      <c r="VWP14" s="113"/>
      <c r="VWQ14" s="113"/>
      <c r="VWR14" s="113"/>
      <c r="VWS14" s="113"/>
      <c r="VWT14" s="113"/>
      <c r="VWU14" s="113"/>
      <c r="VWV14" s="113"/>
      <c r="VWW14" s="113"/>
      <c r="VWX14" s="113"/>
      <c r="VWY14" s="113"/>
      <c r="VWZ14" s="113"/>
      <c r="VXA14" s="113"/>
      <c r="VXB14" s="113"/>
      <c r="VXC14" s="113"/>
      <c r="VXD14" s="113"/>
      <c r="VXE14" s="113"/>
      <c r="VXF14" s="113"/>
      <c r="VXG14" s="113"/>
      <c r="VXH14" s="113"/>
      <c r="VXI14" s="113"/>
      <c r="VXJ14" s="113"/>
      <c r="VXK14" s="113"/>
      <c r="VXL14" s="113"/>
      <c r="VXM14" s="113"/>
      <c r="VXN14" s="113"/>
      <c r="VXO14" s="113"/>
      <c r="VXP14" s="113"/>
      <c r="VXQ14" s="113"/>
      <c r="VXR14" s="113"/>
      <c r="VXS14" s="113"/>
      <c r="VXT14" s="113"/>
      <c r="VXU14" s="113"/>
      <c r="VXV14" s="113"/>
      <c r="VXW14" s="113"/>
      <c r="VXX14" s="113"/>
      <c r="VXY14" s="113"/>
      <c r="VXZ14" s="113"/>
      <c r="VYA14" s="113"/>
      <c r="VYB14" s="113"/>
      <c r="VYC14" s="113"/>
      <c r="VYD14" s="113"/>
      <c r="VYE14" s="113"/>
      <c r="VYF14" s="113"/>
      <c r="VYG14" s="113"/>
      <c r="VYH14" s="113"/>
      <c r="VYI14" s="113"/>
      <c r="VYJ14" s="113"/>
      <c r="VYK14" s="113"/>
      <c r="VYL14" s="113"/>
      <c r="VYM14" s="113"/>
      <c r="VYN14" s="113"/>
      <c r="VYO14" s="113"/>
      <c r="VYP14" s="113"/>
      <c r="VYQ14" s="113"/>
      <c r="VYR14" s="113"/>
      <c r="VYS14" s="113"/>
      <c r="VYT14" s="113"/>
      <c r="VYU14" s="113"/>
      <c r="VYV14" s="113"/>
      <c r="VYW14" s="113"/>
      <c r="VYX14" s="113"/>
      <c r="VYY14" s="113"/>
      <c r="VYZ14" s="113"/>
      <c r="VZA14" s="113"/>
      <c r="VZB14" s="113"/>
      <c r="VZC14" s="113"/>
      <c r="VZD14" s="113"/>
      <c r="VZE14" s="113"/>
      <c r="VZF14" s="113"/>
      <c r="VZG14" s="113"/>
      <c r="VZH14" s="113"/>
      <c r="VZI14" s="113"/>
      <c r="VZJ14" s="113"/>
      <c r="VZK14" s="113"/>
      <c r="VZL14" s="113"/>
      <c r="VZM14" s="113"/>
      <c r="VZN14" s="113"/>
      <c r="VZO14" s="113"/>
      <c r="VZP14" s="113"/>
      <c r="VZQ14" s="113"/>
      <c r="VZR14" s="113"/>
      <c r="VZS14" s="113"/>
      <c r="VZT14" s="113"/>
      <c r="VZU14" s="113"/>
      <c r="VZV14" s="113"/>
      <c r="VZW14" s="113"/>
      <c r="VZX14" s="113"/>
      <c r="VZY14" s="113"/>
      <c r="VZZ14" s="113"/>
      <c r="WAA14" s="113"/>
      <c r="WAB14" s="113"/>
      <c r="WAC14" s="113"/>
      <c r="WAD14" s="113"/>
      <c r="WAE14" s="113"/>
      <c r="WAF14" s="113"/>
      <c r="WAG14" s="113"/>
      <c r="WAH14" s="113"/>
      <c r="WAI14" s="113"/>
      <c r="WAJ14" s="113"/>
      <c r="WAK14" s="113"/>
      <c r="WAL14" s="113"/>
      <c r="WAM14" s="113"/>
      <c r="WAN14" s="113"/>
      <c r="WAO14" s="113"/>
      <c r="WAP14" s="113"/>
      <c r="WAQ14" s="113"/>
      <c r="WAR14" s="113"/>
      <c r="WAS14" s="113"/>
      <c r="WAT14" s="113"/>
      <c r="WAU14" s="113"/>
      <c r="WAV14" s="113"/>
      <c r="WAW14" s="113"/>
      <c r="WAX14" s="113"/>
      <c r="WAY14" s="113"/>
      <c r="WAZ14" s="113"/>
      <c r="WBA14" s="113"/>
      <c r="WBB14" s="113"/>
      <c r="WBC14" s="113"/>
      <c r="WBD14" s="113"/>
      <c r="WBE14" s="113"/>
      <c r="WBF14" s="113"/>
      <c r="WBG14" s="113"/>
      <c r="WBH14" s="113"/>
      <c r="WBI14" s="113"/>
      <c r="WBJ14" s="113"/>
      <c r="WBK14" s="113"/>
      <c r="WBL14" s="113"/>
      <c r="WBM14" s="113"/>
      <c r="WBN14" s="113"/>
      <c r="WBO14" s="113"/>
      <c r="WBP14" s="113"/>
      <c r="WBQ14" s="113"/>
      <c r="WBR14" s="113"/>
      <c r="WBS14" s="113"/>
      <c r="WBT14" s="113"/>
      <c r="WBU14" s="113"/>
      <c r="WBV14" s="113"/>
      <c r="WBW14" s="113"/>
      <c r="WBX14" s="113"/>
      <c r="WBY14" s="113"/>
      <c r="WBZ14" s="113"/>
      <c r="WCA14" s="113"/>
      <c r="WCB14" s="113"/>
      <c r="WCC14" s="113"/>
      <c r="WCD14" s="113"/>
      <c r="WCE14" s="113"/>
      <c r="WCF14" s="113"/>
      <c r="WCG14" s="113"/>
      <c r="WCH14" s="113"/>
      <c r="WCI14" s="113"/>
      <c r="WCJ14" s="113"/>
      <c r="WCK14" s="113"/>
      <c r="WCL14" s="113"/>
      <c r="WCM14" s="113"/>
      <c r="WCN14" s="113"/>
      <c r="WCO14" s="113"/>
      <c r="WCP14" s="113"/>
      <c r="WCQ14" s="113"/>
      <c r="WCR14" s="113"/>
      <c r="WCS14" s="113"/>
      <c r="WCT14" s="113"/>
      <c r="WCU14" s="113"/>
      <c r="WCV14" s="113"/>
      <c r="WCW14" s="113"/>
      <c r="WCX14" s="113"/>
      <c r="WCY14" s="113"/>
      <c r="WCZ14" s="113"/>
      <c r="WDA14" s="113"/>
      <c r="WDB14" s="113"/>
      <c r="WDC14" s="113"/>
      <c r="WDD14" s="113"/>
      <c r="WDE14" s="113"/>
      <c r="WDF14" s="113"/>
      <c r="WDG14" s="113"/>
      <c r="WDH14" s="113"/>
      <c r="WDI14" s="113"/>
      <c r="WDJ14" s="113"/>
      <c r="WDK14" s="113"/>
      <c r="WDL14" s="113"/>
      <c r="WDM14" s="113"/>
      <c r="WDN14" s="113"/>
      <c r="WDO14" s="113"/>
      <c r="WDP14" s="113"/>
      <c r="WDQ14" s="113"/>
      <c r="WDR14" s="113"/>
      <c r="WDS14" s="113"/>
      <c r="WDT14" s="113"/>
      <c r="WDU14" s="113"/>
      <c r="WDV14" s="113"/>
      <c r="WDW14" s="113"/>
      <c r="WDX14" s="113"/>
      <c r="WDY14" s="113"/>
      <c r="WDZ14" s="113"/>
      <c r="WEA14" s="113"/>
      <c r="WEB14" s="113"/>
      <c r="WEC14" s="113"/>
      <c r="WED14" s="113"/>
      <c r="WEE14" s="113"/>
      <c r="WEF14" s="113"/>
      <c r="WEG14" s="113"/>
      <c r="WEH14" s="113"/>
      <c r="WEI14" s="113"/>
      <c r="WEJ14" s="113"/>
      <c r="WEK14" s="113"/>
      <c r="WEL14" s="113"/>
      <c r="WEM14" s="113"/>
      <c r="WEN14" s="113"/>
      <c r="WEO14" s="113"/>
      <c r="WEP14" s="113"/>
      <c r="WEQ14" s="113"/>
      <c r="WER14" s="113"/>
      <c r="WES14" s="113"/>
      <c r="WET14" s="113"/>
      <c r="WEU14" s="113"/>
      <c r="WEV14" s="113"/>
      <c r="WEW14" s="113"/>
      <c r="WEX14" s="113"/>
      <c r="WEY14" s="113"/>
      <c r="WEZ14" s="113"/>
      <c r="WFA14" s="113"/>
      <c r="WFB14" s="113"/>
      <c r="WFC14" s="113"/>
      <c r="WFD14" s="113"/>
      <c r="WFE14" s="113"/>
      <c r="WFF14" s="113"/>
      <c r="WFG14" s="113"/>
      <c r="WFH14" s="113"/>
      <c r="WFI14" s="113"/>
      <c r="WFJ14" s="113"/>
      <c r="WFK14" s="113"/>
      <c r="WFL14" s="113"/>
      <c r="WFM14" s="113"/>
      <c r="WFN14" s="113"/>
      <c r="WFO14" s="113"/>
      <c r="WFP14" s="113"/>
      <c r="WFQ14" s="113"/>
      <c r="WFR14" s="113"/>
      <c r="WFS14" s="113"/>
      <c r="WFT14" s="113"/>
      <c r="WFU14" s="113"/>
      <c r="WFV14" s="113"/>
      <c r="WFW14" s="113"/>
      <c r="WFX14" s="113"/>
      <c r="WFY14" s="113"/>
      <c r="WFZ14" s="113"/>
      <c r="WGA14" s="113"/>
      <c r="WGB14" s="113"/>
      <c r="WGC14" s="113"/>
      <c r="WGD14" s="113"/>
      <c r="WGE14" s="113"/>
      <c r="WGF14" s="113"/>
      <c r="WGG14" s="113"/>
      <c r="WGH14" s="113"/>
      <c r="WGI14" s="113"/>
      <c r="WGJ14" s="113"/>
      <c r="WGK14" s="113"/>
      <c r="WGL14" s="113"/>
      <c r="WGM14" s="113"/>
      <c r="WGN14" s="113"/>
      <c r="WGO14" s="113"/>
      <c r="WGP14" s="113"/>
      <c r="WGQ14" s="113"/>
      <c r="WGR14" s="113"/>
      <c r="WGS14" s="113"/>
      <c r="WGT14" s="113"/>
      <c r="WGU14" s="113"/>
      <c r="WGV14" s="113"/>
      <c r="WGW14" s="113"/>
      <c r="WGX14" s="113"/>
      <c r="WGY14" s="113"/>
      <c r="WGZ14" s="113"/>
      <c r="WHA14" s="113"/>
      <c r="WHB14" s="113"/>
      <c r="WHC14" s="113"/>
      <c r="WHD14" s="113"/>
      <c r="WHE14" s="113"/>
      <c r="WHF14" s="113"/>
      <c r="WHG14" s="113"/>
      <c r="WHH14" s="113"/>
      <c r="WHI14" s="113"/>
      <c r="WHJ14" s="113"/>
      <c r="WHK14" s="113"/>
      <c r="WHL14" s="113"/>
      <c r="WHM14" s="113"/>
      <c r="WHN14" s="113"/>
      <c r="WHO14" s="113"/>
      <c r="WHP14" s="113"/>
      <c r="WHQ14" s="113"/>
      <c r="WHR14" s="113"/>
      <c r="WHS14" s="113"/>
      <c r="WHT14" s="113"/>
      <c r="WHU14" s="113"/>
      <c r="WHV14" s="113"/>
      <c r="WHW14" s="113"/>
      <c r="WHX14" s="113"/>
      <c r="WHY14" s="113"/>
      <c r="WHZ14" s="113"/>
      <c r="WIA14" s="113"/>
      <c r="WIB14" s="113"/>
      <c r="WIC14" s="113"/>
      <c r="WID14" s="113"/>
      <c r="WIE14" s="113"/>
      <c r="WIF14" s="113"/>
      <c r="WIG14" s="113"/>
      <c r="WIH14" s="113"/>
      <c r="WII14" s="113"/>
      <c r="WIJ14" s="113"/>
      <c r="WIK14" s="113"/>
      <c r="WIL14" s="113"/>
      <c r="WIM14" s="113"/>
      <c r="WIN14" s="113"/>
      <c r="WIO14" s="113"/>
      <c r="WIP14" s="113"/>
      <c r="WIQ14" s="113"/>
      <c r="WIR14" s="113"/>
      <c r="WIS14" s="113"/>
      <c r="WIT14" s="113"/>
      <c r="WIU14" s="113"/>
      <c r="WIV14" s="113"/>
      <c r="WIW14" s="113"/>
      <c r="WIX14" s="113"/>
      <c r="WIY14" s="113"/>
      <c r="WIZ14" s="113"/>
      <c r="WJA14" s="113"/>
      <c r="WJB14" s="113"/>
      <c r="WJC14" s="113"/>
      <c r="WJD14" s="113"/>
      <c r="WJE14" s="113"/>
      <c r="WJF14" s="113"/>
      <c r="WJG14" s="113"/>
      <c r="WJH14" s="113"/>
      <c r="WJI14" s="113"/>
      <c r="WJJ14" s="113"/>
      <c r="WJK14" s="113"/>
      <c r="WJL14" s="113"/>
      <c r="WJM14" s="113"/>
      <c r="WJN14" s="113"/>
      <c r="WJO14" s="113"/>
      <c r="WJP14" s="113"/>
      <c r="WJQ14" s="113"/>
      <c r="WJR14" s="113"/>
      <c r="WJS14" s="113"/>
      <c r="WJT14" s="113"/>
      <c r="WJU14" s="113"/>
      <c r="WJV14" s="113"/>
      <c r="WJW14" s="113"/>
      <c r="WJX14" s="113"/>
      <c r="WJY14" s="113"/>
      <c r="WJZ14" s="113"/>
      <c r="WKA14" s="113"/>
      <c r="WKB14" s="113"/>
      <c r="WKC14" s="113"/>
      <c r="WKD14" s="113"/>
      <c r="WKE14" s="113"/>
      <c r="WKF14" s="113"/>
      <c r="WKG14" s="113"/>
      <c r="WKH14" s="113"/>
      <c r="WKI14" s="113"/>
      <c r="WKJ14" s="113"/>
      <c r="WKK14" s="113"/>
      <c r="WKL14" s="113"/>
      <c r="WKM14" s="113"/>
      <c r="WKN14" s="113"/>
      <c r="WKO14" s="113"/>
      <c r="WKP14" s="113"/>
      <c r="WKQ14" s="113"/>
      <c r="WKR14" s="113"/>
      <c r="WKS14" s="113"/>
      <c r="WKT14" s="113"/>
      <c r="WKU14" s="113"/>
      <c r="WKV14" s="113"/>
      <c r="WKW14" s="113"/>
      <c r="WKX14" s="113"/>
      <c r="WKY14" s="113"/>
      <c r="WKZ14" s="113"/>
      <c r="WLA14" s="113"/>
      <c r="WLB14" s="113"/>
      <c r="WLC14" s="113"/>
      <c r="WLD14" s="113"/>
      <c r="WLE14" s="113"/>
      <c r="WLF14" s="113"/>
      <c r="WLG14" s="113"/>
      <c r="WLH14" s="113"/>
      <c r="WLI14" s="113"/>
      <c r="WLJ14" s="113"/>
      <c r="WLK14" s="113"/>
      <c r="WLL14" s="113"/>
      <c r="WLM14" s="113"/>
      <c r="WLN14" s="113"/>
      <c r="WLO14" s="113"/>
      <c r="WLP14" s="113"/>
      <c r="WLQ14" s="113"/>
      <c r="WLR14" s="113"/>
      <c r="WLS14" s="113"/>
      <c r="WLT14" s="113"/>
      <c r="WLU14" s="113"/>
      <c r="WLV14" s="113"/>
      <c r="WLW14" s="113"/>
      <c r="WLX14" s="113"/>
      <c r="WLY14" s="113"/>
      <c r="WLZ14" s="113"/>
      <c r="WMA14" s="113"/>
      <c r="WMB14" s="113"/>
      <c r="WMC14" s="113"/>
      <c r="WMD14" s="113"/>
      <c r="WME14" s="113"/>
      <c r="WMF14" s="113"/>
      <c r="WMG14" s="113"/>
      <c r="WMH14" s="113"/>
      <c r="WMI14" s="113"/>
      <c r="WMJ14" s="113"/>
      <c r="WMK14" s="113"/>
      <c r="WML14" s="113"/>
      <c r="WMM14" s="113"/>
      <c r="WMN14" s="113"/>
      <c r="WMO14" s="113"/>
      <c r="WMP14" s="113"/>
      <c r="WMQ14" s="113"/>
      <c r="WMR14" s="113"/>
      <c r="WMS14" s="113"/>
      <c r="WMT14" s="113"/>
      <c r="WMU14" s="113"/>
      <c r="WMV14" s="113"/>
      <c r="WMW14" s="113"/>
      <c r="WMX14" s="113"/>
      <c r="WMY14" s="113"/>
      <c r="WMZ14" s="113"/>
      <c r="WNA14" s="113"/>
      <c r="WNB14" s="113"/>
      <c r="WNC14" s="113"/>
      <c r="WND14" s="113"/>
      <c r="WNE14" s="113"/>
      <c r="WNF14" s="113"/>
      <c r="WNG14" s="113"/>
      <c r="WNH14" s="113"/>
      <c r="WNI14" s="113"/>
      <c r="WNJ14" s="113"/>
      <c r="WNK14" s="113"/>
      <c r="WNL14" s="113"/>
      <c r="WNM14" s="113"/>
      <c r="WNN14" s="113"/>
      <c r="WNO14" s="113"/>
      <c r="WNP14" s="113"/>
      <c r="WNQ14" s="113"/>
      <c r="WNR14" s="113"/>
      <c r="WNS14" s="113"/>
      <c r="WNT14" s="113"/>
      <c r="WNU14" s="113"/>
      <c r="WNV14" s="113"/>
      <c r="WNW14" s="113"/>
      <c r="WNX14" s="113"/>
      <c r="WNY14" s="113"/>
      <c r="WNZ14" s="113"/>
      <c r="WOA14" s="113"/>
      <c r="WOB14" s="113"/>
      <c r="WOC14" s="113"/>
      <c r="WOD14" s="113"/>
      <c r="WOE14" s="113"/>
      <c r="WOF14" s="113"/>
      <c r="WOG14" s="113"/>
      <c r="WOH14" s="113"/>
      <c r="WOI14" s="113"/>
      <c r="WOJ14" s="113"/>
      <c r="WOK14" s="113"/>
      <c r="WOL14" s="113"/>
      <c r="WOM14" s="113"/>
      <c r="WON14" s="113"/>
      <c r="WOO14" s="113"/>
      <c r="WOP14" s="113"/>
      <c r="WOQ14" s="113"/>
      <c r="WOR14" s="113"/>
      <c r="WOS14" s="113"/>
      <c r="WOT14" s="113"/>
      <c r="WOU14" s="113"/>
      <c r="WOV14" s="113"/>
      <c r="WOW14" s="113"/>
      <c r="WOX14" s="113"/>
      <c r="WOY14" s="113"/>
      <c r="WOZ14" s="113"/>
      <c r="WPA14" s="113"/>
      <c r="WPB14" s="113"/>
      <c r="WPC14" s="113"/>
      <c r="WPD14" s="113"/>
      <c r="WPE14" s="113"/>
      <c r="WPF14" s="113"/>
      <c r="WPG14" s="113"/>
      <c r="WPH14" s="113"/>
      <c r="WPI14" s="113"/>
      <c r="WPJ14" s="113"/>
      <c r="WPK14" s="113"/>
      <c r="WPL14" s="113"/>
      <c r="WPM14" s="113"/>
      <c r="WPN14" s="113"/>
      <c r="WPO14" s="113"/>
      <c r="WPP14" s="113"/>
      <c r="WPQ14" s="113"/>
      <c r="WPR14" s="113"/>
      <c r="WPS14" s="113"/>
      <c r="WPT14" s="113"/>
      <c r="WPU14" s="113"/>
      <c r="WPV14" s="113"/>
      <c r="WPW14" s="113"/>
      <c r="WPX14" s="113"/>
      <c r="WPY14" s="113"/>
      <c r="WPZ14" s="113"/>
      <c r="WQA14" s="113"/>
      <c r="WQB14" s="113"/>
      <c r="WQC14" s="113"/>
      <c r="WQD14" s="113"/>
      <c r="WQE14" s="113"/>
      <c r="WQF14" s="113"/>
      <c r="WQG14" s="113"/>
      <c r="WQH14" s="113"/>
      <c r="WQI14" s="113"/>
      <c r="WQJ14" s="113"/>
      <c r="WQK14" s="113"/>
      <c r="WQL14" s="113"/>
      <c r="WQM14" s="113"/>
      <c r="WQN14" s="113"/>
      <c r="WQO14" s="113"/>
      <c r="WQP14" s="113"/>
      <c r="WQQ14" s="113"/>
      <c r="WQR14" s="113"/>
      <c r="WQS14" s="113"/>
      <c r="WQT14" s="113"/>
      <c r="WQU14" s="113"/>
      <c r="WQV14" s="113"/>
      <c r="WQW14" s="113"/>
      <c r="WQX14" s="113"/>
      <c r="WQY14" s="113"/>
      <c r="WQZ14" s="113"/>
      <c r="WRA14" s="113"/>
      <c r="WRB14" s="113"/>
      <c r="WRC14" s="113"/>
      <c r="WRD14" s="113"/>
      <c r="WRE14" s="113"/>
      <c r="WRF14" s="113"/>
      <c r="WRG14" s="113"/>
      <c r="WRH14" s="113"/>
      <c r="WRI14" s="113"/>
      <c r="WRJ14" s="113"/>
      <c r="WRK14" s="113"/>
      <c r="WRL14" s="113"/>
      <c r="WRM14" s="113"/>
      <c r="WRN14" s="113"/>
      <c r="WRO14" s="113"/>
      <c r="WRP14" s="113"/>
      <c r="WRQ14" s="113"/>
      <c r="WRR14" s="113"/>
      <c r="WRS14" s="113"/>
      <c r="WRT14" s="113"/>
      <c r="WRU14" s="113"/>
      <c r="WRV14" s="113"/>
      <c r="WRW14" s="113"/>
      <c r="WRX14" s="113"/>
      <c r="WRY14" s="113"/>
      <c r="WRZ14" s="113"/>
      <c r="WSA14" s="113"/>
      <c r="WSB14" s="113"/>
      <c r="WSC14" s="113"/>
      <c r="WSD14" s="113"/>
      <c r="WSE14" s="113"/>
      <c r="WSF14" s="113"/>
      <c r="WSG14" s="113"/>
      <c r="WSH14" s="113"/>
      <c r="WSI14" s="113"/>
      <c r="WSJ14" s="113"/>
      <c r="WSK14" s="113"/>
      <c r="WSL14" s="113"/>
      <c r="WSM14" s="113"/>
      <c r="WSN14" s="113"/>
      <c r="WSO14" s="113"/>
      <c r="WSP14" s="113"/>
      <c r="WSQ14" s="113"/>
      <c r="WSR14" s="113"/>
      <c r="WSS14" s="113"/>
      <c r="WST14" s="113"/>
      <c r="WSU14" s="113"/>
      <c r="WSV14" s="113"/>
      <c r="WSW14" s="113"/>
      <c r="WSX14" s="113"/>
      <c r="WSY14" s="113"/>
      <c r="WSZ14" s="113"/>
      <c r="WTA14" s="113"/>
      <c r="WTB14" s="113"/>
      <c r="WTC14" s="113"/>
      <c r="WTD14" s="113"/>
      <c r="WTE14" s="113"/>
      <c r="WTF14" s="113"/>
      <c r="WTG14" s="113"/>
      <c r="WTH14" s="113"/>
      <c r="WTI14" s="113"/>
      <c r="WTJ14" s="113"/>
      <c r="WTK14" s="113"/>
      <c r="WTL14" s="113"/>
      <c r="WTM14" s="113"/>
      <c r="WTN14" s="113"/>
      <c r="WTO14" s="113"/>
      <c r="WTP14" s="113"/>
      <c r="WTQ14" s="113"/>
      <c r="WTR14" s="113"/>
      <c r="WTS14" s="113"/>
      <c r="WTT14" s="113"/>
      <c r="WTU14" s="113"/>
      <c r="WTV14" s="113"/>
      <c r="WTW14" s="113"/>
      <c r="WTX14" s="113"/>
      <c r="WTY14" s="113"/>
      <c r="WTZ14" s="113"/>
      <c r="WUA14" s="113"/>
      <c r="WUB14" s="113"/>
      <c r="WUC14" s="113"/>
      <c r="WUD14" s="113"/>
      <c r="WUE14" s="113"/>
      <c r="WUF14" s="113"/>
      <c r="WUG14" s="113"/>
      <c r="WUH14" s="113"/>
      <c r="WUI14" s="113"/>
      <c r="WUJ14" s="113"/>
      <c r="WUK14" s="113"/>
      <c r="WUL14" s="113"/>
      <c r="WUM14" s="113"/>
      <c r="WUN14" s="113"/>
      <c r="WUO14" s="113"/>
      <c r="WUP14" s="113"/>
      <c r="WUQ14" s="113"/>
      <c r="WUR14" s="113"/>
      <c r="WUS14" s="113"/>
      <c r="WUT14" s="113"/>
      <c r="WUU14" s="113"/>
      <c r="WUV14" s="113"/>
      <c r="WUW14" s="113"/>
      <c r="WUX14" s="113"/>
      <c r="WUY14" s="113"/>
      <c r="WUZ14" s="113"/>
      <c r="WVA14" s="113"/>
      <c r="WVB14" s="113"/>
      <c r="WVC14" s="113"/>
      <c r="WVD14" s="113"/>
      <c r="WVE14" s="113"/>
      <c r="WVF14" s="113"/>
      <c r="WVG14" s="113"/>
      <c r="WVH14" s="113"/>
      <c r="WVI14" s="113"/>
      <c r="WVJ14" s="113"/>
      <c r="WVK14" s="113"/>
      <c r="WVL14" s="113"/>
      <c r="WVM14" s="113"/>
      <c r="WVN14" s="113"/>
      <c r="WVO14" s="113"/>
      <c r="WVP14" s="113"/>
      <c r="WVQ14" s="113"/>
      <c r="WVR14" s="113"/>
      <c r="WVS14" s="113"/>
      <c r="WVT14" s="113"/>
      <c r="WVU14" s="113"/>
      <c r="WVV14" s="113"/>
      <c r="WVW14" s="113"/>
      <c r="WVX14" s="113"/>
      <c r="WVY14" s="113"/>
      <c r="WVZ14" s="113"/>
      <c r="WWA14" s="113"/>
      <c r="WWB14" s="113"/>
      <c r="WWC14" s="113"/>
      <c r="WWD14" s="113"/>
      <c r="WWE14" s="113"/>
      <c r="WWF14" s="113"/>
      <c r="WWG14" s="113"/>
    </row>
    <row r="15" spans="1:16153">
      <c r="B15" s="88">
        <v>47</v>
      </c>
      <c r="C15" s="83" t="s">
        <v>105</v>
      </c>
      <c r="D15" s="108">
        <v>15</v>
      </c>
      <c r="E15" s="111">
        <v>34.200000000000003</v>
      </c>
      <c r="F15" s="111"/>
      <c r="G15" s="111"/>
      <c r="H15" s="111">
        <v>33.299999999999997</v>
      </c>
      <c r="I15" s="111">
        <v>33</v>
      </c>
      <c r="J15" s="111">
        <v>32.299999999999997</v>
      </c>
      <c r="K15" s="111">
        <v>31.4</v>
      </c>
      <c r="L15" s="111">
        <v>30.6</v>
      </c>
      <c r="M15" s="111">
        <v>30.1</v>
      </c>
      <c r="N15" s="111">
        <v>29.8</v>
      </c>
      <c r="O15" s="111">
        <v>29.4</v>
      </c>
      <c r="P15" s="111">
        <v>29</v>
      </c>
      <c r="Q15" s="111">
        <v>28.6</v>
      </c>
      <c r="R15" s="111">
        <v>27.9</v>
      </c>
      <c r="S15" s="111">
        <v>27.3</v>
      </c>
      <c r="T15" s="111">
        <v>26.7</v>
      </c>
      <c r="U15" s="111">
        <v>26.2</v>
      </c>
      <c r="V15" s="111">
        <v>25.6</v>
      </c>
      <c r="W15" s="111"/>
      <c r="X15" s="111"/>
      <c r="Y15" s="111"/>
      <c r="Z15" s="119">
        <v>11</v>
      </c>
      <c r="AA15" s="113"/>
      <c r="AB15" s="113"/>
      <c r="AC15" s="113"/>
      <c r="AD15" s="113"/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13"/>
      <c r="AP15" s="113"/>
      <c r="AQ15" s="113"/>
      <c r="AR15" s="113"/>
      <c r="AS15" s="113"/>
      <c r="AT15" s="113"/>
      <c r="AU15" s="113"/>
      <c r="AV15" s="113"/>
      <c r="AW15" s="113"/>
      <c r="AX15" s="113"/>
      <c r="AY15" s="113"/>
      <c r="AZ15" s="113"/>
      <c r="BA15" s="113"/>
      <c r="BB15" s="113"/>
      <c r="BC15" s="113"/>
      <c r="BD15" s="113"/>
      <c r="BE15" s="113"/>
      <c r="BF15" s="113"/>
      <c r="BG15" s="113"/>
      <c r="BH15" s="113"/>
      <c r="BI15" s="113"/>
      <c r="BJ15" s="113"/>
      <c r="BK15" s="113"/>
      <c r="BL15" s="113"/>
      <c r="BM15" s="113"/>
      <c r="BN15" s="113"/>
      <c r="BO15" s="113"/>
      <c r="BP15" s="113"/>
      <c r="BQ15" s="113"/>
      <c r="BR15" s="113"/>
      <c r="BS15" s="113"/>
      <c r="BT15" s="113"/>
      <c r="BU15" s="113"/>
      <c r="BV15" s="113"/>
      <c r="BW15" s="113"/>
      <c r="BX15" s="113"/>
      <c r="BY15" s="113"/>
      <c r="BZ15" s="113"/>
      <c r="CA15" s="113"/>
      <c r="CB15" s="113"/>
      <c r="CC15" s="113"/>
      <c r="CD15" s="113"/>
      <c r="CE15" s="113"/>
      <c r="CF15" s="113"/>
      <c r="CG15" s="113"/>
      <c r="CH15" s="113"/>
      <c r="CI15" s="113"/>
      <c r="CJ15" s="113"/>
      <c r="CK15" s="113"/>
      <c r="CL15" s="113"/>
      <c r="CM15" s="113"/>
      <c r="CN15" s="113"/>
      <c r="CO15" s="113"/>
      <c r="CP15" s="113"/>
      <c r="CQ15" s="113"/>
      <c r="CR15" s="113"/>
      <c r="CS15" s="113"/>
      <c r="CT15" s="113"/>
      <c r="CU15" s="113"/>
      <c r="CV15" s="113"/>
      <c r="CW15" s="113"/>
      <c r="CX15" s="113"/>
      <c r="CY15" s="113"/>
      <c r="CZ15" s="113"/>
      <c r="DA15" s="113"/>
      <c r="DB15" s="113"/>
      <c r="DC15" s="113"/>
      <c r="DD15" s="113"/>
      <c r="DE15" s="113"/>
      <c r="DF15" s="113"/>
      <c r="DG15" s="113"/>
      <c r="DH15" s="113"/>
      <c r="DI15" s="113"/>
      <c r="DJ15" s="113"/>
      <c r="DK15" s="113"/>
      <c r="DL15" s="113"/>
      <c r="DM15" s="113"/>
      <c r="DN15" s="113"/>
      <c r="DO15" s="113"/>
      <c r="DP15" s="113"/>
      <c r="DQ15" s="113"/>
      <c r="DR15" s="113"/>
      <c r="DS15" s="113"/>
      <c r="DT15" s="113"/>
      <c r="DU15" s="113"/>
      <c r="DV15" s="113"/>
      <c r="DW15" s="113"/>
      <c r="DX15" s="113"/>
      <c r="DY15" s="113"/>
      <c r="DZ15" s="113"/>
      <c r="EA15" s="113"/>
      <c r="EB15" s="113"/>
      <c r="EC15" s="113"/>
      <c r="ED15" s="113"/>
      <c r="EE15" s="113"/>
      <c r="EF15" s="113"/>
      <c r="EG15" s="113"/>
      <c r="EH15" s="113"/>
      <c r="EI15" s="113"/>
      <c r="EJ15" s="113"/>
      <c r="EK15" s="113"/>
      <c r="EL15" s="113"/>
      <c r="EM15" s="113"/>
      <c r="EN15" s="113"/>
      <c r="EO15" s="113"/>
      <c r="EP15" s="113"/>
      <c r="EQ15" s="113"/>
      <c r="ER15" s="113"/>
      <c r="ES15" s="113"/>
      <c r="ET15" s="113"/>
      <c r="EU15" s="113"/>
      <c r="EV15" s="113"/>
      <c r="EW15" s="113"/>
      <c r="EX15" s="113"/>
      <c r="EY15" s="113"/>
      <c r="EZ15" s="113"/>
      <c r="FA15" s="113"/>
      <c r="FB15" s="113"/>
      <c r="FC15" s="113"/>
      <c r="FD15" s="113"/>
      <c r="FE15" s="113"/>
      <c r="FF15" s="113"/>
      <c r="FG15" s="113"/>
      <c r="FH15" s="113"/>
      <c r="FI15" s="113"/>
      <c r="FJ15" s="113"/>
      <c r="FK15" s="113"/>
      <c r="FL15" s="113"/>
      <c r="FM15" s="113"/>
      <c r="FN15" s="113"/>
      <c r="FO15" s="113"/>
      <c r="FP15" s="113"/>
      <c r="FQ15" s="113"/>
      <c r="FR15" s="113"/>
      <c r="FS15" s="113"/>
      <c r="FT15" s="113"/>
      <c r="FU15" s="113"/>
      <c r="FV15" s="113"/>
      <c r="FW15" s="113"/>
      <c r="FX15" s="113"/>
      <c r="FY15" s="113"/>
      <c r="FZ15" s="113"/>
      <c r="GA15" s="113"/>
      <c r="GB15" s="113"/>
      <c r="GC15" s="113"/>
      <c r="GD15" s="113"/>
      <c r="GE15" s="113"/>
      <c r="GF15" s="113"/>
      <c r="GG15" s="113"/>
      <c r="GH15" s="113"/>
      <c r="GI15" s="113"/>
      <c r="GJ15" s="113"/>
      <c r="GK15" s="113"/>
      <c r="GL15" s="113"/>
      <c r="GM15" s="113"/>
      <c r="GN15" s="113"/>
      <c r="GO15" s="113"/>
      <c r="GP15" s="113"/>
      <c r="GQ15" s="113"/>
      <c r="GR15" s="113"/>
      <c r="GS15" s="113"/>
      <c r="GT15" s="113"/>
      <c r="GU15" s="113"/>
      <c r="GV15" s="113"/>
      <c r="GW15" s="113"/>
      <c r="GX15" s="113"/>
      <c r="GY15" s="113"/>
      <c r="GZ15" s="113"/>
      <c r="HA15" s="113"/>
      <c r="HB15" s="113"/>
      <c r="HC15" s="113"/>
      <c r="HD15" s="113"/>
      <c r="HE15" s="113"/>
      <c r="HF15" s="113"/>
      <c r="HG15" s="113"/>
      <c r="HH15" s="113"/>
      <c r="HI15" s="113"/>
      <c r="HJ15" s="113"/>
      <c r="HK15" s="113"/>
      <c r="HL15" s="113"/>
      <c r="HM15" s="113"/>
      <c r="HN15" s="113"/>
      <c r="HO15" s="113"/>
      <c r="HP15" s="113"/>
      <c r="HQ15" s="113"/>
      <c r="HR15" s="113"/>
      <c r="HS15" s="113"/>
      <c r="HT15" s="113"/>
      <c r="HU15" s="113"/>
      <c r="HV15" s="113"/>
      <c r="HW15" s="113"/>
      <c r="HX15" s="113"/>
      <c r="HY15" s="113"/>
      <c r="HZ15" s="113"/>
      <c r="IA15" s="113"/>
      <c r="IB15" s="113"/>
      <c r="IC15" s="113"/>
      <c r="ID15" s="113"/>
      <c r="IE15" s="113"/>
      <c r="IF15" s="113"/>
      <c r="IG15" s="113"/>
      <c r="IH15" s="113"/>
      <c r="II15" s="113"/>
      <c r="IJ15" s="113"/>
      <c r="IK15" s="113"/>
      <c r="IL15" s="113"/>
      <c r="IM15" s="113"/>
      <c r="IN15" s="113"/>
      <c r="IO15" s="113"/>
      <c r="IP15" s="113"/>
      <c r="IQ15" s="113"/>
      <c r="IR15" s="113"/>
      <c r="IS15" s="113"/>
      <c r="IT15" s="113"/>
      <c r="IU15" s="113"/>
      <c r="IV15" s="113"/>
      <c r="IW15" s="113"/>
      <c r="IX15" s="113"/>
      <c r="IY15" s="113"/>
      <c r="IZ15" s="113"/>
      <c r="JA15" s="113"/>
      <c r="JB15" s="113"/>
      <c r="JC15" s="113"/>
      <c r="JD15" s="113"/>
      <c r="JE15" s="113"/>
      <c r="JF15" s="113"/>
      <c r="JG15" s="113"/>
      <c r="JH15" s="113"/>
      <c r="JI15" s="113"/>
      <c r="JJ15" s="113"/>
      <c r="JK15" s="113"/>
      <c r="JL15" s="113"/>
      <c r="JM15" s="113"/>
      <c r="JN15" s="113"/>
      <c r="JO15" s="113"/>
      <c r="JP15" s="113"/>
      <c r="JQ15" s="113"/>
      <c r="JR15" s="113"/>
      <c r="JS15" s="113"/>
      <c r="JT15" s="113"/>
      <c r="JU15" s="113"/>
      <c r="JV15" s="113"/>
      <c r="JW15" s="113"/>
      <c r="JX15" s="113"/>
      <c r="JY15" s="113"/>
      <c r="JZ15" s="113"/>
      <c r="KA15" s="113"/>
      <c r="KB15" s="113"/>
      <c r="KC15" s="113"/>
      <c r="KD15" s="113"/>
      <c r="KE15" s="113"/>
      <c r="KF15" s="113"/>
      <c r="KG15" s="113"/>
      <c r="KH15" s="113"/>
      <c r="KI15" s="113"/>
      <c r="KJ15" s="113"/>
      <c r="KK15" s="113"/>
      <c r="KL15" s="113"/>
      <c r="KM15" s="113"/>
      <c r="KN15" s="113"/>
      <c r="KO15" s="113"/>
      <c r="KP15" s="113"/>
      <c r="KQ15" s="113"/>
      <c r="KR15" s="113"/>
      <c r="KS15" s="113"/>
      <c r="KT15" s="113"/>
      <c r="KU15" s="113"/>
      <c r="KV15" s="113"/>
      <c r="KW15" s="113"/>
      <c r="KX15" s="113"/>
      <c r="KY15" s="113"/>
      <c r="KZ15" s="113"/>
      <c r="LA15" s="113"/>
      <c r="LB15" s="113"/>
      <c r="LC15" s="113"/>
      <c r="LD15" s="113"/>
      <c r="LE15" s="113"/>
      <c r="LF15" s="113"/>
      <c r="LG15" s="113"/>
      <c r="LH15" s="113"/>
      <c r="LI15" s="113"/>
      <c r="LJ15" s="113"/>
      <c r="LK15" s="113"/>
      <c r="LL15" s="113"/>
      <c r="LM15" s="113"/>
      <c r="LN15" s="113"/>
      <c r="LO15" s="113"/>
      <c r="LP15" s="113"/>
      <c r="LQ15" s="113"/>
      <c r="LR15" s="113"/>
      <c r="LS15" s="113"/>
      <c r="LT15" s="113"/>
      <c r="LU15" s="113"/>
      <c r="LV15" s="113"/>
      <c r="LW15" s="113"/>
      <c r="LX15" s="113"/>
      <c r="LY15" s="113"/>
      <c r="LZ15" s="113"/>
      <c r="MA15" s="113"/>
      <c r="MB15" s="113"/>
      <c r="MC15" s="113"/>
      <c r="MD15" s="113"/>
      <c r="ME15" s="113"/>
      <c r="MF15" s="113"/>
      <c r="MG15" s="113"/>
      <c r="MH15" s="113"/>
      <c r="MI15" s="113"/>
      <c r="MJ15" s="113"/>
      <c r="MK15" s="113"/>
      <c r="ML15" s="113"/>
      <c r="MM15" s="113"/>
      <c r="MN15" s="113"/>
      <c r="MO15" s="113"/>
      <c r="MP15" s="113"/>
      <c r="MQ15" s="113"/>
      <c r="MR15" s="113"/>
      <c r="MS15" s="113"/>
      <c r="MT15" s="113"/>
      <c r="MU15" s="113"/>
      <c r="MV15" s="113"/>
      <c r="MW15" s="113"/>
      <c r="MX15" s="113"/>
      <c r="MY15" s="113"/>
      <c r="MZ15" s="113"/>
      <c r="NA15" s="113"/>
      <c r="NB15" s="113"/>
      <c r="NC15" s="113"/>
      <c r="ND15" s="113"/>
      <c r="NE15" s="113"/>
      <c r="NF15" s="113"/>
      <c r="NG15" s="113"/>
      <c r="NH15" s="113"/>
      <c r="NI15" s="113"/>
      <c r="NJ15" s="113"/>
      <c r="NK15" s="113"/>
      <c r="NL15" s="113"/>
      <c r="NM15" s="113"/>
      <c r="NN15" s="113"/>
      <c r="NO15" s="113"/>
      <c r="NP15" s="113"/>
      <c r="NQ15" s="113"/>
      <c r="NR15" s="113"/>
      <c r="NS15" s="113"/>
      <c r="NT15" s="113"/>
      <c r="NU15" s="113"/>
      <c r="NV15" s="113"/>
      <c r="NW15" s="113"/>
      <c r="NX15" s="113"/>
      <c r="NY15" s="113"/>
      <c r="NZ15" s="113"/>
      <c r="OA15" s="113"/>
      <c r="OB15" s="113"/>
      <c r="OC15" s="113"/>
      <c r="OD15" s="113"/>
      <c r="OE15" s="113"/>
      <c r="OF15" s="113"/>
      <c r="OG15" s="113"/>
      <c r="OH15" s="113"/>
      <c r="OI15" s="113"/>
      <c r="OJ15" s="113"/>
      <c r="OK15" s="113"/>
      <c r="OL15" s="113"/>
      <c r="OM15" s="113"/>
      <c r="ON15" s="113"/>
      <c r="OO15" s="113"/>
      <c r="OP15" s="113"/>
      <c r="OQ15" s="113"/>
      <c r="OR15" s="113"/>
      <c r="OS15" s="113"/>
      <c r="OT15" s="113"/>
      <c r="OU15" s="113"/>
      <c r="OV15" s="113"/>
      <c r="OW15" s="113"/>
      <c r="OX15" s="113"/>
      <c r="OY15" s="113"/>
      <c r="OZ15" s="113"/>
      <c r="PA15" s="113"/>
      <c r="PB15" s="113"/>
      <c r="PC15" s="113"/>
      <c r="PD15" s="113"/>
      <c r="PE15" s="113"/>
      <c r="PF15" s="113"/>
      <c r="PG15" s="113"/>
      <c r="PH15" s="113"/>
      <c r="PI15" s="113"/>
      <c r="PJ15" s="113"/>
      <c r="PK15" s="113"/>
      <c r="PL15" s="113"/>
      <c r="PM15" s="113"/>
      <c r="PN15" s="113"/>
      <c r="PO15" s="113"/>
      <c r="PP15" s="113"/>
      <c r="PQ15" s="113"/>
      <c r="PR15" s="113"/>
      <c r="PS15" s="113"/>
      <c r="PT15" s="113"/>
      <c r="PU15" s="113"/>
      <c r="PV15" s="113"/>
      <c r="PW15" s="113"/>
      <c r="PX15" s="113"/>
      <c r="PY15" s="113"/>
      <c r="PZ15" s="113"/>
      <c r="QA15" s="113"/>
      <c r="QB15" s="113"/>
      <c r="QC15" s="113"/>
      <c r="QD15" s="113"/>
      <c r="QE15" s="113"/>
      <c r="QF15" s="113"/>
      <c r="QG15" s="113"/>
      <c r="QH15" s="113"/>
      <c r="QI15" s="113"/>
      <c r="QJ15" s="113"/>
      <c r="QK15" s="113"/>
      <c r="QL15" s="113"/>
      <c r="QM15" s="113"/>
      <c r="QN15" s="113"/>
      <c r="QO15" s="113"/>
      <c r="QP15" s="113"/>
      <c r="QQ15" s="113"/>
      <c r="QR15" s="113"/>
      <c r="QS15" s="113"/>
      <c r="QT15" s="113"/>
      <c r="QU15" s="113"/>
      <c r="QV15" s="113"/>
      <c r="QW15" s="113"/>
      <c r="QX15" s="113"/>
      <c r="QY15" s="113"/>
      <c r="QZ15" s="113"/>
      <c r="RA15" s="113"/>
      <c r="RB15" s="113"/>
      <c r="RC15" s="113"/>
      <c r="RD15" s="113"/>
      <c r="RE15" s="113"/>
      <c r="RF15" s="113"/>
      <c r="RG15" s="113"/>
      <c r="RH15" s="113"/>
      <c r="RI15" s="113"/>
      <c r="RJ15" s="113"/>
      <c r="RK15" s="113"/>
      <c r="RL15" s="113"/>
      <c r="RM15" s="113"/>
      <c r="RN15" s="113"/>
      <c r="RO15" s="113"/>
      <c r="RP15" s="113"/>
      <c r="RQ15" s="113"/>
      <c r="RR15" s="113"/>
      <c r="RS15" s="113"/>
      <c r="RT15" s="113"/>
      <c r="RU15" s="113"/>
      <c r="RV15" s="113"/>
      <c r="RW15" s="113"/>
      <c r="RX15" s="113"/>
      <c r="RY15" s="113"/>
      <c r="RZ15" s="113"/>
      <c r="SA15" s="113"/>
      <c r="SB15" s="113"/>
      <c r="SC15" s="113"/>
      <c r="SD15" s="113"/>
      <c r="SE15" s="113"/>
      <c r="SF15" s="113"/>
      <c r="SG15" s="113"/>
      <c r="SH15" s="113"/>
      <c r="SI15" s="113"/>
      <c r="SJ15" s="113"/>
      <c r="SK15" s="113"/>
      <c r="SL15" s="113"/>
      <c r="SM15" s="113"/>
      <c r="SN15" s="113"/>
      <c r="SO15" s="113"/>
      <c r="SP15" s="113"/>
      <c r="SQ15" s="113"/>
      <c r="SR15" s="113"/>
      <c r="SS15" s="113"/>
      <c r="ST15" s="113"/>
      <c r="SU15" s="113"/>
      <c r="SV15" s="113"/>
      <c r="SW15" s="113"/>
      <c r="SX15" s="113"/>
      <c r="SY15" s="113"/>
      <c r="SZ15" s="113"/>
      <c r="TA15" s="113"/>
      <c r="TB15" s="113"/>
      <c r="TC15" s="113"/>
      <c r="TD15" s="113"/>
      <c r="TE15" s="113"/>
      <c r="TF15" s="113"/>
      <c r="TG15" s="113"/>
      <c r="TH15" s="113"/>
      <c r="TI15" s="113"/>
      <c r="TJ15" s="113"/>
      <c r="TK15" s="113"/>
      <c r="TL15" s="113"/>
      <c r="TM15" s="113"/>
      <c r="TN15" s="113"/>
      <c r="TO15" s="113"/>
      <c r="TP15" s="113"/>
      <c r="TQ15" s="113"/>
      <c r="TR15" s="113"/>
      <c r="TS15" s="113"/>
      <c r="TT15" s="113"/>
      <c r="TU15" s="113"/>
      <c r="TV15" s="113"/>
      <c r="TW15" s="113"/>
      <c r="TX15" s="113"/>
      <c r="TY15" s="113"/>
      <c r="TZ15" s="113"/>
      <c r="UA15" s="113"/>
      <c r="UB15" s="113"/>
      <c r="UC15" s="113"/>
      <c r="UD15" s="113"/>
      <c r="UE15" s="113"/>
      <c r="UF15" s="113"/>
      <c r="UG15" s="113"/>
      <c r="UH15" s="113"/>
      <c r="UI15" s="113"/>
      <c r="UJ15" s="113"/>
      <c r="UK15" s="113"/>
      <c r="UL15" s="113"/>
      <c r="UM15" s="113"/>
      <c r="UN15" s="113"/>
      <c r="UO15" s="113"/>
      <c r="UP15" s="113"/>
      <c r="UQ15" s="113"/>
      <c r="UR15" s="113"/>
      <c r="US15" s="113"/>
      <c r="UT15" s="113"/>
      <c r="UU15" s="113"/>
      <c r="UV15" s="113"/>
      <c r="UW15" s="113"/>
      <c r="UX15" s="113"/>
      <c r="UY15" s="113"/>
      <c r="UZ15" s="113"/>
      <c r="VA15" s="113"/>
      <c r="VB15" s="113"/>
      <c r="VC15" s="113"/>
      <c r="VD15" s="113"/>
      <c r="VE15" s="113"/>
      <c r="VF15" s="113"/>
      <c r="VG15" s="113"/>
      <c r="VH15" s="113"/>
      <c r="VI15" s="113"/>
      <c r="VJ15" s="113"/>
      <c r="VK15" s="113"/>
      <c r="VL15" s="113"/>
      <c r="VM15" s="113"/>
      <c r="VN15" s="113"/>
      <c r="VO15" s="113"/>
      <c r="VP15" s="113"/>
      <c r="VQ15" s="113"/>
      <c r="VR15" s="113"/>
      <c r="VS15" s="113"/>
      <c r="VT15" s="113"/>
      <c r="VU15" s="113"/>
      <c r="VV15" s="113"/>
      <c r="VW15" s="113"/>
      <c r="VX15" s="113"/>
      <c r="VY15" s="113"/>
      <c r="VZ15" s="113"/>
      <c r="WA15" s="113"/>
      <c r="WB15" s="113"/>
      <c r="WC15" s="113"/>
      <c r="WD15" s="113"/>
      <c r="WE15" s="113"/>
      <c r="WF15" s="113"/>
      <c r="WG15" s="113"/>
      <c r="WH15" s="113"/>
      <c r="WI15" s="113"/>
      <c r="WJ15" s="113"/>
      <c r="WK15" s="113"/>
      <c r="WL15" s="113"/>
      <c r="WM15" s="113"/>
      <c r="WN15" s="113"/>
      <c r="WO15" s="113"/>
      <c r="WP15" s="113"/>
      <c r="WQ15" s="113"/>
      <c r="WR15" s="113"/>
      <c r="WS15" s="113"/>
      <c r="WT15" s="113"/>
      <c r="WU15" s="113"/>
      <c r="WV15" s="113"/>
      <c r="WW15" s="113"/>
      <c r="WX15" s="113"/>
      <c r="WY15" s="113"/>
      <c r="WZ15" s="113"/>
      <c r="XA15" s="113"/>
      <c r="XB15" s="113"/>
      <c r="XC15" s="113"/>
      <c r="XD15" s="113"/>
      <c r="XE15" s="113"/>
      <c r="XF15" s="113"/>
      <c r="XG15" s="113"/>
      <c r="XH15" s="113"/>
      <c r="XI15" s="113"/>
      <c r="XJ15" s="113"/>
      <c r="XK15" s="113"/>
      <c r="XL15" s="113"/>
      <c r="XM15" s="113"/>
      <c r="XN15" s="113"/>
      <c r="XO15" s="113"/>
      <c r="XP15" s="113"/>
      <c r="XQ15" s="113"/>
      <c r="XR15" s="113"/>
      <c r="XS15" s="113"/>
      <c r="XT15" s="113"/>
      <c r="XU15" s="113"/>
      <c r="XV15" s="113"/>
      <c r="XW15" s="113"/>
      <c r="XX15" s="113"/>
      <c r="XY15" s="113"/>
      <c r="XZ15" s="113"/>
      <c r="YA15" s="113"/>
      <c r="YB15" s="113"/>
      <c r="YC15" s="113"/>
      <c r="YD15" s="113"/>
      <c r="YE15" s="113"/>
      <c r="YF15" s="113"/>
      <c r="YG15" s="113"/>
      <c r="YH15" s="113"/>
      <c r="YI15" s="113"/>
      <c r="YJ15" s="113"/>
      <c r="YK15" s="113"/>
      <c r="YL15" s="113"/>
      <c r="YM15" s="113"/>
      <c r="YN15" s="113"/>
      <c r="YO15" s="113"/>
      <c r="YP15" s="113"/>
      <c r="YQ15" s="113"/>
      <c r="YR15" s="113"/>
      <c r="YS15" s="113"/>
      <c r="YT15" s="113"/>
      <c r="YU15" s="113"/>
      <c r="YV15" s="113"/>
      <c r="YW15" s="113"/>
      <c r="YX15" s="113"/>
      <c r="YY15" s="113"/>
      <c r="YZ15" s="113"/>
      <c r="ZA15" s="113"/>
      <c r="ZB15" s="113"/>
      <c r="ZC15" s="113"/>
      <c r="ZD15" s="113"/>
      <c r="ZE15" s="113"/>
      <c r="ZF15" s="113"/>
      <c r="ZG15" s="113"/>
      <c r="ZH15" s="113"/>
      <c r="ZI15" s="113"/>
      <c r="ZJ15" s="113"/>
      <c r="ZK15" s="113"/>
      <c r="ZL15" s="113"/>
      <c r="ZM15" s="113"/>
      <c r="ZN15" s="113"/>
      <c r="ZO15" s="113"/>
      <c r="ZP15" s="113"/>
      <c r="ZQ15" s="113"/>
      <c r="ZR15" s="113"/>
      <c r="ZS15" s="113"/>
      <c r="ZT15" s="113"/>
      <c r="ZU15" s="113"/>
      <c r="ZV15" s="113"/>
      <c r="ZW15" s="113"/>
      <c r="ZX15" s="113"/>
      <c r="ZY15" s="113"/>
      <c r="ZZ15" s="113"/>
      <c r="AAA15" s="113"/>
      <c r="AAB15" s="113"/>
      <c r="AAC15" s="113"/>
      <c r="AAD15" s="113"/>
      <c r="AAE15" s="113"/>
      <c r="AAF15" s="113"/>
      <c r="AAG15" s="113"/>
      <c r="AAH15" s="113"/>
      <c r="AAI15" s="113"/>
      <c r="AAJ15" s="113"/>
      <c r="AAK15" s="113"/>
      <c r="AAL15" s="113"/>
      <c r="AAM15" s="113"/>
      <c r="AAN15" s="113"/>
      <c r="AAO15" s="113"/>
      <c r="AAP15" s="113"/>
      <c r="AAQ15" s="113"/>
      <c r="AAR15" s="113"/>
      <c r="AAS15" s="113"/>
      <c r="AAT15" s="113"/>
      <c r="AAU15" s="113"/>
      <c r="AAV15" s="113"/>
      <c r="AAW15" s="113"/>
      <c r="AAX15" s="113"/>
      <c r="AAY15" s="113"/>
      <c r="AAZ15" s="113"/>
      <c r="ABA15" s="113"/>
      <c r="ABB15" s="113"/>
      <c r="ABC15" s="113"/>
      <c r="ABD15" s="113"/>
      <c r="ABE15" s="113"/>
      <c r="ABF15" s="113"/>
      <c r="ABG15" s="113"/>
      <c r="ABH15" s="113"/>
      <c r="ABI15" s="113"/>
      <c r="ABJ15" s="113"/>
      <c r="ABK15" s="113"/>
      <c r="ABL15" s="113"/>
      <c r="ABM15" s="113"/>
      <c r="ABN15" s="113"/>
      <c r="ABO15" s="113"/>
      <c r="ABP15" s="113"/>
      <c r="ABQ15" s="113"/>
      <c r="ABR15" s="113"/>
      <c r="ABS15" s="113"/>
      <c r="ABT15" s="113"/>
      <c r="ABU15" s="113"/>
      <c r="ABV15" s="113"/>
      <c r="ABW15" s="113"/>
      <c r="ABX15" s="113"/>
      <c r="ABY15" s="113"/>
      <c r="ABZ15" s="113"/>
      <c r="ACA15" s="113"/>
      <c r="ACB15" s="113"/>
      <c r="ACC15" s="113"/>
      <c r="ACD15" s="113"/>
      <c r="ACE15" s="113"/>
      <c r="ACF15" s="113"/>
      <c r="ACG15" s="113"/>
      <c r="ACH15" s="113"/>
      <c r="ACI15" s="113"/>
      <c r="ACJ15" s="113"/>
      <c r="ACK15" s="113"/>
      <c r="ACL15" s="113"/>
      <c r="ACM15" s="113"/>
      <c r="ACN15" s="113"/>
      <c r="ACO15" s="113"/>
      <c r="ACP15" s="113"/>
      <c r="ACQ15" s="113"/>
      <c r="ACR15" s="113"/>
      <c r="ACS15" s="113"/>
      <c r="ACT15" s="113"/>
      <c r="ACU15" s="113"/>
      <c r="ACV15" s="113"/>
      <c r="ACW15" s="113"/>
      <c r="ACX15" s="113"/>
      <c r="ACY15" s="113"/>
      <c r="ACZ15" s="113"/>
      <c r="ADA15" s="113"/>
      <c r="ADB15" s="113"/>
      <c r="ADC15" s="113"/>
      <c r="ADD15" s="113"/>
      <c r="ADE15" s="113"/>
      <c r="ADF15" s="113"/>
      <c r="ADG15" s="113"/>
      <c r="ADH15" s="113"/>
      <c r="ADI15" s="113"/>
      <c r="ADJ15" s="113"/>
      <c r="ADK15" s="113"/>
      <c r="ADL15" s="113"/>
      <c r="ADM15" s="113"/>
      <c r="ADN15" s="113"/>
      <c r="ADO15" s="113"/>
      <c r="ADP15" s="113"/>
      <c r="ADQ15" s="113"/>
      <c r="ADR15" s="113"/>
      <c r="ADS15" s="113"/>
      <c r="ADT15" s="113"/>
      <c r="ADU15" s="113"/>
      <c r="ADV15" s="113"/>
      <c r="ADW15" s="113"/>
      <c r="ADX15" s="113"/>
      <c r="ADY15" s="113"/>
      <c r="ADZ15" s="113"/>
      <c r="AEA15" s="113"/>
      <c r="AEB15" s="113"/>
      <c r="AEC15" s="113"/>
      <c r="AED15" s="113"/>
      <c r="AEE15" s="113"/>
      <c r="AEF15" s="113"/>
      <c r="AEG15" s="113"/>
      <c r="AEH15" s="113"/>
      <c r="AEI15" s="113"/>
      <c r="AEJ15" s="113"/>
      <c r="AEK15" s="113"/>
      <c r="AEL15" s="113"/>
      <c r="AEM15" s="113"/>
      <c r="AEN15" s="113"/>
      <c r="AEO15" s="113"/>
      <c r="AEP15" s="113"/>
      <c r="AEQ15" s="113"/>
      <c r="AER15" s="113"/>
      <c r="AES15" s="113"/>
      <c r="AET15" s="113"/>
      <c r="AEU15" s="113"/>
      <c r="AEV15" s="113"/>
      <c r="AEW15" s="113"/>
      <c r="AEX15" s="113"/>
      <c r="AEY15" s="113"/>
      <c r="AEZ15" s="113"/>
      <c r="AFA15" s="113"/>
      <c r="AFB15" s="113"/>
      <c r="AFC15" s="113"/>
      <c r="AFD15" s="113"/>
      <c r="AFE15" s="113"/>
      <c r="AFF15" s="113"/>
      <c r="AFG15" s="113"/>
      <c r="AFH15" s="113"/>
      <c r="AFI15" s="113"/>
      <c r="AFJ15" s="113"/>
      <c r="AFK15" s="113"/>
      <c r="AFL15" s="113"/>
      <c r="AFM15" s="113"/>
      <c r="AFN15" s="113"/>
      <c r="AFO15" s="113"/>
      <c r="AFP15" s="113"/>
      <c r="AFQ15" s="113"/>
      <c r="AFR15" s="113"/>
      <c r="AFS15" s="113"/>
      <c r="AFT15" s="113"/>
      <c r="AFU15" s="113"/>
      <c r="AFV15" s="113"/>
      <c r="AFW15" s="113"/>
      <c r="AFX15" s="113"/>
      <c r="AFY15" s="113"/>
      <c r="AFZ15" s="113"/>
      <c r="AGA15" s="113"/>
      <c r="AGB15" s="113"/>
      <c r="AGC15" s="113"/>
      <c r="AGD15" s="113"/>
      <c r="AGE15" s="113"/>
      <c r="AGF15" s="113"/>
      <c r="AGG15" s="113"/>
      <c r="AGH15" s="113"/>
      <c r="AGI15" s="113"/>
      <c r="AGJ15" s="113"/>
      <c r="AGK15" s="113"/>
      <c r="AGL15" s="113"/>
      <c r="AGM15" s="113"/>
      <c r="AGN15" s="113"/>
      <c r="AGO15" s="113"/>
      <c r="AGP15" s="113"/>
      <c r="AGQ15" s="113"/>
      <c r="AGR15" s="113"/>
      <c r="AGS15" s="113"/>
      <c r="AGT15" s="113"/>
      <c r="AGU15" s="113"/>
      <c r="AGV15" s="113"/>
      <c r="AGW15" s="113"/>
      <c r="AGX15" s="113"/>
      <c r="AGY15" s="113"/>
      <c r="AGZ15" s="113"/>
      <c r="AHA15" s="113"/>
      <c r="AHB15" s="113"/>
      <c r="AHC15" s="113"/>
      <c r="AHD15" s="113"/>
      <c r="AHE15" s="113"/>
      <c r="AHF15" s="113"/>
      <c r="AHG15" s="113"/>
      <c r="AHH15" s="113"/>
      <c r="AHI15" s="113"/>
      <c r="AHJ15" s="113"/>
      <c r="AHK15" s="113"/>
      <c r="AHL15" s="113"/>
      <c r="AHM15" s="113"/>
      <c r="AHN15" s="113"/>
      <c r="AHO15" s="113"/>
      <c r="AHP15" s="113"/>
      <c r="AHQ15" s="113"/>
      <c r="AHR15" s="113"/>
      <c r="AHS15" s="113"/>
      <c r="AHT15" s="113"/>
      <c r="AHU15" s="113"/>
      <c r="AHV15" s="113"/>
      <c r="AHW15" s="113"/>
      <c r="AHX15" s="113"/>
      <c r="AHY15" s="113"/>
      <c r="AHZ15" s="113"/>
      <c r="AIA15" s="113"/>
      <c r="AIB15" s="113"/>
      <c r="AIC15" s="113"/>
      <c r="AID15" s="113"/>
      <c r="AIE15" s="113"/>
      <c r="AIF15" s="113"/>
      <c r="AIG15" s="113"/>
      <c r="AIH15" s="113"/>
      <c r="AII15" s="113"/>
      <c r="AIJ15" s="113"/>
      <c r="AIK15" s="113"/>
      <c r="AIL15" s="113"/>
      <c r="AIM15" s="113"/>
      <c r="AIN15" s="113"/>
      <c r="AIO15" s="113"/>
      <c r="AIP15" s="113"/>
      <c r="AIQ15" s="113"/>
      <c r="AIR15" s="113"/>
      <c r="AIS15" s="113"/>
      <c r="AIT15" s="113"/>
      <c r="AIU15" s="113"/>
      <c r="AIV15" s="113"/>
      <c r="AIW15" s="113"/>
      <c r="AIX15" s="113"/>
      <c r="AIY15" s="113"/>
      <c r="AIZ15" s="113"/>
      <c r="AJA15" s="113"/>
      <c r="AJB15" s="113"/>
      <c r="AJC15" s="113"/>
      <c r="AJD15" s="113"/>
      <c r="AJE15" s="113"/>
      <c r="AJF15" s="113"/>
      <c r="AJG15" s="113"/>
      <c r="AJH15" s="113"/>
      <c r="AJI15" s="113"/>
      <c r="AJJ15" s="113"/>
      <c r="AJK15" s="113"/>
      <c r="AJL15" s="113"/>
      <c r="AJM15" s="113"/>
      <c r="AJN15" s="113"/>
      <c r="AJO15" s="113"/>
      <c r="AJP15" s="113"/>
      <c r="AJQ15" s="113"/>
      <c r="AJR15" s="113"/>
      <c r="AJS15" s="113"/>
      <c r="AJT15" s="113"/>
      <c r="AJU15" s="113"/>
      <c r="AJV15" s="113"/>
      <c r="AJW15" s="113"/>
      <c r="AJX15" s="113"/>
      <c r="AJY15" s="113"/>
      <c r="AJZ15" s="113"/>
      <c r="AKA15" s="113"/>
      <c r="AKB15" s="113"/>
      <c r="AKC15" s="113"/>
      <c r="AKD15" s="113"/>
      <c r="AKE15" s="113"/>
      <c r="AKF15" s="113"/>
      <c r="AKG15" s="113"/>
      <c r="AKH15" s="113"/>
      <c r="AKI15" s="113"/>
      <c r="AKJ15" s="113"/>
      <c r="AKK15" s="113"/>
      <c r="AKL15" s="113"/>
      <c r="AKM15" s="113"/>
      <c r="AKN15" s="113"/>
      <c r="AKO15" s="113"/>
      <c r="AKP15" s="113"/>
      <c r="AKQ15" s="113"/>
      <c r="AKR15" s="113"/>
      <c r="AKS15" s="113"/>
      <c r="AKT15" s="113"/>
      <c r="AKU15" s="113"/>
      <c r="AKV15" s="113"/>
      <c r="AKW15" s="113"/>
      <c r="AKX15" s="113"/>
      <c r="AKY15" s="113"/>
      <c r="AKZ15" s="113"/>
      <c r="ALA15" s="113"/>
      <c r="ALB15" s="113"/>
      <c r="ALC15" s="113"/>
      <c r="ALD15" s="113"/>
      <c r="ALE15" s="113"/>
      <c r="ALF15" s="113"/>
      <c r="ALG15" s="113"/>
      <c r="ALH15" s="113"/>
      <c r="ALI15" s="113"/>
      <c r="ALJ15" s="113"/>
      <c r="ALK15" s="113"/>
      <c r="ALL15" s="113"/>
      <c r="ALM15" s="113"/>
      <c r="ALN15" s="113"/>
      <c r="ALO15" s="113"/>
      <c r="ALP15" s="113"/>
      <c r="ALQ15" s="113"/>
      <c r="ALR15" s="113"/>
      <c r="ALS15" s="113"/>
      <c r="ALT15" s="113"/>
      <c r="ALU15" s="113"/>
      <c r="ALV15" s="113"/>
      <c r="ALW15" s="113"/>
      <c r="ALX15" s="113"/>
      <c r="ALY15" s="113"/>
      <c r="ALZ15" s="113"/>
      <c r="AMA15" s="113"/>
      <c r="AMB15" s="113"/>
      <c r="AMC15" s="113"/>
      <c r="AMD15" s="113"/>
      <c r="AME15" s="113"/>
      <c r="AMF15" s="113"/>
      <c r="AMG15" s="113"/>
      <c r="AMH15" s="113"/>
      <c r="AMI15" s="113"/>
      <c r="AMJ15" s="113"/>
      <c r="AMK15" s="113"/>
      <c r="AML15" s="113"/>
      <c r="AMM15" s="113"/>
      <c r="AMN15" s="113"/>
      <c r="AMO15" s="113"/>
      <c r="AMP15" s="113"/>
      <c r="AMQ15" s="113"/>
      <c r="AMR15" s="113"/>
      <c r="AMS15" s="113"/>
      <c r="AMT15" s="113"/>
      <c r="AMU15" s="113"/>
      <c r="AMV15" s="113"/>
      <c r="AMW15" s="113"/>
      <c r="AMX15" s="113"/>
      <c r="AMY15" s="113"/>
      <c r="AMZ15" s="113"/>
      <c r="ANA15" s="113"/>
      <c r="ANB15" s="113"/>
      <c r="ANC15" s="113"/>
      <c r="AND15" s="113"/>
      <c r="ANE15" s="113"/>
      <c r="ANF15" s="113"/>
      <c r="ANG15" s="113"/>
      <c r="ANH15" s="113"/>
      <c r="ANI15" s="113"/>
      <c r="ANJ15" s="113"/>
      <c r="ANK15" s="113"/>
      <c r="ANL15" s="113"/>
      <c r="ANM15" s="113"/>
      <c r="ANN15" s="113"/>
      <c r="ANO15" s="113"/>
      <c r="ANP15" s="113"/>
      <c r="ANQ15" s="113"/>
      <c r="ANR15" s="113"/>
      <c r="ANS15" s="113"/>
      <c r="ANT15" s="113"/>
      <c r="ANU15" s="113"/>
      <c r="ANV15" s="113"/>
      <c r="ANW15" s="113"/>
      <c r="ANX15" s="113"/>
      <c r="ANY15" s="113"/>
      <c r="ANZ15" s="113"/>
      <c r="AOA15" s="113"/>
      <c r="AOB15" s="113"/>
      <c r="AOC15" s="113"/>
      <c r="AOD15" s="113"/>
      <c r="AOE15" s="113"/>
      <c r="AOF15" s="113"/>
      <c r="AOG15" s="113"/>
      <c r="AOH15" s="113"/>
      <c r="AOI15" s="113"/>
      <c r="AOJ15" s="113"/>
      <c r="AOK15" s="113"/>
      <c r="AOL15" s="113"/>
      <c r="AOM15" s="113"/>
      <c r="AON15" s="113"/>
      <c r="AOO15" s="113"/>
      <c r="AOP15" s="113"/>
      <c r="AOQ15" s="113"/>
      <c r="AOR15" s="113"/>
      <c r="AOS15" s="113"/>
      <c r="AOT15" s="113"/>
      <c r="AOU15" s="113"/>
      <c r="AOV15" s="113"/>
      <c r="AOW15" s="113"/>
      <c r="AOX15" s="113"/>
      <c r="AOY15" s="113"/>
      <c r="AOZ15" s="113"/>
      <c r="APA15" s="113"/>
      <c r="APB15" s="113"/>
      <c r="APC15" s="113"/>
      <c r="APD15" s="113"/>
      <c r="APE15" s="113"/>
      <c r="APF15" s="113"/>
      <c r="APG15" s="113"/>
      <c r="APH15" s="113"/>
      <c r="API15" s="113"/>
      <c r="APJ15" s="113"/>
      <c r="APK15" s="113"/>
      <c r="APL15" s="113"/>
      <c r="APM15" s="113"/>
      <c r="APN15" s="113"/>
      <c r="APO15" s="113"/>
      <c r="APP15" s="113"/>
      <c r="APQ15" s="113"/>
      <c r="APR15" s="113"/>
      <c r="APS15" s="113"/>
      <c r="APT15" s="113"/>
      <c r="APU15" s="113"/>
      <c r="APV15" s="113"/>
      <c r="APW15" s="113"/>
      <c r="APX15" s="113"/>
      <c r="APY15" s="113"/>
      <c r="APZ15" s="113"/>
      <c r="AQA15" s="113"/>
      <c r="AQB15" s="113"/>
      <c r="AQC15" s="113"/>
      <c r="AQD15" s="113"/>
      <c r="AQE15" s="113"/>
      <c r="AQF15" s="113"/>
      <c r="AQG15" s="113"/>
      <c r="AQH15" s="113"/>
      <c r="AQI15" s="113"/>
      <c r="AQJ15" s="113"/>
      <c r="AQK15" s="113"/>
      <c r="AQL15" s="113"/>
      <c r="AQM15" s="113"/>
      <c r="AQN15" s="113"/>
      <c r="AQO15" s="113"/>
      <c r="AQP15" s="113"/>
      <c r="AQQ15" s="113"/>
      <c r="AQR15" s="113"/>
      <c r="AQS15" s="113"/>
      <c r="AQT15" s="113"/>
      <c r="AQU15" s="113"/>
      <c r="AQV15" s="113"/>
      <c r="AQW15" s="113"/>
      <c r="AQX15" s="113"/>
      <c r="AQY15" s="113"/>
      <c r="AQZ15" s="113"/>
      <c r="ARA15" s="113"/>
      <c r="ARB15" s="113"/>
      <c r="ARC15" s="113"/>
      <c r="ARD15" s="113"/>
      <c r="ARE15" s="113"/>
      <c r="ARF15" s="113"/>
      <c r="ARG15" s="113"/>
      <c r="ARH15" s="113"/>
      <c r="ARI15" s="113"/>
      <c r="ARJ15" s="113"/>
      <c r="ARK15" s="113"/>
      <c r="ARL15" s="113"/>
      <c r="ARM15" s="113"/>
      <c r="ARN15" s="113"/>
      <c r="ARO15" s="113"/>
      <c r="ARP15" s="113"/>
      <c r="ARQ15" s="113"/>
      <c r="ARR15" s="113"/>
      <c r="ARS15" s="113"/>
      <c r="ART15" s="113"/>
      <c r="ARU15" s="113"/>
      <c r="ARV15" s="113"/>
      <c r="ARW15" s="113"/>
      <c r="ARX15" s="113"/>
      <c r="ARY15" s="113"/>
      <c r="ARZ15" s="113"/>
      <c r="ASA15" s="113"/>
      <c r="ASB15" s="113"/>
      <c r="ASC15" s="113"/>
      <c r="ASD15" s="113"/>
      <c r="ASE15" s="113"/>
      <c r="ASF15" s="113"/>
      <c r="ASG15" s="113"/>
      <c r="ASH15" s="113"/>
      <c r="ASI15" s="113"/>
      <c r="ASJ15" s="113"/>
      <c r="ASK15" s="113"/>
      <c r="ASL15" s="113"/>
      <c r="ASM15" s="113"/>
      <c r="ASN15" s="113"/>
      <c r="ASO15" s="113"/>
      <c r="ASP15" s="113"/>
      <c r="ASQ15" s="113"/>
      <c r="ASR15" s="113"/>
      <c r="ASS15" s="113"/>
      <c r="AST15" s="113"/>
      <c r="ASU15" s="113"/>
      <c r="ASV15" s="113"/>
      <c r="ASW15" s="113"/>
      <c r="ASX15" s="113"/>
      <c r="ASY15" s="113"/>
      <c r="ASZ15" s="113"/>
      <c r="ATA15" s="113"/>
      <c r="ATB15" s="113"/>
      <c r="ATC15" s="113"/>
      <c r="ATD15" s="113"/>
      <c r="ATE15" s="113"/>
      <c r="ATF15" s="113"/>
      <c r="ATG15" s="113"/>
      <c r="ATH15" s="113"/>
      <c r="ATI15" s="113"/>
      <c r="ATJ15" s="113"/>
      <c r="ATK15" s="113"/>
      <c r="ATL15" s="113"/>
      <c r="ATM15" s="113"/>
      <c r="ATN15" s="113"/>
      <c r="ATO15" s="113"/>
      <c r="ATP15" s="113"/>
      <c r="ATQ15" s="113"/>
      <c r="ATR15" s="113"/>
      <c r="ATS15" s="113"/>
      <c r="ATT15" s="113"/>
      <c r="ATU15" s="113"/>
      <c r="ATV15" s="113"/>
      <c r="ATW15" s="113"/>
      <c r="ATX15" s="113"/>
      <c r="ATY15" s="113"/>
      <c r="ATZ15" s="113"/>
      <c r="AUA15" s="113"/>
      <c r="AUB15" s="113"/>
      <c r="AUC15" s="113"/>
      <c r="AUD15" s="113"/>
      <c r="AUE15" s="113"/>
      <c r="AUF15" s="113"/>
      <c r="AUG15" s="113"/>
      <c r="AUH15" s="113"/>
      <c r="AUI15" s="113"/>
      <c r="AUJ15" s="113"/>
      <c r="AUK15" s="113"/>
      <c r="AUL15" s="113"/>
      <c r="AUM15" s="113"/>
      <c r="AUN15" s="113"/>
      <c r="AUO15" s="113"/>
      <c r="AUP15" s="113"/>
      <c r="AUQ15" s="113"/>
      <c r="AUR15" s="113"/>
      <c r="AUS15" s="113"/>
      <c r="AUT15" s="113"/>
      <c r="AUU15" s="113"/>
      <c r="AUV15" s="113"/>
      <c r="AUW15" s="113"/>
      <c r="AUX15" s="113"/>
      <c r="AUY15" s="113"/>
      <c r="AUZ15" s="113"/>
      <c r="AVA15" s="113"/>
      <c r="AVB15" s="113"/>
      <c r="AVC15" s="113"/>
      <c r="AVD15" s="113"/>
      <c r="AVE15" s="113"/>
      <c r="AVF15" s="113"/>
      <c r="AVG15" s="113"/>
      <c r="AVH15" s="113"/>
      <c r="AVI15" s="113"/>
      <c r="AVJ15" s="113"/>
      <c r="AVK15" s="113"/>
      <c r="AVL15" s="113"/>
      <c r="AVM15" s="113"/>
      <c r="AVN15" s="113"/>
      <c r="AVO15" s="113"/>
      <c r="AVP15" s="113"/>
      <c r="AVQ15" s="113"/>
      <c r="AVR15" s="113"/>
      <c r="AVS15" s="113"/>
      <c r="AVT15" s="113"/>
      <c r="AVU15" s="113"/>
      <c r="AVV15" s="113"/>
      <c r="AVW15" s="113"/>
      <c r="AVX15" s="113"/>
      <c r="AVY15" s="113"/>
      <c r="AVZ15" s="113"/>
      <c r="AWA15" s="113"/>
      <c r="AWB15" s="113"/>
      <c r="AWC15" s="113"/>
      <c r="AWD15" s="113"/>
      <c r="AWE15" s="113"/>
      <c r="AWF15" s="113"/>
      <c r="AWG15" s="113"/>
      <c r="AWH15" s="113"/>
      <c r="AWI15" s="113"/>
      <c r="AWJ15" s="113"/>
      <c r="AWK15" s="113"/>
      <c r="AWL15" s="113"/>
      <c r="AWM15" s="113"/>
      <c r="AWN15" s="113"/>
      <c r="AWO15" s="113"/>
      <c r="AWP15" s="113"/>
      <c r="AWQ15" s="113"/>
      <c r="AWR15" s="113"/>
      <c r="AWS15" s="113"/>
      <c r="AWT15" s="113"/>
      <c r="AWU15" s="113"/>
      <c r="AWV15" s="113"/>
      <c r="AWW15" s="113"/>
      <c r="AWX15" s="113"/>
      <c r="AWY15" s="113"/>
      <c r="AWZ15" s="113"/>
      <c r="AXA15" s="113"/>
      <c r="AXB15" s="113"/>
      <c r="AXC15" s="113"/>
      <c r="AXD15" s="113"/>
      <c r="AXE15" s="113"/>
      <c r="AXF15" s="113"/>
      <c r="AXG15" s="113"/>
      <c r="AXH15" s="113"/>
      <c r="AXI15" s="113"/>
      <c r="AXJ15" s="113"/>
      <c r="AXK15" s="113"/>
      <c r="AXL15" s="113"/>
      <c r="AXM15" s="113"/>
      <c r="AXN15" s="113"/>
      <c r="AXO15" s="113"/>
      <c r="AXP15" s="113"/>
      <c r="AXQ15" s="113"/>
      <c r="AXR15" s="113"/>
      <c r="AXS15" s="113"/>
      <c r="AXT15" s="113"/>
      <c r="AXU15" s="113"/>
      <c r="AXV15" s="113"/>
      <c r="AXW15" s="113"/>
      <c r="AXX15" s="113"/>
      <c r="AXY15" s="113"/>
      <c r="AXZ15" s="113"/>
      <c r="AYA15" s="113"/>
      <c r="AYB15" s="113"/>
      <c r="AYC15" s="113"/>
      <c r="AYD15" s="113"/>
      <c r="AYE15" s="113"/>
      <c r="AYF15" s="113"/>
      <c r="AYG15" s="113"/>
      <c r="AYH15" s="113"/>
      <c r="AYI15" s="113"/>
      <c r="AYJ15" s="113"/>
      <c r="AYK15" s="113"/>
      <c r="AYL15" s="113"/>
      <c r="AYM15" s="113"/>
      <c r="AYN15" s="113"/>
      <c r="AYO15" s="113"/>
      <c r="AYP15" s="113"/>
      <c r="AYQ15" s="113"/>
      <c r="AYR15" s="113"/>
      <c r="AYS15" s="113"/>
      <c r="AYT15" s="113"/>
      <c r="AYU15" s="113"/>
      <c r="AYV15" s="113"/>
      <c r="AYW15" s="113"/>
      <c r="AYX15" s="113"/>
      <c r="AYY15" s="113"/>
      <c r="AYZ15" s="113"/>
      <c r="AZA15" s="113"/>
      <c r="AZB15" s="113"/>
      <c r="AZC15" s="113"/>
      <c r="AZD15" s="113"/>
      <c r="AZE15" s="113"/>
      <c r="AZF15" s="113"/>
      <c r="AZG15" s="113"/>
      <c r="AZH15" s="113"/>
      <c r="AZI15" s="113"/>
      <c r="AZJ15" s="113"/>
      <c r="AZK15" s="113"/>
      <c r="AZL15" s="113"/>
      <c r="AZM15" s="113"/>
      <c r="AZN15" s="113"/>
      <c r="AZO15" s="113"/>
      <c r="AZP15" s="113"/>
      <c r="AZQ15" s="113"/>
      <c r="AZR15" s="113"/>
      <c r="AZS15" s="113"/>
      <c r="AZT15" s="113"/>
      <c r="AZU15" s="113"/>
      <c r="AZV15" s="113"/>
      <c r="AZW15" s="113"/>
      <c r="AZX15" s="113"/>
      <c r="AZY15" s="113"/>
      <c r="AZZ15" s="113"/>
      <c r="BAA15" s="113"/>
      <c r="BAB15" s="113"/>
      <c r="BAC15" s="113"/>
      <c r="BAD15" s="113"/>
      <c r="BAE15" s="113"/>
      <c r="BAF15" s="113"/>
      <c r="BAG15" s="113"/>
      <c r="BAH15" s="113"/>
      <c r="BAI15" s="113"/>
      <c r="BAJ15" s="113"/>
      <c r="BAK15" s="113"/>
      <c r="BAL15" s="113"/>
      <c r="BAM15" s="113"/>
      <c r="BAN15" s="113"/>
      <c r="BAO15" s="113"/>
      <c r="BAP15" s="113"/>
      <c r="BAQ15" s="113"/>
      <c r="BAR15" s="113"/>
      <c r="BAS15" s="113"/>
      <c r="BAT15" s="113"/>
      <c r="BAU15" s="113"/>
      <c r="BAV15" s="113"/>
      <c r="BAW15" s="113"/>
      <c r="BAX15" s="113"/>
      <c r="BAY15" s="113"/>
      <c r="BAZ15" s="113"/>
      <c r="BBA15" s="113"/>
      <c r="BBB15" s="113"/>
      <c r="BBC15" s="113"/>
      <c r="BBD15" s="113"/>
      <c r="BBE15" s="113"/>
      <c r="BBF15" s="113"/>
      <c r="BBG15" s="113"/>
      <c r="BBH15" s="113"/>
      <c r="BBI15" s="113"/>
      <c r="BBJ15" s="113"/>
      <c r="BBK15" s="113"/>
      <c r="BBL15" s="113"/>
      <c r="BBM15" s="113"/>
      <c r="BBN15" s="113"/>
      <c r="BBO15" s="113"/>
      <c r="BBP15" s="113"/>
      <c r="BBQ15" s="113"/>
      <c r="BBR15" s="113"/>
      <c r="BBS15" s="113"/>
      <c r="BBT15" s="113"/>
      <c r="BBU15" s="113"/>
      <c r="BBV15" s="113"/>
      <c r="BBW15" s="113"/>
      <c r="BBX15" s="113"/>
      <c r="BBY15" s="113"/>
      <c r="BBZ15" s="113"/>
      <c r="BCA15" s="113"/>
      <c r="BCB15" s="113"/>
      <c r="BCC15" s="113"/>
      <c r="BCD15" s="113"/>
      <c r="BCE15" s="113"/>
      <c r="BCF15" s="113"/>
      <c r="BCG15" s="113"/>
      <c r="BCH15" s="113"/>
      <c r="BCI15" s="113"/>
      <c r="BCJ15" s="113"/>
      <c r="BCK15" s="113"/>
      <c r="BCL15" s="113"/>
      <c r="BCM15" s="113"/>
      <c r="BCN15" s="113"/>
      <c r="BCO15" s="113"/>
      <c r="BCP15" s="113"/>
      <c r="BCQ15" s="113"/>
      <c r="BCR15" s="113"/>
      <c r="BCS15" s="113"/>
      <c r="BCT15" s="113"/>
      <c r="BCU15" s="113"/>
      <c r="BCV15" s="113"/>
      <c r="BCW15" s="113"/>
      <c r="BCX15" s="113"/>
      <c r="BCY15" s="113"/>
      <c r="BCZ15" s="113"/>
      <c r="BDA15" s="113"/>
      <c r="BDB15" s="113"/>
      <c r="BDC15" s="113"/>
      <c r="BDD15" s="113"/>
      <c r="BDE15" s="113"/>
      <c r="BDF15" s="113"/>
      <c r="BDG15" s="113"/>
      <c r="BDH15" s="113"/>
      <c r="BDI15" s="113"/>
      <c r="BDJ15" s="113"/>
      <c r="BDK15" s="113"/>
      <c r="BDL15" s="113"/>
      <c r="BDM15" s="113"/>
      <c r="BDN15" s="113"/>
      <c r="BDO15" s="113"/>
      <c r="BDP15" s="113"/>
      <c r="BDQ15" s="113"/>
      <c r="BDR15" s="113"/>
      <c r="BDS15" s="113"/>
      <c r="BDT15" s="113"/>
      <c r="BDU15" s="113"/>
      <c r="BDV15" s="113"/>
      <c r="BDW15" s="113"/>
      <c r="BDX15" s="113"/>
      <c r="BDY15" s="113"/>
      <c r="BDZ15" s="113"/>
      <c r="BEA15" s="113"/>
      <c r="BEB15" s="113"/>
      <c r="BEC15" s="113"/>
      <c r="BED15" s="113"/>
      <c r="BEE15" s="113"/>
      <c r="BEF15" s="113"/>
      <c r="BEG15" s="113"/>
      <c r="BEH15" s="113"/>
      <c r="BEI15" s="113"/>
      <c r="BEJ15" s="113"/>
      <c r="BEK15" s="113"/>
      <c r="BEL15" s="113"/>
      <c r="BEM15" s="113"/>
      <c r="BEN15" s="113"/>
      <c r="BEO15" s="113"/>
      <c r="BEP15" s="113"/>
      <c r="BEQ15" s="113"/>
      <c r="BER15" s="113"/>
      <c r="BES15" s="113"/>
      <c r="BET15" s="113"/>
      <c r="BEU15" s="113"/>
      <c r="BEV15" s="113"/>
      <c r="BEW15" s="113"/>
      <c r="BEX15" s="113"/>
      <c r="BEY15" s="113"/>
      <c r="BEZ15" s="113"/>
      <c r="BFA15" s="113"/>
      <c r="BFB15" s="113"/>
      <c r="BFC15" s="113"/>
      <c r="BFD15" s="113"/>
      <c r="BFE15" s="113"/>
      <c r="BFF15" s="113"/>
      <c r="BFG15" s="113"/>
      <c r="BFH15" s="113"/>
      <c r="BFI15" s="113"/>
      <c r="BFJ15" s="113"/>
      <c r="BFK15" s="113"/>
      <c r="BFL15" s="113"/>
      <c r="BFM15" s="113"/>
      <c r="BFN15" s="113"/>
      <c r="BFO15" s="113"/>
      <c r="BFP15" s="113"/>
      <c r="BFQ15" s="113"/>
      <c r="BFR15" s="113"/>
      <c r="BFS15" s="113"/>
      <c r="BFT15" s="113"/>
      <c r="BFU15" s="113"/>
      <c r="BFV15" s="113"/>
      <c r="BFW15" s="113"/>
      <c r="BFX15" s="113"/>
      <c r="BFY15" s="113"/>
      <c r="BFZ15" s="113"/>
      <c r="BGA15" s="113"/>
      <c r="BGB15" s="113"/>
      <c r="BGC15" s="113"/>
      <c r="BGD15" s="113"/>
      <c r="BGE15" s="113"/>
      <c r="BGF15" s="113"/>
      <c r="BGG15" s="113"/>
      <c r="BGH15" s="113"/>
      <c r="BGI15" s="113"/>
      <c r="BGJ15" s="113"/>
      <c r="BGK15" s="113"/>
      <c r="BGL15" s="113"/>
      <c r="BGM15" s="113"/>
      <c r="BGN15" s="113"/>
      <c r="BGO15" s="113"/>
      <c r="BGP15" s="113"/>
      <c r="BGQ15" s="113"/>
      <c r="BGR15" s="113"/>
      <c r="BGS15" s="113"/>
      <c r="BGT15" s="113"/>
      <c r="BGU15" s="113"/>
      <c r="BGV15" s="113"/>
      <c r="BGW15" s="113"/>
      <c r="BGX15" s="113"/>
      <c r="BGY15" s="113"/>
      <c r="BGZ15" s="113"/>
      <c r="BHA15" s="113"/>
      <c r="BHB15" s="113"/>
      <c r="BHC15" s="113"/>
      <c r="BHD15" s="113"/>
      <c r="BHE15" s="113"/>
      <c r="BHF15" s="113"/>
      <c r="BHG15" s="113"/>
      <c r="BHH15" s="113"/>
      <c r="BHI15" s="113"/>
      <c r="BHJ15" s="113"/>
      <c r="BHK15" s="113"/>
      <c r="BHL15" s="113"/>
      <c r="BHM15" s="113"/>
      <c r="BHN15" s="113"/>
      <c r="BHO15" s="113"/>
      <c r="BHP15" s="113"/>
      <c r="BHQ15" s="113"/>
      <c r="BHR15" s="113"/>
      <c r="BHS15" s="113"/>
      <c r="BHT15" s="113"/>
      <c r="BHU15" s="113"/>
      <c r="BHV15" s="113"/>
      <c r="BHW15" s="113"/>
      <c r="BHX15" s="113"/>
      <c r="BHY15" s="113"/>
      <c r="BHZ15" s="113"/>
      <c r="BIA15" s="113"/>
      <c r="BIB15" s="113"/>
      <c r="BIC15" s="113"/>
      <c r="BID15" s="113"/>
      <c r="BIE15" s="113"/>
      <c r="BIF15" s="113"/>
      <c r="BIG15" s="113"/>
      <c r="BIH15" s="113"/>
      <c r="BII15" s="113"/>
      <c r="BIJ15" s="113"/>
      <c r="BIK15" s="113"/>
      <c r="BIL15" s="113"/>
      <c r="BIM15" s="113"/>
      <c r="BIN15" s="113"/>
      <c r="BIO15" s="113"/>
      <c r="BIP15" s="113"/>
      <c r="BIQ15" s="113"/>
      <c r="BIR15" s="113"/>
      <c r="BIS15" s="113"/>
      <c r="BIT15" s="113"/>
      <c r="BIU15" s="113"/>
      <c r="BIV15" s="113"/>
      <c r="BIW15" s="113"/>
      <c r="BIX15" s="113"/>
      <c r="BIY15" s="113"/>
      <c r="BIZ15" s="113"/>
      <c r="BJA15" s="113"/>
      <c r="BJB15" s="113"/>
      <c r="BJC15" s="113"/>
      <c r="BJD15" s="113"/>
      <c r="BJE15" s="113"/>
      <c r="BJF15" s="113"/>
      <c r="BJG15" s="113"/>
      <c r="BJH15" s="113"/>
      <c r="BJI15" s="113"/>
      <c r="BJJ15" s="113"/>
      <c r="BJK15" s="113"/>
      <c r="BJL15" s="113"/>
      <c r="BJM15" s="113"/>
      <c r="BJN15" s="113"/>
      <c r="BJO15" s="113"/>
      <c r="BJP15" s="113"/>
      <c r="BJQ15" s="113"/>
      <c r="BJR15" s="113"/>
      <c r="BJS15" s="113"/>
      <c r="BJT15" s="113"/>
      <c r="BJU15" s="113"/>
      <c r="BJV15" s="113"/>
      <c r="BJW15" s="113"/>
      <c r="BJX15" s="113"/>
      <c r="BJY15" s="113"/>
      <c r="BJZ15" s="113"/>
      <c r="BKA15" s="113"/>
      <c r="BKB15" s="113"/>
      <c r="BKC15" s="113"/>
      <c r="BKD15" s="113"/>
      <c r="BKE15" s="113"/>
      <c r="BKF15" s="113"/>
      <c r="BKG15" s="113"/>
      <c r="BKH15" s="113"/>
      <c r="BKI15" s="113"/>
      <c r="BKJ15" s="113"/>
      <c r="BKK15" s="113"/>
      <c r="BKL15" s="113"/>
      <c r="BKM15" s="113"/>
      <c r="BKN15" s="113"/>
      <c r="BKO15" s="113"/>
      <c r="BKP15" s="113"/>
      <c r="BKQ15" s="113"/>
      <c r="BKR15" s="113"/>
      <c r="BKS15" s="113"/>
      <c r="BKT15" s="113"/>
      <c r="BKU15" s="113"/>
      <c r="BKV15" s="113"/>
      <c r="BKW15" s="113"/>
      <c r="BKX15" s="113"/>
      <c r="BKY15" s="113"/>
      <c r="BKZ15" s="113"/>
      <c r="BLA15" s="113"/>
      <c r="BLB15" s="113"/>
      <c r="BLC15" s="113"/>
      <c r="BLD15" s="113"/>
      <c r="BLE15" s="113"/>
      <c r="BLF15" s="113"/>
      <c r="BLG15" s="113"/>
      <c r="BLH15" s="113"/>
      <c r="BLI15" s="113"/>
      <c r="BLJ15" s="113"/>
      <c r="BLK15" s="113"/>
      <c r="BLL15" s="113"/>
      <c r="BLM15" s="113"/>
      <c r="BLN15" s="113"/>
      <c r="BLO15" s="113"/>
      <c r="BLP15" s="113"/>
      <c r="BLQ15" s="113"/>
      <c r="BLR15" s="113"/>
      <c r="BLS15" s="113"/>
      <c r="BLT15" s="113"/>
      <c r="BLU15" s="113"/>
      <c r="BLV15" s="113"/>
      <c r="BLW15" s="113"/>
      <c r="BLX15" s="113"/>
      <c r="BLY15" s="113"/>
      <c r="BLZ15" s="113"/>
      <c r="BMA15" s="113"/>
      <c r="BMB15" s="113"/>
      <c r="BMC15" s="113"/>
      <c r="BMD15" s="113"/>
      <c r="BME15" s="113"/>
      <c r="BMF15" s="113"/>
      <c r="BMG15" s="113"/>
      <c r="BMH15" s="113"/>
      <c r="BMI15" s="113"/>
      <c r="BMJ15" s="113"/>
      <c r="BMK15" s="113"/>
      <c r="BML15" s="113"/>
      <c r="BMM15" s="113"/>
      <c r="BMN15" s="113"/>
      <c r="BMO15" s="113"/>
      <c r="BMP15" s="113"/>
      <c r="BMQ15" s="113"/>
      <c r="BMR15" s="113"/>
      <c r="BMS15" s="113"/>
      <c r="BMT15" s="113"/>
      <c r="BMU15" s="113"/>
      <c r="BMV15" s="113"/>
      <c r="BMW15" s="113"/>
      <c r="BMX15" s="113"/>
      <c r="BMY15" s="113"/>
      <c r="BMZ15" s="113"/>
      <c r="BNA15" s="113"/>
      <c r="BNB15" s="113"/>
      <c r="BNC15" s="113"/>
      <c r="BND15" s="113"/>
      <c r="BNE15" s="113"/>
      <c r="BNF15" s="113"/>
      <c r="BNG15" s="113"/>
      <c r="BNH15" s="113"/>
      <c r="BNI15" s="113"/>
      <c r="BNJ15" s="113"/>
      <c r="BNK15" s="113"/>
      <c r="BNL15" s="113"/>
      <c r="BNM15" s="113"/>
      <c r="BNN15" s="113"/>
      <c r="BNO15" s="113"/>
      <c r="BNP15" s="113"/>
      <c r="BNQ15" s="113"/>
      <c r="BNR15" s="113"/>
      <c r="BNS15" s="113"/>
      <c r="BNT15" s="113"/>
      <c r="BNU15" s="113"/>
      <c r="BNV15" s="113"/>
      <c r="BNW15" s="113"/>
      <c r="BNX15" s="113"/>
      <c r="BNY15" s="113"/>
      <c r="BNZ15" s="113"/>
      <c r="BOA15" s="113"/>
      <c r="BOB15" s="113"/>
      <c r="BOC15" s="113"/>
      <c r="BOD15" s="113"/>
      <c r="BOE15" s="113"/>
      <c r="BOF15" s="113"/>
      <c r="BOG15" s="113"/>
      <c r="BOH15" s="113"/>
      <c r="BOI15" s="113"/>
      <c r="BOJ15" s="113"/>
      <c r="BOK15" s="113"/>
      <c r="BOL15" s="113"/>
      <c r="BOM15" s="113"/>
      <c r="BON15" s="113"/>
      <c r="BOO15" s="113"/>
      <c r="BOP15" s="113"/>
      <c r="BOQ15" s="113"/>
      <c r="BOR15" s="113"/>
      <c r="BOS15" s="113"/>
      <c r="BOT15" s="113"/>
      <c r="BOU15" s="113"/>
      <c r="BOV15" s="113"/>
      <c r="BOW15" s="113"/>
      <c r="BOX15" s="113"/>
      <c r="BOY15" s="113"/>
      <c r="BOZ15" s="113"/>
      <c r="BPA15" s="113"/>
      <c r="BPB15" s="113"/>
      <c r="BPC15" s="113"/>
      <c r="BPD15" s="113"/>
      <c r="BPE15" s="113"/>
      <c r="BPF15" s="113"/>
      <c r="BPG15" s="113"/>
      <c r="BPH15" s="113"/>
      <c r="BPI15" s="113"/>
      <c r="BPJ15" s="113"/>
      <c r="BPK15" s="113"/>
      <c r="BPL15" s="113"/>
      <c r="BPM15" s="113"/>
      <c r="BPN15" s="113"/>
      <c r="BPO15" s="113"/>
      <c r="BPP15" s="113"/>
      <c r="BPQ15" s="113"/>
      <c r="BPR15" s="113"/>
      <c r="BPS15" s="113"/>
      <c r="BPT15" s="113"/>
      <c r="BPU15" s="113"/>
      <c r="BPV15" s="113"/>
      <c r="BPW15" s="113"/>
      <c r="BPX15" s="113"/>
      <c r="BPY15" s="113"/>
      <c r="BPZ15" s="113"/>
      <c r="BQA15" s="113"/>
      <c r="BQB15" s="113"/>
      <c r="BQC15" s="113"/>
      <c r="BQD15" s="113"/>
      <c r="BQE15" s="113"/>
      <c r="BQF15" s="113"/>
      <c r="BQG15" s="113"/>
      <c r="BQH15" s="113"/>
      <c r="BQI15" s="113"/>
      <c r="BQJ15" s="113"/>
      <c r="BQK15" s="113"/>
      <c r="BQL15" s="113"/>
      <c r="BQM15" s="113"/>
      <c r="BQN15" s="113"/>
      <c r="BQO15" s="113"/>
      <c r="BQP15" s="113"/>
      <c r="BQQ15" s="113"/>
      <c r="BQR15" s="113"/>
      <c r="BQS15" s="113"/>
      <c r="BQT15" s="113"/>
      <c r="BQU15" s="113"/>
      <c r="BQV15" s="113"/>
      <c r="BQW15" s="113"/>
      <c r="BQX15" s="113"/>
      <c r="BQY15" s="113"/>
      <c r="BQZ15" s="113"/>
      <c r="BRA15" s="113"/>
      <c r="BRB15" s="113"/>
      <c r="BRC15" s="113"/>
      <c r="BRD15" s="113"/>
      <c r="BRE15" s="113"/>
      <c r="BRF15" s="113"/>
      <c r="BRG15" s="113"/>
      <c r="BRH15" s="113"/>
      <c r="BRI15" s="113"/>
      <c r="BRJ15" s="113"/>
      <c r="BRK15" s="113"/>
      <c r="BRL15" s="113"/>
      <c r="BRM15" s="113"/>
      <c r="BRN15" s="113"/>
      <c r="BRO15" s="113"/>
      <c r="BRP15" s="113"/>
      <c r="BRQ15" s="113"/>
      <c r="BRR15" s="113"/>
      <c r="BRS15" s="113"/>
      <c r="BRT15" s="113"/>
      <c r="BRU15" s="113"/>
      <c r="BRV15" s="113"/>
      <c r="BRW15" s="113"/>
      <c r="BRX15" s="113"/>
      <c r="BRY15" s="113"/>
      <c r="BRZ15" s="113"/>
      <c r="BSA15" s="113"/>
      <c r="BSB15" s="113"/>
      <c r="BSC15" s="113"/>
      <c r="BSD15" s="113"/>
      <c r="BSE15" s="113"/>
      <c r="BSF15" s="113"/>
      <c r="BSG15" s="113"/>
      <c r="BSH15" s="113"/>
      <c r="BSI15" s="113"/>
      <c r="BSJ15" s="113"/>
      <c r="BSK15" s="113"/>
      <c r="BSL15" s="113"/>
      <c r="BSM15" s="113"/>
      <c r="BSN15" s="113"/>
      <c r="BSO15" s="113"/>
      <c r="BSP15" s="113"/>
      <c r="BSQ15" s="113"/>
      <c r="BSR15" s="113"/>
      <c r="BSS15" s="113"/>
      <c r="BST15" s="113"/>
      <c r="BSU15" s="113"/>
      <c r="BSV15" s="113"/>
      <c r="BSW15" s="113"/>
      <c r="BSX15" s="113"/>
      <c r="BSY15" s="113"/>
      <c r="BSZ15" s="113"/>
      <c r="BTA15" s="113"/>
      <c r="BTB15" s="113"/>
      <c r="BTC15" s="113"/>
      <c r="BTD15" s="113"/>
      <c r="BTE15" s="113"/>
      <c r="BTF15" s="113"/>
      <c r="BTG15" s="113"/>
      <c r="BTH15" s="113"/>
      <c r="BTI15" s="113"/>
      <c r="BTJ15" s="113"/>
      <c r="BTK15" s="113"/>
      <c r="BTL15" s="113"/>
      <c r="BTM15" s="113"/>
      <c r="BTN15" s="113"/>
      <c r="BTO15" s="113"/>
      <c r="BTP15" s="113"/>
      <c r="BTQ15" s="113"/>
      <c r="BTR15" s="113"/>
      <c r="BTS15" s="113"/>
      <c r="BTT15" s="113"/>
      <c r="BTU15" s="113"/>
      <c r="BTV15" s="113"/>
      <c r="BTW15" s="113"/>
      <c r="BTX15" s="113"/>
      <c r="BTY15" s="113"/>
      <c r="BTZ15" s="113"/>
      <c r="BUA15" s="113"/>
      <c r="BUB15" s="113"/>
      <c r="BUC15" s="113"/>
      <c r="BUD15" s="113"/>
      <c r="BUE15" s="113"/>
      <c r="BUF15" s="113"/>
      <c r="BUG15" s="113"/>
      <c r="BUH15" s="113"/>
      <c r="BUI15" s="113"/>
      <c r="BUJ15" s="113"/>
      <c r="BUK15" s="113"/>
      <c r="BUL15" s="113"/>
      <c r="BUM15" s="113"/>
      <c r="BUN15" s="113"/>
      <c r="BUO15" s="113"/>
      <c r="BUP15" s="113"/>
      <c r="BUQ15" s="113"/>
      <c r="BUR15" s="113"/>
      <c r="BUS15" s="113"/>
      <c r="BUT15" s="113"/>
      <c r="BUU15" s="113"/>
      <c r="BUV15" s="113"/>
      <c r="BUW15" s="113"/>
      <c r="BUX15" s="113"/>
      <c r="BUY15" s="113"/>
      <c r="BUZ15" s="113"/>
      <c r="BVA15" s="113"/>
      <c r="BVB15" s="113"/>
      <c r="BVC15" s="113"/>
      <c r="BVD15" s="113"/>
      <c r="BVE15" s="113"/>
      <c r="BVF15" s="113"/>
      <c r="BVG15" s="113"/>
      <c r="BVH15" s="113"/>
      <c r="BVI15" s="113"/>
      <c r="BVJ15" s="113"/>
      <c r="BVK15" s="113"/>
      <c r="BVL15" s="113"/>
      <c r="BVM15" s="113"/>
      <c r="BVN15" s="113"/>
      <c r="BVO15" s="113"/>
      <c r="BVP15" s="113"/>
      <c r="BVQ15" s="113"/>
      <c r="BVR15" s="113"/>
      <c r="BVS15" s="113"/>
      <c r="BVT15" s="113"/>
      <c r="BVU15" s="113"/>
      <c r="BVV15" s="113"/>
      <c r="BVW15" s="113"/>
      <c r="BVX15" s="113"/>
      <c r="BVY15" s="113"/>
      <c r="BVZ15" s="113"/>
      <c r="BWA15" s="113"/>
      <c r="BWB15" s="113"/>
      <c r="BWC15" s="113"/>
      <c r="BWD15" s="113"/>
      <c r="BWE15" s="113"/>
      <c r="BWF15" s="113"/>
      <c r="BWG15" s="113"/>
      <c r="BWH15" s="113"/>
      <c r="BWI15" s="113"/>
      <c r="BWJ15" s="113"/>
      <c r="BWK15" s="113"/>
      <c r="BWL15" s="113"/>
      <c r="BWM15" s="113"/>
      <c r="BWN15" s="113"/>
      <c r="BWO15" s="113"/>
      <c r="BWP15" s="113"/>
      <c r="BWQ15" s="113"/>
      <c r="BWR15" s="113"/>
      <c r="BWS15" s="113"/>
      <c r="BWT15" s="113"/>
      <c r="BWU15" s="113"/>
      <c r="BWV15" s="113"/>
      <c r="BWW15" s="113"/>
      <c r="BWX15" s="113"/>
      <c r="BWY15" s="113"/>
      <c r="BWZ15" s="113"/>
      <c r="BXA15" s="113"/>
      <c r="BXB15" s="113"/>
      <c r="BXC15" s="113"/>
      <c r="BXD15" s="113"/>
      <c r="BXE15" s="113"/>
      <c r="BXF15" s="113"/>
      <c r="BXG15" s="113"/>
      <c r="BXH15" s="113"/>
      <c r="BXI15" s="113"/>
      <c r="BXJ15" s="113"/>
      <c r="BXK15" s="113"/>
      <c r="BXL15" s="113"/>
      <c r="BXM15" s="113"/>
      <c r="BXN15" s="113"/>
      <c r="BXO15" s="113"/>
      <c r="BXP15" s="113"/>
      <c r="BXQ15" s="113"/>
      <c r="BXR15" s="113"/>
      <c r="BXS15" s="113"/>
      <c r="BXT15" s="113"/>
      <c r="BXU15" s="113"/>
      <c r="BXV15" s="113"/>
      <c r="BXW15" s="113"/>
      <c r="BXX15" s="113"/>
      <c r="BXY15" s="113"/>
      <c r="BXZ15" s="113"/>
      <c r="BYA15" s="113"/>
      <c r="BYB15" s="113"/>
      <c r="BYC15" s="113"/>
      <c r="BYD15" s="113"/>
      <c r="BYE15" s="113"/>
      <c r="BYF15" s="113"/>
      <c r="BYG15" s="113"/>
      <c r="BYH15" s="113"/>
      <c r="BYI15" s="113"/>
      <c r="BYJ15" s="113"/>
      <c r="BYK15" s="113"/>
      <c r="BYL15" s="113"/>
      <c r="BYM15" s="113"/>
      <c r="BYN15" s="113"/>
      <c r="BYO15" s="113"/>
      <c r="BYP15" s="113"/>
      <c r="BYQ15" s="113"/>
      <c r="BYR15" s="113"/>
      <c r="BYS15" s="113"/>
      <c r="BYT15" s="113"/>
      <c r="BYU15" s="113"/>
      <c r="BYV15" s="113"/>
      <c r="BYW15" s="113"/>
      <c r="BYX15" s="113"/>
      <c r="BYY15" s="113"/>
      <c r="BYZ15" s="113"/>
      <c r="BZA15" s="113"/>
      <c r="BZB15" s="113"/>
      <c r="BZC15" s="113"/>
      <c r="BZD15" s="113"/>
      <c r="BZE15" s="113"/>
      <c r="BZF15" s="113"/>
      <c r="BZG15" s="113"/>
      <c r="BZH15" s="113"/>
      <c r="BZI15" s="113"/>
      <c r="BZJ15" s="113"/>
      <c r="BZK15" s="113"/>
      <c r="BZL15" s="113"/>
      <c r="BZM15" s="113"/>
      <c r="BZN15" s="113"/>
      <c r="BZO15" s="113"/>
      <c r="BZP15" s="113"/>
      <c r="BZQ15" s="113"/>
      <c r="BZR15" s="113"/>
      <c r="BZS15" s="113"/>
      <c r="BZT15" s="113"/>
      <c r="BZU15" s="113"/>
      <c r="BZV15" s="113"/>
      <c r="BZW15" s="113"/>
      <c r="BZX15" s="113"/>
      <c r="BZY15" s="113"/>
      <c r="BZZ15" s="113"/>
      <c r="CAA15" s="113"/>
      <c r="CAB15" s="113"/>
      <c r="CAC15" s="113"/>
      <c r="CAD15" s="113"/>
      <c r="CAE15" s="113"/>
      <c r="CAF15" s="113"/>
      <c r="CAG15" s="113"/>
      <c r="CAH15" s="113"/>
      <c r="CAI15" s="113"/>
      <c r="CAJ15" s="113"/>
      <c r="CAK15" s="113"/>
      <c r="CAL15" s="113"/>
      <c r="CAM15" s="113"/>
      <c r="CAN15" s="113"/>
      <c r="CAO15" s="113"/>
      <c r="CAP15" s="113"/>
      <c r="CAQ15" s="113"/>
      <c r="CAR15" s="113"/>
      <c r="CAS15" s="113"/>
      <c r="CAT15" s="113"/>
      <c r="CAU15" s="113"/>
      <c r="CAV15" s="113"/>
      <c r="CAW15" s="113"/>
      <c r="CAX15" s="113"/>
      <c r="CAY15" s="113"/>
      <c r="CAZ15" s="113"/>
      <c r="CBA15" s="113"/>
      <c r="CBB15" s="113"/>
      <c r="CBC15" s="113"/>
      <c r="CBD15" s="113"/>
      <c r="CBE15" s="113"/>
      <c r="CBF15" s="113"/>
      <c r="CBG15" s="113"/>
      <c r="CBH15" s="113"/>
      <c r="CBI15" s="113"/>
      <c r="CBJ15" s="113"/>
      <c r="CBK15" s="113"/>
      <c r="CBL15" s="113"/>
      <c r="CBM15" s="113"/>
      <c r="CBN15" s="113"/>
      <c r="CBO15" s="113"/>
      <c r="CBP15" s="113"/>
      <c r="CBQ15" s="113"/>
      <c r="CBR15" s="113"/>
      <c r="CBS15" s="113"/>
      <c r="CBT15" s="113"/>
      <c r="CBU15" s="113"/>
      <c r="CBV15" s="113"/>
      <c r="CBW15" s="113"/>
      <c r="CBX15" s="113"/>
      <c r="CBY15" s="113"/>
      <c r="CBZ15" s="113"/>
      <c r="CCA15" s="113"/>
      <c r="CCB15" s="113"/>
      <c r="CCC15" s="113"/>
      <c r="CCD15" s="113"/>
      <c r="CCE15" s="113"/>
      <c r="CCF15" s="113"/>
      <c r="CCG15" s="113"/>
      <c r="CCH15" s="113"/>
      <c r="CCI15" s="113"/>
      <c r="CCJ15" s="113"/>
      <c r="CCK15" s="113"/>
      <c r="CCL15" s="113"/>
      <c r="CCM15" s="113"/>
      <c r="CCN15" s="113"/>
      <c r="CCO15" s="113"/>
      <c r="CCP15" s="113"/>
      <c r="CCQ15" s="113"/>
      <c r="CCR15" s="113"/>
      <c r="CCS15" s="113"/>
      <c r="CCT15" s="113"/>
      <c r="CCU15" s="113"/>
      <c r="CCV15" s="113"/>
      <c r="CCW15" s="113"/>
      <c r="CCX15" s="113"/>
      <c r="CCY15" s="113"/>
      <c r="CCZ15" s="113"/>
      <c r="CDA15" s="113"/>
      <c r="CDB15" s="113"/>
      <c r="CDC15" s="113"/>
      <c r="CDD15" s="113"/>
      <c r="CDE15" s="113"/>
      <c r="CDF15" s="113"/>
      <c r="CDG15" s="113"/>
      <c r="CDH15" s="113"/>
      <c r="CDI15" s="113"/>
      <c r="CDJ15" s="113"/>
      <c r="CDK15" s="113"/>
      <c r="CDL15" s="113"/>
      <c r="CDM15" s="113"/>
      <c r="CDN15" s="113"/>
      <c r="CDO15" s="113"/>
      <c r="CDP15" s="113"/>
      <c r="CDQ15" s="113"/>
      <c r="CDR15" s="113"/>
      <c r="CDS15" s="113"/>
      <c r="CDT15" s="113"/>
      <c r="CDU15" s="113"/>
      <c r="CDV15" s="113"/>
      <c r="CDW15" s="113"/>
      <c r="CDX15" s="113"/>
      <c r="CDY15" s="113"/>
      <c r="CDZ15" s="113"/>
      <c r="CEA15" s="113"/>
      <c r="CEB15" s="113"/>
      <c r="CEC15" s="113"/>
      <c r="CED15" s="113"/>
      <c r="CEE15" s="113"/>
      <c r="CEF15" s="113"/>
      <c r="CEG15" s="113"/>
      <c r="CEH15" s="113"/>
      <c r="CEI15" s="113"/>
      <c r="CEJ15" s="113"/>
      <c r="CEK15" s="113"/>
      <c r="CEL15" s="113"/>
      <c r="CEM15" s="113"/>
      <c r="CEN15" s="113"/>
      <c r="CEO15" s="113"/>
      <c r="CEP15" s="113"/>
      <c r="CEQ15" s="113"/>
      <c r="CER15" s="113"/>
      <c r="CES15" s="113"/>
      <c r="CET15" s="113"/>
      <c r="CEU15" s="113"/>
      <c r="CEV15" s="113"/>
      <c r="CEW15" s="113"/>
      <c r="CEX15" s="113"/>
      <c r="CEY15" s="113"/>
      <c r="CEZ15" s="113"/>
      <c r="CFA15" s="113"/>
      <c r="CFB15" s="113"/>
      <c r="CFC15" s="113"/>
      <c r="CFD15" s="113"/>
      <c r="CFE15" s="113"/>
      <c r="CFF15" s="113"/>
      <c r="CFG15" s="113"/>
      <c r="CFH15" s="113"/>
      <c r="CFI15" s="113"/>
      <c r="CFJ15" s="113"/>
      <c r="CFK15" s="113"/>
      <c r="CFL15" s="113"/>
      <c r="CFM15" s="113"/>
      <c r="CFN15" s="113"/>
      <c r="CFO15" s="113"/>
      <c r="CFP15" s="113"/>
      <c r="CFQ15" s="113"/>
      <c r="CFR15" s="113"/>
      <c r="CFS15" s="113"/>
      <c r="CFT15" s="113"/>
      <c r="CFU15" s="113"/>
      <c r="CFV15" s="113"/>
      <c r="CFW15" s="113"/>
      <c r="CFX15" s="113"/>
      <c r="CFY15" s="113"/>
      <c r="CFZ15" s="113"/>
      <c r="CGA15" s="113"/>
      <c r="CGB15" s="113"/>
      <c r="CGC15" s="113"/>
      <c r="CGD15" s="113"/>
      <c r="CGE15" s="113"/>
      <c r="CGF15" s="113"/>
      <c r="CGG15" s="113"/>
      <c r="CGH15" s="113"/>
      <c r="CGI15" s="113"/>
      <c r="CGJ15" s="113"/>
      <c r="CGK15" s="113"/>
      <c r="CGL15" s="113"/>
      <c r="CGM15" s="113"/>
      <c r="CGN15" s="113"/>
      <c r="CGO15" s="113"/>
      <c r="CGP15" s="113"/>
      <c r="CGQ15" s="113"/>
      <c r="CGR15" s="113"/>
      <c r="CGS15" s="113"/>
      <c r="CGT15" s="113"/>
      <c r="CGU15" s="113"/>
      <c r="CGV15" s="113"/>
      <c r="CGW15" s="113"/>
      <c r="CGX15" s="113"/>
      <c r="CGY15" s="113"/>
      <c r="CGZ15" s="113"/>
      <c r="CHA15" s="113"/>
      <c r="CHB15" s="113"/>
      <c r="CHC15" s="113"/>
      <c r="CHD15" s="113"/>
      <c r="CHE15" s="113"/>
      <c r="CHF15" s="113"/>
      <c r="CHG15" s="113"/>
      <c r="CHH15" s="113"/>
      <c r="CHI15" s="113"/>
      <c r="CHJ15" s="113"/>
      <c r="CHK15" s="113"/>
      <c r="CHL15" s="113"/>
      <c r="CHM15" s="113"/>
      <c r="CHN15" s="113"/>
      <c r="CHO15" s="113"/>
      <c r="CHP15" s="113"/>
      <c r="CHQ15" s="113"/>
      <c r="CHR15" s="113"/>
      <c r="CHS15" s="113"/>
      <c r="CHT15" s="113"/>
      <c r="CHU15" s="113"/>
      <c r="CHV15" s="113"/>
      <c r="CHW15" s="113"/>
      <c r="CHX15" s="113"/>
      <c r="CHY15" s="113"/>
      <c r="CHZ15" s="113"/>
      <c r="CIA15" s="113"/>
      <c r="CIB15" s="113"/>
      <c r="CIC15" s="113"/>
      <c r="CID15" s="113"/>
      <c r="CIE15" s="113"/>
      <c r="CIF15" s="113"/>
      <c r="CIG15" s="113"/>
      <c r="CIH15" s="113"/>
      <c r="CII15" s="113"/>
      <c r="CIJ15" s="113"/>
      <c r="CIK15" s="113"/>
      <c r="CIL15" s="113"/>
      <c r="CIM15" s="113"/>
      <c r="CIN15" s="113"/>
      <c r="CIO15" s="113"/>
      <c r="CIP15" s="113"/>
      <c r="CIQ15" s="113"/>
      <c r="CIR15" s="113"/>
      <c r="CIS15" s="113"/>
      <c r="CIT15" s="113"/>
      <c r="CIU15" s="113"/>
      <c r="CIV15" s="113"/>
      <c r="CIW15" s="113"/>
      <c r="CIX15" s="113"/>
      <c r="CIY15" s="113"/>
      <c r="CIZ15" s="113"/>
      <c r="CJA15" s="113"/>
      <c r="CJB15" s="113"/>
      <c r="CJC15" s="113"/>
      <c r="CJD15" s="113"/>
      <c r="CJE15" s="113"/>
      <c r="CJF15" s="113"/>
      <c r="CJG15" s="113"/>
      <c r="CJH15" s="113"/>
      <c r="CJI15" s="113"/>
      <c r="CJJ15" s="113"/>
      <c r="CJK15" s="113"/>
      <c r="CJL15" s="113"/>
      <c r="CJM15" s="113"/>
      <c r="CJN15" s="113"/>
      <c r="CJO15" s="113"/>
      <c r="CJP15" s="113"/>
      <c r="CJQ15" s="113"/>
      <c r="CJR15" s="113"/>
      <c r="CJS15" s="113"/>
      <c r="CJT15" s="113"/>
      <c r="CJU15" s="113"/>
      <c r="CJV15" s="113"/>
      <c r="CJW15" s="113"/>
      <c r="CJX15" s="113"/>
      <c r="CJY15" s="113"/>
      <c r="CJZ15" s="113"/>
      <c r="CKA15" s="113"/>
      <c r="CKB15" s="113"/>
      <c r="CKC15" s="113"/>
      <c r="CKD15" s="113"/>
      <c r="CKE15" s="113"/>
      <c r="CKF15" s="113"/>
      <c r="CKG15" s="113"/>
      <c r="CKH15" s="113"/>
      <c r="CKI15" s="113"/>
      <c r="CKJ15" s="113"/>
      <c r="CKK15" s="113"/>
      <c r="CKL15" s="113"/>
      <c r="CKM15" s="113"/>
      <c r="CKN15" s="113"/>
      <c r="CKO15" s="113"/>
      <c r="CKP15" s="113"/>
      <c r="CKQ15" s="113"/>
      <c r="CKR15" s="113"/>
      <c r="CKS15" s="113"/>
      <c r="CKT15" s="113"/>
      <c r="CKU15" s="113"/>
      <c r="CKV15" s="113"/>
      <c r="CKW15" s="113"/>
      <c r="CKX15" s="113"/>
      <c r="CKY15" s="113"/>
      <c r="CKZ15" s="113"/>
      <c r="CLA15" s="113"/>
      <c r="CLB15" s="113"/>
      <c r="CLC15" s="113"/>
      <c r="CLD15" s="113"/>
      <c r="CLE15" s="113"/>
      <c r="CLF15" s="113"/>
      <c r="CLG15" s="113"/>
      <c r="CLH15" s="113"/>
      <c r="CLI15" s="113"/>
      <c r="CLJ15" s="113"/>
      <c r="CLK15" s="113"/>
      <c r="CLL15" s="113"/>
      <c r="CLM15" s="113"/>
      <c r="CLN15" s="113"/>
      <c r="CLO15" s="113"/>
      <c r="CLP15" s="113"/>
      <c r="CLQ15" s="113"/>
      <c r="CLR15" s="113"/>
      <c r="CLS15" s="113"/>
      <c r="CLT15" s="113"/>
      <c r="CLU15" s="113"/>
      <c r="CLV15" s="113"/>
      <c r="CLW15" s="113"/>
      <c r="CLX15" s="113"/>
      <c r="CLY15" s="113"/>
      <c r="CLZ15" s="113"/>
      <c r="CMA15" s="113"/>
      <c r="CMB15" s="113"/>
      <c r="CMC15" s="113"/>
      <c r="CMD15" s="113"/>
      <c r="CME15" s="113"/>
      <c r="CMF15" s="113"/>
      <c r="CMG15" s="113"/>
      <c r="CMH15" s="113"/>
      <c r="CMI15" s="113"/>
      <c r="CMJ15" s="113"/>
      <c r="CMK15" s="113"/>
      <c r="CML15" s="113"/>
      <c r="CMM15" s="113"/>
      <c r="CMN15" s="113"/>
      <c r="CMO15" s="113"/>
      <c r="CMP15" s="113"/>
      <c r="CMQ15" s="113"/>
      <c r="CMR15" s="113"/>
      <c r="CMS15" s="113"/>
      <c r="CMT15" s="113"/>
      <c r="CMU15" s="113"/>
      <c r="CMV15" s="113"/>
      <c r="CMW15" s="113"/>
      <c r="CMX15" s="113"/>
      <c r="CMY15" s="113"/>
      <c r="CMZ15" s="113"/>
      <c r="CNA15" s="113"/>
      <c r="CNB15" s="113"/>
      <c r="CNC15" s="113"/>
      <c r="CND15" s="113"/>
      <c r="CNE15" s="113"/>
      <c r="CNF15" s="113"/>
      <c r="CNG15" s="113"/>
      <c r="CNH15" s="113"/>
      <c r="CNI15" s="113"/>
      <c r="CNJ15" s="113"/>
      <c r="CNK15" s="113"/>
      <c r="CNL15" s="113"/>
      <c r="CNM15" s="113"/>
      <c r="CNN15" s="113"/>
      <c r="CNO15" s="113"/>
      <c r="CNP15" s="113"/>
      <c r="CNQ15" s="113"/>
      <c r="CNR15" s="113"/>
      <c r="CNS15" s="113"/>
      <c r="CNT15" s="113"/>
      <c r="CNU15" s="113"/>
      <c r="CNV15" s="113"/>
      <c r="CNW15" s="113"/>
      <c r="CNX15" s="113"/>
      <c r="CNY15" s="113"/>
      <c r="CNZ15" s="113"/>
      <c r="COA15" s="113"/>
      <c r="COB15" s="113"/>
      <c r="COC15" s="113"/>
      <c r="COD15" s="113"/>
      <c r="COE15" s="113"/>
      <c r="COF15" s="113"/>
      <c r="COG15" s="113"/>
      <c r="COH15" s="113"/>
      <c r="COI15" s="113"/>
      <c r="COJ15" s="113"/>
      <c r="COK15" s="113"/>
      <c r="COL15" s="113"/>
      <c r="COM15" s="113"/>
      <c r="CON15" s="113"/>
      <c r="COO15" s="113"/>
      <c r="COP15" s="113"/>
      <c r="COQ15" s="113"/>
      <c r="COR15" s="113"/>
      <c r="COS15" s="113"/>
      <c r="COT15" s="113"/>
      <c r="COU15" s="113"/>
      <c r="COV15" s="113"/>
      <c r="COW15" s="113"/>
      <c r="COX15" s="113"/>
      <c r="COY15" s="113"/>
      <c r="COZ15" s="113"/>
      <c r="CPA15" s="113"/>
      <c r="CPB15" s="113"/>
      <c r="CPC15" s="113"/>
      <c r="CPD15" s="113"/>
      <c r="CPE15" s="113"/>
      <c r="CPF15" s="113"/>
      <c r="CPG15" s="113"/>
      <c r="CPH15" s="113"/>
      <c r="CPI15" s="113"/>
      <c r="CPJ15" s="113"/>
      <c r="CPK15" s="113"/>
      <c r="CPL15" s="113"/>
      <c r="CPM15" s="113"/>
      <c r="CPN15" s="113"/>
      <c r="CPO15" s="113"/>
      <c r="CPP15" s="113"/>
      <c r="CPQ15" s="113"/>
      <c r="CPR15" s="113"/>
      <c r="CPS15" s="113"/>
      <c r="CPT15" s="113"/>
      <c r="CPU15" s="113"/>
      <c r="CPV15" s="113"/>
      <c r="CPW15" s="113"/>
      <c r="CPX15" s="113"/>
      <c r="CPY15" s="113"/>
      <c r="CPZ15" s="113"/>
      <c r="CQA15" s="113"/>
      <c r="CQB15" s="113"/>
      <c r="CQC15" s="113"/>
      <c r="CQD15" s="113"/>
      <c r="CQE15" s="113"/>
      <c r="CQF15" s="113"/>
      <c r="CQG15" s="113"/>
      <c r="CQH15" s="113"/>
      <c r="CQI15" s="113"/>
      <c r="CQJ15" s="113"/>
      <c r="CQK15" s="113"/>
      <c r="CQL15" s="113"/>
      <c r="CQM15" s="113"/>
      <c r="CQN15" s="113"/>
      <c r="CQO15" s="113"/>
      <c r="CQP15" s="113"/>
      <c r="CQQ15" s="113"/>
      <c r="CQR15" s="113"/>
      <c r="CQS15" s="113"/>
      <c r="CQT15" s="113"/>
      <c r="CQU15" s="113"/>
      <c r="CQV15" s="113"/>
      <c r="CQW15" s="113"/>
      <c r="CQX15" s="113"/>
      <c r="CQY15" s="113"/>
      <c r="CQZ15" s="113"/>
      <c r="CRA15" s="113"/>
      <c r="CRB15" s="113"/>
      <c r="CRC15" s="113"/>
      <c r="CRD15" s="113"/>
      <c r="CRE15" s="113"/>
      <c r="CRF15" s="113"/>
      <c r="CRG15" s="113"/>
      <c r="CRH15" s="113"/>
      <c r="CRI15" s="113"/>
      <c r="CRJ15" s="113"/>
      <c r="CRK15" s="113"/>
      <c r="CRL15" s="113"/>
      <c r="CRM15" s="113"/>
      <c r="CRN15" s="113"/>
      <c r="CRO15" s="113"/>
      <c r="CRP15" s="113"/>
      <c r="CRQ15" s="113"/>
      <c r="CRR15" s="113"/>
      <c r="CRS15" s="113"/>
      <c r="CRT15" s="113"/>
      <c r="CRU15" s="113"/>
      <c r="CRV15" s="113"/>
      <c r="CRW15" s="113"/>
      <c r="CRX15" s="113"/>
      <c r="CRY15" s="113"/>
      <c r="CRZ15" s="113"/>
      <c r="CSA15" s="113"/>
      <c r="CSB15" s="113"/>
      <c r="CSC15" s="113"/>
      <c r="CSD15" s="113"/>
      <c r="CSE15" s="113"/>
      <c r="CSF15" s="113"/>
      <c r="CSG15" s="113"/>
      <c r="CSH15" s="113"/>
      <c r="CSI15" s="113"/>
      <c r="CSJ15" s="113"/>
      <c r="CSK15" s="113"/>
      <c r="CSL15" s="113"/>
      <c r="CSM15" s="113"/>
      <c r="CSN15" s="113"/>
      <c r="CSO15" s="113"/>
      <c r="CSP15" s="113"/>
      <c r="CSQ15" s="113"/>
      <c r="CSR15" s="113"/>
      <c r="CSS15" s="113"/>
      <c r="CST15" s="113"/>
      <c r="CSU15" s="113"/>
      <c r="CSV15" s="113"/>
      <c r="CSW15" s="113"/>
      <c r="CSX15" s="113"/>
      <c r="CSY15" s="113"/>
      <c r="CSZ15" s="113"/>
      <c r="CTA15" s="113"/>
      <c r="CTB15" s="113"/>
      <c r="CTC15" s="113"/>
      <c r="CTD15" s="113"/>
      <c r="CTE15" s="113"/>
      <c r="CTF15" s="113"/>
      <c r="CTG15" s="113"/>
      <c r="CTH15" s="113"/>
      <c r="CTI15" s="113"/>
      <c r="CTJ15" s="113"/>
      <c r="CTK15" s="113"/>
      <c r="CTL15" s="113"/>
      <c r="CTM15" s="113"/>
      <c r="CTN15" s="113"/>
      <c r="CTO15" s="113"/>
      <c r="CTP15" s="113"/>
      <c r="CTQ15" s="113"/>
      <c r="CTR15" s="113"/>
      <c r="CTS15" s="113"/>
      <c r="CTT15" s="113"/>
      <c r="CTU15" s="113"/>
      <c r="CTV15" s="113"/>
      <c r="CTW15" s="113"/>
      <c r="CTX15" s="113"/>
      <c r="CTY15" s="113"/>
      <c r="CTZ15" s="113"/>
      <c r="CUA15" s="113"/>
      <c r="CUB15" s="113"/>
      <c r="CUC15" s="113"/>
      <c r="CUD15" s="113"/>
      <c r="CUE15" s="113"/>
      <c r="CUF15" s="113"/>
      <c r="CUG15" s="113"/>
      <c r="CUH15" s="113"/>
      <c r="CUI15" s="113"/>
      <c r="CUJ15" s="113"/>
      <c r="CUK15" s="113"/>
      <c r="CUL15" s="113"/>
      <c r="CUM15" s="113"/>
      <c r="CUN15" s="113"/>
      <c r="CUO15" s="113"/>
      <c r="CUP15" s="113"/>
      <c r="CUQ15" s="113"/>
      <c r="CUR15" s="113"/>
      <c r="CUS15" s="113"/>
      <c r="CUT15" s="113"/>
      <c r="CUU15" s="113"/>
      <c r="CUV15" s="113"/>
      <c r="CUW15" s="113"/>
      <c r="CUX15" s="113"/>
      <c r="CUY15" s="113"/>
      <c r="CUZ15" s="113"/>
      <c r="CVA15" s="113"/>
      <c r="CVB15" s="113"/>
      <c r="CVC15" s="113"/>
      <c r="CVD15" s="113"/>
      <c r="CVE15" s="113"/>
      <c r="CVF15" s="113"/>
      <c r="CVG15" s="113"/>
      <c r="CVH15" s="113"/>
      <c r="CVI15" s="113"/>
      <c r="CVJ15" s="113"/>
      <c r="CVK15" s="113"/>
      <c r="CVL15" s="113"/>
      <c r="CVM15" s="113"/>
      <c r="CVN15" s="113"/>
      <c r="CVO15" s="113"/>
      <c r="CVP15" s="113"/>
      <c r="CVQ15" s="113"/>
      <c r="CVR15" s="113"/>
      <c r="CVS15" s="113"/>
      <c r="CVT15" s="113"/>
      <c r="CVU15" s="113"/>
      <c r="CVV15" s="113"/>
      <c r="CVW15" s="113"/>
      <c r="CVX15" s="113"/>
      <c r="CVY15" s="113"/>
      <c r="CVZ15" s="113"/>
      <c r="CWA15" s="113"/>
      <c r="CWB15" s="113"/>
      <c r="CWC15" s="113"/>
      <c r="CWD15" s="113"/>
      <c r="CWE15" s="113"/>
      <c r="CWF15" s="113"/>
      <c r="CWG15" s="113"/>
      <c r="CWH15" s="113"/>
      <c r="CWI15" s="113"/>
      <c r="CWJ15" s="113"/>
      <c r="CWK15" s="113"/>
      <c r="CWL15" s="113"/>
      <c r="CWM15" s="113"/>
      <c r="CWN15" s="113"/>
      <c r="CWO15" s="113"/>
      <c r="CWP15" s="113"/>
      <c r="CWQ15" s="113"/>
      <c r="CWR15" s="113"/>
      <c r="CWS15" s="113"/>
      <c r="CWT15" s="113"/>
      <c r="CWU15" s="113"/>
      <c r="CWV15" s="113"/>
      <c r="CWW15" s="113"/>
      <c r="CWX15" s="113"/>
      <c r="CWY15" s="113"/>
      <c r="CWZ15" s="113"/>
      <c r="CXA15" s="113"/>
      <c r="CXB15" s="113"/>
      <c r="CXC15" s="113"/>
      <c r="CXD15" s="113"/>
      <c r="CXE15" s="113"/>
      <c r="CXF15" s="113"/>
      <c r="CXG15" s="113"/>
      <c r="CXH15" s="113"/>
      <c r="CXI15" s="113"/>
      <c r="CXJ15" s="113"/>
      <c r="CXK15" s="113"/>
      <c r="CXL15" s="113"/>
      <c r="CXM15" s="113"/>
      <c r="CXN15" s="113"/>
      <c r="CXO15" s="113"/>
      <c r="CXP15" s="113"/>
      <c r="CXQ15" s="113"/>
      <c r="CXR15" s="113"/>
      <c r="CXS15" s="113"/>
      <c r="CXT15" s="113"/>
      <c r="CXU15" s="113"/>
      <c r="CXV15" s="113"/>
      <c r="CXW15" s="113"/>
      <c r="CXX15" s="113"/>
      <c r="CXY15" s="113"/>
      <c r="CXZ15" s="113"/>
      <c r="CYA15" s="113"/>
      <c r="CYB15" s="113"/>
      <c r="CYC15" s="113"/>
      <c r="CYD15" s="113"/>
      <c r="CYE15" s="113"/>
      <c r="CYF15" s="113"/>
      <c r="CYG15" s="113"/>
      <c r="CYH15" s="113"/>
      <c r="CYI15" s="113"/>
      <c r="CYJ15" s="113"/>
      <c r="CYK15" s="113"/>
      <c r="CYL15" s="113"/>
      <c r="CYM15" s="113"/>
      <c r="CYN15" s="113"/>
      <c r="CYO15" s="113"/>
      <c r="CYP15" s="113"/>
      <c r="CYQ15" s="113"/>
      <c r="CYR15" s="113"/>
      <c r="CYS15" s="113"/>
      <c r="CYT15" s="113"/>
      <c r="CYU15" s="113"/>
      <c r="CYV15" s="113"/>
      <c r="CYW15" s="113"/>
      <c r="CYX15" s="113"/>
      <c r="CYY15" s="113"/>
      <c r="CYZ15" s="113"/>
      <c r="CZA15" s="113"/>
      <c r="CZB15" s="113"/>
      <c r="CZC15" s="113"/>
      <c r="CZD15" s="113"/>
      <c r="CZE15" s="113"/>
      <c r="CZF15" s="113"/>
      <c r="CZG15" s="113"/>
      <c r="CZH15" s="113"/>
      <c r="CZI15" s="113"/>
      <c r="CZJ15" s="113"/>
      <c r="CZK15" s="113"/>
      <c r="CZL15" s="113"/>
      <c r="CZM15" s="113"/>
      <c r="CZN15" s="113"/>
      <c r="CZO15" s="113"/>
      <c r="CZP15" s="113"/>
      <c r="CZQ15" s="113"/>
      <c r="CZR15" s="113"/>
      <c r="CZS15" s="113"/>
      <c r="CZT15" s="113"/>
      <c r="CZU15" s="113"/>
      <c r="CZV15" s="113"/>
      <c r="CZW15" s="113"/>
      <c r="CZX15" s="113"/>
      <c r="CZY15" s="113"/>
      <c r="CZZ15" s="113"/>
      <c r="DAA15" s="113"/>
      <c r="DAB15" s="113"/>
      <c r="DAC15" s="113"/>
      <c r="DAD15" s="113"/>
      <c r="DAE15" s="113"/>
      <c r="DAF15" s="113"/>
      <c r="DAG15" s="113"/>
      <c r="DAH15" s="113"/>
      <c r="DAI15" s="113"/>
      <c r="DAJ15" s="113"/>
      <c r="DAK15" s="113"/>
      <c r="DAL15" s="113"/>
      <c r="DAM15" s="113"/>
      <c r="DAN15" s="113"/>
      <c r="DAO15" s="113"/>
      <c r="DAP15" s="113"/>
      <c r="DAQ15" s="113"/>
      <c r="DAR15" s="113"/>
      <c r="DAS15" s="113"/>
      <c r="DAT15" s="113"/>
      <c r="DAU15" s="113"/>
      <c r="DAV15" s="113"/>
      <c r="DAW15" s="113"/>
      <c r="DAX15" s="113"/>
      <c r="DAY15" s="113"/>
      <c r="DAZ15" s="113"/>
      <c r="DBA15" s="113"/>
      <c r="DBB15" s="113"/>
      <c r="DBC15" s="113"/>
      <c r="DBD15" s="113"/>
      <c r="DBE15" s="113"/>
      <c r="DBF15" s="113"/>
      <c r="DBG15" s="113"/>
      <c r="DBH15" s="113"/>
      <c r="DBI15" s="113"/>
      <c r="DBJ15" s="113"/>
      <c r="DBK15" s="113"/>
      <c r="DBL15" s="113"/>
      <c r="DBM15" s="113"/>
      <c r="DBN15" s="113"/>
      <c r="DBO15" s="113"/>
      <c r="DBP15" s="113"/>
      <c r="DBQ15" s="113"/>
      <c r="DBR15" s="113"/>
      <c r="DBS15" s="113"/>
      <c r="DBT15" s="113"/>
      <c r="DBU15" s="113"/>
      <c r="DBV15" s="113"/>
      <c r="DBW15" s="113"/>
      <c r="DBX15" s="113"/>
      <c r="DBY15" s="113"/>
      <c r="DBZ15" s="113"/>
      <c r="DCA15" s="113"/>
      <c r="DCB15" s="113"/>
      <c r="DCC15" s="113"/>
      <c r="DCD15" s="113"/>
      <c r="DCE15" s="113"/>
      <c r="DCF15" s="113"/>
      <c r="DCG15" s="113"/>
      <c r="DCH15" s="113"/>
      <c r="DCI15" s="113"/>
      <c r="DCJ15" s="113"/>
      <c r="DCK15" s="113"/>
      <c r="DCL15" s="113"/>
      <c r="DCM15" s="113"/>
      <c r="DCN15" s="113"/>
      <c r="DCO15" s="113"/>
      <c r="DCP15" s="113"/>
      <c r="DCQ15" s="113"/>
      <c r="DCR15" s="113"/>
      <c r="DCS15" s="113"/>
      <c r="DCT15" s="113"/>
      <c r="DCU15" s="113"/>
      <c r="DCV15" s="113"/>
      <c r="DCW15" s="113"/>
      <c r="DCX15" s="113"/>
      <c r="DCY15" s="113"/>
      <c r="DCZ15" s="113"/>
      <c r="DDA15" s="113"/>
      <c r="DDB15" s="113"/>
      <c r="DDC15" s="113"/>
      <c r="DDD15" s="113"/>
      <c r="DDE15" s="113"/>
      <c r="DDF15" s="113"/>
      <c r="DDG15" s="113"/>
      <c r="DDH15" s="113"/>
      <c r="DDI15" s="113"/>
      <c r="DDJ15" s="113"/>
      <c r="DDK15" s="113"/>
      <c r="DDL15" s="113"/>
      <c r="DDM15" s="113"/>
      <c r="DDN15" s="113"/>
      <c r="DDO15" s="113"/>
      <c r="DDP15" s="113"/>
      <c r="DDQ15" s="113"/>
      <c r="DDR15" s="113"/>
      <c r="DDS15" s="113"/>
      <c r="DDT15" s="113"/>
      <c r="DDU15" s="113"/>
      <c r="DDV15" s="113"/>
      <c r="DDW15" s="113"/>
      <c r="DDX15" s="113"/>
      <c r="DDY15" s="113"/>
      <c r="DDZ15" s="113"/>
      <c r="DEA15" s="113"/>
      <c r="DEB15" s="113"/>
      <c r="DEC15" s="113"/>
      <c r="DED15" s="113"/>
      <c r="DEE15" s="113"/>
      <c r="DEF15" s="113"/>
      <c r="DEG15" s="113"/>
      <c r="DEH15" s="113"/>
      <c r="DEI15" s="113"/>
      <c r="DEJ15" s="113"/>
      <c r="DEK15" s="113"/>
      <c r="DEL15" s="113"/>
      <c r="DEM15" s="113"/>
      <c r="DEN15" s="113"/>
      <c r="DEO15" s="113"/>
      <c r="DEP15" s="113"/>
      <c r="DEQ15" s="113"/>
      <c r="DER15" s="113"/>
      <c r="DES15" s="113"/>
      <c r="DET15" s="113"/>
      <c r="DEU15" s="113"/>
      <c r="DEV15" s="113"/>
      <c r="DEW15" s="113"/>
      <c r="DEX15" s="113"/>
      <c r="DEY15" s="113"/>
      <c r="DEZ15" s="113"/>
      <c r="DFA15" s="113"/>
      <c r="DFB15" s="113"/>
      <c r="DFC15" s="113"/>
      <c r="DFD15" s="113"/>
      <c r="DFE15" s="113"/>
      <c r="DFF15" s="113"/>
      <c r="DFG15" s="113"/>
      <c r="DFH15" s="113"/>
      <c r="DFI15" s="113"/>
      <c r="DFJ15" s="113"/>
      <c r="DFK15" s="113"/>
      <c r="DFL15" s="113"/>
      <c r="DFM15" s="113"/>
      <c r="DFN15" s="113"/>
      <c r="DFO15" s="113"/>
      <c r="DFP15" s="113"/>
      <c r="DFQ15" s="113"/>
      <c r="DFR15" s="113"/>
      <c r="DFS15" s="113"/>
      <c r="DFT15" s="113"/>
      <c r="DFU15" s="113"/>
      <c r="DFV15" s="113"/>
      <c r="DFW15" s="113"/>
      <c r="DFX15" s="113"/>
      <c r="DFY15" s="113"/>
      <c r="DFZ15" s="113"/>
      <c r="DGA15" s="113"/>
      <c r="DGB15" s="113"/>
      <c r="DGC15" s="113"/>
      <c r="DGD15" s="113"/>
      <c r="DGE15" s="113"/>
      <c r="DGF15" s="113"/>
      <c r="DGG15" s="113"/>
      <c r="DGH15" s="113"/>
      <c r="DGI15" s="113"/>
      <c r="DGJ15" s="113"/>
      <c r="DGK15" s="113"/>
      <c r="DGL15" s="113"/>
      <c r="DGM15" s="113"/>
      <c r="DGN15" s="113"/>
      <c r="DGO15" s="113"/>
      <c r="DGP15" s="113"/>
      <c r="DGQ15" s="113"/>
      <c r="DGR15" s="113"/>
      <c r="DGS15" s="113"/>
      <c r="DGT15" s="113"/>
      <c r="DGU15" s="113"/>
      <c r="DGV15" s="113"/>
      <c r="DGW15" s="113"/>
      <c r="DGX15" s="113"/>
      <c r="DGY15" s="113"/>
      <c r="DGZ15" s="113"/>
      <c r="DHA15" s="113"/>
      <c r="DHB15" s="113"/>
      <c r="DHC15" s="113"/>
      <c r="DHD15" s="113"/>
      <c r="DHE15" s="113"/>
      <c r="DHF15" s="113"/>
      <c r="DHG15" s="113"/>
      <c r="DHH15" s="113"/>
      <c r="DHI15" s="113"/>
      <c r="DHJ15" s="113"/>
      <c r="DHK15" s="113"/>
      <c r="DHL15" s="113"/>
      <c r="DHM15" s="113"/>
      <c r="DHN15" s="113"/>
      <c r="DHO15" s="113"/>
      <c r="DHP15" s="113"/>
      <c r="DHQ15" s="113"/>
      <c r="DHR15" s="113"/>
      <c r="DHS15" s="113"/>
      <c r="DHT15" s="113"/>
      <c r="DHU15" s="113"/>
      <c r="DHV15" s="113"/>
      <c r="DHW15" s="113"/>
      <c r="DHX15" s="113"/>
      <c r="DHY15" s="113"/>
      <c r="DHZ15" s="113"/>
      <c r="DIA15" s="113"/>
      <c r="DIB15" s="113"/>
      <c r="DIC15" s="113"/>
      <c r="DID15" s="113"/>
      <c r="DIE15" s="113"/>
      <c r="DIF15" s="113"/>
      <c r="DIG15" s="113"/>
      <c r="DIH15" s="113"/>
      <c r="DII15" s="113"/>
      <c r="DIJ15" s="113"/>
      <c r="DIK15" s="113"/>
      <c r="DIL15" s="113"/>
      <c r="DIM15" s="113"/>
      <c r="DIN15" s="113"/>
      <c r="DIO15" s="113"/>
      <c r="DIP15" s="113"/>
      <c r="DIQ15" s="113"/>
      <c r="DIR15" s="113"/>
      <c r="DIS15" s="113"/>
      <c r="DIT15" s="113"/>
      <c r="DIU15" s="113"/>
      <c r="DIV15" s="113"/>
      <c r="DIW15" s="113"/>
      <c r="DIX15" s="113"/>
      <c r="DIY15" s="113"/>
      <c r="DIZ15" s="113"/>
      <c r="DJA15" s="113"/>
      <c r="DJB15" s="113"/>
      <c r="DJC15" s="113"/>
      <c r="DJD15" s="113"/>
      <c r="DJE15" s="113"/>
      <c r="DJF15" s="113"/>
      <c r="DJG15" s="113"/>
      <c r="DJH15" s="113"/>
      <c r="DJI15" s="113"/>
      <c r="DJJ15" s="113"/>
      <c r="DJK15" s="113"/>
      <c r="DJL15" s="113"/>
      <c r="DJM15" s="113"/>
      <c r="DJN15" s="113"/>
      <c r="DJO15" s="113"/>
      <c r="DJP15" s="113"/>
      <c r="DJQ15" s="113"/>
      <c r="DJR15" s="113"/>
      <c r="DJS15" s="113"/>
      <c r="DJT15" s="113"/>
      <c r="DJU15" s="113"/>
      <c r="DJV15" s="113"/>
      <c r="DJW15" s="113"/>
      <c r="DJX15" s="113"/>
      <c r="DJY15" s="113"/>
      <c r="DJZ15" s="113"/>
      <c r="DKA15" s="113"/>
      <c r="DKB15" s="113"/>
      <c r="DKC15" s="113"/>
      <c r="DKD15" s="113"/>
      <c r="DKE15" s="113"/>
      <c r="DKF15" s="113"/>
      <c r="DKG15" s="113"/>
      <c r="DKH15" s="113"/>
      <c r="DKI15" s="113"/>
      <c r="DKJ15" s="113"/>
      <c r="DKK15" s="113"/>
      <c r="DKL15" s="113"/>
      <c r="DKM15" s="113"/>
      <c r="DKN15" s="113"/>
      <c r="DKO15" s="113"/>
      <c r="DKP15" s="113"/>
      <c r="DKQ15" s="113"/>
      <c r="DKR15" s="113"/>
      <c r="DKS15" s="113"/>
      <c r="DKT15" s="113"/>
      <c r="DKU15" s="113"/>
      <c r="DKV15" s="113"/>
      <c r="DKW15" s="113"/>
      <c r="DKX15" s="113"/>
      <c r="DKY15" s="113"/>
      <c r="DKZ15" s="113"/>
      <c r="DLA15" s="113"/>
      <c r="DLB15" s="113"/>
      <c r="DLC15" s="113"/>
      <c r="DLD15" s="113"/>
      <c r="DLE15" s="113"/>
      <c r="DLF15" s="113"/>
      <c r="DLG15" s="113"/>
      <c r="DLH15" s="113"/>
      <c r="DLI15" s="113"/>
      <c r="DLJ15" s="113"/>
      <c r="DLK15" s="113"/>
      <c r="DLL15" s="113"/>
      <c r="DLM15" s="113"/>
      <c r="DLN15" s="113"/>
      <c r="DLO15" s="113"/>
      <c r="DLP15" s="113"/>
      <c r="DLQ15" s="113"/>
      <c r="DLR15" s="113"/>
      <c r="DLS15" s="113"/>
      <c r="DLT15" s="113"/>
      <c r="DLU15" s="113"/>
      <c r="DLV15" s="113"/>
      <c r="DLW15" s="113"/>
      <c r="DLX15" s="113"/>
      <c r="DLY15" s="113"/>
      <c r="DLZ15" s="113"/>
      <c r="DMA15" s="113"/>
      <c r="DMB15" s="113"/>
      <c r="DMC15" s="113"/>
      <c r="DMD15" s="113"/>
      <c r="DME15" s="113"/>
      <c r="DMF15" s="113"/>
      <c r="DMG15" s="113"/>
      <c r="DMH15" s="113"/>
      <c r="DMI15" s="113"/>
      <c r="DMJ15" s="113"/>
      <c r="DMK15" s="113"/>
      <c r="DML15" s="113"/>
      <c r="DMM15" s="113"/>
      <c r="DMN15" s="113"/>
      <c r="DMO15" s="113"/>
      <c r="DMP15" s="113"/>
      <c r="DMQ15" s="113"/>
      <c r="DMR15" s="113"/>
      <c r="DMS15" s="113"/>
      <c r="DMT15" s="113"/>
      <c r="DMU15" s="113"/>
      <c r="DMV15" s="113"/>
      <c r="DMW15" s="113"/>
      <c r="DMX15" s="113"/>
      <c r="DMY15" s="113"/>
      <c r="DMZ15" s="113"/>
      <c r="DNA15" s="113"/>
      <c r="DNB15" s="113"/>
      <c r="DNC15" s="113"/>
      <c r="DND15" s="113"/>
      <c r="DNE15" s="113"/>
      <c r="DNF15" s="113"/>
      <c r="DNG15" s="113"/>
      <c r="DNH15" s="113"/>
      <c r="DNI15" s="113"/>
      <c r="DNJ15" s="113"/>
      <c r="DNK15" s="113"/>
      <c r="DNL15" s="113"/>
      <c r="DNM15" s="113"/>
      <c r="DNN15" s="113"/>
      <c r="DNO15" s="113"/>
      <c r="DNP15" s="113"/>
      <c r="DNQ15" s="113"/>
      <c r="DNR15" s="113"/>
      <c r="DNS15" s="113"/>
      <c r="DNT15" s="113"/>
      <c r="DNU15" s="113"/>
      <c r="DNV15" s="113"/>
      <c r="DNW15" s="113"/>
      <c r="DNX15" s="113"/>
      <c r="DNY15" s="113"/>
      <c r="DNZ15" s="113"/>
      <c r="DOA15" s="113"/>
      <c r="DOB15" s="113"/>
      <c r="DOC15" s="113"/>
      <c r="DOD15" s="113"/>
      <c r="DOE15" s="113"/>
      <c r="DOF15" s="113"/>
      <c r="DOG15" s="113"/>
      <c r="DOH15" s="113"/>
      <c r="DOI15" s="113"/>
      <c r="DOJ15" s="113"/>
      <c r="DOK15" s="113"/>
      <c r="DOL15" s="113"/>
      <c r="DOM15" s="113"/>
      <c r="DON15" s="113"/>
      <c r="DOO15" s="113"/>
      <c r="DOP15" s="113"/>
      <c r="DOQ15" s="113"/>
      <c r="DOR15" s="113"/>
      <c r="DOS15" s="113"/>
      <c r="DOT15" s="113"/>
      <c r="DOU15" s="113"/>
      <c r="DOV15" s="113"/>
      <c r="DOW15" s="113"/>
      <c r="DOX15" s="113"/>
      <c r="DOY15" s="113"/>
      <c r="DOZ15" s="113"/>
      <c r="DPA15" s="113"/>
      <c r="DPB15" s="113"/>
      <c r="DPC15" s="113"/>
      <c r="DPD15" s="113"/>
      <c r="DPE15" s="113"/>
      <c r="DPF15" s="113"/>
      <c r="DPG15" s="113"/>
      <c r="DPH15" s="113"/>
      <c r="DPI15" s="113"/>
      <c r="DPJ15" s="113"/>
      <c r="DPK15" s="113"/>
      <c r="DPL15" s="113"/>
      <c r="DPM15" s="113"/>
      <c r="DPN15" s="113"/>
      <c r="DPO15" s="113"/>
      <c r="DPP15" s="113"/>
      <c r="DPQ15" s="113"/>
      <c r="DPR15" s="113"/>
      <c r="DPS15" s="113"/>
      <c r="DPT15" s="113"/>
      <c r="DPU15" s="113"/>
      <c r="DPV15" s="113"/>
      <c r="DPW15" s="113"/>
      <c r="DPX15" s="113"/>
      <c r="DPY15" s="113"/>
      <c r="DPZ15" s="113"/>
      <c r="DQA15" s="113"/>
      <c r="DQB15" s="113"/>
      <c r="DQC15" s="113"/>
      <c r="DQD15" s="113"/>
      <c r="DQE15" s="113"/>
      <c r="DQF15" s="113"/>
      <c r="DQG15" s="113"/>
      <c r="DQH15" s="113"/>
      <c r="DQI15" s="113"/>
      <c r="DQJ15" s="113"/>
      <c r="DQK15" s="113"/>
      <c r="DQL15" s="113"/>
      <c r="DQM15" s="113"/>
      <c r="DQN15" s="113"/>
      <c r="DQO15" s="113"/>
      <c r="DQP15" s="113"/>
      <c r="DQQ15" s="113"/>
      <c r="DQR15" s="113"/>
      <c r="DQS15" s="113"/>
      <c r="DQT15" s="113"/>
      <c r="DQU15" s="113"/>
      <c r="DQV15" s="113"/>
      <c r="DQW15" s="113"/>
      <c r="DQX15" s="113"/>
      <c r="DQY15" s="113"/>
      <c r="DQZ15" s="113"/>
      <c r="DRA15" s="113"/>
      <c r="DRB15" s="113"/>
      <c r="DRC15" s="113"/>
      <c r="DRD15" s="113"/>
      <c r="DRE15" s="113"/>
      <c r="DRF15" s="113"/>
      <c r="DRG15" s="113"/>
      <c r="DRH15" s="113"/>
      <c r="DRI15" s="113"/>
      <c r="DRJ15" s="113"/>
      <c r="DRK15" s="113"/>
      <c r="DRL15" s="113"/>
      <c r="DRM15" s="113"/>
      <c r="DRN15" s="113"/>
      <c r="DRO15" s="113"/>
      <c r="DRP15" s="113"/>
      <c r="DRQ15" s="113"/>
      <c r="DRR15" s="113"/>
      <c r="DRS15" s="113"/>
      <c r="DRT15" s="113"/>
      <c r="DRU15" s="113"/>
      <c r="DRV15" s="113"/>
      <c r="DRW15" s="113"/>
      <c r="DRX15" s="113"/>
      <c r="DRY15" s="113"/>
      <c r="DRZ15" s="113"/>
      <c r="DSA15" s="113"/>
      <c r="DSB15" s="113"/>
      <c r="DSC15" s="113"/>
      <c r="DSD15" s="113"/>
      <c r="DSE15" s="113"/>
      <c r="DSF15" s="113"/>
      <c r="DSG15" s="113"/>
      <c r="DSH15" s="113"/>
      <c r="DSI15" s="113"/>
      <c r="DSJ15" s="113"/>
      <c r="DSK15" s="113"/>
      <c r="DSL15" s="113"/>
      <c r="DSM15" s="113"/>
      <c r="DSN15" s="113"/>
      <c r="DSO15" s="113"/>
      <c r="DSP15" s="113"/>
      <c r="DSQ15" s="113"/>
      <c r="DSR15" s="113"/>
      <c r="DSS15" s="113"/>
      <c r="DST15" s="113"/>
      <c r="DSU15" s="113"/>
      <c r="DSV15" s="113"/>
      <c r="DSW15" s="113"/>
      <c r="DSX15" s="113"/>
      <c r="DSY15" s="113"/>
      <c r="DSZ15" s="113"/>
      <c r="DTA15" s="113"/>
      <c r="DTB15" s="113"/>
      <c r="DTC15" s="113"/>
      <c r="DTD15" s="113"/>
      <c r="DTE15" s="113"/>
      <c r="DTF15" s="113"/>
      <c r="DTG15" s="113"/>
      <c r="DTH15" s="113"/>
      <c r="DTI15" s="113"/>
      <c r="DTJ15" s="113"/>
      <c r="DTK15" s="113"/>
      <c r="DTL15" s="113"/>
      <c r="DTM15" s="113"/>
      <c r="DTN15" s="113"/>
      <c r="DTO15" s="113"/>
      <c r="DTP15" s="113"/>
      <c r="DTQ15" s="113"/>
      <c r="DTR15" s="113"/>
      <c r="DTS15" s="113"/>
      <c r="DTT15" s="113"/>
      <c r="DTU15" s="113"/>
      <c r="DTV15" s="113"/>
      <c r="DTW15" s="113"/>
      <c r="DTX15" s="113"/>
      <c r="DTY15" s="113"/>
      <c r="DTZ15" s="113"/>
      <c r="DUA15" s="113"/>
      <c r="DUB15" s="113"/>
      <c r="DUC15" s="113"/>
      <c r="DUD15" s="113"/>
      <c r="DUE15" s="113"/>
      <c r="DUF15" s="113"/>
      <c r="DUG15" s="113"/>
      <c r="DUH15" s="113"/>
      <c r="DUI15" s="113"/>
      <c r="DUJ15" s="113"/>
      <c r="DUK15" s="113"/>
      <c r="DUL15" s="113"/>
      <c r="DUM15" s="113"/>
      <c r="DUN15" s="113"/>
      <c r="DUO15" s="113"/>
      <c r="DUP15" s="113"/>
      <c r="DUQ15" s="113"/>
      <c r="DUR15" s="113"/>
      <c r="DUS15" s="113"/>
      <c r="DUT15" s="113"/>
      <c r="DUU15" s="113"/>
      <c r="DUV15" s="113"/>
      <c r="DUW15" s="113"/>
      <c r="DUX15" s="113"/>
      <c r="DUY15" s="113"/>
      <c r="DUZ15" s="113"/>
      <c r="DVA15" s="113"/>
      <c r="DVB15" s="113"/>
      <c r="DVC15" s="113"/>
      <c r="DVD15" s="113"/>
      <c r="DVE15" s="113"/>
      <c r="DVF15" s="113"/>
      <c r="DVG15" s="113"/>
      <c r="DVH15" s="113"/>
      <c r="DVI15" s="113"/>
      <c r="DVJ15" s="113"/>
      <c r="DVK15" s="113"/>
      <c r="DVL15" s="113"/>
      <c r="DVM15" s="113"/>
      <c r="DVN15" s="113"/>
      <c r="DVO15" s="113"/>
      <c r="DVP15" s="113"/>
      <c r="DVQ15" s="113"/>
      <c r="DVR15" s="113"/>
      <c r="DVS15" s="113"/>
      <c r="DVT15" s="113"/>
      <c r="DVU15" s="113"/>
      <c r="DVV15" s="113"/>
      <c r="DVW15" s="113"/>
      <c r="DVX15" s="113"/>
      <c r="DVY15" s="113"/>
      <c r="DVZ15" s="113"/>
      <c r="DWA15" s="113"/>
      <c r="DWB15" s="113"/>
      <c r="DWC15" s="113"/>
      <c r="DWD15" s="113"/>
      <c r="DWE15" s="113"/>
      <c r="DWF15" s="113"/>
      <c r="DWG15" s="113"/>
      <c r="DWH15" s="113"/>
      <c r="DWI15" s="113"/>
      <c r="DWJ15" s="113"/>
      <c r="DWK15" s="113"/>
      <c r="DWL15" s="113"/>
      <c r="DWM15" s="113"/>
      <c r="DWN15" s="113"/>
      <c r="DWO15" s="113"/>
      <c r="DWP15" s="113"/>
      <c r="DWQ15" s="113"/>
      <c r="DWR15" s="113"/>
      <c r="DWS15" s="113"/>
      <c r="DWT15" s="113"/>
      <c r="DWU15" s="113"/>
      <c r="DWV15" s="113"/>
      <c r="DWW15" s="113"/>
      <c r="DWX15" s="113"/>
      <c r="DWY15" s="113"/>
      <c r="DWZ15" s="113"/>
      <c r="DXA15" s="113"/>
      <c r="DXB15" s="113"/>
      <c r="DXC15" s="113"/>
      <c r="DXD15" s="113"/>
      <c r="DXE15" s="113"/>
      <c r="DXF15" s="113"/>
      <c r="DXG15" s="113"/>
      <c r="DXH15" s="113"/>
      <c r="DXI15" s="113"/>
      <c r="DXJ15" s="113"/>
      <c r="DXK15" s="113"/>
      <c r="DXL15" s="113"/>
      <c r="DXM15" s="113"/>
      <c r="DXN15" s="113"/>
      <c r="DXO15" s="113"/>
      <c r="DXP15" s="113"/>
      <c r="DXQ15" s="113"/>
      <c r="DXR15" s="113"/>
      <c r="DXS15" s="113"/>
      <c r="DXT15" s="113"/>
      <c r="DXU15" s="113"/>
      <c r="DXV15" s="113"/>
      <c r="DXW15" s="113"/>
      <c r="DXX15" s="113"/>
      <c r="DXY15" s="113"/>
      <c r="DXZ15" s="113"/>
      <c r="DYA15" s="113"/>
      <c r="DYB15" s="113"/>
      <c r="DYC15" s="113"/>
      <c r="DYD15" s="113"/>
      <c r="DYE15" s="113"/>
      <c r="DYF15" s="113"/>
      <c r="DYG15" s="113"/>
      <c r="DYH15" s="113"/>
      <c r="DYI15" s="113"/>
      <c r="DYJ15" s="113"/>
      <c r="DYK15" s="113"/>
      <c r="DYL15" s="113"/>
      <c r="DYM15" s="113"/>
      <c r="DYN15" s="113"/>
      <c r="DYO15" s="113"/>
      <c r="DYP15" s="113"/>
      <c r="DYQ15" s="113"/>
      <c r="DYR15" s="113"/>
      <c r="DYS15" s="113"/>
      <c r="DYT15" s="113"/>
      <c r="DYU15" s="113"/>
      <c r="DYV15" s="113"/>
      <c r="DYW15" s="113"/>
      <c r="DYX15" s="113"/>
      <c r="DYY15" s="113"/>
      <c r="DYZ15" s="113"/>
      <c r="DZA15" s="113"/>
      <c r="DZB15" s="113"/>
      <c r="DZC15" s="113"/>
      <c r="DZD15" s="113"/>
      <c r="DZE15" s="113"/>
      <c r="DZF15" s="113"/>
      <c r="DZG15" s="113"/>
      <c r="DZH15" s="113"/>
      <c r="DZI15" s="113"/>
      <c r="DZJ15" s="113"/>
      <c r="DZK15" s="113"/>
      <c r="DZL15" s="113"/>
      <c r="DZM15" s="113"/>
      <c r="DZN15" s="113"/>
      <c r="DZO15" s="113"/>
      <c r="DZP15" s="113"/>
      <c r="DZQ15" s="113"/>
      <c r="DZR15" s="113"/>
      <c r="DZS15" s="113"/>
      <c r="DZT15" s="113"/>
      <c r="DZU15" s="113"/>
      <c r="DZV15" s="113"/>
      <c r="DZW15" s="113"/>
      <c r="DZX15" s="113"/>
      <c r="DZY15" s="113"/>
      <c r="DZZ15" s="113"/>
      <c r="EAA15" s="113"/>
      <c r="EAB15" s="113"/>
      <c r="EAC15" s="113"/>
      <c r="EAD15" s="113"/>
      <c r="EAE15" s="113"/>
      <c r="EAF15" s="113"/>
      <c r="EAG15" s="113"/>
      <c r="EAH15" s="113"/>
      <c r="EAI15" s="113"/>
      <c r="EAJ15" s="113"/>
      <c r="EAK15" s="113"/>
      <c r="EAL15" s="113"/>
      <c r="EAM15" s="113"/>
      <c r="EAN15" s="113"/>
      <c r="EAO15" s="113"/>
      <c r="EAP15" s="113"/>
      <c r="EAQ15" s="113"/>
      <c r="EAR15" s="113"/>
      <c r="EAS15" s="113"/>
      <c r="EAT15" s="113"/>
      <c r="EAU15" s="113"/>
      <c r="EAV15" s="113"/>
      <c r="EAW15" s="113"/>
      <c r="EAX15" s="113"/>
      <c r="EAY15" s="113"/>
      <c r="EAZ15" s="113"/>
      <c r="EBA15" s="113"/>
      <c r="EBB15" s="113"/>
      <c r="EBC15" s="113"/>
      <c r="EBD15" s="113"/>
      <c r="EBE15" s="113"/>
      <c r="EBF15" s="113"/>
      <c r="EBG15" s="113"/>
      <c r="EBH15" s="113"/>
      <c r="EBI15" s="113"/>
      <c r="EBJ15" s="113"/>
      <c r="EBK15" s="113"/>
      <c r="EBL15" s="113"/>
      <c r="EBM15" s="113"/>
      <c r="EBN15" s="113"/>
      <c r="EBO15" s="113"/>
      <c r="EBP15" s="113"/>
      <c r="EBQ15" s="113"/>
      <c r="EBR15" s="113"/>
      <c r="EBS15" s="113"/>
      <c r="EBT15" s="113"/>
      <c r="EBU15" s="113"/>
      <c r="EBV15" s="113"/>
      <c r="EBW15" s="113"/>
      <c r="EBX15" s="113"/>
      <c r="EBY15" s="113"/>
      <c r="EBZ15" s="113"/>
      <c r="ECA15" s="113"/>
      <c r="ECB15" s="113"/>
      <c r="ECC15" s="113"/>
      <c r="ECD15" s="113"/>
      <c r="ECE15" s="113"/>
      <c r="ECF15" s="113"/>
      <c r="ECG15" s="113"/>
      <c r="ECH15" s="113"/>
      <c r="ECI15" s="113"/>
      <c r="ECJ15" s="113"/>
      <c r="ECK15" s="113"/>
      <c r="ECL15" s="113"/>
      <c r="ECM15" s="113"/>
      <c r="ECN15" s="113"/>
      <c r="ECO15" s="113"/>
      <c r="ECP15" s="113"/>
      <c r="ECQ15" s="113"/>
      <c r="ECR15" s="113"/>
      <c r="ECS15" s="113"/>
      <c r="ECT15" s="113"/>
      <c r="ECU15" s="113"/>
      <c r="ECV15" s="113"/>
      <c r="ECW15" s="113"/>
      <c r="ECX15" s="113"/>
      <c r="ECY15" s="113"/>
      <c r="ECZ15" s="113"/>
      <c r="EDA15" s="113"/>
      <c r="EDB15" s="113"/>
      <c r="EDC15" s="113"/>
      <c r="EDD15" s="113"/>
      <c r="EDE15" s="113"/>
      <c r="EDF15" s="113"/>
      <c r="EDG15" s="113"/>
      <c r="EDH15" s="113"/>
      <c r="EDI15" s="113"/>
      <c r="EDJ15" s="113"/>
      <c r="EDK15" s="113"/>
      <c r="EDL15" s="113"/>
      <c r="EDM15" s="113"/>
      <c r="EDN15" s="113"/>
      <c r="EDO15" s="113"/>
      <c r="EDP15" s="113"/>
      <c r="EDQ15" s="113"/>
      <c r="EDR15" s="113"/>
      <c r="EDS15" s="113"/>
      <c r="EDT15" s="113"/>
      <c r="EDU15" s="113"/>
      <c r="EDV15" s="113"/>
      <c r="EDW15" s="113"/>
      <c r="EDX15" s="113"/>
      <c r="EDY15" s="113"/>
      <c r="EDZ15" s="113"/>
      <c r="EEA15" s="113"/>
      <c r="EEB15" s="113"/>
      <c r="EEC15" s="113"/>
      <c r="EED15" s="113"/>
      <c r="EEE15" s="113"/>
      <c r="EEF15" s="113"/>
      <c r="EEG15" s="113"/>
      <c r="EEH15" s="113"/>
      <c r="EEI15" s="113"/>
      <c r="EEJ15" s="113"/>
      <c r="EEK15" s="113"/>
      <c r="EEL15" s="113"/>
      <c r="EEM15" s="113"/>
      <c r="EEN15" s="113"/>
      <c r="EEO15" s="113"/>
      <c r="EEP15" s="113"/>
      <c r="EEQ15" s="113"/>
      <c r="EER15" s="113"/>
      <c r="EES15" s="113"/>
      <c r="EET15" s="113"/>
      <c r="EEU15" s="113"/>
      <c r="EEV15" s="113"/>
      <c r="EEW15" s="113"/>
      <c r="EEX15" s="113"/>
      <c r="EEY15" s="113"/>
      <c r="EEZ15" s="113"/>
      <c r="EFA15" s="113"/>
      <c r="EFB15" s="113"/>
      <c r="EFC15" s="113"/>
      <c r="EFD15" s="113"/>
      <c r="EFE15" s="113"/>
      <c r="EFF15" s="113"/>
      <c r="EFG15" s="113"/>
      <c r="EFH15" s="113"/>
      <c r="EFI15" s="113"/>
      <c r="EFJ15" s="113"/>
      <c r="EFK15" s="113"/>
      <c r="EFL15" s="113"/>
      <c r="EFM15" s="113"/>
      <c r="EFN15" s="113"/>
      <c r="EFO15" s="113"/>
      <c r="EFP15" s="113"/>
      <c r="EFQ15" s="113"/>
      <c r="EFR15" s="113"/>
      <c r="EFS15" s="113"/>
      <c r="EFT15" s="113"/>
      <c r="EFU15" s="113"/>
      <c r="EFV15" s="113"/>
      <c r="EFW15" s="113"/>
      <c r="EFX15" s="113"/>
      <c r="EFY15" s="113"/>
      <c r="EFZ15" s="113"/>
      <c r="EGA15" s="113"/>
      <c r="EGB15" s="113"/>
      <c r="EGC15" s="113"/>
      <c r="EGD15" s="113"/>
      <c r="EGE15" s="113"/>
      <c r="EGF15" s="113"/>
      <c r="EGG15" s="113"/>
      <c r="EGH15" s="113"/>
      <c r="EGI15" s="113"/>
      <c r="EGJ15" s="113"/>
      <c r="EGK15" s="113"/>
      <c r="EGL15" s="113"/>
      <c r="EGM15" s="113"/>
      <c r="EGN15" s="113"/>
      <c r="EGO15" s="113"/>
      <c r="EGP15" s="113"/>
      <c r="EGQ15" s="113"/>
      <c r="EGR15" s="113"/>
      <c r="EGS15" s="113"/>
      <c r="EGT15" s="113"/>
      <c r="EGU15" s="113"/>
      <c r="EGV15" s="113"/>
      <c r="EGW15" s="113"/>
      <c r="EGX15" s="113"/>
      <c r="EGY15" s="113"/>
      <c r="EGZ15" s="113"/>
      <c r="EHA15" s="113"/>
      <c r="EHB15" s="113"/>
      <c r="EHC15" s="113"/>
      <c r="EHD15" s="113"/>
      <c r="EHE15" s="113"/>
      <c r="EHF15" s="113"/>
      <c r="EHG15" s="113"/>
      <c r="EHH15" s="113"/>
      <c r="EHI15" s="113"/>
      <c r="EHJ15" s="113"/>
      <c r="EHK15" s="113"/>
      <c r="EHL15" s="113"/>
      <c r="EHM15" s="113"/>
      <c r="EHN15" s="113"/>
      <c r="EHO15" s="113"/>
      <c r="EHP15" s="113"/>
      <c r="EHQ15" s="113"/>
      <c r="EHR15" s="113"/>
      <c r="EHS15" s="113"/>
      <c r="EHT15" s="113"/>
      <c r="EHU15" s="113"/>
      <c r="EHV15" s="113"/>
      <c r="EHW15" s="113"/>
      <c r="EHX15" s="113"/>
      <c r="EHY15" s="113"/>
      <c r="EHZ15" s="113"/>
      <c r="EIA15" s="113"/>
      <c r="EIB15" s="113"/>
      <c r="EIC15" s="113"/>
      <c r="EID15" s="113"/>
      <c r="EIE15" s="113"/>
      <c r="EIF15" s="113"/>
      <c r="EIG15" s="113"/>
      <c r="EIH15" s="113"/>
      <c r="EII15" s="113"/>
      <c r="EIJ15" s="113"/>
      <c r="EIK15" s="113"/>
      <c r="EIL15" s="113"/>
      <c r="EIM15" s="113"/>
      <c r="EIN15" s="113"/>
      <c r="EIO15" s="113"/>
      <c r="EIP15" s="113"/>
      <c r="EIQ15" s="113"/>
      <c r="EIR15" s="113"/>
      <c r="EIS15" s="113"/>
      <c r="EIT15" s="113"/>
      <c r="EIU15" s="113"/>
      <c r="EIV15" s="113"/>
      <c r="EIW15" s="113"/>
      <c r="EIX15" s="113"/>
      <c r="EIY15" s="113"/>
      <c r="EIZ15" s="113"/>
      <c r="EJA15" s="113"/>
      <c r="EJB15" s="113"/>
      <c r="EJC15" s="113"/>
      <c r="EJD15" s="113"/>
      <c r="EJE15" s="113"/>
      <c r="EJF15" s="113"/>
      <c r="EJG15" s="113"/>
      <c r="EJH15" s="113"/>
      <c r="EJI15" s="113"/>
      <c r="EJJ15" s="113"/>
      <c r="EJK15" s="113"/>
      <c r="EJL15" s="113"/>
      <c r="EJM15" s="113"/>
      <c r="EJN15" s="113"/>
      <c r="EJO15" s="113"/>
      <c r="EJP15" s="113"/>
      <c r="EJQ15" s="113"/>
      <c r="EJR15" s="113"/>
      <c r="EJS15" s="113"/>
      <c r="EJT15" s="113"/>
      <c r="EJU15" s="113"/>
      <c r="EJV15" s="113"/>
      <c r="EJW15" s="113"/>
      <c r="EJX15" s="113"/>
      <c r="EJY15" s="113"/>
      <c r="EJZ15" s="113"/>
      <c r="EKA15" s="113"/>
      <c r="EKB15" s="113"/>
      <c r="EKC15" s="113"/>
      <c r="EKD15" s="113"/>
      <c r="EKE15" s="113"/>
      <c r="EKF15" s="113"/>
      <c r="EKG15" s="113"/>
      <c r="EKH15" s="113"/>
      <c r="EKI15" s="113"/>
      <c r="EKJ15" s="113"/>
      <c r="EKK15" s="113"/>
      <c r="EKL15" s="113"/>
      <c r="EKM15" s="113"/>
      <c r="EKN15" s="113"/>
      <c r="EKO15" s="113"/>
      <c r="EKP15" s="113"/>
      <c r="EKQ15" s="113"/>
      <c r="EKR15" s="113"/>
      <c r="EKS15" s="113"/>
      <c r="EKT15" s="113"/>
      <c r="EKU15" s="113"/>
      <c r="EKV15" s="113"/>
      <c r="EKW15" s="113"/>
      <c r="EKX15" s="113"/>
      <c r="EKY15" s="113"/>
      <c r="EKZ15" s="113"/>
      <c r="ELA15" s="113"/>
      <c r="ELB15" s="113"/>
      <c r="ELC15" s="113"/>
      <c r="ELD15" s="113"/>
      <c r="ELE15" s="113"/>
      <c r="ELF15" s="113"/>
      <c r="ELG15" s="113"/>
      <c r="ELH15" s="113"/>
      <c r="ELI15" s="113"/>
      <c r="ELJ15" s="113"/>
      <c r="ELK15" s="113"/>
      <c r="ELL15" s="113"/>
      <c r="ELM15" s="113"/>
      <c r="ELN15" s="113"/>
      <c r="ELO15" s="113"/>
      <c r="ELP15" s="113"/>
      <c r="ELQ15" s="113"/>
      <c r="ELR15" s="113"/>
      <c r="ELS15" s="113"/>
      <c r="ELT15" s="113"/>
      <c r="ELU15" s="113"/>
      <c r="ELV15" s="113"/>
      <c r="ELW15" s="113"/>
      <c r="ELX15" s="113"/>
      <c r="ELY15" s="113"/>
      <c r="ELZ15" s="113"/>
      <c r="EMA15" s="113"/>
      <c r="EMB15" s="113"/>
      <c r="EMC15" s="113"/>
      <c r="EMD15" s="113"/>
      <c r="EME15" s="113"/>
      <c r="EMF15" s="113"/>
      <c r="EMG15" s="113"/>
      <c r="EMH15" s="113"/>
      <c r="EMI15" s="113"/>
      <c r="EMJ15" s="113"/>
      <c r="EMK15" s="113"/>
      <c r="EML15" s="113"/>
      <c r="EMM15" s="113"/>
      <c r="EMN15" s="113"/>
      <c r="EMO15" s="113"/>
      <c r="EMP15" s="113"/>
      <c r="EMQ15" s="113"/>
      <c r="EMR15" s="113"/>
      <c r="EMS15" s="113"/>
      <c r="EMT15" s="113"/>
      <c r="EMU15" s="113"/>
      <c r="EMV15" s="113"/>
      <c r="EMW15" s="113"/>
      <c r="EMX15" s="113"/>
      <c r="EMY15" s="113"/>
      <c r="EMZ15" s="113"/>
      <c r="ENA15" s="113"/>
      <c r="ENB15" s="113"/>
      <c r="ENC15" s="113"/>
      <c r="END15" s="113"/>
      <c r="ENE15" s="113"/>
      <c r="ENF15" s="113"/>
      <c r="ENG15" s="113"/>
      <c r="ENH15" s="113"/>
      <c r="ENI15" s="113"/>
      <c r="ENJ15" s="113"/>
      <c r="ENK15" s="113"/>
      <c r="ENL15" s="113"/>
      <c r="ENM15" s="113"/>
      <c r="ENN15" s="113"/>
      <c r="ENO15" s="113"/>
      <c r="ENP15" s="113"/>
      <c r="ENQ15" s="113"/>
      <c r="ENR15" s="113"/>
      <c r="ENS15" s="113"/>
      <c r="ENT15" s="113"/>
      <c r="ENU15" s="113"/>
      <c r="ENV15" s="113"/>
      <c r="ENW15" s="113"/>
      <c r="ENX15" s="113"/>
      <c r="ENY15" s="113"/>
      <c r="ENZ15" s="113"/>
      <c r="EOA15" s="113"/>
      <c r="EOB15" s="113"/>
      <c r="EOC15" s="113"/>
      <c r="EOD15" s="113"/>
      <c r="EOE15" s="113"/>
      <c r="EOF15" s="113"/>
      <c r="EOG15" s="113"/>
      <c r="EOH15" s="113"/>
      <c r="EOI15" s="113"/>
      <c r="EOJ15" s="113"/>
      <c r="EOK15" s="113"/>
      <c r="EOL15" s="113"/>
      <c r="EOM15" s="113"/>
      <c r="EON15" s="113"/>
      <c r="EOO15" s="113"/>
      <c r="EOP15" s="113"/>
      <c r="EOQ15" s="113"/>
      <c r="EOR15" s="113"/>
      <c r="EOS15" s="113"/>
      <c r="EOT15" s="113"/>
      <c r="EOU15" s="113"/>
      <c r="EOV15" s="113"/>
      <c r="EOW15" s="113"/>
      <c r="EOX15" s="113"/>
      <c r="EOY15" s="113"/>
      <c r="EOZ15" s="113"/>
      <c r="EPA15" s="113"/>
      <c r="EPB15" s="113"/>
      <c r="EPC15" s="113"/>
      <c r="EPD15" s="113"/>
      <c r="EPE15" s="113"/>
      <c r="EPF15" s="113"/>
      <c r="EPG15" s="113"/>
      <c r="EPH15" s="113"/>
      <c r="EPI15" s="113"/>
      <c r="EPJ15" s="113"/>
      <c r="EPK15" s="113"/>
      <c r="EPL15" s="113"/>
      <c r="EPM15" s="113"/>
      <c r="EPN15" s="113"/>
      <c r="EPO15" s="113"/>
      <c r="EPP15" s="113"/>
      <c r="EPQ15" s="113"/>
      <c r="EPR15" s="113"/>
      <c r="EPS15" s="113"/>
      <c r="EPT15" s="113"/>
      <c r="EPU15" s="113"/>
      <c r="EPV15" s="113"/>
      <c r="EPW15" s="113"/>
      <c r="EPX15" s="113"/>
      <c r="EPY15" s="113"/>
      <c r="EPZ15" s="113"/>
      <c r="EQA15" s="113"/>
      <c r="EQB15" s="113"/>
      <c r="EQC15" s="113"/>
      <c r="EQD15" s="113"/>
      <c r="EQE15" s="113"/>
      <c r="EQF15" s="113"/>
      <c r="EQG15" s="113"/>
      <c r="EQH15" s="113"/>
      <c r="EQI15" s="113"/>
      <c r="EQJ15" s="113"/>
      <c r="EQK15" s="113"/>
      <c r="EQL15" s="113"/>
      <c r="EQM15" s="113"/>
      <c r="EQN15" s="113"/>
      <c r="EQO15" s="113"/>
      <c r="EQP15" s="113"/>
      <c r="EQQ15" s="113"/>
      <c r="EQR15" s="113"/>
      <c r="EQS15" s="113"/>
      <c r="EQT15" s="113"/>
      <c r="EQU15" s="113"/>
      <c r="EQV15" s="113"/>
      <c r="EQW15" s="113"/>
      <c r="EQX15" s="113"/>
      <c r="EQY15" s="113"/>
      <c r="EQZ15" s="113"/>
      <c r="ERA15" s="113"/>
      <c r="ERB15" s="113"/>
      <c r="ERC15" s="113"/>
      <c r="ERD15" s="113"/>
      <c r="ERE15" s="113"/>
      <c r="ERF15" s="113"/>
      <c r="ERG15" s="113"/>
      <c r="ERH15" s="113"/>
      <c r="ERI15" s="113"/>
      <c r="ERJ15" s="113"/>
      <c r="ERK15" s="113"/>
      <c r="ERL15" s="113"/>
      <c r="ERM15" s="113"/>
      <c r="ERN15" s="113"/>
      <c r="ERO15" s="113"/>
      <c r="ERP15" s="113"/>
      <c r="ERQ15" s="113"/>
      <c r="ERR15" s="113"/>
      <c r="ERS15" s="113"/>
      <c r="ERT15" s="113"/>
      <c r="ERU15" s="113"/>
      <c r="ERV15" s="113"/>
      <c r="ERW15" s="113"/>
      <c r="ERX15" s="113"/>
      <c r="ERY15" s="113"/>
      <c r="ERZ15" s="113"/>
      <c r="ESA15" s="113"/>
      <c r="ESB15" s="113"/>
      <c r="ESC15" s="113"/>
      <c r="ESD15" s="113"/>
      <c r="ESE15" s="113"/>
      <c r="ESF15" s="113"/>
      <c r="ESG15" s="113"/>
      <c r="ESH15" s="113"/>
      <c r="ESI15" s="113"/>
      <c r="ESJ15" s="113"/>
      <c r="ESK15" s="113"/>
      <c r="ESL15" s="113"/>
      <c r="ESM15" s="113"/>
      <c r="ESN15" s="113"/>
      <c r="ESO15" s="113"/>
      <c r="ESP15" s="113"/>
      <c r="ESQ15" s="113"/>
      <c r="ESR15" s="113"/>
      <c r="ESS15" s="113"/>
      <c r="EST15" s="113"/>
      <c r="ESU15" s="113"/>
      <c r="ESV15" s="113"/>
      <c r="ESW15" s="113"/>
      <c r="ESX15" s="113"/>
      <c r="ESY15" s="113"/>
      <c r="ESZ15" s="113"/>
      <c r="ETA15" s="113"/>
      <c r="ETB15" s="113"/>
      <c r="ETC15" s="113"/>
      <c r="ETD15" s="113"/>
      <c r="ETE15" s="113"/>
      <c r="ETF15" s="113"/>
      <c r="ETG15" s="113"/>
      <c r="ETH15" s="113"/>
      <c r="ETI15" s="113"/>
      <c r="ETJ15" s="113"/>
      <c r="ETK15" s="113"/>
      <c r="ETL15" s="113"/>
      <c r="ETM15" s="113"/>
      <c r="ETN15" s="113"/>
      <c r="ETO15" s="113"/>
      <c r="ETP15" s="113"/>
      <c r="ETQ15" s="113"/>
      <c r="ETR15" s="113"/>
      <c r="ETS15" s="113"/>
      <c r="ETT15" s="113"/>
      <c r="ETU15" s="113"/>
      <c r="ETV15" s="113"/>
      <c r="ETW15" s="113"/>
      <c r="ETX15" s="113"/>
      <c r="ETY15" s="113"/>
      <c r="ETZ15" s="113"/>
      <c r="EUA15" s="113"/>
      <c r="EUB15" s="113"/>
      <c r="EUC15" s="113"/>
      <c r="EUD15" s="113"/>
      <c r="EUE15" s="113"/>
      <c r="EUF15" s="113"/>
      <c r="EUG15" s="113"/>
      <c r="EUH15" s="113"/>
      <c r="EUI15" s="113"/>
      <c r="EUJ15" s="113"/>
      <c r="EUK15" s="113"/>
      <c r="EUL15" s="113"/>
      <c r="EUM15" s="113"/>
      <c r="EUN15" s="113"/>
      <c r="EUO15" s="113"/>
      <c r="EUP15" s="113"/>
      <c r="EUQ15" s="113"/>
      <c r="EUR15" s="113"/>
      <c r="EUS15" s="113"/>
      <c r="EUT15" s="113"/>
      <c r="EUU15" s="113"/>
      <c r="EUV15" s="113"/>
      <c r="EUW15" s="113"/>
      <c r="EUX15" s="113"/>
      <c r="EUY15" s="113"/>
      <c r="EUZ15" s="113"/>
      <c r="EVA15" s="113"/>
      <c r="EVB15" s="113"/>
      <c r="EVC15" s="113"/>
      <c r="EVD15" s="113"/>
      <c r="EVE15" s="113"/>
      <c r="EVF15" s="113"/>
      <c r="EVG15" s="113"/>
      <c r="EVH15" s="113"/>
      <c r="EVI15" s="113"/>
      <c r="EVJ15" s="113"/>
      <c r="EVK15" s="113"/>
      <c r="EVL15" s="113"/>
      <c r="EVM15" s="113"/>
      <c r="EVN15" s="113"/>
      <c r="EVO15" s="113"/>
      <c r="EVP15" s="113"/>
      <c r="EVQ15" s="113"/>
      <c r="EVR15" s="113"/>
      <c r="EVS15" s="113"/>
      <c r="EVT15" s="113"/>
      <c r="EVU15" s="113"/>
      <c r="EVV15" s="113"/>
      <c r="EVW15" s="113"/>
      <c r="EVX15" s="113"/>
      <c r="EVY15" s="113"/>
      <c r="EVZ15" s="113"/>
      <c r="EWA15" s="113"/>
      <c r="EWB15" s="113"/>
      <c r="EWC15" s="113"/>
      <c r="EWD15" s="113"/>
      <c r="EWE15" s="113"/>
      <c r="EWF15" s="113"/>
      <c r="EWG15" s="113"/>
      <c r="EWH15" s="113"/>
      <c r="EWI15" s="113"/>
      <c r="EWJ15" s="113"/>
      <c r="EWK15" s="113"/>
      <c r="EWL15" s="113"/>
      <c r="EWM15" s="113"/>
      <c r="EWN15" s="113"/>
      <c r="EWO15" s="113"/>
      <c r="EWP15" s="113"/>
      <c r="EWQ15" s="113"/>
      <c r="EWR15" s="113"/>
      <c r="EWS15" s="113"/>
      <c r="EWT15" s="113"/>
      <c r="EWU15" s="113"/>
      <c r="EWV15" s="113"/>
      <c r="EWW15" s="113"/>
      <c r="EWX15" s="113"/>
      <c r="EWY15" s="113"/>
      <c r="EWZ15" s="113"/>
      <c r="EXA15" s="113"/>
      <c r="EXB15" s="113"/>
      <c r="EXC15" s="113"/>
      <c r="EXD15" s="113"/>
      <c r="EXE15" s="113"/>
      <c r="EXF15" s="113"/>
      <c r="EXG15" s="113"/>
      <c r="EXH15" s="113"/>
      <c r="EXI15" s="113"/>
      <c r="EXJ15" s="113"/>
      <c r="EXK15" s="113"/>
      <c r="EXL15" s="113"/>
      <c r="EXM15" s="113"/>
      <c r="EXN15" s="113"/>
      <c r="EXO15" s="113"/>
      <c r="EXP15" s="113"/>
      <c r="EXQ15" s="113"/>
      <c r="EXR15" s="113"/>
      <c r="EXS15" s="113"/>
      <c r="EXT15" s="113"/>
      <c r="EXU15" s="113"/>
      <c r="EXV15" s="113"/>
      <c r="EXW15" s="113"/>
      <c r="EXX15" s="113"/>
      <c r="EXY15" s="113"/>
      <c r="EXZ15" s="113"/>
      <c r="EYA15" s="113"/>
      <c r="EYB15" s="113"/>
      <c r="EYC15" s="113"/>
      <c r="EYD15" s="113"/>
      <c r="EYE15" s="113"/>
      <c r="EYF15" s="113"/>
      <c r="EYG15" s="113"/>
      <c r="EYH15" s="113"/>
      <c r="EYI15" s="113"/>
      <c r="EYJ15" s="113"/>
      <c r="EYK15" s="113"/>
      <c r="EYL15" s="113"/>
      <c r="EYM15" s="113"/>
      <c r="EYN15" s="113"/>
      <c r="EYO15" s="113"/>
      <c r="EYP15" s="113"/>
      <c r="EYQ15" s="113"/>
      <c r="EYR15" s="113"/>
      <c r="EYS15" s="113"/>
      <c r="EYT15" s="113"/>
      <c r="EYU15" s="113"/>
      <c r="EYV15" s="113"/>
      <c r="EYW15" s="113"/>
      <c r="EYX15" s="113"/>
      <c r="EYY15" s="113"/>
      <c r="EYZ15" s="113"/>
      <c r="EZA15" s="113"/>
      <c r="EZB15" s="113"/>
      <c r="EZC15" s="113"/>
      <c r="EZD15" s="113"/>
      <c r="EZE15" s="113"/>
      <c r="EZF15" s="113"/>
      <c r="EZG15" s="113"/>
      <c r="EZH15" s="113"/>
      <c r="EZI15" s="113"/>
      <c r="EZJ15" s="113"/>
      <c r="EZK15" s="113"/>
      <c r="EZL15" s="113"/>
      <c r="EZM15" s="113"/>
      <c r="EZN15" s="113"/>
      <c r="EZO15" s="113"/>
      <c r="EZP15" s="113"/>
      <c r="EZQ15" s="113"/>
      <c r="EZR15" s="113"/>
      <c r="EZS15" s="113"/>
      <c r="EZT15" s="113"/>
      <c r="EZU15" s="113"/>
      <c r="EZV15" s="113"/>
      <c r="EZW15" s="113"/>
      <c r="EZX15" s="113"/>
      <c r="EZY15" s="113"/>
      <c r="EZZ15" s="113"/>
      <c r="FAA15" s="113"/>
      <c r="FAB15" s="113"/>
      <c r="FAC15" s="113"/>
      <c r="FAD15" s="113"/>
      <c r="FAE15" s="113"/>
      <c r="FAF15" s="113"/>
      <c r="FAG15" s="113"/>
      <c r="FAH15" s="113"/>
      <c r="FAI15" s="113"/>
      <c r="FAJ15" s="113"/>
      <c r="FAK15" s="113"/>
      <c r="FAL15" s="113"/>
      <c r="FAM15" s="113"/>
      <c r="FAN15" s="113"/>
      <c r="FAO15" s="113"/>
      <c r="FAP15" s="113"/>
      <c r="FAQ15" s="113"/>
      <c r="FAR15" s="113"/>
      <c r="FAS15" s="113"/>
      <c r="FAT15" s="113"/>
      <c r="FAU15" s="113"/>
      <c r="FAV15" s="113"/>
      <c r="FAW15" s="113"/>
      <c r="FAX15" s="113"/>
      <c r="FAY15" s="113"/>
      <c r="FAZ15" s="113"/>
      <c r="FBA15" s="113"/>
      <c r="FBB15" s="113"/>
      <c r="FBC15" s="113"/>
      <c r="FBD15" s="113"/>
      <c r="FBE15" s="113"/>
      <c r="FBF15" s="113"/>
      <c r="FBG15" s="113"/>
      <c r="FBH15" s="113"/>
      <c r="FBI15" s="113"/>
      <c r="FBJ15" s="113"/>
      <c r="FBK15" s="113"/>
      <c r="FBL15" s="113"/>
      <c r="FBM15" s="113"/>
      <c r="FBN15" s="113"/>
      <c r="FBO15" s="113"/>
      <c r="FBP15" s="113"/>
      <c r="FBQ15" s="113"/>
      <c r="FBR15" s="113"/>
      <c r="FBS15" s="113"/>
      <c r="FBT15" s="113"/>
      <c r="FBU15" s="113"/>
      <c r="FBV15" s="113"/>
      <c r="FBW15" s="113"/>
      <c r="FBX15" s="113"/>
      <c r="FBY15" s="113"/>
      <c r="FBZ15" s="113"/>
      <c r="FCA15" s="113"/>
      <c r="FCB15" s="113"/>
      <c r="FCC15" s="113"/>
      <c r="FCD15" s="113"/>
      <c r="FCE15" s="113"/>
      <c r="FCF15" s="113"/>
      <c r="FCG15" s="113"/>
      <c r="FCH15" s="113"/>
      <c r="FCI15" s="113"/>
      <c r="FCJ15" s="113"/>
      <c r="FCK15" s="113"/>
      <c r="FCL15" s="113"/>
      <c r="FCM15" s="113"/>
      <c r="FCN15" s="113"/>
      <c r="FCO15" s="113"/>
      <c r="FCP15" s="113"/>
      <c r="FCQ15" s="113"/>
      <c r="FCR15" s="113"/>
      <c r="FCS15" s="113"/>
      <c r="FCT15" s="113"/>
      <c r="FCU15" s="113"/>
      <c r="FCV15" s="113"/>
      <c r="FCW15" s="113"/>
      <c r="FCX15" s="113"/>
      <c r="FCY15" s="113"/>
      <c r="FCZ15" s="113"/>
      <c r="FDA15" s="113"/>
      <c r="FDB15" s="113"/>
      <c r="FDC15" s="113"/>
      <c r="FDD15" s="113"/>
      <c r="FDE15" s="113"/>
      <c r="FDF15" s="113"/>
      <c r="FDG15" s="113"/>
      <c r="FDH15" s="113"/>
      <c r="FDI15" s="113"/>
      <c r="FDJ15" s="113"/>
      <c r="FDK15" s="113"/>
      <c r="FDL15" s="113"/>
      <c r="FDM15" s="113"/>
      <c r="FDN15" s="113"/>
      <c r="FDO15" s="113"/>
      <c r="FDP15" s="113"/>
      <c r="FDQ15" s="113"/>
      <c r="FDR15" s="113"/>
      <c r="FDS15" s="113"/>
      <c r="FDT15" s="113"/>
      <c r="FDU15" s="113"/>
      <c r="FDV15" s="113"/>
      <c r="FDW15" s="113"/>
      <c r="FDX15" s="113"/>
      <c r="FDY15" s="113"/>
      <c r="FDZ15" s="113"/>
      <c r="FEA15" s="113"/>
      <c r="FEB15" s="113"/>
      <c r="FEC15" s="113"/>
      <c r="FED15" s="113"/>
      <c r="FEE15" s="113"/>
      <c r="FEF15" s="113"/>
      <c r="FEG15" s="113"/>
      <c r="FEH15" s="113"/>
      <c r="FEI15" s="113"/>
      <c r="FEJ15" s="113"/>
      <c r="FEK15" s="113"/>
      <c r="FEL15" s="113"/>
      <c r="FEM15" s="113"/>
      <c r="FEN15" s="113"/>
      <c r="FEO15" s="113"/>
      <c r="FEP15" s="113"/>
      <c r="FEQ15" s="113"/>
      <c r="FER15" s="113"/>
      <c r="FES15" s="113"/>
      <c r="FET15" s="113"/>
      <c r="FEU15" s="113"/>
      <c r="FEV15" s="113"/>
      <c r="FEW15" s="113"/>
      <c r="FEX15" s="113"/>
      <c r="FEY15" s="113"/>
      <c r="FEZ15" s="113"/>
      <c r="FFA15" s="113"/>
      <c r="FFB15" s="113"/>
      <c r="FFC15" s="113"/>
      <c r="FFD15" s="113"/>
      <c r="FFE15" s="113"/>
      <c r="FFF15" s="113"/>
      <c r="FFG15" s="113"/>
      <c r="FFH15" s="113"/>
      <c r="FFI15" s="113"/>
      <c r="FFJ15" s="113"/>
      <c r="FFK15" s="113"/>
      <c r="FFL15" s="113"/>
      <c r="FFM15" s="113"/>
      <c r="FFN15" s="113"/>
      <c r="FFO15" s="113"/>
      <c r="FFP15" s="113"/>
      <c r="FFQ15" s="113"/>
      <c r="FFR15" s="113"/>
      <c r="FFS15" s="113"/>
      <c r="FFT15" s="113"/>
      <c r="FFU15" s="113"/>
      <c r="FFV15" s="113"/>
      <c r="FFW15" s="113"/>
      <c r="FFX15" s="113"/>
      <c r="FFY15" s="113"/>
      <c r="FFZ15" s="113"/>
      <c r="FGA15" s="113"/>
      <c r="FGB15" s="113"/>
      <c r="FGC15" s="113"/>
      <c r="FGD15" s="113"/>
      <c r="FGE15" s="113"/>
      <c r="FGF15" s="113"/>
      <c r="FGG15" s="113"/>
      <c r="FGH15" s="113"/>
      <c r="FGI15" s="113"/>
      <c r="FGJ15" s="113"/>
      <c r="FGK15" s="113"/>
      <c r="FGL15" s="113"/>
      <c r="FGM15" s="113"/>
      <c r="FGN15" s="113"/>
      <c r="FGO15" s="113"/>
      <c r="FGP15" s="113"/>
      <c r="FGQ15" s="113"/>
      <c r="FGR15" s="113"/>
      <c r="FGS15" s="113"/>
      <c r="FGT15" s="113"/>
      <c r="FGU15" s="113"/>
      <c r="FGV15" s="113"/>
      <c r="FGW15" s="113"/>
      <c r="FGX15" s="113"/>
      <c r="FGY15" s="113"/>
      <c r="FGZ15" s="113"/>
      <c r="FHA15" s="113"/>
      <c r="FHB15" s="113"/>
      <c r="FHC15" s="113"/>
      <c r="FHD15" s="113"/>
      <c r="FHE15" s="113"/>
      <c r="FHF15" s="113"/>
      <c r="FHG15" s="113"/>
      <c r="FHH15" s="113"/>
      <c r="FHI15" s="113"/>
      <c r="FHJ15" s="113"/>
      <c r="FHK15" s="113"/>
      <c r="FHL15" s="113"/>
      <c r="FHM15" s="113"/>
      <c r="FHN15" s="113"/>
      <c r="FHO15" s="113"/>
      <c r="FHP15" s="113"/>
      <c r="FHQ15" s="113"/>
      <c r="FHR15" s="113"/>
      <c r="FHS15" s="113"/>
      <c r="FHT15" s="113"/>
      <c r="FHU15" s="113"/>
      <c r="FHV15" s="113"/>
      <c r="FHW15" s="113"/>
      <c r="FHX15" s="113"/>
      <c r="FHY15" s="113"/>
      <c r="FHZ15" s="113"/>
      <c r="FIA15" s="113"/>
      <c r="FIB15" s="113"/>
      <c r="FIC15" s="113"/>
      <c r="FID15" s="113"/>
      <c r="FIE15" s="113"/>
      <c r="FIF15" s="113"/>
      <c r="FIG15" s="113"/>
      <c r="FIH15" s="113"/>
      <c r="FII15" s="113"/>
      <c r="FIJ15" s="113"/>
      <c r="FIK15" s="113"/>
      <c r="FIL15" s="113"/>
      <c r="FIM15" s="113"/>
      <c r="FIN15" s="113"/>
      <c r="FIO15" s="113"/>
      <c r="FIP15" s="113"/>
      <c r="FIQ15" s="113"/>
      <c r="FIR15" s="113"/>
      <c r="FIS15" s="113"/>
      <c r="FIT15" s="113"/>
      <c r="FIU15" s="113"/>
      <c r="FIV15" s="113"/>
      <c r="FIW15" s="113"/>
      <c r="FIX15" s="113"/>
      <c r="FIY15" s="113"/>
      <c r="FIZ15" s="113"/>
      <c r="FJA15" s="113"/>
      <c r="FJB15" s="113"/>
      <c r="FJC15" s="113"/>
      <c r="FJD15" s="113"/>
      <c r="FJE15" s="113"/>
      <c r="FJF15" s="113"/>
      <c r="FJG15" s="113"/>
      <c r="FJH15" s="113"/>
      <c r="FJI15" s="113"/>
      <c r="FJJ15" s="113"/>
      <c r="FJK15" s="113"/>
      <c r="FJL15" s="113"/>
      <c r="FJM15" s="113"/>
      <c r="FJN15" s="113"/>
      <c r="FJO15" s="113"/>
      <c r="FJP15" s="113"/>
      <c r="FJQ15" s="113"/>
      <c r="FJR15" s="113"/>
      <c r="FJS15" s="113"/>
      <c r="FJT15" s="113"/>
      <c r="FJU15" s="113"/>
      <c r="FJV15" s="113"/>
      <c r="FJW15" s="113"/>
      <c r="FJX15" s="113"/>
      <c r="FJY15" s="113"/>
      <c r="FJZ15" s="113"/>
      <c r="FKA15" s="113"/>
      <c r="FKB15" s="113"/>
      <c r="FKC15" s="113"/>
      <c r="FKD15" s="113"/>
      <c r="FKE15" s="113"/>
      <c r="FKF15" s="113"/>
      <c r="FKG15" s="113"/>
      <c r="FKH15" s="113"/>
      <c r="FKI15" s="113"/>
      <c r="FKJ15" s="113"/>
      <c r="FKK15" s="113"/>
      <c r="FKL15" s="113"/>
      <c r="FKM15" s="113"/>
      <c r="FKN15" s="113"/>
      <c r="FKO15" s="113"/>
      <c r="FKP15" s="113"/>
      <c r="FKQ15" s="113"/>
      <c r="FKR15" s="113"/>
      <c r="FKS15" s="113"/>
      <c r="FKT15" s="113"/>
      <c r="FKU15" s="113"/>
      <c r="FKV15" s="113"/>
      <c r="FKW15" s="113"/>
      <c r="FKX15" s="113"/>
      <c r="FKY15" s="113"/>
      <c r="FKZ15" s="113"/>
      <c r="FLA15" s="113"/>
      <c r="FLB15" s="113"/>
      <c r="FLC15" s="113"/>
      <c r="FLD15" s="113"/>
      <c r="FLE15" s="113"/>
      <c r="FLF15" s="113"/>
      <c r="FLG15" s="113"/>
      <c r="FLH15" s="113"/>
      <c r="FLI15" s="113"/>
      <c r="FLJ15" s="113"/>
      <c r="FLK15" s="113"/>
      <c r="FLL15" s="113"/>
      <c r="FLM15" s="113"/>
      <c r="FLN15" s="113"/>
      <c r="FLO15" s="113"/>
      <c r="FLP15" s="113"/>
      <c r="FLQ15" s="113"/>
      <c r="FLR15" s="113"/>
      <c r="FLS15" s="113"/>
      <c r="FLT15" s="113"/>
      <c r="FLU15" s="113"/>
      <c r="FLV15" s="113"/>
      <c r="FLW15" s="113"/>
      <c r="FLX15" s="113"/>
      <c r="FLY15" s="113"/>
      <c r="FLZ15" s="113"/>
      <c r="FMA15" s="113"/>
      <c r="FMB15" s="113"/>
      <c r="FMC15" s="113"/>
      <c r="FMD15" s="113"/>
      <c r="FME15" s="113"/>
      <c r="FMF15" s="113"/>
      <c r="FMG15" s="113"/>
      <c r="FMH15" s="113"/>
      <c r="FMI15" s="113"/>
      <c r="FMJ15" s="113"/>
      <c r="FMK15" s="113"/>
      <c r="FML15" s="113"/>
      <c r="FMM15" s="113"/>
      <c r="FMN15" s="113"/>
      <c r="FMO15" s="113"/>
      <c r="FMP15" s="113"/>
      <c r="FMQ15" s="113"/>
      <c r="FMR15" s="113"/>
      <c r="FMS15" s="113"/>
      <c r="FMT15" s="113"/>
      <c r="FMU15" s="113"/>
      <c r="FMV15" s="113"/>
      <c r="FMW15" s="113"/>
      <c r="FMX15" s="113"/>
      <c r="FMY15" s="113"/>
      <c r="FMZ15" s="113"/>
      <c r="FNA15" s="113"/>
      <c r="FNB15" s="113"/>
      <c r="FNC15" s="113"/>
      <c r="FND15" s="113"/>
      <c r="FNE15" s="113"/>
      <c r="FNF15" s="113"/>
      <c r="FNG15" s="113"/>
      <c r="FNH15" s="113"/>
      <c r="FNI15" s="113"/>
      <c r="FNJ15" s="113"/>
      <c r="FNK15" s="113"/>
      <c r="FNL15" s="113"/>
      <c r="FNM15" s="113"/>
      <c r="FNN15" s="113"/>
      <c r="FNO15" s="113"/>
      <c r="FNP15" s="113"/>
      <c r="FNQ15" s="113"/>
      <c r="FNR15" s="113"/>
      <c r="FNS15" s="113"/>
      <c r="FNT15" s="113"/>
      <c r="FNU15" s="113"/>
      <c r="FNV15" s="113"/>
      <c r="FNW15" s="113"/>
      <c r="FNX15" s="113"/>
      <c r="FNY15" s="113"/>
      <c r="FNZ15" s="113"/>
      <c r="FOA15" s="113"/>
      <c r="FOB15" s="113"/>
      <c r="FOC15" s="113"/>
      <c r="FOD15" s="113"/>
      <c r="FOE15" s="113"/>
      <c r="FOF15" s="113"/>
      <c r="FOG15" s="113"/>
      <c r="FOH15" s="113"/>
      <c r="FOI15" s="113"/>
      <c r="FOJ15" s="113"/>
      <c r="FOK15" s="113"/>
      <c r="FOL15" s="113"/>
      <c r="FOM15" s="113"/>
      <c r="FON15" s="113"/>
      <c r="FOO15" s="113"/>
      <c r="FOP15" s="113"/>
      <c r="FOQ15" s="113"/>
      <c r="FOR15" s="113"/>
      <c r="FOS15" s="113"/>
      <c r="FOT15" s="113"/>
      <c r="FOU15" s="113"/>
      <c r="FOV15" s="113"/>
      <c r="FOW15" s="113"/>
      <c r="FOX15" s="113"/>
      <c r="FOY15" s="113"/>
      <c r="FOZ15" s="113"/>
      <c r="FPA15" s="113"/>
      <c r="FPB15" s="113"/>
      <c r="FPC15" s="113"/>
      <c r="FPD15" s="113"/>
      <c r="FPE15" s="113"/>
      <c r="FPF15" s="113"/>
      <c r="FPG15" s="113"/>
      <c r="FPH15" s="113"/>
      <c r="FPI15" s="113"/>
      <c r="FPJ15" s="113"/>
      <c r="FPK15" s="113"/>
      <c r="FPL15" s="113"/>
      <c r="FPM15" s="113"/>
      <c r="FPN15" s="113"/>
      <c r="FPO15" s="113"/>
      <c r="FPP15" s="113"/>
      <c r="FPQ15" s="113"/>
      <c r="FPR15" s="113"/>
      <c r="FPS15" s="113"/>
      <c r="FPT15" s="113"/>
      <c r="FPU15" s="113"/>
      <c r="FPV15" s="113"/>
      <c r="FPW15" s="113"/>
      <c r="FPX15" s="113"/>
      <c r="FPY15" s="113"/>
      <c r="FPZ15" s="113"/>
      <c r="FQA15" s="113"/>
      <c r="FQB15" s="113"/>
      <c r="FQC15" s="113"/>
      <c r="FQD15" s="113"/>
      <c r="FQE15" s="113"/>
      <c r="FQF15" s="113"/>
      <c r="FQG15" s="113"/>
      <c r="FQH15" s="113"/>
      <c r="FQI15" s="113"/>
      <c r="FQJ15" s="113"/>
      <c r="FQK15" s="113"/>
      <c r="FQL15" s="113"/>
      <c r="FQM15" s="113"/>
      <c r="FQN15" s="113"/>
      <c r="FQO15" s="113"/>
      <c r="FQP15" s="113"/>
      <c r="FQQ15" s="113"/>
      <c r="FQR15" s="113"/>
      <c r="FQS15" s="113"/>
      <c r="FQT15" s="113"/>
      <c r="FQU15" s="113"/>
      <c r="FQV15" s="113"/>
      <c r="FQW15" s="113"/>
      <c r="FQX15" s="113"/>
      <c r="FQY15" s="113"/>
      <c r="FQZ15" s="113"/>
      <c r="FRA15" s="113"/>
      <c r="FRB15" s="113"/>
      <c r="FRC15" s="113"/>
      <c r="FRD15" s="113"/>
      <c r="FRE15" s="113"/>
      <c r="FRF15" s="113"/>
      <c r="FRG15" s="113"/>
      <c r="FRH15" s="113"/>
      <c r="FRI15" s="113"/>
      <c r="FRJ15" s="113"/>
      <c r="FRK15" s="113"/>
      <c r="FRL15" s="113"/>
      <c r="FRM15" s="113"/>
      <c r="FRN15" s="113"/>
      <c r="FRO15" s="113"/>
      <c r="FRP15" s="113"/>
      <c r="FRQ15" s="113"/>
      <c r="FRR15" s="113"/>
      <c r="FRS15" s="113"/>
      <c r="FRT15" s="113"/>
      <c r="FRU15" s="113"/>
      <c r="FRV15" s="113"/>
      <c r="FRW15" s="113"/>
      <c r="FRX15" s="113"/>
      <c r="FRY15" s="113"/>
      <c r="FRZ15" s="113"/>
      <c r="FSA15" s="113"/>
      <c r="FSB15" s="113"/>
      <c r="FSC15" s="113"/>
      <c r="FSD15" s="113"/>
      <c r="FSE15" s="113"/>
      <c r="FSF15" s="113"/>
      <c r="FSG15" s="113"/>
      <c r="FSH15" s="113"/>
      <c r="FSI15" s="113"/>
      <c r="FSJ15" s="113"/>
      <c r="FSK15" s="113"/>
      <c r="FSL15" s="113"/>
      <c r="FSM15" s="113"/>
      <c r="FSN15" s="113"/>
      <c r="FSO15" s="113"/>
      <c r="FSP15" s="113"/>
      <c r="FSQ15" s="113"/>
      <c r="FSR15" s="113"/>
      <c r="FSS15" s="113"/>
      <c r="FST15" s="113"/>
      <c r="FSU15" s="113"/>
      <c r="FSV15" s="113"/>
      <c r="FSW15" s="113"/>
      <c r="FSX15" s="113"/>
      <c r="FSY15" s="113"/>
      <c r="FSZ15" s="113"/>
      <c r="FTA15" s="113"/>
      <c r="FTB15" s="113"/>
      <c r="FTC15" s="113"/>
      <c r="FTD15" s="113"/>
      <c r="FTE15" s="113"/>
      <c r="FTF15" s="113"/>
      <c r="FTG15" s="113"/>
      <c r="FTH15" s="113"/>
      <c r="FTI15" s="113"/>
      <c r="FTJ15" s="113"/>
      <c r="FTK15" s="113"/>
      <c r="FTL15" s="113"/>
      <c r="FTM15" s="113"/>
      <c r="FTN15" s="113"/>
      <c r="FTO15" s="113"/>
      <c r="FTP15" s="113"/>
      <c r="FTQ15" s="113"/>
      <c r="FTR15" s="113"/>
      <c r="FTS15" s="113"/>
      <c r="FTT15" s="113"/>
      <c r="FTU15" s="113"/>
      <c r="FTV15" s="113"/>
      <c r="FTW15" s="113"/>
      <c r="FTX15" s="113"/>
      <c r="FTY15" s="113"/>
      <c r="FTZ15" s="113"/>
      <c r="FUA15" s="113"/>
      <c r="FUB15" s="113"/>
      <c r="FUC15" s="113"/>
      <c r="FUD15" s="113"/>
      <c r="FUE15" s="113"/>
      <c r="FUF15" s="113"/>
      <c r="FUG15" s="113"/>
      <c r="FUH15" s="113"/>
      <c r="FUI15" s="113"/>
      <c r="FUJ15" s="113"/>
      <c r="FUK15" s="113"/>
      <c r="FUL15" s="113"/>
      <c r="FUM15" s="113"/>
      <c r="FUN15" s="113"/>
      <c r="FUO15" s="113"/>
      <c r="FUP15" s="113"/>
      <c r="FUQ15" s="113"/>
      <c r="FUR15" s="113"/>
      <c r="FUS15" s="113"/>
      <c r="FUT15" s="113"/>
      <c r="FUU15" s="113"/>
      <c r="FUV15" s="113"/>
      <c r="FUW15" s="113"/>
      <c r="FUX15" s="113"/>
      <c r="FUY15" s="113"/>
      <c r="FUZ15" s="113"/>
      <c r="FVA15" s="113"/>
      <c r="FVB15" s="113"/>
      <c r="FVC15" s="113"/>
      <c r="FVD15" s="113"/>
      <c r="FVE15" s="113"/>
      <c r="FVF15" s="113"/>
      <c r="FVG15" s="113"/>
      <c r="FVH15" s="113"/>
      <c r="FVI15" s="113"/>
      <c r="FVJ15" s="113"/>
      <c r="FVK15" s="113"/>
      <c r="FVL15" s="113"/>
      <c r="FVM15" s="113"/>
      <c r="FVN15" s="113"/>
      <c r="FVO15" s="113"/>
      <c r="FVP15" s="113"/>
      <c r="FVQ15" s="113"/>
      <c r="FVR15" s="113"/>
      <c r="FVS15" s="113"/>
      <c r="FVT15" s="113"/>
      <c r="FVU15" s="113"/>
      <c r="FVV15" s="113"/>
      <c r="FVW15" s="113"/>
      <c r="FVX15" s="113"/>
      <c r="FVY15" s="113"/>
      <c r="FVZ15" s="113"/>
      <c r="FWA15" s="113"/>
      <c r="FWB15" s="113"/>
      <c r="FWC15" s="113"/>
      <c r="FWD15" s="113"/>
      <c r="FWE15" s="113"/>
      <c r="FWF15" s="113"/>
      <c r="FWG15" s="113"/>
      <c r="FWH15" s="113"/>
      <c r="FWI15" s="113"/>
      <c r="FWJ15" s="113"/>
      <c r="FWK15" s="113"/>
      <c r="FWL15" s="113"/>
      <c r="FWM15" s="113"/>
      <c r="FWN15" s="113"/>
      <c r="FWO15" s="113"/>
      <c r="FWP15" s="113"/>
      <c r="FWQ15" s="113"/>
      <c r="FWR15" s="113"/>
      <c r="FWS15" s="113"/>
      <c r="FWT15" s="113"/>
      <c r="FWU15" s="113"/>
      <c r="FWV15" s="113"/>
      <c r="FWW15" s="113"/>
      <c r="FWX15" s="113"/>
      <c r="FWY15" s="113"/>
      <c r="FWZ15" s="113"/>
      <c r="FXA15" s="113"/>
      <c r="FXB15" s="113"/>
      <c r="FXC15" s="113"/>
      <c r="FXD15" s="113"/>
      <c r="FXE15" s="113"/>
      <c r="FXF15" s="113"/>
      <c r="FXG15" s="113"/>
      <c r="FXH15" s="113"/>
      <c r="FXI15" s="113"/>
      <c r="FXJ15" s="113"/>
      <c r="FXK15" s="113"/>
      <c r="FXL15" s="113"/>
      <c r="FXM15" s="113"/>
      <c r="FXN15" s="113"/>
      <c r="FXO15" s="113"/>
      <c r="FXP15" s="113"/>
      <c r="FXQ15" s="113"/>
      <c r="FXR15" s="113"/>
      <c r="FXS15" s="113"/>
      <c r="FXT15" s="113"/>
      <c r="FXU15" s="113"/>
      <c r="FXV15" s="113"/>
      <c r="FXW15" s="113"/>
      <c r="FXX15" s="113"/>
      <c r="FXY15" s="113"/>
      <c r="FXZ15" s="113"/>
      <c r="FYA15" s="113"/>
      <c r="FYB15" s="113"/>
      <c r="FYC15" s="113"/>
      <c r="FYD15" s="113"/>
      <c r="FYE15" s="113"/>
      <c r="FYF15" s="113"/>
      <c r="FYG15" s="113"/>
      <c r="FYH15" s="113"/>
      <c r="FYI15" s="113"/>
      <c r="FYJ15" s="113"/>
      <c r="FYK15" s="113"/>
      <c r="FYL15" s="113"/>
      <c r="FYM15" s="113"/>
      <c r="FYN15" s="113"/>
      <c r="FYO15" s="113"/>
      <c r="FYP15" s="113"/>
      <c r="FYQ15" s="113"/>
      <c r="FYR15" s="113"/>
      <c r="FYS15" s="113"/>
      <c r="FYT15" s="113"/>
      <c r="FYU15" s="113"/>
      <c r="FYV15" s="113"/>
      <c r="FYW15" s="113"/>
      <c r="FYX15" s="113"/>
      <c r="FYY15" s="113"/>
      <c r="FYZ15" s="113"/>
      <c r="FZA15" s="113"/>
      <c r="FZB15" s="113"/>
      <c r="FZC15" s="113"/>
      <c r="FZD15" s="113"/>
      <c r="FZE15" s="113"/>
      <c r="FZF15" s="113"/>
      <c r="FZG15" s="113"/>
      <c r="FZH15" s="113"/>
      <c r="FZI15" s="113"/>
      <c r="FZJ15" s="113"/>
      <c r="FZK15" s="113"/>
      <c r="FZL15" s="113"/>
      <c r="FZM15" s="113"/>
      <c r="FZN15" s="113"/>
      <c r="FZO15" s="113"/>
      <c r="FZP15" s="113"/>
      <c r="FZQ15" s="113"/>
      <c r="FZR15" s="113"/>
      <c r="FZS15" s="113"/>
      <c r="FZT15" s="113"/>
      <c r="FZU15" s="113"/>
      <c r="FZV15" s="113"/>
      <c r="FZW15" s="113"/>
      <c r="FZX15" s="113"/>
      <c r="FZY15" s="113"/>
      <c r="FZZ15" s="113"/>
      <c r="GAA15" s="113"/>
      <c r="GAB15" s="113"/>
      <c r="GAC15" s="113"/>
      <c r="GAD15" s="113"/>
      <c r="GAE15" s="113"/>
      <c r="GAF15" s="113"/>
      <c r="GAG15" s="113"/>
      <c r="GAH15" s="113"/>
      <c r="GAI15" s="113"/>
      <c r="GAJ15" s="113"/>
      <c r="GAK15" s="113"/>
      <c r="GAL15" s="113"/>
      <c r="GAM15" s="113"/>
      <c r="GAN15" s="113"/>
      <c r="GAO15" s="113"/>
      <c r="GAP15" s="113"/>
      <c r="GAQ15" s="113"/>
      <c r="GAR15" s="113"/>
      <c r="GAS15" s="113"/>
      <c r="GAT15" s="113"/>
      <c r="GAU15" s="113"/>
      <c r="GAV15" s="113"/>
      <c r="GAW15" s="113"/>
      <c r="GAX15" s="113"/>
      <c r="GAY15" s="113"/>
      <c r="GAZ15" s="113"/>
      <c r="GBA15" s="113"/>
      <c r="GBB15" s="113"/>
      <c r="GBC15" s="113"/>
      <c r="GBD15" s="113"/>
      <c r="GBE15" s="113"/>
      <c r="GBF15" s="113"/>
      <c r="GBG15" s="113"/>
      <c r="GBH15" s="113"/>
      <c r="GBI15" s="113"/>
      <c r="GBJ15" s="113"/>
      <c r="GBK15" s="113"/>
      <c r="GBL15" s="113"/>
      <c r="GBM15" s="113"/>
      <c r="GBN15" s="113"/>
      <c r="GBO15" s="113"/>
      <c r="GBP15" s="113"/>
      <c r="GBQ15" s="113"/>
      <c r="GBR15" s="113"/>
      <c r="GBS15" s="113"/>
      <c r="GBT15" s="113"/>
      <c r="GBU15" s="113"/>
      <c r="GBV15" s="113"/>
      <c r="GBW15" s="113"/>
      <c r="GBX15" s="113"/>
      <c r="GBY15" s="113"/>
      <c r="GBZ15" s="113"/>
      <c r="GCA15" s="113"/>
      <c r="GCB15" s="113"/>
      <c r="GCC15" s="113"/>
      <c r="GCD15" s="113"/>
      <c r="GCE15" s="113"/>
      <c r="GCF15" s="113"/>
      <c r="GCG15" s="113"/>
      <c r="GCH15" s="113"/>
      <c r="GCI15" s="113"/>
      <c r="GCJ15" s="113"/>
      <c r="GCK15" s="113"/>
      <c r="GCL15" s="113"/>
      <c r="GCM15" s="113"/>
      <c r="GCN15" s="113"/>
      <c r="GCO15" s="113"/>
      <c r="GCP15" s="113"/>
      <c r="GCQ15" s="113"/>
      <c r="GCR15" s="113"/>
      <c r="GCS15" s="113"/>
      <c r="GCT15" s="113"/>
      <c r="GCU15" s="113"/>
      <c r="GCV15" s="113"/>
      <c r="GCW15" s="113"/>
      <c r="GCX15" s="113"/>
      <c r="GCY15" s="113"/>
      <c r="GCZ15" s="113"/>
      <c r="GDA15" s="113"/>
      <c r="GDB15" s="113"/>
      <c r="GDC15" s="113"/>
      <c r="GDD15" s="113"/>
      <c r="GDE15" s="113"/>
      <c r="GDF15" s="113"/>
      <c r="GDG15" s="113"/>
      <c r="GDH15" s="113"/>
      <c r="GDI15" s="113"/>
      <c r="GDJ15" s="113"/>
      <c r="GDK15" s="113"/>
      <c r="GDL15" s="113"/>
      <c r="GDM15" s="113"/>
      <c r="GDN15" s="113"/>
      <c r="GDO15" s="113"/>
      <c r="GDP15" s="113"/>
      <c r="GDQ15" s="113"/>
      <c r="GDR15" s="113"/>
      <c r="GDS15" s="113"/>
      <c r="GDT15" s="113"/>
      <c r="GDU15" s="113"/>
      <c r="GDV15" s="113"/>
      <c r="GDW15" s="113"/>
      <c r="GDX15" s="113"/>
      <c r="GDY15" s="113"/>
      <c r="GDZ15" s="113"/>
      <c r="GEA15" s="113"/>
      <c r="GEB15" s="113"/>
      <c r="GEC15" s="113"/>
      <c r="GED15" s="113"/>
      <c r="GEE15" s="113"/>
      <c r="GEF15" s="113"/>
      <c r="GEG15" s="113"/>
      <c r="GEH15" s="113"/>
      <c r="GEI15" s="113"/>
      <c r="GEJ15" s="113"/>
      <c r="GEK15" s="113"/>
      <c r="GEL15" s="113"/>
      <c r="GEM15" s="113"/>
      <c r="GEN15" s="113"/>
      <c r="GEO15" s="113"/>
      <c r="GEP15" s="113"/>
      <c r="GEQ15" s="113"/>
      <c r="GER15" s="113"/>
      <c r="GES15" s="113"/>
      <c r="GET15" s="113"/>
      <c r="GEU15" s="113"/>
      <c r="GEV15" s="113"/>
      <c r="GEW15" s="113"/>
      <c r="GEX15" s="113"/>
      <c r="GEY15" s="113"/>
      <c r="GEZ15" s="113"/>
      <c r="GFA15" s="113"/>
      <c r="GFB15" s="113"/>
      <c r="GFC15" s="113"/>
      <c r="GFD15" s="113"/>
      <c r="GFE15" s="113"/>
      <c r="GFF15" s="113"/>
      <c r="GFG15" s="113"/>
      <c r="GFH15" s="113"/>
      <c r="GFI15" s="113"/>
      <c r="GFJ15" s="113"/>
      <c r="GFK15" s="113"/>
      <c r="GFL15" s="113"/>
      <c r="GFM15" s="113"/>
      <c r="GFN15" s="113"/>
      <c r="GFO15" s="113"/>
      <c r="GFP15" s="113"/>
      <c r="GFQ15" s="113"/>
      <c r="GFR15" s="113"/>
      <c r="GFS15" s="113"/>
      <c r="GFT15" s="113"/>
      <c r="GFU15" s="113"/>
      <c r="GFV15" s="113"/>
      <c r="GFW15" s="113"/>
      <c r="GFX15" s="113"/>
      <c r="GFY15" s="113"/>
      <c r="GFZ15" s="113"/>
      <c r="GGA15" s="113"/>
      <c r="GGB15" s="113"/>
      <c r="GGC15" s="113"/>
      <c r="GGD15" s="113"/>
      <c r="GGE15" s="113"/>
      <c r="GGF15" s="113"/>
      <c r="GGG15" s="113"/>
      <c r="GGH15" s="113"/>
      <c r="GGI15" s="113"/>
      <c r="GGJ15" s="113"/>
      <c r="GGK15" s="113"/>
      <c r="GGL15" s="113"/>
      <c r="GGM15" s="113"/>
      <c r="GGN15" s="113"/>
      <c r="GGO15" s="113"/>
      <c r="GGP15" s="113"/>
      <c r="GGQ15" s="113"/>
      <c r="GGR15" s="113"/>
      <c r="GGS15" s="113"/>
      <c r="GGT15" s="113"/>
      <c r="GGU15" s="113"/>
      <c r="GGV15" s="113"/>
      <c r="GGW15" s="113"/>
      <c r="GGX15" s="113"/>
      <c r="GGY15" s="113"/>
      <c r="GGZ15" s="113"/>
      <c r="GHA15" s="113"/>
      <c r="GHB15" s="113"/>
      <c r="GHC15" s="113"/>
      <c r="GHD15" s="113"/>
      <c r="GHE15" s="113"/>
      <c r="GHF15" s="113"/>
      <c r="GHG15" s="113"/>
      <c r="GHH15" s="113"/>
      <c r="GHI15" s="113"/>
      <c r="GHJ15" s="113"/>
      <c r="GHK15" s="113"/>
      <c r="GHL15" s="113"/>
      <c r="GHM15" s="113"/>
      <c r="GHN15" s="113"/>
      <c r="GHO15" s="113"/>
      <c r="GHP15" s="113"/>
      <c r="GHQ15" s="113"/>
      <c r="GHR15" s="113"/>
      <c r="GHS15" s="113"/>
      <c r="GHT15" s="113"/>
      <c r="GHU15" s="113"/>
      <c r="GHV15" s="113"/>
      <c r="GHW15" s="113"/>
      <c r="GHX15" s="113"/>
      <c r="GHY15" s="113"/>
      <c r="GHZ15" s="113"/>
      <c r="GIA15" s="113"/>
      <c r="GIB15" s="113"/>
      <c r="GIC15" s="113"/>
      <c r="GID15" s="113"/>
      <c r="GIE15" s="113"/>
      <c r="GIF15" s="113"/>
      <c r="GIG15" s="113"/>
      <c r="GIH15" s="113"/>
      <c r="GII15" s="113"/>
      <c r="GIJ15" s="113"/>
      <c r="GIK15" s="113"/>
      <c r="GIL15" s="113"/>
      <c r="GIM15" s="113"/>
      <c r="GIN15" s="113"/>
      <c r="GIO15" s="113"/>
      <c r="GIP15" s="113"/>
      <c r="GIQ15" s="113"/>
      <c r="GIR15" s="113"/>
      <c r="GIS15" s="113"/>
      <c r="GIT15" s="113"/>
      <c r="GIU15" s="113"/>
      <c r="GIV15" s="113"/>
      <c r="GIW15" s="113"/>
      <c r="GIX15" s="113"/>
      <c r="GIY15" s="113"/>
      <c r="GIZ15" s="113"/>
      <c r="GJA15" s="113"/>
      <c r="GJB15" s="113"/>
      <c r="GJC15" s="113"/>
      <c r="GJD15" s="113"/>
      <c r="GJE15" s="113"/>
      <c r="GJF15" s="113"/>
      <c r="GJG15" s="113"/>
      <c r="GJH15" s="113"/>
      <c r="GJI15" s="113"/>
      <c r="GJJ15" s="113"/>
      <c r="GJK15" s="113"/>
      <c r="GJL15" s="113"/>
      <c r="GJM15" s="113"/>
      <c r="GJN15" s="113"/>
      <c r="GJO15" s="113"/>
      <c r="GJP15" s="113"/>
      <c r="GJQ15" s="113"/>
      <c r="GJR15" s="113"/>
      <c r="GJS15" s="113"/>
      <c r="GJT15" s="113"/>
      <c r="GJU15" s="113"/>
      <c r="GJV15" s="113"/>
      <c r="GJW15" s="113"/>
      <c r="GJX15" s="113"/>
      <c r="GJY15" s="113"/>
      <c r="GJZ15" s="113"/>
      <c r="GKA15" s="113"/>
      <c r="GKB15" s="113"/>
      <c r="GKC15" s="113"/>
      <c r="GKD15" s="113"/>
      <c r="GKE15" s="113"/>
      <c r="GKF15" s="113"/>
      <c r="GKG15" s="113"/>
      <c r="GKH15" s="113"/>
      <c r="GKI15" s="113"/>
      <c r="GKJ15" s="113"/>
      <c r="GKK15" s="113"/>
      <c r="GKL15" s="113"/>
      <c r="GKM15" s="113"/>
      <c r="GKN15" s="113"/>
      <c r="GKO15" s="113"/>
      <c r="GKP15" s="113"/>
      <c r="GKQ15" s="113"/>
      <c r="GKR15" s="113"/>
      <c r="GKS15" s="113"/>
      <c r="GKT15" s="113"/>
      <c r="GKU15" s="113"/>
      <c r="GKV15" s="113"/>
      <c r="GKW15" s="113"/>
      <c r="GKX15" s="113"/>
      <c r="GKY15" s="113"/>
      <c r="GKZ15" s="113"/>
      <c r="GLA15" s="113"/>
      <c r="GLB15" s="113"/>
      <c r="GLC15" s="113"/>
      <c r="GLD15" s="113"/>
      <c r="GLE15" s="113"/>
      <c r="GLF15" s="113"/>
      <c r="GLG15" s="113"/>
      <c r="GLH15" s="113"/>
      <c r="GLI15" s="113"/>
      <c r="GLJ15" s="113"/>
      <c r="GLK15" s="113"/>
      <c r="GLL15" s="113"/>
      <c r="GLM15" s="113"/>
      <c r="GLN15" s="113"/>
      <c r="GLO15" s="113"/>
      <c r="GLP15" s="113"/>
      <c r="GLQ15" s="113"/>
      <c r="GLR15" s="113"/>
      <c r="GLS15" s="113"/>
      <c r="GLT15" s="113"/>
      <c r="GLU15" s="113"/>
      <c r="GLV15" s="113"/>
      <c r="GLW15" s="113"/>
      <c r="GLX15" s="113"/>
      <c r="GLY15" s="113"/>
      <c r="GLZ15" s="113"/>
      <c r="GMA15" s="113"/>
      <c r="GMB15" s="113"/>
      <c r="GMC15" s="113"/>
      <c r="GMD15" s="113"/>
      <c r="GME15" s="113"/>
      <c r="GMF15" s="113"/>
      <c r="GMG15" s="113"/>
      <c r="GMH15" s="113"/>
      <c r="GMI15" s="113"/>
      <c r="GMJ15" s="113"/>
      <c r="GMK15" s="113"/>
      <c r="GML15" s="113"/>
      <c r="GMM15" s="113"/>
      <c r="GMN15" s="113"/>
      <c r="GMO15" s="113"/>
      <c r="GMP15" s="113"/>
      <c r="GMQ15" s="113"/>
      <c r="GMR15" s="113"/>
      <c r="GMS15" s="113"/>
      <c r="GMT15" s="113"/>
      <c r="GMU15" s="113"/>
      <c r="GMV15" s="113"/>
      <c r="GMW15" s="113"/>
      <c r="GMX15" s="113"/>
      <c r="GMY15" s="113"/>
      <c r="GMZ15" s="113"/>
      <c r="GNA15" s="113"/>
      <c r="GNB15" s="113"/>
      <c r="GNC15" s="113"/>
      <c r="GND15" s="113"/>
      <c r="GNE15" s="113"/>
      <c r="GNF15" s="113"/>
      <c r="GNG15" s="113"/>
      <c r="GNH15" s="113"/>
      <c r="GNI15" s="113"/>
      <c r="GNJ15" s="113"/>
      <c r="GNK15" s="113"/>
      <c r="GNL15" s="113"/>
      <c r="GNM15" s="113"/>
      <c r="GNN15" s="113"/>
      <c r="GNO15" s="113"/>
      <c r="GNP15" s="113"/>
      <c r="GNQ15" s="113"/>
      <c r="GNR15" s="113"/>
      <c r="GNS15" s="113"/>
      <c r="GNT15" s="113"/>
      <c r="GNU15" s="113"/>
      <c r="GNV15" s="113"/>
      <c r="GNW15" s="113"/>
      <c r="GNX15" s="113"/>
      <c r="GNY15" s="113"/>
      <c r="GNZ15" s="113"/>
      <c r="GOA15" s="113"/>
      <c r="GOB15" s="113"/>
      <c r="GOC15" s="113"/>
      <c r="GOD15" s="113"/>
      <c r="GOE15" s="113"/>
      <c r="GOF15" s="113"/>
      <c r="GOG15" s="113"/>
      <c r="GOH15" s="113"/>
      <c r="GOI15" s="113"/>
      <c r="GOJ15" s="113"/>
      <c r="GOK15" s="113"/>
      <c r="GOL15" s="113"/>
      <c r="GOM15" s="113"/>
      <c r="GON15" s="113"/>
      <c r="GOO15" s="113"/>
      <c r="GOP15" s="113"/>
      <c r="GOQ15" s="113"/>
      <c r="GOR15" s="113"/>
      <c r="GOS15" s="113"/>
      <c r="GOT15" s="113"/>
      <c r="GOU15" s="113"/>
      <c r="GOV15" s="113"/>
      <c r="GOW15" s="113"/>
      <c r="GOX15" s="113"/>
      <c r="GOY15" s="113"/>
      <c r="GOZ15" s="113"/>
      <c r="GPA15" s="113"/>
      <c r="GPB15" s="113"/>
      <c r="GPC15" s="113"/>
      <c r="GPD15" s="113"/>
      <c r="GPE15" s="113"/>
      <c r="GPF15" s="113"/>
      <c r="GPG15" s="113"/>
      <c r="GPH15" s="113"/>
      <c r="GPI15" s="113"/>
      <c r="GPJ15" s="113"/>
      <c r="GPK15" s="113"/>
      <c r="GPL15" s="113"/>
      <c r="GPM15" s="113"/>
      <c r="GPN15" s="113"/>
      <c r="GPO15" s="113"/>
      <c r="GPP15" s="113"/>
      <c r="GPQ15" s="113"/>
      <c r="GPR15" s="113"/>
      <c r="GPS15" s="113"/>
      <c r="GPT15" s="113"/>
      <c r="GPU15" s="113"/>
      <c r="GPV15" s="113"/>
      <c r="GPW15" s="113"/>
      <c r="GPX15" s="113"/>
      <c r="GPY15" s="113"/>
      <c r="GPZ15" s="113"/>
      <c r="GQA15" s="113"/>
      <c r="GQB15" s="113"/>
      <c r="GQC15" s="113"/>
      <c r="GQD15" s="113"/>
      <c r="GQE15" s="113"/>
      <c r="GQF15" s="113"/>
      <c r="GQG15" s="113"/>
      <c r="GQH15" s="113"/>
      <c r="GQI15" s="113"/>
      <c r="GQJ15" s="113"/>
      <c r="GQK15" s="113"/>
      <c r="GQL15" s="113"/>
      <c r="GQM15" s="113"/>
      <c r="GQN15" s="113"/>
      <c r="GQO15" s="113"/>
      <c r="GQP15" s="113"/>
      <c r="GQQ15" s="113"/>
      <c r="GQR15" s="113"/>
      <c r="GQS15" s="113"/>
      <c r="GQT15" s="113"/>
      <c r="GQU15" s="113"/>
      <c r="GQV15" s="113"/>
      <c r="GQW15" s="113"/>
      <c r="GQX15" s="113"/>
      <c r="GQY15" s="113"/>
      <c r="GQZ15" s="113"/>
      <c r="GRA15" s="113"/>
      <c r="GRB15" s="113"/>
      <c r="GRC15" s="113"/>
      <c r="GRD15" s="113"/>
      <c r="GRE15" s="113"/>
      <c r="GRF15" s="113"/>
      <c r="GRG15" s="113"/>
      <c r="GRH15" s="113"/>
      <c r="GRI15" s="113"/>
      <c r="GRJ15" s="113"/>
      <c r="GRK15" s="113"/>
      <c r="GRL15" s="113"/>
      <c r="GRM15" s="113"/>
      <c r="GRN15" s="113"/>
      <c r="GRO15" s="113"/>
      <c r="GRP15" s="113"/>
      <c r="GRQ15" s="113"/>
      <c r="GRR15" s="113"/>
      <c r="GRS15" s="113"/>
      <c r="GRT15" s="113"/>
      <c r="GRU15" s="113"/>
      <c r="GRV15" s="113"/>
      <c r="GRW15" s="113"/>
      <c r="GRX15" s="113"/>
      <c r="GRY15" s="113"/>
      <c r="GRZ15" s="113"/>
      <c r="GSA15" s="113"/>
      <c r="GSB15" s="113"/>
      <c r="GSC15" s="113"/>
      <c r="GSD15" s="113"/>
      <c r="GSE15" s="113"/>
      <c r="GSF15" s="113"/>
      <c r="GSG15" s="113"/>
      <c r="GSH15" s="113"/>
      <c r="GSI15" s="113"/>
      <c r="GSJ15" s="113"/>
      <c r="GSK15" s="113"/>
      <c r="GSL15" s="113"/>
      <c r="GSM15" s="113"/>
      <c r="GSN15" s="113"/>
      <c r="GSO15" s="113"/>
      <c r="GSP15" s="113"/>
      <c r="GSQ15" s="113"/>
      <c r="GSR15" s="113"/>
      <c r="GSS15" s="113"/>
      <c r="GST15" s="113"/>
      <c r="GSU15" s="113"/>
      <c r="GSV15" s="113"/>
      <c r="GSW15" s="113"/>
      <c r="GSX15" s="113"/>
      <c r="GSY15" s="113"/>
      <c r="GSZ15" s="113"/>
      <c r="GTA15" s="113"/>
      <c r="GTB15" s="113"/>
      <c r="GTC15" s="113"/>
      <c r="GTD15" s="113"/>
      <c r="GTE15" s="113"/>
      <c r="GTF15" s="113"/>
      <c r="GTG15" s="113"/>
      <c r="GTH15" s="113"/>
      <c r="GTI15" s="113"/>
      <c r="GTJ15" s="113"/>
      <c r="GTK15" s="113"/>
      <c r="GTL15" s="113"/>
      <c r="GTM15" s="113"/>
      <c r="GTN15" s="113"/>
      <c r="GTO15" s="113"/>
      <c r="GTP15" s="113"/>
      <c r="GTQ15" s="113"/>
      <c r="GTR15" s="113"/>
      <c r="GTS15" s="113"/>
      <c r="GTT15" s="113"/>
      <c r="GTU15" s="113"/>
      <c r="GTV15" s="113"/>
      <c r="GTW15" s="113"/>
      <c r="GTX15" s="113"/>
      <c r="GTY15" s="113"/>
      <c r="GTZ15" s="113"/>
      <c r="GUA15" s="113"/>
      <c r="GUB15" s="113"/>
      <c r="GUC15" s="113"/>
      <c r="GUD15" s="113"/>
      <c r="GUE15" s="113"/>
      <c r="GUF15" s="113"/>
      <c r="GUG15" s="113"/>
      <c r="GUH15" s="113"/>
      <c r="GUI15" s="113"/>
      <c r="GUJ15" s="113"/>
      <c r="GUK15" s="113"/>
      <c r="GUL15" s="113"/>
      <c r="GUM15" s="113"/>
      <c r="GUN15" s="113"/>
      <c r="GUO15" s="113"/>
      <c r="GUP15" s="113"/>
      <c r="GUQ15" s="113"/>
      <c r="GUR15" s="113"/>
      <c r="GUS15" s="113"/>
      <c r="GUT15" s="113"/>
      <c r="GUU15" s="113"/>
      <c r="GUV15" s="113"/>
      <c r="GUW15" s="113"/>
      <c r="GUX15" s="113"/>
      <c r="GUY15" s="113"/>
      <c r="GUZ15" s="113"/>
      <c r="GVA15" s="113"/>
      <c r="GVB15" s="113"/>
      <c r="GVC15" s="113"/>
      <c r="GVD15" s="113"/>
      <c r="GVE15" s="113"/>
      <c r="GVF15" s="113"/>
      <c r="GVG15" s="113"/>
      <c r="GVH15" s="113"/>
      <c r="GVI15" s="113"/>
      <c r="GVJ15" s="113"/>
      <c r="GVK15" s="113"/>
      <c r="GVL15" s="113"/>
      <c r="GVM15" s="113"/>
      <c r="GVN15" s="113"/>
      <c r="GVO15" s="113"/>
      <c r="GVP15" s="113"/>
      <c r="GVQ15" s="113"/>
      <c r="GVR15" s="113"/>
      <c r="GVS15" s="113"/>
      <c r="GVT15" s="113"/>
      <c r="GVU15" s="113"/>
      <c r="GVV15" s="113"/>
      <c r="GVW15" s="113"/>
      <c r="GVX15" s="113"/>
      <c r="GVY15" s="113"/>
      <c r="GVZ15" s="113"/>
      <c r="GWA15" s="113"/>
      <c r="GWB15" s="113"/>
      <c r="GWC15" s="113"/>
      <c r="GWD15" s="113"/>
      <c r="GWE15" s="113"/>
      <c r="GWF15" s="113"/>
      <c r="GWG15" s="113"/>
      <c r="GWH15" s="113"/>
      <c r="GWI15" s="113"/>
      <c r="GWJ15" s="113"/>
      <c r="GWK15" s="113"/>
      <c r="GWL15" s="113"/>
      <c r="GWM15" s="113"/>
      <c r="GWN15" s="113"/>
      <c r="GWO15" s="113"/>
      <c r="GWP15" s="113"/>
      <c r="GWQ15" s="113"/>
      <c r="GWR15" s="113"/>
      <c r="GWS15" s="113"/>
      <c r="GWT15" s="113"/>
      <c r="GWU15" s="113"/>
      <c r="GWV15" s="113"/>
      <c r="GWW15" s="113"/>
      <c r="GWX15" s="113"/>
      <c r="GWY15" s="113"/>
      <c r="GWZ15" s="113"/>
      <c r="GXA15" s="113"/>
      <c r="GXB15" s="113"/>
      <c r="GXC15" s="113"/>
      <c r="GXD15" s="113"/>
      <c r="GXE15" s="113"/>
      <c r="GXF15" s="113"/>
      <c r="GXG15" s="113"/>
      <c r="GXH15" s="113"/>
      <c r="GXI15" s="113"/>
      <c r="GXJ15" s="113"/>
      <c r="GXK15" s="113"/>
      <c r="GXL15" s="113"/>
      <c r="GXM15" s="113"/>
      <c r="GXN15" s="113"/>
      <c r="GXO15" s="113"/>
      <c r="GXP15" s="113"/>
      <c r="GXQ15" s="113"/>
      <c r="GXR15" s="113"/>
      <c r="GXS15" s="113"/>
      <c r="GXT15" s="113"/>
      <c r="GXU15" s="113"/>
      <c r="GXV15" s="113"/>
      <c r="GXW15" s="113"/>
      <c r="GXX15" s="113"/>
      <c r="GXY15" s="113"/>
      <c r="GXZ15" s="113"/>
      <c r="GYA15" s="113"/>
      <c r="GYB15" s="113"/>
      <c r="GYC15" s="113"/>
      <c r="GYD15" s="113"/>
      <c r="GYE15" s="113"/>
      <c r="GYF15" s="113"/>
      <c r="GYG15" s="113"/>
      <c r="GYH15" s="113"/>
      <c r="GYI15" s="113"/>
      <c r="GYJ15" s="113"/>
      <c r="GYK15" s="113"/>
      <c r="GYL15" s="113"/>
      <c r="GYM15" s="113"/>
      <c r="GYN15" s="113"/>
      <c r="GYO15" s="113"/>
      <c r="GYP15" s="113"/>
      <c r="GYQ15" s="113"/>
      <c r="GYR15" s="113"/>
      <c r="GYS15" s="113"/>
      <c r="GYT15" s="113"/>
      <c r="GYU15" s="113"/>
      <c r="GYV15" s="113"/>
      <c r="GYW15" s="113"/>
      <c r="GYX15" s="113"/>
      <c r="GYY15" s="113"/>
      <c r="GYZ15" s="113"/>
      <c r="GZA15" s="113"/>
      <c r="GZB15" s="113"/>
      <c r="GZC15" s="113"/>
      <c r="GZD15" s="113"/>
      <c r="GZE15" s="113"/>
      <c r="GZF15" s="113"/>
      <c r="GZG15" s="113"/>
      <c r="GZH15" s="113"/>
      <c r="GZI15" s="113"/>
      <c r="GZJ15" s="113"/>
      <c r="GZK15" s="113"/>
      <c r="GZL15" s="113"/>
      <c r="GZM15" s="113"/>
      <c r="GZN15" s="113"/>
      <c r="GZO15" s="113"/>
      <c r="GZP15" s="113"/>
      <c r="GZQ15" s="113"/>
      <c r="GZR15" s="113"/>
      <c r="GZS15" s="113"/>
      <c r="GZT15" s="113"/>
      <c r="GZU15" s="113"/>
      <c r="GZV15" s="113"/>
      <c r="GZW15" s="113"/>
      <c r="GZX15" s="113"/>
      <c r="GZY15" s="113"/>
      <c r="GZZ15" s="113"/>
      <c r="HAA15" s="113"/>
      <c r="HAB15" s="113"/>
      <c r="HAC15" s="113"/>
      <c r="HAD15" s="113"/>
      <c r="HAE15" s="113"/>
      <c r="HAF15" s="113"/>
      <c r="HAG15" s="113"/>
      <c r="HAH15" s="113"/>
      <c r="HAI15" s="113"/>
      <c r="HAJ15" s="113"/>
      <c r="HAK15" s="113"/>
      <c r="HAL15" s="113"/>
      <c r="HAM15" s="113"/>
      <c r="HAN15" s="113"/>
      <c r="HAO15" s="113"/>
      <c r="HAP15" s="113"/>
      <c r="HAQ15" s="113"/>
      <c r="HAR15" s="113"/>
      <c r="HAS15" s="113"/>
      <c r="HAT15" s="113"/>
      <c r="HAU15" s="113"/>
      <c r="HAV15" s="113"/>
      <c r="HAW15" s="113"/>
      <c r="HAX15" s="113"/>
      <c r="HAY15" s="113"/>
      <c r="HAZ15" s="113"/>
      <c r="HBA15" s="113"/>
      <c r="HBB15" s="113"/>
      <c r="HBC15" s="113"/>
      <c r="HBD15" s="113"/>
      <c r="HBE15" s="113"/>
      <c r="HBF15" s="113"/>
      <c r="HBG15" s="113"/>
      <c r="HBH15" s="113"/>
      <c r="HBI15" s="113"/>
      <c r="HBJ15" s="113"/>
      <c r="HBK15" s="113"/>
      <c r="HBL15" s="113"/>
      <c r="HBM15" s="113"/>
      <c r="HBN15" s="113"/>
      <c r="HBO15" s="113"/>
      <c r="HBP15" s="113"/>
      <c r="HBQ15" s="113"/>
      <c r="HBR15" s="113"/>
      <c r="HBS15" s="113"/>
      <c r="HBT15" s="113"/>
      <c r="HBU15" s="113"/>
      <c r="HBV15" s="113"/>
      <c r="HBW15" s="113"/>
      <c r="HBX15" s="113"/>
      <c r="HBY15" s="113"/>
      <c r="HBZ15" s="113"/>
      <c r="HCA15" s="113"/>
      <c r="HCB15" s="113"/>
      <c r="HCC15" s="113"/>
      <c r="HCD15" s="113"/>
      <c r="HCE15" s="113"/>
      <c r="HCF15" s="113"/>
      <c r="HCG15" s="113"/>
      <c r="HCH15" s="113"/>
      <c r="HCI15" s="113"/>
      <c r="HCJ15" s="113"/>
      <c r="HCK15" s="113"/>
      <c r="HCL15" s="113"/>
      <c r="HCM15" s="113"/>
      <c r="HCN15" s="113"/>
      <c r="HCO15" s="113"/>
      <c r="HCP15" s="113"/>
      <c r="HCQ15" s="113"/>
      <c r="HCR15" s="113"/>
      <c r="HCS15" s="113"/>
      <c r="HCT15" s="113"/>
      <c r="HCU15" s="113"/>
      <c r="HCV15" s="113"/>
      <c r="HCW15" s="113"/>
      <c r="HCX15" s="113"/>
      <c r="HCY15" s="113"/>
      <c r="HCZ15" s="113"/>
      <c r="HDA15" s="113"/>
      <c r="HDB15" s="113"/>
      <c r="HDC15" s="113"/>
      <c r="HDD15" s="113"/>
      <c r="HDE15" s="113"/>
      <c r="HDF15" s="113"/>
      <c r="HDG15" s="113"/>
      <c r="HDH15" s="113"/>
      <c r="HDI15" s="113"/>
      <c r="HDJ15" s="113"/>
      <c r="HDK15" s="113"/>
      <c r="HDL15" s="113"/>
      <c r="HDM15" s="113"/>
      <c r="HDN15" s="113"/>
      <c r="HDO15" s="113"/>
      <c r="HDP15" s="113"/>
      <c r="HDQ15" s="113"/>
      <c r="HDR15" s="113"/>
      <c r="HDS15" s="113"/>
      <c r="HDT15" s="113"/>
      <c r="HDU15" s="113"/>
      <c r="HDV15" s="113"/>
      <c r="HDW15" s="113"/>
      <c r="HDX15" s="113"/>
      <c r="HDY15" s="113"/>
      <c r="HDZ15" s="113"/>
      <c r="HEA15" s="113"/>
      <c r="HEB15" s="113"/>
      <c r="HEC15" s="113"/>
      <c r="HED15" s="113"/>
      <c r="HEE15" s="113"/>
      <c r="HEF15" s="113"/>
      <c r="HEG15" s="113"/>
      <c r="HEH15" s="113"/>
      <c r="HEI15" s="113"/>
      <c r="HEJ15" s="113"/>
      <c r="HEK15" s="113"/>
      <c r="HEL15" s="113"/>
      <c r="HEM15" s="113"/>
      <c r="HEN15" s="113"/>
      <c r="HEO15" s="113"/>
      <c r="HEP15" s="113"/>
      <c r="HEQ15" s="113"/>
      <c r="HER15" s="113"/>
      <c r="HES15" s="113"/>
      <c r="HET15" s="113"/>
      <c r="HEU15" s="113"/>
      <c r="HEV15" s="113"/>
      <c r="HEW15" s="113"/>
      <c r="HEX15" s="113"/>
      <c r="HEY15" s="113"/>
      <c r="HEZ15" s="113"/>
      <c r="HFA15" s="113"/>
      <c r="HFB15" s="113"/>
      <c r="HFC15" s="113"/>
      <c r="HFD15" s="113"/>
      <c r="HFE15" s="113"/>
      <c r="HFF15" s="113"/>
      <c r="HFG15" s="113"/>
      <c r="HFH15" s="113"/>
      <c r="HFI15" s="113"/>
      <c r="HFJ15" s="113"/>
      <c r="HFK15" s="113"/>
      <c r="HFL15" s="113"/>
      <c r="HFM15" s="113"/>
      <c r="HFN15" s="113"/>
      <c r="HFO15" s="113"/>
      <c r="HFP15" s="113"/>
      <c r="HFQ15" s="113"/>
      <c r="HFR15" s="113"/>
      <c r="HFS15" s="113"/>
      <c r="HFT15" s="113"/>
      <c r="HFU15" s="113"/>
      <c r="HFV15" s="113"/>
      <c r="HFW15" s="113"/>
      <c r="HFX15" s="113"/>
      <c r="HFY15" s="113"/>
      <c r="HFZ15" s="113"/>
      <c r="HGA15" s="113"/>
      <c r="HGB15" s="113"/>
      <c r="HGC15" s="113"/>
      <c r="HGD15" s="113"/>
      <c r="HGE15" s="113"/>
      <c r="HGF15" s="113"/>
      <c r="HGG15" s="113"/>
      <c r="HGH15" s="113"/>
      <c r="HGI15" s="113"/>
      <c r="HGJ15" s="113"/>
      <c r="HGK15" s="113"/>
      <c r="HGL15" s="113"/>
      <c r="HGM15" s="113"/>
      <c r="HGN15" s="113"/>
      <c r="HGO15" s="113"/>
      <c r="HGP15" s="113"/>
      <c r="HGQ15" s="113"/>
      <c r="HGR15" s="113"/>
      <c r="HGS15" s="113"/>
      <c r="HGT15" s="113"/>
      <c r="HGU15" s="113"/>
      <c r="HGV15" s="113"/>
      <c r="HGW15" s="113"/>
      <c r="HGX15" s="113"/>
      <c r="HGY15" s="113"/>
      <c r="HGZ15" s="113"/>
      <c r="HHA15" s="113"/>
      <c r="HHB15" s="113"/>
      <c r="HHC15" s="113"/>
      <c r="HHD15" s="113"/>
      <c r="HHE15" s="113"/>
      <c r="HHF15" s="113"/>
      <c r="HHG15" s="113"/>
      <c r="HHH15" s="113"/>
      <c r="HHI15" s="113"/>
      <c r="HHJ15" s="113"/>
      <c r="HHK15" s="113"/>
      <c r="HHL15" s="113"/>
      <c r="HHM15" s="113"/>
      <c r="HHN15" s="113"/>
      <c r="HHO15" s="113"/>
      <c r="HHP15" s="113"/>
      <c r="HHQ15" s="113"/>
      <c r="HHR15" s="113"/>
      <c r="HHS15" s="113"/>
      <c r="HHT15" s="113"/>
      <c r="HHU15" s="113"/>
      <c r="HHV15" s="113"/>
      <c r="HHW15" s="113"/>
      <c r="HHX15" s="113"/>
      <c r="HHY15" s="113"/>
      <c r="HHZ15" s="113"/>
      <c r="HIA15" s="113"/>
      <c r="HIB15" s="113"/>
      <c r="HIC15" s="113"/>
      <c r="HID15" s="113"/>
      <c r="HIE15" s="113"/>
      <c r="HIF15" s="113"/>
      <c r="HIG15" s="113"/>
      <c r="HIH15" s="113"/>
      <c r="HII15" s="113"/>
      <c r="HIJ15" s="113"/>
      <c r="HIK15" s="113"/>
      <c r="HIL15" s="113"/>
      <c r="HIM15" s="113"/>
      <c r="HIN15" s="113"/>
      <c r="HIO15" s="113"/>
      <c r="HIP15" s="113"/>
      <c r="HIQ15" s="113"/>
      <c r="HIR15" s="113"/>
      <c r="HIS15" s="113"/>
      <c r="HIT15" s="113"/>
      <c r="HIU15" s="113"/>
      <c r="HIV15" s="113"/>
      <c r="HIW15" s="113"/>
      <c r="HIX15" s="113"/>
      <c r="HIY15" s="113"/>
      <c r="HIZ15" s="113"/>
      <c r="HJA15" s="113"/>
      <c r="HJB15" s="113"/>
      <c r="HJC15" s="113"/>
      <c r="HJD15" s="113"/>
      <c r="HJE15" s="113"/>
      <c r="HJF15" s="113"/>
      <c r="HJG15" s="113"/>
      <c r="HJH15" s="113"/>
      <c r="HJI15" s="113"/>
      <c r="HJJ15" s="113"/>
      <c r="HJK15" s="113"/>
      <c r="HJL15" s="113"/>
      <c r="HJM15" s="113"/>
      <c r="HJN15" s="113"/>
      <c r="HJO15" s="113"/>
      <c r="HJP15" s="113"/>
      <c r="HJQ15" s="113"/>
      <c r="HJR15" s="113"/>
      <c r="HJS15" s="113"/>
      <c r="HJT15" s="113"/>
      <c r="HJU15" s="113"/>
      <c r="HJV15" s="113"/>
      <c r="HJW15" s="113"/>
      <c r="HJX15" s="113"/>
      <c r="HJY15" s="113"/>
      <c r="HJZ15" s="113"/>
      <c r="HKA15" s="113"/>
      <c r="HKB15" s="113"/>
      <c r="HKC15" s="113"/>
      <c r="HKD15" s="113"/>
      <c r="HKE15" s="113"/>
      <c r="HKF15" s="113"/>
      <c r="HKG15" s="113"/>
      <c r="HKH15" s="113"/>
      <c r="HKI15" s="113"/>
      <c r="HKJ15" s="113"/>
      <c r="HKK15" s="113"/>
      <c r="HKL15" s="113"/>
      <c r="HKM15" s="113"/>
      <c r="HKN15" s="113"/>
      <c r="HKO15" s="113"/>
      <c r="HKP15" s="113"/>
      <c r="HKQ15" s="113"/>
      <c r="HKR15" s="113"/>
      <c r="HKS15" s="113"/>
      <c r="HKT15" s="113"/>
      <c r="HKU15" s="113"/>
      <c r="HKV15" s="113"/>
      <c r="HKW15" s="113"/>
      <c r="HKX15" s="113"/>
      <c r="HKY15" s="113"/>
      <c r="HKZ15" s="113"/>
      <c r="HLA15" s="113"/>
      <c r="HLB15" s="113"/>
      <c r="HLC15" s="113"/>
      <c r="HLD15" s="113"/>
      <c r="HLE15" s="113"/>
      <c r="HLF15" s="113"/>
      <c r="HLG15" s="113"/>
      <c r="HLH15" s="113"/>
      <c r="HLI15" s="113"/>
      <c r="HLJ15" s="113"/>
      <c r="HLK15" s="113"/>
      <c r="HLL15" s="113"/>
      <c r="HLM15" s="113"/>
      <c r="HLN15" s="113"/>
      <c r="HLO15" s="113"/>
      <c r="HLP15" s="113"/>
      <c r="HLQ15" s="113"/>
      <c r="HLR15" s="113"/>
      <c r="HLS15" s="113"/>
      <c r="HLT15" s="113"/>
      <c r="HLU15" s="113"/>
      <c r="HLV15" s="113"/>
      <c r="HLW15" s="113"/>
      <c r="HLX15" s="113"/>
      <c r="HLY15" s="113"/>
      <c r="HLZ15" s="113"/>
      <c r="HMA15" s="113"/>
      <c r="HMB15" s="113"/>
      <c r="HMC15" s="113"/>
      <c r="HMD15" s="113"/>
      <c r="HME15" s="113"/>
      <c r="HMF15" s="113"/>
      <c r="HMG15" s="113"/>
      <c r="HMH15" s="113"/>
      <c r="HMI15" s="113"/>
      <c r="HMJ15" s="113"/>
      <c r="HMK15" s="113"/>
      <c r="HML15" s="113"/>
      <c r="HMM15" s="113"/>
      <c r="HMN15" s="113"/>
      <c r="HMO15" s="113"/>
      <c r="HMP15" s="113"/>
      <c r="HMQ15" s="113"/>
      <c r="HMR15" s="113"/>
      <c r="HMS15" s="113"/>
      <c r="HMT15" s="113"/>
      <c r="HMU15" s="113"/>
      <c r="HMV15" s="113"/>
      <c r="HMW15" s="113"/>
      <c r="HMX15" s="113"/>
      <c r="HMY15" s="113"/>
      <c r="HMZ15" s="113"/>
      <c r="HNA15" s="113"/>
      <c r="HNB15" s="113"/>
      <c r="HNC15" s="113"/>
      <c r="HND15" s="113"/>
      <c r="HNE15" s="113"/>
      <c r="HNF15" s="113"/>
      <c r="HNG15" s="113"/>
      <c r="HNH15" s="113"/>
      <c r="HNI15" s="113"/>
      <c r="HNJ15" s="113"/>
      <c r="HNK15" s="113"/>
      <c r="HNL15" s="113"/>
      <c r="HNM15" s="113"/>
      <c r="HNN15" s="113"/>
      <c r="HNO15" s="113"/>
      <c r="HNP15" s="113"/>
      <c r="HNQ15" s="113"/>
      <c r="HNR15" s="113"/>
      <c r="HNS15" s="113"/>
      <c r="HNT15" s="113"/>
      <c r="HNU15" s="113"/>
      <c r="HNV15" s="113"/>
      <c r="HNW15" s="113"/>
      <c r="HNX15" s="113"/>
      <c r="HNY15" s="113"/>
      <c r="HNZ15" s="113"/>
      <c r="HOA15" s="113"/>
      <c r="HOB15" s="113"/>
      <c r="HOC15" s="113"/>
      <c r="HOD15" s="113"/>
      <c r="HOE15" s="113"/>
      <c r="HOF15" s="113"/>
      <c r="HOG15" s="113"/>
      <c r="HOH15" s="113"/>
      <c r="HOI15" s="113"/>
      <c r="HOJ15" s="113"/>
      <c r="HOK15" s="113"/>
      <c r="HOL15" s="113"/>
      <c r="HOM15" s="113"/>
      <c r="HON15" s="113"/>
      <c r="HOO15" s="113"/>
      <c r="HOP15" s="113"/>
      <c r="HOQ15" s="113"/>
      <c r="HOR15" s="113"/>
      <c r="HOS15" s="113"/>
      <c r="HOT15" s="113"/>
      <c r="HOU15" s="113"/>
      <c r="HOV15" s="113"/>
      <c r="HOW15" s="113"/>
      <c r="HOX15" s="113"/>
      <c r="HOY15" s="113"/>
      <c r="HOZ15" s="113"/>
      <c r="HPA15" s="113"/>
      <c r="HPB15" s="113"/>
      <c r="HPC15" s="113"/>
      <c r="HPD15" s="113"/>
      <c r="HPE15" s="113"/>
      <c r="HPF15" s="113"/>
      <c r="HPG15" s="113"/>
      <c r="HPH15" s="113"/>
      <c r="HPI15" s="113"/>
      <c r="HPJ15" s="113"/>
      <c r="HPK15" s="113"/>
      <c r="HPL15" s="113"/>
      <c r="HPM15" s="113"/>
      <c r="HPN15" s="113"/>
      <c r="HPO15" s="113"/>
      <c r="HPP15" s="113"/>
      <c r="HPQ15" s="113"/>
      <c r="HPR15" s="113"/>
      <c r="HPS15" s="113"/>
      <c r="HPT15" s="113"/>
      <c r="HPU15" s="113"/>
      <c r="HPV15" s="113"/>
      <c r="HPW15" s="113"/>
      <c r="HPX15" s="113"/>
      <c r="HPY15" s="113"/>
      <c r="HPZ15" s="113"/>
      <c r="HQA15" s="113"/>
      <c r="HQB15" s="113"/>
      <c r="HQC15" s="113"/>
      <c r="HQD15" s="113"/>
      <c r="HQE15" s="113"/>
      <c r="HQF15" s="113"/>
      <c r="HQG15" s="113"/>
      <c r="HQH15" s="113"/>
      <c r="HQI15" s="113"/>
      <c r="HQJ15" s="113"/>
      <c r="HQK15" s="113"/>
      <c r="HQL15" s="113"/>
      <c r="HQM15" s="113"/>
      <c r="HQN15" s="113"/>
      <c r="HQO15" s="113"/>
      <c r="HQP15" s="113"/>
      <c r="HQQ15" s="113"/>
      <c r="HQR15" s="113"/>
      <c r="HQS15" s="113"/>
      <c r="HQT15" s="113"/>
      <c r="HQU15" s="113"/>
      <c r="HQV15" s="113"/>
      <c r="HQW15" s="113"/>
      <c r="HQX15" s="113"/>
      <c r="HQY15" s="113"/>
      <c r="HQZ15" s="113"/>
      <c r="HRA15" s="113"/>
      <c r="HRB15" s="113"/>
      <c r="HRC15" s="113"/>
      <c r="HRD15" s="113"/>
      <c r="HRE15" s="113"/>
      <c r="HRF15" s="113"/>
      <c r="HRG15" s="113"/>
      <c r="HRH15" s="113"/>
      <c r="HRI15" s="113"/>
      <c r="HRJ15" s="113"/>
      <c r="HRK15" s="113"/>
      <c r="HRL15" s="113"/>
      <c r="HRM15" s="113"/>
      <c r="HRN15" s="113"/>
      <c r="HRO15" s="113"/>
      <c r="HRP15" s="113"/>
      <c r="HRQ15" s="113"/>
      <c r="HRR15" s="113"/>
      <c r="HRS15" s="113"/>
      <c r="HRT15" s="113"/>
      <c r="HRU15" s="113"/>
      <c r="HRV15" s="113"/>
      <c r="HRW15" s="113"/>
      <c r="HRX15" s="113"/>
      <c r="HRY15" s="113"/>
      <c r="HRZ15" s="113"/>
      <c r="HSA15" s="113"/>
      <c r="HSB15" s="113"/>
      <c r="HSC15" s="113"/>
      <c r="HSD15" s="113"/>
      <c r="HSE15" s="113"/>
      <c r="HSF15" s="113"/>
      <c r="HSG15" s="113"/>
      <c r="HSH15" s="113"/>
      <c r="HSI15" s="113"/>
      <c r="HSJ15" s="113"/>
      <c r="HSK15" s="113"/>
      <c r="HSL15" s="113"/>
      <c r="HSM15" s="113"/>
      <c r="HSN15" s="113"/>
      <c r="HSO15" s="113"/>
      <c r="HSP15" s="113"/>
      <c r="HSQ15" s="113"/>
      <c r="HSR15" s="113"/>
      <c r="HSS15" s="113"/>
      <c r="HST15" s="113"/>
      <c r="HSU15" s="113"/>
      <c r="HSV15" s="113"/>
      <c r="HSW15" s="113"/>
      <c r="HSX15" s="113"/>
      <c r="HSY15" s="113"/>
      <c r="HSZ15" s="113"/>
      <c r="HTA15" s="113"/>
      <c r="HTB15" s="113"/>
      <c r="HTC15" s="113"/>
      <c r="HTD15" s="113"/>
      <c r="HTE15" s="113"/>
      <c r="HTF15" s="113"/>
      <c r="HTG15" s="113"/>
      <c r="HTH15" s="113"/>
      <c r="HTI15" s="113"/>
      <c r="HTJ15" s="113"/>
      <c r="HTK15" s="113"/>
      <c r="HTL15" s="113"/>
      <c r="HTM15" s="113"/>
      <c r="HTN15" s="113"/>
      <c r="HTO15" s="113"/>
      <c r="HTP15" s="113"/>
      <c r="HTQ15" s="113"/>
      <c r="HTR15" s="113"/>
      <c r="HTS15" s="113"/>
      <c r="HTT15" s="113"/>
      <c r="HTU15" s="113"/>
      <c r="HTV15" s="113"/>
      <c r="HTW15" s="113"/>
      <c r="HTX15" s="113"/>
      <c r="HTY15" s="113"/>
      <c r="HTZ15" s="113"/>
      <c r="HUA15" s="113"/>
      <c r="HUB15" s="113"/>
      <c r="HUC15" s="113"/>
      <c r="HUD15" s="113"/>
      <c r="HUE15" s="113"/>
      <c r="HUF15" s="113"/>
      <c r="HUG15" s="113"/>
      <c r="HUH15" s="113"/>
      <c r="HUI15" s="113"/>
      <c r="HUJ15" s="113"/>
      <c r="HUK15" s="113"/>
      <c r="HUL15" s="113"/>
      <c r="HUM15" s="113"/>
      <c r="HUN15" s="113"/>
      <c r="HUO15" s="113"/>
      <c r="HUP15" s="113"/>
      <c r="HUQ15" s="113"/>
      <c r="HUR15" s="113"/>
      <c r="HUS15" s="113"/>
      <c r="HUT15" s="113"/>
      <c r="HUU15" s="113"/>
      <c r="HUV15" s="113"/>
      <c r="HUW15" s="113"/>
      <c r="HUX15" s="113"/>
      <c r="HUY15" s="113"/>
      <c r="HUZ15" s="113"/>
      <c r="HVA15" s="113"/>
      <c r="HVB15" s="113"/>
      <c r="HVC15" s="113"/>
      <c r="HVD15" s="113"/>
      <c r="HVE15" s="113"/>
      <c r="HVF15" s="113"/>
      <c r="HVG15" s="113"/>
      <c r="HVH15" s="113"/>
      <c r="HVI15" s="113"/>
      <c r="HVJ15" s="113"/>
      <c r="HVK15" s="113"/>
      <c r="HVL15" s="113"/>
      <c r="HVM15" s="113"/>
      <c r="HVN15" s="113"/>
      <c r="HVO15" s="113"/>
      <c r="HVP15" s="113"/>
      <c r="HVQ15" s="113"/>
      <c r="HVR15" s="113"/>
      <c r="HVS15" s="113"/>
      <c r="HVT15" s="113"/>
      <c r="HVU15" s="113"/>
      <c r="HVV15" s="113"/>
      <c r="HVW15" s="113"/>
      <c r="HVX15" s="113"/>
      <c r="HVY15" s="113"/>
      <c r="HVZ15" s="113"/>
      <c r="HWA15" s="113"/>
      <c r="HWB15" s="113"/>
      <c r="HWC15" s="113"/>
      <c r="HWD15" s="113"/>
      <c r="HWE15" s="113"/>
      <c r="HWF15" s="113"/>
      <c r="HWG15" s="113"/>
      <c r="HWH15" s="113"/>
      <c r="HWI15" s="113"/>
      <c r="HWJ15" s="113"/>
      <c r="HWK15" s="113"/>
      <c r="HWL15" s="113"/>
      <c r="HWM15" s="113"/>
      <c r="HWN15" s="113"/>
      <c r="HWO15" s="113"/>
      <c r="HWP15" s="113"/>
      <c r="HWQ15" s="113"/>
      <c r="HWR15" s="113"/>
      <c r="HWS15" s="113"/>
      <c r="HWT15" s="113"/>
      <c r="HWU15" s="113"/>
      <c r="HWV15" s="113"/>
      <c r="HWW15" s="113"/>
      <c r="HWX15" s="113"/>
      <c r="HWY15" s="113"/>
      <c r="HWZ15" s="113"/>
      <c r="HXA15" s="113"/>
      <c r="HXB15" s="113"/>
      <c r="HXC15" s="113"/>
      <c r="HXD15" s="113"/>
      <c r="HXE15" s="113"/>
      <c r="HXF15" s="113"/>
      <c r="HXG15" s="113"/>
      <c r="HXH15" s="113"/>
      <c r="HXI15" s="113"/>
      <c r="HXJ15" s="113"/>
      <c r="HXK15" s="113"/>
      <c r="HXL15" s="113"/>
      <c r="HXM15" s="113"/>
      <c r="HXN15" s="113"/>
      <c r="HXO15" s="113"/>
      <c r="HXP15" s="113"/>
      <c r="HXQ15" s="113"/>
      <c r="HXR15" s="113"/>
      <c r="HXS15" s="113"/>
      <c r="HXT15" s="113"/>
      <c r="HXU15" s="113"/>
      <c r="HXV15" s="113"/>
      <c r="HXW15" s="113"/>
      <c r="HXX15" s="113"/>
      <c r="HXY15" s="113"/>
      <c r="HXZ15" s="113"/>
      <c r="HYA15" s="113"/>
      <c r="HYB15" s="113"/>
      <c r="HYC15" s="113"/>
      <c r="HYD15" s="113"/>
      <c r="HYE15" s="113"/>
      <c r="HYF15" s="113"/>
      <c r="HYG15" s="113"/>
      <c r="HYH15" s="113"/>
      <c r="HYI15" s="113"/>
      <c r="HYJ15" s="113"/>
      <c r="HYK15" s="113"/>
      <c r="HYL15" s="113"/>
      <c r="HYM15" s="113"/>
      <c r="HYN15" s="113"/>
      <c r="HYO15" s="113"/>
      <c r="HYP15" s="113"/>
      <c r="HYQ15" s="113"/>
      <c r="HYR15" s="113"/>
      <c r="HYS15" s="113"/>
      <c r="HYT15" s="113"/>
      <c r="HYU15" s="113"/>
      <c r="HYV15" s="113"/>
      <c r="HYW15" s="113"/>
      <c r="HYX15" s="113"/>
      <c r="HYY15" s="113"/>
      <c r="HYZ15" s="113"/>
      <c r="HZA15" s="113"/>
      <c r="HZB15" s="113"/>
      <c r="HZC15" s="113"/>
      <c r="HZD15" s="113"/>
      <c r="HZE15" s="113"/>
      <c r="HZF15" s="113"/>
      <c r="HZG15" s="113"/>
      <c r="HZH15" s="113"/>
      <c r="HZI15" s="113"/>
      <c r="HZJ15" s="113"/>
      <c r="HZK15" s="113"/>
      <c r="HZL15" s="113"/>
      <c r="HZM15" s="113"/>
      <c r="HZN15" s="113"/>
      <c r="HZO15" s="113"/>
      <c r="HZP15" s="113"/>
      <c r="HZQ15" s="113"/>
      <c r="HZR15" s="113"/>
      <c r="HZS15" s="113"/>
      <c r="HZT15" s="113"/>
      <c r="HZU15" s="113"/>
      <c r="HZV15" s="113"/>
      <c r="HZW15" s="113"/>
      <c r="HZX15" s="113"/>
      <c r="HZY15" s="113"/>
      <c r="HZZ15" s="113"/>
      <c r="IAA15" s="113"/>
      <c r="IAB15" s="113"/>
      <c r="IAC15" s="113"/>
      <c r="IAD15" s="113"/>
      <c r="IAE15" s="113"/>
      <c r="IAF15" s="113"/>
      <c r="IAG15" s="113"/>
      <c r="IAH15" s="113"/>
      <c r="IAI15" s="113"/>
      <c r="IAJ15" s="113"/>
      <c r="IAK15" s="113"/>
      <c r="IAL15" s="113"/>
      <c r="IAM15" s="113"/>
      <c r="IAN15" s="113"/>
      <c r="IAO15" s="113"/>
      <c r="IAP15" s="113"/>
      <c r="IAQ15" s="113"/>
      <c r="IAR15" s="113"/>
      <c r="IAS15" s="113"/>
      <c r="IAT15" s="113"/>
      <c r="IAU15" s="113"/>
      <c r="IAV15" s="113"/>
      <c r="IAW15" s="113"/>
      <c r="IAX15" s="113"/>
      <c r="IAY15" s="113"/>
      <c r="IAZ15" s="113"/>
      <c r="IBA15" s="113"/>
      <c r="IBB15" s="113"/>
      <c r="IBC15" s="113"/>
      <c r="IBD15" s="113"/>
      <c r="IBE15" s="113"/>
      <c r="IBF15" s="113"/>
      <c r="IBG15" s="113"/>
      <c r="IBH15" s="113"/>
      <c r="IBI15" s="113"/>
      <c r="IBJ15" s="113"/>
      <c r="IBK15" s="113"/>
      <c r="IBL15" s="113"/>
      <c r="IBM15" s="113"/>
      <c r="IBN15" s="113"/>
      <c r="IBO15" s="113"/>
      <c r="IBP15" s="113"/>
      <c r="IBQ15" s="113"/>
      <c r="IBR15" s="113"/>
      <c r="IBS15" s="113"/>
      <c r="IBT15" s="113"/>
      <c r="IBU15" s="113"/>
      <c r="IBV15" s="113"/>
      <c r="IBW15" s="113"/>
      <c r="IBX15" s="113"/>
      <c r="IBY15" s="113"/>
      <c r="IBZ15" s="113"/>
      <c r="ICA15" s="113"/>
      <c r="ICB15" s="113"/>
      <c r="ICC15" s="113"/>
      <c r="ICD15" s="113"/>
      <c r="ICE15" s="113"/>
      <c r="ICF15" s="113"/>
      <c r="ICG15" s="113"/>
      <c r="ICH15" s="113"/>
      <c r="ICI15" s="113"/>
      <c r="ICJ15" s="113"/>
      <c r="ICK15" s="113"/>
      <c r="ICL15" s="113"/>
      <c r="ICM15" s="113"/>
      <c r="ICN15" s="113"/>
      <c r="ICO15" s="113"/>
      <c r="ICP15" s="113"/>
      <c r="ICQ15" s="113"/>
      <c r="ICR15" s="113"/>
      <c r="ICS15" s="113"/>
      <c r="ICT15" s="113"/>
      <c r="ICU15" s="113"/>
      <c r="ICV15" s="113"/>
      <c r="ICW15" s="113"/>
      <c r="ICX15" s="113"/>
      <c r="ICY15" s="113"/>
      <c r="ICZ15" s="113"/>
      <c r="IDA15" s="113"/>
      <c r="IDB15" s="113"/>
      <c r="IDC15" s="113"/>
      <c r="IDD15" s="113"/>
      <c r="IDE15" s="113"/>
      <c r="IDF15" s="113"/>
      <c r="IDG15" s="113"/>
      <c r="IDH15" s="113"/>
      <c r="IDI15" s="113"/>
      <c r="IDJ15" s="113"/>
      <c r="IDK15" s="113"/>
      <c r="IDL15" s="113"/>
      <c r="IDM15" s="113"/>
      <c r="IDN15" s="113"/>
      <c r="IDO15" s="113"/>
      <c r="IDP15" s="113"/>
      <c r="IDQ15" s="113"/>
      <c r="IDR15" s="113"/>
      <c r="IDS15" s="113"/>
      <c r="IDT15" s="113"/>
      <c r="IDU15" s="113"/>
      <c r="IDV15" s="113"/>
      <c r="IDW15" s="113"/>
      <c r="IDX15" s="113"/>
      <c r="IDY15" s="113"/>
      <c r="IDZ15" s="113"/>
      <c r="IEA15" s="113"/>
      <c r="IEB15" s="113"/>
      <c r="IEC15" s="113"/>
      <c r="IED15" s="113"/>
      <c r="IEE15" s="113"/>
      <c r="IEF15" s="113"/>
      <c r="IEG15" s="113"/>
      <c r="IEH15" s="113"/>
      <c r="IEI15" s="113"/>
      <c r="IEJ15" s="113"/>
      <c r="IEK15" s="113"/>
      <c r="IEL15" s="113"/>
      <c r="IEM15" s="113"/>
      <c r="IEN15" s="113"/>
      <c r="IEO15" s="113"/>
      <c r="IEP15" s="113"/>
      <c r="IEQ15" s="113"/>
      <c r="IER15" s="113"/>
      <c r="IES15" s="113"/>
      <c r="IET15" s="113"/>
      <c r="IEU15" s="113"/>
      <c r="IEV15" s="113"/>
      <c r="IEW15" s="113"/>
      <c r="IEX15" s="113"/>
      <c r="IEY15" s="113"/>
      <c r="IEZ15" s="113"/>
      <c r="IFA15" s="113"/>
      <c r="IFB15" s="113"/>
      <c r="IFC15" s="113"/>
      <c r="IFD15" s="113"/>
      <c r="IFE15" s="113"/>
      <c r="IFF15" s="113"/>
      <c r="IFG15" s="113"/>
      <c r="IFH15" s="113"/>
      <c r="IFI15" s="113"/>
      <c r="IFJ15" s="113"/>
      <c r="IFK15" s="113"/>
      <c r="IFL15" s="113"/>
      <c r="IFM15" s="113"/>
      <c r="IFN15" s="113"/>
      <c r="IFO15" s="113"/>
      <c r="IFP15" s="113"/>
      <c r="IFQ15" s="113"/>
      <c r="IFR15" s="113"/>
      <c r="IFS15" s="113"/>
      <c r="IFT15" s="113"/>
      <c r="IFU15" s="113"/>
      <c r="IFV15" s="113"/>
      <c r="IFW15" s="113"/>
      <c r="IFX15" s="113"/>
      <c r="IFY15" s="113"/>
      <c r="IFZ15" s="113"/>
      <c r="IGA15" s="113"/>
      <c r="IGB15" s="113"/>
      <c r="IGC15" s="113"/>
      <c r="IGD15" s="113"/>
      <c r="IGE15" s="113"/>
      <c r="IGF15" s="113"/>
      <c r="IGG15" s="113"/>
      <c r="IGH15" s="113"/>
      <c r="IGI15" s="113"/>
      <c r="IGJ15" s="113"/>
      <c r="IGK15" s="113"/>
      <c r="IGL15" s="113"/>
      <c r="IGM15" s="113"/>
      <c r="IGN15" s="113"/>
      <c r="IGO15" s="113"/>
      <c r="IGP15" s="113"/>
      <c r="IGQ15" s="113"/>
      <c r="IGR15" s="113"/>
      <c r="IGS15" s="113"/>
      <c r="IGT15" s="113"/>
      <c r="IGU15" s="113"/>
      <c r="IGV15" s="113"/>
      <c r="IGW15" s="113"/>
      <c r="IGX15" s="113"/>
      <c r="IGY15" s="113"/>
      <c r="IGZ15" s="113"/>
      <c r="IHA15" s="113"/>
      <c r="IHB15" s="113"/>
      <c r="IHC15" s="113"/>
      <c r="IHD15" s="113"/>
      <c r="IHE15" s="113"/>
      <c r="IHF15" s="113"/>
      <c r="IHG15" s="113"/>
      <c r="IHH15" s="113"/>
      <c r="IHI15" s="113"/>
      <c r="IHJ15" s="113"/>
      <c r="IHK15" s="113"/>
      <c r="IHL15" s="113"/>
      <c r="IHM15" s="113"/>
      <c r="IHN15" s="113"/>
      <c r="IHO15" s="113"/>
      <c r="IHP15" s="113"/>
      <c r="IHQ15" s="113"/>
      <c r="IHR15" s="113"/>
      <c r="IHS15" s="113"/>
      <c r="IHT15" s="113"/>
      <c r="IHU15" s="113"/>
      <c r="IHV15" s="113"/>
      <c r="IHW15" s="113"/>
      <c r="IHX15" s="113"/>
      <c r="IHY15" s="113"/>
      <c r="IHZ15" s="113"/>
      <c r="IIA15" s="113"/>
      <c r="IIB15" s="113"/>
      <c r="IIC15" s="113"/>
      <c r="IID15" s="113"/>
      <c r="IIE15" s="113"/>
      <c r="IIF15" s="113"/>
      <c r="IIG15" s="113"/>
      <c r="IIH15" s="113"/>
      <c r="III15" s="113"/>
      <c r="IIJ15" s="113"/>
      <c r="IIK15" s="113"/>
      <c r="IIL15" s="113"/>
      <c r="IIM15" s="113"/>
      <c r="IIN15" s="113"/>
      <c r="IIO15" s="113"/>
      <c r="IIP15" s="113"/>
      <c r="IIQ15" s="113"/>
      <c r="IIR15" s="113"/>
      <c r="IIS15" s="113"/>
      <c r="IIT15" s="113"/>
      <c r="IIU15" s="113"/>
      <c r="IIV15" s="113"/>
      <c r="IIW15" s="113"/>
      <c r="IIX15" s="113"/>
      <c r="IIY15" s="113"/>
      <c r="IIZ15" s="113"/>
      <c r="IJA15" s="113"/>
      <c r="IJB15" s="113"/>
      <c r="IJC15" s="113"/>
      <c r="IJD15" s="113"/>
      <c r="IJE15" s="113"/>
      <c r="IJF15" s="113"/>
      <c r="IJG15" s="113"/>
      <c r="IJH15" s="113"/>
      <c r="IJI15" s="113"/>
      <c r="IJJ15" s="113"/>
      <c r="IJK15" s="113"/>
      <c r="IJL15" s="113"/>
      <c r="IJM15" s="113"/>
      <c r="IJN15" s="113"/>
      <c r="IJO15" s="113"/>
      <c r="IJP15" s="113"/>
      <c r="IJQ15" s="113"/>
      <c r="IJR15" s="113"/>
      <c r="IJS15" s="113"/>
      <c r="IJT15" s="113"/>
      <c r="IJU15" s="113"/>
      <c r="IJV15" s="113"/>
      <c r="IJW15" s="113"/>
      <c r="IJX15" s="113"/>
      <c r="IJY15" s="113"/>
      <c r="IJZ15" s="113"/>
      <c r="IKA15" s="113"/>
      <c r="IKB15" s="113"/>
      <c r="IKC15" s="113"/>
      <c r="IKD15" s="113"/>
      <c r="IKE15" s="113"/>
      <c r="IKF15" s="113"/>
      <c r="IKG15" s="113"/>
      <c r="IKH15" s="113"/>
      <c r="IKI15" s="113"/>
      <c r="IKJ15" s="113"/>
      <c r="IKK15" s="113"/>
      <c r="IKL15" s="113"/>
      <c r="IKM15" s="113"/>
      <c r="IKN15" s="113"/>
      <c r="IKO15" s="113"/>
      <c r="IKP15" s="113"/>
      <c r="IKQ15" s="113"/>
      <c r="IKR15" s="113"/>
      <c r="IKS15" s="113"/>
      <c r="IKT15" s="113"/>
      <c r="IKU15" s="113"/>
      <c r="IKV15" s="113"/>
      <c r="IKW15" s="113"/>
      <c r="IKX15" s="113"/>
      <c r="IKY15" s="113"/>
      <c r="IKZ15" s="113"/>
      <c r="ILA15" s="113"/>
      <c r="ILB15" s="113"/>
      <c r="ILC15" s="113"/>
      <c r="ILD15" s="113"/>
      <c r="ILE15" s="113"/>
      <c r="ILF15" s="113"/>
      <c r="ILG15" s="113"/>
      <c r="ILH15" s="113"/>
      <c r="ILI15" s="113"/>
      <c r="ILJ15" s="113"/>
      <c r="ILK15" s="113"/>
      <c r="ILL15" s="113"/>
      <c r="ILM15" s="113"/>
      <c r="ILN15" s="113"/>
      <c r="ILO15" s="113"/>
      <c r="ILP15" s="113"/>
      <c r="ILQ15" s="113"/>
      <c r="ILR15" s="113"/>
      <c r="ILS15" s="113"/>
      <c r="ILT15" s="113"/>
      <c r="ILU15" s="113"/>
      <c r="ILV15" s="113"/>
      <c r="ILW15" s="113"/>
      <c r="ILX15" s="113"/>
      <c r="ILY15" s="113"/>
      <c r="ILZ15" s="113"/>
      <c r="IMA15" s="113"/>
      <c r="IMB15" s="113"/>
      <c r="IMC15" s="113"/>
      <c r="IMD15" s="113"/>
      <c r="IME15" s="113"/>
      <c r="IMF15" s="113"/>
      <c r="IMG15" s="113"/>
      <c r="IMH15" s="113"/>
      <c r="IMI15" s="113"/>
      <c r="IMJ15" s="113"/>
      <c r="IMK15" s="113"/>
      <c r="IML15" s="113"/>
      <c r="IMM15" s="113"/>
      <c r="IMN15" s="113"/>
      <c r="IMO15" s="113"/>
      <c r="IMP15" s="113"/>
      <c r="IMQ15" s="113"/>
      <c r="IMR15" s="113"/>
      <c r="IMS15" s="113"/>
      <c r="IMT15" s="113"/>
      <c r="IMU15" s="113"/>
      <c r="IMV15" s="113"/>
      <c r="IMW15" s="113"/>
      <c r="IMX15" s="113"/>
      <c r="IMY15" s="113"/>
      <c r="IMZ15" s="113"/>
      <c r="INA15" s="113"/>
      <c r="INB15" s="113"/>
      <c r="INC15" s="113"/>
      <c r="IND15" s="113"/>
      <c r="INE15" s="113"/>
      <c r="INF15" s="113"/>
      <c r="ING15" s="113"/>
      <c r="INH15" s="113"/>
      <c r="INI15" s="113"/>
      <c r="INJ15" s="113"/>
      <c r="INK15" s="113"/>
      <c r="INL15" s="113"/>
      <c r="INM15" s="113"/>
      <c r="INN15" s="113"/>
      <c r="INO15" s="113"/>
      <c r="INP15" s="113"/>
      <c r="INQ15" s="113"/>
      <c r="INR15" s="113"/>
      <c r="INS15" s="113"/>
      <c r="INT15" s="113"/>
      <c r="INU15" s="113"/>
      <c r="INV15" s="113"/>
      <c r="INW15" s="113"/>
      <c r="INX15" s="113"/>
      <c r="INY15" s="113"/>
      <c r="INZ15" s="113"/>
      <c r="IOA15" s="113"/>
      <c r="IOB15" s="113"/>
      <c r="IOC15" s="113"/>
      <c r="IOD15" s="113"/>
      <c r="IOE15" s="113"/>
      <c r="IOF15" s="113"/>
      <c r="IOG15" s="113"/>
      <c r="IOH15" s="113"/>
      <c r="IOI15" s="113"/>
      <c r="IOJ15" s="113"/>
      <c r="IOK15" s="113"/>
      <c r="IOL15" s="113"/>
      <c r="IOM15" s="113"/>
      <c r="ION15" s="113"/>
      <c r="IOO15" s="113"/>
      <c r="IOP15" s="113"/>
      <c r="IOQ15" s="113"/>
      <c r="IOR15" s="113"/>
      <c r="IOS15" s="113"/>
      <c r="IOT15" s="113"/>
      <c r="IOU15" s="113"/>
      <c r="IOV15" s="113"/>
      <c r="IOW15" s="113"/>
      <c r="IOX15" s="113"/>
      <c r="IOY15" s="113"/>
      <c r="IOZ15" s="113"/>
      <c r="IPA15" s="113"/>
      <c r="IPB15" s="113"/>
      <c r="IPC15" s="113"/>
      <c r="IPD15" s="113"/>
      <c r="IPE15" s="113"/>
      <c r="IPF15" s="113"/>
      <c r="IPG15" s="113"/>
      <c r="IPH15" s="113"/>
      <c r="IPI15" s="113"/>
      <c r="IPJ15" s="113"/>
      <c r="IPK15" s="113"/>
      <c r="IPL15" s="113"/>
      <c r="IPM15" s="113"/>
      <c r="IPN15" s="113"/>
      <c r="IPO15" s="113"/>
      <c r="IPP15" s="113"/>
      <c r="IPQ15" s="113"/>
      <c r="IPR15" s="113"/>
      <c r="IPS15" s="113"/>
      <c r="IPT15" s="113"/>
      <c r="IPU15" s="113"/>
      <c r="IPV15" s="113"/>
      <c r="IPW15" s="113"/>
      <c r="IPX15" s="113"/>
      <c r="IPY15" s="113"/>
      <c r="IPZ15" s="113"/>
      <c r="IQA15" s="113"/>
      <c r="IQB15" s="113"/>
      <c r="IQC15" s="113"/>
      <c r="IQD15" s="113"/>
      <c r="IQE15" s="113"/>
      <c r="IQF15" s="113"/>
      <c r="IQG15" s="113"/>
      <c r="IQH15" s="113"/>
      <c r="IQI15" s="113"/>
      <c r="IQJ15" s="113"/>
      <c r="IQK15" s="113"/>
      <c r="IQL15" s="113"/>
      <c r="IQM15" s="113"/>
      <c r="IQN15" s="113"/>
      <c r="IQO15" s="113"/>
      <c r="IQP15" s="113"/>
      <c r="IQQ15" s="113"/>
      <c r="IQR15" s="113"/>
      <c r="IQS15" s="113"/>
      <c r="IQT15" s="113"/>
      <c r="IQU15" s="113"/>
      <c r="IQV15" s="113"/>
      <c r="IQW15" s="113"/>
      <c r="IQX15" s="113"/>
      <c r="IQY15" s="113"/>
      <c r="IQZ15" s="113"/>
      <c r="IRA15" s="113"/>
      <c r="IRB15" s="113"/>
      <c r="IRC15" s="113"/>
      <c r="IRD15" s="113"/>
      <c r="IRE15" s="113"/>
      <c r="IRF15" s="113"/>
      <c r="IRG15" s="113"/>
      <c r="IRH15" s="113"/>
      <c r="IRI15" s="113"/>
      <c r="IRJ15" s="113"/>
      <c r="IRK15" s="113"/>
      <c r="IRL15" s="113"/>
      <c r="IRM15" s="113"/>
      <c r="IRN15" s="113"/>
      <c r="IRO15" s="113"/>
      <c r="IRP15" s="113"/>
      <c r="IRQ15" s="113"/>
      <c r="IRR15" s="113"/>
      <c r="IRS15" s="113"/>
      <c r="IRT15" s="113"/>
      <c r="IRU15" s="113"/>
      <c r="IRV15" s="113"/>
      <c r="IRW15" s="113"/>
      <c r="IRX15" s="113"/>
      <c r="IRY15" s="113"/>
      <c r="IRZ15" s="113"/>
      <c r="ISA15" s="113"/>
      <c r="ISB15" s="113"/>
      <c r="ISC15" s="113"/>
      <c r="ISD15" s="113"/>
      <c r="ISE15" s="113"/>
      <c r="ISF15" s="113"/>
      <c r="ISG15" s="113"/>
      <c r="ISH15" s="113"/>
      <c r="ISI15" s="113"/>
      <c r="ISJ15" s="113"/>
      <c r="ISK15" s="113"/>
      <c r="ISL15" s="113"/>
      <c r="ISM15" s="113"/>
      <c r="ISN15" s="113"/>
      <c r="ISO15" s="113"/>
      <c r="ISP15" s="113"/>
      <c r="ISQ15" s="113"/>
      <c r="ISR15" s="113"/>
      <c r="ISS15" s="113"/>
      <c r="IST15" s="113"/>
      <c r="ISU15" s="113"/>
      <c r="ISV15" s="113"/>
      <c r="ISW15" s="113"/>
      <c r="ISX15" s="113"/>
      <c r="ISY15" s="113"/>
      <c r="ISZ15" s="113"/>
      <c r="ITA15" s="113"/>
      <c r="ITB15" s="113"/>
      <c r="ITC15" s="113"/>
      <c r="ITD15" s="113"/>
      <c r="ITE15" s="113"/>
      <c r="ITF15" s="113"/>
      <c r="ITG15" s="113"/>
      <c r="ITH15" s="113"/>
      <c r="ITI15" s="113"/>
      <c r="ITJ15" s="113"/>
      <c r="ITK15" s="113"/>
      <c r="ITL15" s="113"/>
      <c r="ITM15" s="113"/>
      <c r="ITN15" s="113"/>
      <c r="ITO15" s="113"/>
      <c r="ITP15" s="113"/>
      <c r="ITQ15" s="113"/>
      <c r="ITR15" s="113"/>
      <c r="ITS15" s="113"/>
      <c r="ITT15" s="113"/>
      <c r="ITU15" s="113"/>
      <c r="ITV15" s="113"/>
      <c r="ITW15" s="113"/>
      <c r="ITX15" s="113"/>
      <c r="ITY15" s="113"/>
      <c r="ITZ15" s="113"/>
      <c r="IUA15" s="113"/>
      <c r="IUB15" s="113"/>
      <c r="IUC15" s="113"/>
      <c r="IUD15" s="113"/>
      <c r="IUE15" s="113"/>
      <c r="IUF15" s="113"/>
      <c r="IUG15" s="113"/>
      <c r="IUH15" s="113"/>
      <c r="IUI15" s="113"/>
      <c r="IUJ15" s="113"/>
      <c r="IUK15" s="113"/>
      <c r="IUL15" s="113"/>
      <c r="IUM15" s="113"/>
      <c r="IUN15" s="113"/>
      <c r="IUO15" s="113"/>
      <c r="IUP15" s="113"/>
      <c r="IUQ15" s="113"/>
      <c r="IUR15" s="113"/>
      <c r="IUS15" s="113"/>
      <c r="IUT15" s="113"/>
      <c r="IUU15" s="113"/>
      <c r="IUV15" s="113"/>
      <c r="IUW15" s="113"/>
      <c r="IUX15" s="113"/>
      <c r="IUY15" s="113"/>
      <c r="IUZ15" s="113"/>
      <c r="IVA15" s="113"/>
      <c r="IVB15" s="113"/>
      <c r="IVC15" s="113"/>
      <c r="IVD15" s="113"/>
      <c r="IVE15" s="113"/>
      <c r="IVF15" s="113"/>
      <c r="IVG15" s="113"/>
      <c r="IVH15" s="113"/>
      <c r="IVI15" s="113"/>
      <c r="IVJ15" s="113"/>
      <c r="IVK15" s="113"/>
      <c r="IVL15" s="113"/>
      <c r="IVM15" s="113"/>
      <c r="IVN15" s="113"/>
      <c r="IVO15" s="113"/>
      <c r="IVP15" s="113"/>
      <c r="IVQ15" s="113"/>
      <c r="IVR15" s="113"/>
      <c r="IVS15" s="113"/>
      <c r="IVT15" s="113"/>
      <c r="IVU15" s="113"/>
      <c r="IVV15" s="113"/>
      <c r="IVW15" s="113"/>
      <c r="IVX15" s="113"/>
      <c r="IVY15" s="113"/>
      <c r="IVZ15" s="113"/>
      <c r="IWA15" s="113"/>
      <c r="IWB15" s="113"/>
      <c r="IWC15" s="113"/>
      <c r="IWD15" s="113"/>
      <c r="IWE15" s="113"/>
      <c r="IWF15" s="113"/>
      <c r="IWG15" s="113"/>
      <c r="IWH15" s="113"/>
      <c r="IWI15" s="113"/>
      <c r="IWJ15" s="113"/>
      <c r="IWK15" s="113"/>
      <c r="IWL15" s="113"/>
      <c r="IWM15" s="113"/>
      <c r="IWN15" s="113"/>
      <c r="IWO15" s="113"/>
      <c r="IWP15" s="113"/>
      <c r="IWQ15" s="113"/>
      <c r="IWR15" s="113"/>
      <c r="IWS15" s="113"/>
      <c r="IWT15" s="113"/>
      <c r="IWU15" s="113"/>
      <c r="IWV15" s="113"/>
      <c r="IWW15" s="113"/>
      <c r="IWX15" s="113"/>
      <c r="IWY15" s="113"/>
      <c r="IWZ15" s="113"/>
      <c r="IXA15" s="113"/>
      <c r="IXB15" s="113"/>
      <c r="IXC15" s="113"/>
      <c r="IXD15" s="113"/>
      <c r="IXE15" s="113"/>
      <c r="IXF15" s="113"/>
      <c r="IXG15" s="113"/>
      <c r="IXH15" s="113"/>
      <c r="IXI15" s="113"/>
      <c r="IXJ15" s="113"/>
      <c r="IXK15" s="113"/>
      <c r="IXL15" s="113"/>
      <c r="IXM15" s="113"/>
      <c r="IXN15" s="113"/>
      <c r="IXO15" s="113"/>
      <c r="IXP15" s="113"/>
      <c r="IXQ15" s="113"/>
      <c r="IXR15" s="113"/>
      <c r="IXS15" s="113"/>
      <c r="IXT15" s="113"/>
      <c r="IXU15" s="113"/>
      <c r="IXV15" s="113"/>
      <c r="IXW15" s="113"/>
      <c r="IXX15" s="113"/>
      <c r="IXY15" s="113"/>
      <c r="IXZ15" s="113"/>
      <c r="IYA15" s="113"/>
      <c r="IYB15" s="113"/>
      <c r="IYC15" s="113"/>
      <c r="IYD15" s="113"/>
      <c r="IYE15" s="113"/>
      <c r="IYF15" s="113"/>
      <c r="IYG15" s="113"/>
      <c r="IYH15" s="113"/>
      <c r="IYI15" s="113"/>
      <c r="IYJ15" s="113"/>
      <c r="IYK15" s="113"/>
      <c r="IYL15" s="113"/>
      <c r="IYM15" s="113"/>
      <c r="IYN15" s="113"/>
      <c r="IYO15" s="113"/>
      <c r="IYP15" s="113"/>
      <c r="IYQ15" s="113"/>
      <c r="IYR15" s="113"/>
      <c r="IYS15" s="113"/>
      <c r="IYT15" s="113"/>
      <c r="IYU15" s="113"/>
      <c r="IYV15" s="113"/>
      <c r="IYW15" s="113"/>
      <c r="IYX15" s="113"/>
      <c r="IYY15" s="113"/>
      <c r="IYZ15" s="113"/>
      <c r="IZA15" s="113"/>
      <c r="IZB15" s="113"/>
      <c r="IZC15" s="113"/>
      <c r="IZD15" s="113"/>
      <c r="IZE15" s="113"/>
      <c r="IZF15" s="113"/>
      <c r="IZG15" s="113"/>
      <c r="IZH15" s="113"/>
      <c r="IZI15" s="113"/>
      <c r="IZJ15" s="113"/>
      <c r="IZK15" s="113"/>
      <c r="IZL15" s="113"/>
      <c r="IZM15" s="113"/>
      <c r="IZN15" s="113"/>
      <c r="IZO15" s="113"/>
      <c r="IZP15" s="113"/>
      <c r="IZQ15" s="113"/>
      <c r="IZR15" s="113"/>
      <c r="IZS15" s="113"/>
      <c r="IZT15" s="113"/>
      <c r="IZU15" s="113"/>
      <c r="IZV15" s="113"/>
      <c r="IZW15" s="113"/>
      <c r="IZX15" s="113"/>
      <c r="IZY15" s="113"/>
      <c r="IZZ15" s="113"/>
      <c r="JAA15" s="113"/>
      <c r="JAB15" s="113"/>
      <c r="JAC15" s="113"/>
      <c r="JAD15" s="113"/>
      <c r="JAE15" s="113"/>
      <c r="JAF15" s="113"/>
      <c r="JAG15" s="113"/>
      <c r="JAH15" s="113"/>
      <c r="JAI15" s="113"/>
      <c r="JAJ15" s="113"/>
      <c r="JAK15" s="113"/>
      <c r="JAL15" s="113"/>
      <c r="JAM15" s="113"/>
      <c r="JAN15" s="113"/>
      <c r="JAO15" s="113"/>
      <c r="JAP15" s="113"/>
      <c r="JAQ15" s="113"/>
      <c r="JAR15" s="113"/>
      <c r="JAS15" s="113"/>
      <c r="JAT15" s="113"/>
      <c r="JAU15" s="113"/>
      <c r="JAV15" s="113"/>
      <c r="JAW15" s="113"/>
      <c r="JAX15" s="113"/>
      <c r="JAY15" s="113"/>
      <c r="JAZ15" s="113"/>
      <c r="JBA15" s="113"/>
      <c r="JBB15" s="113"/>
      <c r="JBC15" s="113"/>
      <c r="JBD15" s="113"/>
      <c r="JBE15" s="113"/>
      <c r="JBF15" s="113"/>
      <c r="JBG15" s="113"/>
      <c r="JBH15" s="113"/>
      <c r="JBI15" s="113"/>
      <c r="JBJ15" s="113"/>
      <c r="JBK15" s="113"/>
      <c r="JBL15" s="113"/>
      <c r="JBM15" s="113"/>
      <c r="JBN15" s="113"/>
      <c r="JBO15" s="113"/>
      <c r="JBP15" s="113"/>
      <c r="JBQ15" s="113"/>
      <c r="JBR15" s="113"/>
      <c r="JBS15" s="113"/>
      <c r="JBT15" s="113"/>
      <c r="JBU15" s="113"/>
      <c r="JBV15" s="113"/>
      <c r="JBW15" s="113"/>
      <c r="JBX15" s="113"/>
      <c r="JBY15" s="113"/>
      <c r="JBZ15" s="113"/>
      <c r="JCA15" s="113"/>
      <c r="JCB15" s="113"/>
      <c r="JCC15" s="113"/>
      <c r="JCD15" s="113"/>
      <c r="JCE15" s="113"/>
      <c r="JCF15" s="113"/>
      <c r="JCG15" s="113"/>
      <c r="JCH15" s="113"/>
      <c r="JCI15" s="113"/>
      <c r="JCJ15" s="113"/>
      <c r="JCK15" s="113"/>
      <c r="JCL15" s="113"/>
      <c r="JCM15" s="113"/>
      <c r="JCN15" s="113"/>
      <c r="JCO15" s="113"/>
      <c r="JCP15" s="113"/>
      <c r="JCQ15" s="113"/>
      <c r="JCR15" s="113"/>
      <c r="JCS15" s="113"/>
      <c r="JCT15" s="113"/>
      <c r="JCU15" s="113"/>
      <c r="JCV15" s="113"/>
      <c r="JCW15" s="113"/>
      <c r="JCX15" s="113"/>
      <c r="JCY15" s="113"/>
      <c r="JCZ15" s="113"/>
      <c r="JDA15" s="113"/>
      <c r="JDB15" s="113"/>
      <c r="JDC15" s="113"/>
      <c r="JDD15" s="113"/>
      <c r="JDE15" s="113"/>
      <c r="JDF15" s="113"/>
      <c r="JDG15" s="113"/>
      <c r="JDH15" s="113"/>
      <c r="JDI15" s="113"/>
      <c r="JDJ15" s="113"/>
      <c r="JDK15" s="113"/>
      <c r="JDL15" s="113"/>
      <c r="JDM15" s="113"/>
      <c r="JDN15" s="113"/>
      <c r="JDO15" s="113"/>
      <c r="JDP15" s="113"/>
      <c r="JDQ15" s="113"/>
      <c r="JDR15" s="113"/>
      <c r="JDS15" s="113"/>
      <c r="JDT15" s="113"/>
      <c r="JDU15" s="113"/>
      <c r="JDV15" s="113"/>
      <c r="JDW15" s="113"/>
      <c r="JDX15" s="113"/>
      <c r="JDY15" s="113"/>
      <c r="JDZ15" s="113"/>
      <c r="JEA15" s="113"/>
      <c r="JEB15" s="113"/>
      <c r="JEC15" s="113"/>
      <c r="JED15" s="113"/>
      <c r="JEE15" s="113"/>
      <c r="JEF15" s="113"/>
      <c r="JEG15" s="113"/>
      <c r="JEH15" s="113"/>
      <c r="JEI15" s="113"/>
      <c r="JEJ15" s="113"/>
      <c r="JEK15" s="113"/>
      <c r="JEL15" s="113"/>
      <c r="JEM15" s="113"/>
      <c r="JEN15" s="113"/>
      <c r="JEO15" s="113"/>
      <c r="JEP15" s="113"/>
      <c r="JEQ15" s="113"/>
      <c r="JER15" s="113"/>
      <c r="JES15" s="113"/>
      <c r="JET15" s="113"/>
      <c r="JEU15" s="113"/>
      <c r="JEV15" s="113"/>
      <c r="JEW15" s="113"/>
      <c r="JEX15" s="113"/>
      <c r="JEY15" s="113"/>
      <c r="JEZ15" s="113"/>
      <c r="JFA15" s="113"/>
      <c r="JFB15" s="113"/>
      <c r="JFC15" s="113"/>
      <c r="JFD15" s="113"/>
      <c r="JFE15" s="113"/>
      <c r="JFF15" s="113"/>
      <c r="JFG15" s="113"/>
      <c r="JFH15" s="113"/>
      <c r="JFI15" s="113"/>
      <c r="JFJ15" s="113"/>
      <c r="JFK15" s="113"/>
      <c r="JFL15" s="113"/>
      <c r="JFM15" s="113"/>
      <c r="JFN15" s="113"/>
      <c r="JFO15" s="113"/>
      <c r="JFP15" s="113"/>
      <c r="JFQ15" s="113"/>
      <c r="JFR15" s="113"/>
      <c r="JFS15" s="113"/>
      <c r="JFT15" s="113"/>
      <c r="JFU15" s="113"/>
      <c r="JFV15" s="113"/>
      <c r="JFW15" s="113"/>
      <c r="JFX15" s="113"/>
      <c r="JFY15" s="113"/>
      <c r="JFZ15" s="113"/>
      <c r="JGA15" s="113"/>
      <c r="JGB15" s="113"/>
      <c r="JGC15" s="113"/>
      <c r="JGD15" s="113"/>
      <c r="JGE15" s="113"/>
      <c r="JGF15" s="113"/>
      <c r="JGG15" s="113"/>
      <c r="JGH15" s="113"/>
      <c r="JGI15" s="113"/>
      <c r="JGJ15" s="113"/>
      <c r="JGK15" s="113"/>
      <c r="JGL15" s="113"/>
      <c r="JGM15" s="113"/>
      <c r="JGN15" s="113"/>
      <c r="JGO15" s="113"/>
      <c r="JGP15" s="113"/>
      <c r="JGQ15" s="113"/>
      <c r="JGR15" s="113"/>
      <c r="JGS15" s="113"/>
      <c r="JGT15" s="113"/>
      <c r="JGU15" s="113"/>
      <c r="JGV15" s="113"/>
      <c r="JGW15" s="113"/>
      <c r="JGX15" s="113"/>
      <c r="JGY15" s="113"/>
      <c r="JGZ15" s="113"/>
      <c r="JHA15" s="113"/>
      <c r="JHB15" s="113"/>
      <c r="JHC15" s="113"/>
      <c r="JHD15" s="113"/>
      <c r="JHE15" s="113"/>
      <c r="JHF15" s="113"/>
      <c r="JHG15" s="113"/>
      <c r="JHH15" s="113"/>
      <c r="JHI15" s="113"/>
      <c r="JHJ15" s="113"/>
      <c r="JHK15" s="113"/>
      <c r="JHL15" s="113"/>
      <c r="JHM15" s="113"/>
      <c r="JHN15" s="113"/>
      <c r="JHO15" s="113"/>
      <c r="JHP15" s="113"/>
      <c r="JHQ15" s="113"/>
      <c r="JHR15" s="113"/>
      <c r="JHS15" s="113"/>
      <c r="JHT15" s="113"/>
      <c r="JHU15" s="113"/>
      <c r="JHV15" s="113"/>
      <c r="JHW15" s="113"/>
      <c r="JHX15" s="113"/>
      <c r="JHY15" s="113"/>
      <c r="JHZ15" s="113"/>
      <c r="JIA15" s="113"/>
      <c r="JIB15" s="113"/>
      <c r="JIC15" s="113"/>
      <c r="JID15" s="113"/>
      <c r="JIE15" s="113"/>
      <c r="JIF15" s="113"/>
      <c r="JIG15" s="113"/>
      <c r="JIH15" s="113"/>
      <c r="JII15" s="113"/>
      <c r="JIJ15" s="113"/>
      <c r="JIK15" s="113"/>
      <c r="JIL15" s="113"/>
      <c r="JIM15" s="113"/>
      <c r="JIN15" s="113"/>
      <c r="JIO15" s="113"/>
      <c r="JIP15" s="113"/>
      <c r="JIQ15" s="113"/>
      <c r="JIR15" s="113"/>
      <c r="JIS15" s="113"/>
      <c r="JIT15" s="113"/>
      <c r="JIU15" s="113"/>
      <c r="JIV15" s="113"/>
      <c r="JIW15" s="113"/>
      <c r="JIX15" s="113"/>
      <c r="JIY15" s="113"/>
      <c r="JIZ15" s="113"/>
      <c r="JJA15" s="113"/>
      <c r="JJB15" s="113"/>
      <c r="JJC15" s="113"/>
      <c r="JJD15" s="113"/>
      <c r="JJE15" s="113"/>
      <c r="JJF15" s="113"/>
      <c r="JJG15" s="113"/>
      <c r="JJH15" s="113"/>
      <c r="JJI15" s="113"/>
      <c r="JJJ15" s="113"/>
      <c r="JJK15" s="113"/>
      <c r="JJL15" s="113"/>
      <c r="JJM15" s="113"/>
      <c r="JJN15" s="113"/>
      <c r="JJO15" s="113"/>
      <c r="JJP15" s="113"/>
      <c r="JJQ15" s="113"/>
      <c r="JJR15" s="113"/>
      <c r="JJS15" s="113"/>
      <c r="JJT15" s="113"/>
      <c r="JJU15" s="113"/>
      <c r="JJV15" s="113"/>
      <c r="JJW15" s="113"/>
      <c r="JJX15" s="113"/>
      <c r="JJY15" s="113"/>
      <c r="JJZ15" s="113"/>
      <c r="JKA15" s="113"/>
      <c r="JKB15" s="113"/>
      <c r="JKC15" s="113"/>
      <c r="JKD15" s="113"/>
      <c r="JKE15" s="113"/>
      <c r="JKF15" s="113"/>
      <c r="JKG15" s="113"/>
      <c r="JKH15" s="113"/>
      <c r="JKI15" s="113"/>
      <c r="JKJ15" s="113"/>
      <c r="JKK15" s="113"/>
      <c r="JKL15" s="113"/>
      <c r="JKM15" s="113"/>
      <c r="JKN15" s="113"/>
      <c r="JKO15" s="113"/>
      <c r="JKP15" s="113"/>
      <c r="JKQ15" s="113"/>
      <c r="JKR15" s="113"/>
      <c r="JKS15" s="113"/>
      <c r="JKT15" s="113"/>
      <c r="JKU15" s="113"/>
      <c r="JKV15" s="113"/>
      <c r="JKW15" s="113"/>
      <c r="JKX15" s="113"/>
      <c r="JKY15" s="113"/>
      <c r="JKZ15" s="113"/>
      <c r="JLA15" s="113"/>
      <c r="JLB15" s="113"/>
      <c r="JLC15" s="113"/>
      <c r="JLD15" s="113"/>
      <c r="JLE15" s="113"/>
      <c r="JLF15" s="113"/>
      <c r="JLG15" s="113"/>
      <c r="JLH15" s="113"/>
      <c r="JLI15" s="113"/>
      <c r="JLJ15" s="113"/>
      <c r="JLK15" s="113"/>
      <c r="JLL15" s="113"/>
      <c r="JLM15" s="113"/>
      <c r="JLN15" s="113"/>
      <c r="JLO15" s="113"/>
      <c r="JLP15" s="113"/>
      <c r="JLQ15" s="113"/>
      <c r="JLR15" s="113"/>
      <c r="JLS15" s="113"/>
      <c r="JLT15" s="113"/>
      <c r="JLU15" s="113"/>
      <c r="JLV15" s="113"/>
      <c r="JLW15" s="113"/>
      <c r="JLX15" s="113"/>
      <c r="JLY15" s="113"/>
      <c r="JLZ15" s="113"/>
      <c r="JMA15" s="113"/>
      <c r="JMB15" s="113"/>
      <c r="JMC15" s="113"/>
      <c r="JMD15" s="113"/>
      <c r="JME15" s="113"/>
      <c r="JMF15" s="113"/>
      <c r="JMG15" s="113"/>
      <c r="JMH15" s="113"/>
      <c r="JMI15" s="113"/>
      <c r="JMJ15" s="113"/>
      <c r="JMK15" s="113"/>
      <c r="JML15" s="113"/>
      <c r="JMM15" s="113"/>
      <c r="JMN15" s="113"/>
      <c r="JMO15" s="113"/>
      <c r="JMP15" s="113"/>
      <c r="JMQ15" s="113"/>
      <c r="JMR15" s="113"/>
      <c r="JMS15" s="113"/>
      <c r="JMT15" s="113"/>
      <c r="JMU15" s="113"/>
      <c r="JMV15" s="113"/>
      <c r="JMW15" s="113"/>
      <c r="JMX15" s="113"/>
      <c r="JMY15" s="113"/>
      <c r="JMZ15" s="113"/>
      <c r="JNA15" s="113"/>
      <c r="JNB15" s="113"/>
      <c r="JNC15" s="113"/>
      <c r="JND15" s="113"/>
      <c r="JNE15" s="113"/>
      <c r="JNF15" s="113"/>
      <c r="JNG15" s="113"/>
      <c r="JNH15" s="113"/>
      <c r="JNI15" s="113"/>
      <c r="JNJ15" s="113"/>
      <c r="JNK15" s="113"/>
      <c r="JNL15" s="113"/>
      <c r="JNM15" s="113"/>
      <c r="JNN15" s="113"/>
      <c r="JNO15" s="113"/>
      <c r="JNP15" s="113"/>
      <c r="JNQ15" s="113"/>
      <c r="JNR15" s="113"/>
      <c r="JNS15" s="113"/>
      <c r="JNT15" s="113"/>
      <c r="JNU15" s="113"/>
      <c r="JNV15" s="113"/>
      <c r="JNW15" s="113"/>
      <c r="JNX15" s="113"/>
      <c r="JNY15" s="113"/>
      <c r="JNZ15" s="113"/>
      <c r="JOA15" s="113"/>
      <c r="JOB15" s="113"/>
      <c r="JOC15" s="113"/>
      <c r="JOD15" s="113"/>
      <c r="JOE15" s="113"/>
      <c r="JOF15" s="113"/>
      <c r="JOG15" s="113"/>
      <c r="JOH15" s="113"/>
      <c r="JOI15" s="113"/>
      <c r="JOJ15" s="113"/>
      <c r="JOK15" s="113"/>
      <c r="JOL15" s="113"/>
      <c r="JOM15" s="113"/>
      <c r="JON15" s="113"/>
      <c r="JOO15" s="113"/>
      <c r="JOP15" s="113"/>
      <c r="JOQ15" s="113"/>
      <c r="JOR15" s="113"/>
      <c r="JOS15" s="113"/>
      <c r="JOT15" s="113"/>
      <c r="JOU15" s="113"/>
      <c r="JOV15" s="113"/>
      <c r="JOW15" s="113"/>
      <c r="JOX15" s="113"/>
      <c r="JOY15" s="113"/>
      <c r="JOZ15" s="113"/>
      <c r="JPA15" s="113"/>
      <c r="JPB15" s="113"/>
      <c r="JPC15" s="113"/>
      <c r="JPD15" s="113"/>
      <c r="JPE15" s="113"/>
      <c r="JPF15" s="113"/>
      <c r="JPG15" s="113"/>
      <c r="JPH15" s="113"/>
      <c r="JPI15" s="113"/>
      <c r="JPJ15" s="113"/>
      <c r="JPK15" s="113"/>
      <c r="JPL15" s="113"/>
      <c r="JPM15" s="113"/>
      <c r="JPN15" s="113"/>
      <c r="JPO15" s="113"/>
      <c r="JPP15" s="113"/>
      <c r="JPQ15" s="113"/>
      <c r="JPR15" s="113"/>
      <c r="JPS15" s="113"/>
      <c r="JPT15" s="113"/>
      <c r="JPU15" s="113"/>
      <c r="JPV15" s="113"/>
      <c r="JPW15" s="113"/>
      <c r="JPX15" s="113"/>
      <c r="JPY15" s="113"/>
      <c r="JPZ15" s="113"/>
      <c r="JQA15" s="113"/>
      <c r="JQB15" s="113"/>
      <c r="JQC15" s="113"/>
      <c r="JQD15" s="113"/>
      <c r="JQE15" s="113"/>
      <c r="JQF15" s="113"/>
      <c r="JQG15" s="113"/>
      <c r="JQH15" s="113"/>
      <c r="JQI15" s="113"/>
      <c r="JQJ15" s="113"/>
      <c r="JQK15" s="113"/>
      <c r="JQL15" s="113"/>
      <c r="JQM15" s="113"/>
      <c r="JQN15" s="113"/>
      <c r="JQO15" s="113"/>
      <c r="JQP15" s="113"/>
      <c r="JQQ15" s="113"/>
      <c r="JQR15" s="113"/>
      <c r="JQS15" s="113"/>
      <c r="JQT15" s="113"/>
      <c r="JQU15" s="113"/>
      <c r="JQV15" s="113"/>
      <c r="JQW15" s="113"/>
      <c r="JQX15" s="113"/>
      <c r="JQY15" s="113"/>
      <c r="JQZ15" s="113"/>
      <c r="JRA15" s="113"/>
      <c r="JRB15" s="113"/>
      <c r="JRC15" s="113"/>
      <c r="JRD15" s="113"/>
      <c r="JRE15" s="113"/>
      <c r="JRF15" s="113"/>
      <c r="JRG15" s="113"/>
      <c r="JRH15" s="113"/>
      <c r="JRI15" s="113"/>
      <c r="JRJ15" s="113"/>
      <c r="JRK15" s="113"/>
      <c r="JRL15" s="113"/>
      <c r="JRM15" s="113"/>
      <c r="JRN15" s="113"/>
      <c r="JRO15" s="113"/>
      <c r="JRP15" s="113"/>
      <c r="JRQ15" s="113"/>
      <c r="JRR15" s="113"/>
      <c r="JRS15" s="113"/>
      <c r="JRT15" s="113"/>
      <c r="JRU15" s="113"/>
      <c r="JRV15" s="113"/>
      <c r="JRW15" s="113"/>
      <c r="JRX15" s="113"/>
      <c r="JRY15" s="113"/>
      <c r="JRZ15" s="113"/>
      <c r="JSA15" s="113"/>
      <c r="JSB15" s="113"/>
      <c r="JSC15" s="113"/>
      <c r="JSD15" s="113"/>
      <c r="JSE15" s="113"/>
      <c r="JSF15" s="113"/>
      <c r="JSG15" s="113"/>
      <c r="JSH15" s="113"/>
      <c r="JSI15" s="113"/>
      <c r="JSJ15" s="113"/>
      <c r="JSK15" s="113"/>
      <c r="JSL15" s="113"/>
      <c r="JSM15" s="113"/>
      <c r="JSN15" s="113"/>
      <c r="JSO15" s="113"/>
      <c r="JSP15" s="113"/>
      <c r="JSQ15" s="113"/>
      <c r="JSR15" s="113"/>
      <c r="JSS15" s="113"/>
      <c r="JST15" s="113"/>
      <c r="JSU15" s="113"/>
      <c r="JSV15" s="113"/>
      <c r="JSW15" s="113"/>
      <c r="JSX15" s="113"/>
      <c r="JSY15" s="113"/>
      <c r="JSZ15" s="113"/>
      <c r="JTA15" s="113"/>
      <c r="JTB15" s="113"/>
      <c r="JTC15" s="113"/>
      <c r="JTD15" s="113"/>
      <c r="JTE15" s="113"/>
      <c r="JTF15" s="113"/>
      <c r="JTG15" s="113"/>
      <c r="JTH15" s="113"/>
      <c r="JTI15" s="113"/>
      <c r="JTJ15" s="113"/>
      <c r="JTK15" s="113"/>
      <c r="JTL15" s="113"/>
      <c r="JTM15" s="113"/>
      <c r="JTN15" s="113"/>
      <c r="JTO15" s="113"/>
      <c r="JTP15" s="113"/>
      <c r="JTQ15" s="113"/>
      <c r="JTR15" s="113"/>
      <c r="JTS15" s="113"/>
      <c r="JTT15" s="113"/>
      <c r="JTU15" s="113"/>
      <c r="JTV15" s="113"/>
      <c r="JTW15" s="113"/>
      <c r="JTX15" s="113"/>
      <c r="JTY15" s="113"/>
      <c r="JTZ15" s="113"/>
      <c r="JUA15" s="113"/>
      <c r="JUB15" s="113"/>
      <c r="JUC15" s="113"/>
      <c r="JUD15" s="113"/>
      <c r="JUE15" s="113"/>
      <c r="JUF15" s="113"/>
      <c r="JUG15" s="113"/>
      <c r="JUH15" s="113"/>
      <c r="JUI15" s="113"/>
      <c r="JUJ15" s="113"/>
      <c r="JUK15" s="113"/>
      <c r="JUL15" s="113"/>
      <c r="JUM15" s="113"/>
      <c r="JUN15" s="113"/>
      <c r="JUO15" s="113"/>
      <c r="JUP15" s="113"/>
      <c r="JUQ15" s="113"/>
      <c r="JUR15" s="113"/>
      <c r="JUS15" s="113"/>
      <c r="JUT15" s="113"/>
      <c r="JUU15" s="113"/>
      <c r="JUV15" s="113"/>
      <c r="JUW15" s="113"/>
      <c r="JUX15" s="113"/>
      <c r="JUY15" s="113"/>
      <c r="JUZ15" s="113"/>
      <c r="JVA15" s="113"/>
      <c r="JVB15" s="113"/>
      <c r="JVC15" s="113"/>
      <c r="JVD15" s="113"/>
      <c r="JVE15" s="113"/>
      <c r="JVF15" s="113"/>
      <c r="JVG15" s="113"/>
      <c r="JVH15" s="113"/>
      <c r="JVI15" s="113"/>
      <c r="JVJ15" s="113"/>
      <c r="JVK15" s="113"/>
      <c r="JVL15" s="113"/>
      <c r="JVM15" s="113"/>
      <c r="JVN15" s="113"/>
      <c r="JVO15" s="113"/>
      <c r="JVP15" s="113"/>
      <c r="JVQ15" s="113"/>
      <c r="JVR15" s="113"/>
      <c r="JVS15" s="113"/>
      <c r="JVT15" s="113"/>
      <c r="JVU15" s="113"/>
      <c r="JVV15" s="113"/>
      <c r="JVW15" s="113"/>
      <c r="JVX15" s="113"/>
      <c r="JVY15" s="113"/>
      <c r="JVZ15" s="113"/>
      <c r="JWA15" s="113"/>
      <c r="JWB15" s="113"/>
      <c r="JWC15" s="113"/>
      <c r="JWD15" s="113"/>
      <c r="JWE15" s="113"/>
      <c r="JWF15" s="113"/>
      <c r="JWG15" s="113"/>
      <c r="JWH15" s="113"/>
      <c r="JWI15" s="113"/>
      <c r="JWJ15" s="113"/>
      <c r="JWK15" s="113"/>
      <c r="JWL15" s="113"/>
      <c r="JWM15" s="113"/>
      <c r="JWN15" s="113"/>
      <c r="JWO15" s="113"/>
      <c r="JWP15" s="113"/>
      <c r="JWQ15" s="113"/>
      <c r="JWR15" s="113"/>
      <c r="JWS15" s="113"/>
      <c r="JWT15" s="113"/>
      <c r="JWU15" s="113"/>
      <c r="JWV15" s="113"/>
      <c r="JWW15" s="113"/>
      <c r="JWX15" s="113"/>
      <c r="JWY15" s="113"/>
      <c r="JWZ15" s="113"/>
      <c r="JXA15" s="113"/>
      <c r="JXB15" s="113"/>
      <c r="JXC15" s="113"/>
      <c r="JXD15" s="113"/>
      <c r="JXE15" s="113"/>
      <c r="JXF15" s="113"/>
      <c r="JXG15" s="113"/>
      <c r="JXH15" s="113"/>
      <c r="JXI15" s="113"/>
      <c r="JXJ15" s="113"/>
      <c r="JXK15" s="113"/>
      <c r="JXL15" s="113"/>
      <c r="JXM15" s="113"/>
      <c r="JXN15" s="113"/>
      <c r="JXO15" s="113"/>
      <c r="JXP15" s="113"/>
      <c r="JXQ15" s="113"/>
      <c r="JXR15" s="113"/>
      <c r="JXS15" s="113"/>
      <c r="JXT15" s="113"/>
      <c r="JXU15" s="113"/>
      <c r="JXV15" s="113"/>
      <c r="JXW15" s="113"/>
      <c r="JXX15" s="113"/>
      <c r="JXY15" s="113"/>
      <c r="JXZ15" s="113"/>
      <c r="JYA15" s="113"/>
      <c r="JYB15" s="113"/>
      <c r="JYC15" s="113"/>
      <c r="JYD15" s="113"/>
      <c r="JYE15" s="113"/>
      <c r="JYF15" s="113"/>
      <c r="JYG15" s="113"/>
      <c r="JYH15" s="113"/>
      <c r="JYI15" s="113"/>
      <c r="JYJ15" s="113"/>
      <c r="JYK15" s="113"/>
      <c r="JYL15" s="113"/>
      <c r="JYM15" s="113"/>
      <c r="JYN15" s="113"/>
      <c r="JYO15" s="113"/>
      <c r="JYP15" s="113"/>
      <c r="JYQ15" s="113"/>
      <c r="JYR15" s="113"/>
      <c r="JYS15" s="113"/>
      <c r="JYT15" s="113"/>
      <c r="JYU15" s="113"/>
      <c r="JYV15" s="113"/>
      <c r="JYW15" s="113"/>
      <c r="JYX15" s="113"/>
      <c r="JYY15" s="113"/>
      <c r="JYZ15" s="113"/>
      <c r="JZA15" s="113"/>
      <c r="JZB15" s="113"/>
      <c r="JZC15" s="113"/>
      <c r="JZD15" s="113"/>
      <c r="JZE15" s="113"/>
      <c r="JZF15" s="113"/>
      <c r="JZG15" s="113"/>
      <c r="JZH15" s="113"/>
      <c r="JZI15" s="113"/>
      <c r="JZJ15" s="113"/>
      <c r="JZK15" s="113"/>
      <c r="JZL15" s="113"/>
      <c r="JZM15" s="113"/>
      <c r="JZN15" s="113"/>
      <c r="JZO15" s="113"/>
      <c r="JZP15" s="113"/>
      <c r="JZQ15" s="113"/>
      <c r="JZR15" s="113"/>
      <c r="JZS15" s="113"/>
      <c r="JZT15" s="113"/>
      <c r="JZU15" s="113"/>
      <c r="JZV15" s="113"/>
      <c r="JZW15" s="113"/>
      <c r="JZX15" s="113"/>
      <c r="JZY15" s="113"/>
      <c r="JZZ15" s="113"/>
      <c r="KAA15" s="113"/>
      <c r="KAB15" s="113"/>
      <c r="KAC15" s="113"/>
      <c r="KAD15" s="113"/>
      <c r="KAE15" s="113"/>
      <c r="KAF15" s="113"/>
      <c r="KAG15" s="113"/>
      <c r="KAH15" s="113"/>
      <c r="KAI15" s="113"/>
      <c r="KAJ15" s="113"/>
      <c r="KAK15" s="113"/>
      <c r="KAL15" s="113"/>
      <c r="KAM15" s="113"/>
      <c r="KAN15" s="113"/>
      <c r="KAO15" s="113"/>
      <c r="KAP15" s="113"/>
      <c r="KAQ15" s="113"/>
      <c r="KAR15" s="113"/>
      <c r="KAS15" s="113"/>
      <c r="KAT15" s="113"/>
      <c r="KAU15" s="113"/>
      <c r="KAV15" s="113"/>
      <c r="KAW15" s="113"/>
      <c r="KAX15" s="113"/>
      <c r="KAY15" s="113"/>
      <c r="KAZ15" s="113"/>
      <c r="KBA15" s="113"/>
      <c r="KBB15" s="113"/>
      <c r="KBC15" s="113"/>
      <c r="KBD15" s="113"/>
      <c r="KBE15" s="113"/>
      <c r="KBF15" s="113"/>
      <c r="KBG15" s="113"/>
      <c r="KBH15" s="113"/>
      <c r="KBI15" s="113"/>
      <c r="KBJ15" s="113"/>
      <c r="KBK15" s="113"/>
      <c r="KBL15" s="113"/>
      <c r="KBM15" s="113"/>
      <c r="KBN15" s="113"/>
      <c r="KBO15" s="113"/>
      <c r="KBP15" s="113"/>
      <c r="KBQ15" s="113"/>
      <c r="KBR15" s="113"/>
      <c r="KBS15" s="113"/>
      <c r="KBT15" s="113"/>
      <c r="KBU15" s="113"/>
      <c r="KBV15" s="113"/>
      <c r="KBW15" s="113"/>
      <c r="KBX15" s="113"/>
      <c r="KBY15" s="113"/>
      <c r="KBZ15" s="113"/>
      <c r="KCA15" s="113"/>
      <c r="KCB15" s="113"/>
      <c r="KCC15" s="113"/>
      <c r="KCD15" s="113"/>
      <c r="KCE15" s="113"/>
      <c r="KCF15" s="113"/>
      <c r="KCG15" s="113"/>
      <c r="KCH15" s="113"/>
      <c r="KCI15" s="113"/>
      <c r="KCJ15" s="113"/>
      <c r="KCK15" s="113"/>
      <c r="KCL15" s="113"/>
      <c r="KCM15" s="113"/>
      <c r="KCN15" s="113"/>
      <c r="KCO15" s="113"/>
      <c r="KCP15" s="113"/>
      <c r="KCQ15" s="113"/>
      <c r="KCR15" s="113"/>
      <c r="KCS15" s="113"/>
      <c r="KCT15" s="113"/>
      <c r="KCU15" s="113"/>
      <c r="KCV15" s="113"/>
      <c r="KCW15" s="113"/>
      <c r="KCX15" s="113"/>
      <c r="KCY15" s="113"/>
      <c r="KCZ15" s="113"/>
      <c r="KDA15" s="113"/>
      <c r="KDB15" s="113"/>
      <c r="KDC15" s="113"/>
      <c r="KDD15" s="113"/>
      <c r="KDE15" s="113"/>
      <c r="KDF15" s="113"/>
      <c r="KDG15" s="113"/>
      <c r="KDH15" s="113"/>
      <c r="KDI15" s="113"/>
      <c r="KDJ15" s="113"/>
      <c r="KDK15" s="113"/>
      <c r="KDL15" s="113"/>
      <c r="KDM15" s="113"/>
      <c r="KDN15" s="113"/>
      <c r="KDO15" s="113"/>
      <c r="KDP15" s="113"/>
      <c r="KDQ15" s="113"/>
      <c r="KDR15" s="113"/>
      <c r="KDS15" s="113"/>
      <c r="KDT15" s="113"/>
      <c r="KDU15" s="113"/>
      <c r="KDV15" s="113"/>
      <c r="KDW15" s="113"/>
      <c r="KDX15" s="113"/>
      <c r="KDY15" s="113"/>
      <c r="KDZ15" s="113"/>
      <c r="KEA15" s="113"/>
      <c r="KEB15" s="113"/>
      <c r="KEC15" s="113"/>
      <c r="KED15" s="113"/>
      <c r="KEE15" s="113"/>
      <c r="KEF15" s="113"/>
      <c r="KEG15" s="113"/>
      <c r="KEH15" s="113"/>
      <c r="KEI15" s="113"/>
      <c r="KEJ15" s="113"/>
      <c r="KEK15" s="113"/>
      <c r="KEL15" s="113"/>
      <c r="KEM15" s="113"/>
      <c r="KEN15" s="113"/>
      <c r="KEO15" s="113"/>
      <c r="KEP15" s="113"/>
      <c r="KEQ15" s="113"/>
      <c r="KER15" s="113"/>
      <c r="KES15" s="113"/>
      <c r="KET15" s="113"/>
      <c r="KEU15" s="113"/>
      <c r="KEV15" s="113"/>
      <c r="KEW15" s="113"/>
      <c r="KEX15" s="113"/>
      <c r="KEY15" s="113"/>
      <c r="KEZ15" s="113"/>
      <c r="KFA15" s="113"/>
      <c r="KFB15" s="113"/>
      <c r="KFC15" s="113"/>
      <c r="KFD15" s="113"/>
      <c r="KFE15" s="113"/>
      <c r="KFF15" s="113"/>
      <c r="KFG15" s="113"/>
      <c r="KFH15" s="113"/>
      <c r="KFI15" s="113"/>
      <c r="KFJ15" s="113"/>
      <c r="KFK15" s="113"/>
      <c r="KFL15" s="113"/>
      <c r="KFM15" s="113"/>
      <c r="KFN15" s="113"/>
      <c r="KFO15" s="113"/>
      <c r="KFP15" s="113"/>
      <c r="KFQ15" s="113"/>
      <c r="KFR15" s="113"/>
      <c r="KFS15" s="113"/>
      <c r="KFT15" s="113"/>
      <c r="KFU15" s="113"/>
      <c r="KFV15" s="113"/>
      <c r="KFW15" s="113"/>
      <c r="KFX15" s="113"/>
      <c r="KFY15" s="113"/>
      <c r="KFZ15" s="113"/>
      <c r="KGA15" s="113"/>
      <c r="KGB15" s="113"/>
      <c r="KGC15" s="113"/>
      <c r="KGD15" s="113"/>
      <c r="KGE15" s="113"/>
      <c r="KGF15" s="113"/>
      <c r="KGG15" s="113"/>
      <c r="KGH15" s="113"/>
      <c r="KGI15" s="113"/>
      <c r="KGJ15" s="113"/>
      <c r="KGK15" s="113"/>
      <c r="KGL15" s="113"/>
      <c r="KGM15" s="113"/>
      <c r="KGN15" s="113"/>
      <c r="KGO15" s="113"/>
      <c r="KGP15" s="113"/>
      <c r="KGQ15" s="113"/>
      <c r="KGR15" s="113"/>
      <c r="KGS15" s="113"/>
      <c r="KGT15" s="113"/>
      <c r="KGU15" s="113"/>
      <c r="KGV15" s="113"/>
      <c r="KGW15" s="113"/>
      <c r="KGX15" s="113"/>
      <c r="KGY15" s="113"/>
      <c r="KGZ15" s="113"/>
      <c r="KHA15" s="113"/>
      <c r="KHB15" s="113"/>
      <c r="KHC15" s="113"/>
      <c r="KHD15" s="113"/>
      <c r="KHE15" s="113"/>
      <c r="KHF15" s="113"/>
      <c r="KHG15" s="113"/>
      <c r="KHH15" s="113"/>
      <c r="KHI15" s="113"/>
      <c r="KHJ15" s="113"/>
      <c r="KHK15" s="113"/>
      <c r="KHL15" s="113"/>
      <c r="KHM15" s="113"/>
      <c r="KHN15" s="113"/>
      <c r="KHO15" s="113"/>
      <c r="KHP15" s="113"/>
      <c r="KHQ15" s="113"/>
      <c r="KHR15" s="113"/>
      <c r="KHS15" s="113"/>
      <c r="KHT15" s="113"/>
      <c r="KHU15" s="113"/>
      <c r="KHV15" s="113"/>
      <c r="KHW15" s="113"/>
      <c r="KHX15" s="113"/>
      <c r="KHY15" s="113"/>
      <c r="KHZ15" s="113"/>
      <c r="KIA15" s="113"/>
      <c r="KIB15" s="113"/>
      <c r="KIC15" s="113"/>
      <c r="KID15" s="113"/>
      <c r="KIE15" s="113"/>
      <c r="KIF15" s="113"/>
      <c r="KIG15" s="113"/>
      <c r="KIH15" s="113"/>
      <c r="KII15" s="113"/>
      <c r="KIJ15" s="113"/>
      <c r="KIK15" s="113"/>
      <c r="KIL15" s="113"/>
      <c r="KIM15" s="113"/>
      <c r="KIN15" s="113"/>
      <c r="KIO15" s="113"/>
      <c r="KIP15" s="113"/>
      <c r="KIQ15" s="113"/>
      <c r="KIR15" s="113"/>
      <c r="KIS15" s="113"/>
      <c r="KIT15" s="113"/>
      <c r="KIU15" s="113"/>
      <c r="KIV15" s="113"/>
      <c r="KIW15" s="113"/>
      <c r="KIX15" s="113"/>
      <c r="KIY15" s="113"/>
      <c r="KIZ15" s="113"/>
      <c r="KJA15" s="113"/>
      <c r="KJB15" s="113"/>
      <c r="KJC15" s="113"/>
      <c r="KJD15" s="113"/>
      <c r="KJE15" s="113"/>
      <c r="KJF15" s="113"/>
      <c r="KJG15" s="113"/>
      <c r="KJH15" s="113"/>
      <c r="KJI15" s="113"/>
      <c r="KJJ15" s="113"/>
      <c r="KJK15" s="113"/>
      <c r="KJL15" s="113"/>
      <c r="KJM15" s="113"/>
      <c r="KJN15" s="113"/>
      <c r="KJO15" s="113"/>
      <c r="KJP15" s="113"/>
      <c r="KJQ15" s="113"/>
      <c r="KJR15" s="113"/>
      <c r="KJS15" s="113"/>
      <c r="KJT15" s="113"/>
      <c r="KJU15" s="113"/>
      <c r="KJV15" s="113"/>
      <c r="KJW15" s="113"/>
      <c r="KJX15" s="113"/>
      <c r="KJY15" s="113"/>
      <c r="KJZ15" s="113"/>
      <c r="KKA15" s="113"/>
      <c r="KKB15" s="113"/>
      <c r="KKC15" s="113"/>
      <c r="KKD15" s="113"/>
      <c r="KKE15" s="113"/>
      <c r="KKF15" s="113"/>
      <c r="KKG15" s="113"/>
      <c r="KKH15" s="113"/>
      <c r="KKI15" s="113"/>
      <c r="KKJ15" s="113"/>
      <c r="KKK15" s="113"/>
      <c r="KKL15" s="113"/>
      <c r="KKM15" s="113"/>
      <c r="KKN15" s="113"/>
      <c r="KKO15" s="113"/>
      <c r="KKP15" s="113"/>
      <c r="KKQ15" s="113"/>
      <c r="KKR15" s="113"/>
      <c r="KKS15" s="113"/>
      <c r="KKT15" s="113"/>
      <c r="KKU15" s="113"/>
      <c r="KKV15" s="113"/>
      <c r="KKW15" s="113"/>
      <c r="KKX15" s="113"/>
      <c r="KKY15" s="113"/>
      <c r="KKZ15" s="113"/>
      <c r="KLA15" s="113"/>
      <c r="KLB15" s="113"/>
      <c r="KLC15" s="113"/>
      <c r="KLD15" s="113"/>
      <c r="KLE15" s="113"/>
      <c r="KLF15" s="113"/>
      <c r="KLG15" s="113"/>
      <c r="KLH15" s="113"/>
      <c r="KLI15" s="113"/>
      <c r="KLJ15" s="113"/>
      <c r="KLK15" s="113"/>
      <c r="KLL15" s="113"/>
      <c r="KLM15" s="113"/>
      <c r="KLN15" s="113"/>
      <c r="KLO15" s="113"/>
      <c r="KLP15" s="113"/>
      <c r="KLQ15" s="113"/>
      <c r="KLR15" s="113"/>
      <c r="KLS15" s="113"/>
      <c r="KLT15" s="113"/>
      <c r="KLU15" s="113"/>
      <c r="KLV15" s="113"/>
      <c r="KLW15" s="113"/>
      <c r="KLX15" s="113"/>
      <c r="KLY15" s="113"/>
      <c r="KLZ15" s="113"/>
      <c r="KMA15" s="113"/>
      <c r="KMB15" s="113"/>
      <c r="KMC15" s="113"/>
      <c r="KMD15" s="113"/>
      <c r="KME15" s="113"/>
      <c r="KMF15" s="113"/>
      <c r="KMG15" s="113"/>
      <c r="KMH15" s="113"/>
      <c r="KMI15" s="113"/>
      <c r="KMJ15" s="113"/>
      <c r="KMK15" s="113"/>
      <c r="KML15" s="113"/>
      <c r="KMM15" s="113"/>
      <c r="KMN15" s="113"/>
      <c r="KMO15" s="113"/>
      <c r="KMP15" s="113"/>
      <c r="KMQ15" s="113"/>
      <c r="KMR15" s="113"/>
      <c r="KMS15" s="113"/>
      <c r="KMT15" s="113"/>
      <c r="KMU15" s="113"/>
      <c r="KMV15" s="113"/>
      <c r="KMW15" s="113"/>
      <c r="KMX15" s="113"/>
      <c r="KMY15" s="113"/>
      <c r="KMZ15" s="113"/>
      <c r="KNA15" s="113"/>
      <c r="KNB15" s="113"/>
      <c r="KNC15" s="113"/>
      <c r="KND15" s="113"/>
      <c r="KNE15" s="113"/>
      <c r="KNF15" s="113"/>
      <c r="KNG15" s="113"/>
      <c r="KNH15" s="113"/>
      <c r="KNI15" s="113"/>
      <c r="KNJ15" s="113"/>
      <c r="KNK15" s="113"/>
      <c r="KNL15" s="113"/>
      <c r="KNM15" s="113"/>
      <c r="KNN15" s="113"/>
      <c r="KNO15" s="113"/>
      <c r="KNP15" s="113"/>
      <c r="KNQ15" s="113"/>
      <c r="KNR15" s="113"/>
      <c r="KNS15" s="113"/>
      <c r="KNT15" s="113"/>
      <c r="KNU15" s="113"/>
      <c r="KNV15" s="113"/>
      <c r="KNW15" s="113"/>
      <c r="KNX15" s="113"/>
      <c r="KNY15" s="113"/>
      <c r="KNZ15" s="113"/>
      <c r="KOA15" s="113"/>
      <c r="KOB15" s="113"/>
      <c r="KOC15" s="113"/>
      <c r="KOD15" s="113"/>
      <c r="KOE15" s="113"/>
      <c r="KOF15" s="113"/>
      <c r="KOG15" s="113"/>
      <c r="KOH15" s="113"/>
      <c r="KOI15" s="113"/>
      <c r="KOJ15" s="113"/>
      <c r="KOK15" s="113"/>
      <c r="KOL15" s="113"/>
      <c r="KOM15" s="113"/>
      <c r="KON15" s="113"/>
      <c r="KOO15" s="113"/>
      <c r="KOP15" s="113"/>
      <c r="KOQ15" s="113"/>
      <c r="KOR15" s="113"/>
      <c r="KOS15" s="113"/>
      <c r="KOT15" s="113"/>
      <c r="KOU15" s="113"/>
      <c r="KOV15" s="113"/>
      <c r="KOW15" s="113"/>
      <c r="KOX15" s="113"/>
      <c r="KOY15" s="113"/>
      <c r="KOZ15" s="113"/>
      <c r="KPA15" s="113"/>
      <c r="KPB15" s="113"/>
      <c r="KPC15" s="113"/>
      <c r="KPD15" s="113"/>
      <c r="KPE15" s="113"/>
      <c r="KPF15" s="113"/>
      <c r="KPG15" s="113"/>
      <c r="KPH15" s="113"/>
      <c r="KPI15" s="113"/>
      <c r="KPJ15" s="113"/>
      <c r="KPK15" s="113"/>
      <c r="KPL15" s="113"/>
      <c r="KPM15" s="113"/>
      <c r="KPN15" s="113"/>
      <c r="KPO15" s="113"/>
      <c r="KPP15" s="113"/>
      <c r="KPQ15" s="113"/>
      <c r="KPR15" s="113"/>
      <c r="KPS15" s="113"/>
      <c r="KPT15" s="113"/>
      <c r="KPU15" s="113"/>
      <c r="KPV15" s="113"/>
      <c r="KPW15" s="113"/>
      <c r="KPX15" s="113"/>
      <c r="KPY15" s="113"/>
      <c r="KPZ15" s="113"/>
      <c r="KQA15" s="113"/>
      <c r="KQB15" s="113"/>
      <c r="KQC15" s="113"/>
      <c r="KQD15" s="113"/>
      <c r="KQE15" s="113"/>
      <c r="KQF15" s="113"/>
      <c r="KQG15" s="113"/>
      <c r="KQH15" s="113"/>
      <c r="KQI15" s="113"/>
      <c r="KQJ15" s="113"/>
      <c r="KQK15" s="113"/>
      <c r="KQL15" s="113"/>
      <c r="KQM15" s="113"/>
      <c r="KQN15" s="113"/>
      <c r="KQO15" s="113"/>
      <c r="KQP15" s="113"/>
      <c r="KQQ15" s="113"/>
      <c r="KQR15" s="113"/>
      <c r="KQS15" s="113"/>
      <c r="KQT15" s="113"/>
      <c r="KQU15" s="113"/>
      <c r="KQV15" s="113"/>
      <c r="KQW15" s="113"/>
      <c r="KQX15" s="113"/>
      <c r="KQY15" s="113"/>
      <c r="KQZ15" s="113"/>
      <c r="KRA15" s="113"/>
      <c r="KRB15" s="113"/>
      <c r="KRC15" s="113"/>
      <c r="KRD15" s="113"/>
      <c r="KRE15" s="113"/>
      <c r="KRF15" s="113"/>
      <c r="KRG15" s="113"/>
      <c r="KRH15" s="113"/>
      <c r="KRI15" s="113"/>
      <c r="KRJ15" s="113"/>
      <c r="KRK15" s="113"/>
      <c r="KRL15" s="113"/>
      <c r="KRM15" s="113"/>
      <c r="KRN15" s="113"/>
      <c r="KRO15" s="113"/>
      <c r="KRP15" s="113"/>
      <c r="KRQ15" s="113"/>
      <c r="KRR15" s="113"/>
      <c r="KRS15" s="113"/>
      <c r="KRT15" s="113"/>
      <c r="KRU15" s="113"/>
      <c r="KRV15" s="113"/>
      <c r="KRW15" s="113"/>
      <c r="KRX15" s="113"/>
      <c r="KRY15" s="113"/>
      <c r="KRZ15" s="113"/>
      <c r="KSA15" s="113"/>
      <c r="KSB15" s="113"/>
      <c r="KSC15" s="113"/>
      <c r="KSD15" s="113"/>
      <c r="KSE15" s="113"/>
      <c r="KSF15" s="113"/>
      <c r="KSG15" s="113"/>
      <c r="KSH15" s="113"/>
      <c r="KSI15" s="113"/>
      <c r="KSJ15" s="113"/>
      <c r="KSK15" s="113"/>
      <c r="KSL15" s="113"/>
      <c r="KSM15" s="113"/>
      <c r="KSN15" s="113"/>
      <c r="KSO15" s="113"/>
      <c r="KSP15" s="113"/>
      <c r="KSQ15" s="113"/>
      <c r="KSR15" s="113"/>
      <c r="KSS15" s="113"/>
      <c r="KST15" s="113"/>
      <c r="KSU15" s="113"/>
      <c r="KSV15" s="113"/>
      <c r="KSW15" s="113"/>
      <c r="KSX15" s="113"/>
      <c r="KSY15" s="113"/>
      <c r="KSZ15" s="113"/>
      <c r="KTA15" s="113"/>
      <c r="KTB15" s="113"/>
      <c r="KTC15" s="113"/>
      <c r="KTD15" s="113"/>
      <c r="KTE15" s="113"/>
      <c r="KTF15" s="113"/>
      <c r="KTG15" s="113"/>
      <c r="KTH15" s="113"/>
      <c r="KTI15" s="113"/>
      <c r="KTJ15" s="113"/>
      <c r="KTK15" s="113"/>
      <c r="KTL15" s="113"/>
      <c r="KTM15" s="113"/>
      <c r="KTN15" s="113"/>
      <c r="KTO15" s="113"/>
      <c r="KTP15" s="113"/>
      <c r="KTQ15" s="113"/>
      <c r="KTR15" s="113"/>
      <c r="KTS15" s="113"/>
      <c r="KTT15" s="113"/>
      <c r="KTU15" s="113"/>
      <c r="KTV15" s="113"/>
      <c r="KTW15" s="113"/>
      <c r="KTX15" s="113"/>
      <c r="KTY15" s="113"/>
      <c r="KTZ15" s="113"/>
      <c r="KUA15" s="113"/>
      <c r="KUB15" s="113"/>
      <c r="KUC15" s="113"/>
      <c r="KUD15" s="113"/>
      <c r="KUE15" s="113"/>
      <c r="KUF15" s="113"/>
      <c r="KUG15" s="113"/>
      <c r="KUH15" s="113"/>
      <c r="KUI15" s="113"/>
      <c r="KUJ15" s="113"/>
      <c r="KUK15" s="113"/>
      <c r="KUL15" s="113"/>
      <c r="KUM15" s="113"/>
      <c r="KUN15" s="113"/>
      <c r="KUO15" s="113"/>
      <c r="KUP15" s="113"/>
      <c r="KUQ15" s="113"/>
      <c r="KUR15" s="113"/>
      <c r="KUS15" s="113"/>
      <c r="KUT15" s="113"/>
      <c r="KUU15" s="113"/>
      <c r="KUV15" s="113"/>
      <c r="KUW15" s="113"/>
      <c r="KUX15" s="113"/>
      <c r="KUY15" s="113"/>
      <c r="KUZ15" s="113"/>
      <c r="KVA15" s="113"/>
      <c r="KVB15" s="113"/>
      <c r="KVC15" s="113"/>
      <c r="KVD15" s="113"/>
      <c r="KVE15" s="113"/>
      <c r="KVF15" s="113"/>
      <c r="KVG15" s="113"/>
      <c r="KVH15" s="113"/>
      <c r="KVI15" s="113"/>
      <c r="KVJ15" s="113"/>
      <c r="KVK15" s="113"/>
      <c r="KVL15" s="113"/>
      <c r="KVM15" s="113"/>
      <c r="KVN15" s="113"/>
      <c r="KVO15" s="113"/>
      <c r="KVP15" s="113"/>
      <c r="KVQ15" s="113"/>
      <c r="KVR15" s="113"/>
      <c r="KVS15" s="113"/>
      <c r="KVT15" s="113"/>
      <c r="KVU15" s="113"/>
      <c r="KVV15" s="113"/>
      <c r="KVW15" s="113"/>
      <c r="KVX15" s="113"/>
      <c r="KVY15" s="113"/>
      <c r="KVZ15" s="113"/>
      <c r="KWA15" s="113"/>
      <c r="KWB15" s="113"/>
      <c r="KWC15" s="113"/>
      <c r="KWD15" s="113"/>
      <c r="KWE15" s="113"/>
      <c r="KWF15" s="113"/>
      <c r="KWG15" s="113"/>
      <c r="KWH15" s="113"/>
      <c r="KWI15" s="113"/>
      <c r="KWJ15" s="113"/>
      <c r="KWK15" s="113"/>
      <c r="KWL15" s="113"/>
      <c r="KWM15" s="113"/>
      <c r="KWN15" s="113"/>
      <c r="KWO15" s="113"/>
      <c r="KWP15" s="113"/>
      <c r="KWQ15" s="113"/>
      <c r="KWR15" s="113"/>
      <c r="KWS15" s="113"/>
      <c r="KWT15" s="113"/>
      <c r="KWU15" s="113"/>
      <c r="KWV15" s="113"/>
      <c r="KWW15" s="113"/>
      <c r="KWX15" s="113"/>
      <c r="KWY15" s="113"/>
      <c r="KWZ15" s="113"/>
      <c r="KXA15" s="113"/>
      <c r="KXB15" s="113"/>
      <c r="KXC15" s="113"/>
      <c r="KXD15" s="113"/>
      <c r="KXE15" s="113"/>
      <c r="KXF15" s="113"/>
      <c r="KXG15" s="113"/>
      <c r="KXH15" s="113"/>
      <c r="KXI15" s="113"/>
      <c r="KXJ15" s="113"/>
      <c r="KXK15" s="113"/>
      <c r="KXL15" s="113"/>
      <c r="KXM15" s="113"/>
      <c r="KXN15" s="113"/>
      <c r="KXO15" s="113"/>
      <c r="KXP15" s="113"/>
      <c r="KXQ15" s="113"/>
      <c r="KXR15" s="113"/>
      <c r="KXS15" s="113"/>
      <c r="KXT15" s="113"/>
      <c r="KXU15" s="113"/>
      <c r="KXV15" s="113"/>
      <c r="KXW15" s="113"/>
      <c r="KXX15" s="113"/>
      <c r="KXY15" s="113"/>
      <c r="KXZ15" s="113"/>
      <c r="KYA15" s="113"/>
      <c r="KYB15" s="113"/>
      <c r="KYC15" s="113"/>
      <c r="KYD15" s="113"/>
      <c r="KYE15" s="113"/>
      <c r="KYF15" s="113"/>
      <c r="KYG15" s="113"/>
      <c r="KYH15" s="113"/>
      <c r="KYI15" s="113"/>
      <c r="KYJ15" s="113"/>
      <c r="KYK15" s="113"/>
      <c r="KYL15" s="113"/>
      <c r="KYM15" s="113"/>
      <c r="KYN15" s="113"/>
      <c r="KYO15" s="113"/>
      <c r="KYP15" s="113"/>
      <c r="KYQ15" s="113"/>
      <c r="KYR15" s="113"/>
      <c r="KYS15" s="113"/>
      <c r="KYT15" s="113"/>
      <c r="KYU15" s="113"/>
      <c r="KYV15" s="113"/>
      <c r="KYW15" s="113"/>
      <c r="KYX15" s="113"/>
      <c r="KYY15" s="113"/>
      <c r="KYZ15" s="113"/>
      <c r="KZA15" s="113"/>
      <c r="KZB15" s="113"/>
      <c r="KZC15" s="113"/>
      <c r="KZD15" s="113"/>
      <c r="KZE15" s="113"/>
      <c r="KZF15" s="113"/>
      <c r="KZG15" s="113"/>
      <c r="KZH15" s="113"/>
      <c r="KZI15" s="113"/>
      <c r="KZJ15" s="113"/>
      <c r="KZK15" s="113"/>
      <c r="KZL15" s="113"/>
      <c r="KZM15" s="113"/>
      <c r="KZN15" s="113"/>
      <c r="KZO15" s="113"/>
      <c r="KZP15" s="113"/>
      <c r="KZQ15" s="113"/>
      <c r="KZR15" s="113"/>
      <c r="KZS15" s="113"/>
      <c r="KZT15" s="113"/>
      <c r="KZU15" s="113"/>
      <c r="KZV15" s="113"/>
      <c r="KZW15" s="113"/>
      <c r="KZX15" s="113"/>
      <c r="KZY15" s="113"/>
      <c r="KZZ15" s="113"/>
      <c r="LAA15" s="113"/>
      <c r="LAB15" s="113"/>
      <c r="LAC15" s="113"/>
      <c r="LAD15" s="113"/>
      <c r="LAE15" s="113"/>
      <c r="LAF15" s="113"/>
      <c r="LAG15" s="113"/>
      <c r="LAH15" s="113"/>
      <c r="LAI15" s="113"/>
      <c r="LAJ15" s="113"/>
      <c r="LAK15" s="113"/>
      <c r="LAL15" s="113"/>
      <c r="LAM15" s="113"/>
      <c r="LAN15" s="113"/>
      <c r="LAO15" s="113"/>
      <c r="LAP15" s="113"/>
      <c r="LAQ15" s="113"/>
      <c r="LAR15" s="113"/>
      <c r="LAS15" s="113"/>
      <c r="LAT15" s="113"/>
      <c r="LAU15" s="113"/>
      <c r="LAV15" s="113"/>
      <c r="LAW15" s="113"/>
      <c r="LAX15" s="113"/>
      <c r="LAY15" s="113"/>
      <c r="LAZ15" s="113"/>
      <c r="LBA15" s="113"/>
      <c r="LBB15" s="113"/>
      <c r="LBC15" s="113"/>
      <c r="LBD15" s="113"/>
      <c r="LBE15" s="113"/>
      <c r="LBF15" s="113"/>
      <c r="LBG15" s="113"/>
      <c r="LBH15" s="113"/>
      <c r="LBI15" s="113"/>
      <c r="LBJ15" s="113"/>
      <c r="LBK15" s="113"/>
      <c r="LBL15" s="113"/>
      <c r="LBM15" s="113"/>
      <c r="LBN15" s="113"/>
      <c r="LBO15" s="113"/>
      <c r="LBP15" s="113"/>
      <c r="LBQ15" s="113"/>
      <c r="LBR15" s="113"/>
      <c r="LBS15" s="113"/>
      <c r="LBT15" s="113"/>
      <c r="LBU15" s="113"/>
      <c r="LBV15" s="113"/>
      <c r="LBW15" s="113"/>
      <c r="LBX15" s="113"/>
      <c r="LBY15" s="113"/>
      <c r="LBZ15" s="113"/>
      <c r="LCA15" s="113"/>
      <c r="LCB15" s="113"/>
      <c r="LCC15" s="113"/>
      <c r="LCD15" s="113"/>
      <c r="LCE15" s="113"/>
      <c r="LCF15" s="113"/>
      <c r="LCG15" s="113"/>
      <c r="LCH15" s="113"/>
      <c r="LCI15" s="113"/>
      <c r="LCJ15" s="113"/>
      <c r="LCK15" s="113"/>
      <c r="LCL15" s="113"/>
      <c r="LCM15" s="113"/>
      <c r="LCN15" s="113"/>
      <c r="LCO15" s="113"/>
      <c r="LCP15" s="113"/>
      <c r="LCQ15" s="113"/>
      <c r="LCR15" s="113"/>
      <c r="LCS15" s="113"/>
      <c r="LCT15" s="113"/>
      <c r="LCU15" s="113"/>
      <c r="LCV15" s="113"/>
      <c r="LCW15" s="113"/>
      <c r="LCX15" s="113"/>
      <c r="LCY15" s="113"/>
      <c r="LCZ15" s="113"/>
      <c r="LDA15" s="113"/>
      <c r="LDB15" s="113"/>
      <c r="LDC15" s="113"/>
      <c r="LDD15" s="113"/>
      <c r="LDE15" s="113"/>
      <c r="LDF15" s="113"/>
      <c r="LDG15" s="113"/>
      <c r="LDH15" s="113"/>
      <c r="LDI15" s="113"/>
      <c r="LDJ15" s="113"/>
      <c r="LDK15" s="113"/>
      <c r="LDL15" s="113"/>
      <c r="LDM15" s="113"/>
      <c r="LDN15" s="113"/>
      <c r="LDO15" s="113"/>
      <c r="LDP15" s="113"/>
      <c r="LDQ15" s="113"/>
      <c r="LDR15" s="113"/>
      <c r="LDS15" s="113"/>
      <c r="LDT15" s="113"/>
      <c r="LDU15" s="113"/>
      <c r="LDV15" s="113"/>
      <c r="LDW15" s="113"/>
      <c r="LDX15" s="113"/>
      <c r="LDY15" s="113"/>
      <c r="LDZ15" s="113"/>
      <c r="LEA15" s="113"/>
      <c r="LEB15" s="113"/>
      <c r="LEC15" s="113"/>
      <c r="LED15" s="113"/>
      <c r="LEE15" s="113"/>
      <c r="LEF15" s="113"/>
      <c r="LEG15" s="113"/>
      <c r="LEH15" s="113"/>
      <c r="LEI15" s="113"/>
      <c r="LEJ15" s="113"/>
      <c r="LEK15" s="113"/>
      <c r="LEL15" s="113"/>
      <c r="LEM15" s="113"/>
      <c r="LEN15" s="113"/>
      <c r="LEO15" s="113"/>
      <c r="LEP15" s="113"/>
      <c r="LEQ15" s="113"/>
      <c r="LER15" s="113"/>
      <c r="LES15" s="113"/>
      <c r="LET15" s="113"/>
      <c r="LEU15" s="113"/>
      <c r="LEV15" s="113"/>
      <c r="LEW15" s="113"/>
      <c r="LEX15" s="113"/>
      <c r="LEY15" s="113"/>
      <c r="LEZ15" s="113"/>
      <c r="LFA15" s="113"/>
      <c r="LFB15" s="113"/>
      <c r="LFC15" s="113"/>
      <c r="LFD15" s="113"/>
      <c r="LFE15" s="113"/>
      <c r="LFF15" s="113"/>
      <c r="LFG15" s="113"/>
      <c r="LFH15" s="113"/>
      <c r="LFI15" s="113"/>
      <c r="LFJ15" s="113"/>
      <c r="LFK15" s="113"/>
      <c r="LFL15" s="113"/>
      <c r="LFM15" s="113"/>
      <c r="LFN15" s="113"/>
      <c r="LFO15" s="113"/>
      <c r="LFP15" s="113"/>
      <c r="LFQ15" s="113"/>
      <c r="LFR15" s="113"/>
      <c r="LFS15" s="113"/>
      <c r="LFT15" s="113"/>
      <c r="LFU15" s="113"/>
      <c r="LFV15" s="113"/>
      <c r="LFW15" s="113"/>
      <c r="LFX15" s="113"/>
      <c r="LFY15" s="113"/>
      <c r="LFZ15" s="113"/>
      <c r="LGA15" s="113"/>
      <c r="LGB15" s="113"/>
      <c r="LGC15" s="113"/>
      <c r="LGD15" s="113"/>
      <c r="LGE15" s="113"/>
      <c r="LGF15" s="113"/>
      <c r="LGG15" s="113"/>
      <c r="LGH15" s="113"/>
      <c r="LGI15" s="113"/>
      <c r="LGJ15" s="113"/>
      <c r="LGK15" s="113"/>
      <c r="LGL15" s="113"/>
      <c r="LGM15" s="113"/>
      <c r="LGN15" s="113"/>
      <c r="LGO15" s="113"/>
      <c r="LGP15" s="113"/>
      <c r="LGQ15" s="113"/>
      <c r="LGR15" s="113"/>
      <c r="LGS15" s="113"/>
      <c r="LGT15" s="113"/>
      <c r="LGU15" s="113"/>
      <c r="LGV15" s="113"/>
      <c r="LGW15" s="113"/>
      <c r="LGX15" s="113"/>
      <c r="LGY15" s="113"/>
      <c r="LGZ15" s="113"/>
      <c r="LHA15" s="113"/>
      <c r="LHB15" s="113"/>
      <c r="LHC15" s="113"/>
      <c r="LHD15" s="113"/>
      <c r="LHE15" s="113"/>
      <c r="LHF15" s="113"/>
      <c r="LHG15" s="113"/>
      <c r="LHH15" s="113"/>
      <c r="LHI15" s="113"/>
      <c r="LHJ15" s="113"/>
      <c r="LHK15" s="113"/>
      <c r="LHL15" s="113"/>
      <c r="LHM15" s="113"/>
      <c r="LHN15" s="113"/>
      <c r="LHO15" s="113"/>
      <c r="LHP15" s="113"/>
      <c r="LHQ15" s="113"/>
      <c r="LHR15" s="113"/>
      <c r="LHS15" s="113"/>
      <c r="LHT15" s="113"/>
      <c r="LHU15" s="113"/>
      <c r="LHV15" s="113"/>
      <c r="LHW15" s="113"/>
      <c r="LHX15" s="113"/>
      <c r="LHY15" s="113"/>
      <c r="LHZ15" s="113"/>
      <c r="LIA15" s="113"/>
      <c r="LIB15" s="113"/>
      <c r="LIC15" s="113"/>
      <c r="LID15" s="113"/>
      <c r="LIE15" s="113"/>
      <c r="LIF15" s="113"/>
      <c r="LIG15" s="113"/>
      <c r="LIH15" s="113"/>
      <c r="LII15" s="113"/>
      <c r="LIJ15" s="113"/>
      <c r="LIK15" s="113"/>
      <c r="LIL15" s="113"/>
      <c r="LIM15" s="113"/>
      <c r="LIN15" s="113"/>
      <c r="LIO15" s="113"/>
      <c r="LIP15" s="113"/>
      <c r="LIQ15" s="113"/>
      <c r="LIR15" s="113"/>
      <c r="LIS15" s="113"/>
      <c r="LIT15" s="113"/>
      <c r="LIU15" s="113"/>
      <c r="LIV15" s="113"/>
      <c r="LIW15" s="113"/>
      <c r="LIX15" s="113"/>
      <c r="LIY15" s="113"/>
      <c r="LIZ15" s="113"/>
      <c r="LJA15" s="113"/>
      <c r="LJB15" s="113"/>
      <c r="LJC15" s="113"/>
      <c r="LJD15" s="113"/>
      <c r="LJE15" s="113"/>
      <c r="LJF15" s="113"/>
      <c r="LJG15" s="113"/>
      <c r="LJH15" s="113"/>
      <c r="LJI15" s="113"/>
      <c r="LJJ15" s="113"/>
      <c r="LJK15" s="113"/>
      <c r="LJL15" s="113"/>
      <c r="LJM15" s="113"/>
      <c r="LJN15" s="113"/>
      <c r="LJO15" s="113"/>
      <c r="LJP15" s="113"/>
      <c r="LJQ15" s="113"/>
      <c r="LJR15" s="113"/>
      <c r="LJS15" s="113"/>
      <c r="LJT15" s="113"/>
      <c r="LJU15" s="113"/>
      <c r="LJV15" s="113"/>
      <c r="LJW15" s="113"/>
      <c r="LJX15" s="113"/>
      <c r="LJY15" s="113"/>
      <c r="LJZ15" s="113"/>
      <c r="LKA15" s="113"/>
      <c r="LKB15" s="113"/>
      <c r="LKC15" s="113"/>
      <c r="LKD15" s="113"/>
      <c r="LKE15" s="113"/>
      <c r="LKF15" s="113"/>
      <c r="LKG15" s="113"/>
      <c r="LKH15" s="113"/>
      <c r="LKI15" s="113"/>
      <c r="LKJ15" s="113"/>
      <c r="LKK15" s="113"/>
      <c r="LKL15" s="113"/>
      <c r="LKM15" s="113"/>
      <c r="LKN15" s="113"/>
      <c r="LKO15" s="113"/>
      <c r="LKP15" s="113"/>
      <c r="LKQ15" s="113"/>
      <c r="LKR15" s="113"/>
      <c r="LKS15" s="113"/>
      <c r="LKT15" s="113"/>
      <c r="LKU15" s="113"/>
      <c r="LKV15" s="113"/>
      <c r="LKW15" s="113"/>
      <c r="LKX15" s="113"/>
      <c r="LKY15" s="113"/>
      <c r="LKZ15" s="113"/>
      <c r="LLA15" s="113"/>
      <c r="LLB15" s="113"/>
      <c r="LLC15" s="113"/>
      <c r="LLD15" s="113"/>
      <c r="LLE15" s="113"/>
      <c r="LLF15" s="113"/>
      <c r="LLG15" s="113"/>
      <c r="LLH15" s="113"/>
      <c r="LLI15" s="113"/>
      <c r="LLJ15" s="113"/>
      <c r="LLK15" s="113"/>
      <c r="LLL15" s="113"/>
      <c r="LLM15" s="113"/>
      <c r="LLN15" s="113"/>
      <c r="LLO15" s="113"/>
      <c r="LLP15" s="113"/>
      <c r="LLQ15" s="113"/>
      <c r="LLR15" s="113"/>
      <c r="LLS15" s="113"/>
      <c r="LLT15" s="113"/>
      <c r="LLU15" s="113"/>
      <c r="LLV15" s="113"/>
      <c r="LLW15" s="113"/>
      <c r="LLX15" s="113"/>
      <c r="LLY15" s="113"/>
      <c r="LLZ15" s="113"/>
      <c r="LMA15" s="113"/>
      <c r="LMB15" s="113"/>
      <c r="LMC15" s="113"/>
      <c r="LMD15" s="113"/>
      <c r="LME15" s="113"/>
      <c r="LMF15" s="113"/>
      <c r="LMG15" s="113"/>
      <c r="LMH15" s="113"/>
      <c r="LMI15" s="113"/>
      <c r="LMJ15" s="113"/>
      <c r="LMK15" s="113"/>
      <c r="LML15" s="113"/>
      <c r="LMM15" s="113"/>
      <c r="LMN15" s="113"/>
      <c r="LMO15" s="113"/>
      <c r="LMP15" s="113"/>
      <c r="LMQ15" s="113"/>
      <c r="LMR15" s="113"/>
      <c r="LMS15" s="113"/>
      <c r="LMT15" s="113"/>
      <c r="LMU15" s="113"/>
      <c r="LMV15" s="113"/>
      <c r="LMW15" s="113"/>
      <c r="LMX15" s="113"/>
      <c r="LMY15" s="113"/>
      <c r="LMZ15" s="113"/>
      <c r="LNA15" s="113"/>
      <c r="LNB15" s="113"/>
      <c r="LNC15" s="113"/>
      <c r="LND15" s="113"/>
      <c r="LNE15" s="113"/>
      <c r="LNF15" s="113"/>
      <c r="LNG15" s="113"/>
      <c r="LNH15" s="113"/>
      <c r="LNI15" s="113"/>
      <c r="LNJ15" s="113"/>
      <c r="LNK15" s="113"/>
      <c r="LNL15" s="113"/>
      <c r="LNM15" s="113"/>
      <c r="LNN15" s="113"/>
      <c r="LNO15" s="113"/>
      <c r="LNP15" s="113"/>
      <c r="LNQ15" s="113"/>
      <c r="LNR15" s="113"/>
      <c r="LNS15" s="113"/>
      <c r="LNT15" s="113"/>
      <c r="LNU15" s="113"/>
      <c r="LNV15" s="113"/>
      <c r="LNW15" s="113"/>
      <c r="LNX15" s="113"/>
      <c r="LNY15" s="113"/>
      <c r="LNZ15" s="113"/>
      <c r="LOA15" s="113"/>
      <c r="LOB15" s="113"/>
      <c r="LOC15" s="113"/>
      <c r="LOD15" s="113"/>
      <c r="LOE15" s="113"/>
      <c r="LOF15" s="113"/>
      <c r="LOG15" s="113"/>
      <c r="LOH15" s="113"/>
      <c r="LOI15" s="113"/>
      <c r="LOJ15" s="113"/>
      <c r="LOK15" s="113"/>
      <c r="LOL15" s="113"/>
      <c r="LOM15" s="113"/>
      <c r="LON15" s="113"/>
      <c r="LOO15" s="113"/>
      <c r="LOP15" s="113"/>
      <c r="LOQ15" s="113"/>
      <c r="LOR15" s="113"/>
      <c r="LOS15" s="113"/>
      <c r="LOT15" s="113"/>
      <c r="LOU15" s="113"/>
      <c r="LOV15" s="113"/>
      <c r="LOW15" s="113"/>
      <c r="LOX15" s="113"/>
      <c r="LOY15" s="113"/>
      <c r="LOZ15" s="113"/>
      <c r="LPA15" s="113"/>
      <c r="LPB15" s="113"/>
      <c r="LPC15" s="113"/>
      <c r="LPD15" s="113"/>
      <c r="LPE15" s="113"/>
      <c r="LPF15" s="113"/>
      <c r="LPG15" s="113"/>
      <c r="LPH15" s="113"/>
      <c r="LPI15" s="113"/>
      <c r="LPJ15" s="113"/>
      <c r="LPK15" s="113"/>
      <c r="LPL15" s="113"/>
      <c r="LPM15" s="113"/>
      <c r="LPN15" s="113"/>
      <c r="LPO15" s="113"/>
      <c r="LPP15" s="113"/>
      <c r="LPQ15" s="113"/>
      <c r="LPR15" s="113"/>
      <c r="LPS15" s="113"/>
      <c r="LPT15" s="113"/>
      <c r="LPU15" s="113"/>
      <c r="LPV15" s="113"/>
      <c r="LPW15" s="113"/>
      <c r="LPX15" s="113"/>
      <c r="LPY15" s="113"/>
      <c r="LPZ15" s="113"/>
      <c r="LQA15" s="113"/>
      <c r="LQB15" s="113"/>
      <c r="LQC15" s="113"/>
      <c r="LQD15" s="113"/>
      <c r="LQE15" s="113"/>
      <c r="LQF15" s="113"/>
      <c r="LQG15" s="113"/>
      <c r="LQH15" s="113"/>
      <c r="LQI15" s="113"/>
      <c r="LQJ15" s="113"/>
      <c r="LQK15" s="113"/>
      <c r="LQL15" s="113"/>
      <c r="LQM15" s="113"/>
      <c r="LQN15" s="113"/>
      <c r="LQO15" s="113"/>
      <c r="LQP15" s="113"/>
      <c r="LQQ15" s="113"/>
      <c r="LQR15" s="113"/>
      <c r="LQS15" s="113"/>
      <c r="LQT15" s="113"/>
      <c r="LQU15" s="113"/>
      <c r="LQV15" s="113"/>
      <c r="LQW15" s="113"/>
      <c r="LQX15" s="113"/>
      <c r="LQY15" s="113"/>
      <c r="LQZ15" s="113"/>
      <c r="LRA15" s="113"/>
      <c r="LRB15" s="113"/>
      <c r="LRC15" s="113"/>
      <c r="LRD15" s="113"/>
      <c r="LRE15" s="113"/>
      <c r="LRF15" s="113"/>
      <c r="LRG15" s="113"/>
      <c r="LRH15" s="113"/>
      <c r="LRI15" s="113"/>
      <c r="LRJ15" s="113"/>
      <c r="LRK15" s="113"/>
      <c r="LRL15" s="113"/>
      <c r="LRM15" s="113"/>
      <c r="LRN15" s="113"/>
      <c r="LRO15" s="113"/>
      <c r="LRP15" s="113"/>
      <c r="LRQ15" s="113"/>
      <c r="LRR15" s="113"/>
      <c r="LRS15" s="113"/>
      <c r="LRT15" s="113"/>
      <c r="LRU15" s="113"/>
      <c r="LRV15" s="113"/>
      <c r="LRW15" s="113"/>
      <c r="LRX15" s="113"/>
      <c r="LRY15" s="113"/>
      <c r="LRZ15" s="113"/>
      <c r="LSA15" s="113"/>
      <c r="LSB15" s="113"/>
      <c r="LSC15" s="113"/>
      <c r="LSD15" s="113"/>
      <c r="LSE15" s="113"/>
      <c r="LSF15" s="113"/>
      <c r="LSG15" s="113"/>
      <c r="LSH15" s="113"/>
      <c r="LSI15" s="113"/>
      <c r="LSJ15" s="113"/>
      <c r="LSK15" s="113"/>
      <c r="LSL15" s="113"/>
      <c r="LSM15" s="113"/>
      <c r="LSN15" s="113"/>
      <c r="LSO15" s="113"/>
      <c r="LSP15" s="113"/>
      <c r="LSQ15" s="113"/>
      <c r="LSR15" s="113"/>
      <c r="LSS15" s="113"/>
      <c r="LST15" s="113"/>
      <c r="LSU15" s="113"/>
      <c r="LSV15" s="113"/>
      <c r="LSW15" s="113"/>
      <c r="LSX15" s="113"/>
      <c r="LSY15" s="113"/>
      <c r="LSZ15" s="113"/>
      <c r="LTA15" s="113"/>
      <c r="LTB15" s="113"/>
      <c r="LTC15" s="113"/>
      <c r="LTD15" s="113"/>
      <c r="LTE15" s="113"/>
      <c r="LTF15" s="113"/>
      <c r="LTG15" s="113"/>
      <c r="LTH15" s="113"/>
      <c r="LTI15" s="113"/>
      <c r="LTJ15" s="113"/>
      <c r="LTK15" s="113"/>
      <c r="LTL15" s="113"/>
      <c r="LTM15" s="113"/>
      <c r="LTN15" s="113"/>
      <c r="LTO15" s="113"/>
      <c r="LTP15" s="113"/>
      <c r="LTQ15" s="113"/>
      <c r="LTR15" s="113"/>
      <c r="LTS15" s="113"/>
      <c r="LTT15" s="113"/>
      <c r="LTU15" s="113"/>
      <c r="LTV15" s="113"/>
      <c r="LTW15" s="113"/>
      <c r="LTX15" s="113"/>
      <c r="LTY15" s="113"/>
      <c r="LTZ15" s="113"/>
      <c r="LUA15" s="113"/>
      <c r="LUB15" s="113"/>
      <c r="LUC15" s="113"/>
      <c r="LUD15" s="113"/>
      <c r="LUE15" s="113"/>
      <c r="LUF15" s="113"/>
      <c r="LUG15" s="113"/>
      <c r="LUH15" s="113"/>
      <c r="LUI15" s="113"/>
      <c r="LUJ15" s="113"/>
      <c r="LUK15" s="113"/>
      <c r="LUL15" s="113"/>
      <c r="LUM15" s="113"/>
      <c r="LUN15" s="113"/>
      <c r="LUO15" s="113"/>
      <c r="LUP15" s="113"/>
      <c r="LUQ15" s="113"/>
      <c r="LUR15" s="113"/>
      <c r="LUS15" s="113"/>
      <c r="LUT15" s="113"/>
      <c r="LUU15" s="113"/>
      <c r="LUV15" s="113"/>
      <c r="LUW15" s="113"/>
      <c r="LUX15" s="113"/>
      <c r="LUY15" s="113"/>
      <c r="LUZ15" s="113"/>
      <c r="LVA15" s="113"/>
      <c r="LVB15" s="113"/>
      <c r="LVC15" s="113"/>
      <c r="LVD15" s="113"/>
      <c r="LVE15" s="113"/>
      <c r="LVF15" s="113"/>
      <c r="LVG15" s="113"/>
      <c r="LVH15" s="113"/>
      <c r="LVI15" s="113"/>
      <c r="LVJ15" s="113"/>
      <c r="LVK15" s="113"/>
      <c r="LVL15" s="113"/>
      <c r="LVM15" s="113"/>
      <c r="LVN15" s="113"/>
      <c r="LVO15" s="113"/>
      <c r="LVP15" s="113"/>
      <c r="LVQ15" s="113"/>
      <c r="LVR15" s="113"/>
      <c r="LVS15" s="113"/>
      <c r="LVT15" s="113"/>
      <c r="LVU15" s="113"/>
      <c r="LVV15" s="113"/>
      <c r="LVW15" s="113"/>
      <c r="LVX15" s="113"/>
      <c r="LVY15" s="113"/>
      <c r="LVZ15" s="113"/>
      <c r="LWA15" s="113"/>
      <c r="LWB15" s="113"/>
      <c r="LWC15" s="113"/>
      <c r="LWD15" s="113"/>
      <c r="LWE15" s="113"/>
      <c r="LWF15" s="113"/>
      <c r="LWG15" s="113"/>
      <c r="LWH15" s="113"/>
      <c r="LWI15" s="113"/>
      <c r="LWJ15" s="113"/>
      <c r="LWK15" s="113"/>
      <c r="LWL15" s="113"/>
      <c r="LWM15" s="113"/>
      <c r="LWN15" s="113"/>
      <c r="LWO15" s="113"/>
      <c r="LWP15" s="113"/>
      <c r="LWQ15" s="113"/>
      <c r="LWR15" s="113"/>
      <c r="LWS15" s="113"/>
      <c r="LWT15" s="113"/>
      <c r="LWU15" s="113"/>
      <c r="LWV15" s="113"/>
      <c r="LWW15" s="113"/>
      <c r="LWX15" s="113"/>
      <c r="LWY15" s="113"/>
      <c r="LWZ15" s="113"/>
      <c r="LXA15" s="113"/>
      <c r="LXB15" s="113"/>
      <c r="LXC15" s="113"/>
      <c r="LXD15" s="113"/>
      <c r="LXE15" s="113"/>
      <c r="LXF15" s="113"/>
      <c r="LXG15" s="113"/>
      <c r="LXH15" s="113"/>
      <c r="LXI15" s="113"/>
      <c r="LXJ15" s="113"/>
      <c r="LXK15" s="113"/>
      <c r="LXL15" s="113"/>
      <c r="LXM15" s="113"/>
      <c r="LXN15" s="113"/>
      <c r="LXO15" s="113"/>
      <c r="LXP15" s="113"/>
      <c r="LXQ15" s="113"/>
      <c r="LXR15" s="113"/>
      <c r="LXS15" s="113"/>
      <c r="LXT15" s="113"/>
      <c r="LXU15" s="113"/>
      <c r="LXV15" s="113"/>
      <c r="LXW15" s="113"/>
      <c r="LXX15" s="113"/>
      <c r="LXY15" s="113"/>
      <c r="LXZ15" s="113"/>
      <c r="LYA15" s="113"/>
      <c r="LYB15" s="113"/>
      <c r="LYC15" s="113"/>
      <c r="LYD15" s="113"/>
      <c r="LYE15" s="113"/>
      <c r="LYF15" s="113"/>
      <c r="LYG15" s="113"/>
      <c r="LYH15" s="113"/>
      <c r="LYI15" s="113"/>
      <c r="LYJ15" s="113"/>
      <c r="LYK15" s="113"/>
      <c r="LYL15" s="113"/>
      <c r="LYM15" s="113"/>
      <c r="LYN15" s="113"/>
      <c r="LYO15" s="113"/>
      <c r="LYP15" s="113"/>
      <c r="LYQ15" s="113"/>
      <c r="LYR15" s="113"/>
      <c r="LYS15" s="113"/>
      <c r="LYT15" s="113"/>
      <c r="LYU15" s="113"/>
      <c r="LYV15" s="113"/>
      <c r="LYW15" s="113"/>
      <c r="LYX15" s="113"/>
      <c r="LYY15" s="113"/>
      <c r="LYZ15" s="113"/>
      <c r="LZA15" s="113"/>
      <c r="LZB15" s="113"/>
      <c r="LZC15" s="113"/>
      <c r="LZD15" s="113"/>
      <c r="LZE15" s="113"/>
      <c r="LZF15" s="113"/>
      <c r="LZG15" s="113"/>
      <c r="LZH15" s="113"/>
      <c r="LZI15" s="113"/>
      <c r="LZJ15" s="113"/>
      <c r="LZK15" s="113"/>
      <c r="LZL15" s="113"/>
      <c r="LZM15" s="113"/>
      <c r="LZN15" s="113"/>
      <c r="LZO15" s="113"/>
      <c r="LZP15" s="113"/>
      <c r="LZQ15" s="113"/>
      <c r="LZR15" s="113"/>
      <c r="LZS15" s="113"/>
      <c r="LZT15" s="113"/>
      <c r="LZU15" s="113"/>
      <c r="LZV15" s="113"/>
      <c r="LZW15" s="113"/>
      <c r="LZX15" s="113"/>
      <c r="LZY15" s="113"/>
      <c r="LZZ15" s="113"/>
      <c r="MAA15" s="113"/>
      <c r="MAB15" s="113"/>
      <c r="MAC15" s="113"/>
      <c r="MAD15" s="113"/>
      <c r="MAE15" s="113"/>
      <c r="MAF15" s="113"/>
      <c r="MAG15" s="113"/>
      <c r="MAH15" s="113"/>
      <c r="MAI15" s="113"/>
      <c r="MAJ15" s="113"/>
      <c r="MAK15" s="113"/>
      <c r="MAL15" s="113"/>
      <c r="MAM15" s="113"/>
      <c r="MAN15" s="113"/>
      <c r="MAO15" s="113"/>
      <c r="MAP15" s="113"/>
      <c r="MAQ15" s="113"/>
      <c r="MAR15" s="113"/>
      <c r="MAS15" s="113"/>
      <c r="MAT15" s="113"/>
      <c r="MAU15" s="113"/>
      <c r="MAV15" s="113"/>
      <c r="MAW15" s="113"/>
      <c r="MAX15" s="113"/>
      <c r="MAY15" s="113"/>
      <c r="MAZ15" s="113"/>
      <c r="MBA15" s="113"/>
      <c r="MBB15" s="113"/>
      <c r="MBC15" s="113"/>
      <c r="MBD15" s="113"/>
      <c r="MBE15" s="113"/>
      <c r="MBF15" s="113"/>
      <c r="MBG15" s="113"/>
      <c r="MBH15" s="113"/>
      <c r="MBI15" s="113"/>
      <c r="MBJ15" s="113"/>
      <c r="MBK15" s="113"/>
      <c r="MBL15" s="113"/>
      <c r="MBM15" s="113"/>
      <c r="MBN15" s="113"/>
      <c r="MBO15" s="113"/>
      <c r="MBP15" s="113"/>
      <c r="MBQ15" s="113"/>
      <c r="MBR15" s="113"/>
      <c r="MBS15" s="113"/>
      <c r="MBT15" s="113"/>
      <c r="MBU15" s="113"/>
      <c r="MBV15" s="113"/>
      <c r="MBW15" s="113"/>
      <c r="MBX15" s="113"/>
      <c r="MBY15" s="113"/>
      <c r="MBZ15" s="113"/>
      <c r="MCA15" s="113"/>
      <c r="MCB15" s="113"/>
      <c r="MCC15" s="113"/>
      <c r="MCD15" s="113"/>
      <c r="MCE15" s="113"/>
      <c r="MCF15" s="113"/>
      <c r="MCG15" s="113"/>
      <c r="MCH15" s="113"/>
      <c r="MCI15" s="113"/>
      <c r="MCJ15" s="113"/>
      <c r="MCK15" s="113"/>
      <c r="MCL15" s="113"/>
      <c r="MCM15" s="113"/>
      <c r="MCN15" s="113"/>
      <c r="MCO15" s="113"/>
      <c r="MCP15" s="113"/>
      <c r="MCQ15" s="113"/>
      <c r="MCR15" s="113"/>
      <c r="MCS15" s="113"/>
      <c r="MCT15" s="113"/>
      <c r="MCU15" s="113"/>
      <c r="MCV15" s="113"/>
      <c r="MCW15" s="113"/>
      <c r="MCX15" s="113"/>
      <c r="MCY15" s="113"/>
      <c r="MCZ15" s="113"/>
      <c r="MDA15" s="113"/>
      <c r="MDB15" s="113"/>
      <c r="MDC15" s="113"/>
      <c r="MDD15" s="113"/>
      <c r="MDE15" s="113"/>
      <c r="MDF15" s="113"/>
      <c r="MDG15" s="113"/>
      <c r="MDH15" s="113"/>
      <c r="MDI15" s="113"/>
      <c r="MDJ15" s="113"/>
      <c r="MDK15" s="113"/>
      <c r="MDL15" s="113"/>
      <c r="MDM15" s="113"/>
      <c r="MDN15" s="113"/>
      <c r="MDO15" s="113"/>
      <c r="MDP15" s="113"/>
      <c r="MDQ15" s="113"/>
      <c r="MDR15" s="113"/>
      <c r="MDS15" s="113"/>
      <c r="MDT15" s="113"/>
      <c r="MDU15" s="113"/>
      <c r="MDV15" s="113"/>
      <c r="MDW15" s="113"/>
      <c r="MDX15" s="113"/>
      <c r="MDY15" s="113"/>
      <c r="MDZ15" s="113"/>
      <c r="MEA15" s="113"/>
      <c r="MEB15" s="113"/>
      <c r="MEC15" s="113"/>
      <c r="MED15" s="113"/>
      <c r="MEE15" s="113"/>
      <c r="MEF15" s="113"/>
      <c r="MEG15" s="113"/>
      <c r="MEH15" s="113"/>
      <c r="MEI15" s="113"/>
      <c r="MEJ15" s="113"/>
      <c r="MEK15" s="113"/>
      <c r="MEL15" s="113"/>
      <c r="MEM15" s="113"/>
      <c r="MEN15" s="113"/>
      <c r="MEO15" s="113"/>
      <c r="MEP15" s="113"/>
      <c r="MEQ15" s="113"/>
      <c r="MER15" s="113"/>
      <c r="MES15" s="113"/>
      <c r="MET15" s="113"/>
      <c r="MEU15" s="113"/>
      <c r="MEV15" s="113"/>
      <c r="MEW15" s="113"/>
      <c r="MEX15" s="113"/>
      <c r="MEY15" s="113"/>
      <c r="MEZ15" s="113"/>
      <c r="MFA15" s="113"/>
      <c r="MFB15" s="113"/>
      <c r="MFC15" s="113"/>
      <c r="MFD15" s="113"/>
      <c r="MFE15" s="113"/>
      <c r="MFF15" s="113"/>
      <c r="MFG15" s="113"/>
      <c r="MFH15" s="113"/>
      <c r="MFI15" s="113"/>
      <c r="MFJ15" s="113"/>
      <c r="MFK15" s="113"/>
      <c r="MFL15" s="113"/>
      <c r="MFM15" s="113"/>
      <c r="MFN15" s="113"/>
      <c r="MFO15" s="113"/>
      <c r="MFP15" s="113"/>
      <c r="MFQ15" s="113"/>
      <c r="MFR15" s="113"/>
      <c r="MFS15" s="113"/>
      <c r="MFT15" s="113"/>
      <c r="MFU15" s="113"/>
      <c r="MFV15" s="113"/>
      <c r="MFW15" s="113"/>
      <c r="MFX15" s="113"/>
      <c r="MFY15" s="113"/>
      <c r="MFZ15" s="113"/>
      <c r="MGA15" s="113"/>
      <c r="MGB15" s="113"/>
      <c r="MGC15" s="113"/>
      <c r="MGD15" s="113"/>
      <c r="MGE15" s="113"/>
      <c r="MGF15" s="113"/>
      <c r="MGG15" s="113"/>
      <c r="MGH15" s="113"/>
      <c r="MGI15" s="113"/>
      <c r="MGJ15" s="113"/>
      <c r="MGK15" s="113"/>
      <c r="MGL15" s="113"/>
      <c r="MGM15" s="113"/>
      <c r="MGN15" s="113"/>
      <c r="MGO15" s="113"/>
      <c r="MGP15" s="113"/>
      <c r="MGQ15" s="113"/>
      <c r="MGR15" s="113"/>
      <c r="MGS15" s="113"/>
      <c r="MGT15" s="113"/>
      <c r="MGU15" s="113"/>
      <c r="MGV15" s="113"/>
      <c r="MGW15" s="113"/>
      <c r="MGX15" s="113"/>
      <c r="MGY15" s="113"/>
      <c r="MGZ15" s="113"/>
      <c r="MHA15" s="113"/>
      <c r="MHB15" s="113"/>
      <c r="MHC15" s="113"/>
      <c r="MHD15" s="113"/>
      <c r="MHE15" s="113"/>
      <c r="MHF15" s="113"/>
      <c r="MHG15" s="113"/>
      <c r="MHH15" s="113"/>
      <c r="MHI15" s="113"/>
      <c r="MHJ15" s="113"/>
      <c r="MHK15" s="113"/>
      <c r="MHL15" s="113"/>
      <c r="MHM15" s="113"/>
      <c r="MHN15" s="113"/>
      <c r="MHO15" s="113"/>
      <c r="MHP15" s="113"/>
      <c r="MHQ15" s="113"/>
      <c r="MHR15" s="113"/>
      <c r="MHS15" s="113"/>
      <c r="MHT15" s="113"/>
      <c r="MHU15" s="113"/>
      <c r="MHV15" s="113"/>
      <c r="MHW15" s="113"/>
      <c r="MHX15" s="113"/>
      <c r="MHY15" s="113"/>
      <c r="MHZ15" s="113"/>
      <c r="MIA15" s="113"/>
      <c r="MIB15" s="113"/>
      <c r="MIC15" s="113"/>
      <c r="MID15" s="113"/>
      <c r="MIE15" s="113"/>
      <c r="MIF15" s="113"/>
      <c r="MIG15" s="113"/>
      <c r="MIH15" s="113"/>
      <c r="MII15" s="113"/>
      <c r="MIJ15" s="113"/>
      <c r="MIK15" s="113"/>
      <c r="MIL15" s="113"/>
      <c r="MIM15" s="113"/>
      <c r="MIN15" s="113"/>
      <c r="MIO15" s="113"/>
      <c r="MIP15" s="113"/>
      <c r="MIQ15" s="113"/>
      <c r="MIR15" s="113"/>
      <c r="MIS15" s="113"/>
      <c r="MIT15" s="113"/>
      <c r="MIU15" s="113"/>
      <c r="MIV15" s="113"/>
      <c r="MIW15" s="113"/>
      <c r="MIX15" s="113"/>
      <c r="MIY15" s="113"/>
      <c r="MIZ15" s="113"/>
      <c r="MJA15" s="113"/>
      <c r="MJB15" s="113"/>
      <c r="MJC15" s="113"/>
      <c r="MJD15" s="113"/>
      <c r="MJE15" s="113"/>
      <c r="MJF15" s="113"/>
      <c r="MJG15" s="113"/>
      <c r="MJH15" s="113"/>
      <c r="MJI15" s="113"/>
      <c r="MJJ15" s="113"/>
      <c r="MJK15" s="113"/>
      <c r="MJL15" s="113"/>
      <c r="MJM15" s="113"/>
      <c r="MJN15" s="113"/>
      <c r="MJO15" s="113"/>
      <c r="MJP15" s="113"/>
      <c r="MJQ15" s="113"/>
      <c r="MJR15" s="113"/>
      <c r="MJS15" s="113"/>
      <c r="MJT15" s="113"/>
      <c r="MJU15" s="113"/>
      <c r="MJV15" s="113"/>
      <c r="MJW15" s="113"/>
      <c r="MJX15" s="113"/>
      <c r="MJY15" s="113"/>
      <c r="MJZ15" s="113"/>
      <c r="MKA15" s="113"/>
      <c r="MKB15" s="113"/>
      <c r="MKC15" s="113"/>
      <c r="MKD15" s="113"/>
      <c r="MKE15" s="113"/>
      <c r="MKF15" s="113"/>
      <c r="MKG15" s="113"/>
      <c r="MKH15" s="113"/>
      <c r="MKI15" s="113"/>
      <c r="MKJ15" s="113"/>
      <c r="MKK15" s="113"/>
      <c r="MKL15" s="113"/>
      <c r="MKM15" s="113"/>
      <c r="MKN15" s="113"/>
      <c r="MKO15" s="113"/>
      <c r="MKP15" s="113"/>
      <c r="MKQ15" s="113"/>
      <c r="MKR15" s="113"/>
      <c r="MKS15" s="113"/>
      <c r="MKT15" s="113"/>
      <c r="MKU15" s="113"/>
      <c r="MKV15" s="113"/>
      <c r="MKW15" s="113"/>
      <c r="MKX15" s="113"/>
      <c r="MKY15" s="113"/>
      <c r="MKZ15" s="113"/>
      <c r="MLA15" s="113"/>
      <c r="MLB15" s="113"/>
      <c r="MLC15" s="113"/>
      <c r="MLD15" s="113"/>
      <c r="MLE15" s="113"/>
      <c r="MLF15" s="113"/>
      <c r="MLG15" s="113"/>
      <c r="MLH15" s="113"/>
      <c r="MLI15" s="113"/>
      <c r="MLJ15" s="113"/>
      <c r="MLK15" s="113"/>
      <c r="MLL15" s="113"/>
      <c r="MLM15" s="113"/>
      <c r="MLN15" s="113"/>
      <c r="MLO15" s="113"/>
      <c r="MLP15" s="113"/>
      <c r="MLQ15" s="113"/>
      <c r="MLR15" s="113"/>
      <c r="MLS15" s="113"/>
      <c r="MLT15" s="113"/>
      <c r="MLU15" s="113"/>
      <c r="MLV15" s="113"/>
      <c r="MLW15" s="113"/>
      <c r="MLX15" s="113"/>
      <c r="MLY15" s="113"/>
      <c r="MLZ15" s="113"/>
      <c r="MMA15" s="113"/>
      <c r="MMB15" s="113"/>
      <c r="MMC15" s="113"/>
      <c r="MMD15" s="113"/>
      <c r="MME15" s="113"/>
      <c r="MMF15" s="113"/>
      <c r="MMG15" s="113"/>
      <c r="MMH15" s="113"/>
      <c r="MMI15" s="113"/>
      <c r="MMJ15" s="113"/>
      <c r="MMK15" s="113"/>
      <c r="MML15" s="113"/>
      <c r="MMM15" s="113"/>
      <c r="MMN15" s="113"/>
      <c r="MMO15" s="113"/>
      <c r="MMP15" s="113"/>
      <c r="MMQ15" s="113"/>
      <c r="MMR15" s="113"/>
      <c r="MMS15" s="113"/>
      <c r="MMT15" s="113"/>
      <c r="MMU15" s="113"/>
      <c r="MMV15" s="113"/>
      <c r="MMW15" s="113"/>
      <c r="MMX15" s="113"/>
      <c r="MMY15" s="113"/>
      <c r="MMZ15" s="113"/>
      <c r="MNA15" s="113"/>
      <c r="MNB15" s="113"/>
      <c r="MNC15" s="113"/>
      <c r="MND15" s="113"/>
      <c r="MNE15" s="113"/>
      <c r="MNF15" s="113"/>
      <c r="MNG15" s="113"/>
      <c r="MNH15" s="113"/>
      <c r="MNI15" s="113"/>
      <c r="MNJ15" s="113"/>
      <c r="MNK15" s="113"/>
      <c r="MNL15" s="113"/>
      <c r="MNM15" s="113"/>
      <c r="MNN15" s="113"/>
      <c r="MNO15" s="113"/>
      <c r="MNP15" s="113"/>
      <c r="MNQ15" s="113"/>
      <c r="MNR15" s="113"/>
      <c r="MNS15" s="113"/>
      <c r="MNT15" s="113"/>
      <c r="MNU15" s="113"/>
      <c r="MNV15" s="113"/>
      <c r="MNW15" s="113"/>
      <c r="MNX15" s="113"/>
      <c r="MNY15" s="113"/>
      <c r="MNZ15" s="113"/>
      <c r="MOA15" s="113"/>
      <c r="MOB15" s="113"/>
      <c r="MOC15" s="113"/>
      <c r="MOD15" s="113"/>
      <c r="MOE15" s="113"/>
      <c r="MOF15" s="113"/>
      <c r="MOG15" s="113"/>
      <c r="MOH15" s="113"/>
      <c r="MOI15" s="113"/>
      <c r="MOJ15" s="113"/>
      <c r="MOK15" s="113"/>
      <c r="MOL15" s="113"/>
      <c r="MOM15" s="113"/>
      <c r="MON15" s="113"/>
      <c r="MOO15" s="113"/>
      <c r="MOP15" s="113"/>
      <c r="MOQ15" s="113"/>
      <c r="MOR15" s="113"/>
      <c r="MOS15" s="113"/>
      <c r="MOT15" s="113"/>
      <c r="MOU15" s="113"/>
      <c r="MOV15" s="113"/>
      <c r="MOW15" s="113"/>
      <c r="MOX15" s="113"/>
      <c r="MOY15" s="113"/>
      <c r="MOZ15" s="113"/>
      <c r="MPA15" s="113"/>
      <c r="MPB15" s="113"/>
      <c r="MPC15" s="113"/>
      <c r="MPD15" s="113"/>
      <c r="MPE15" s="113"/>
      <c r="MPF15" s="113"/>
      <c r="MPG15" s="113"/>
      <c r="MPH15" s="113"/>
      <c r="MPI15" s="113"/>
      <c r="MPJ15" s="113"/>
      <c r="MPK15" s="113"/>
      <c r="MPL15" s="113"/>
      <c r="MPM15" s="113"/>
      <c r="MPN15" s="113"/>
      <c r="MPO15" s="113"/>
      <c r="MPP15" s="113"/>
      <c r="MPQ15" s="113"/>
      <c r="MPR15" s="113"/>
      <c r="MPS15" s="113"/>
      <c r="MPT15" s="113"/>
      <c r="MPU15" s="113"/>
      <c r="MPV15" s="113"/>
      <c r="MPW15" s="113"/>
      <c r="MPX15" s="113"/>
      <c r="MPY15" s="113"/>
      <c r="MPZ15" s="113"/>
      <c r="MQA15" s="113"/>
      <c r="MQB15" s="113"/>
      <c r="MQC15" s="113"/>
      <c r="MQD15" s="113"/>
      <c r="MQE15" s="113"/>
      <c r="MQF15" s="113"/>
      <c r="MQG15" s="113"/>
      <c r="MQH15" s="113"/>
      <c r="MQI15" s="113"/>
      <c r="MQJ15" s="113"/>
      <c r="MQK15" s="113"/>
      <c r="MQL15" s="113"/>
      <c r="MQM15" s="113"/>
      <c r="MQN15" s="113"/>
      <c r="MQO15" s="113"/>
      <c r="MQP15" s="113"/>
      <c r="MQQ15" s="113"/>
      <c r="MQR15" s="113"/>
      <c r="MQS15" s="113"/>
      <c r="MQT15" s="113"/>
      <c r="MQU15" s="113"/>
      <c r="MQV15" s="113"/>
      <c r="MQW15" s="113"/>
      <c r="MQX15" s="113"/>
      <c r="MQY15" s="113"/>
      <c r="MQZ15" s="113"/>
      <c r="MRA15" s="113"/>
      <c r="MRB15" s="113"/>
      <c r="MRC15" s="113"/>
      <c r="MRD15" s="113"/>
      <c r="MRE15" s="113"/>
      <c r="MRF15" s="113"/>
      <c r="MRG15" s="113"/>
      <c r="MRH15" s="113"/>
      <c r="MRI15" s="113"/>
      <c r="MRJ15" s="113"/>
      <c r="MRK15" s="113"/>
      <c r="MRL15" s="113"/>
      <c r="MRM15" s="113"/>
      <c r="MRN15" s="113"/>
      <c r="MRO15" s="113"/>
      <c r="MRP15" s="113"/>
      <c r="MRQ15" s="113"/>
      <c r="MRR15" s="113"/>
      <c r="MRS15" s="113"/>
      <c r="MRT15" s="113"/>
      <c r="MRU15" s="113"/>
      <c r="MRV15" s="113"/>
      <c r="MRW15" s="113"/>
      <c r="MRX15" s="113"/>
      <c r="MRY15" s="113"/>
      <c r="MRZ15" s="113"/>
      <c r="MSA15" s="113"/>
      <c r="MSB15" s="113"/>
      <c r="MSC15" s="113"/>
      <c r="MSD15" s="113"/>
      <c r="MSE15" s="113"/>
      <c r="MSF15" s="113"/>
      <c r="MSG15" s="113"/>
      <c r="MSH15" s="113"/>
      <c r="MSI15" s="113"/>
      <c r="MSJ15" s="113"/>
      <c r="MSK15" s="113"/>
      <c r="MSL15" s="113"/>
      <c r="MSM15" s="113"/>
      <c r="MSN15" s="113"/>
      <c r="MSO15" s="113"/>
      <c r="MSP15" s="113"/>
      <c r="MSQ15" s="113"/>
      <c r="MSR15" s="113"/>
      <c r="MSS15" s="113"/>
      <c r="MST15" s="113"/>
      <c r="MSU15" s="113"/>
      <c r="MSV15" s="113"/>
      <c r="MSW15" s="113"/>
      <c r="MSX15" s="113"/>
      <c r="MSY15" s="113"/>
      <c r="MSZ15" s="113"/>
      <c r="MTA15" s="113"/>
      <c r="MTB15" s="113"/>
      <c r="MTC15" s="113"/>
      <c r="MTD15" s="113"/>
      <c r="MTE15" s="113"/>
      <c r="MTF15" s="113"/>
      <c r="MTG15" s="113"/>
      <c r="MTH15" s="113"/>
      <c r="MTI15" s="113"/>
      <c r="MTJ15" s="113"/>
      <c r="MTK15" s="113"/>
      <c r="MTL15" s="113"/>
      <c r="MTM15" s="113"/>
      <c r="MTN15" s="113"/>
      <c r="MTO15" s="113"/>
      <c r="MTP15" s="113"/>
      <c r="MTQ15" s="113"/>
      <c r="MTR15" s="113"/>
      <c r="MTS15" s="113"/>
      <c r="MTT15" s="113"/>
      <c r="MTU15" s="113"/>
      <c r="MTV15" s="113"/>
      <c r="MTW15" s="113"/>
      <c r="MTX15" s="113"/>
      <c r="MTY15" s="113"/>
      <c r="MTZ15" s="113"/>
      <c r="MUA15" s="113"/>
      <c r="MUB15" s="113"/>
      <c r="MUC15" s="113"/>
      <c r="MUD15" s="113"/>
      <c r="MUE15" s="113"/>
      <c r="MUF15" s="113"/>
      <c r="MUG15" s="113"/>
      <c r="MUH15" s="113"/>
      <c r="MUI15" s="113"/>
      <c r="MUJ15" s="113"/>
      <c r="MUK15" s="113"/>
      <c r="MUL15" s="113"/>
      <c r="MUM15" s="113"/>
      <c r="MUN15" s="113"/>
      <c r="MUO15" s="113"/>
      <c r="MUP15" s="113"/>
      <c r="MUQ15" s="113"/>
      <c r="MUR15" s="113"/>
      <c r="MUS15" s="113"/>
      <c r="MUT15" s="113"/>
      <c r="MUU15" s="113"/>
      <c r="MUV15" s="113"/>
      <c r="MUW15" s="113"/>
      <c r="MUX15" s="113"/>
      <c r="MUY15" s="113"/>
      <c r="MUZ15" s="113"/>
      <c r="MVA15" s="113"/>
      <c r="MVB15" s="113"/>
      <c r="MVC15" s="113"/>
      <c r="MVD15" s="113"/>
      <c r="MVE15" s="113"/>
      <c r="MVF15" s="113"/>
      <c r="MVG15" s="113"/>
      <c r="MVH15" s="113"/>
      <c r="MVI15" s="113"/>
      <c r="MVJ15" s="113"/>
      <c r="MVK15" s="113"/>
      <c r="MVL15" s="113"/>
      <c r="MVM15" s="113"/>
      <c r="MVN15" s="113"/>
      <c r="MVO15" s="113"/>
      <c r="MVP15" s="113"/>
      <c r="MVQ15" s="113"/>
      <c r="MVR15" s="113"/>
      <c r="MVS15" s="113"/>
      <c r="MVT15" s="113"/>
      <c r="MVU15" s="113"/>
      <c r="MVV15" s="113"/>
      <c r="MVW15" s="113"/>
      <c r="MVX15" s="113"/>
      <c r="MVY15" s="113"/>
      <c r="MVZ15" s="113"/>
      <c r="MWA15" s="113"/>
      <c r="MWB15" s="113"/>
      <c r="MWC15" s="113"/>
      <c r="MWD15" s="113"/>
      <c r="MWE15" s="113"/>
      <c r="MWF15" s="113"/>
      <c r="MWG15" s="113"/>
      <c r="MWH15" s="113"/>
      <c r="MWI15" s="113"/>
      <c r="MWJ15" s="113"/>
      <c r="MWK15" s="113"/>
      <c r="MWL15" s="113"/>
      <c r="MWM15" s="113"/>
      <c r="MWN15" s="113"/>
      <c r="MWO15" s="113"/>
      <c r="MWP15" s="113"/>
      <c r="MWQ15" s="113"/>
      <c r="MWR15" s="113"/>
      <c r="MWS15" s="113"/>
      <c r="MWT15" s="113"/>
      <c r="MWU15" s="113"/>
      <c r="MWV15" s="113"/>
      <c r="MWW15" s="113"/>
      <c r="MWX15" s="113"/>
      <c r="MWY15" s="113"/>
      <c r="MWZ15" s="113"/>
      <c r="MXA15" s="113"/>
      <c r="MXB15" s="113"/>
      <c r="MXC15" s="113"/>
      <c r="MXD15" s="113"/>
      <c r="MXE15" s="113"/>
      <c r="MXF15" s="113"/>
      <c r="MXG15" s="113"/>
      <c r="MXH15" s="113"/>
      <c r="MXI15" s="113"/>
      <c r="MXJ15" s="113"/>
      <c r="MXK15" s="113"/>
      <c r="MXL15" s="113"/>
      <c r="MXM15" s="113"/>
      <c r="MXN15" s="113"/>
      <c r="MXO15" s="113"/>
      <c r="MXP15" s="113"/>
      <c r="MXQ15" s="113"/>
      <c r="MXR15" s="113"/>
      <c r="MXS15" s="113"/>
      <c r="MXT15" s="113"/>
      <c r="MXU15" s="113"/>
      <c r="MXV15" s="113"/>
      <c r="MXW15" s="113"/>
      <c r="MXX15" s="113"/>
      <c r="MXY15" s="113"/>
      <c r="MXZ15" s="113"/>
      <c r="MYA15" s="113"/>
      <c r="MYB15" s="113"/>
      <c r="MYC15" s="113"/>
      <c r="MYD15" s="113"/>
      <c r="MYE15" s="113"/>
      <c r="MYF15" s="113"/>
      <c r="MYG15" s="113"/>
      <c r="MYH15" s="113"/>
      <c r="MYI15" s="113"/>
      <c r="MYJ15" s="113"/>
      <c r="MYK15" s="113"/>
      <c r="MYL15" s="113"/>
      <c r="MYM15" s="113"/>
      <c r="MYN15" s="113"/>
      <c r="MYO15" s="113"/>
      <c r="MYP15" s="113"/>
      <c r="MYQ15" s="113"/>
      <c r="MYR15" s="113"/>
      <c r="MYS15" s="113"/>
      <c r="MYT15" s="113"/>
      <c r="MYU15" s="113"/>
      <c r="MYV15" s="113"/>
      <c r="MYW15" s="113"/>
      <c r="MYX15" s="113"/>
      <c r="MYY15" s="113"/>
      <c r="MYZ15" s="113"/>
      <c r="MZA15" s="113"/>
      <c r="MZB15" s="113"/>
      <c r="MZC15" s="113"/>
      <c r="MZD15" s="113"/>
      <c r="MZE15" s="113"/>
      <c r="MZF15" s="113"/>
      <c r="MZG15" s="113"/>
      <c r="MZH15" s="113"/>
      <c r="MZI15" s="113"/>
      <c r="MZJ15" s="113"/>
      <c r="MZK15" s="113"/>
      <c r="MZL15" s="113"/>
      <c r="MZM15" s="113"/>
      <c r="MZN15" s="113"/>
      <c r="MZO15" s="113"/>
      <c r="MZP15" s="113"/>
      <c r="MZQ15" s="113"/>
      <c r="MZR15" s="113"/>
      <c r="MZS15" s="113"/>
      <c r="MZT15" s="113"/>
      <c r="MZU15" s="113"/>
      <c r="MZV15" s="113"/>
      <c r="MZW15" s="113"/>
      <c r="MZX15" s="113"/>
      <c r="MZY15" s="113"/>
      <c r="MZZ15" s="113"/>
      <c r="NAA15" s="113"/>
      <c r="NAB15" s="113"/>
      <c r="NAC15" s="113"/>
      <c r="NAD15" s="113"/>
      <c r="NAE15" s="113"/>
      <c r="NAF15" s="113"/>
      <c r="NAG15" s="113"/>
      <c r="NAH15" s="113"/>
      <c r="NAI15" s="113"/>
      <c r="NAJ15" s="113"/>
      <c r="NAK15" s="113"/>
      <c r="NAL15" s="113"/>
      <c r="NAM15" s="113"/>
      <c r="NAN15" s="113"/>
      <c r="NAO15" s="113"/>
      <c r="NAP15" s="113"/>
      <c r="NAQ15" s="113"/>
      <c r="NAR15" s="113"/>
      <c r="NAS15" s="113"/>
      <c r="NAT15" s="113"/>
      <c r="NAU15" s="113"/>
      <c r="NAV15" s="113"/>
      <c r="NAW15" s="113"/>
      <c r="NAX15" s="113"/>
      <c r="NAY15" s="113"/>
      <c r="NAZ15" s="113"/>
      <c r="NBA15" s="113"/>
      <c r="NBB15" s="113"/>
      <c r="NBC15" s="113"/>
      <c r="NBD15" s="113"/>
      <c r="NBE15" s="113"/>
      <c r="NBF15" s="113"/>
      <c r="NBG15" s="113"/>
      <c r="NBH15" s="113"/>
      <c r="NBI15" s="113"/>
      <c r="NBJ15" s="113"/>
      <c r="NBK15" s="113"/>
      <c r="NBL15" s="113"/>
      <c r="NBM15" s="113"/>
      <c r="NBN15" s="113"/>
      <c r="NBO15" s="113"/>
      <c r="NBP15" s="113"/>
      <c r="NBQ15" s="113"/>
      <c r="NBR15" s="113"/>
      <c r="NBS15" s="113"/>
      <c r="NBT15" s="113"/>
      <c r="NBU15" s="113"/>
      <c r="NBV15" s="113"/>
      <c r="NBW15" s="113"/>
      <c r="NBX15" s="113"/>
      <c r="NBY15" s="113"/>
      <c r="NBZ15" s="113"/>
      <c r="NCA15" s="113"/>
      <c r="NCB15" s="113"/>
      <c r="NCC15" s="113"/>
      <c r="NCD15" s="113"/>
      <c r="NCE15" s="113"/>
      <c r="NCF15" s="113"/>
      <c r="NCG15" s="113"/>
      <c r="NCH15" s="113"/>
      <c r="NCI15" s="113"/>
      <c r="NCJ15" s="113"/>
      <c r="NCK15" s="113"/>
      <c r="NCL15" s="113"/>
      <c r="NCM15" s="113"/>
      <c r="NCN15" s="113"/>
      <c r="NCO15" s="113"/>
      <c r="NCP15" s="113"/>
      <c r="NCQ15" s="113"/>
      <c r="NCR15" s="113"/>
      <c r="NCS15" s="113"/>
      <c r="NCT15" s="113"/>
      <c r="NCU15" s="113"/>
      <c r="NCV15" s="113"/>
      <c r="NCW15" s="113"/>
      <c r="NCX15" s="113"/>
      <c r="NCY15" s="113"/>
      <c r="NCZ15" s="113"/>
      <c r="NDA15" s="113"/>
      <c r="NDB15" s="113"/>
      <c r="NDC15" s="113"/>
      <c r="NDD15" s="113"/>
      <c r="NDE15" s="113"/>
      <c r="NDF15" s="113"/>
      <c r="NDG15" s="113"/>
      <c r="NDH15" s="113"/>
      <c r="NDI15" s="113"/>
      <c r="NDJ15" s="113"/>
      <c r="NDK15" s="113"/>
      <c r="NDL15" s="113"/>
      <c r="NDM15" s="113"/>
      <c r="NDN15" s="113"/>
      <c r="NDO15" s="113"/>
      <c r="NDP15" s="113"/>
      <c r="NDQ15" s="113"/>
      <c r="NDR15" s="113"/>
      <c r="NDS15" s="113"/>
      <c r="NDT15" s="113"/>
      <c r="NDU15" s="113"/>
      <c r="NDV15" s="113"/>
      <c r="NDW15" s="113"/>
      <c r="NDX15" s="113"/>
      <c r="NDY15" s="113"/>
      <c r="NDZ15" s="113"/>
      <c r="NEA15" s="113"/>
      <c r="NEB15" s="113"/>
      <c r="NEC15" s="113"/>
      <c r="NED15" s="113"/>
      <c r="NEE15" s="113"/>
      <c r="NEF15" s="113"/>
      <c r="NEG15" s="113"/>
      <c r="NEH15" s="113"/>
      <c r="NEI15" s="113"/>
      <c r="NEJ15" s="113"/>
      <c r="NEK15" s="113"/>
      <c r="NEL15" s="113"/>
      <c r="NEM15" s="113"/>
      <c r="NEN15" s="113"/>
      <c r="NEO15" s="113"/>
      <c r="NEP15" s="113"/>
      <c r="NEQ15" s="113"/>
      <c r="NER15" s="113"/>
      <c r="NES15" s="113"/>
      <c r="NET15" s="113"/>
      <c r="NEU15" s="113"/>
      <c r="NEV15" s="113"/>
      <c r="NEW15" s="113"/>
      <c r="NEX15" s="113"/>
      <c r="NEY15" s="113"/>
      <c r="NEZ15" s="113"/>
      <c r="NFA15" s="113"/>
      <c r="NFB15" s="113"/>
      <c r="NFC15" s="113"/>
      <c r="NFD15" s="113"/>
      <c r="NFE15" s="113"/>
      <c r="NFF15" s="113"/>
      <c r="NFG15" s="113"/>
      <c r="NFH15" s="113"/>
      <c r="NFI15" s="113"/>
      <c r="NFJ15" s="113"/>
      <c r="NFK15" s="113"/>
      <c r="NFL15" s="113"/>
      <c r="NFM15" s="113"/>
      <c r="NFN15" s="113"/>
      <c r="NFO15" s="113"/>
      <c r="NFP15" s="113"/>
      <c r="NFQ15" s="113"/>
      <c r="NFR15" s="113"/>
      <c r="NFS15" s="113"/>
      <c r="NFT15" s="113"/>
      <c r="NFU15" s="113"/>
      <c r="NFV15" s="113"/>
      <c r="NFW15" s="113"/>
      <c r="NFX15" s="113"/>
      <c r="NFY15" s="113"/>
      <c r="NFZ15" s="113"/>
      <c r="NGA15" s="113"/>
      <c r="NGB15" s="113"/>
      <c r="NGC15" s="113"/>
      <c r="NGD15" s="113"/>
      <c r="NGE15" s="113"/>
      <c r="NGF15" s="113"/>
      <c r="NGG15" s="113"/>
      <c r="NGH15" s="113"/>
      <c r="NGI15" s="113"/>
      <c r="NGJ15" s="113"/>
      <c r="NGK15" s="113"/>
      <c r="NGL15" s="113"/>
      <c r="NGM15" s="113"/>
      <c r="NGN15" s="113"/>
      <c r="NGO15" s="113"/>
      <c r="NGP15" s="113"/>
      <c r="NGQ15" s="113"/>
      <c r="NGR15" s="113"/>
      <c r="NGS15" s="113"/>
      <c r="NGT15" s="113"/>
      <c r="NGU15" s="113"/>
      <c r="NGV15" s="113"/>
      <c r="NGW15" s="113"/>
      <c r="NGX15" s="113"/>
      <c r="NGY15" s="113"/>
      <c r="NGZ15" s="113"/>
      <c r="NHA15" s="113"/>
      <c r="NHB15" s="113"/>
      <c r="NHC15" s="113"/>
      <c r="NHD15" s="113"/>
      <c r="NHE15" s="113"/>
      <c r="NHF15" s="113"/>
      <c r="NHG15" s="113"/>
      <c r="NHH15" s="113"/>
      <c r="NHI15" s="113"/>
      <c r="NHJ15" s="113"/>
      <c r="NHK15" s="113"/>
      <c r="NHL15" s="113"/>
      <c r="NHM15" s="113"/>
      <c r="NHN15" s="113"/>
      <c r="NHO15" s="113"/>
      <c r="NHP15" s="113"/>
      <c r="NHQ15" s="113"/>
      <c r="NHR15" s="113"/>
      <c r="NHS15" s="113"/>
      <c r="NHT15" s="113"/>
      <c r="NHU15" s="113"/>
      <c r="NHV15" s="113"/>
      <c r="NHW15" s="113"/>
      <c r="NHX15" s="113"/>
      <c r="NHY15" s="113"/>
      <c r="NHZ15" s="113"/>
      <c r="NIA15" s="113"/>
      <c r="NIB15" s="113"/>
      <c r="NIC15" s="113"/>
      <c r="NID15" s="113"/>
      <c r="NIE15" s="113"/>
      <c r="NIF15" s="113"/>
      <c r="NIG15" s="113"/>
      <c r="NIH15" s="113"/>
      <c r="NII15" s="113"/>
      <c r="NIJ15" s="113"/>
      <c r="NIK15" s="113"/>
      <c r="NIL15" s="113"/>
      <c r="NIM15" s="113"/>
      <c r="NIN15" s="113"/>
      <c r="NIO15" s="113"/>
      <c r="NIP15" s="113"/>
      <c r="NIQ15" s="113"/>
      <c r="NIR15" s="113"/>
      <c r="NIS15" s="113"/>
      <c r="NIT15" s="113"/>
      <c r="NIU15" s="113"/>
      <c r="NIV15" s="113"/>
      <c r="NIW15" s="113"/>
      <c r="NIX15" s="113"/>
      <c r="NIY15" s="113"/>
      <c r="NIZ15" s="113"/>
      <c r="NJA15" s="113"/>
      <c r="NJB15" s="113"/>
      <c r="NJC15" s="113"/>
      <c r="NJD15" s="113"/>
      <c r="NJE15" s="113"/>
      <c r="NJF15" s="113"/>
      <c r="NJG15" s="113"/>
      <c r="NJH15" s="113"/>
      <c r="NJI15" s="113"/>
      <c r="NJJ15" s="113"/>
      <c r="NJK15" s="113"/>
      <c r="NJL15" s="113"/>
      <c r="NJM15" s="113"/>
      <c r="NJN15" s="113"/>
      <c r="NJO15" s="113"/>
      <c r="NJP15" s="113"/>
      <c r="NJQ15" s="113"/>
      <c r="NJR15" s="113"/>
      <c r="NJS15" s="113"/>
      <c r="NJT15" s="113"/>
      <c r="NJU15" s="113"/>
      <c r="NJV15" s="113"/>
      <c r="NJW15" s="113"/>
      <c r="NJX15" s="113"/>
      <c r="NJY15" s="113"/>
      <c r="NJZ15" s="113"/>
      <c r="NKA15" s="113"/>
      <c r="NKB15" s="113"/>
      <c r="NKC15" s="113"/>
      <c r="NKD15" s="113"/>
      <c r="NKE15" s="113"/>
      <c r="NKF15" s="113"/>
      <c r="NKG15" s="113"/>
      <c r="NKH15" s="113"/>
      <c r="NKI15" s="113"/>
      <c r="NKJ15" s="113"/>
      <c r="NKK15" s="113"/>
      <c r="NKL15" s="113"/>
      <c r="NKM15" s="113"/>
      <c r="NKN15" s="113"/>
      <c r="NKO15" s="113"/>
      <c r="NKP15" s="113"/>
      <c r="NKQ15" s="113"/>
      <c r="NKR15" s="113"/>
      <c r="NKS15" s="113"/>
      <c r="NKT15" s="113"/>
      <c r="NKU15" s="113"/>
      <c r="NKV15" s="113"/>
      <c r="NKW15" s="113"/>
      <c r="NKX15" s="113"/>
      <c r="NKY15" s="113"/>
      <c r="NKZ15" s="113"/>
      <c r="NLA15" s="113"/>
      <c r="NLB15" s="113"/>
      <c r="NLC15" s="113"/>
      <c r="NLD15" s="113"/>
      <c r="NLE15" s="113"/>
      <c r="NLF15" s="113"/>
      <c r="NLG15" s="113"/>
      <c r="NLH15" s="113"/>
      <c r="NLI15" s="113"/>
      <c r="NLJ15" s="113"/>
      <c r="NLK15" s="113"/>
      <c r="NLL15" s="113"/>
      <c r="NLM15" s="113"/>
      <c r="NLN15" s="113"/>
      <c r="NLO15" s="113"/>
      <c r="NLP15" s="113"/>
      <c r="NLQ15" s="113"/>
      <c r="NLR15" s="113"/>
      <c r="NLS15" s="113"/>
      <c r="NLT15" s="113"/>
      <c r="NLU15" s="113"/>
      <c r="NLV15" s="113"/>
      <c r="NLW15" s="113"/>
      <c r="NLX15" s="113"/>
      <c r="NLY15" s="113"/>
      <c r="NLZ15" s="113"/>
      <c r="NMA15" s="113"/>
      <c r="NMB15" s="113"/>
      <c r="NMC15" s="113"/>
      <c r="NMD15" s="113"/>
      <c r="NME15" s="113"/>
      <c r="NMF15" s="113"/>
      <c r="NMG15" s="113"/>
      <c r="NMH15" s="113"/>
      <c r="NMI15" s="113"/>
      <c r="NMJ15" s="113"/>
      <c r="NMK15" s="113"/>
      <c r="NML15" s="113"/>
      <c r="NMM15" s="113"/>
      <c r="NMN15" s="113"/>
      <c r="NMO15" s="113"/>
      <c r="NMP15" s="113"/>
      <c r="NMQ15" s="113"/>
      <c r="NMR15" s="113"/>
      <c r="NMS15" s="113"/>
      <c r="NMT15" s="113"/>
      <c r="NMU15" s="113"/>
      <c r="NMV15" s="113"/>
      <c r="NMW15" s="113"/>
      <c r="NMX15" s="113"/>
      <c r="NMY15" s="113"/>
      <c r="NMZ15" s="113"/>
      <c r="NNA15" s="113"/>
      <c r="NNB15" s="113"/>
      <c r="NNC15" s="113"/>
      <c r="NND15" s="113"/>
      <c r="NNE15" s="113"/>
      <c r="NNF15" s="113"/>
      <c r="NNG15" s="113"/>
      <c r="NNH15" s="113"/>
      <c r="NNI15" s="113"/>
      <c r="NNJ15" s="113"/>
      <c r="NNK15" s="113"/>
      <c r="NNL15" s="113"/>
      <c r="NNM15" s="113"/>
      <c r="NNN15" s="113"/>
      <c r="NNO15" s="113"/>
      <c r="NNP15" s="113"/>
      <c r="NNQ15" s="113"/>
      <c r="NNR15" s="113"/>
      <c r="NNS15" s="113"/>
      <c r="NNT15" s="113"/>
      <c r="NNU15" s="113"/>
      <c r="NNV15" s="113"/>
      <c r="NNW15" s="113"/>
      <c r="NNX15" s="113"/>
      <c r="NNY15" s="113"/>
      <c r="NNZ15" s="113"/>
      <c r="NOA15" s="113"/>
      <c r="NOB15" s="113"/>
      <c r="NOC15" s="113"/>
      <c r="NOD15" s="113"/>
      <c r="NOE15" s="113"/>
      <c r="NOF15" s="113"/>
      <c r="NOG15" s="113"/>
      <c r="NOH15" s="113"/>
      <c r="NOI15" s="113"/>
      <c r="NOJ15" s="113"/>
      <c r="NOK15" s="113"/>
      <c r="NOL15" s="113"/>
      <c r="NOM15" s="113"/>
      <c r="NON15" s="113"/>
      <c r="NOO15" s="113"/>
      <c r="NOP15" s="113"/>
      <c r="NOQ15" s="113"/>
      <c r="NOR15" s="113"/>
      <c r="NOS15" s="113"/>
      <c r="NOT15" s="113"/>
      <c r="NOU15" s="113"/>
      <c r="NOV15" s="113"/>
      <c r="NOW15" s="113"/>
      <c r="NOX15" s="113"/>
      <c r="NOY15" s="113"/>
      <c r="NOZ15" s="113"/>
      <c r="NPA15" s="113"/>
      <c r="NPB15" s="113"/>
      <c r="NPC15" s="113"/>
      <c r="NPD15" s="113"/>
      <c r="NPE15" s="113"/>
      <c r="NPF15" s="113"/>
      <c r="NPG15" s="113"/>
      <c r="NPH15" s="113"/>
      <c r="NPI15" s="113"/>
      <c r="NPJ15" s="113"/>
      <c r="NPK15" s="113"/>
      <c r="NPL15" s="113"/>
      <c r="NPM15" s="113"/>
      <c r="NPN15" s="113"/>
      <c r="NPO15" s="113"/>
      <c r="NPP15" s="113"/>
      <c r="NPQ15" s="113"/>
      <c r="NPR15" s="113"/>
      <c r="NPS15" s="113"/>
      <c r="NPT15" s="113"/>
      <c r="NPU15" s="113"/>
      <c r="NPV15" s="113"/>
      <c r="NPW15" s="113"/>
      <c r="NPX15" s="113"/>
      <c r="NPY15" s="113"/>
      <c r="NPZ15" s="113"/>
      <c r="NQA15" s="113"/>
      <c r="NQB15" s="113"/>
      <c r="NQC15" s="113"/>
      <c r="NQD15" s="113"/>
      <c r="NQE15" s="113"/>
      <c r="NQF15" s="113"/>
      <c r="NQG15" s="113"/>
      <c r="NQH15" s="113"/>
      <c r="NQI15" s="113"/>
      <c r="NQJ15" s="113"/>
      <c r="NQK15" s="113"/>
      <c r="NQL15" s="113"/>
      <c r="NQM15" s="113"/>
      <c r="NQN15" s="113"/>
      <c r="NQO15" s="113"/>
      <c r="NQP15" s="113"/>
      <c r="NQQ15" s="113"/>
      <c r="NQR15" s="113"/>
      <c r="NQS15" s="113"/>
      <c r="NQT15" s="113"/>
      <c r="NQU15" s="113"/>
      <c r="NQV15" s="113"/>
      <c r="NQW15" s="113"/>
      <c r="NQX15" s="113"/>
      <c r="NQY15" s="113"/>
      <c r="NQZ15" s="113"/>
      <c r="NRA15" s="113"/>
      <c r="NRB15" s="113"/>
      <c r="NRC15" s="113"/>
      <c r="NRD15" s="113"/>
      <c r="NRE15" s="113"/>
      <c r="NRF15" s="113"/>
      <c r="NRG15" s="113"/>
      <c r="NRH15" s="113"/>
      <c r="NRI15" s="113"/>
      <c r="NRJ15" s="113"/>
      <c r="NRK15" s="113"/>
      <c r="NRL15" s="113"/>
      <c r="NRM15" s="113"/>
      <c r="NRN15" s="113"/>
      <c r="NRO15" s="113"/>
      <c r="NRP15" s="113"/>
      <c r="NRQ15" s="113"/>
      <c r="NRR15" s="113"/>
      <c r="NRS15" s="113"/>
      <c r="NRT15" s="113"/>
      <c r="NRU15" s="113"/>
      <c r="NRV15" s="113"/>
      <c r="NRW15" s="113"/>
      <c r="NRX15" s="113"/>
      <c r="NRY15" s="113"/>
      <c r="NRZ15" s="113"/>
      <c r="NSA15" s="113"/>
      <c r="NSB15" s="113"/>
      <c r="NSC15" s="113"/>
      <c r="NSD15" s="113"/>
      <c r="NSE15" s="113"/>
      <c r="NSF15" s="113"/>
      <c r="NSG15" s="113"/>
      <c r="NSH15" s="113"/>
      <c r="NSI15" s="113"/>
      <c r="NSJ15" s="113"/>
      <c r="NSK15" s="113"/>
      <c r="NSL15" s="113"/>
      <c r="NSM15" s="113"/>
      <c r="NSN15" s="113"/>
      <c r="NSO15" s="113"/>
      <c r="NSP15" s="113"/>
      <c r="NSQ15" s="113"/>
      <c r="NSR15" s="113"/>
      <c r="NSS15" s="113"/>
      <c r="NST15" s="113"/>
      <c r="NSU15" s="113"/>
      <c r="NSV15" s="113"/>
      <c r="NSW15" s="113"/>
      <c r="NSX15" s="113"/>
      <c r="NSY15" s="113"/>
      <c r="NSZ15" s="113"/>
      <c r="NTA15" s="113"/>
      <c r="NTB15" s="113"/>
      <c r="NTC15" s="113"/>
      <c r="NTD15" s="113"/>
      <c r="NTE15" s="113"/>
      <c r="NTF15" s="113"/>
      <c r="NTG15" s="113"/>
      <c r="NTH15" s="113"/>
      <c r="NTI15" s="113"/>
      <c r="NTJ15" s="113"/>
      <c r="NTK15" s="113"/>
      <c r="NTL15" s="113"/>
      <c r="NTM15" s="113"/>
      <c r="NTN15" s="113"/>
      <c r="NTO15" s="113"/>
      <c r="NTP15" s="113"/>
      <c r="NTQ15" s="113"/>
      <c r="NTR15" s="113"/>
      <c r="NTS15" s="113"/>
      <c r="NTT15" s="113"/>
      <c r="NTU15" s="113"/>
      <c r="NTV15" s="113"/>
      <c r="NTW15" s="113"/>
      <c r="NTX15" s="113"/>
      <c r="NTY15" s="113"/>
      <c r="NTZ15" s="113"/>
      <c r="NUA15" s="113"/>
      <c r="NUB15" s="113"/>
      <c r="NUC15" s="113"/>
      <c r="NUD15" s="113"/>
      <c r="NUE15" s="113"/>
      <c r="NUF15" s="113"/>
      <c r="NUG15" s="113"/>
      <c r="NUH15" s="113"/>
      <c r="NUI15" s="113"/>
      <c r="NUJ15" s="113"/>
      <c r="NUK15" s="113"/>
      <c r="NUL15" s="113"/>
      <c r="NUM15" s="113"/>
      <c r="NUN15" s="113"/>
      <c r="NUO15" s="113"/>
      <c r="NUP15" s="113"/>
      <c r="NUQ15" s="113"/>
      <c r="NUR15" s="113"/>
      <c r="NUS15" s="113"/>
      <c r="NUT15" s="113"/>
      <c r="NUU15" s="113"/>
      <c r="NUV15" s="113"/>
      <c r="NUW15" s="113"/>
      <c r="NUX15" s="113"/>
      <c r="NUY15" s="113"/>
      <c r="NUZ15" s="113"/>
      <c r="NVA15" s="113"/>
      <c r="NVB15" s="113"/>
      <c r="NVC15" s="113"/>
      <c r="NVD15" s="113"/>
      <c r="NVE15" s="113"/>
      <c r="NVF15" s="113"/>
      <c r="NVG15" s="113"/>
      <c r="NVH15" s="113"/>
      <c r="NVI15" s="113"/>
      <c r="NVJ15" s="113"/>
      <c r="NVK15" s="113"/>
      <c r="NVL15" s="113"/>
      <c r="NVM15" s="113"/>
      <c r="NVN15" s="113"/>
      <c r="NVO15" s="113"/>
      <c r="NVP15" s="113"/>
      <c r="NVQ15" s="113"/>
      <c r="NVR15" s="113"/>
      <c r="NVS15" s="113"/>
      <c r="NVT15" s="113"/>
      <c r="NVU15" s="113"/>
      <c r="NVV15" s="113"/>
      <c r="NVW15" s="113"/>
      <c r="NVX15" s="113"/>
      <c r="NVY15" s="113"/>
      <c r="NVZ15" s="113"/>
      <c r="NWA15" s="113"/>
      <c r="NWB15" s="113"/>
      <c r="NWC15" s="113"/>
      <c r="NWD15" s="113"/>
      <c r="NWE15" s="113"/>
      <c r="NWF15" s="113"/>
      <c r="NWG15" s="113"/>
      <c r="NWH15" s="113"/>
      <c r="NWI15" s="113"/>
      <c r="NWJ15" s="113"/>
      <c r="NWK15" s="113"/>
      <c r="NWL15" s="113"/>
      <c r="NWM15" s="113"/>
      <c r="NWN15" s="113"/>
      <c r="NWO15" s="113"/>
      <c r="NWP15" s="113"/>
      <c r="NWQ15" s="113"/>
      <c r="NWR15" s="113"/>
      <c r="NWS15" s="113"/>
      <c r="NWT15" s="113"/>
      <c r="NWU15" s="113"/>
      <c r="NWV15" s="113"/>
      <c r="NWW15" s="113"/>
      <c r="NWX15" s="113"/>
      <c r="NWY15" s="113"/>
      <c r="NWZ15" s="113"/>
      <c r="NXA15" s="113"/>
      <c r="NXB15" s="113"/>
      <c r="NXC15" s="113"/>
      <c r="NXD15" s="113"/>
      <c r="NXE15" s="113"/>
      <c r="NXF15" s="113"/>
      <c r="NXG15" s="113"/>
      <c r="NXH15" s="113"/>
      <c r="NXI15" s="113"/>
      <c r="NXJ15" s="113"/>
      <c r="NXK15" s="113"/>
      <c r="NXL15" s="113"/>
      <c r="NXM15" s="113"/>
      <c r="NXN15" s="113"/>
      <c r="NXO15" s="113"/>
      <c r="NXP15" s="113"/>
      <c r="NXQ15" s="113"/>
      <c r="NXR15" s="113"/>
      <c r="NXS15" s="113"/>
      <c r="NXT15" s="113"/>
      <c r="NXU15" s="113"/>
      <c r="NXV15" s="113"/>
      <c r="NXW15" s="113"/>
      <c r="NXX15" s="113"/>
      <c r="NXY15" s="113"/>
      <c r="NXZ15" s="113"/>
      <c r="NYA15" s="113"/>
      <c r="NYB15" s="113"/>
      <c r="NYC15" s="113"/>
      <c r="NYD15" s="113"/>
      <c r="NYE15" s="113"/>
      <c r="NYF15" s="113"/>
      <c r="NYG15" s="113"/>
      <c r="NYH15" s="113"/>
      <c r="NYI15" s="113"/>
      <c r="NYJ15" s="113"/>
      <c r="NYK15" s="113"/>
      <c r="NYL15" s="113"/>
      <c r="NYM15" s="113"/>
      <c r="NYN15" s="113"/>
      <c r="NYO15" s="113"/>
      <c r="NYP15" s="113"/>
      <c r="NYQ15" s="113"/>
      <c r="NYR15" s="113"/>
      <c r="NYS15" s="113"/>
      <c r="NYT15" s="113"/>
      <c r="NYU15" s="113"/>
      <c r="NYV15" s="113"/>
      <c r="NYW15" s="113"/>
      <c r="NYX15" s="113"/>
      <c r="NYY15" s="113"/>
      <c r="NYZ15" s="113"/>
      <c r="NZA15" s="113"/>
      <c r="NZB15" s="113"/>
      <c r="NZC15" s="113"/>
      <c r="NZD15" s="113"/>
      <c r="NZE15" s="113"/>
      <c r="NZF15" s="113"/>
      <c r="NZG15" s="113"/>
      <c r="NZH15" s="113"/>
      <c r="NZI15" s="113"/>
      <c r="NZJ15" s="113"/>
      <c r="NZK15" s="113"/>
      <c r="NZL15" s="113"/>
      <c r="NZM15" s="113"/>
      <c r="NZN15" s="113"/>
      <c r="NZO15" s="113"/>
      <c r="NZP15" s="113"/>
      <c r="NZQ15" s="113"/>
      <c r="NZR15" s="113"/>
      <c r="NZS15" s="113"/>
      <c r="NZT15" s="113"/>
      <c r="NZU15" s="113"/>
      <c r="NZV15" s="113"/>
      <c r="NZW15" s="113"/>
      <c r="NZX15" s="113"/>
      <c r="NZY15" s="113"/>
      <c r="NZZ15" s="113"/>
      <c r="OAA15" s="113"/>
      <c r="OAB15" s="113"/>
      <c r="OAC15" s="113"/>
      <c r="OAD15" s="113"/>
      <c r="OAE15" s="113"/>
      <c r="OAF15" s="113"/>
      <c r="OAG15" s="113"/>
      <c r="OAH15" s="113"/>
      <c r="OAI15" s="113"/>
      <c r="OAJ15" s="113"/>
      <c r="OAK15" s="113"/>
      <c r="OAL15" s="113"/>
      <c r="OAM15" s="113"/>
      <c r="OAN15" s="113"/>
      <c r="OAO15" s="113"/>
      <c r="OAP15" s="113"/>
      <c r="OAQ15" s="113"/>
      <c r="OAR15" s="113"/>
      <c r="OAS15" s="113"/>
      <c r="OAT15" s="113"/>
      <c r="OAU15" s="113"/>
      <c r="OAV15" s="113"/>
      <c r="OAW15" s="113"/>
      <c r="OAX15" s="113"/>
      <c r="OAY15" s="113"/>
      <c r="OAZ15" s="113"/>
      <c r="OBA15" s="113"/>
      <c r="OBB15" s="113"/>
      <c r="OBC15" s="113"/>
      <c r="OBD15" s="113"/>
      <c r="OBE15" s="113"/>
      <c r="OBF15" s="113"/>
      <c r="OBG15" s="113"/>
      <c r="OBH15" s="113"/>
      <c r="OBI15" s="113"/>
      <c r="OBJ15" s="113"/>
      <c r="OBK15" s="113"/>
      <c r="OBL15" s="113"/>
      <c r="OBM15" s="113"/>
      <c r="OBN15" s="113"/>
      <c r="OBO15" s="113"/>
      <c r="OBP15" s="113"/>
      <c r="OBQ15" s="113"/>
      <c r="OBR15" s="113"/>
      <c r="OBS15" s="113"/>
      <c r="OBT15" s="113"/>
      <c r="OBU15" s="113"/>
      <c r="OBV15" s="113"/>
      <c r="OBW15" s="113"/>
      <c r="OBX15" s="113"/>
      <c r="OBY15" s="113"/>
      <c r="OBZ15" s="113"/>
      <c r="OCA15" s="113"/>
      <c r="OCB15" s="113"/>
      <c r="OCC15" s="113"/>
      <c r="OCD15" s="113"/>
      <c r="OCE15" s="113"/>
      <c r="OCF15" s="113"/>
      <c r="OCG15" s="113"/>
      <c r="OCH15" s="113"/>
      <c r="OCI15" s="113"/>
      <c r="OCJ15" s="113"/>
      <c r="OCK15" s="113"/>
      <c r="OCL15" s="113"/>
      <c r="OCM15" s="113"/>
      <c r="OCN15" s="113"/>
      <c r="OCO15" s="113"/>
      <c r="OCP15" s="113"/>
      <c r="OCQ15" s="113"/>
      <c r="OCR15" s="113"/>
      <c r="OCS15" s="113"/>
      <c r="OCT15" s="113"/>
      <c r="OCU15" s="113"/>
      <c r="OCV15" s="113"/>
      <c r="OCW15" s="113"/>
      <c r="OCX15" s="113"/>
      <c r="OCY15" s="113"/>
      <c r="OCZ15" s="113"/>
      <c r="ODA15" s="113"/>
      <c r="ODB15" s="113"/>
      <c r="ODC15" s="113"/>
      <c r="ODD15" s="113"/>
      <c r="ODE15" s="113"/>
      <c r="ODF15" s="113"/>
      <c r="ODG15" s="113"/>
      <c r="ODH15" s="113"/>
      <c r="ODI15" s="113"/>
      <c r="ODJ15" s="113"/>
      <c r="ODK15" s="113"/>
      <c r="ODL15" s="113"/>
      <c r="ODM15" s="113"/>
      <c r="ODN15" s="113"/>
      <c r="ODO15" s="113"/>
      <c r="ODP15" s="113"/>
      <c r="ODQ15" s="113"/>
      <c r="ODR15" s="113"/>
      <c r="ODS15" s="113"/>
      <c r="ODT15" s="113"/>
      <c r="ODU15" s="113"/>
      <c r="ODV15" s="113"/>
      <c r="ODW15" s="113"/>
      <c r="ODX15" s="113"/>
      <c r="ODY15" s="113"/>
      <c r="ODZ15" s="113"/>
      <c r="OEA15" s="113"/>
      <c r="OEB15" s="113"/>
      <c r="OEC15" s="113"/>
      <c r="OED15" s="113"/>
      <c r="OEE15" s="113"/>
      <c r="OEF15" s="113"/>
      <c r="OEG15" s="113"/>
      <c r="OEH15" s="113"/>
      <c r="OEI15" s="113"/>
      <c r="OEJ15" s="113"/>
      <c r="OEK15" s="113"/>
      <c r="OEL15" s="113"/>
      <c r="OEM15" s="113"/>
      <c r="OEN15" s="113"/>
      <c r="OEO15" s="113"/>
      <c r="OEP15" s="113"/>
      <c r="OEQ15" s="113"/>
      <c r="OER15" s="113"/>
      <c r="OES15" s="113"/>
      <c r="OET15" s="113"/>
      <c r="OEU15" s="113"/>
      <c r="OEV15" s="113"/>
      <c r="OEW15" s="113"/>
      <c r="OEX15" s="113"/>
      <c r="OEY15" s="113"/>
      <c r="OEZ15" s="113"/>
      <c r="OFA15" s="113"/>
      <c r="OFB15" s="113"/>
      <c r="OFC15" s="113"/>
      <c r="OFD15" s="113"/>
      <c r="OFE15" s="113"/>
      <c r="OFF15" s="113"/>
      <c r="OFG15" s="113"/>
      <c r="OFH15" s="113"/>
      <c r="OFI15" s="113"/>
      <c r="OFJ15" s="113"/>
      <c r="OFK15" s="113"/>
      <c r="OFL15" s="113"/>
      <c r="OFM15" s="113"/>
      <c r="OFN15" s="113"/>
      <c r="OFO15" s="113"/>
      <c r="OFP15" s="113"/>
      <c r="OFQ15" s="113"/>
      <c r="OFR15" s="113"/>
      <c r="OFS15" s="113"/>
      <c r="OFT15" s="113"/>
      <c r="OFU15" s="113"/>
      <c r="OFV15" s="113"/>
      <c r="OFW15" s="113"/>
      <c r="OFX15" s="113"/>
      <c r="OFY15" s="113"/>
      <c r="OFZ15" s="113"/>
      <c r="OGA15" s="113"/>
      <c r="OGB15" s="113"/>
      <c r="OGC15" s="113"/>
      <c r="OGD15" s="113"/>
      <c r="OGE15" s="113"/>
      <c r="OGF15" s="113"/>
      <c r="OGG15" s="113"/>
      <c r="OGH15" s="113"/>
      <c r="OGI15" s="113"/>
      <c r="OGJ15" s="113"/>
      <c r="OGK15" s="113"/>
      <c r="OGL15" s="113"/>
      <c r="OGM15" s="113"/>
      <c r="OGN15" s="113"/>
      <c r="OGO15" s="113"/>
      <c r="OGP15" s="113"/>
      <c r="OGQ15" s="113"/>
      <c r="OGR15" s="113"/>
      <c r="OGS15" s="113"/>
      <c r="OGT15" s="113"/>
      <c r="OGU15" s="113"/>
      <c r="OGV15" s="113"/>
      <c r="OGW15" s="113"/>
      <c r="OGX15" s="113"/>
      <c r="OGY15" s="113"/>
      <c r="OGZ15" s="113"/>
      <c r="OHA15" s="113"/>
      <c r="OHB15" s="113"/>
      <c r="OHC15" s="113"/>
      <c r="OHD15" s="113"/>
      <c r="OHE15" s="113"/>
      <c r="OHF15" s="113"/>
      <c r="OHG15" s="113"/>
      <c r="OHH15" s="113"/>
      <c r="OHI15" s="113"/>
      <c r="OHJ15" s="113"/>
      <c r="OHK15" s="113"/>
      <c r="OHL15" s="113"/>
      <c r="OHM15" s="113"/>
      <c r="OHN15" s="113"/>
      <c r="OHO15" s="113"/>
      <c r="OHP15" s="113"/>
      <c r="OHQ15" s="113"/>
      <c r="OHR15" s="113"/>
      <c r="OHS15" s="113"/>
      <c r="OHT15" s="113"/>
      <c r="OHU15" s="113"/>
      <c r="OHV15" s="113"/>
      <c r="OHW15" s="113"/>
      <c r="OHX15" s="113"/>
      <c r="OHY15" s="113"/>
      <c r="OHZ15" s="113"/>
      <c r="OIA15" s="113"/>
      <c r="OIB15" s="113"/>
      <c r="OIC15" s="113"/>
      <c r="OID15" s="113"/>
      <c r="OIE15" s="113"/>
      <c r="OIF15" s="113"/>
      <c r="OIG15" s="113"/>
      <c r="OIH15" s="113"/>
      <c r="OII15" s="113"/>
      <c r="OIJ15" s="113"/>
      <c r="OIK15" s="113"/>
      <c r="OIL15" s="113"/>
      <c r="OIM15" s="113"/>
      <c r="OIN15" s="113"/>
      <c r="OIO15" s="113"/>
      <c r="OIP15" s="113"/>
      <c r="OIQ15" s="113"/>
      <c r="OIR15" s="113"/>
      <c r="OIS15" s="113"/>
      <c r="OIT15" s="113"/>
      <c r="OIU15" s="113"/>
      <c r="OIV15" s="113"/>
      <c r="OIW15" s="113"/>
      <c r="OIX15" s="113"/>
      <c r="OIY15" s="113"/>
      <c r="OIZ15" s="113"/>
      <c r="OJA15" s="113"/>
      <c r="OJB15" s="113"/>
      <c r="OJC15" s="113"/>
      <c r="OJD15" s="113"/>
      <c r="OJE15" s="113"/>
      <c r="OJF15" s="113"/>
      <c r="OJG15" s="113"/>
      <c r="OJH15" s="113"/>
      <c r="OJI15" s="113"/>
      <c r="OJJ15" s="113"/>
      <c r="OJK15" s="113"/>
      <c r="OJL15" s="113"/>
      <c r="OJM15" s="113"/>
      <c r="OJN15" s="113"/>
      <c r="OJO15" s="113"/>
      <c r="OJP15" s="113"/>
      <c r="OJQ15" s="113"/>
      <c r="OJR15" s="113"/>
      <c r="OJS15" s="113"/>
      <c r="OJT15" s="113"/>
      <c r="OJU15" s="113"/>
      <c r="OJV15" s="113"/>
      <c r="OJW15" s="113"/>
      <c r="OJX15" s="113"/>
      <c r="OJY15" s="113"/>
      <c r="OJZ15" s="113"/>
      <c r="OKA15" s="113"/>
      <c r="OKB15" s="113"/>
      <c r="OKC15" s="113"/>
      <c r="OKD15" s="113"/>
      <c r="OKE15" s="113"/>
      <c r="OKF15" s="113"/>
      <c r="OKG15" s="113"/>
      <c r="OKH15" s="113"/>
      <c r="OKI15" s="113"/>
      <c r="OKJ15" s="113"/>
      <c r="OKK15" s="113"/>
      <c r="OKL15" s="113"/>
      <c r="OKM15" s="113"/>
      <c r="OKN15" s="113"/>
      <c r="OKO15" s="113"/>
      <c r="OKP15" s="113"/>
      <c r="OKQ15" s="113"/>
      <c r="OKR15" s="113"/>
      <c r="OKS15" s="113"/>
      <c r="OKT15" s="113"/>
      <c r="OKU15" s="113"/>
      <c r="OKV15" s="113"/>
      <c r="OKW15" s="113"/>
      <c r="OKX15" s="113"/>
      <c r="OKY15" s="113"/>
      <c r="OKZ15" s="113"/>
      <c r="OLA15" s="113"/>
      <c r="OLB15" s="113"/>
      <c r="OLC15" s="113"/>
      <c r="OLD15" s="113"/>
      <c r="OLE15" s="113"/>
      <c r="OLF15" s="113"/>
      <c r="OLG15" s="113"/>
      <c r="OLH15" s="113"/>
      <c r="OLI15" s="113"/>
      <c r="OLJ15" s="113"/>
      <c r="OLK15" s="113"/>
      <c r="OLL15" s="113"/>
      <c r="OLM15" s="113"/>
      <c r="OLN15" s="113"/>
      <c r="OLO15" s="113"/>
      <c r="OLP15" s="113"/>
      <c r="OLQ15" s="113"/>
      <c r="OLR15" s="113"/>
      <c r="OLS15" s="113"/>
      <c r="OLT15" s="113"/>
      <c r="OLU15" s="113"/>
      <c r="OLV15" s="113"/>
      <c r="OLW15" s="113"/>
      <c r="OLX15" s="113"/>
      <c r="OLY15" s="113"/>
      <c r="OLZ15" s="113"/>
      <c r="OMA15" s="113"/>
      <c r="OMB15" s="113"/>
      <c r="OMC15" s="113"/>
      <c r="OMD15" s="113"/>
      <c r="OME15" s="113"/>
      <c r="OMF15" s="113"/>
      <c r="OMG15" s="113"/>
      <c r="OMH15" s="113"/>
      <c r="OMI15" s="113"/>
      <c r="OMJ15" s="113"/>
      <c r="OMK15" s="113"/>
      <c r="OML15" s="113"/>
      <c r="OMM15" s="113"/>
      <c r="OMN15" s="113"/>
      <c r="OMO15" s="113"/>
      <c r="OMP15" s="113"/>
      <c r="OMQ15" s="113"/>
      <c r="OMR15" s="113"/>
      <c r="OMS15" s="113"/>
      <c r="OMT15" s="113"/>
      <c r="OMU15" s="113"/>
      <c r="OMV15" s="113"/>
      <c r="OMW15" s="113"/>
      <c r="OMX15" s="113"/>
      <c r="OMY15" s="113"/>
      <c r="OMZ15" s="113"/>
      <c r="ONA15" s="113"/>
      <c r="ONB15" s="113"/>
      <c r="ONC15" s="113"/>
      <c r="OND15" s="113"/>
      <c r="ONE15" s="113"/>
      <c r="ONF15" s="113"/>
      <c r="ONG15" s="113"/>
      <c r="ONH15" s="113"/>
      <c r="ONI15" s="113"/>
      <c r="ONJ15" s="113"/>
      <c r="ONK15" s="113"/>
      <c r="ONL15" s="113"/>
      <c r="ONM15" s="113"/>
      <c r="ONN15" s="113"/>
      <c r="ONO15" s="113"/>
      <c r="ONP15" s="113"/>
      <c r="ONQ15" s="113"/>
      <c r="ONR15" s="113"/>
      <c r="ONS15" s="113"/>
      <c r="ONT15" s="113"/>
      <c r="ONU15" s="113"/>
      <c r="ONV15" s="113"/>
      <c r="ONW15" s="113"/>
      <c r="ONX15" s="113"/>
      <c r="ONY15" s="113"/>
      <c r="ONZ15" s="113"/>
      <c r="OOA15" s="113"/>
      <c r="OOB15" s="113"/>
      <c r="OOC15" s="113"/>
      <c r="OOD15" s="113"/>
      <c r="OOE15" s="113"/>
      <c r="OOF15" s="113"/>
      <c r="OOG15" s="113"/>
      <c r="OOH15" s="113"/>
      <c r="OOI15" s="113"/>
      <c r="OOJ15" s="113"/>
      <c r="OOK15" s="113"/>
      <c r="OOL15" s="113"/>
      <c r="OOM15" s="113"/>
      <c r="OON15" s="113"/>
      <c r="OOO15" s="113"/>
      <c r="OOP15" s="113"/>
      <c r="OOQ15" s="113"/>
      <c r="OOR15" s="113"/>
      <c r="OOS15" s="113"/>
      <c r="OOT15" s="113"/>
      <c r="OOU15" s="113"/>
      <c r="OOV15" s="113"/>
      <c r="OOW15" s="113"/>
      <c r="OOX15" s="113"/>
      <c r="OOY15" s="113"/>
      <c r="OOZ15" s="113"/>
      <c r="OPA15" s="113"/>
      <c r="OPB15" s="113"/>
      <c r="OPC15" s="113"/>
      <c r="OPD15" s="113"/>
      <c r="OPE15" s="113"/>
      <c r="OPF15" s="113"/>
      <c r="OPG15" s="113"/>
      <c r="OPH15" s="113"/>
      <c r="OPI15" s="113"/>
      <c r="OPJ15" s="113"/>
      <c r="OPK15" s="113"/>
      <c r="OPL15" s="113"/>
      <c r="OPM15" s="113"/>
      <c r="OPN15" s="113"/>
      <c r="OPO15" s="113"/>
      <c r="OPP15" s="113"/>
      <c r="OPQ15" s="113"/>
      <c r="OPR15" s="113"/>
      <c r="OPS15" s="113"/>
      <c r="OPT15" s="113"/>
      <c r="OPU15" s="113"/>
      <c r="OPV15" s="113"/>
      <c r="OPW15" s="113"/>
      <c r="OPX15" s="113"/>
      <c r="OPY15" s="113"/>
      <c r="OPZ15" s="113"/>
      <c r="OQA15" s="113"/>
      <c r="OQB15" s="113"/>
      <c r="OQC15" s="113"/>
      <c r="OQD15" s="113"/>
      <c r="OQE15" s="113"/>
      <c r="OQF15" s="113"/>
      <c r="OQG15" s="113"/>
      <c r="OQH15" s="113"/>
      <c r="OQI15" s="113"/>
      <c r="OQJ15" s="113"/>
      <c r="OQK15" s="113"/>
      <c r="OQL15" s="113"/>
      <c r="OQM15" s="113"/>
      <c r="OQN15" s="113"/>
      <c r="OQO15" s="113"/>
      <c r="OQP15" s="113"/>
      <c r="OQQ15" s="113"/>
      <c r="OQR15" s="113"/>
      <c r="OQS15" s="113"/>
      <c r="OQT15" s="113"/>
      <c r="OQU15" s="113"/>
      <c r="OQV15" s="113"/>
      <c r="OQW15" s="113"/>
      <c r="OQX15" s="113"/>
      <c r="OQY15" s="113"/>
      <c r="OQZ15" s="113"/>
      <c r="ORA15" s="113"/>
      <c r="ORB15" s="113"/>
      <c r="ORC15" s="113"/>
      <c r="ORD15" s="113"/>
      <c r="ORE15" s="113"/>
      <c r="ORF15" s="113"/>
      <c r="ORG15" s="113"/>
      <c r="ORH15" s="113"/>
      <c r="ORI15" s="113"/>
      <c r="ORJ15" s="113"/>
      <c r="ORK15" s="113"/>
      <c r="ORL15" s="113"/>
      <c r="ORM15" s="113"/>
      <c r="ORN15" s="113"/>
      <c r="ORO15" s="113"/>
      <c r="ORP15" s="113"/>
      <c r="ORQ15" s="113"/>
      <c r="ORR15" s="113"/>
      <c r="ORS15" s="113"/>
      <c r="ORT15" s="113"/>
      <c r="ORU15" s="113"/>
      <c r="ORV15" s="113"/>
      <c r="ORW15" s="113"/>
      <c r="ORX15" s="113"/>
      <c r="ORY15" s="113"/>
      <c r="ORZ15" s="113"/>
      <c r="OSA15" s="113"/>
      <c r="OSB15" s="113"/>
      <c r="OSC15" s="113"/>
      <c r="OSD15" s="113"/>
      <c r="OSE15" s="113"/>
      <c r="OSF15" s="113"/>
      <c r="OSG15" s="113"/>
      <c r="OSH15" s="113"/>
      <c r="OSI15" s="113"/>
      <c r="OSJ15" s="113"/>
      <c r="OSK15" s="113"/>
      <c r="OSL15" s="113"/>
      <c r="OSM15" s="113"/>
      <c r="OSN15" s="113"/>
      <c r="OSO15" s="113"/>
      <c r="OSP15" s="113"/>
      <c r="OSQ15" s="113"/>
      <c r="OSR15" s="113"/>
      <c r="OSS15" s="113"/>
      <c r="OST15" s="113"/>
      <c r="OSU15" s="113"/>
      <c r="OSV15" s="113"/>
      <c r="OSW15" s="113"/>
      <c r="OSX15" s="113"/>
      <c r="OSY15" s="113"/>
      <c r="OSZ15" s="113"/>
      <c r="OTA15" s="113"/>
      <c r="OTB15" s="113"/>
      <c r="OTC15" s="113"/>
      <c r="OTD15" s="113"/>
      <c r="OTE15" s="113"/>
      <c r="OTF15" s="113"/>
      <c r="OTG15" s="113"/>
      <c r="OTH15" s="113"/>
      <c r="OTI15" s="113"/>
      <c r="OTJ15" s="113"/>
      <c r="OTK15" s="113"/>
      <c r="OTL15" s="113"/>
      <c r="OTM15" s="113"/>
      <c r="OTN15" s="113"/>
      <c r="OTO15" s="113"/>
      <c r="OTP15" s="113"/>
      <c r="OTQ15" s="113"/>
      <c r="OTR15" s="113"/>
      <c r="OTS15" s="113"/>
      <c r="OTT15" s="113"/>
      <c r="OTU15" s="113"/>
      <c r="OTV15" s="113"/>
      <c r="OTW15" s="113"/>
      <c r="OTX15" s="113"/>
      <c r="OTY15" s="113"/>
      <c r="OTZ15" s="113"/>
      <c r="OUA15" s="113"/>
      <c r="OUB15" s="113"/>
      <c r="OUC15" s="113"/>
      <c r="OUD15" s="113"/>
      <c r="OUE15" s="113"/>
      <c r="OUF15" s="113"/>
      <c r="OUG15" s="113"/>
      <c r="OUH15" s="113"/>
      <c r="OUI15" s="113"/>
      <c r="OUJ15" s="113"/>
      <c r="OUK15" s="113"/>
      <c r="OUL15" s="113"/>
      <c r="OUM15" s="113"/>
      <c r="OUN15" s="113"/>
      <c r="OUO15" s="113"/>
      <c r="OUP15" s="113"/>
      <c r="OUQ15" s="113"/>
      <c r="OUR15" s="113"/>
      <c r="OUS15" s="113"/>
      <c r="OUT15" s="113"/>
      <c r="OUU15" s="113"/>
      <c r="OUV15" s="113"/>
      <c r="OUW15" s="113"/>
      <c r="OUX15" s="113"/>
      <c r="OUY15" s="113"/>
      <c r="OUZ15" s="113"/>
      <c r="OVA15" s="113"/>
      <c r="OVB15" s="113"/>
      <c r="OVC15" s="113"/>
      <c r="OVD15" s="113"/>
      <c r="OVE15" s="113"/>
      <c r="OVF15" s="113"/>
      <c r="OVG15" s="113"/>
      <c r="OVH15" s="113"/>
      <c r="OVI15" s="113"/>
      <c r="OVJ15" s="113"/>
      <c r="OVK15" s="113"/>
      <c r="OVL15" s="113"/>
      <c r="OVM15" s="113"/>
      <c r="OVN15" s="113"/>
      <c r="OVO15" s="113"/>
      <c r="OVP15" s="113"/>
      <c r="OVQ15" s="113"/>
      <c r="OVR15" s="113"/>
      <c r="OVS15" s="113"/>
      <c r="OVT15" s="113"/>
      <c r="OVU15" s="113"/>
      <c r="OVV15" s="113"/>
      <c r="OVW15" s="113"/>
      <c r="OVX15" s="113"/>
      <c r="OVY15" s="113"/>
      <c r="OVZ15" s="113"/>
      <c r="OWA15" s="113"/>
      <c r="OWB15" s="113"/>
      <c r="OWC15" s="113"/>
      <c r="OWD15" s="113"/>
      <c r="OWE15" s="113"/>
      <c r="OWF15" s="113"/>
      <c r="OWG15" s="113"/>
      <c r="OWH15" s="113"/>
      <c r="OWI15" s="113"/>
      <c r="OWJ15" s="113"/>
      <c r="OWK15" s="113"/>
      <c r="OWL15" s="113"/>
      <c r="OWM15" s="113"/>
      <c r="OWN15" s="113"/>
      <c r="OWO15" s="113"/>
      <c r="OWP15" s="113"/>
      <c r="OWQ15" s="113"/>
      <c r="OWR15" s="113"/>
      <c r="OWS15" s="113"/>
      <c r="OWT15" s="113"/>
      <c r="OWU15" s="113"/>
      <c r="OWV15" s="113"/>
      <c r="OWW15" s="113"/>
      <c r="OWX15" s="113"/>
      <c r="OWY15" s="113"/>
      <c r="OWZ15" s="113"/>
      <c r="OXA15" s="113"/>
      <c r="OXB15" s="113"/>
      <c r="OXC15" s="113"/>
      <c r="OXD15" s="113"/>
      <c r="OXE15" s="113"/>
      <c r="OXF15" s="113"/>
      <c r="OXG15" s="113"/>
      <c r="OXH15" s="113"/>
      <c r="OXI15" s="113"/>
      <c r="OXJ15" s="113"/>
      <c r="OXK15" s="113"/>
      <c r="OXL15" s="113"/>
      <c r="OXM15" s="113"/>
      <c r="OXN15" s="113"/>
      <c r="OXO15" s="113"/>
      <c r="OXP15" s="113"/>
      <c r="OXQ15" s="113"/>
      <c r="OXR15" s="113"/>
      <c r="OXS15" s="113"/>
      <c r="OXT15" s="113"/>
      <c r="OXU15" s="113"/>
      <c r="OXV15" s="113"/>
      <c r="OXW15" s="113"/>
      <c r="OXX15" s="113"/>
      <c r="OXY15" s="113"/>
      <c r="OXZ15" s="113"/>
      <c r="OYA15" s="113"/>
      <c r="OYB15" s="113"/>
      <c r="OYC15" s="113"/>
      <c r="OYD15" s="113"/>
      <c r="OYE15" s="113"/>
      <c r="OYF15" s="113"/>
      <c r="OYG15" s="113"/>
      <c r="OYH15" s="113"/>
      <c r="OYI15" s="113"/>
      <c r="OYJ15" s="113"/>
      <c r="OYK15" s="113"/>
      <c r="OYL15" s="113"/>
      <c r="OYM15" s="113"/>
      <c r="OYN15" s="113"/>
      <c r="OYO15" s="113"/>
      <c r="OYP15" s="113"/>
      <c r="OYQ15" s="113"/>
      <c r="OYR15" s="113"/>
      <c r="OYS15" s="113"/>
      <c r="OYT15" s="113"/>
      <c r="OYU15" s="113"/>
      <c r="OYV15" s="113"/>
      <c r="OYW15" s="113"/>
      <c r="OYX15" s="113"/>
      <c r="OYY15" s="113"/>
      <c r="OYZ15" s="113"/>
      <c r="OZA15" s="113"/>
      <c r="OZB15" s="113"/>
      <c r="OZC15" s="113"/>
      <c r="OZD15" s="113"/>
      <c r="OZE15" s="113"/>
      <c r="OZF15" s="113"/>
      <c r="OZG15" s="113"/>
      <c r="OZH15" s="113"/>
      <c r="OZI15" s="113"/>
      <c r="OZJ15" s="113"/>
      <c r="OZK15" s="113"/>
      <c r="OZL15" s="113"/>
      <c r="OZM15" s="113"/>
      <c r="OZN15" s="113"/>
      <c r="OZO15" s="113"/>
      <c r="OZP15" s="113"/>
      <c r="OZQ15" s="113"/>
      <c r="OZR15" s="113"/>
      <c r="OZS15" s="113"/>
      <c r="OZT15" s="113"/>
      <c r="OZU15" s="113"/>
      <c r="OZV15" s="113"/>
      <c r="OZW15" s="113"/>
      <c r="OZX15" s="113"/>
      <c r="OZY15" s="113"/>
      <c r="OZZ15" s="113"/>
      <c r="PAA15" s="113"/>
      <c r="PAB15" s="113"/>
      <c r="PAC15" s="113"/>
      <c r="PAD15" s="113"/>
      <c r="PAE15" s="113"/>
      <c r="PAF15" s="113"/>
      <c r="PAG15" s="113"/>
      <c r="PAH15" s="113"/>
      <c r="PAI15" s="113"/>
      <c r="PAJ15" s="113"/>
      <c r="PAK15" s="113"/>
      <c r="PAL15" s="113"/>
      <c r="PAM15" s="113"/>
      <c r="PAN15" s="113"/>
      <c r="PAO15" s="113"/>
      <c r="PAP15" s="113"/>
      <c r="PAQ15" s="113"/>
      <c r="PAR15" s="113"/>
      <c r="PAS15" s="113"/>
      <c r="PAT15" s="113"/>
      <c r="PAU15" s="113"/>
      <c r="PAV15" s="113"/>
      <c r="PAW15" s="113"/>
      <c r="PAX15" s="113"/>
      <c r="PAY15" s="113"/>
      <c r="PAZ15" s="113"/>
      <c r="PBA15" s="113"/>
      <c r="PBB15" s="113"/>
      <c r="PBC15" s="113"/>
      <c r="PBD15" s="113"/>
      <c r="PBE15" s="113"/>
      <c r="PBF15" s="113"/>
      <c r="PBG15" s="113"/>
      <c r="PBH15" s="113"/>
      <c r="PBI15" s="113"/>
      <c r="PBJ15" s="113"/>
      <c r="PBK15" s="113"/>
      <c r="PBL15" s="113"/>
      <c r="PBM15" s="113"/>
      <c r="PBN15" s="113"/>
      <c r="PBO15" s="113"/>
      <c r="PBP15" s="113"/>
      <c r="PBQ15" s="113"/>
      <c r="PBR15" s="113"/>
      <c r="PBS15" s="113"/>
      <c r="PBT15" s="113"/>
      <c r="PBU15" s="113"/>
      <c r="PBV15" s="113"/>
      <c r="PBW15" s="113"/>
      <c r="PBX15" s="113"/>
      <c r="PBY15" s="113"/>
      <c r="PBZ15" s="113"/>
      <c r="PCA15" s="113"/>
      <c r="PCB15" s="113"/>
      <c r="PCC15" s="113"/>
      <c r="PCD15" s="113"/>
      <c r="PCE15" s="113"/>
      <c r="PCF15" s="113"/>
      <c r="PCG15" s="113"/>
      <c r="PCH15" s="113"/>
      <c r="PCI15" s="113"/>
      <c r="PCJ15" s="113"/>
      <c r="PCK15" s="113"/>
      <c r="PCL15" s="113"/>
      <c r="PCM15" s="113"/>
      <c r="PCN15" s="113"/>
      <c r="PCO15" s="113"/>
      <c r="PCP15" s="113"/>
      <c r="PCQ15" s="113"/>
      <c r="PCR15" s="113"/>
      <c r="PCS15" s="113"/>
      <c r="PCT15" s="113"/>
      <c r="PCU15" s="113"/>
      <c r="PCV15" s="113"/>
      <c r="PCW15" s="113"/>
      <c r="PCX15" s="113"/>
      <c r="PCY15" s="113"/>
      <c r="PCZ15" s="113"/>
      <c r="PDA15" s="113"/>
      <c r="PDB15" s="113"/>
      <c r="PDC15" s="113"/>
      <c r="PDD15" s="113"/>
      <c r="PDE15" s="113"/>
      <c r="PDF15" s="113"/>
      <c r="PDG15" s="113"/>
      <c r="PDH15" s="113"/>
      <c r="PDI15" s="113"/>
      <c r="PDJ15" s="113"/>
      <c r="PDK15" s="113"/>
      <c r="PDL15" s="113"/>
      <c r="PDM15" s="113"/>
      <c r="PDN15" s="113"/>
      <c r="PDO15" s="113"/>
      <c r="PDP15" s="113"/>
      <c r="PDQ15" s="113"/>
      <c r="PDR15" s="113"/>
      <c r="PDS15" s="113"/>
      <c r="PDT15" s="113"/>
      <c r="PDU15" s="113"/>
      <c r="PDV15" s="113"/>
      <c r="PDW15" s="113"/>
      <c r="PDX15" s="113"/>
      <c r="PDY15" s="113"/>
      <c r="PDZ15" s="113"/>
      <c r="PEA15" s="113"/>
      <c r="PEB15" s="113"/>
      <c r="PEC15" s="113"/>
      <c r="PED15" s="113"/>
      <c r="PEE15" s="113"/>
      <c r="PEF15" s="113"/>
      <c r="PEG15" s="113"/>
      <c r="PEH15" s="113"/>
      <c r="PEI15" s="113"/>
      <c r="PEJ15" s="113"/>
      <c r="PEK15" s="113"/>
      <c r="PEL15" s="113"/>
      <c r="PEM15" s="113"/>
      <c r="PEN15" s="113"/>
      <c r="PEO15" s="113"/>
      <c r="PEP15" s="113"/>
      <c r="PEQ15" s="113"/>
      <c r="PER15" s="113"/>
      <c r="PES15" s="113"/>
      <c r="PET15" s="113"/>
      <c r="PEU15" s="113"/>
      <c r="PEV15" s="113"/>
      <c r="PEW15" s="113"/>
      <c r="PEX15" s="113"/>
      <c r="PEY15" s="113"/>
      <c r="PEZ15" s="113"/>
      <c r="PFA15" s="113"/>
      <c r="PFB15" s="113"/>
      <c r="PFC15" s="113"/>
      <c r="PFD15" s="113"/>
      <c r="PFE15" s="113"/>
      <c r="PFF15" s="113"/>
      <c r="PFG15" s="113"/>
      <c r="PFH15" s="113"/>
      <c r="PFI15" s="113"/>
      <c r="PFJ15" s="113"/>
      <c r="PFK15" s="113"/>
      <c r="PFL15" s="113"/>
      <c r="PFM15" s="113"/>
      <c r="PFN15" s="113"/>
      <c r="PFO15" s="113"/>
      <c r="PFP15" s="113"/>
      <c r="PFQ15" s="113"/>
      <c r="PFR15" s="113"/>
      <c r="PFS15" s="113"/>
      <c r="PFT15" s="113"/>
      <c r="PFU15" s="113"/>
      <c r="PFV15" s="113"/>
      <c r="PFW15" s="113"/>
      <c r="PFX15" s="113"/>
      <c r="PFY15" s="113"/>
      <c r="PFZ15" s="113"/>
      <c r="PGA15" s="113"/>
      <c r="PGB15" s="113"/>
      <c r="PGC15" s="113"/>
      <c r="PGD15" s="113"/>
      <c r="PGE15" s="113"/>
      <c r="PGF15" s="113"/>
      <c r="PGG15" s="113"/>
      <c r="PGH15" s="113"/>
      <c r="PGI15" s="113"/>
      <c r="PGJ15" s="113"/>
      <c r="PGK15" s="113"/>
      <c r="PGL15" s="113"/>
      <c r="PGM15" s="113"/>
      <c r="PGN15" s="113"/>
      <c r="PGO15" s="113"/>
      <c r="PGP15" s="113"/>
      <c r="PGQ15" s="113"/>
      <c r="PGR15" s="113"/>
      <c r="PGS15" s="113"/>
      <c r="PGT15" s="113"/>
      <c r="PGU15" s="113"/>
      <c r="PGV15" s="113"/>
      <c r="PGW15" s="113"/>
      <c r="PGX15" s="113"/>
      <c r="PGY15" s="113"/>
      <c r="PGZ15" s="113"/>
      <c r="PHA15" s="113"/>
      <c r="PHB15" s="113"/>
      <c r="PHC15" s="113"/>
      <c r="PHD15" s="113"/>
      <c r="PHE15" s="113"/>
      <c r="PHF15" s="113"/>
      <c r="PHG15" s="113"/>
      <c r="PHH15" s="113"/>
      <c r="PHI15" s="113"/>
      <c r="PHJ15" s="113"/>
      <c r="PHK15" s="113"/>
      <c r="PHL15" s="113"/>
      <c r="PHM15" s="113"/>
      <c r="PHN15" s="113"/>
      <c r="PHO15" s="113"/>
      <c r="PHP15" s="113"/>
      <c r="PHQ15" s="113"/>
      <c r="PHR15" s="113"/>
      <c r="PHS15" s="113"/>
      <c r="PHT15" s="113"/>
      <c r="PHU15" s="113"/>
      <c r="PHV15" s="113"/>
      <c r="PHW15" s="113"/>
      <c r="PHX15" s="113"/>
      <c r="PHY15" s="113"/>
      <c r="PHZ15" s="113"/>
      <c r="PIA15" s="113"/>
      <c r="PIB15" s="113"/>
      <c r="PIC15" s="113"/>
      <c r="PID15" s="113"/>
      <c r="PIE15" s="113"/>
      <c r="PIF15" s="113"/>
      <c r="PIG15" s="113"/>
      <c r="PIH15" s="113"/>
      <c r="PII15" s="113"/>
      <c r="PIJ15" s="113"/>
      <c r="PIK15" s="113"/>
      <c r="PIL15" s="113"/>
      <c r="PIM15" s="113"/>
      <c r="PIN15" s="113"/>
      <c r="PIO15" s="113"/>
      <c r="PIP15" s="113"/>
      <c r="PIQ15" s="113"/>
      <c r="PIR15" s="113"/>
      <c r="PIS15" s="113"/>
      <c r="PIT15" s="113"/>
      <c r="PIU15" s="113"/>
      <c r="PIV15" s="113"/>
      <c r="PIW15" s="113"/>
      <c r="PIX15" s="113"/>
      <c r="PIY15" s="113"/>
      <c r="PIZ15" s="113"/>
      <c r="PJA15" s="113"/>
      <c r="PJB15" s="113"/>
      <c r="PJC15" s="113"/>
      <c r="PJD15" s="113"/>
      <c r="PJE15" s="113"/>
      <c r="PJF15" s="113"/>
      <c r="PJG15" s="113"/>
      <c r="PJH15" s="113"/>
      <c r="PJI15" s="113"/>
      <c r="PJJ15" s="113"/>
      <c r="PJK15" s="113"/>
      <c r="PJL15" s="113"/>
      <c r="PJM15" s="113"/>
      <c r="PJN15" s="113"/>
      <c r="PJO15" s="113"/>
      <c r="PJP15" s="113"/>
      <c r="PJQ15" s="113"/>
      <c r="PJR15" s="113"/>
      <c r="PJS15" s="113"/>
      <c r="PJT15" s="113"/>
      <c r="PJU15" s="113"/>
      <c r="PJV15" s="113"/>
      <c r="PJW15" s="113"/>
      <c r="PJX15" s="113"/>
      <c r="PJY15" s="113"/>
      <c r="PJZ15" s="113"/>
      <c r="PKA15" s="113"/>
      <c r="PKB15" s="113"/>
      <c r="PKC15" s="113"/>
      <c r="PKD15" s="113"/>
      <c r="PKE15" s="113"/>
      <c r="PKF15" s="113"/>
      <c r="PKG15" s="113"/>
      <c r="PKH15" s="113"/>
      <c r="PKI15" s="113"/>
      <c r="PKJ15" s="113"/>
      <c r="PKK15" s="113"/>
      <c r="PKL15" s="113"/>
      <c r="PKM15" s="113"/>
      <c r="PKN15" s="113"/>
      <c r="PKO15" s="113"/>
      <c r="PKP15" s="113"/>
      <c r="PKQ15" s="113"/>
      <c r="PKR15" s="113"/>
      <c r="PKS15" s="113"/>
      <c r="PKT15" s="113"/>
      <c r="PKU15" s="113"/>
      <c r="PKV15" s="113"/>
      <c r="PKW15" s="113"/>
      <c r="PKX15" s="113"/>
      <c r="PKY15" s="113"/>
      <c r="PKZ15" s="113"/>
      <c r="PLA15" s="113"/>
      <c r="PLB15" s="113"/>
      <c r="PLC15" s="113"/>
      <c r="PLD15" s="113"/>
      <c r="PLE15" s="113"/>
      <c r="PLF15" s="113"/>
      <c r="PLG15" s="113"/>
      <c r="PLH15" s="113"/>
      <c r="PLI15" s="113"/>
      <c r="PLJ15" s="113"/>
      <c r="PLK15" s="113"/>
      <c r="PLL15" s="113"/>
      <c r="PLM15" s="113"/>
      <c r="PLN15" s="113"/>
      <c r="PLO15" s="113"/>
      <c r="PLP15" s="113"/>
      <c r="PLQ15" s="113"/>
      <c r="PLR15" s="113"/>
      <c r="PLS15" s="113"/>
      <c r="PLT15" s="113"/>
      <c r="PLU15" s="113"/>
      <c r="PLV15" s="113"/>
      <c r="PLW15" s="113"/>
      <c r="PLX15" s="113"/>
      <c r="PLY15" s="113"/>
      <c r="PLZ15" s="113"/>
      <c r="PMA15" s="113"/>
      <c r="PMB15" s="113"/>
      <c r="PMC15" s="113"/>
      <c r="PMD15" s="113"/>
      <c r="PME15" s="113"/>
      <c r="PMF15" s="113"/>
      <c r="PMG15" s="113"/>
      <c r="PMH15" s="113"/>
      <c r="PMI15" s="113"/>
      <c r="PMJ15" s="113"/>
      <c r="PMK15" s="113"/>
      <c r="PML15" s="113"/>
      <c r="PMM15" s="113"/>
      <c r="PMN15" s="113"/>
      <c r="PMO15" s="113"/>
      <c r="PMP15" s="113"/>
      <c r="PMQ15" s="113"/>
      <c r="PMR15" s="113"/>
      <c r="PMS15" s="113"/>
      <c r="PMT15" s="113"/>
      <c r="PMU15" s="113"/>
      <c r="PMV15" s="113"/>
      <c r="PMW15" s="113"/>
      <c r="PMX15" s="113"/>
      <c r="PMY15" s="113"/>
      <c r="PMZ15" s="113"/>
      <c r="PNA15" s="113"/>
      <c r="PNB15" s="113"/>
      <c r="PNC15" s="113"/>
      <c r="PND15" s="113"/>
      <c r="PNE15" s="113"/>
      <c r="PNF15" s="113"/>
      <c r="PNG15" s="113"/>
      <c r="PNH15" s="113"/>
      <c r="PNI15" s="113"/>
      <c r="PNJ15" s="113"/>
      <c r="PNK15" s="113"/>
      <c r="PNL15" s="113"/>
      <c r="PNM15" s="113"/>
      <c r="PNN15" s="113"/>
      <c r="PNO15" s="113"/>
      <c r="PNP15" s="113"/>
      <c r="PNQ15" s="113"/>
      <c r="PNR15" s="113"/>
      <c r="PNS15" s="113"/>
      <c r="PNT15" s="113"/>
      <c r="PNU15" s="113"/>
      <c r="PNV15" s="113"/>
      <c r="PNW15" s="113"/>
      <c r="PNX15" s="113"/>
      <c r="PNY15" s="113"/>
      <c r="PNZ15" s="113"/>
      <c r="POA15" s="113"/>
      <c r="POB15" s="113"/>
      <c r="POC15" s="113"/>
      <c r="POD15" s="113"/>
      <c r="POE15" s="113"/>
      <c r="POF15" s="113"/>
      <c r="POG15" s="113"/>
      <c r="POH15" s="113"/>
      <c r="POI15" s="113"/>
      <c r="POJ15" s="113"/>
      <c r="POK15" s="113"/>
      <c r="POL15" s="113"/>
      <c r="POM15" s="113"/>
      <c r="PON15" s="113"/>
      <c r="POO15" s="113"/>
      <c r="POP15" s="113"/>
      <c r="POQ15" s="113"/>
      <c r="POR15" s="113"/>
      <c r="POS15" s="113"/>
      <c r="POT15" s="113"/>
      <c r="POU15" s="113"/>
      <c r="POV15" s="113"/>
      <c r="POW15" s="113"/>
      <c r="POX15" s="113"/>
      <c r="POY15" s="113"/>
      <c r="POZ15" s="113"/>
      <c r="PPA15" s="113"/>
      <c r="PPB15" s="113"/>
      <c r="PPC15" s="113"/>
      <c r="PPD15" s="113"/>
      <c r="PPE15" s="113"/>
      <c r="PPF15" s="113"/>
      <c r="PPG15" s="113"/>
      <c r="PPH15" s="113"/>
      <c r="PPI15" s="113"/>
      <c r="PPJ15" s="113"/>
      <c r="PPK15" s="113"/>
      <c r="PPL15" s="113"/>
      <c r="PPM15" s="113"/>
      <c r="PPN15" s="113"/>
      <c r="PPO15" s="113"/>
      <c r="PPP15" s="113"/>
      <c r="PPQ15" s="113"/>
      <c r="PPR15" s="113"/>
      <c r="PPS15" s="113"/>
      <c r="PPT15" s="113"/>
      <c r="PPU15" s="113"/>
      <c r="PPV15" s="113"/>
      <c r="PPW15" s="113"/>
      <c r="PPX15" s="113"/>
      <c r="PPY15" s="113"/>
      <c r="PPZ15" s="113"/>
      <c r="PQA15" s="113"/>
      <c r="PQB15" s="113"/>
      <c r="PQC15" s="113"/>
      <c r="PQD15" s="113"/>
      <c r="PQE15" s="113"/>
      <c r="PQF15" s="113"/>
      <c r="PQG15" s="113"/>
      <c r="PQH15" s="113"/>
      <c r="PQI15" s="113"/>
      <c r="PQJ15" s="113"/>
      <c r="PQK15" s="113"/>
      <c r="PQL15" s="113"/>
      <c r="PQM15" s="113"/>
      <c r="PQN15" s="113"/>
      <c r="PQO15" s="113"/>
      <c r="PQP15" s="113"/>
      <c r="PQQ15" s="113"/>
      <c r="PQR15" s="113"/>
      <c r="PQS15" s="113"/>
      <c r="PQT15" s="113"/>
      <c r="PQU15" s="113"/>
      <c r="PQV15" s="113"/>
      <c r="PQW15" s="113"/>
      <c r="PQX15" s="113"/>
      <c r="PQY15" s="113"/>
      <c r="PQZ15" s="113"/>
      <c r="PRA15" s="113"/>
      <c r="PRB15" s="113"/>
      <c r="PRC15" s="113"/>
      <c r="PRD15" s="113"/>
      <c r="PRE15" s="113"/>
      <c r="PRF15" s="113"/>
      <c r="PRG15" s="113"/>
      <c r="PRH15" s="113"/>
      <c r="PRI15" s="113"/>
      <c r="PRJ15" s="113"/>
      <c r="PRK15" s="113"/>
      <c r="PRL15" s="113"/>
      <c r="PRM15" s="113"/>
      <c r="PRN15" s="113"/>
      <c r="PRO15" s="113"/>
      <c r="PRP15" s="113"/>
      <c r="PRQ15" s="113"/>
      <c r="PRR15" s="113"/>
      <c r="PRS15" s="113"/>
      <c r="PRT15" s="113"/>
      <c r="PRU15" s="113"/>
      <c r="PRV15" s="113"/>
      <c r="PRW15" s="113"/>
      <c r="PRX15" s="113"/>
      <c r="PRY15" s="113"/>
      <c r="PRZ15" s="113"/>
      <c r="PSA15" s="113"/>
      <c r="PSB15" s="113"/>
      <c r="PSC15" s="113"/>
      <c r="PSD15" s="113"/>
      <c r="PSE15" s="113"/>
      <c r="PSF15" s="113"/>
      <c r="PSG15" s="113"/>
      <c r="PSH15" s="113"/>
      <c r="PSI15" s="113"/>
      <c r="PSJ15" s="113"/>
      <c r="PSK15" s="113"/>
      <c r="PSL15" s="113"/>
      <c r="PSM15" s="113"/>
      <c r="PSN15" s="113"/>
      <c r="PSO15" s="113"/>
      <c r="PSP15" s="113"/>
      <c r="PSQ15" s="113"/>
      <c r="PSR15" s="113"/>
      <c r="PSS15" s="113"/>
      <c r="PST15" s="113"/>
      <c r="PSU15" s="113"/>
      <c r="PSV15" s="113"/>
      <c r="PSW15" s="113"/>
      <c r="PSX15" s="113"/>
      <c r="PSY15" s="113"/>
      <c r="PSZ15" s="113"/>
      <c r="PTA15" s="113"/>
      <c r="PTB15" s="113"/>
      <c r="PTC15" s="113"/>
      <c r="PTD15" s="113"/>
      <c r="PTE15" s="113"/>
      <c r="PTF15" s="113"/>
      <c r="PTG15" s="113"/>
      <c r="PTH15" s="113"/>
      <c r="PTI15" s="113"/>
      <c r="PTJ15" s="113"/>
      <c r="PTK15" s="113"/>
      <c r="PTL15" s="113"/>
      <c r="PTM15" s="113"/>
      <c r="PTN15" s="113"/>
      <c r="PTO15" s="113"/>
      <c r="PTP15" s="113"/>
      <c r="PTQ15" s="113"/>
      <c r="PTR15" s="113"/>
      <c r="PTS15" s="113"/>
      <c r="PTT15" s="113"/>
      <c r="PTU15" s="113"/>
      <c r="PTV15" s="113"/>
      <c r="PTW15" s="113"/>
      <c r="PTX15" s="113"/>
      <c r="PTY15" s="113"/>
      <c r="PTZ15" s="113"/>
      <c r="PUA15" s="113"/>
      <c r="PUB15" s="113"/>
      <c r="PUC15" s="113"/>
      <c r="PUD15" s="113"/>
      <c r="PUE15" s="113"/>
      <c r="PUF15" s="113"/>
      <c r="PUG15" s="113"/>
      <c r="PUH15" s="113"/>
      <c r="PUI15" s="113"/>
      <c r="PUJ15" s="113"/>
      <c r="PUK15" s="113"/>
      <c r="PUL15" s="113"/>
      <c r="PUM15" s="113"/>
      <c r="PUN15" s="113"/>
      <c r="PUO15" s="113"/>
      <c r="PUP15" s="113"/>
      <c r="PUQ15" s="113"/>
      <c r="PUR15" s="113"/>
      <c r="PUS15" s="113"/>
      <c r="PUT15" s="113"/>
      <c r="PUU15" s="113"/>
      <c r="PUV15" s="113"/>
      <c r="PUW15" s="113"/>
      <c r="PUX15" s="113"/>
      <c r="PUY15" s="113"/>
      <c r="PUZ15" s="113"/>
      <c r="PVA15" s="113"/>
      <c r="PVB15" s="113"/>
      <c r="PVC15" s="113"/>
      <c r="PVD15" s="113"/>
      <c r="PVE15" s="113"/>
      <c r="PVF15" s="113"/>
      <c r="PVG15" s="113"/>
      <c r="PVH15" s="113"/>
      <c r="PVI15" s="113"/>
      <c r="PVJ15" s="113"/>
      <c r="PVK15" s="113"/>
      <c r="PVL15" s="113"/>
      <c r="PVM15" s="113"/>
      <c r="PVN15" s="113"/>
      <c r="PVO15" s="113"/>
      <c r="PVP15" s="113"/>
      <c r="PVQ15" s="113"/>
      <c r="PVR15" s="113"/>
      <c r="PVS15" s="113"/>
      <c r="PVT15" s="113"/>
      <c r="PVU15" s="113"/>
      <c r="PVV15" s="113"/>
      <c r="PVW15" s="113"/>
      <c r="PVX15" s="113"/>
      <c r="PVY15" s="113"/>
      <c r="PVZ15" s="113"/>
      <c r="PWA15" s="113"/>
      <c r="PWB15" s="113"/>
      <c r="PWC15" s="113"/>
      <c r="PWD15" s="113"/>
      <c r="PWE15" s="113"/>
      <c r="PWF15" s="113"/>
      <c r="PWG15" s="113"/>
      <c r="PWH15" s="113"/>
      <c r="PWI15" s="113"/>
      <c r="PWJ15" s="113"/>
      <c r="PWK15" s="113"/>
      <c r="PWL15" s="113"/>
      <c r="PWM15" s="113"/>
      <c r="PWN15" s="113"/>
      <c r="PWO15" s="113"/>
      <c r="PWP15" s="113"/>
      <c r="PWQ15" s="113"/>
      <c r="PWR15" s="113"/>
      <c r="PWS15" s="113"/>
      <c r="PWT15" s="113"/>
      <c r="PWU15" s="113"/>
      <c r="PWV15" s="113"/>
      <c r="PWW15" s="113"/>
      <c r="PWX15" s="113"/>
      <c r="PWY15" s="113"/>
      <c r="PWZ15" s="113"/>
      <c r="PXA15" s="113"/>
      <c r="PXB15" s="113"/>
      <c r="PXC15" s="113"/>
      <c r="PXD15" s="113"/>
      <c r="PXE15" s="113"/>
      <c r="PXF15" s="113"/>
      <c r="PXG15" s="113"/>
      <c r="PXH15" s="113"/>
      <c r="PXI15" s="113"/>
      <c r="PXJ15" s="113"/>
      <c r="PXK15" s="113"/>
      <c r="PXL15" s="113"/>
      <c r="PXM15" s="113"/>
      <c r="PXN15" s="113"/>
      <c r="PXO15" s="113"/>
      <c r="PXP15" s="113"/>
      <c r="PXQ15" s="113"/>
      <c r="PXR15" s="113"/>
      <c r="PXS15" s="113"/>
      <c r="PXT15" s="113"/>
      <c r="PXU15" s="113"/>
      <c r="PXV15" s="113"/>
      <c r="PXW15" s="113"/>
      <c r="PXX15" s="113"/>
      <c r="PXY15" s="113"/>
      <c r="PXZ15" s="113"/>
      <c r="PYA15" s="113"/>
      <c r="PYB15" s="113"/>
      <c r="PYC15" s="113"/>
      <c r="PYD15" s="113"/>
      <c r="PYE15" s="113"/>
      <c r="PYF15" s="113"/>
      <c r="PYG15" s="113"/>
      <c r="PYH15" s="113"/>
      <c r="PYI15" s="113"/>
      <c r="PYJ15" s="113"/>
      <c r="PYK15" s="113"/>
      <c r="PYL15" s="113"/>
      <c r="PYM15" s="113"/>
      <c r="PYN15" s="113"/>
      <c r="PYO15" s="113"/>
      <c r="PYP15" s="113"/>
      <c r="PYQ15" s="113"/>
      <c r="PYR15" s="113"/>
      <c r="PYS15" s="113"/>
      <c r="PYT15" s="113"/>
      <c r="PYU15" s="113"/>
      <c r="PYV15" s="113"/>
      <c r="PYW15" s="113"/>
      <c r="PYX15" s="113"/>
      <c r="PYY15" s="113"/>
      <c r="PYZ15" s="113"/>
      <c r="PZA15" s="113"/>
      <c r="PZB15" s="113"/>
      <c r="PZC15" s="113"/>
      <c r="PZD15" s="113"/>
      <c r="PZE15" s="113"/>
      <c r="PZF15" s="113"/>
      <c r="PZG15" s="113"/>
      <c r="PZH15" s="113"/>
      <c r="PZI15" s="113"/>
      <c r="PZJ15" s="113"/>
      <c r="PZK15" s="113"/>
      <c r="PZL15" s="113"/>
      <c r="PZM15" s="113"/>
      <c r="PZN15" s="113"/>
      <c r="PZO15" s="113"/>
      <c r="PZP15" s="113"/>
      <c r="PZQ15" s="113"/>
      <c r="PZR15" s="113"/>
      <c r="PZS15" s="113"/>
      <c r="PZT15" s="113"/>
      <c r="PZU15" s="113"/>
      <c r="PZV15" s="113"/>
      <c r="PZW15" s="113"/>
      <c r="PZX15" s="113"/>
      <c r="PZY15" s="113"/>
      <c r="PZZ15" s="113"/>
      <c r="QAA15" s="113"/>
      <c r="QAB15" s="113"/>
      <c r="QAC15" s="113"/>
      <c r="QAD15" s="113"/>
      <c r="QAE15" s="113"/>
      <c r="QAF15" s="113"/>
      <c r="QAG15" s="113"/>
      <c r="QAH15" s="113"/>
      <c r="QAI15" s="113"/>
      <c r="QAJ15" s="113"/>
      <c r="QAK15" s="113"/>
      <c r="QAL15" s="113"/>
      <c r="QAM15" s="113"/>
      <c r="QAN15" s="113"/>
      <c r="QAO15" s="113"/>
      <c r="QAP15" s="113"/>
      <c r="QAQ15" s="113"/>
      <c r="QAR15" s="113"/>
      <c r="QAS15" s="113"/>
      <c r="QAT15" s="113"/>
      <c r="QAU15" s="113"/>
      <c r="QAV15" s="113"/>
      <c r="QAW15" s="113"/>
      <c r="QAX15" s="113"/>
      <c r="QAY15" s="113"/>
      <c r="QAZ15" s="113"/>
      <c r="QBA15" s="113"/>
      <c r="QBB15" s="113"/>
      <c r="QBC15" s="113"/>
      <c r="QBD15" s="113"/>
      <c r="QBE15" s="113"/>
      <c r="QBF15" s="113"/>
      <c r="QBG15" s="113"/>
      <c r="QBH15" s="113"/>
      <c r="QBI15" s="113"/>
      <c r="QBJ15" s="113"/>
      <c r="QBK15" s="113"/>
      <c r="QBL15" s="113"/>
      <c r="QBM15" s="113"/>
      <c r="QBN15" s="113"/>
      <c r="QBO15" s="113"/>
      <c r="QBP15" s="113"/>
      <c r="QBQ15" s="113"/>
      <c r="QBR15" s="113"/>
      <c r="QBS15" s="113"/>
      <c r="QBT15" s="113"/>
      <c r="QBU15" s="113"/>
      <c r="QBV15" s="113"/>
      <c r="QBW15" s="113"/>
      <c r="QBX15" s="113"/>
      <c r="QBY15" s="113"/>
      <c r="QBZ15" s="113"/>
      <c r="QCA15" s="113"/>
      <c r="QCB15" s="113"/>
      <c r="QCC15" s="113"/>
      <c r="QCD15" s="113"/>
      <c r="QCE15" s="113"/>
      <c r="QCF15" s="113"/>
      <c r="QCG15" s="113"/>
      <c r="QCH15" s="113"/>
      <c r="QCI15" s="113"/>
      <c r="QCJ15" s="113"/>
      <c r="QCK15" s="113"/>
      <c r="QCL15" s="113"/>
      <c r="QCM15" s="113"/>
      <c r="QCN15" s="113"/>
      <c r="QCO15" s="113"/>
      <c r="QCP15" s="113"/>
      <c r="QCQ15" s="113"/>
      <c r="QCR15" s="113"/>
      <c r="QCS15" s="113"/>
      <c r="QCT15" s="113"/>
      <c r="QCU15" s="113"/>
      <c r="QCV15" s="113"/>
      <c r="QCW15" s="113"/>
      <c r="QCX15" s="113"/>
      <c r="QCY15" s="113"/>
      <c r="QCZ15" s="113"/>
      <c r="QDA15" s="113"/>
      <c r="QDB15" s="113"/>
      <c r="QDC15" s="113"/>
      <c r="QDD15" s="113"/>
      <c r="QDE15" s="113"/>
      <c r="QDF15" s="113"/>
      <c r="QDG15" s="113"/>
      <c r="QDH15" s="113"/>
      <c r="QDI15" s="113"/>
      <c r="QDJ15" s="113"/>
      <c r="QDK15" s="113"/>
      <c r="QDL15" s="113"/>
      <c r="QDM15" s="113"/>
      <c r="QDN15" s="113"/>
      <c r="QDO15" s="113"/>
      <c r="QDP15" s="113"/>
      <c r="QDQ15" s="113"/>
      <c r="QDR15" s="113"/>
      <c r="QDS15" s="113"/>
      <c r="QDT15" s="113"/>
      <c r="QDU15" s="113"/>
      <c r="QDV15" s="113"/>
      <c r="QDW15" s="113"/>
      <c r="QDX15" s="113"/>
      <c r="QDY15" s="113"/>
      <c r="QDZ15" s="113"/>
      <c r="QEA15" s="113"/>
      <c r="QEB15" s="113"/>
      <c r="QEC15" s="113"/>
      <c r="QED15" s="113"/>
      <c r="QEE15" s="113"/>
      <c r="QEF15" s="113"/>
      <c r="QEG15" s="113"/>
      <c r="QEH15" s="113"/>
      <c r="QEI15" s="113"/>
      <c r="QEJ15" s="113"/>
      <c r="QEK15" s="113"/>
      <c r="QEL15" s="113"/>
      <c r="QEM15" s="113"/>
      <c r="QEN15" s="113"/>
      <c r="QEO15" s="113"/>
      <c r="QEP15" s="113"/>
      <c r="QEQ15" s="113"/>
      <c r="QER15" s="113"/>
      <c r="QES15" s="113"/>
      <c r="QET15" s="113"/>
      <c r="QEU15" s="113"/>
      <c r="QEV15" s="113"/>
      <c r="QEW15" s="113"/>
      <c r="QEX15" s="113"/>
      <c r="QEY15" s="113"/>
      <c r="QEZ15" s="113"/>
      <c r="QFA15" s="113"/>
      <c r="QFB15" s="113"/>
      <c r="QFC15" s="113"/>
      <c r="QFD15" s="113"/>
      <c r="QFE15" s="113"/>
      <c r="QFF15" s="113"/>
      <c r="QFG15" s="113"/>
      <c r="QFH15" s="113"/>
      <c r="QFI15" s="113"/>
      <c r="QFJ15" s="113"/>
      <c r="QFK15" s="113"/>
      <c r="QFL15" s="113"/>
      <c r="QFM15" s="113"/>
      <c r="QFN15" s="113"/>
      <c r="QFO15" s="113"/>
      <c r="QFP15" s="113"/>
      <c r="QFQ15" s="113"/>
      <c r="QFR15" s="113"/>
      <c r="QFS15" s="113"/>
      <c r="QFT15" s="113"/>
      <c r="QFU15" s="113"/>
      <c r="QFV15" s="113"/>
      <c r="QFW15" s="113"/>
      <c r="QFX15" s="113"/>
      <c r="QFY15" s="113"/>
      <c r="QFZ15" s="113"/>
      <c r="QGA15" s="113"/>
      <c r="QGB15" s="113"/>
      <c r="QGC15" s="113"/>
      <c r="QGD15" s="113"/>
      <c r="QGE15" s="113"/>
      <c r="QGF15" s="113"/>
      <c r="QGG15" s="113"/>
      <c r="QGH15" s="113"/>
      <c r="QGI15" s="113"/>
      <c r="QGJ15" s="113"/>
      <c r="QGK15" s="113"/>
      <c r="QGL15" s="113"/>
      <c r="QGM15" s="113"/>
      <c r="QGN15" s="113"/>
      <c r="QGO15" s="113"/>
      <c r="QGP15" s="113"/>
      <c r="QGQ15" s="113"/>
      <c r="QGR15" s="113"/>
      <c r="QGS15" s="113"/>
      <c r="QGT15" s="113"/>
      <c r="QGU15" s="113"/>
      <c r="QGV15" s="113"/>
      <c r="QGW15" s="113"/>
      <c r="QGX15" s="113"/>
      <c r="QGY15" s="113"/>
      <c r="QGZ15" s="113"/>
      <c r="QHA15" s="113"/>
      <c r="QHB15" s="113"/>
      <c r="QHC15" s="113"/>
      <c r="QHD15" s="113"/>
      <c r="QHE15" s="113"/>
      <c r="QHF15" s="113"/>
      <c r="QHG15" s="113"/>
      <c r="QHH15" s="113"/>
      <c r="QHI15" s="113"/>
      <c r="QHJ15" s="113"/>
      <c r="QHK15" s="113"/>
      <c r="QHL15" s="113"/>
      <c r="QHM15" s="113"/>
      <c r="QHN15" s="113"/>
      <c r="QHO15" s="113"/>
      <c r="QHP15" s="113"/>
      <c r="QHQ15" s="113"/>
      <c r="QHR15" s="113"/>
      <c r="QHS15" s="113"/>
      <c r="QHT15" s="113"/>
      <c r="QHU15" s="113"/>
      <c r="QHV15" s="113"/>
      <c r="QHW15" s="113"/>
      <c r="QHX15" s="113"/>
      <c r="QHY15" s="113"/>
      <c r="QHZ15" s="113"/>
      <c r="QIA15" s="113"/>
      <c r="QIB15" s="113"/>
      <c r="QIC15" s="113"/>
      <c r="QID15" s="113"/>
      <c r="QIE15" s="113"/>
      <c r="QIF15" s="113"/>
      <c r="QIG15" s="113"/>
      <c r="QIH15" s="113"/>
      <c r="QII15" s="113"/>
      <c r="QIJ15" s="113"/>
      <c r="QIK15" s="113"/>
      <c r="QIL15" s="113"/>
      <c r="QIM15" s="113"/>
      <c r="QIN15" s="113"/>
      <c r="QIO15" s="113"/>
      <c r="QIP15" s="113"/>
      <c r="QIQ15" s="113"/>
      <c r="QIR15" s="113"/>
      <c r="QIS15" s="113"/>
      <c r="QIT15" s="113"/>
      <c r="QIU15" s="113"/>
      <c r="QIV15" s="113"/>
      <c r="QIW15" s="113"/>
      <c r="QIX15" s="113"/>
      <c r="QIY15" s="113"/>
      <c r="QIZ15" s="113"/>
      <c r="QJA15" s="113"/>
      <c r="QJB15" s="113"/>
      <c r="QJC15" s="113"/>
      <c r="QJD15" s="113"/>
      <c r="QJE15" s="113"/>
      <c r="QJF15" s="113"/>
      <c r="QJG15" s="113"/>
      <c r="QJH15" s="113"/>
      <c r="QJI15" s="113"/>
      <c r="QJJ15" s="113"/>
      <c r="QJK15" s="113"/>
      <c r="QJL15" s="113"/>
      <c r="QJM15" s="113"/>
      <c r="QJN15" s="113"/>
      <c r="QJO15" s="113"/>
      <c r="QJP15" s="113"/>
      <c r="QJQ15" s="113"/>
      <c r="QJR15" s="113"/>
      <c r="QJS15" s="113"/>
      <c r="QJT15" s="113"/>
      <c r="QJU15" s="113"/>
      <c r="QJV15" s="113"/>
      <c r="QJW15" s="113"/>
      <c r="QJX15" s="113"/>
      <c r="QJY15" s="113"/>
      <c r="QJZ15" s="113"/>
      <c r="QKA15" s="113"/>
      <c r="QKB15" s="113"/>
      <c r="QKC15" s="113"/>
      <c r="QKD15" s="113"/>
      <c r="QKE15" s="113"/>
      <c r="QKF15" s="113"/>
      <c r="QKG15" s="113"/>
      <c r="QKH15" s="113"/>
      <c r="QKI15" s="113"/>
      <c r="QKJ15" s="113"/>
      <c r="QKK15" s="113"/>
      <c r="QKL15" s="113"/>
      <c r="QKM15" s="113"/>
      <c r="QKN15" s="113"/>
      <c r="QKO15" s="113"/>
      <c r="QKP15" s="113"/>
      <c r="QKQ15" s="113"/>
      <c r="QKR15" s="113"/>
      <c r="QKS15" s="113"/>
      <c r="QKT15" s="113"/>
      <c r="QKU15" s="113"/>
      <c r="QKV15" s="113"/>
      <c r="QKW15" s="113"/>
      <c r="QKX15" s="113"/>
      <c r="QKY15" s="113"/>
      <c r="QKZ15" s="113"/>
      <c r="QLA15" s="113"/>
      <c r="QLB15" s="113"/>
      <c r="QLC15" s="113"/>
      <c r="QLD15" s="113"/>
      <c r="QLE15" s="113"/>
      <c r="QLF15" s="113"/>
      <c r="QLG15" s="113"/>
      <c r="QLH15" s="113"/>
      <c r="QLI15" s="113"/>
      <c r="QLJ15" s="113"/>
      <c r="QLK15" s="113"/>
      <c r="QLL15" s="113"/>
      <c r="QLM15" s="113"/>
      <c r="QLN15" s="113"/>
      <c r="QLO15" s="113"/>
      <c r="QLP15" s="113"/>
      <c r="QLQ15" s="113"/>
      <c r="QLR15" s="113"/>
      <c r="QLS15" s="113"/>
      <c r="QLT15" s="113"/>
      <c r="QLU15" s="113"/>
      <c r="QLV15" s="113"/>
      <c r="QLW15" s="113"/>
      <c r="QLX15" s="113"/>
      <c r="QLY15" s="113"/>
      <c r="QLZ15" s="113"/>
      <c r="QMA15" s="113"/>
      <c r="QMB15" s="113"/>
      <c r="QMC15" s="113"/>
      <c r="QMD15" s="113"/>
      <c r="QME15" s="113"/>
      <c r="QMF15" s="113"/>
      <c r="QMG15" s="113"/>
      <c r="QMH15" s="113"/>
      <c r="QMI15" s="113"/>
      <c r="QMJ15" s="113"/>
      <c r="QMK15" s="113"/>
      <c r="QML15" s="113"/>
      <c r="QMM15" s="113"/>
      <c r="QMN15" s="113"/>
      <c r="QMO15" s="113"/>
      <c r="QMP15" s="113"/>
      <c r="QMQ15" s="113"/>
      <c r="QMR15" s="113"/>
      <c r="QMS15" s="113"/>
      <c r="QMT15" s="113"/>
      <c r="QMU15" s="113"/>
      <c r="QMV15" s="113"/>
      <c r="QMW15" s="113"/>
      <c r="QMX15" s="113"/>
      <c r="QMY15" s="113"/>
      <c r="QMZ15" s="113"/>
      <c r="QNA15" s="113"/>
      <c r="QNB15" s="113"/>
      <c r="QNC15" s="113"/>
      <c r="QND15" s="113"/>
      <c r="QNE15" s="113"/>
      <c r="QNF15" s="113"/>
      <c r="QNG15" s="113"/>
      <c r="QNH15" s="113"/>
      <c r="QNI15" s="113"/>
      <c r="QNJ15" s="113"/>
      <c r="QNK15" s="113"/>
      <c r="QNL15" s="113"/>
      <c r="QNM15" s="113"/>
      <c r="QNN15" s="113"/>
      <c r="QNO15" s="113"/>
      <c r="QNP15" s="113"/>
      <c r="QNQ15" s="113"/>
      <c r="QNR15" s="113"/>
      <c r="QNS15" s="113"/>
      <c r="QNT15" s="113"/>
      <c r="QNU15" s="113"/>
      <c r="QNV15" s="113"/>
      <c r="QNW15" s="113"/>
      <c r="QNX15" s="113"/>
      <c r="QNY15" s="113"/>
      <c r="QNZ15" s="113"/>
      <c r="QOA15" s="113"/>
      <c r="QOB15" s="113"/>
      <c r="QOC15" s="113"/>
      <c r="QOD15" s="113"/>
      <c r="QOE15" s="113"/>
      <c r="QOF15" s="113"/>
      <c r="QOG15" s="113"/>
      <c r="QOH15" s="113"/>
      <c r="QOI15" s="113"/>
      <c r="QOJ15" s="113"/>
      <c r="QOK15" s="113"/>
      <c r="QOL15" s="113"/>
      <c r="QOM15" s="113"/>
      <c r="QON15" s="113"/>
      <c r="QOO15" s="113"/>
      <c r="QOP15" s="113"/>
      <c r="QOQ15" s="113"/>
      <c r="QOR15" s="113"/>
      <c r="QOS15" s="113"/>
      <c r="QOT15" s="113"/>
      <c r="QOU15" s="113"/>
      <c r="QOV15" s="113"/>
      <c r="QOW15" s="113"/>
      <c r="QOX15" s="113"/>
      <c r="QOY15" s="113"/>
      <c r="QOZ15" s="113"/>
      <c r="QPA15" s="113"/>
      <c r="QPB15" s="113"/>
      <c r="QPC15" s="113"/>
      <c r="QPD15" s="113"/>
      <c r="QPE15" s="113"/>
      <c r="QPF15" s="113"/>
      <c r="QPG15" s="113"/>
      <c r="QPH15" s="113"/>
      <c r="QPI15" s="113"/>
      <c r="QPJ15" s="113"/>
      <c r="QPK15" s="113"/>
      <c r="QPL15" s="113"/>
      <c r="QPM15" s="113"/>
      <c r="QPN15" s="113"/>
      <c r="QPO15" s="113"/>
      <c r="QPP15" s="113"/>
      <c r="QPQ15" s="113"/>
      <c r="QPR15" s="113"/>
      <c r="QPS15" s="113"/>
      <c r="QPT15" s="113"/>
      <c r="QPU15" s="113"/>
      <c r="QPV15" s="113"/>
      <c r="QPW15" s="113"/>
      <c r="QPX15" s="113"/>
      <c r="QPY15" s="113"/>
      <c r="QPZ15" s="113"/>
      <c r="QQA15" s="113"/>
      <c r="QQB15" s="113"/>
      <c r="QQC15" s="113"/>
      <c r="QQD15" s="113"/>
      <c r="QQE15" s="113"/>
      <c r="QQF15" s="113"/>
      <c r="QQG15" s="113"/>
      <c r="QQH15" s="113"/>
      <c r="QQI15" s="113"/>
      <c r="QQJ15" s="113"/>
      <c r="QQK15" s="113"/>
      <c r="QQL15" s="113"/>
      <c r="QQM15" s="113"/>
      <c r="QQN15" s="113"/>
      <c r="QQO15" s="113"/>
      <c r="QQP15" s="113"/>
      <c r="QQQ15" s="113"/>
      <c r="QQR15" s="113"/>
      <c r="QQS15" s="113"/>
      <c r="QQT15" s="113"/>
      <c r="QQU15" s="113"/>
      <c r="QQV15" s="113"/>
      <c r="QQW15" s="113"/>
      <c r="QQX15" s="113"/>
      <c r="QQY15" s="113"/>
      <c r="QQZ15" s="113"/>
      <c r="QRA15" s="113"/>
      <c r="QRB15" s="113"/>
      <c r="QRC15" s="113"/>
      <c r="QRD15" s="113"/>
      <c r="QRE15" s="113"/>
      <c r="QRF15" s="113"/>
      <c r="QRG15" s="113"/>
      <c r="QRH15" s="113"/>
      <c r="QRI15" s="113"/>
      <c r="QRJ15" s="113"/>
      <c r="QRK15" s="113"/>
      <c r="QRL15" s="113"/>
      <c r="QRM15" s="113"/>
      <c r="QRN15" s="113"/>
      <c r="QRO15" s="113"/>
      <c r="QRP15" s="113"/>
      <c r="QRQ15" s="113"/>
      <c r="QRR15" s="113"/>
      <c r="QRS15" s="113"/>
      <c r="QRT15" s="113"/>
      <c r="QRU15" s="113"/>
      <c r="QRV15" s="113"/>
      <c r="QRW15" s="113"/>
      <c r="QRX15" s="113"/>
      <c r="QRY15" s="113"/>
      <c r="QRZ15" s="113"/>
      <c r="QSA15" s="113"/>
      <c r="QSB15" s="113"/>
      <c r="QSC15" s="113"/>
      <c r="QSD15" s="113"/>
      <c r="QSE15" s="113"/>
      <c r="QSF15" s="113"/>
      <c r="QSG15" s="113"/>
      <c r="QSH15" s="113"/>
      <c r="QSI15" s="113"/>
      <c r="QSJ15" s="113"/>
      <c r="QSK15" s="113"/>
      <c r="QSL15" s="113"/>
      <c r="QSM15" s="113"/>
      <c r="QSN15" s="113"/>
      <c r="QSO15" s="113"/>
      <c r="QSP15" s="113"/>
      <c r="QSQ15" s="113"/>
      <c r="QSR15" s="113"/>
      <c r="QSS15" s="113"/>
      <c r="QST15" s="113"/>
      <c r="QSU15" s="113"/>
      <c r="QSV15" s="113"/>
      <c r="QSW15" s="113"/>
      <c r="QSX15" s="113"/>
      <c r="QSY15" s="113"/>
      <c r="QSZ15" s="113"/>
      <c r="QTA15" s="113"/>
      <c r="QTB15" s="113"/>
      <c r="QTC15" s="113"/>
      <c r="QTD15" s="113"/>
      <c r="QTE15" s="113"/>
      <c r="QTF15" s="113"/>
      <c r="QTG15" s="113"/>
      <c r="QTH15" s="113"/>
      <c r="QTI15" s="113"/>
      <c r="QTJ15" s="113"/>
      <c r="QTK15" s="113"/>
      <c r="QTL15" s="113"/>
      <c r="QTM15" s="113"/>
      <c r="QTN15" s="113"/>
      <c r="QTO15" s="113"/>
      <c r="QTP15" s="113"/>
      <c r="QTQ15" s="113"/>
      <c r="QTR15" s="113"/>
      <c r="QTS15" s="113"/>
      <c r="QTT15" s="113"/>
      <c r="QTU15" s="113"/>
      <c r="QTV15" s="113"/>
      <c r="QTW15" s="113"/>
      <c r="QTX15" s="113"/>
      <c r="QTY15" s="113"/>
      <c r="QTZ15" s="113"/>
      <c r="QUA15" s="113"/>
      <c r="QUB15" s="113"/>
      <c r="QUC15" s="113"/>
      <c r="QUD15" s="113"/>
      <c r="QUE15" s="113"/>
      <c r="QUF15" s="113"/>
      <c r="QUG15" s="113"/>
      <c r="QUH15" s="113"/>
      <c r="QUI15" s="113"/>
      <c r="QUJ15" s="113"/>
      <c r="QUK15" s="113"/>
      <c r="QUL15" s="113"/>
      <c r="QUM15" s="113"/>
      <c r="QUN15" s="113"/>
      <c r="QUO15" s="113"/>
      <c r="QUP15" s="113"/>
      <c r="QUQ15" s="113"/>
      <c r="QUR15" s="113"/>
      <c r="QUS15" s="113"/>
      <c r="QUT15" s="113"/>
      <c r="QUU15" s="113"/>
      <c r="QUV15" s="113"/>
      <c r="QUW15" s="113"/>
      <c r="QUX15" s="113"/>
      <c r="QUY15" s="113"/>
      <c r="QUZ15" s="113"/>
      <c r="QVA15" s="113"/>
      <c r="QVB15" s="113"/>
      <c r="QVC15" s="113"/>
      <c r="QVD15" s="113"/>
      <c r="QVE15" s="113"/>
      <c r="QVF15" s="113"/>
      <c r="QVG15" s="113"/>
      <c r="QVH15" s="113"/>
      <c r="QVI15" s="113"/>
      <c r="QVJ15" s="113"/>
      <c r="QVK15" s="113"/>
      <c r="QVL15" s="113"/>
      <c r="QVM15" s="113"/>
      <c r="QVN15" s="113"/>
      <c r="QVO15" s="113"/>
      <c r="QVP15" s="113"/>
      <c r="QVQ15" s="113"/>
      <c r="QVR15" s="113"/>
      <c r="QVS15" s="113"/>
      <c r="QVT15" s="113"/>
      <c r="QVU15" s="113"/>
      <c r="QVV15" s="113"/>
      <c r="QVW15" s="113"/>
      <c r="QVX15" s="113"/>
      <c r="QVY15" s="113"/>
      <c r="QVZ15" s="113"/>
      <c r="QWA15" s="113"/>
      <c r="QWB15" s="113"/>
      <c r="QWC15" s="113"/>
      <c r="QWD15" s="113"/>
      <c r="QWE15" s="113"/>
      <c r="QWF15" s="113"/>
      <c r="QWG15" s="113"/>
      <c r="QWH15" s="113"/>
      <c r="QWI15" s="113"/>
      <c r="QWJ15" s="113"/>
      <c r="QWK15" s="113"/>
      <c r="QWL15" s="113"/>
      <c r="QWM15" s="113"/>
      <c r="QWN15" s="113"/>
      <c r="QWO15" s="113"/>
      <c r="QWP15" s="113"/>
      <c r="QWQ15" s="113"/>
      <c r="QWR15" s="113"/>
      <c r="QWS15" s="113"/>
      <c r="QWT15" s="113"/>
      <c r="QWU15" s="113"/>
      <c r="QWV15" s="113"/>
      <c r="QWW15" s="113"/>
      <c r="QWX15" s="113"/>
      <c r="QWY15" s="113"/>
      <c r="QWZ15" s="113"/>
      <c r="QXA15" s="113"/>
      <c r="QXB15" s="113"/>
      <c r="QXC15" s="113"/>
      <c r="QXD15" s="113"/>
      <c r="QXE15" s="113"/>
      <c r="QXF15" s="113"/>
      <c r="QXG15" s="113"/>
      <c r="QXH15" s="113"/>
      <c r="QXI15" s="113"/>
      <c r="QXJ15" s="113"/>
      <c r="QXK15" s="113"/>
      <c r="QXL15" s="113"/>
      <c r="QXM15" s="113"/>
      <c r="QXN15" s="113"/>
      <c r="QXO15" s="113"/>
      <c r="QXP15" s="113"/>
      <c r="QXQ15" s="113"/>
      <c r="QXR15" s="113"/>
      <c r="QXS15" s="113"/>
      <c r="QXT15" s="113"/>
      <c r="QXU15" s="113"/>
      <c r="QXV15" s="113"/>
      <c r="QXW15" s="113"/>
      <c r="QXX15" s="113"/>
      <c r="QXY15" s="113"/>
      <c r="QXZ15" s="113"/>
      <c r="QYA15" s="113"/>
      <c r="QYB15" s="113"/>
      <c r="QYC15" s="113"/>
      <c r="QYD15" s="113"/>
      <c r="QYE15" s="113"/>
      <c r="QYF15" s="113"/>
      <c r="QYG15" s="113"/>
      <c r="QYH15" s="113"/>
      <c r="QYI15" s="113"/>
      <c r="QYJ15" s="113"/>
      <c r="QYK15" s="113"/>
      <c r="QYL15" s="113"/>
      <c r="QYM15" s="113"/>
      <c r="QYN15" s="113"/>
      <c r="QYO15" s="113"/>
      <c r="QYP15" s="113"/>
      <c r="QYQ15" s="113"/>
      <c r="QYR15" s="113"/>
      <c r="QYS15" s="113"/>
      <c r="QYT15" s="113"/>
      <c r="QYU15" s="113"/>
      <c r="QYV15" s="113"/>
      <c r="QYW15" s="113"/>
      <c r="QYX15" s="113"/>
      <c r="QYY15" s="113"/>
      <c r="QYZ15" s="113"/>
      <c r="QZA15" s="113"/>
      <c r="QZB15" s="113"/>
      <c r="QZC15" s="113"/>
      <c r="QZD15" s="113"/>
      <c r="QZE15" s="113"/>
      <c r="QZF15" s="113"/>
      <c r="QZG15" s="113"/>
      <c r="QZH15" s="113"/>
      <c r="QZI15" s="113"/>
      <c r="QZJ15" s="113"/>
      <c r="QZK15" s="113"/>
      <c r="QZL15" s="113"/>
      <c r="QZM15" s="113"/>
      <c r="QZN15" s="113"/>
      <c r="QZO15" s="113"/>
      <c r="QZP15" s="113"/>
      <c r="QZQ15" s="113"/>
      <c r="QZR15" s="113"/>
      <c r="QZS15" s="113"/>
      <c r="QZT15" s="113"/>
      <c r="QZU15" s="113"/>
      <c r="QZV15" s="113"/>
      <c r="QZW15" s="113"/>
      <c r="QZX15" s="113"/>
      <c r="QZY15" s="113"/>
      <c r="QZZ15" s="113"/>
      <c r="RAA15" s="113"/>
      <c r="RAB15" s="113"/>
      <c r="RAC15" s="113"/>
      <c r="RAD15" s="113"/>
      <c r="RAE15" s="113"/>
      <c r="RAF15" s="113"/>
      <c r="RAG15" s="113"/>
      <c r="RAH15" s="113"/>
      <c r="RAI15" s="113"/>
      <c r="RAJ15" s="113"/>
      <c r="RAK15" s="113"/>
      <c r="RAL15" s="113"/>
      <c r="RAM15" s="113"/>
      <c r="RAN15" s="113"/>
      <c r="RAO15" s="113"/>
      <c r="RAP15" s="113"/>
      <c r="RAQ15" s="113"/>
      <c r="RAR15" s="113"/>
      <c r="RAS15" s="113"/>
      <c r="RAT15" s="113"/>
      <c r="RAU15" s="113"/>
      <c r="RAV15" s="113"/>
      <c r="RAW15" s="113"/>
      <c r="RAX15" s="113"/>
      <c r="RAY15" s="113"/>
      <c r="RAZ15" s="113"/>
      <c r="RBA15" s="113"/>
      <c r="RBB15" s="113"/>
      <c r="RBC15" s="113"/>
      <c r="RBD15" s="113"/>
      <c r="RBE15" s="113"/>
      <c r="RBF15" s="113"/>
      <c r="RBG15" s="113"/>
      <c r="RBH15" s="113"/>
      <c r="RBI15" s="113"/>
      <c r="RBJ15" s="113"/>
      <c r="RBK15" s="113"/>
      <c r="RBL15" s="113"/>
      <c r="RBM15" s="113"/>
      <c r="RBN15" s="113"/>
      <c r="RBO15" s="113"/>
      <c r="RBP15" s="113"/>
      <c r="RBQ15" s="113"/>
      <c r="RBR15" s="113"/>
      <c r="RBS15" s="113"/>
      <c r="RBT15" s="113"/>
      <c r="RBU15" s="113"/>
      <c r="RBV15" s="113"/>
      <c r="RBW15" s="113"/>
      <c r="RBX15" s="113"/>
      <c r="RBY15" s="113"/>
      <c r="RBZ15" s="113"/>
      <c r="RCA15" s="113"/>
      <c r="RCB15" s="113"/>
      <c r="RCC15" s="113"/>
      <c r="RCD15" s="113"/>
      <c r="RCE15" s="113"/>
      <c r="RCF15" s="113"/>
      <c r="RCG15" s="113"/>
      <c r="RCH15" s="113"/>
      <c r="RCI15" s="113"/>
      <c r="RCJ15" s="113"/>
      <c r="RCK15" s="113"/>
      <c r="RCL15" s="113"/>
      <c r="RCM15" s="113"/>
      <c r="RCN15" s="113"/>
      <c r="RCO15" s="113"/>
      <c r="RCP15" s="113"/>
      <c r="RCQ15" s="113"/>
      <c r="RCR15" s="113"/>
      <c r="RCS15" s="113"/>
      <c r="RCT15" s="113"/>
      <c r="RCU15" s="113"/>
      <c r="RCV15" s="113"/>
      <c r="RCW15" s="113"/>
      <c r="RCX15" s="113"/>
      <c r="RCY15" s="113"/>
      <c r="RCZ15" s="113"/>
      <c r="RDA15" s="113"/>
      <c r="RDB15" s="113"/>
      <c r="RDC15" s="113"/>
      <c r="RDD15" s="113"/>
      <c r="RDE15" s="113"/>
      <c r="RDF15" s="113"/>
      <c r="RDG15" s="113"/>
      <c r="RDH15" s="113"/>
      <c r="RDI15" s="113"/>
      <c r="RDJ15" s="113"/>
      <c r="RDK15" s="113"/>
      <c r="RDL15" s="113"/>
      <c r="RDM15" s="113"/>
      <c r="RDN15" s="113"/>
      <c r="RDO15" s="113"/>
      <c r="RDP15" s="113"/>
      <c r="RDQ15" s="113"/>
      <c r="RDR15" s="113"/>
      <c r="RDS15" s="113"/>
      <c r="RDT15" s="113"/>
      <c r="RDU15" s="113"/>
      <c r="RDV15" s="113"/>
      <c r="RDW15" s="113"/>
      <c r="RDX15" s="113"/>
      <c r="RDY15" s="113"/>
      <c r="RDZ15" s="113"/>
      <c r="REA15" s="113"/>
      <c r="REB15" s="113"/>
      <c r="REC15" s="113"/>
      <c r="RED15" s="113"/>
      <c r="REE15" s="113"/>
      <c r="REF15" s="113"/>
      <c r="REG15" s="113"/>
      <c r="REH15" s="113"/>
      <c r="REI15" s="113"/>
      <c r="REJ15" s="113"/>
      <c r="REK15" s="113"/>
      <c r="REL15" s="113"/>
      <c r="REM15" s="113"/>
      <c r="REN15" s="113"/>
      <c r="REO15" s="113"/>
      <c r="REP15" s="113"/>
      <c r="REQ15" s="113"/>
      <c r="RER15" s="113"/>
      <c r="RES15" s="113"/>
      <c r="RET15" s="113"/>
      <c r="REU15" s="113"/>
      <c r="REV15" s="113"/>
      <c r="REW15" s="113"/>
      <c r="REX15" s="113"/>
      <c r="REY15" s="113"/>
      <c r="REZ15" s="113"/>
      <c r="RFA15" s="113"/>
      <c r="RFB15" s="113"/>
      <c r="RFC15" s="113"/>
      <c r="RFD15" s="113"/>
      <c r="RFE15" s="113"/>
      <c r="RFF15" s="113"/>
      <c r="RFG15" s="113"/>
      <c r="RFH15" s="113"/>
      <c r="RFI15" s="113"/>
      <c r="RFJ15" s="113"/>
      <c r="RFK15" s="113"/>
      <c r="RFL15" s="113"/>
      <c r="RFM15" s="113"/>
      <c r="RFN15" s="113"/>
      <c r="RFO15" s="113"/>
      <c r="RFP15" s="113"/>
      <c r="RFQ15" s="113"/>
      <c r="RFR15" s="113"/>
      <c r="RFS15" s="113"/>
      <c r="RFT15" s="113"/>
      <c r="RFU15" s="113"/>
      <c r="RFV15" s="113"/>
      <c r="RFW15" s="113"/>
      <c r="RFX15" s="113"/>
      <c r="RFY15" s="113"/>
      <c r="RFZ15" s="113"/>
      <c r="RGA15" s="113"/>
      <c r="RGB15" s="113"/>
      <c r="RGC15" s="113"/>
      <c r="RGD15" s="113"/>
      <c r="RGE15" s="113"/>
      <c r="RGF15" s="113"/>
      <c r="RGG15" s="113"/>
      <c r="RGH15" s="113"/>
      <c r="RGI15" s="113"/>
      <c r="RGJ15" s="113"/>
      <c r="RGK15" s="113"/>
      <c r="RGL15" s="113"/>
      <c r="RGM15" s="113"/>
      <c r="RGN15" s="113"/>
      <c r="RGO15" s="113"/>
      <c r="RGP15" s="113"/>
      <c r="RGQ15" s="113"/>
      <c r="RGR15" s="113"/>
      <c r="RGS15" s="113"/>
      <c r="RGT15" s="113"/>
      <c r="RGU15" s="113"/>
      <c r="RGV15" s="113"/>
      <c r="RGW15" s="113"/>
      <c r="RGX15" s="113"/>
      <c r="RGY15" s="113"/>
      <c r="RGZ15" s="113"/>
      <c r="RHA15" s="113"/>
      <c r="RHB15" s="113"/>
      <c r="RHC15" s="113"/>
      <c r="RHD15" s="113"/>
      <c r="RHE15" s="113"/>
      <c r="RHF15" s="113"/>
      <c r="RHG15" s="113"/>
      <c r="RHH15" s="113"/>
      <c r="RHI15" s="113"/>
      <c r="RHJ15" s="113"/>
      <c r="RHK15" s="113"/>
      <c r="RHL15" s="113"/>
      <c r="RHM15" s="113"/>
      <c r="RHN15" s="113"/>
      <c r="RHO15" s="113"/>
      <c r="RHP15" s="113"/>
      <c r="RHQ15" s="113"/>
      <c r="RHR15" s="113"/>
      <c r="RHS15" s="113"/>
      <c r="RHT15" s="113"/>
      <c r="RHU15" s="113"/>
      <c r="RHV15" s="113"/>
      <c r="RHW15" s="113"/>
      <c r="RHX15" s="113"/>
      <c r="RHY15" s="113"/>
      <c r="RHZ15" s="113"/>
      <c r="RIA15" s="113"/>
      <c r="RIB15" s="113"/>
      <c r="RIC15" s="113"/>
      <c r="RID15" s="113"/>
      <c r="RIE15" s="113"/>
      <c r="RIF15" s="113"/>
      <c r="RIG15" s="113"/>
      <c r="RIH15" s="113"/>
      <c r="RII15" s="113"/>
      <c r="RIJ15" s="113"/>
      <c r="RIK15" s="113"/>
      <c r="RIL15" s="113"/>
      <c r="RIM15" s="113"/>
      <c r="RIN15" s="113"/>
      <c r="RIO15" s="113"/>
      <c r="RIP15" s="113"/>
      <c r="RIQ15" s="113"/>
      <c r="RIR15" s="113"/>
      <c r="RIS15" s="113"/>
      <c r="RIT15" s="113"/>
      <c r="RIU15" s="113"/>
      <c r="RIV15" s="113"/>
      <c r="RIW15" s="113"/>
      <c r="RIX15" s="113"/>
      <c r="RIY15" s="113"/>
      <c r="RIZ15" s="113"/>
      <c r="RJA15" s="113"/>
      <c r="RJB15" s="113"/>
      <c r="RJC15" s="113"/>
      <c r="RJD15" s="113"/>
      <c r="RJE15" s="113"/>
      <c r="RJF15" s="113"/>
      <c r="RJG15" s="113"/>
      <c r="RJH15" s="113"/>
      <c r="RJI15" s="113"/>
      <c r="RJJ15" s="113"/>
      <c r="RJK15" s="113"/>
      <c r="RJL15" s="113"/>
      <c r="RJM15" s="113"/>
      <c r="RJN15" s="113"/>
      <c r="RJO15" s="113"/>
      <c r="RJP15" s="113"/>
      <c r="RJQ15" s="113"/>
      <c r="RJR15" s="113"/>
      <c r="RJS15" s="113"/>
      <c r="RJT15" s="113"/>
      <c r="RJU15" s="113"/>
      <c r="RJV15" s="113"/>
      <c r="RJW15" s="113"/>
      <c r="RJX15" s="113"/>
      <c r="RJY15" s="113"/>
      <c r="RJZ15" s="113"/>
      <c r="RKA15" s="113"/>
      <c r="RKB15" s="113"/>
      <c r="RKC15" s="113"/>
      <c r="RKD15" s="113"/>
      <c r="RKE15" s="113"/>
      <c r="RKF15" s="113"/>
      <c r="RKG15" s="113"/>
      <c r="RKH15" s="113"/>
      <c r="RKI15" s="113"/>
      <c r="RKJ15" s="113"/>
      <c r="RKK15" s="113"/>
      <c r="RKL15" s="113"/>
      <c r="RKM15" s="113"/>
      <c r="RKN15" s="113"/>
      <c r="RKO15" s="113"/>
      <c r="RKP15" s="113"/>
      <c r="RKQ15" s="113"/>
      <c r="RKR15" s="113"/>
      <c r="RKS15" s="113"/>
      <c r="RKT15" s="113"/>
      <c r="RKU15" s="113"/>
      <c r="RKV15" s="113"/>
      <c r="RKW15" s="113"/>
      <c r="RKX15" s="113"/>
      <c r="RKY15" s="113"/>
      <c r="RKZ15" s="113"/>
      <c r="RLA15" s="113"/>
      <c r="RLB15" s="113"/>
      <c r="RLC15" s="113"/>
      <c r="RLD15" s="113"/>
      <c r="RLE15" s="113"/>
      <c r="RLF15" s="113"/>
      <c r="RLG15" s="113"/>
      <c r="RLH15" s="113"/>
      <c r="RLI15" s="113"/>
      <c r="RLJ15" s="113"/>
      <c r="RLK15" s="113"/>
      <c r="RLL15" s="113"/>
      <c r="RLM15" s="113"/>
      <c r="RLN15" s="113"/>
      <c r="RLO15" s="113"/>
      <c r="RLP15" s="113"/>
      <c r="RLQ15" s="113"/>
      <c r="RLR15" s="113"/>
      <c r="RLS15" s="113"/>
      <c r="RLT15" s="113"/>
      <c r="RLU15" s="113"/>
      <c r="RLV15" s="113"/>
      <c r="RLW15" s="113"/>
      <c r="RLX15" s="113"/>
      <c r="RLY15" s="113"/>
      <c r="RLZ15" s="113"/>
      <c r="RMA15" s="113"/>
      <c r="RMB15" s="113"/>
      <c r="RMC15" s="113"/>
      <c r="RMD15" s="113"/>
      <c r="RME15" s="113"/>
      <c r="RMF15" s="113"/>
      <c r="RMG15" s="113"/>
      <c r="RMH15" s="113"/>
      <c r="RMI15" s="113"/>
      <c r="RMJ15" s="113"/>
      <c r="RMK15" s="113"/>
      <c r="RML15" s="113"/>
      <c r="RMM15" s="113"/>
      <c r="RMN15" s="113"/>
      <c r="RMO15" s="113"/>
      <c r="RMP15" s="113"/>
      <c r="RMQ15" s="113"/>
      <c r="RMR15" s="113"/>
      <c r="RMS15" s="113"/>
      <c r="RMT15" s="113"/>
      <c r="RMU15" s="113"/>
      <c r="RMV15" s="113"/>
      <c r="RMW15" s="113"/>
      <c r="RMX15" s="113"/>
      <c r="RMY15" s="113"/>
      <c r="RMZ15" s="113"/>
      <c r="RNA15" s="113"/>
      <c r="RNB15" s="113"/>
      <c r="RNC15" s="113"/>
      <c r="RND15" s="113"/>
      <c r="RNE15" s="113"/>
      <c r="RNF15" s="113"/>
      <c r="RNG15" s="113"/>
      <c r="RNH15" s="113"/>
      <c r="RNI15" s="113"/>
      <c r="RNJ15" s="113"/>
      <c r="RNK15" s="113"/>
      <c r="RNL15" s="113"/>
      <c r="RNM15" s="113"/>
      <c r="RNN15" s="113"/>
      <c r="RNO15" s="113"/>
      <c r="RNP15" s="113"/>
      <c r="RNQ15" s="113"/>
      <c r="RNR15" s="113"/>
      <c r="RNS15" s="113"/>
      <c r="RNT15" s="113"/>
      <c r="RNU15" s="113"/>
      <c r="RNV15" s="113"/>
      <c r="RNW15" s="113"/>
      <c r="RNX15" s="113"/>
      <c r="RNY15" s="113"/>
      <c r="RNZ15" s="113"/>
      <c r="ROA15" s="113"/>
      <c r="ROB15" s="113"/>
      <c r="ROC15" s="113"/>
      <c r="ROD15" s="113"/>
      <c r="ROE15" s="113"/>
      <c r="ROF15" s="113"/>
      <c r="ROG15" s="113"/>
      <c r="ROH15" s="113"/>
      <c r="ROI15" s="113"/>
      <c r="ROJ15" s="113"/>
      <c r="ROK15" s="113"/>
      <c r="ROL15" s="113"/>
      <c r="ROM15" s="113"/>
      <c r="RON15" s="113"/>
      <c r="ROO15" s="113"/>
      <c r="ROP15" s="113"/>
      <c r="ROQ15" s="113"/>
      <c r="ROR15" s="113"/>
      <c r="ROS15" s="113"/>
      <c r="ROT15" s="113"/>
      <c r="ROU15" s="113"/>
      <c r="ROV15" s="113"/>
      <c r="ROW15" s="113"/>
      <c r="ROX15" s="113"/>
      <c r="ROY15" s="113"/>
      <c r="ROZ15" s="113"/>
      <c r="RPA15" s="113"/>
      <c r="RPB15" s="113"/>
      <c r="RPC15" s="113"/>
      <c r="RPD15" s="113"/>
      <c r="RPE15" s="113"/>
      <c r="RPF15" s="113"/>
      <c r="RPG15" s="113"/>
      <c r="RPH15" s="113"/>
      <c r="RPI15" s="113"/>
      <c r="RPJ15" s="113"/>
      <c r="RPK15" s="113"/>
      <c r="RPL15" s="113"/>
      <c r="RPM15" s="113"/>
      <c r="RPN15" s="113"/>
      <c r="RPO15" s="113"/>
      <c r="RPP15" s="113"/>
      <c r="RPQ15" s="113"/>
      <c r="RPR15" s="113"/>
      <c r="RPS15" s="113"/>
      <c r="RPT15" s="113"/>
      <c r="RPU15" s="113"/>
      <c r="RPV15" s="113"/>
      <c r="RPW15" s="113"/>
      <c r="RPX15" s="113"/>
      <c r="RPY15" s="113"/>
      <c r="RPZ15" s="113"/>
      <c r="RQA15" s="113"/>
      <c r="RQB15" s="113"/>
      <c r="RQC15" s="113"/>
      <c r="RQD15" s="113"/>
      <c r="RQE15" s="113"/>
      <c r="RQF15" s="113"/>
      <c r="RQG15" s="113"/>
      <c r="RQH15" s="113"/>
      <c r="RQI15" s="113"/>
      <c r="RQJ15" s="113"/>
      <c r="RQK15" s="113"/>
      <c r="RQL15" s="113"/>
      <c r="RQM15" s="113"/>
      <c r="RQN15" s="113"/>
      <c r="RQO15" s="113"/>
      <c r="RQP15" s="113"/>
      <c r="RQQ15" s="113"/>
      <c r="RQR15" s="113"/>
      <c r="RQS15" s="113"/>
      <c r="RQT15" s="113"/>
      <c r="RQU15" s="113"/>
      <c r="RQV15" s="113"/>
      <c r="RQW15" s="113"/>
      <c r="RQX15" s="113"/>
      <c r="RQY15" s="113"/>
      <c r="RQZ15" s="113"/>
      <c r="RRA15" s="113"/>
      <c r="RRB15" s="113"/>
      <c r="RRC15" s="113"/>
      <c r="RRD15" s="113"/>
      <c r="RRE15" s="113"/>
      <c r="RRF15" s="113"/>
      <c r="RRG15" s="113"/>
      <c r="RRH15" s="113"/>
      <c r="RRI15" s="113"/>
      <c r="RRJ15" s="113"/>
      <c r="RRK15" s="113"/>
      <c r="RRL15" s="113"/>
      <c r="RRM15" s="113"/>
      <c r="RRN15" s="113"/>
      <c r="RRO15" s="113"/>
      <c r="RRP15" s="113"/>
      <c r="RRQ15" s="113"/>
      <c r="RRR15" s="113"/>
      <c r="RRS15" s="113"/>
      <c r="RRT15" s="113"/>
      <c r="RRU15" s="113"/>
      <c r="RRV15" s="113"/>
      <c r="RRW15" s="113"/>
      <c r="RRX15" s="113"/>
      <c r="RRY15" s="113"/>
      <c r="RRZ15" s="113"/>
      <c r="RSA15" s="113"/>
      <c r="RSB15" s="113"/>
      <c r="RSC15" s="113"/>
      <c r="RSD15" s="113"/>
      <c r="RSE15" s="113"/>
      <c r="RSF15" s="113"/>
      <c r="RSG15" s="113"/>
      <c r="RSH15" s="113"/>
      <c r="RSI15" s="113"/>
      <c r="RSJ15" s="113"/>
      <c r="RSK15" s="113"/>
      <c r="RSL15" s="113"/>
      <c r="RSM15" s="113"/>
      <c r="RSN15" s="113"/>
      <c r="RSO15" s="113"/>
      <c r="RSP15" s="113"/>
      <c r="RSQ15" s="113"/>
      <c r="RSR15" s="113"/>
      <c r="RSS15" s="113"/>
      <c r="RST15" s="113"/>
      <c r="RSU15" s="113"/>
      <c r="RSV15" s="113"/>
      <c r="RSW15" s="113"/>
      <c r="RSX15" s="113"/>
      <c r="RSY15" s="113"/>
      <c r="RSZ15" s="113"/>
      <c r="RTA15" s="113"/>
      <c r="RTB15" s="113"/>
      <c r="RTC15" s="113"/>
      <c r="RTD15" s="113"/>
      <c r="RTE15" s="113"/>
      <c r="RTF15" s="113"/>
      <c r="RTG15" s="113"/>
      <c r="RTH15" s="113"/>
      <c r="RTI15" s="113"/>
      <c r="RTJ15" s="113"/>
      <c r="RTK15" s="113"/>
      <c r="RTL15" s="113"/>
      <c r="RTM15" s="113"/>
      <c r="RTN15" s="113"/>
      <c r="RTO15" s="113"/>
      <c r="RTP15" s="113"/>
      <c r="RTQ15" s="113"/>
      <c r="RTR15" s="113"/>
      <c r="RTS15" s="113"/>
      <c r="RTT15" s="113"/>
      <c r="RTU15" s="113"/>
      <c r="RTV15" s="113"/>
      <c r="RTW15" s="113"/>
      <c r="RTX15" s="113"/>
      <c r="RTY15" s="113"/>
      <c r="RTZ15" s="113"/>
      <c r="RUA15" s="113"/>
      <c r="RUB15" s="113"/>
      <c r="RUC15" s="113"/>
      <c r="RUD15" s="113"/>
      <c r="RUE15" s="113"/>
      <c r="RUF15" s="113"/>
      <c r="RUG15" s="113"/>
      <c r="RUH15" s="113"/>
      <c r="RUI15" s="113"/>
      <c r="RUJ15" s="113"/>
      <c r="RUK15" s="113"/>
      <c r="RUL15" s="113"/>
      <c r="RUM15" s="113"/>
      <c r="RUN15" s="113"/>
      <c r="RUO15" s="113"/>
      <c r="RUP15" s="113"/>
      <c r="RUQ15" s="113"/>
      <c r="RUR15" s="113"/>
      <c r="RUS15" s="113"/>
      <c r="RUT15" s="113"/>
      <c r="RUU15" s="113"/>
      <c r="RUV15" s="113"/>
      <c r="RUW15" s="113"/>
      <c r="RUX15" s="113"/>
      <c r="RUY15" s="113"/>
      <c r="RUZ15" s="113"/>
      <c r="RVA15" s="113"/>
      <c r="RVB15" s="113"/>
      <c r="RVC15" s="113"/>
      <c r="RVD15" s="113"/>
      <c r="RVE15" s="113"/>
      <c r="RVF15" s="113"/>
      <c r="RVG15" s="113"/>
      <c r="RVH15" s="113"/>
      <c r="RVI15" s="113"/>
      <c r="RVJ15" s="113"/>
      <c r="RVK15" s="113"/>
      <c r="RVL15" s="113"/>
      <c r="RVM15" s="113"/>
      <c r="RVN15" s="113"/>
      <c r="RVO15" s="113"/>
      <c r="RVP15" s="113"/>
      <c r="RVQ15" s="113"/>
      <c r="RVR15" s="113"/>
      <c r="RVS15" s="113"/>
      <c r="RVT15" s="113"/>
      <c r="RVU15" s="113"/>
      <c r="RVV15" s="113"/>
      <c r="RVW15" s="113"/>
      <c r="RVX15" s="113"/>
      <c r="RVY15" s="113"/>
      <c r="RVZ15" s="113"/>
      <c r="RWA15" s="113"/>
      <c r="RWB15" s="113"/>
      <c r="RWC15" s="113"/>
      <c r="RWD15" s="113"/>
      <c r="RWE15" s="113"/>
      <c r="RWF15" s="113"/>
      <c r="RWG15" s="113"/>
      <c r="RWH15" s="113"/>
      <c r="RWI15" s="113"/>
      <c r="RWJ15" s="113"/>
      <c r="RWK15" s="113"/>
      <c r="RWL15" s="113"/>
      <c r="RWM15" s="113"/>
      <c r="RWN15" s="113"/>
      <c r="RWO15" s="113"/>
      <c r="RWP15" s="113"/>
      <c r="RWQ15" s="113"/>
      <c r="RWR15" s="113"/>
      <c r="RWS15" s="113"/>
      <c r="RWT15" s="113"/>
      <c r="RWU15" s="113"/>
      <c r="RWV15" s="113"/>
      <c r="RWW15" s="113"/>
      <c r="RWX15" s="113"/>
      <c r="RWY15" s="113"/>
      <c r="RWZ15" s="113"/>
      <c r="RXA15" s="113"/>
      <c r="RXB15" s="113"/>
      <c r="RXC15" s="113"/>
      <c r="RXD15" s="113"/>
      <c r="RXE15" s="113"/>
      <c r="RXF15" s="113"/>
      <c r="RXG15" s="113"/>
      <c r="RXH15" s="113"/>
      <c r="RXI15" s="113"/>
      <c r="RXJ15" s="113"/>
      <c r="RXK15" s="113"/>
      <c r="RXL15" s="113"/>
      <c r="RXM15" s="113"/>
      <c r="RXN15" s="113"/>
      <c r="RXO15" s="113"/>
      <c r="RXP15" s="113"/>
      <c r="RXQ15" s="113"/>
      <c r="RXR15" s="113"/>
      <c r="RXS15" s="113"/>
      <c r="RXT15" s="113"/>
      <c r="RXU15" s="113"/>
      <c r="RXV15" s="113"/>
      <c r="RXW15" s="113"/>
      <c r="RXX15" s="113"/>
      <c r="RXY15" s="113"/>
      <c r="RXZ15" s="113"/>
      <c r="RYA15" s="113"/>
      <c r="RYB15" s="113"/>
      <c r="RYC15" s="113"/>
      <c r="RYD15" s="113"/>
      <c r="RYE15" s="113"/>
      <c r="RYF15" s="113"/>
      <c r="RYG15" s="113"/>
      <c r="RYH15" s="113"/>
      <c r="RYI15" s="113"/>
      <c r="RYJ15" s="113"/>
      <c r="RYK15" s="113"/>
      <c r="RYL15" s="113"/>
      <c r="RYM15" s="113"/>
      <c r="RYN15" s="113"/>
      <c r="RYO15" s="113"/>
      <c r="RYP15" s="113"/>
      <c r="RYQ15" s="113"/>
      <c r="RYR15" s="113"/>
      <c r="RYS15" s="113"/>
      <c r="RYT15" s="113"/>
      <c r="RYU15" s="113"/>
      <c r="RYV15" s="113"/>
      <c r="RYW15" s="113"/>
      <c r="RYX15" s="113"/>
      <c r="RYY15" s="113"/>
      <c r="RYZ15" s="113"/>
      <c r="RZA15" s="113"/>
      <c r="RZB15" s="113"/>
      <c r="RZC15" s="113"/>
      <c r="RZD15" s="113"/>
      <c r="RZE15" s="113"/>
      <c r="RZF15" s="113"/>
      <c r="RZG15" s="113"/>
      <c r="RZH15" s="113"/>
      <c r="RZI15" s="113"/>
      <c r="RZJ15" s="113"/>
      <c r="RZK15" s="113"/>
      <c r="RZL15" s="113"/>
      <c r="RZM15" s="113"/>
      <c r="RZN15" s="113"/>
      <c r="RZO15" s="113"/>
      <c r="RZP15" s="113"/>
      <c r="RZQ15" s="113"/>
      <c r="RZR15" s="113"/>
      <c r="RZS15" s="113"/>
      <c r="RZT15" s="113"/>
      <c r="RZU15" s="113"/>
      <c r="RZV15" s="113"/>
      <c r="RZW15" s="113"/>
      <c r="RZX15" s="113"/>
      <c r="RZY15" s="113"/>
      <c r="RZZ15" s="113"/>
      <c r="SAA15" s="113"/>
      <c r="SAB15" s="113"/>
      <c r="SAC15" s="113"/>
      <c r="SAD15" s="113"/>
      <c r="SAE15" s="113"/>
      <c r="SAF15" s="113"/>
      <c r="SAG15" s="113"/>
      <c r="SAH15" s="113"/>
      <c r="SAI15" s="113"/>
      <c r="SAJ15" s="113"/>
      <c r="SAK15" s="113"/>
      <c r="SAL15" s="113"/>
      <c r="SAM15" s="113"/>
      <c r="SAN15" s="113"/>
      <c r="SAO15" s="113"/>
      <c r="SAP15" s="113"/>
      <c r="SAQ15" s="113"/>
      <c r="SAR15" s="113"/>
      <c r="SAS15" s="113"/>
      <c r="SAT15" s="113"/>
      <c r="SAU15" s="113"/>
      <c r="SAV15" s="113"/>
      <c r="SAW15" s="113"/>
      <c r="SAX15" s="113"/>
      <c r="SAY15" s="113"/>
      <c r="SAZ15" s="113"/>
      <c r="SBA15" s="113"/>
      <c r="SBB15" s="113"/>
      <c r="SBC15" s="113"/>
      <c r="SBD15" s="113"/>
      <c r="SBE15" s="113"/>
      <c r="SBF15" s="113"/>
      <c r="SBG15" s="113"/>
      <c r="SBH15" s="113"/>
      <c r="SBI15" s="113"/>
      <c r="SBJ15" s="113"/>
      <c r="SBK15" s="113"/>
      <c r="SBL15" s="113"/>
      <c r="SBM15" s="113"/>
      <c r="SBN15" s="113"/>
      <c r="SBO15" s="113"/>
      <c r="SBP15" s="113"/>
      <c r="SBQ15" s="113"/>
      <c r="SBR15" s="113"/>
      <c r="SBS15" s="113"/>
      <c r="SBT15" s="113"/>
      <c r="SBU15" s="113"/>
      <c r="SBV15" s="113"/>
      <c r="SBW15" s="113"/>
      <c r="SBX15" s="113"/>
      <c r="SBY15" s="113"/>
      <c r="SBZ15" s="113"/>
      <c r="SCA15" s="113"/>
      <c r="SCB15" s="113"/>
      <c r="SCC15" s="113"/>
      <c r="SCD15" s="113"/>
      <c r="SCE15" s="113"/>
      <c r="SCF15" s="113"/>
      <c r="SCG15" s="113"/>
      <c r="SCH15" s="113"/>
      <c r="SCI15" s="113"/>
      <c r="SCJ15" s="113"/>
      <c r="SCK15" s="113"/>
      <c r="SCL15" s="113"/>
      <c r="SCM15" s="113"/>
      <c r="SCN15" s="113"/>
      <c r="SCO15" s="113"/>
      <c r="SCP15" s="113"/>
      <c r="SCQ15" s="113"/>
      <c r="SCR15" s="113"/>
      <c r="SCS15" s="113"/>
      <c r="SCT15" s="113"/>
      <c r="SCU15" s="113"/>
      <c r="SCV15" s="113"/>
      <c r="SCW15" s="113"/>
      <c r="SCX15" s="113"/>
      <c r="SCY15" s="113"/>
      <c r="SCZ15" s="113"/>
      <c r="SDA15" s="113"/>
      <c r="SDB15" s="113"/>
      <c r="SDC15" s="113"/>
      <c r="SDD15" s="113"/>
      <c r="SDE15" s="113"/>
      <c r="SDF15" s="113"/>
      <c r="SDG15" s="113"/>
      <c r="SDH15" s="113"/>
      <c r="SDI15" s="113"/>
      <c r="SDJ15" s="113"/>
      <c r="SDK15" s="113"/>
      <c r="SDL15" s="113"/>
      <c r="SDM15" s="113"/>
      <c r="SDN15" s="113"/>
      <c r="SDO15" s="113"/>
      <c r="SDP15" s="113"/>
      <c r="SDQ15" s="113"/>
      <c r="SDR15" s="113"/>
      <c r="SDS15" s="113"/>
      <c r="SDT15" s="113"/>
      <c r="SDU15" s="113"/>
      <c r="SDV15" s="113"/>
      <c r="SDW15" s="113"/>
      <c r="SDX15" s="113"/>
      <c r="SDY15" s="113"/>
      <c r="SDZ15" s="113"/>
      <c r="SEA15" s="113"/>
      <c r="SEB15" s="113"/>
      <c r="SEC15" s="113"/>
      <c r="SED15" s="113"/>
      <c r="SEE15" s="113"/>
      <c r="SEF15" s="113"/>
      <c r="SEG15" s="113"/>
      <c r="SEH15" s="113"/>
      <c r="SEI15" s="113"/>
      <c r="SEJ15" s="113"/>
      <c r="SEK15" s="113"/>
      <c r="SEL15" s="113"/>
      <c r="SEM15" s="113"/>
      <c r="SEN15" s="113"/>
      <c r="SEO15" s="113"/>
      <c r="SEP15" s="113"/>
      <c r="SEQ15" s="113"/>
      <c r="SER15" s="113"/>
      <c r="SES15" s="113"/>
      <c r="SET15" s="113"/>
      <c r="SEU15" s="113"/>
      <c r="SEV15" s="113"/>
      <c r="SEW15" s="113"/>
      <c r="SEX15" s="113"/>
      <c r="SEY15" s="113"/>
      <c r="SEZ15" s="113"/>
      <c r="SFA15" s="113"/>
      <c r="SFB15" s="113"/>
      <c r="SFC15" s="113"/>
      <c r="SFD15" s="113"/>
      <c r="SFE15" s="113"/>
      <c r="SFF15" s="113"/>
      <c r="SFG15" s="113"/>
      <c r="SFH15" s="113"/>
      <c r="SFI15" s="113"/>
      <c r="SFJ15" s="113"/>
      <c r="SFK15" s="113"/>
      <c r="SFL15" s="113"/>
      <c r="SFM15" s="113"/>
      <c r="SFN15" s="113"/>
      <c r="SFO15" s="113"/>
      <c r="SFP15" s="113"/>
      <c r="SFQ15" s="113"/>
      <c r="SFR15" s="113"/>
      <c r="SFS15" s="113"/>
      <c r="SFT15" s="113"/>
      <c r="SFU15" s="113"/>
      <c r="SFV15" s="113"/>
      <c r="SFW15" s="113"/>
      <c r="SFX15" s="113"/>
      <c r="SFY15" s="113"/>
      <c r="SFZ15" s="113"/>
      <c r="SGA15" s="113"/>
      <c r="SGB15" s="113"/>
      <c r="SGC15" s="113"/>
      <c r="SGD15" s="113"/>
      <c r="SGE15" s="113"/>
      <c r="SGF15" s="113"/>
      <c r="SGG15" s="113"/>
      <c r="SGH15" s="113"/>
      <c r="SGI15" s="113"/>
      <c r="SGJ15" s="113"/>
      <c r="SGK15" s="113"/>
      <c r="SGL15" s="113"/>
      <c r="SGM15" s="113"/>
      <c r="SGN15" s="113"/>
      <c r="SGO15" s="113"/>
      <c r="SGP15" s="113"/>
      <c r="SGQ15" s="113"/>
      <c r="SGR15" s="113"/>
      <c r="SGS15" s="113"/>
      <c r="SGT15" s="113"/>
      <c r="SGU15" s="113"/>
      <c r="SGV15" s="113"/>
      <c r="SGW15" s="113"/>
      <c r="SGX15" s="113"/>
      <c r="SGY15" s="113"/>
      <c r="SGZ15" s="113"/>
      <c r="SHA15" s="113"/>
      <c r="SHB15" s="113"/>
      <c r="SHC15" s="113"/>
      <c r="SHD15" s="113"/>
      <c r="SHE15" s="113"/>
      <c r="SHF15" s="113"/>
      <c r="SHG15" s="113"/>
      <c r="SHH15" s="113"/>
      <c r="SHI15" s="113"/>
      <c r="SHJ15" s="113"/>
      <c r="SHK15" s="113"/>
      <c r="SHL15" s="113"/>
      <c r="SHM15" s="113"/>
      <c r="SHN15" s="113"/>
      <c r="SHO15" s="113"/>
      <c r="SHP15" s="113"/>
      <c r="SHQ15" s="113"/>
      <c r="SHR15" s="113"/>
      <c r="SHS15" s="113"/>
      <c r="SHT15" s="113"/>
      <c r="SHU15" s="113"/>
      <c r="SHV15" s="113"/>
      <c r="SHW15" s="113"/>
      <c r="SHX15" s="113"/>
      <c r="SHY15" s="113"/>
      <c r="SHZ15" s="113"/>
      <c r="SIA15" s="113"/>
      <c r="SIB15" s="113"/>
      <c r="SIC15" s="113"/>
      <c r="SID15" s="113"/>
      <c r="SIE15" s="113"/>
      <c r="SIF15" s="113"/>
      <c r="SIG15" s="113"/>
      <c r="SIH15" s="113"/>
      <c r="SII15" s="113"/>
      <c r="SIJ15" s="113"/>
      <c r="SIK15" s="113"/>
      <c r="SIL15" s="113"/>
      <c r="SIM15" s="113"/>
      <c r="SIN15" s="113"/>
      <c r="SIO15" s="113"/>
      <c r="SIP15" s="113"/>
      <c r="SIQ15" s="113"/>
      <c r="SIR15" s="113"/>
      <c r="SIS15" s="113"/>
      <c r="SIT15" s="113"/>
      <c r="SIU15" s="113"/>
      <c r="SIV15" s="113"/>
      <c r="SIW15" s="113"/>
      <c r="SIX15" s="113"/>
      <c r="SIY15" s="113"/>
      <c r="SIZ15" s="113"/>
      <c r="SJA15" s="113"/>
      <c r="SJB15" s="113"/>
      <c r="SJC15" s="113"/>
      <c r="SJD15" s="113"/>
      <c r="SJE15" s="113"/>
      <c r="SJF15" s="113"/>
      <c r="SJG15" s="113"/>
      <c r="SJH15" s="113"/>
      <c r="SJI15" s="113"/>
      <c r="SJJ15" s="113"/>
      <c r="SJK15" s="113"/>
      <c r="SJL15" s="113"/>
      <c r="SJM15" s="113"/>
      <c r="SJN15" s="113"/>
      <c r="SJO15" s="113"/>
      <c r="SJP15" s="113"/>
      <c r="SJQ15" s="113"/>
      <c r="SJR15" s="113"/>
      <c r="SJS15" s="113"/>
      <c r="SJT15" s="113"/>
      <c r="SJU15" s="113"/>
      <c r="SJV15" s="113"/>
      <c r="SJW15" s="113"/>
      <c r="SJX15" s="113"/>
      <c r="SJY15" s="113"/>
      <c r="SJZ15" s="113"/>
      <c r="SKA15" s="113"/>
      <c r="SKB15" s="113"/>
      <c r="SKC15" s="113"/>
      <c r="SKD15" s="113"/>
      <c r="SKE15" s="113"/>
      <c r="SKF15" s="113"/>
      <c r="SKG15" s="113"/>
      <c r="SKH15" s="113"/>
      <c r="SKI15" s="113"/>
      <c r="SKJ15" s="113"/>
      <c r="SKK15" s="113"/>
      <c r="SKL15" s="113"/>
      <c r="SKM15" s="113"/>
      <c r="SKN15" s="113"/>
      <c r="SKO15" s="113"/>
      <c r="SKP15" s="113"/>
      <c r="SKQ15" s="113"/>
      <c r="SKR15" s="113"/>
      <c r="SKS15" s="113"/>
      <c r="SKT15" s="113"/>
      <c r="SKU15" s="113"/>
      <c r="SKV15" s="113"/>
      <c r="SKW15" s="113"/>
      <c r="SKX15" s="113"/>
      <c r="SKY15" s="113"/>
      <c r="SKZ15" s="113"/>
      <c r="SLA15" s="113"/>
      <c r="SLB15" s="113"/>
      <c r="SLC15" s="113"/>
      <c r="SLD15" s="113"/>
      <c r="SLE15" s="113"/>
      <c r="SLF15" s="113"/>
      <c r="SLG15" s="113"/>
      <c r="SLH15" s="113"/>
      <c r="SLI15" s="113"/>
      <c r="SLJ15" s="113"/>
      <c r="SLK15" s="113"/>
      <c r="SLL15" s="113"/>
      <c r="SLM15" s="113"/>
      <c r="SLN15" s="113"/>
      <c r="SLO15" s="113"/>
      <c r="SLP15" s="113"/>
      <c r="SLQ15" s="113"/>
      <c r="SLR15" s="113"/>
      <c r="SLS15" s="113"/>
      <c r="SLT15" s="113"/>
      <c r="SLU15" s="113"/>
      <c r="SLV15" s="113"/>
      <c r="SLW15" s="113"/>
      <c r="SLX15" s="113"/>
      <c r="SLY15" s="113"/>
      <c r="SLZ15" s="113"/>
      <c r="SMA15" s="113"/>
      <c r="SMB15" s="113"/>
      <c r="SMC15" s="113"/>
      <c r="SMD15" s="113"/>
      <c r="SME15" s="113"/>
      <c r="SMF15" s="113"/>
      <c r="SMG15" s="113"/>
      <c r="SMH15" s="113"/>
      <c r="SMI15" s="113"/>
      <c r="SMJ15" s="113"/>
      <c r="SMK15" s="113"/>
      <c r="SML15" s="113"/>
      <c r="SMM15" s="113"/>
      <c r="SMN15" s="113"/>
      <c r="SMO15" s="113"/>
      <c r="SMP15" s="113"/>
      <c r="SMQ15" s="113"/>
      <c r="SMR15" s="113"/>
      <c r="SMS15" s="113"/>
      <c r="SMT15" s="113"/>
      <c r="SMU15" s="113"/>
      <c r="SMV15" s="113"/>
      <c r="SMW15" s="113"/>
      <c r="SMX15" s="113"/>
      <c r="SMY15" s="113"/>
      <c r="SMZ15" s="113"/>
      <c r="SNA15" s="113"/>
      <c r="SNB15" s="113"/>
      <c r="SNC15" s="113"/>
      <c r="SND15" s="113"/>
      <c r="SNE15" s="113"/>
      <c r="SNF15" s="113"/>
      <c r="SNG15" s="113"/>
      <c r="SNH15" s="113"/>
      <c r="SNI15" s="113"/>
      <c r="SNJ15" s="113"/>
      <c r="SNK15" s="113"/>
      <c r="SNL15" s="113"/>
      <c r="SNM15" s="113"/>
      <c r="SNN15" s="113"/>
      <c r="SNO15" s="113"/>
      <c r="SNP15" s="113"/>
      <c r="SNQ15" s="113"/>
      <c r="SNR15" s="113"/>
      <c r="SNS15" s="113"/>
      <c r="SNT15" s="113"/>
      <c r="SNU15" s="113"/>
      <c r="SNV15" s="113"/>
      <c r="SNW15" s="113"/>
      <c r="SNX15" s="113"/>
      <c r="SNY15" s="113"/>
      <c r="SNZ15" s="113"/>
      <c r="SOA15" s="113"/>
      <c r="SOB15" s="113"/>
      <c r="SOC15" s="113"/>
      <c r="SOD15" s="113"/>
      <c r="SOE15" s="113"/>
      <c r="SOF15" s="113"/>
      <c r="SOG15" s="113"/>
      <c r="SOH15" s="113"/>
      <c r="SOI15" s="113"/>
      <c r="SOJ15" s="113"/>
      <c r="SOK15" s="113"/>
      <c r="SOL15" s="113"/>
      <c r="SOM15" s="113"/>
      <c r="SON15" s="113"/>
      <c r="SOO15" s="113"/>
      <c r="SOP15" s="113"/>
      <c r="SOQ15" s="113"/>
      <c r="SOR15" s="113"/>
      <c r="SOS15" s="113"/>
      <c r="SOT15" s="113"/>
      <c r="SOU15" s="113"/>
      <c r="SOV15" s="113"/>
      <c r="SOW15" s="113"/>
      <c r="SOX15" s="113"/>
      <c r="SOY15" s="113"/>
      <c r="SOZ15" s="113"/>
      <c r="SPA15" s="113"/>
      <c r="SPB15" s="113"/>
      <c r="SPC15" s="113"/>
      <c r="SPD15" s="113"/>
      <c r="SPE15" s="113"/>
      <c r="SPF15" s="113"/>
      <c r="SPG15" s="113"/>
      <c r="SPH15" s="113"/>
      <c r="SPI15" s="113"/>
      <c r="SPJ15" s="113"/>
      <c r="SPK15" s="113"/>
      <c r="SPL15" s="113"/>
      <c r="SPM15" s="113"/>
      <c r="SPN15" s="113"/>
      <c r="SPO15" s="113"/>
      <c r="SPP15" s="113"/>
      <c r="SPQ15" s="113"/>
      <c r="SPR15" s="113"/>
      <c r="SPS15" s="113"/>
      <c r="SPT15" s="113"/>
      <c r="SPU15" s="113"/>
      <c r="SPV15" s="113"/>
      <c r="SPW15" s="113"/>
      <c r="SPX15" s="113"/>
      <c r="SPY15" s="113"/>
      <c r="SPZ15" s="113"/>
      <c r="SQA15" s="113"/>
      <c r="SQB15" s="113"/>
      <c r="SQC15" s="113"/>
      <c r="SQD15" s="113"/>
      <c r="SQE15" s="113"/>
      <c r="SQF15" s="113"/>
      <c r="SQG15" s="113"/>
      <c r="SQH15" s="113"/>
      <c r="SQI15" s="113"/>
      <c r="SQJ15" s="113"/>
      <c r="SQK15" s="113"/>
      <c r="SQL15" s="113"/>
      <c r="SQM15" s="113"/>
      <c r="SQN15" s="113"/>
      <c r="SQO15" s="113"/>
      <c r="SQP15" s="113"/>
      <c r="SQQ15" s="113"/>
      <c r="SQR15" s="113"/>
      <c r="SQS15" s="113"/>
      <c r="SQT15" s="113"/>
      <c r="SQU15" s="113"/>
      <c r="SQV15" s="113"/>
      <c r="SQW15" s="113"/>
      <c r="SQX15" s="113"/>
      <c r="SQY15" s="113"/>
      <c r="SQZ15" s="113"/>
      <c r="SRA15" s="113"/>
      <c r="SRB15" s="113"/>
      <c r="SRC15" s="113"/>
      <c r="SRD15" s="113"/>
      <c r="SRE15" s="113"/>
      <c r="SRF15" s="113"/>
      <c r="SRG15" s="113"/>
      <c r="SRH15" s="113"/>
      <c r="SRI15" s="113"/>
      <c r="SRJ15" s="113"/>
      <c r="SRK15" s="113"/>
      <c r="SRL15" s="113"/>
      <c r="SRM15" s="113"/>
      <c r="SRN15" s="113"/>
      <c r="SRO15" s="113"/>
      <c r="SRP15" s="113"/>
      <c r="SRQ15" s="113"/>
      <c r="SRR15" s="113"/>
      <c r="SRS15" s="113"/>
      <c r="SRT15" s="113"/>
      <c r="SRU15" s="113"/>
      <c r="SRV15" s="113"/>
      <c r="SRW15" s="113"/>
      <c r="SRX15" s="113"/>
      <c r="SRY15" s="113"/>
      <c r="SRZ15" s="113"/>
      <c r="SSA15" s="113"/>
      <c r="SSB15" s="113"/>
      <c r="SSC15" s="113"/>
      <c r="SSD15" s="113"/>
      <c r="SSE15" s="113"/>
      <c r="SSF15" s="113"/>
      <c r="SSG15" s="113"/>
      <c r="SSH15" s="113"/>
      <c r="SSI15" s="113"/>
      <c r="SSJ15" s="113"/>
      <c r="SSK15" s="113"/>
      <c r="SSL15" s="113"/>
      <c r="SSM15" s="113"/>
      <c r="SSN15" s="113"/>
      <c r="SSO15" s="113"/>
      <c r="SSP15" s="113"/>
      <c r="SSQ15" s="113"/>
      <c r="SSR15" s="113"/>
      <c r="SSS15" s="113"/>
      <c r="SST15" s="113"/>
      <c r="SSU15" s="113"/>
      <c r="SSV15" s="113"/>
      <c r="SSW15" s="113"/>
      <c r="SSX15" s="113"/>
      <c r="SSY15" s="113"/>
      <c r="SSZ15" s="113"/>
      <c r="STA15" s="113"/>
      <c r="STB15" s="113"/>
      <c r="STC15" s="113"/>
      <c r="STD15" s="113"/>
      <c r="STE15" s="113"/>
      <c r="STF15" s="113"/>
      <c r="STG15" s="113"/>
      <c r="STH15" s="113"/>
      <c r="STI15" s="113"/>
      <c r="STJ15" s="113"/>
      <c r="STK15" s="113"/>
      <c r="STL15" s="113"/>
      <c r="STM15" s="113"/>
      <c r="STN15" s="113"/>
      <c r="STO15" s="113"/>
      <c r="STP15" s="113"/>
      <c r="STQ15" s="113"/>
      <c r="STR15" s="113"/>
      <c r="STS15" s="113"/>
      <c r="STT15" s="113"/>
      <c r="STU15" s="113"/>
      <c r="STV15" s="113"/>
      <c r="STW15" s="113"/>
      <c r="STX15" s="113"/>
      <c r="STY15" s="113"/>
      <c r="STZ15" s="113"/>
      <c r="SUA15" s="113"/>
      <c r="SUB15" s="113"/>
      <c r="SUC15" s="113"/>
      <c r="SUD15" s="113"/>
      <c r="SUE15" s="113"/>
      <c r="SUF15" s="113"/>
      <c r="SUG15" s="113"/>
      <c r="SUH15" s="113"/>
      <c r="SUI15" s="113"/>
      <c r="SUJ15" s="113"/>
      <c r="SUK15" s="113"/>
      <c r="SUL15" s="113"/>
      <c r="SUM15" s="113"/>
      <c r="SUN15" s="113"/>
      <c r="SUO15" s="113"/>
      <c r="SUP15" s="113"/>
      <c r="SUQ15" s="113"/>
      <c r="SUR15" s="113"/>
      <c r="SUS15" s="113"/>
      <c r="SUT15" s="113"/>
      <c r="SUU15" s="113"/>
      <c r="SUV15" s="113"/>
      <c r="SUW15" s="113"/>
      <c r="SUX15" s="113"/>
      <c r="SUY15" s="113"/>
      <c r="SUZ15" s="113"/>
      <c r="SVA15" s="113"/>
      <c r="SVB15" s="113"/>
      <c r="SVC15" s="113"/>
      <c r="SVD15" s="113"/>
      <c r="SVE15" s="113"/>
      <c r="SVF15" s="113"/>
      <c r="SVG15" s="113"/>
      <c r="SVH15" s="113"/>
      <c r="SVI15" s="113"/>
      <c r="SVJ15" s="113"/>
      <c r="SVK15" s="113"/>
      <c r="SVL15" s="113"/>
      <c r="SVM15" s="113"/>
      <c r="SVN15" s="113"/>
      <c r="SVO15" s="113"/>
      <c r="SVP15" s="113"/>
      <c r="SVQ15" s="113"/>
      <c r="SVR15" s="113"/>
      <c r="SVS15" s="113"/>
      <c r="SVT15" s="113"/>
      <c r="SVU15" s="113"/>
      <c r="SVV15" s="113"/>
      <c r="SVW15" s="113"/>
      <c r="SVX15" s="113"/>
      <c r="SVY15" s="113"/>
      <c r="SVZ15" s="113"/>
      <c r="SWA15" s="113"/>
      <c r="SWB15" s="113"/>
      <c r="SWC15" s="113"/>
      <c r="SWD15" s="113"/>
      <c r="SWE15" s="113"/>
      <c r="SWF15" s="113"/>
      <c r="SWG15" s="113"/>
      <c r="SWH15" s="113"/>
      <c r="SWI15" s="113"/>
      <c r="SWJ15" s="113"/>
      <c r="SWK15" s="113"/>
      <c r="SWL15" s="113"/>
      <c r="SWM15" s="113"/>
      <c r="SWN15" s="113"/>
      <c r="SWO15" s="113"/>
      <c r="SWP15" s="113"/>
      <c r="SWQ15" s="113"/>
      <c r="SWR15" s="113"/>
      <c r="SWS15" s="113"/>
      <c r="SWT15" s="113"/>
      <c r="SWU15" s="113"/>
      <c r="SWV15" s="113"/>
      <c r="SWW15" s="113"/>
      <c r="SWX15" s="113"/>
      <c r="SWY15" s="113"/>
      <c r="SWZ15" s="113"/>
      <c r="SXA15" s="113"/>
      <c r="SXB15" s="113"/>
      <c r="SXC15" s="113"/>
      <c r="SXD15" s="113"/>
      <c r="SXE15" s="113"/>
      <c r="SXF15" s="113"/>
      <c r="SXG15" s="113"/>
      <c r="SXH15" s="113"/>
      <c r="SXI15" s="113"/>
      <c r="SXJ15" s="113"/>
      <c r="SXK15" s="113"/>
      <c r="SXL15" s="113"/>
      <c r="SXM15" s="113"/>
      <c r="SXN15" s="113"/>
      <c r="SXO15" s="113"/>
      <c r="SXP15" s="113"/>
      <c r="SXQ15" s="113"/>
      <c r="SXR15" s="113"/>
      <c r="SXS15" s="113"/>
      <c r="SXT15" s="113"/>
      <c r="SXU15" s="113"/>
      <c r="SXV15" s="113"/>
      <c r="SXW15" s="113"/>
      <c r="SXX15" s="113"/>
      <c r="SXY15" s="113"/>
      <c r="SXZ15" s="113"/>
      <c r="SYA15" s="113"/>
      <c r="SYB15" s="113"/>
      <c r="SYC15" s="113"/>
      <c r="SYD15" s="113"/>
      <c r="SYE15" s="113"/>
      <c r="SYF15" s="113"/>
      <c r="SYG15" s="113"/>
      <c r="SYH15" s="113"/>
      <c r="SYI15" s="113"/>
      <c r="SYJ15" s="113"/>
      <c r="SYK15" s="113"/>
      <c r="SYL15" s="113"/>
      <c r="SYM15" s="113"/>
      <c r="SYN15" s="113"/>
      <c r="SYO15" s="113"/>
      <c r="SYP15" s="113"/>
      <c r="SYQ15" s="113"/>
      <c r="SYR15" s="113"/>
      <c r="SYS15" s="113"/>
      <c r="SYT15" s="113"/>
      <c r="SYU15" s="113"/>
      <c r="SYV15" s="113"/>
      <c r="SYW15" s="113"/>
      <c r="SYX15" s="113"/>
      <c r="SYY15" s="113"/>
      <c r="SYZ15" s="113"/>
      <c r="SZA15" s="113"/>
      <c r="SZB15" s="113"/>
      <c r="SZC15" s="113"/>
      <c r="SZD15" s="113"/>
      <c r="SZE15" s="113"/>
      <c r="SZF15" s="113"/>
      <c r="SZG15" s="113"/>
      <c r="SZH15" s="113"/>
      <c r="SZI15" s="113"/>
      <c r="SZJ15" s="113"/>
      <c r="SZK15" s="113"/>
      <c r="SZL15" s="113"/>
      <c r="SZM15" s="113"/>
      <c r="SZN15" s="113"/>
      <c r="SZO15" s="113"/>
      <c r="SZP15" s="113"/>
      <c r="SZQ15" s="113"/>
      <c r="SZR15" s="113"/>
      <c r="SZS15" s="113"/>
      <c r="SZT15" s="113"/>
      <c r="SZU15" s="113"/>
      <c r="SZV15" s="113"/>
      <c r="SZW15" s="113"/>
      <c r="SZX15" s="113"/>
      <c r="SZY15" s="113"/>
      <c r="SZZ15" s="113"/>
      <c r="TAA15" s="113"/>
      <c r="TAB15" s="113"/>
      <c r="TAC15" s="113"/>
      <c r="TAD15" s="113"/>
      <c r="TAE15" s="113"/>
      <c r="TAF15" s="113"/>
      <c r="TAG15" s="113"/>
      <c r="TAH15" s="113"/>
      <c r="TAI15" s="113"/>
      <c r="TAJ15" s="113"/>
      <c r="TAK15" s="113"/>
      <c r="TAL15" s="113"/>
      <c r="TAM15" s="113"/>
      <c r="TAN15" s="113"/>
      <c r="TAO15" s="113"/>
      <c r="TAP15" s="113"/>
      <c r="TAQ15" s="113"/>
      <c r="TAR15" s="113"/>
      <c r="TAS15" s="113"/>
      <c r="TAT15" s="113"/>
      <c r="TAU15" s="113"/>
      <c r="TAV15" s="113"/>
      <c r="TAW15" s="113"/>
      <c r="TAX15" s="113"/>
      <c r="TAY15" s="113"/>
      <c r="TAZ15" s="113"/>
      <c r="TBA15" s="113"/>
      <c r="TBB15" s="113"/>
      <c r="TBC15" s="113"/>
      <c r="TBD15" s="113"/>
      <c r="TBE15" s="113"/>
      <c r="TBF15" s="113"/>
      <c r="TBG15" s="113"/>
      <c r="TBH15" s="113"/>
      <c r="TBI15" s="113"/>
      <c r="TBJ15" s="113"/>
      <c r="TBK15" s="113"/>
      <c r="TBL15" s="113"/>
      <c r="TBM15" s="113"/>
      <c r="TBN15" s="113"/>
      <c r="TBO15" s="113"/>
      <c r="TBP15" s="113"/>
      <c r="TBQ15" s="113"/>
      <c r="TBR15" s="113"/>
      <c r="TBS15" s="113"/>
      <c r="TBT15" s="113"/>
      <c r="TBU15" s="113"/>
      <c r="TBV15" s="113"/>
      <c r="TBW15" s="113"/>
      <c r="TBX15" s="113"/>
      <c r="TBY15" s="113"/>
      <c r="TBZ15" s="113"/>
      <c r="TCA15" s="113"/>
      <c r="TCB15" s="113"/>
      <c r="TCC15" s="113"/>
      <c r="TCD15" s="113"/>
      <c r="TCE15" s="113"/>
      <c r="TCF15" s="113"/>
      <c r="TCG15" s="113"/>
      <c r="TCH15" s="113"/>
      <c r="TCI15" s="113"/>
      <c r="TCJ15" s="113"/>
      <c r="TCK15" s="113"/>
      <c r="TCL15" s="113"/>
      <c r="TCM15" s="113"/>
      <c r="TCN15" s="113"/>
      <c r="TCO15" s="113"/>
      <c r="TCP15" s="113"/>
      <c r="TCQ15" s="113"/>
      <c r="TCR15" s="113"/>
      <c r="TCS15" s="113"/>
      <c r="TCT15" s="113"/>
      <c r="TCU15" s="113"/>
      <c r="TCV15" s="113"/>
      <c r="TCW15" s="113"/>
      <c r="TCX15" s="113"/>
      <c r="TCY15" s="113"/>
      <c r="TCZ15" s="113"/>
      <c r="TDA15" s="113"/>
      <c r="TDB15" s="113"/>
      <c r="TDC15" s="113"/>
      <c r="TDD15" s="113"/>
      <c r="TDE15" s="113"/>
      <c r="TDF15" s="113"/>
      <c r="TDG15" s="113"/>
      <c r="TDH15" s="113"/>
      <c r="TDI15" s="113"/>
      <c r="TDJ15" s="113"/>
      <c r="TDK15" s="113"/>
      <c r="TDL15" s="113"/>
      <c r="TDM15" s="113"/>
      <c r="TDN15" s="113"/>
      <c r="TDO15" s="113"/>
      <c r="TDP15" s="113"/>
      <c r="TDQ15" s="113"/>
      <c r="TDR15" s="113"/>
      <c r="TDS15" s="113"/>
      <c r="TDT15" s="113"/>
      <c r="TDU15" s="113"/>
      <c r="TDV15" s="113"/>
      <c r="TDW15" s="113"/>
      <c r="TDX15" s="113"/>
      <c r="TDY15" s="113"/>
      <c r="TDZ15" s="113"/>
      <c r="TEA15" s="113"/>
      <c r="TEB15" s="113"/>
      <c r="TEC15" s="113"/>
      <c r="TED15" s="113"/>
      <c r="TEE15" s="113"/>
      <c r="TEF15" s="113"/>
      <c r="TEG15" s="113"/>
      <c r="TEH15" s="113"/>
      <c r="TEI15" s="113"/>
      <c r="TEJ15" s="113"/>
      <c r="TEK15" s="113"/>
      <c r="TEL15" s="113"/>
      <c r="TEM15" s="113"/>
      <c r="TEN15" s="113"/>
      <c r="TEO15" s="113"/>
      <c r="TEP15" s="113"/>
      <c r="TEQ15" s="113"/>
      <c r="TER15" s="113"/>
      <c r="TES15" s="113"/>
      <c r="TET15" s="113"/>
      <c r="TEU15" s="113"/>
      <c r="TEV15" s="113"/>
      <c r="TEW15" s="113"/>
      <c r="TEX15" s="113"/>
      <c r="TEY15" s="113"/>
      <c r="TEZ15" s="113"/>
      <c r="TFA15" s="113"/>
      <c r="TFB15" s="113"/>
      <c r="TFC15" s="113"/>
      <c r="TFD15" s="113"/>
      <c r="TFE15" s="113"/>
      <c r="TFF15" s="113"/>
      <c r="TFG15" s="113"/>
      <c r="TFH15" s="113"/>
      <c r="TFI15" s="113"/>
      <c r="TFJ15" s="113"/>
      <c r="TFK15" s="113"/>
      <c r="TFL15" s="113"/>
      <c r="TFM15" s="113"/>
      <c r="TFN15" s="113"/>
      <c r="TFO15" s="113"/>
      <c r="TFP15" s="113"/>
      <c r="TFQ15" s="113"/>
      <c r="TFR15" s="113"/>
      <c r="TFS15" s="113"/>
      <c r="TFT15" s="113"/>
      <c r="TFU15" s="113"/>
      <c r="TFV15" s="113"/>
      <c r="TFW15" s="113"/>
      <c r="TFX15" s="113"/>
      <c r="TFY15" s="113"/>
      <c r="TFZ15" s="113"/>
      <c r="TGA15" s="113"/>
      <c r="TGB15" s="113"/>
      <c r="TGC15" s="113"/>
      <c r="TGD15" s="113"/>
      <c r="TGE15" s="113"/>
      <c r="TGF15" s="113"/>
      <c r="TGG15" s="113"/>
      <c r="TGH15" s="113"/>
      <c r="TGI15" s="113"/>
      <c r="TGJ15" s="113"/>
      <c r="TGK15" s="113"/>
      <c r="TGL15" s="113"/>
      <c r="TGM15" s="113"/>
      <c r="TGN15" s="113"/>
      <c r="TGO15" s="113"/>
      <c r="TGP15" s="113"/>
      <c r="TGQ15" s="113"/>
      <c r="TGR15" s="113"/>
      <c r="TGS15" s="113"/>
      <c r="TGT15" s="113"/>
      <c r="TGU15" s="113"/>
      <c r="TGV15" s="113"/>
      <c r="TGW15" s="113"/>
      <c r="TGX15" s="113"/>
      <c r="TGY15" s="113"/>
      <c r="TGZ15" s="113"/>
      <c r="THA15" s="113"/>
      <c r="THB15" s="113"/>
      <c r="THC15" s="113"/>
      <c r="THD15" s="113"/>
      <c r="THE15" s="113"/>
      <c r="THF15" s="113"/>
      <c r="THG15" s="113"/>
      <c r="THH15" s="113"/>
      <c r="THI15" s="113"/>
      <c r="THJ15" s="113"/>
      <c r="THK15" s="113"/>
      <c r="THL15" s="113"/>
      <c r="THM15" s="113"/>
      <c r="THN15" s="113"/>
      <c r="THO15" s="113"/>
      <c r="THP15" s="113"/>
      <c r="THQ15" s="113"/>
      <c r="THR15" s="113"/>
      <c r="THS15" s="113"/>
      <c r="THT15" s="113"/>
      <c r="THU15" s="113"/>
      <c r="THV15" s="113"/>
      <c r="THW15" s="113"/>
      <c r="THX15" s="113"/>
      <c r="THY15" s="113"/>
      <c r="THZ15" s="113"/>
      <c r="TIA15" s="113"/>
      <c r="TIB15" s="113"/>
      <c r="TIC15" s="113"/>
      <c r="TID15" s="113"/>
      <c r="TIE15" s="113"/>
      <c r="TIF15" s="113"/>
      <c r="TIG15" s="113"/>
      <c r="TIH15" s="113"/>
      <c r="TII15" s="113"/>
      <c r="TIJ15" s="113"/>
      <c r="TIK15" s="113"/>
      <c r="TIL15" s="113"/>
      <c r="TIM15" s="113"/>
      <c r="TIN15" s="113"/>
      <c r="TIO15" s="113"/>
      <c r="TIP15" s="113"/>
      <c r="TIQ15" s="113"/>
      <c r="TIR15" s="113"/>
      <c r="TIS15" s="113"/>
      <c r="TIT15" s="113"/>
      <c r="TIU15" s="113"/>
      <c r="TIV15" s="113"/>
      <c r="TIW15" s="113"/>
      <c r="TIX15" s="113"/>
      <c r="TIY15" s="113"/>
      <c r="TIZ15" s="113"/>
      <c r="TJA15" s="113"/>
      <c r="TJB15" s="113"/>
      <c r="TJC15" s="113"/>
      <c r="TJD15" s="113"/>
      <c r="TJE15" s="113"/>
      <c r="TJF15" s="113"/>
      <c r="TJG15" s="113"/>
      <c r="TJH15" s="113"/>
      <c r="TJI15" s="113"/>
      <c r="TJJ15" s="113"/>
      <c r="TJK15" s="113"/>
      <c r="TJL15" s="113"/>
      <c r="TJM15" s="113"/>
      <c r="TJN15" s="113"/>
      <c r="TJO15" s="113"/>
      <c r="TJP15" s="113"/>
      <c r="TJQ15" s="113"/>
      <c r="TJR15" s="113"/>
      <c r="TJS15" s="113"/>
      <c r="TJT15" s="113"/>
      <c r="TJU15" s="113"/>
      <c r="TJV15" s="113"/>
      <c r="TJW15" s="113"/>
      <c r="TJX15" s="113"/>
      <c r="TJY15" s="113"/>
      <c r="TJZ15" s="113"/>
      <c r="TKA15" s="113"/>
      <c r="TKB15" s="113"/>
      <c r="TKC15" s="113"/>
      <c r="TKD15" s="113"/>
      <c r="TKE15" s="113"/>
      <c r="TKF15" s="113"/>
      <c r="TKG15" s="113"/>
      <c r="TKH15" s="113"/>
      <c r="TKI15" s="113"/>
      <c r="TKJ15" s="113"/>
      <c r="TKK15" s="113"/>
      <c r="TKL15" s="113"/>
      <c r="TKM15" s="113"/>
      <c r="TKN15" s="113"/>
      <c r="TKO15" s="113"/>
      <c r="TKP15" s="113"/>
      <c r="TKQ15" s="113"/>
      <c r="TKR15" s="113"/>
      <c r="TKS15" s="113"/>
      <c r="TKT15" s="113"/>
      <c r="TKU15" s="113"/>
      <c r="TKV15" s="113"/>
      <c r="TKW15" s="113"/>
      <c r="TKX15" s="113"/>
      <c r="TKY15" s="113"/>
      <c r="TKZ15" s="113"/>
      <c r="TLA15" s="113"/>
      <c r="TLB15" s="113"/>
      <c r="TLC15" s="113"/>
      <c r="TLD15" s="113"/>
      <c r="TLE15" s="113"/>
      <c r="TLF15" s="113"/>
      <c r="TLG15" s="113"/>
      <c r="TLH15" s="113"/>
      <c r="TLI15" s="113"/>
      <c r="TLJ15" s="113"/>
      <c r="TLK15" s="113"/>
      <c r="TLL15" s="113"/>
      <c r="TLM15" s="113"/>
      <c r="TLN15" s="113"/>
      <c r="TLO15" s="113"/>
      <c r="TLP15" s="113"/>
      <c r="TLQ15" s="113"/>
      <c r="TLR15" s="113"/>
      <c r="TLS15" s="113"/>
      <c r="TLT15" s="113"/>
      <c r="TLU15" s="113"/>
      <c r="TLV15" s="113"/>
      <c r="TLW15" s="113"/>
      <c r="TLX15" s="113"/>
      <c r="TLY15" s="113"/>
      <c r="TLZ15" s="113"/>
      <c r="TMA15" s="113"/>
      <c r="TMB15" s="113"/>
      <c r="TMC15" s="113"/>
      <c r="TMD15" s="113"/>
      <c r="TME15" s="113"/>
      <c r="TMF15" s="113"/>
      <c r="TMG15" s="113"/>
      <c r="TMH15" s="113"/>
      <c r="TMI15" s="113"/>
      <c r="TMJ15" s="113"/>
      <c r="TMK15" s="113"/>
      <c r="TML15" s="113"/>
      <c r="TMM15" s="113"/>
      <c r="TMN15" s="113"/>
      <c r="TMO15" s="113"/>
      <c r="TMP15" s="113"/>
      <c r="TMQ15" s="113"/>
      <c r="TMR15" s="113"/>
      <c r="TMS15" s="113"/>
      <c r="TMT15" s="113"/>
      <c r="TMU15" s="113"/>
      <c r="TMV15" s="113"/>
      <c r="TMW15" s="113"/>
      <c r="TMX15" s="113"/>
      <c r="TMY15" s="113"/>
      <c r="TMZ15" s="113"/>
      <c r="TNA15" s="113"/>
      <c r="TNB15" s="113"/>
      <c r="TNC15" s="113"/>
      <c r="TND15" s="113"/>
      <c r="TNE15" s="113"/>
      <c r="TNF15" s="113"/>
      <c r="TNG15" s="113"/>
      <c r="TNH15" s="113"/>
      <c r="TNI15" s="113"/>
      <c r="TNJ15" s="113"/>
      <c r="TNK15" s="113"/>
      <c r="TNL15" s="113"/>
      <c r="TNM15" s="113"/>
      <c r="TNN15" s="113"/>
      <c r="TNO15" s="113"/>
      <c r="TNP15" s="113"/>
      <c r="TNQ15" s="113"/>
      <c r="TNR15" s="113"/>
      <c r="TNS15" s="113"/>
      <c r="TNT15" s="113"/>
      <c r="TNU15" s="113"/>
      <c r="TNV15" s="113"/>
      <c r="TNW15" s="113"/>
      <c r="TNX15" s="113"/>
      <c r="TNY15" s="113"/>
      <c r="TNZ15" s="113"/>
      <c r="TOA15" s="113"/>
      <c r="TOB15" s="113"/>
      <c r="TOC15" s="113"/>
      <c r="TOD15" s="113"/>
      <c r="TOE15" s="113"/>
      <c r="TOF15" s="113"/>
      <c r="TOG15" s="113"/>
      <c r="TOH15" s="113"/>
      <c r="TOI15" s="113"/>
      <c r="TOJ15" s="113"/>
      <c r="TOK15" s="113"/>
      <c r="TOL15" s="113"/>
      <c r="TOM15" s="113"/>
      <c r="TON15" s="113"/>
      <c r="TOO15" s="113"/>
      <c r="TOP15" s="113"/>
      <c r="TOQ15" s="113"/>
      <c r="TOR15" s="113"/>
      <c r="TOS15" s="113"/>
      <c r="TOT15" s="113"/>
      <c r="TOU15" s="113"/>
      <c r="TOV15" s="113"/>
      <c r="TOW15" s="113"/>
      <c r="TOX15" s="113"/>
      <c r="TOY15" s="113"/>
      <c r="TOZ15" s="113"/>
      <c r="TPA15" s="113"/>
      <c r="TPB15" s="113"/>
      <c r="TPC15" s="113"/>
      <c r="TPD15" s="113"/>
      <c r="TPE15" s="113"/>
      <c r="TPF15" s="113"/>
      <c r="TPG15" s="113"/>
      <c r="TPH15" s="113"/>
      <c r="TPI15" s="113"/>
      <c r="TPJ15" s="113"/>
      <c r="TPK15" s="113"/>
      <c r="TPL15" s="113"/>
      <c r="TPM15" s="113"/>
      <c r="TPN15" s="113"/>
      <c r="TPO15" s="113"/>
      <c r="TPP15" s="113"/>
      <c r="TPQ15" s="113"/>
      <c r="TPR15" s="113"/>
      <c r="TPS15" s="113"/>
      <c r="TPT15" s="113"/>
      <c r="TPU15" s="113"/>
      <c r="TPV15" s="113"/>
      <c r="TPW15" s="113"/>
      <c r="TPX15" s="113"/>
      <c r="TPY15" s="113"/>
      <c r="TPZ15" s="113"/>
      <c r="TQA15" s="113"/>
      <c r="TQB15" s="113"/>
      <c r="TQC15" s="113"/>
      <c r="TQD15" s="113"/>
      <c r="TQE15" s="113"/>
      <c r="TQF15" s="113"/>
      <c r="TQG15" s="113"/>
      <c r="TQH15" s="113"/>
      <c r="TQI15" s="113"/>
      <c r="TQJ15" s="113"/>
      <c r="TQK15" s="113"/>
      <c r="TQL15" s="113"/>
      <c r="TQM15" s="113"/>
      <c r="TQN15" s="113"/>
      <c r="TQO15" s="113"/>
      <c r="TQP15" s="113"/>
      <c r="TQQ15" s="113"/>
      <c r="TQR15" s="113"/>
      <c r="TQS15" s="113"/>
      <c r="TQT15" s="113"/>
      <c r="TQU15" s="113"/>
      <c r="TQV15" s="113"/>
      <c r="TQW15" s="113"/>
      <c r="TQX15" s="113"/>
      <c r="TQY15" s="113"/>
      <c r="TQZ15" s="113"/>
      <c r="TRA15" s="113"/>
      <c r="TRB15" s="113"/>
      <c r="TRC15" s="113"/>
      <c r="TRD15" s="113"/>
      <c r="TRE15" s="113"/>
      <c r="TRF15" s="113"/>
      <c r="TRG15" s="113"/>
      <c r="TRH15" s="113"/>
      <c r="TRI15" s="113"/>
      <c r="TRJ15" s="113"/>
      <c r="TRK15" s="113"/>
      <c r="TRL15" s="113"/>
      <c r="TRM15" s="113"/>
      <c r="TRN15" s="113"/>
      <c r="TRO15" s="113"/>
      <c r="TRP15" s="113"/>
      <c r="TRQ15" s="113"/>
      <c r="TRR15" s="113"/>
      <c r="TRS15" s="113"/>
      <c r="TRT15" s="113"/>
      <c r="TRU15" s="113"/>
      <c r="TRV15" s="113"/>
      <c r="TRW15" s="113"/>
      <c r="TRX15" s="113"/>
      <c r="TRY15" s="113"/>
      <c r="TRZ15" s="113"/>
      <c r="TSA15" s="113"/>
      <c r="TSB15" s="113"/>
      <c r="TSC15" s="113"/>
      <c r="TSD15" s="113"/>
      <c r="TSE15" s="113"/>
      <c r="TSF15" s="113"/>
      <c r="TSG15" s="113"/>
      <c r="TSH15" s="113"/>
      <c r="TSI15" s="113"/>
      <c r="TSJ15" s="113"/>
      <c r="TSK15" s="113"/>
      <c r="TSL15" s="113"/>
      <c r="TSM15" s="113"/>
      <c r="TSN15" s="113"/>
      <c r="TSO15" s="113"/>
      <c r="TSP15" s="113"/>
      <c r="TSQ15" s="113"/>
      <c r="TSR15" s="113"/>
      <c r="TSS15" s="113"/>
      <c r="TST15" s="113"/>
      <c r="TSU15" s="113"/>
      <c r="TSV15" s="113"/>
      <c r="TSW15" s="113"/>
      <c r="TSX15" s="113"/>
      <c r="TSY15" s="113"/>
      <c r="TSZ15" s="113"/>
      <c r="TTA15" s="113"/>
      <c r="TTB15" s="113"/>
      <c r="TTC15" s="113"/>
      <c r="TTD15" s="113"/>
      <c r="TTE15" s="113"/>
      <c r="TTF15" s="113"/>
      <c r="TTG15" s="113"/>
      <c r="TTH15" s="113"/>
      <c r="TTI15" s="113"/>
      <c r="TTJ15" s="113"/>
      <c r="TTK15" s="113"/>
      <c r="TTL15" s="113"/>
      <c r="TTM15" s="113"/>
      <c r="TTN15" s="113"/>
      <c r="TTO15" s="113"/>
      <c r="TTP15" s="113"/>
      <c r="TTQ15" s="113"/>
      <c r="TTR15" s="113"/>
      <c r="TTS15" s="113"/>
      <c r="TTT15" s="113"/>
      <c r="TTU15" s="113"/>
      <c r="TTV15" s="113"/>
      <c r="TTW15" s="113"/>
      <c r="TTX15" s="113"/>
      <c r="TTY15" s="113"/>
      <c r="TTZ15" s="113"/>
      <c r="TUA15" s="113"/>
      <c r="TUB15" s="113"/>
      <c r="TUC15" s="113"/>
      <c r="TUD15" s="113"/>
      <c r="TUE15" s="113"/>
      <c r="TUF15" s="113"/>
      <c r="TUG15" s="113"/>
      <c r="TUH15" s="113"/>
      <c r="TUI15" s="113"/>
      <c r="TUJ15" s="113"/>
      <c r="TUK15" s="113"/>
      <c r="TUL15" s="113"/>
      <c r="TUM15" s="113"/>
      <c r="TUN15" s="113"/>
      <c r="TUO15" s="113"/>
      <c r="TUP15" s="113"/>
      <c r="TUQ15" s="113"/>
      <c r="TUR15" s="113"/>
      <c r="TUS15" s="113"/>
      <c r="TUT15" s="113"/>
      <c r="TUU15" s="113"/>
      <c r="TUV15" s="113"/>
      <c r="TUW15" s="113"/>
      <c r="TUX15" s="113"/>
      <c r="TUY15" s="113"/>
      <c r="TUZ15" s="113"/>
      <c r="TVA15" s="113"/>
      <c r="TVB15" s="113"/>
      <c r="TVC15" s="113"/>
      <c r="TVD15" s="113"/>
      <c r="TVE15" s="113"/>
      <c r="TVF15" s="113"/>
      <c r="TVG15" s="113"/>
      <c r="TVH15" s="113"/>
      <c r="TVI15" s="113"/>
      <c r="TVJ15" s="113"/>
      <c r="TVK15" s="113"/>
      <c r="TVL15" s="113"/>
      <c r="TVM15" s="113"/>
      <c r="TVN15" s="113"/>
      <c r="TVO15" s="113"/>
      <c r="TVP15" s="113"/>
      <c r="TVQ15" s="113"/>
      <c r="TVR15" s="113"/>
      <c r="TVS15" s="113"/>
      <c r="TVT15" s="113"/>
      <c r="TVU15" s="113"/>
      <c r="TVV15" s="113"/>
      <c r="TVW15" s="113"/>
      <c r="TVX15" s="113"/>
      <c r="TVY15" s="113"/>
      <c r="TVZ15" s="113"/>
      <c r="TWA15" s="113"/>
      <c r="TWB15" s="113"/>
      <c r="TWC15" s="113"/>
      <c r="TWD15" s="113"/>
      <c r="TWE15" s="113"/>
      <c r="TWF15" s="113"/>
      <c r="TWG15" s="113"/>
      <c r="TWH15" s="113"/>
      <c r="TWI15" s="113"/>
      <c r="TWJ15" s="113"/>
      <c r="TWK15" s="113"/>
      <c r="TWL15" s="113"/>
      <c r="TWM15" s="113"/>
      <c r="TWN15" s="113"/>
      <c r="TWO15" s="113"/>
      <c r="TWP15" s="113"/>
      <c r="TWQ15" s="113"/>
      <c r="TWR15" s="113"/>
      <c r="TWS15" s="113"/>
      <c r="TWT15" s="113"/>
      <c r="TWU15" s="113"/>
      <c r="TWV15" s="113"/>
      <c r="TWW15" s="113"/>
      <c r="TWX15" s="113"/>
      <c r="TWY15" s="113"/>
      <c r="TWZ15" s="113"/>
      <c r="TXA15" s="113"/>
      <c r="TXB15" s="113"/>
      <c r="TXC15" s="113"/>
      <c r="TXD15" s="113"/>
      <c r="TXE15" s="113"/>
      <c r="TXF15" s="113"/>
      <c r="TXG15" s="113"/>
      <c r="TXH15" s="113"/>
      <c r="TXI15" s="113"/>
      <c r="TXJ15" s="113"/>
      <c r="TXK15" s="113"/>
      <c r="TXL15" s="113"/>
      <c r="TXM15" s="113"/>
      <c r="TXN15" s="113"/>
      <c r="TXO15" s="113"/>
      <c r="TXP15" s="113"/>
      <c r="TXQ15" s="113"/>
      <c r="TXR15" s="113"/>
      <c r="TXS15" s="113"/>
      <c r="TXT15" s="113"/>
      <c r="TXU15" s="113"/>
      <c r="TXV15" s="113"/>
      <c r="TXW15" s="113"/>
      <c r="TXX15" s="113"/>
      <c r="TXY15" s="113"/>
      <c r="TXZ15" s="113"/>
      <c r="TYA15" s="113"/>
      <c r="TYB15" s="113"/>
      <c r="TYC15" s="113"/>
      <c r="TYD15" s="113"/>
      <c r="TYE15" s="113"/>
      <c r="TYF15" s="113"/>
      <c r="TYG15" s="113"/>
      <c r="TYH15" s="113"/>
      <c r="TYI15" s="113"/>
      <c r="TYJ15" s="113"/>
      <c r="TYK15" s="113"/>
      <c r="TYL15" s="113"/>
      <c r="TYM15" s="113"/>
      <c r="TYN15" s="113"/>
      <c r="TYO15" s="113"/>
      <c r="TYP15" s="113"/>
      <c r="TYQ15" s="113"/>
      <c r="TYR15" s="113"/>
      <c r="TYS15" s="113"/>
      <c r="TYT15" s="113"/>
      <c r="TYU15" s="113"/>
      <c r="TYV15" s="113"/>
      <c r="TYW15" s="113"/>
      <c r="TYX15" s="113"/>
      <c r="TYY15" s="113"/>
      <c r="TYZ15" s="113"/>
      <c r="TZA15" s="113"/>
      <c r="TZB15" s="113"/>
      <c r="TZC15" s="113"/>
      <c r="TZD15" s="113"/>
      <c r="TZE15" s="113"/>
      <c r="TZF15" s="113"/>
      <c r="TZG15" s="113"/>
      <c r="TZH15" s="113"/>
      <c r="TZI15" s="113"/>
      <c r="TZJ15" s="113"/>
      <c r="TZK15" s="113"/>
      <c r="TZL15" s="113"/>
      <c r="TZM15" s="113"/>
      <c r="TZN15" s="113"/>
      <c r="TZO15" s="113"/>
      <c r="TZP15" s="113"/>
      <c r="TZQ15" s="113"/>
      <c r="TZR15" s="113"/>
      <c r="TZS15" s="113"/>
      <c r="TZT15" s="113"/>
      <c r="TZU15" s="113"/>
      <c r="TZV15" s="113"/>
      <c r="TZW15" s="113"/>
      <c r="TZX15" s="113"/>
      <c r="TZY15" s="113"/>
      <c r="TZZ15" s="113"/>
      <c r="UAA15" s="113"/>
      <c r="UAB15" s="113"/>
      <c r="UAC15" s="113"/>
      <c r="UAD15" s="113"/>
      <c r="UAE15" s="113"/>
      <c r="UAF15" s="113"/>
      <c r="UAG15" s="113"/>
      <c r="UAH15" s="113"/>
      <c r="UAI15" s="113"/>
      <c r="UAJ15" s="113"/>
      <c r="UAK15" s="113"/>
      <c r="UAL15" s="113"/>
      <c r="UAM15" s="113"/>
      <c r="UAN15" s="113"/>
      <c r="UAO15" s="113"/>
      <c r="UAP15" s="113"/>
      <c r="UAQ15" s="113"/>
      <c r="UAR15" s="113"/>
      <c r="UAS15" s="113"/>
      <c r="UAT15" s="113"/>
      <c r="UAU15" s="113"/>
      <c r="UAV15" s="113"/>
      <c r="UAW15" s="113"/>
      <c r="UAX15" s="113"/>
      <c r="UAY15" s="113"/>
      <c r="UAZ15" s="113"/>
      <c r="UBA15" s="113"/>
      <c r="UBB15" s="113"/>
      <c r="UBC15" s="113"/>
      <c r="UBD15" s="113"/>
      <c r="UBE15" s="113"/>
      <c r="UBF15" s="113"/>
      <c r="UBG15" s="113"/>
      <c r="UBH15" s="113"/>
      <c r="UBI15" s="113"/>
      <c r="UBJ15" s="113"/>
      <c r="UBK15" s="113"/>
      <c r="UBL15" s="113"/>
      <c r="UBM15" s="113"/>
      <c r="UBN15" s="113"/>
      <c r="UBO15" s="113"/>
      <c r="UBP15" s="113"/>
      <c r="UBQ15" s="113"/>
      <c r="UBR15" s="113"/>
      <c r="UBS15" s="113"/>
      <c r="UBT15" s="113"/>
      <c r="UBU15" s="113"/>
      <c r="UBV15" s="113"/>
      <c r="UBW15" s="113"/>
      <c r="UBX15" s="113"/>
      <c r="UBY15" s="113"/>
      <c r="UBZ15" s="113"/>
      <c r="UCA15" s="113"/>
      <c r="UCB15" s="113"/>
      <c r="UCC15" s="113"/>
      <c r="UCD15" s="113"/>
      <c r="UCE15" s="113"/>
      <c r="UCF15" s="113"/>
      <c r="UCG15" s="113"/>
      <c r="UCH15" s="113"/>
      <c r="UCI15" s="113"/>
      <c r="UCJ15" s="113"/>
      <c r="UCK15" s="113"/>
      <c r="UCL15" s="113"/>
      <c r="UCM15" s="113"/>
      <c r="UCN15" s="113"/>
      <c r="UCO15" s="113"/>
      <c r="UCP15" s="113"/>
      <c r="UCQ15" s="113"/>
      <c r="UCR15" s="113"/>
      <c r="UCS15" s="113"/>
      <c r="UCT15" s="113"/>
      <c r="UCU15" s="113"/>
      <c r="UCV15" s="113"/>
      <c r="UCW15" s="113"/>
      <c r="UCX15" s="113"/>
      <c r="UCY15" s="113"/>
      <c r="UCZ15" s="113"/>
      <c r="UDA15" s="113"/>
      <c r="UDB15" s="113"/>
      <c r="UDC15" s="113"/>
      <c r="UDD15" s="113"/>
      <c r="UDE15" s="113"/>
      <c r="UDF15" s="113"/>
      <c r="UDG15" s="113"/>
      <c r="UDH15" s="113"/>
      <c r="UDI15" s="113"/>
      <c r="UDJ15" s="113"/>
      <c r="UDK15" s="113"/>
      <c r="UDL15" s="113"/>
      <c r="UDM15" s="113"/>
      <c r="UDN15" s="113"/>
      <c r="UDO15" s="113"/>
      <c r="UDP15" s="113"/>
      <c r="UDQ15" s="113"/>
      <c r="UDR15" s="113"/>
      <c r="UDS15" s="113"/>
      <c r="UDT15" s="113"/>
      <c r="UDU15" s="113"/>
      <c r="UDV15" s="113"/>
      <c r="UDW15" s="113"/>
      <c r="UDX15" s="113"/>
      <c r="UDY15" s="113"/>
      <c r="UDZ15" s="113"/>
      <c r="UEA15" s="113"/>
      <c r="UEB15" s="113"/>
      <c r="UEC15" s="113"/>
      <c r="UED15" s="113"/>
      <c r="UEE15" s="113"/>
      <c r="UEF15" s="113"/>
      <c r="UEG15" s="113"/>
      <c r="UEH15" s="113"/>
      <c r="UEI15" s="113"/>
      <c r="UEJ15" s="113"/>
      <c r="UEK15" s="113"/>
      <c r="UEL15" s="113"/>
      <c r="UEM15" s="113"/>
      <c r="UEN15" s="113"/>
      <c r="UEO15" s="113"/>
      <c r="UEP15" s="113"/>
      <c r="UEQ15" s="113"/>
      <c r="UER15" s="113"/>
      <c r="UES15" s="113"/>
      <c r="UET15" s="113"/>
      <c r="UEU15" s="113"/>
      <c r="UEV15" s="113"/>
      <c r="UEW15" s="113"/>
      <c r="UEX15" s="113"/>
      <c r="UEY15" s="113"/>
      <c r="UEZ15" s="113"/>
      <c r="UFA15" s="113"/>
      <c r="UFB15" s="113"/>
      <c r="UFC15" s="113"/>
      <c r="UFD15" s="113"/>
      <c r="UFE15" s="113"/>
      <c r="UFF15" s="113"/>
      <c r="UFG15" s="113"/>
      <c r="UFH15" s="113"/>
      <c r="UFI15" s="113"/>
      <c r="UFJ15" s="113"/>
      <c r="UFK15" s="113"/>
      <c r="UFL15" s="113"/>
      <c r="UFM15" s="113"/>
      <c r="UFN15" s="113"/>
      <c r="UFO15" s="113"/>
      <c r="UFP15" s="113"/>
      <c r="UFQ15" s="113"/>
      <c r="UFR15" s="113"/>
      <c r="UFS15" s="113"/>
      <c r="UFT15" s="113"/>
      <c r="UFU15" s="113"/>
      <c r="UFV15" s="113"/>
      <c r="UFW15" s="113"/>
      <c r="UFX15" s="113"/>
      <c r="UFY15" s="113"/>
      <c r="UFZ15" s="113"/>
      <c r="UGA15" s="113"/>
      <c r="UGB15" s="113"/>
      <c r="UGC15" s="113"/>
      <c r="UGD15" s="113"/>
      <c r="UGE15" s="113"/>
      <c r="UGF15" s="113"/>
      <c r="UGG15" s="113"/>
      <c r="UGH15" s="113"/>
      <c r="UGI15" s="113"/>
      <c r="UGJ15" s="113"/>
      <c r="UGK15" s="113"/>
      <c r="UGL15" s="113"/>
      <c r="UGM15" s="113"/>
      <c r="UGN15" s="113"/>
      <c r="UGO15" s="113"/>
      <c r="UGP15" s="113"/>
      <c r="UGQ15" s="113"/>
      <c r="UGR15" s="113"/>
      <c r="UGS15" s="113"/>
      <c r="UGT15" s="113"/>
      <c r="UGU15" s="113"/>
      <c r="UGV15" s="113"/>
      <c r="UGW15" s="113"/>
      <c r="UGX15" s="113"/>
      <c r="UGY15" s="113"/>
      <c r="UGZ15" s="113"/>
      <c r="UHA15" s="113"/>
      <c r="UHB15" s="113"/>
      <c r="UHC15" s="113"/>
      <c r="UHD15" s="113"/>
      <c r="UHE15" s="113"/>
      <c r="UHF15" s="113"/>
      <c r="UHG15" s="113"/>
      <c r="UHH15" s="113"/>
      <c r="UHI15" s="113"/>
      <c r="UHJ15" s="113"/>
      <c r="UHK15" s="113"/>
      <c r="UHL15" s="113"/>
      <c r="UHM15" s="113"/>
      <c r="UHN15" s="113"/>
      <c r="UHO15" s="113"/>
      <c r="UHP15" s="113"/>
      <c r="UHQ15" s="113"/>
      <c r="UHR15" s="113"/>
      <c r="UHS15" s="113"/>
      <c r="UHT15" s="113"/>
      <c r="UHU15" s="113"/>
      <c r="UHV15" s="113"/>
      <c r="UHW15" s="113"/>
      <c r="UHX15" s="113"/>
      <c r="UHY15" s="113"/>
      <c r="UHZ15" s="113"/>
      <c r="UIA15" s="113"/>
      <c r="UIB15" s="113"/>
      <c r="UIC15" s="113"/>
      <c r="UID15" s="113"/>
      <c r="UIE15" s="113"/>
      <c r="UIF15" s="113"/>
      <c r="UIG15" s="113"/>
      <c r="UIH15" s="113"/>
      <c r="UII15" s="113"/>
      <c r="UIJ15" s="113"/>
      <c r="UIK15" s="113"/>
      <c r="UIL15" s="113"/>
      <c r="UIM15" s="113"/>
      <c r="UIN15" s="113"/>
      <c r="UIO15" s="113"/>
      <c r="UIP15" s="113"/>
      <c r="UIQ15" s="113"/>
      <c r="UIR15" s="113"/>
      <c r="UIS15" s="113"/>
      <c r="UIT15" s="113"/>
      <c r="UIU15" s="113"/>
      <c r="UIV15" s="113"/>
      <c r="UIW15" s="113"/>
      <c r="UIX15" s="113"/>
      <c r="UIY15" s="113"/>
      <c r="UIZ15" s="113"/>
      <c r="UJA15" s="113"/>
      <c r="UJB15" s="113"/>
      <c r="UJC15" s="113"/>
      <c r="UJD15" s="113"/>
      <c r="UJE15" s="113"/>
      <c r="UJF15" s="113"/>
      <c r="UJG15" s="113"/>
      <c r="UJH15" s="113"/>
      <c r="UJI15" s="113"/>
      <c r="UJJ15" s="113"/>
      <c r="UJK15" s="113"/>
      <c r="UJL15" s="113"/>
      <c r="UJM15" s="113"/>
      <c r="UJN15" s="113"/>
      <c r="UJO15" s="113"/>
      <c r="UJP15" s="113"/>
      <c r="UJQ15" s="113"/>
      <c r="UJR15" s="113"/>
      <c r="UJS15" s="113"/>
      <c r="UJT15" s="113"/>
      <c r="UJU15" s="113"/>
      <c r="UJV15" s="113"/>
      <c r="UJW15" s="113"/>
      <c r="UJX15" s="113"/>
      <c r="UJY15" s="113"/>
      <c r="UJZ15" s="113"/>
      <c r="UKA15" s="113"/>
      <c r="UKB15" s="113"/>
      <c r="UKC15" s="113"/>
      <c r="UKD15" s="113"/>
      <c r="UKE15" s="113"/>
      <c r="UKF15" s="113"/>
      <c r="UKG15" s="113"/>
      <c r="UKH15" s="113"/>
      <c r="UKI15" s="113"/>
      <c r="UKJ15" s="113"/>
      <c r="UKK15" s="113"/>
      <c r="UKL15" s="113"/>
      <c r="UKM15" s="113"/>
      <c r="UKN15" s="113"/>
      <c r="UKO15" s="113"/>
      <c r="UKP15" s="113"/>
      <c r="UKQ15" s="113"/>
      <c r="UKR15" s="113"/>
      <c r="UKS15" s="113"/>
      <c r="UKT15" s="113"/>
      <c r="UKU15" s="113"/>
      <c r="UKV15" s="113"/>
      <c r="UKW15" s="113"/>
      <c r="UKX15" s="113"/>
      <c r="UKY15" s="113"/>
      <c r="UKZ15" s="113"/>
      <c r="ULA15" s="113"/>
      <c r="ULB15" s="113"/>
      <c r="ULC15" s="113"/>
      <c r="ULD15" s="113"/>
      <c r="ULE15" s="113"/>
      <c r="ULF15" s="113"/>
      <c r="ULG15" s="113"/>
      <c r="ULH15" s="113"/>
      <c r="ULI15" s="113"/>
      <c r="ULJ15" s="113"/>
      <c r="ULK15" s="113"/>
      <c r="ULL15" s="113"/>
      <c r="ULM15" s="113"/>
      <c r="ULN15" s="113"/>
      <c r="ULO15" s="113"/>
      <c r="ULP15" s="113"/>
      <c r="ULQ15" s="113"/>
      <c r="ULR15" s="113"/>
      <c r="ULS15" s="113"/>
      <c r="ULT15" s="113"/>
      <c r="ULU15" s="113"/>
      <c r="ULV15" s="113"/>
      <c r="ULW15" s="113"/>
      <c r="ULX15" s="113"/>
      <c r="ULY15" s="113"/>
      <c r="ULZ15" s="113"/>
      <c r="UMA15" s="113"/>
      <c r="UMB15" s="113"/>
      <c r="UMC15" s="113"/>
      <c r="UMD15" s="113"/>
      <c r="UME15" s="113"/>
      <c r="UMF15" s="113"/>
      <c r="UMG15" s="113"/>
      <c r="UMH15" s="113"/>
      <c r="UMI15" s="113"/>
      <c r="UMJ15" s="113"/>
      <c r="UMK15" s="113"/>
      <c r="UML15" s="113"/>
      <c r="UMM15" s="113"/>
      <c r="UMN15" s="113"/>
      <c r="UMO15" s="113"/>
      <c r="UMP15" s="113"/>
      <c r="UMQ15" s="113"/>
      <c r="UMR15" s="113"/>
      <c r="UMS15" s="113"/>
      <c r="UMT15" s="113"/>
      <c r="UMU15" s="113"/>
      <c r="UMV15" s="113"/>
      <c r="UMW15" s="113"/>
      <c r="UMX15" s="113"/>
      <c r="UMY15" s="113"/>
      <c r="UMZ15" s="113"/>
      <c r="UNA15" s="113"/>
      <c r="UNB15" s="113"/>
      <c r="UNC15" s="113"/>
      <c r="UND15" s="113"/>
      <c r="UNE15" s="113"/>
      <c r="UNF15" s="113"/>
      <c r="UNG15" s="113"/>
      <c r="UNH15" s="113"/>
      <c r="UNI15" s="113"/>
      <c r="UNJ15" s="113"/>
      <c r="UNK15" s="113"/>
      <c r="UNL15" s="113"/>
      <c r="UNM15" s="113"/>
      <c r="UNN15" s="113"/>
      <c r="UNO15" s="113"/>
      <c r="UNP15" s="113"/>
      <c r="UNQ15" s="113"/>
      <c r="UNR15" s="113"/>
      <c r="UNS15" s="113"/>
      <c r="UNT15" s="113"/>
      <c r="UNU15" s="113"/>
      <c r="UNV15" s="113"/>
      <c r="UNW15" s="113"/>
      <c r="UNX15" s="113"/>
      <c r="UNY15" s="113"/>
      <c r="UNZ15" s="113"/>
      <c r="UOA15" s="113"/>
      <c r="UOB15" s="113"/>
      <c r="UOC15" s="113"/>
      <c r="UOD15" s="113"/>
      <c r="UOE15" s="113"/>
      <c r="UOF15" s="113"/>
      <c r="UOG15" s="113"/>
      <c r="UOH15" s="113"/>
      <c r="UOI15" s="113"/>
      <c r="UOJ15" s="113"/>
      <c r="UOK15" s="113"/>
      <c r="UOL15" s="113"/>
      <c r="UOM15" s="113"/>
      <c r="UON15" s="113"/>
      <c r="UOO15" s="113"/>
      <c r="UOP15" s="113"/>
      <c r="UOQ15" s="113"/>
      <c r="UOR15" s="113"/>
      <c r="UOS15" s="113"/>
      <c r="UOT15" s="113"/>
      <c r="UOU15" s="113"/>
      <c r="UOV15" s="113"/>
      <c r="UOW15" s="113"/>
      <c r="UOX15" s="113"/>
      <c r="UOY15" s="113"/>
      <c r="UOZ15" s="113"/>
      <c r="UPA15" s="113"/>
      <c r="UPB15" s="113"/>
      <c r="UPC15" s="113"/>
      <c r="UPD15" s="113"/>
      <c r="UPE15" s="113"/>
      <c r="UPF15" s="113"/>
      <c r="UPG15" s="113"/>
      <c r="UPH15" s="113"/>
      <c r="UPI15" s="113"/>
      <c r="UPJ15" s="113"/>
      <c r="UPK15" s="113"/>
      <c r="UPL15" s="113"/>
      <c r="UPM15" s="113"/>
      <c r="UPN15" s="113"/>
      <c r="UPO15" s="113"/>
      <c r="UPP15" s="113"/>
      <c r="UPQ15" s="113"/>
      <c r="UPR15" s="113"/>
      <c r="UPS15" s="113"/>
      <c r="UPT15" s="113"/>
      <c r="UPU15" s="113"/>
      <c r="UPV15" s="113"/>
      <c r="UPW15" s="113"/>
      <c r="UPX15" s="113"/>
      <c r="UPY15" s="113"/>
      <c r="UPZ15" s="113"/>
      <c r="UQA15" s="113"/>
      <c r="UQB15" s="113"/>
      <c r="UQC15" s="113"/>
      <c r="UQD15" s="113"/>
      <c r="UQE15" s="113"/>
      <c r="UQF15" s="113"/>
      <c r="UQG15" s="113"/>
      <c r="UQH15" s="113"/>
      <c r="UQI15" s="113"/>
      <c r="UQJ15" s="113"/>
      <c r="UQK15" s="113"/>
      <c r="UQL15" s="113"/>
      <c r="UQM15" s="113"/>
      <c r="UQN15" s="113"/>
      <c r="UQO15" s="113"/>
      <c r="UQP15" s="113"/>
      <c r="UQQ15" s="113"/>
      <c r="UQR15" s="113"/>
      <c r="UQS15" s="113"/>
      <c r="UQT15" s="113"/>
      <c r="UQU15" s="113"/>
      <c r="UQV15" s="113"/>
      <c r="UQW15" s="113"/>
      <c r="UQX15" s="113"/>
      <c r="UQY15" s="113"/>
      <c r="UQZ15" s="113"/>
      <c r="URA15" s="113"/>
      <c r="URB15" s="113"/>
      <c r="URC15" s="113"/>
      <c r="URD15" s="113"/>
      <c r="URE15" s="113"/>
      <c r="URF15" s="113"/>
      <c r="URG15" s="113"/>
      <c r="URH15" s="113"/>
      <c r="URI15" s="113"/>
      <c r="URJ15" s="113"/>
      <c r="URK15" s="113"/>
      <c r="URL15" s="113"/>
      <c r="URM15" s="113"/>
      <c r="URN15" s="113"/>
      <c r="URO15" s="113"/>
      <c r="URP15" s="113"/>
      <c r="URQ15" s="113"/>
      <c r="URR15" s="113"/>
      <c r="URS15" s="113"/>
      <c r="URT15" s="113"/>
      <c r="URU15" s="113"/>
      <c r="URV15" s="113"/>
      <c r="URW15" s="113"/>
      <c r="URX15" s="113"/>
      <c r="URY15" s="113"/>
      <c r="URZ15" s="113"/>
      <c r="USA15" s="113"/>
      <c r="USB15" s="113"/>
      <c r="USC15" s="113"/>
      <c r="USD15" s="113"/>
      <c r="USE15" s="113"/>
      <c r="USF15" s="113"/>
      <c r="USG15" s="113"/>
      <c r="USH15" s="113"/>
      <c r="USI15" s="113"/>
      <c r="USJ15" s="113"/>
      <c r="USK15" s="113"/>
      <c r="USL15" s="113"/>
      <c r="USM15" s="113"/>
      <c r="USN15" s="113"/>
      <c r="USO15" s="113"/>
      <c r="USP15" s="113"/>
      <c r="USQ15" s="113"/>
      <c r="USR15" s="113"/>
      <c r="USS15" s="113"/>
      <c r="UST15" s="113"/>
      <c r="USU15" s="113"/>
      <c r="USV15" s="113"/>
      <c r="USW15" s="113"/>
      <c r="USX15" s="113"/>
      <c r="USY15" s="113"/>
      <c r="USZ15" s="113"/>
      <c r="UTA15" s="113"/>
      <c r="UTB15" s="113"/>
      <c r="UTC15" s="113"/>
      <c r="UTD15" s="113"/>
      <c r="UTE15" s="113"/>
      <c r="UTF15" s="113"/>
      <c r="UTG15" s="113"/>
      <c r="UTH15" s="113"/>
      <c r="UTI15" s="113"/>
      <c r="UTJ15" s="113"/>
      <c r="UTK15" s="113"/>
      <c r="UTL15" s="113"/>
      <c r="UTM15" s="113"/>
      <c r="UTN15" s="113"/>
      <c r="UTO15" s="113"/>
      <c r="UTP15" s="113"/>
      <c r="UTQ15" s="113"/>
      <c r="UTR15" s="113"/>
      <c r="UTS15" s="113"/>
      <c r="UTT15" s="113"/>
      <c r="UTU15" s="113"/>
      <c r="UTV15" s="113"/>
      <c r="UTW15" s="113"/>
      <c r="UTX15" s="113"/>
      <c r="UTY15" s="113"/>
      <c r="UTZ15" s="113"/>
      <c r="UUA15" s="113"/>
      <c r="UUB15" s="113"/>
      <c r="UUC15" s="113"/>
      <c r="UUD15" s="113"/>
      <c r="UUE15" s="113"/>
      <c r="UUF15" s="113"/>
      <c r="UUG15" s="113"/>
      <c r="UUH15" s="113"/>
      <c r="UUI15" s="113"/>
      <c r="UUJ15" s="113"/>
      <c r="UUK15" s="113"/>
      <c r="UUL15" s="113"/>
      <c r="UUM15" s="113"/>
      <c r="UUN15" s="113"/>
      <c r="UUO15" s="113"/>
      <c r="UUP15" s="113"/>
      <c r="UUQ15" s="113"/>
      <c r="UUR15" s="113"/>
      <c r="UUS15" s="113"/>
      <c r="UUT15" s="113"/>
      <c r="UUU15" s="113"/>
      <c r="UUV15" s="113"/>
      <c r="UUW15" s="113"/>
      <c r="UUX15" s="113"/>
      <c r="UUY15" s="113"/>
      <c r="UUZ15" s="113"/>
      <c r="UVA15" s="113"/>
      <c r="UVB15" s="113"/>
      <c r="UVC15" s="113"/>
      <c r="UVD15" s="113"/>
      <c r="UVE15" s="113"/>
      <c r="UVF15" s="113"/>
      <c r="UVG15" s="113"/>
      <c r="UVH15" s="113"/>
      <c r="UVI15" s="113"/>
      <c r="UVJ15" s="113"/>
      <c r="UVK15" s="113"/>
      <c r="UVL15" s="113"/>
      <c r="UVM15" s="113"/>
      <c r="UVN15" s="113"/>
      <c r="UVO15" s="113"/>
      <c r="UVP15" s="113"/>
      <c r="UVQ15" s="113"/>
      <c r="UVR15" s="113"/>
      <c r="UVS15" s="113"/>
      <c r="UVT15" s="113"/>
      <c r="UVU15" s="113"/>
      <c r="UVV15" s="113"/>
      <c r="UVW15" s="113"/>
      <c r="UVX15" s="113"/>
      <c r="UVY15" s="113"/>
      <c r="UVZ15" s="113"/>
      <c r="UWA15" s="113"/>
      <c r="UWB15" s="113"/>
      <c r="UWC15" s="113"/>
      <c r="UWD15" s="113"/>
      <c r="UWE15" s="113"/>
      <c r="UWF15" s="113"/>
      <c r="UWG15" s="113"/>
      <c r="UWH15" s="113"/>
      <c r="UWI15" s="113"/>
      <c r="UWJ15" s="113"/>
      <c r="UWK15" s="113"/>
      <c r="UWL15" s="113"/>
      <c r="UWM15" s="113"/>
      <c r="UWN15" s="113"/>
      <c r="UWO15" s="113"/>
      <c r="UWP15" s="113"/>
      <c r="UWQ15" s="113"/>
      <c r="UWR15" s="113"/>
      <c r="UWS15" s="113"/>
      <c r="UWT15" s="113"/>
      <c r="UWU15" s="113"/>
      <c r="UWV15" s="113"/>
      <c r="UWW15" s="113"/>
      <c r="UWX15" s="113"/>
      <c r="UWY15" s="113"/>
      <c r="UWZ15" s="113"/>
      <c r="UXA15" s="113"/>
      <c r="UXB15" s="113"/>
      <c r="UXC15" s="113"/>
      <c r="UXD15" s="113"/>
      <c r="UXE15" s="113"/>
      <c r="UXF15" s="113"/>
      <c r="UXG15" s="113"/>
      <c r="UXH15" s="113"/>
      <c r="UXI15" s="113"/>
      <c r="UXJ15" s="113"/>
      <c r="UXK15" s="113"/>
      <c r="UXL15" s="113"/>
      <c r="UXM15" s="113"/>
      <c r="UXN15" s="113"/>
      <c r="UXO15" s="113"/>
      <c r="UXP15" s="113"/>
      <c r="UXQ15" s="113"/>
      <c r="UXR15" s="113"/>
      <c r="UXS15" s="113"/>
      <c r="UXT15" s="113"/>
      <c r="UXU15" s="113"/>
      <c r="UXV15" s="113"/>
      <c r="UXW15" s="113"/>
      <c r="UXX15" s="113"/>
      <c r="UXY15" s="113"/>
      <c r="UXZ15" s="113"/>
      <c r="UYA15" s="113"/>
      <c r="UYB15" s="113"/>
      <c r="UYC15" s="113"/>
      <c r="UYD15" s="113"/>
      <c r="UYE15" s="113"/>
      <c r="UYF15" s="113"/>
      <c r="UYG15" s="113"/>
      <c r="UYH15" s="113"/>
      <c r="UYI15" s="113"/>
      <c r="UYJ15" s="113"/>
      <c r="UYK15" s="113"/>
      <c r="UYL15" s="113"/>
      <c r="UYM15" s="113"/>
      <c r="UYN15" s="113"/>
      <c r="UYO15" s="113"/>
      <c r="UYP15" s="113"/>
      <c r="UYQ15" s="113"/>
      <c r="UYR15" s="113"/>
      <c r="UYS15" s="113"/>
      <c r="UYT15" s="113"/>
      <c r="UYU15" s="113"/>
      <c r="UYV15" s="113"/>
      <c r="UYW15" s="113"/>
      <c r="UYX15" s="113"/>
      <c r="UYY15" s="113"/>
      <c r="UYZ15" s="113"/>
      <c r="UZA15" s="113"/>
      <c r="UZB15" s="113"/>
      <c r="UZC15" s="113"/>
      <c r="UZD15" s="113"/>
      <c r="UZE15" s="113"/>
      <c r="UZF15" s="113"/>
      <c r="UZG15" s="113"/>
      <c r="UZH15" s="113"/>
      <c r="UZI15" s="113"/>
      <c r="UZJ15" s="113"/>
      <c r="UZK15" s="113"/>
      <c r="UZL15" s="113"/>
      <c r="UZM15" s="113"/>
      <c r="UZN15" s="113"/>
      <c r="UZO15" s="113"/>
      <c r="UZP15" s="113"/>
      <c r="UZQ15" s="113"/>
      <c r="UZR15" s="113"/>
      <c r="UZS15" s="113"/>
      <c r="UZT15" s="113"/>
      <c r="UZU15" s="113"/>
      <c r="UZV15" s="113"/>
      <c r="UZW15" s="113"/>
      <c r="UZX15" s="113"/>
      <c r="UZY15" s="113"/>
      <c r="UZZ15" s="113"/>
      <c r="VAA15" s="113"/>
      <c r="VAB15" s="113"/>
      <c r="VAC15" s="113"/>
      <c r="VAD15" s="113"/>
      <c r="VAE15" s="113"/>
      <c r="VAF15" s="113"/>
      <c r="VAG15" s="113"/>
      <c r="VAH15" s="113"/>
      <c r="VAI15" s="113"/>
      <c r="VAJ15" s="113"/>
      <c r="VAK15" s="113"/>
      <c r="VAL15" s="113"/>
      <c r="VAM15" s="113"/>
      <c r="VAN15" s="113"/>
      <c r="VAO15" s="113"/>
      <c r="VAP15" s="113"/>
      <c r="VAQ15" s="113"/>
      <c r="VAR15" s="113"/>
      <c r="VAS15" s="113"/>
      <c r="VAT15" s="113"/>
      <c r="VAU15" s="113"/>
      <c r="VAV15" s="113"/>
      <c r="VAW15" s="113"/>
      <c r="VAX15" s="113"/>
      <c r="VAY15" s="113"/>
      <c r="VAZ15" s="113"/>
      <c r="VBA15" s="113"/>
      <c r="VBB15" s="113"/>
      <c r="VBC15" s="113"/>
      <c r="VBD15" s="113"/>
      <c r="VBE15" s="113"/>
      <c r="VBF15" s="113"/>
      <c r="VBG15" s="113"/>
      <c r="VBH15" s="113"/>
      <c r="VBI15" s="113"/>
      <c r="VBJ15" s="113"/>
      <c r="VBK15" s="113"/>
      <c r="VBL15" s="113"/>
      <c r="VBM15" s="113"/>
      <c r="VBN15" s="113"/>
      <c r="VBO15" s="113"/>
      <c r="VBP15" s="113"/>
      <c r="VBQ15" s="113"/>
      <c r="VBR15" s="113"/>
      <c r="VBS15" s="113"/>
      <c r="VBT15" s="113"/>
      <c r="VBU15" s="113"/>
      <c r="VBV15" s="113"/>
      <c r="VBW15" s="113"/>
      <c r="VBX15" s="113"/>
      <c r="VBY15" s="113"/>
      <c r="VBZ15" s="113"/>
      <c r="VCA15" s="113"/>
      <c r="VCB15" s="113"/>
      <c r="VCC15" s="113"/>
      <c r="VCD15" s="113"/>
      <c r="VCE15" s="113"/>
      <c r="VCF15" s="113"/>
      <c r="VCG15" s="113"/>
      <c r="VCH15" s="113"/>
      <c r="VCI15" s="113"/>
      <c r="VCJ15" s="113"/>
      <c r="VCK15" s="113"/>
      <c r="VCL15" s="113"/>
      <c r="VCM15" s="113"/>
      <c r="VCN15" s="113"/>
      <c r="VCO15" s="113"/>
      <c r="VCP15" s="113"/>
      <c r="VCQ15" s="113"/>
      <c r="VCR15" s="113"/>
      <c r="VCS15" s="113"/>
      <c r="VCT15" s="113"/>
      <c r="VCU15" s="113"/>
      <c r="VCV15" s="113"/>
      <c r="VCW15" s="113"/>
      <c r="VCX15" s="113"/>
      <c r="VCY15" s="113"/>
      <c r="VCZ15" s="113"/>
      <c r="VDA15" s="113"/>
      <c r="VDB15" s="113"/>
      <c r="VDC15" s="113"/>
      <c r="VDD15" s="113"/>
      <c r="VDE15" s="113"/>
      <c r="VDF15" s="113"/>
      <c r="VDG15" s="113"/>
      <c r="VDH15" s="113"/>
      <c r="VDI15" s="113"/>
      <c r="VDJ15" s="113"/>
      <c r="VDK15" s="113"/>
      <c r="VDL15" s="113"/>
      <c r="VDM15" s="113"/>
      <c r="VDN15" s="113"/>
      <c r="VDO15" s="113"/>
      <c r="VDP15" s="113"/>
      <c r="VDQ15" s="113"/>
      <c r="VDR15" s="113"/>
      <c r="VDS15" s="113"/>
      <c r="VDT15" s="113"/>
      <c r="VDU15" s="113"/>
      <c r="VDV15" s="113"/>
      <c r="VDW15" s="113"/>
      <c r="VDX15" s="113"/>
      <c r="VDY15" s="113"/>
      <c r="VDZ15" s="113"/>
      <c r="VEA15" s="113"/>
      <c r="VEB15" s="113"/>
      <c r="VEC15" s="113"/>
      <c r="VED15" s="113"/>
      <c r="VEE15" s="113"/>
      <c r="VEF15" s="113"/>
      <c r="VEG15" s="113"/>
      <c r="VEH15" s="113"/>
      <c r="VEI15" s="113"/>
      <c r="VEJ15" s="113"/>
      <c r="VEK15" s="113"/>
      <c r="VEL15" s="113"/>
      <c r="VEM15" s="113"/>
      <c r="VEN15" s="113"/>
      <c r="VEO15" s="113"/>
      <c r="VEP15" s="113"/>
      <c r="VEQ15" s="113"/>
      <c r="VER15" s="113"/>
      <c r="VES15" s="113"/>
      <c r="VET15" s="113"/>
      <c r="VEU15" s="113"/>
      <c r="VEV15" s="113"/>
      <c r="VEW15" s="113"/>
      <c r="VEX15" s="113"/>
      <c r="VEY15" s="113"/>
      <c r="VEZ15" s="113"/>
      <c r="VFA15" s="113"/>
      <c r="VFB15" s="113"/>
      <c r="VFC15" s="113"/>
      <c r="VFD15" s="113"/>
      <c r="VFE15" s="113"/>
      <c r="VFF15" s="113"/>
      <c r="VFG15" s="113"/>
      <c r="VFH15" s="113"/>
      <c r="VFI15" s="113"/>
      <c r="VFJ15" s="113"/>
      <c r="VFK15" s="113"/>
      <c r="VFL15" s="113"/>
      <c r="VFM15" s="113"/>
      <c r="VFN15" s="113"/>
      <c r="VFO15" s="113"/>
      <c r="VFP15" s="113"/>
      <c r="VFQ15" s="113"/>
      <c r="VFR15" s="113"/>
      <c r="VFS15" s="113"/>
      <c r="VFT15" s="113"/>
      <c r="VFU15" s="113"/>
      <c r="VFV15" s="113"/>
      <c r="VFW15" s="113"/>
      <c r="VFX15" s="113"/>
      <c r="VFY15" s="113"/>
      <c r="VFZ15" s="113"/>
      <c r="VGA15" s="113"/>
      <c r="VGB15" s="113"/>
      <c r="VGC15" s="113"/>
      <c r="VGD15" s="113"/>
      <c r="VGE15" s="113"/>
      <c r="VGF15" s="113"/>
      <c r="VGG15" s="113"/>
      <c r="VGH15" s="113"/>
      <c r="VGI15" s="113"/>
      <c r="VGJ15" s="113"/>
      <c r="VGK15" s="113"/>
      <c r="VGL15" s="113"/>
      <c r="VGM15" s="113"/>
      <c r="VGN15" s="113"/>
      <c r="VGO15" s="113"/>
      <c r="VGP15" s="113"/>
      <c r="VGQ15" s="113"/>
      <c r="VGR15" s="113"/>
      <c r="VGS15" s="113"/>
      <c r="VGT15" s="113"/>
      <c r="VGU15" s="113"/>
      <c r="VGV15" s="113"/>
      <c r="VGW15" s="113"/>
      <c r="VGX15" s="113"/>
      <c r="VGY15" s="113"/>
      <c r="VGZ15" s="113"/>
      <c r="VHA15" s="113"/>
      <c r="VHB15" s="113"/>
      <c r="VHC15" s="113"/>
      <c r="VHD15" s="113"/>
      <c r="VHE15" s="113"/>
      <c r="VHF15" s="113"/>
      <c r="VHG15" s="113"/>
      <c r="VHH15" s="113"/>
      <c r="VHI15" s="113"/>
      <c r="VHJ15" s="113"/>
      <c r="VHK15" s="113"/>
      <c r="VHL15" s="113"/>
      <c r="VHM15" s="113"/>
      <c r="VHN15" s="113"/>
      <c r="VHO15" s="113"/>
      <c r="VHP15" s="113"/>
      <c r="VHQ15" s="113"/>
      <c r="VHR15" s="113"/>
      <c r="VHS15" s="113"/>
      <c r="VHT15" s="113"/>
      <c r="VHU15" s="113"/>
      <c r="VHV15" s="113"/>
      <c r="VHW15" s="113"/>
      <c r="VHX15" s="113"/>
      <c r="VHY15" s="113"/>
      <c r="VHZ15" s="113"/>
      <c r="VIA15" s="113"/>
      <c r="VIB15" s="113"/>
      <c r="VIC15" s="113"/>
      <c r="VID15" s="113"/>
      <c r="VIE15" s="113"/>
      <c r="VIF15" s="113"/>
      <c r="VIG15" s="113"/>
      <c r="VIH15" s="113"/>
      <c r="VII15" s="113"/>
      <c r="VIJ15" s="113"/>
      <c r="VIK15" s="113"/>
      <c r="VIL15" s="113"/>
      <c r="VIM15" s="113"/>
      <c r="VIN15" s="113"/>
      <c r="VIO15" s="113"/>
      <c r="VIP15" s="113"/>
      <c r="VIQ15" s="113"/>
      <c r="VIR15" s="113"/>
      <c r="VIS15" s="113"/>
      <c r="VIT15" s="113"/>
      <c r="VIU15" s="113"/>
      <c r="VIV15" s="113"/>
      <c r="VIW15" s="113"/>
      <c r="VIX15" s="113"/>
      <c r="VIY15" s="113"/>
      <c r="VIZ15" s="113"/>
      <c r="VJA15" s="113"/>
      <c r="VJB15" s="113"/>
      <c r="VJC15" s="113"/>
      <c r="VJD15" s="113"/>
      <c r="VJE15" s="113"/>
      <c r="VJF15" s="113"/>
      <c r="VJG15" s="113"/>
      <c r="VJH15" s="113"/>
      <c r="VJI15" s="113"/>
      <c r="VJJ15" s="113"/>
      <c r="VJK15" s="113"/>
      <c r="VJL15" s="113"/>
      <c r="VJM15" s="113"/>
      <c r="VJN15" s="113"/>
      <c r="VJO15" s="113"/>
      <c r="VJP15" s="113"/>
      <c r="VJQ15" s="113"/>
      <c r="VJR15" s="113"/>
      <c r="VJS15" s="113"/>
      <c r="VJT15" s="113"/>
      <c r="VJU15" s="113"/>
      <c r="VJV15" s="113"/>
      <c r="VJW15" s="113"/>
      <c r="VJX15" s="113"/>
      <c r="VJY15" s="113"/>
      <c r="VJZ15" s="113"/>
      <c r="VKA15" s="113"/>
      <c r="VKB15" s="113"/>
      <c r="VKC15" s="113"/>
      <c r="VKD15" s="113"/>
      <c r="VKE15" s="113"/>
      <c r="VKF15" s="113"/>
      <c r="VKG15" s="113"/>
      <c r="VKH15" s="113"/>
      <c r="VKI15" s="113"/>
      <c r="VKJ15" s="113"/>
      <c r="VKK15" s="113"/>
      <c r="VKL15" s="113"/>
      <c r="VKM15" s="113"/>
      <c r="VKN15" s="113"/>
      <c r="VKO15" s="113"/>
      <c r="VKP15" s="113"/>
      <c r="VKQ15" s="113"/>
      <c r="VKR15" s="113"/>
      <c r="VKS15" s="113"/>
      <c r="VKT15" s="113"/>
      <c r="VKU15" s="113"/>
      <c r="VKV15" s="113"/>
      <c r="VKW15" s="113"/>
      <c r="VKX15" s="113"/>
      <c r="VKY15" s="113"/>
      <c r="VKZ15" s="113"/>
      <c r="VLA15" s="113"/>
      <c r="VLB15" s="113"/>
      <c r="VLC15" s="113"/>
      <c r="VLD15" s="113"/>
      <c r="VLE15" s="113"/>
      <c r="VLF15" s="113"/>
      <c r="VLG15" s="113"/>
      <c r="VLH15" s="113"/>
      <c r="VLI15" s="113"/>
      <c r="VLJ15" s="113"/>
      <c r="VLK15" s="113"/>
      <c r="VLL15" s="113"/>
      <c r="VLM15" s="113"/>
      <c r="VLN15" s="113"/>
      <c r="VLO15" s="113"/>
      <c r="VLP15" s="113"/>
      <c r="VLQ15" s="113"/>
      <c r="VLR15" s="113"/>
      <c r="VLS15" s="113"/>
      <c r="VLT15" s="113"/>
      <c r="VLU15" s="113"/>
      <c r="VLV15" s="113"/>
      <c r="VLW15" s="113"/>
      <c r="VLX15" s="113"/>
      <c r="VLY15" s="113"/>
      <c r="VLZ15" s="113"/>
      <c r="VMA15" s="113"/>
      <c r="VMB15" s="113"/>
      <c r="VMC15" s="113"/>
      <c r="VMD15" s="113"/>
      <c r="VME15" s="113"/>
      <c r="VMF15" s="113"/>
      <c r="VMG15" s="113"/>
      <c r="VMH15" s="113"/>
      <c r="VMI15" s="113"/>
      <c r="VMJ15" s="113"/>
      <c r="VMK15" s="113"/>
      <c r="VML15" s="113"/>
      <c r="VMM15" s="113"/>
      <c r="VMN15" s="113"/>
      <c r="VMO15" s="113"/>
      <c r="VMP15" s="113"/>
      <c r="VMQ15" s="113"/>
      <c r="VMR15" s="113"/>
      <c r="VMS15" s="113"/>
      <c r="VMT15" s="113"/>
      <c r="VMU15" s="113"/>
      <c r="VMV15" s="113"/>
      <c r="VMW15" s="113"/>
      <c r="VMX15" s="113"/>
      <c r="VMY15" s="113"/>
      <c r="VMZ15" s="113"/>
      <c r="VNA15" s="113"/>
      <c r="VNB15" s="113"/>
      <c r="VNC15" s="113"/>
      <c r="VND15" s="113"/>
      <c r="VNE15" s="113"/>
      <c r="VNF15" s="113"/>
      <c r="VNG15" s="113"/>
      <c r="VNH15" s="113"/>
      <c r="VNI15" s="113"/>
      <c r="VNJ15" s="113"/>
      <c r="VNK15" s="113"/>
      <c r="VNL15" s="113"/>
      <c r="VNM15" s="113"/>
      <c r="VNN15" s="113"/>
      <c r="VNO15" s="113"/>
      <c r="VNP15" s="113"/>
      <c r="VNQ15" s="113"/>
      <c r="VNR15" s="113"/>
      <c r="VNS15" s="113"/>
      <c r="VNT15" s="113"/>
      <c r="VNU15" s="113"/>
      <c r="VNV15" s="113"/>
      <c r="VNW15" s="113"/>
      <c r="VNX15" s="113"/>
      <c r="VNY15" s="113"/>
      <c r="VNZ15" s="113"/>
      <c r="VOA15" s="113"/>
      <c r="VOB15" s="113"/>
      <c r="VOC15" s="113"/>
      <c r="VOD15" s="113"/>
      <c r="VOE15" s="113"/>
      <c r="VOF15" s="113"/>
      <c r="VOG15" s="113"/>
      <c r="VOH15" s="113"/>
      <c r="VOI15" s="113"/>
      <c r="VOJ15" s="113"/>
      <c r="VOK15" s="113"/>
      <c r="VOL15" s="113"/>
      <c r="VOM15" s="113"/>
      <c r="VON15" s="113"/>
      <c r="VOO15" s="113"/>
      <c r="VOP15" s="113"/>
      <c r="VOQ15" s="113"/>
      <c r="VOR15" s="113"/>
      <c r="VOS15" s="113"/>
      <c r="VOT15" s="113"/>
      <c r="VOU15" s="113"/>
      <c r="VOV15" s="113"/>
      <c r="VOW15" s="113"/>
      <c r="VOX15" s="113"/>
      <c r="VOY15" s="113"/>
      <c r="VOZ15" s="113"/>
      <c r="VPA15" s="113"/>
      <c r="VPB15" s="113"/>
      <c r="VPC15" s="113"/>
      <c r="VPD15" s="113"/>
      <c r="VPE15" s="113"/>
      <c r="VPF15" s="113"/>
      <c r="VPG15" s="113"/>
      <c r="VPH15" s="113"/>
      <c r="VPI15" s="113"/>
      <c r="VPJ15" s="113"/>
      <c r="VPK15" s="113"/>
      <c r="VPL15" s="113"/>
      <c r="VPM15" s="113"/>
      <c r="VPN15" s="113"/>
      <c r="VPO15" s="113"/>
      <c r="VPP15" s="113"/>
      <c r="VPQ15" s="113"/>
      <c r="VPR15" s="113"/>
      <c r="VPS15" s="113"/>
      <c r="VPT15" s="113"/>
      <c r="VPU15" s="113"/>
      <c r="VPV15" s="113"/>
      <c r="VPW15" s="113"/>
      <c r="VPX15" s="113"/>
      <c r="VPY15" s="113"/>
      <c r="VPZ15" s="113"/>
      <c r="VQA15" s="113"/>
      <c r="VQB15" s="113"/>
      <c r="VQC15" s="113"/>
      <c r="VQD15" s="113"/>
      <c r="VQE15" s="113"/>
      <c r="VQF15" s="113"/>
      <c r="VQG15" s="113"/>
      <c r="VQH15" s="113"/>
      <c r="VQI15" s="113"/>
      <c r="VQJ15" s="113"/>
      <c r="VQK15" s="113"/>
      <c r="VQL15" s="113"/>
      <c r="VQM15" s="113"/>
      <c r="VQN15" s="113"/>
      <c r="VQO15" s="113"/>
      <c r="VQP15" s="113"/>
      <c r="VQQ15" s="113"/>
      <c r="VQR15" s="113"/>
      <c r="VQS15" s="113"/>
      <c r="VQT15" s="113"/>
      <c r="VQU15" s="113"/>
      <c r="VQV15" s="113"/>
      <c r="VQW15" s="113"/>
      <c r="VQX15" s="113"/>
      <c r="VQY15" s="113"/>
      <c r="VQZ15" s="113"/>
      <c r="VRA15" s="113"/>
      <c r="VRB15" s="113"/>
      <c r="VRC15" s="113"/>
      <c r="VRD15" s="113"/>
      <c r="VRE15" s="113"/>
      <c r="VRF15" s="113"/>
      <c r="VRG15" s="113"/>
      <c r="VRH15" s="113"/>
      <c r="VRI15" s="113"/>
      <c r="VRJ15" s="113"/>
      <c r="VRK15" s="113"/>
      <c r="VRL15" s="113"/>
      <c r="VRM15" s="113"/>
      <c r="VRN15" s="113"/>
      <c r="VRO15" s="113"/>
      <c r="VRP15" s="113"/>
      <c r="VRQ15" s="113"/>
      <c r="VRR15" s="113"/>
      <c r="VRS15" s="113"/>
      <c r="VRT15" s="113"/>
      <c r="VRU15" s="113"/>
      <c r="VRV15" s="113"/>
      <c r="VRW15" s="113"/>
      <c r="VRX15" s="113"/>
      <c r="VRY15" s="113"/>
      <c r="VRZ15" s="113"/>
      <c r="VSA15" s="113"/>
      <c r="VSB15" s="113"/>
      <c r="VSC15" s="113"/>
      <c r="VSD15" s="113"/>
      <c r="VSE15" s="113"/>
      <c r="VSF15" s="113"/>
      <c r="VSG15" s="113"/>
      <c r="VSH15" s="113"/>
      <c r="VSI15" s="113"/>
      <c r="VSJ15" s="113"/>
      <c r="VSK15" s="113"/>
      <c r="VSL15" s="113"/>
      <c r="VSM15" s="113"/>
      <c r="VSN15" s="113"/>
      <c r="VSO15" s="113"/>
      <c r="VSP15" s="113"/>
      <c r="VSQ15" s="113"/>
      <c r="VSR15" s="113"/>
      <c r="VSS15" s="113"/>
      <c r="VST15" s="113"/>
      <c r="VSU15" s="113"/>
      <c r="VSV15" s="113"/>
      <c r="VSW15" s="113"/>
      <c r="VSX15" s="113"/>
      <c r="VSY15" s="113"/>
      <c r="VSZ15" s="113"/>
      <c r="VTA15" s="113"/>
      <c r="VTB15" s="113"/>
      <c r="VTC15" s="113"/>
      <c r="VTD15" s="113"/>
      <c r="VTE15" s="113"/>
      <c r="VTF15" s="113"/>
      <c r="VTG15" s="113"/>
      <c r="VTH15" s="113"/>
      <c r="VTI15" s="113"/>
      <c r="VTJ15" s="113"/>
      <c r="VTK15" s="113"/>
      <c r="VTL15" s="113"/>
      <c r="VTM15" s="113"/>
      <c r="VTN15" s="113"/>
      <c r="VTO15" s="113"/>
      <c r="VTP15" s="113"/>
      <c r="VTQ15" s="113"/>
      <c r="VTR15" s="113"/>
      <c r="VTS15" s="113"/>
      <c r="VTT15" s="113"/>
      <c r="VTU15" s="113"/>
      <c r="VTV15" s="113"/>
      <c r="VTW15" s="113"/>
      <c r="VTX15" s="113"/>
      <c r="VTY15" s="113"/>
      <c r="VTZ15" s="113"/>
      <c r="VUA15" s="113"/>
      <c r="VUB15" s="113"/>
      <c r="VUC15" s="113"/>
      <c r="VUD15" s="113"/>
      <c r="VUE15" s="113"/>
      <c r="VUF15" s="113"/>
      <c r="VUG15" s="113"/>
      <c r="VUH15" s="113"/>
      <c r="VUI15" s="113"/>
      <c r="VUJ15" s="113"/>
      <c r="VUK15" s="113"/>
      <c r="VUL15" s="113"/>
      <c r="VUM15" s="113"/>
      <c r="VUN15" s="113"/>
      <c r="VUO15" s="113"/>
      <c r="VUP15" s="113"/>
      <c r="VUQ15" s="113"/>
      <c r="VUR15" s="113"/>
      <c r="VUS15" s="113"/>
      <c r="VUT15" s="113"/>
      <c r="VUU15" s="113"/>
      <c r="VUV15" s="113"/>
      <c r="VUW15" s="113"/>
      <c r="VUX15" s="113"/>
      <c r="VUY15" s="113"/>
      <c r="VUZ15" s="113"/>
      <c r="VVA15" s="113"/>
      <c r="VVB15" s="113"/>
      <c r="VVC15" s="113"/>
      <c r="VVD15" s="113"/>
      <c r="VVE15" s="113"/>
      <c r="VVF15" s="113"/>
      <c r="VVG15" s="113"/>
      <c r="VVH15" s="113"/>
      <c r="VVI15" s="113"/>
      <c r="VVJ15" s="113"/>
      <c r="VVK15" s="113"/>
      <c r="VVL15" s="113"/>
      <c r="VVM15" s="113"/>
      <c r="VVN15" s="113"/>
      <c r="VVO15" s="113"/>
      <c r="VVP15" s="113"/>
      <c r="VVQ15" s="113"/>
      <c r="VVR15" s="113"/>
      <c r="VVS15" s="113"/>
      <c r="VVT15" s="113"/>
      <c r="VVU15" s="113"/>
      <c r="VVV15" s="113"/>
      <c r="VVW15" s="113"/>
      <c r="VVX15" s="113"/>
      <c r="VVY15" s="113"/>
      <c r="VVZ15" s="113"/>
      <c r="VWA15" s="113"/>
      <c r="VWB15" s="113"/>
      <c r="VWC15" s="113"/>
      <c r="VWD15" s="113"/>
      <c r="VWE15" s="113"/>
      <c r="VWF15" s="113"/>
      <c r="VWG15" s="113"/>
      <c r="VWH15" s="113"/>
      <c r="VWI15" s="113"/>
      <c r="VWJ15" s="113"/>
      <c r="VWK15" s="113"/>
      <c r="VWL15" s="113"/>
      <c r="VWM15" s="113"/>
      <c r="VWN15" s="113"/>
      <c r="VWO15" s="113"/>
      <c r="VWP15" s="113"/>
      <c r="VWQ15" s="113"/>
      <c r="VWR15" s="113"/>
      <c r="VWS15" s="113"/>
      <c r="VWT15" s="113"/>
      <c r="VWU15" s="113"/>
      <c r="VWV15" s="113"/>
      <c r="VWW15" s="113"/>
      <c r="VWX15" s="113"/>
      <c r="VWY15" s="113"/>
      <c r="VWZ15" s="113"/>
      <c r="VXA15" s="113"/>
      <c r="VXB15" s="113"/>
      <c r="VXC15" s="113"/>
      <c r="VXD15" s="113"/>
      <c r="VXE15" s="113"/>
      <c r="VXF15" s="113"/>
      <c r="VXG15" s="113"/>
      <c r="VXH15" s="113"/>
      <c r="VXI15" s="113"/>
      <c r="VXJ15" s="113"/>
      <c r="VXK15" s="113"/>
      <c r="VXL15" s="113"/>
      <c r="VXM15" s="113"/>
      <c r="VXN15" s="113"/>
      <c r="VXO15" s="113"/>
      <c r="VXP15" s="113"/>
      <c r="VXQ15" s="113"/>
      <c r="VXR15" s="113"/>
      <c r="VXS15" s="113"/>
      <c r="VXT15" s="113"/>
      <c r="VXU15" s="113"/>
      <c r="VXV15" s="113"/>
      <c r="VXW15" s="113"/>
      <c r="VXX15" s="113"/>
      <c r="VXY15" s="113"/>
      <c r="VXZ15" s="113"/>
      <c r="VYA15" s="113"/>
      <c r="VYB15" s="113"/>
      <c r="VYC15" s="113"/>
      <c r="VYD15" s="113"/>
      <c r="VYE15" s="113"/>
      <c r="VYF15" s="113"/>
      <c r="VYG15" s="113"/>
      <c r="VYH15" s="113"/>
      <c r="VYI15" s="113"/>
      <c r="VYJ15" s="113"/>
      <c r="VYK15" s="113"/>
      <c r="VYL15" s="113"/>
      <c r="VYM15" s="113"/>
      <c r="VYN15" s="113"/>
      <c r="VYO15" s="113"/>
      <c r="VYP15" s="113"/>
      <c r="VYQ15" s="113"/>
      <c r="VYR15" s="113"/>
      <c r="VYS15" s="113"/>
      <c r="VYT15" s="113"/>
      <c r="VYU15" s="113"/>
      <c r="VYV15" s="113"/>
      <c r="VYW15" s="113"/>
      <c r="VYX15" s="113"/>
      <c r="VYY15" s="113"/>
      <c r="VYZ15" s="113"/>
      <c r="VZA15" s="113"/>
      <c r="VZB15" s="113"/>
      <c r="VZC15" s="113"/>
      <c r="VZD15" s="113"/>
      <c r="VZE15" s="113"/>
      <c r="VZF15" s="113"/>
      <c r="VZG15" s="113"/>
      <c r="VZH15" s="113"/>
      <c r="VZI15" s="113"/>
      <c r="VZJ15" s="113"/>
      <c r="VZK15" s="113"/>
      <c r="VZL15" s="113"/>
      <c r="VZM15" s="113"/>
      <c r="VZN15" s="113"/>
      <c r="VZO15" s="113"/>
      <c r="VZP15" s="113"/>
      <c r="VZQ15" s="113"/>
      <c r="VZR15" s="113"/>
      <c r="VZS15" s="113"/>
      <c r="VZT15" s="113"/>
      <c r="VZU15" s="113"/>
      <c r="VZV15" s="113"/>
      <c r="VZW15" s="113"/>
      <c r="VZX15" s="113"/>
      <c r="VZY15" s="113"/>
      <c r="VZZ15" s="113"/>
      <c r="WAA15" s="113"/>
      <c r="WAB15" s="113"/>
      <c r="WAC15" s="113"/>
      <c r="WAD15" s="113"/>
      <c r="WAE15" s="113"/>
      <c r="WAF15" s="113"/>
      <c r="WAG15" s="113"/>
      <c r="WAH15" s="113"/>
      <c r="WAI15" s="113"/>
      <c r="WAJ15" s="113"/>
      <c r="WAK15" s="113"/>
      <c r="WAL15" s="113"/>
      <c r="WAM15" s="113"/>
      <c r="WAN15" s="113"/>
      <c r="WAO15" s="113"/>
      <c r="WAP15" s="113"/>
      <c r="WAQ15" s="113"/>
      <c r="WAR15" s="113"/>
      <c r="WAS15" s="113"/>
      <c r="WAT15" s="113"/>
      <c r="WAU15" s="113"/>
      <c r="WAV15" s="113"/>
      <c r="WAW15" s="113"/>
      <c r="WAX15" s="113"/>
      <c r="WAY15" s="113"/>
      <c r="WAZ15" s="113"/>
      <c r="WBA15" s="113"/>
      <c r="WBB15" s="113"/>
      <c r="WBC15" s="113"/>
      <c r="WBD15" s="113"/>
      <c r="WBE15" s="113"/>
      <c r="WBF15" s="113"/>
      <c r="WBG15" s="113"/>
      <c r="WBH15" s="113"/>
      <c r="WBI15" s="113"/>
      <c r="WBJ15" s="113"/>
      <c r="WBK15" s="113"/>
      <c r="WBL15" s="113"/>
      <c r="WBM15" s="113"/>
      <c r="WBN15" s="113"/>
      <c r="WBO15" s="113"/>
      <c r="WBP15" s="113"/>
      <c r="WBQ15" s="113"/>
      <c r="WBR15" s="113"/>
      <c r="WBS15" s="113"/>
      <c r="WBT15" s="113"/>
      <c r="WBU15" s="113"/>
      <c r="WBV15" s="113"/>
      <c r="WBW15" s="113"/>
      <c r="WBX15" s="113"/>
      <c r="WBY15" s="113"/>
      <c r="WBZ15" s="113"/>
      <c r="WCA15" s="113"/>
      <c r="WCB15" s="113"/>
      <c r="WCC15" s="113"/>
      <c r="WCD15" s="113"/>
      <c r="WCE15" s="113"/>
      <c r="WCF15" s="113"/>
      <c r="WCG15" s="113"/>
      <c r="WCH15" s="113"/>
      <c r="WCI15" s="113"/>
      <c r="WCJ15" s="113"/>
      <c r="WCK15" s="113"/>
      <c r="WCL15" s="113"/>
      <c r="WCM15" s="113"/>
      <c r="WCN15" s="113"/>
      <c r="WCO15" s="113"/>
      <c r="WCP15" s="113"/>
      <c r="WCQ15" s="113"/>
      <c r="WCR15" s="113"/>
      <c r="WCS15" s="113"/>
      <c r="WCT15" s="113"/>
      <c r="WCU15" s="113"/>
      <c r="WCV15" s="113"/>
      <c r="WCW15" s="113"/>
      <c r="WCX15" s="113"/>
      <c r="WCY15" s="113"/>
      <c r="WCZ15" s="113"/>
      <c r="WDA15" s="113"/>
      <c r="WDB15" s="113"/>
      <c r="WDC15" s="113"/>
      <c r="WDD15" s="113"/>
      <c r="WDE15" s="113"/>
      <c r="WDF15" s="113"/>
      <c r="WDG15" s="113"/>
      <c r="WDH15" s="113"/>
      <c r="WDI15" s="113"/>
      <c r="WDJ15" s="113"/>
      <c r="WDK15" s="113"/>
      <c r="WDL15" s="113"/>
      <c r="WDM15" s="113"/>
      <c r="WDN15" s="113"/>
      <c r="WDO15" s="113"/>
      <c r="WDP15" s="113"/>
      <c r="WDQ15" s="113"/>
      <c r="WDR15" s="113"/>
      <c r="WDS15" s="113"/>
      <c r="WDT15" s="113"/>
      <c r="WDU15" s="113"/>
      <c r="WDV15" s="113"/>
      <c r="WDW15" s="113"/>
      <c r="WDX15" s="113"/>
      <c r="WDY15" s="113"/>
      <c r="WDZ15" s="113"/>
      <c r="WEA15" s="113"/>
      <c r="WEB15" s="113"/>
      <c r="WEC15" s="113"/>
      <c r="WED15" s="113"/>
      <c r="WEE15" s="113"/>
      <c r="WEF15" s="113"/>
      <c r="WEG15" s="113"/>
      <c r="WEH15" s="113"/>
      <c r="WEI15" s="113"/>
      <c r="WEJ15" s="113"/>
      <c r="WEK15" s="113"/>
      <c r="WEL15" s="113"/>
      <c r="WEM15" s="113"/>
      <c r="WEN15" s="113"/>
      <c r="WEO15" s="113"/>
      <c r="WEP15" s="113"/>
      <c r="WEQ15" s="113"/>
      <c r="WER15" s="113"/>
      <c r="WES15" s="113"/>
      <c r="WET15" s="113"/>
      <c r="WEU15" s="113"/>
      <c r="WEV15" s="113"/>
      <c r="WEW15" s="113"/>
      <c r="WEX15" s="113"/>
      <c r="WEY15" s="113"/>
      <c r="WEZ15" s="113"/>
      <c r="WFA15" s="113"/>
      <c r="WFB15" s="113"/>
      <c r="WFC15" s="113"/>
      <c r="WFD15" s="113"/>
      <c r="WFE15" s="113"/>
      <c r="WFF15" s="113"/>
      <c r="WFG15" s="113"/>
      <c r="WFH15" s="113"/>
      <c r="WFI15" s="113"/>
      <c r="WFJ15" s="113"/>
      <c r="WFK15" s="113"/>
      <c r="WFL15" s="113"/>
      <c r="WFM15" s="113"/>
      <c r="WFN15" s="113"/>
      <c r="WFO15" s="113"/>
      <c r="WFP15" s="113"/>
      <c r="WFQ15" s="113"/>
      <c r="WFR15" s="113"/>
      <c r="WFS15" s="113"/>
      <c r="WFT15" s="113"/>
      <c r="WFU15" s="113"/>
      <c r="WFV15" s="113"/>
      <c r="WFW15" s="113"/>
      <c r="WFX15" s="113"/>
      <c r="WFY15" s="113"/>
      <c r="WFZ15" s="113"/>
      <c r="WGA15" s="113"/>
      <c r="WGB15" s="113"/>
      <c r="WGC15" s="113"/>
      <c r="WGD15" s="113"/>
      <c r="WGE15" s="113"/>
      <c r="WGF15" s="113"/>
      <c r="WGG15" s="113"/>
      <c r="WGH15" s="113"/>
      <c r="WGI15" s="113"/>
      <c r="WGJ15" s="113"/>
      <c r="WGK15" s="113"/>
      <c r="WGL15" s="113"/>
      <c r="WGM15" s="113"/>
      <c r="WGN15" s="113"/>
      <c r="WGO15" s="113"/>
      <c r="WGP15" s="113"/>
      <c r="WGQ15" s="113"/>
      <c r="WGR15" s="113"/>
      <c r="WGS15" s="113"/>
      <c r="WGT15" s="113"/>
      <c r="WGU15" s="113"/>
      <c r="WGV15" s="113"/>
      <c r="WGW15" s="113"/>
      <c r="WGX15" s="113"/>
      <c r="WGY15" s="113"/>
      <c r="WGZ15" s="113"/>
      <c r="WHA15" s="113"/>
      <c r="WHB15" s="113"/>
      <c r="WHC15" s="113"/>
      <c r="WHD15" s="113"/>
      <c r="WHE15" s="113"/>
      <c r="WHF15" s="113"/>
      <c r="WHG15" s="113"/>
      <c r="WHH15" s="113"/>
      <c r="WHI15" s="113"/>
      <c r="WHJ15" s="113"/>
      <c r="WHK15" s="113"/>
      <c r="WHL15" s="113"/>
      <c r="WHM15" s="113"/>
      <c r="WHN15" s="113"/>
      <c r="WHO15" s="113"/>
      <c r="WHP15" s="113"/>
      <c r="WHQ15" s="113"/>
      <c r="WHR15" s="113"/>
      <c r="WHS15" s="113"/>
      <c r="WHT15" s="113"/>
      <c r="WHU15" s="113"/>
      <c r="WHV15" s="113"/>
      <c r="WHW15" s="113"/>
      <c r="WHX15" s="113"/>
      <c r="WHY15" s="113"/>
      <c r="WHZ15" s="113"/>
      <c r="WIA15" s="113"/>
      <c r="WIB15" s="113"/>
      <c r="WIC15" s="113"/>
      <c r="WID15" s="113"/>
      <c r="WIE15" s="113"/>
      <c r="WIF15" s="113"/>
      <c r="WIG15" s="113"/>
      <c r="WIH15" s="113"/>
      <c r="WII15" s="113"/>
      <c r="WIJ15" s="113"/>
      <c r="WIK15" s="113"/>
      <c r="WIL15" s="113"/>
      <c r="WIM15" s="113"/>
      <c r="WIN15" s="113"/>
      <c r="WIO15" s="113"/>
      <c r="WIP15" s="113"/>
      <c r="WIQ15" s="113"/>
      <c r="WIR15" s="113"/>
      <c r="WIS15" s="113"/>
      <c r="WIT15" s="113"/>
      <c r="WIU15" s="113"/>
      <c r="WIV15" s="113"/>
      <c r="WIW15" s="113"/>
      <c r="WIX15" s="113"/>
      <c r="WIY15" s="113"/>
      <c r="WIZ15" s="113"/>
      <c r="WJA15" s="113"/>
      <c r="WJB15" s="113"/>
      <c r="WJC15" s="113"/>
      <c r="WJD15" s="113"/>
      <c r="WJE15" s="113"/>
      <c r="WJF15" s="113"/>
      <c r="WJG15" s="113"/>
      <c r="WJH15" s="113"/>
      <c r="WJI15" s="113"/>
      <c r="WJJ15" s="113"/>
      <c r="WJK15" s="113"/>
      <c r="WJL15" s="113"/>
      <c r="WJM15" s="113"/>
      <c r="WJN15" s="113"/>
      <c r="WJO15" s="113"/>
      <c r="WJP15" s="113"/>
      <c r="WJQ15" s="113"/>
      <c r="WJR15" s="113"/>
      <c r="WJS15" s="113"/>
      <c r="WJT15" s="113"/>
      <c r="WJU15" s="113"/>
      <c r="WJV15" s="113"/>
      <c r="WJW15" s="113"/>
      <c r="WJX15" s="113"/>
      <c r="WJY15" s="113"/>
      <c r="WJZ15" s="113"/>
      <c r="WKA15" s="113"/>
      <c r="WKB15" s="113"/>
      <c r="WKC15" s="113"/>
      <c r="WKD15" s="113"/>
      <c r="WKE15" s="113"/>
      <c r="WKF15" s="113"/>
      <c r="WKG15" s="113"/>
      <c r="WKH15" s="113"/>
      <c r="WKI15" s="113"/>
      <c r="WKJ15" s="113"/>
      <c r="WKK15" s="113"/>
      <c r="WKL15" s="113"/>
      <c r="WKM15" s="113"/>
      <c r="WKN15" s="113"/>
      <c r="WKO15" s="113"/>
      <c r="WKP15" s="113"/>
      <c r="WKQ15" s="113"/>
      <c r="WKR15" s="113"/>
      <c r="WKS15" s="113"/>
      <c r="WKT15" s="113"/>
      <c r="WKU15" s="113"/>
      <c r="WKV15" s="113"/>
      <c r="WKW15" s="113"/>
      <c r="WKX15" s="113"/>
      <c r="WKY15" s="113"/>
      <c r="WKZ15" s="113"/>
      <c r="WLA15" s="113"/>
      <c r="WLB15" s="113"/>
      <c r="WLC15" s="113"/>
      <c r="WLD15" s="113"/>
      <c r="WLE15" s="113"/>
      <c r="WLF15" s="113"/>
      <c r="WLG15" s="113"/>
      <c r="WLH15" s="113"/>
      <c r="WLI15" s="113"/>
      <c r="WLJ15" s="113"/>
      <c r="WLK15" s="113"/>
      <c r="WLL15" s="113"/>
      <c r="WLM15" s="113"/>
      <c r="WLN15" s="113"/>
      <c r="WLO15" s="113"/>
      <c r="WLP15" s="113"/>
      <c r="WLQ15" s="113"/>
      <c r="WLR15" s="113"/>
      <c r="WLS15" s="113"/>
      <c r="WLT15" s="113"/>
      <c r="WLU15" s="113"/>
      <c r="WLV15" s="113"/>
      <c r="WLW15" s="113"/>
      <c r="WLX15" s="113"/>
      <c r="WLY15" s="113"/>
      <c r="WLZ15" s="113"/>
      <c r="WMA15" s="113"/>
      <c r="WMB15" s="113"/>
      <c r="WMC15" s="113"/>
      <c r="WMD15" s="113"/>
      <c r="WME15" s="113"/>
      <c r="WMF15" s="113"/>
      <c r="WMG15" s="113"/>
      <c r="WMH15" s="113"/>
      <c r="WMI15" s="113"/>
      <c r="WMJ15" s="113"/>
      <c r="WMK15" s="113"/>
      <c r="WML15" s="113"/>
      <c r="WMM15" s="113"/>
      <c r="WMN15" s="113"/>
      <c r="WMO15" s="113"/>
      <c r="WMP15" s="113"/>
      <c r="WMQ15" s="113"/>
      <c r="WMR15" s="113"/>
      <c r="WMS15" s="113"/>
      <c r="WMT15" s="113"/>
      <c r="WMU15" s="113"/>
      <c r="WMV15" s="113"/>
      <c r="WMW15" s="113"/>
      <c r="WMX15" s="113"/>
      <c r="WMY15" s="113"/>
      <c r="WMZ15" s="113"/>
      <c r="WNA15" s="113"/>
      <c r="WNB15" s="113"/>
      <c r="WNC15" s="113"/>
      <c r="WND15" s="113"/>
      <c r="WNE15" s="113"/>
      <c r="WNF15" s="113"/>
      <c r="WNG15" s="113"/>
      <c r="WNH15" s="113"/>
      <c r="WNI15" s="113"/>
      <c r="WNJ15" s="113"/>
      <c r="WNK15" s="113"/>
      <c r="WNL15" s="113"/>
      <c r="WNM15" s="113"/>
      <c r="WNN15" s="113"/>
      <c r="WNO15" s="113"/>
      <c r="WNP15" s="113"/>
      <c r="WNQ15" s="113"/>
      <c r="WNR15" s="113"/>
      <c r="WNS15" s="113"/>
      <c r="WNT15" s="113"/>
      <c r="WNU15" s="113"/>
      <c r="WNV15" s="113"/>
      <c r="WNW15" s="113"/>
      <c r="WNX15" s="113"/>
      <c r="WNY15" s="113"/>
      <c r="WNZ15" s="113"/>
      <c r="WOA15" s="113"/>
      <c r="WOB15" s="113"/>
      <c r="WOC15" s="113"/>
      <c r="WOD15" s="113"/>
      <c r="WOE15" s="113"/>
      <c r="WOF15" s="113"/>
      <c r="WOG15" s="113"/>
      <c r="WOH15" s="113"/>
      <c r="WOI15" s="113"/>
      <c r="WOJ15" s="113"/>
      <c r="WOK15" s="113"/>
      <c r="WOL15" s="113"/>
      <c r="WOM15" s="113"/>
      <c r="WON15" s="113"/>
      <c r="WOO15" s="113"/>
      <c r="WOP15" s="113"/>
      <c r="WOQ15" s="113"/>
      <c r="WOR15" s="113"/>
      <c r="WOS15" s="113"/>
      <c r="WOT15" s="113"/>
      <c r="WOU15" s="113"/>
      <c r="WOV15" s="113"/>
      <c r="WOW15" s="113"/>
      <c r="WOX15" s="113"/>
      <c r="WOY15" s="113"/>
      <c r="WOZ15" s="113"/>
      <c r="WPA15" s="113"/>
      <c r="WPB15" s="113"/>
      <c r="WPC15" s="113"/>
      <c r="WPD15" s="113"/>
      <c r="WPE15" s="113"/>
      <c r="WPF15" s="113"/>
      <c r="WPG15" s="113"/>
      <c r="WPH15" s="113"/>
      <c r="WPI15" s="113"/>
      <c r="WPJ15" s="113"/>
      <c r="WPK15" s="113"/>
      <c r="WPL15" s="113"/>
      <c r="WPM15" s="113"/>
      <c r="WPN15" s="113"/>
      <c r="WPO15" s="113"/>
      <c r="WPP15" s="113"/>
      <c r="WPQ15" s="113"/>
      <c r="WPR15" s="113"/>
      <c r="WPS15" s="113"/>
      <c r="WPT15" s="113"/>
      <c r="WPU15" s="113"/>
      <c r="WPV15" s="113"/>
      <c r="WPW15" s="113"/>
      <c r="WPX15" s="113"/>
      <c r="WPY15" s="113"/>
      <c r="WPZ15" s="113"/>
      <c r="WQA15" s="113"/>
      <c r="WQB15" s="113"/>
      <c r="WQC15" s="113"/>
      <c r="WQD15" s="113"/>
      <c r="WQE15" s="113"/>
      <c r="WQF15" s="113"/>
      <c r="WQG15" s="113"/>
      <c r="WQH15" s="113"/>
      <c r="WQI15" s="113"/>
      <c r="WQJ15" s="113"/>
      <c r="WQK15" s="113"/>
      <c r="WQL15" s="113"/>
      <c r="WQM15" s="113"/>
      <c r="WQN15" s="113"/>
      <c r="WQO15" s="113"/>
      <c r="WQP15" s="113"/>
      <c r="WQQ15" s="113"/>
      <c r="WQR15" s="113"/>
      <c r="WQS15" s="113"/>
      <c r="WQT15" s="113"/>
      <c r="WQU15" s="113"/>
      <c r="WQV15" s="113"/>
      <c r="WQW15" s="113"/>
      <c r="WQX15" s="113"/>
      <c r="WQY15" s="113"/>
      <c r="WQZ15" s="113"/>
      <c r="WRA15" s="113"/>
      <c r="WRB15" s="113"/>
      <c r="WRC15" s="113"/>
      <c r="WRD15" s="113"/>
      <c r="WRE15" s="113"/>
      <c r="WRF15" s="113"/>
      <c r="WRG15" s="113"/>
      <c r="WRH15" s="113"/>
      <c r="WRI15" s="113"/>
      <c r="WRJ15" s="113"/>
      <c r="WRK15" s="113"/>
      <c r="WRL15" s="113"/>
      <c r="WRM15" s="113"/>
      <c r="WRN15" s="113"/>
      <c r="WRO15" s="113"/>
      <c r="WRP15" s="113"/>
      <c r="WRQ15" s="113"/>
      <c r="WRR15" s="113"/>
      <c r="WRS15" s="113"/>
      <c r="WRT15" s="113"/>
      <c r="WRU15" s="113"/>
      <c r="WRV15" s="113"/>
      <c r="WRW15" s="113"/>
      <c r="WRX15" s="113"/>
      <c r="WRY15" s="113"/>
      <c r="WRZ15" s="113"/>
      <c r="WSA15" s="113"/>
      <c r="WSB15" s="113"/>
      <c r="WSC15" s="113"/>
      <c r="WSD15" s="113"/>
      <c r="WSE15" s="113"/>
      <c r="WSF15" s="113"/>
      <c r="WSG15" s="113"/>
      <c r="WSH15" s="113"/>
      <c r="WSI15" s="113"/>
      <c r="WSJ15" s="113"/>
      <c r="WSK15" s="113"/>
      <c r="WSL15" s="113"/>
      <c r="WSM15" s="113"/>
      <c r="WSN15" s="113"/>
      <c r="WSO15" s="113"/>
      <c r="WSP15" s="113"/>
      <c r="WSQ15" s="113"/>
      <c r="WSR15" s="113"/>
      <c r="WSS15" s="113"/>
      <c r="WST15" s="113"/>
      <c r="WSU15" s="113"/>
      <c r="WSV15" s="113"/>
      <c r="WSW15" s="113"/>
      <c r="WSX15" s="113"/>
      <c r="WSY15" s="113"/>
      <c r="WSZ15" s="113"/>
      <c r="WTA15" s="113"/>
      <c r="WTB15" s="113"/>
      <c r="WTC15" s="113"/>
      <c r="WTD15" s="113"/>
      <c r="WTE15" s="113"/>
      <c r="WTF15" s="113"/>
      <c r="WTG15" s="113"/>
      <c r="WTH15" s="113"/>
      <c r="WTI15" s="113"/>
      <c r="WTJ15" s="113"/>
      <c r="WTK15" s="113"/>
      <c r="WTL15" s="113"/>
      <c r="WTM15" s="113"/>
      <c r="WTN15" s="113"/>
      <c r="WTO15" s="113"/>
      <c r="WTP15" s="113"/>
      <c r="WTQ15" s="113"/>
      <c r="WTR15" s="113"/>
      <c r="WTS15" s="113"/>
      <c r="WTT15" s="113"/>
      <c r="WTU15" s="113"/>
      <c r="WTV15" s="113"/>
      <c r="WTW15" s="113"/>
      <c r="WTX15" s="113"/>
      <c r="WTY15" s="113"/>
      <c r="WTZ15" s="113"/>
      <c r="WUA15" s="113"/>
      <c r="WUB15" s="113"/>
      <c r="WUC15" s="113"/>
      <c r="WUD15" s="113"/>
      <c r="WUE15" s="113"/>
      <c r="WUF15" s="113"/>
      <c r="WUG15" s="113"/>
      <c r="WUH15" s="113"/>
      <c r="WUI15" s="113"/>
      <c r="WUJ15" s="113"/>
      <c r="WUK15" s="113"/>
      <c r="WUL15" s="113"/>
      <c r="WUM15" s="113"/>
      <c r="WUN15" s="113"/>
      <c r="WUO15" s="113"/>
      <c r="WUP15" s="113"/>
      <c r="WUQ15" s="113"/>
      <c r="WUR15" s="113"/>
      <c r="WUS15" s="113"/>
      <c r="WUT15" s="113"/>
      <c r="WUU15" s="113"/>
      <c r="WUV15" s="113"/>
      <c r="WUW15" s="113"/>
      <c r="WUX15" s="113"/>
      <c r="WUY15" s="113"/>
      <c r="WUZ15" s="113"/>
      <c r="WVA15" s="113"/>
      <c r="WVB15" s="113"/>
      <c r="WVC15" s="113"/>
      <c r="WVD15" s="113"/>
      <c r="WVE15" s="113"/>
      <c r="WVF15" s="113"/>
      <c r="WVG15" s="113"/>
      <c r="WVH15" s="113"/>
      <c r="WVI15" s="113"/>
      <c r="WVJ15" s="113"/>
      <c r="WVK15" s="113"/>
      <c r="WVL15" s="113"/>
      <c r="WVM15" s="113"/>
      <c r="WVN15" s="113"/>
      <c r="WVO15" s="113"/>
      <c r="WVP15" s="113"/>
      <c r="WVQ15" s="113"/>
      <c r="WVR15" s="113"/>
      <c r="WVS15" s="113"/>
      <c r="WVT15" s="113"/>
      <c r="WVU15" s="113"/>
      <c r="WVV15" s="113"/>
      <c r="WVW15" s="113"/>
      <c r="WVX15" s="113"/>
      <c r="WVY15" s="113"/>
      <c r="WVZ15" s="113"/>
      <c r="WWA15" s="113"/>
      <c r="WWB15" s="113"/>
      <c r="WWC15" s="113"/>
      <c r="WWD15" s="113"/>
      <c r="WWE15" s="113"/>
      <c r="WWF15" s="113"/>
      <c r="WWG15" s="113"/>
    </row>
    <row r="16" spans="1:16153">
      <c r="B16" s="88">
        <v>44</v>
      </c>
      <c r="C16" s="83" t="s">
        <v>106</v>
      </c>
      <c r="D16" s="108">
        <v>16</v>
      </c>
      <c r="E16" s="111">
        <v>32.700000000000003</v>
      </c>
      <c r="F16" s="111"/>
      <c r="G16" s="111"/>
      <c r="H16" s="111">
        <v>32.1</v>
      </c>
      <c r="I16" s="111">
        <v>31.5</v>
      </c>
      <c r="J16" s="111">
        <v>30.9</v>
      </c>
      <c r="K16" s="111">
        <v>30</v>
      </c>
      <c r="L16" s="111">
        <v>29.3</v>
      </c>
      <c r="M16" s="111">
        <v>28.8</v>
      </c>
      <c r="N16" s="111">
        <v>28.5</v>
      </c>
      <c r="O16" s="111">
        <v>28.1</v>
      </c>
      <c r="P16" s="111">
        <v>27.8</v>
      </c>
      <c r="Q16" s="111">
        <v>27.3</v>
      </c>
      <c r="R16" s="111">
        <v>26.7</v>
      </c>
      <c r="S16" s="111">
        <v>26.1</v>
      </c>
      <c r="T16" s="111">
        <v>25.5</v>
      </c>
      <c r="U16" s="111">
        <v>25.1</v>
      </c>
      <c r="V16" s="111">
        <v>24.5</v>
      </c>
      <c r="W16" s="111"/>
      <c r="X16" s="111"/>
      <c r="Y16" s="111"/>
      <c r="Z16" s="119">
        <v>18</v>
      </c>
      <c r="AA16" s="113"/>
      <c r="AB16" s="113"/>
      <c r="AC16" s="113"/>
      <c r="AD16" s="113"/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13"/>
      <c r="AP16" s="113"/>
      <c r="AQ16" s="113"/>
      <c r="AR16" s="113"/>
      <c r="AS16" s="113"/>
      <c r="AT16" s="113"/>
      <c r="AU16" s="113"/>
      <c r="AV16" s="113"/>
      <c r="AW16" s="113"/>
      <c r="AX16" s="113"/>
      <c r="AY16" s="113"/>
      <c r="AZ16" s="113"/>
      <c r="BA16" s="113"/>
      <c r="BB16" s="113"/>
      <c r="BC16" s="113"/>
      <c r="BD16" s="113"/>
      <c r="BE16" s="113"/>
      <c r="BF16" s="113"/>
      <c r="BG16" s="113"/>
      <c r="BH16" s="113"/>
      <c r="BI16" s="113"/>
      <c r="BJ16" s="113"/>
      <c r="BK16" s="113"/>
      <c r="BL16" s="113"/>
      <c r="BM16" s="113"/>
      <c r="BN16" s="113"/>
      <c r="BO16" s="113"/>
      <c r="BP16" s="113"/>
      <c r="BQ16" s="113"/>
      <c r="BR16" s="113"/>
      <c r="BS16" s="113"/>
      <c r="BT16" s="113"/>
      <c r="BU16" s="113"/>
      <c r="BV16" s="113"/>
      <c r="BW16" s="113"/>
      <c r="BX16" s="113"/>
      <c r="BY16" s="113"/>
      <c r="BZ16" s="113"/>
      <c r="CA16" s="113"/>
      <c r="CB16" s="113"/>
      <c r="CC16" s="113"/>
      <c r="CD16" s="113"/>
      <c r="CE16" s="113"/>
      <c r="CF16" s="113"/>
      <c r="CG16" s="113"/>
      <c r="CH16" s="113"/>
      <c r="CI16" s="113"/>
      <c r="CJ16" s="113"/>
      <c r="CK16" s="113"/>
      <c r="CL16" s="113"/>
      <c r="CM16" s="113"/>
      <c r="CN16" s="113"/>
      <c r="CO16" s="113"/>
      <c r="CP16" s="113"/>
      <c r="CQ16" s="113"/>
      <c r="CR16" s="113"/>
      <c r="CS16" s="113"/>
      <c r="CT16" s="113"/>
      <c r="CU16" s="113"/>
      <c r="CV16" s="113"/>
      <c r="CW16" s="113"/>
      <c r="CX16" s="113"/>
      <c r="CY16" s="113"/>
      <c r="CZ16" s="113"/>
      <c r="DA16" s="113"/>
      <c r="DB16" s="113"/>
      <c r="DC16" s="113"/>
      <c r="DD16" s="113"/>
      <c r="DE16" s="113"/>
      <c r="DF16" s="113"/>
      <c r="DG16" s="113"/>
      <c r="DH16" s="113"/>
      <c r="DI16" s="113"/>
      <c r="DJ16" s="113"/>
      <c r="DK16" s="113"/>
      <c r="DL16" s="113"/>
      <c r="DM16" s="113"/>
      <c r="DN16" s="113"/>
      <c r="DO16" s="113"/>
      <c r="DP16" s="113"/>
      <c r="DQ16" s="113"/>
      <c r="DR16" s="113"/>
      <c r="DS16" s="113"/>
      <c r="DT16" s="113"/>
      <c r="DU16" s="113"/>
      <c r="DV16" s="113"/>
      <c r="DW16" s="113"/>
      <c r="DX16" s="113"/>
      <c r="DY16" s="113"/>
      <c r="DZ16" s="113"/>
      <c r="EA16" s="113"/>
      <c r="EB16" s="113"/>
      <c r="EC16" s="113"/>
      <c r="ED16" s="113"/>
      <c r="EE16" s="113"/>
      <c r="EF16" s="113"/>
      <c r="EG16" s="113"/>
      <c r="EH16" s="113"/>
      <c r="EI16" s="113"/>
      <c r="EJ16" s="113"/>
      <c r="EK16" s="113"/>
      <c r="EL16" s="113"/>
      <c r="EM16" s="113"/>
      <c r="EN16" s="113"/>
      <c r="EO16" s="113"/>
      <c r="EP16" s="113"/>
      <c r="EQ16" s="113"/>
      <c r="ER16" s="113"/>
      <c r="ES16" s="113"/>
      <c r="ET16" s="113"/>
      <c r="EU16" s="113"/>
      <c r="EV16" s="113"/>
      <c r="EW16" s="113"/>
      <c r="EX16" s="113"/>
      <c r="EY16" s="113"/>
      <c r="EZ16" s="113"/>
      <c r="FA16" s="113"/>
      <c r="FB16" s="113"/>
      <c r="FC16" s="113"/>
      <c r="FD16" s="113"/>
      <c r="FE16" s="113"/>
      <c r="FF16" s="113"/>
      <c r="FG16" s="113"/>
      <c r="FH16" s="113"/>
      <c r="FI16" s="113"/>
      <c r="FJ16" s="113"/>
      <c r="FK16" s="113"/>
      <c r="FL16" s="113"/>
      <c r="FM16" s="113"/>
      <c r="FN16" s="113"/>
      <c r="FO16" s="113"/>
      <c r="FP16" s="113"/>
      <c r="FQ16" s="113"/>
      <c r="FR16" s="113"/>
      <c r="FS16" s="113"/>
      <c r="FT16" s="113"/>
      <c r="FU16" s="113"/>
      <c r="FV16" s="113"/>
      <c r="FW16" s="113"/>
      <c r="FX16" s="113"/>
      <c r="FY16" s="113"/>
      <c r="FZ16" s="113"/>
      <c r="GA16" s="113"/>
      <c r="GB16" s="113"/>
      <c r="GC16" s="113"/>
      <c r="GD16" s="113"/>
      <c r="GE16" s="113"/>
      <c r="GF16" s="113"/>
      <c r="GG16" s="113"/>
      <c r="GH16" s="113"/>
      <c r="GI16" s="113"/>
      <c r="GJ16" s="113"/>
      <c r="GK16" s="113"/>
      <c r="GL16" s="113"/>
      <c r="GM16" s="113"/>
      <c r="GN16" s="113"/>
      <c r="GO16" s="113"/>
      <c r="GP16" s="113"/>
      <c r="GQ16" s="113"/>
      <c r="GR16" s="113"/>
      <c r="GS16" s="113"/>
      <c r="GT16" s="113"/>
      <c r="GU16" s="113"/>
      <c r="GV16" s="113"/>
      <c r="GW16" s="113"/>
      <c r="GX16" s="113"/>
      <c r="GY16" s="113"/>
      <c r="GZ16" s="113"/>
      <c r="HA16" s="113"/>
      <c r="HB16" s="113"/>
      <c r="HC16" s="113"/>
      <c r="HD16" s="113"/>
      <c r="HE16" s="113"/>
      <c r="HF16" s="113"/>
      <c r="HG16" s="113"/>
      <c r="HH16" s="113"/>
      <c r="HI16" s="113"/>
      <c r="HJ16" s="113"/>
      <c r="HK16" s="113"/>
      <c r="HL16" s="113"/>
      <c r="HM16" s="113"/>
      <c r="HN16" s="113"/>
      <c r="HO16" s="113"/>
      <c r="HP16" s="113"/>
      <c r="HQ16" s="113"/>
      <c r="HR16" s="113"/>
      <c r="HS16" s="113"/>
      <c r="HT16" s="113"/>
      <c r="HU16" s="113"/>
      <c r="HV16" s="113"/>
      <c r="HW16" s="113"/>
      <c r="HX16" s="113"/>
      <c r="HY16" s="113"/>
      <c r="HZ16" s="113"/>
      <c r="IA16" s="113"/>
      <c r="IB16" s="113"/>
      <c r="IC16" s="113"/>
      <c r="ID16" s="113"/>
      <c r="IE16" s="113"/>
      <c r="IF16" s="113"/>
      <c r="IG16" s="113"/>
      <c r="IH16" s="113"/>
      <c r="II16" s="113"/>
      <c r="IJ16" s="113"/>
      <c r="IK16" s="113"/>
      <c r="IL16" s="113"/>
      <c r="IM16" s="113"/>
      <c r="IN16" s="113"/>
      <c r="IO16" s="113"/>
      <c r="IP16" s="113"/>
      <c r="IQ16" s="113"/>
      <c r="IR16" s="113"/>
      <c r="IS16" s="113"/>
      <c r="IT16" s="113"/>
      <c r="IU16" s="113"/>
      <c r="IV16" s="113"/>
      <c r="IW16" s="113"/>
      <c r="IX16" s="113"/>
      <c r="IY16" s="113"/>
      <c r="IZ16" s="113"/>
      <c r="JA16" s="113"/>
      <c r="JB16" s="113"/>
      <c r="JC16" s="113"/>
      <c r="JD16" s="113"/>
      <c r="JE16" s="113"/>
      <c r="JF16" s="113"/>
      <c r="JG16" s="113"/>
      <c r="JH16" s="113"/>
      <c r="JI16" s="113"/>
      <c r="JJ16" s="113"/>
      <c r="JK16" s="113"/>
      <c r="JL16" s="113"/>
      <c r="JM16" s="113"/>
      <c r="JN16" s="113"/>
      <c r="JO16" s="113"/>
      <c r="JP16" s="113"/>
      <c r="JQ16" s="113"/>
      <c r="JR16" s="113"/>
      <c r="JS16" s="113"/>
      <c r="JT16" s="113"/>
      <c r="JU16" s="113"/>
      <c r="JV16" s="113"/>
      <c r="JW16" s="113"/>
      <c r="JX16" s="113"/>
      <c r="JY16" s="113"/>
      <c r="JZ16" s="113"/>
      <c r="KA16" s="113"/>
      <c r="KB16" s="113"/>
      <c r="KC16" s="113"/>
      <c r="KD16" s="113"/>
      <c r="KE16" s="113"/>
      <c r="KF16" s="113"/>
      <c r="KG16" s="113"/>
      <c r="KH16" s="113"/>
      <c r="KI16" s="113"/>
      <c r="KJ16" s="113"/>
      <c r="KK16" s="113"/>
      <c r="KL16" s="113"/>
      <c r="KM16" s="113"/>
      <c r="KN16" s="113"/>
      <c r="KO16" s="113"/>
      <c r="KP16" s="113"/>
      <c r="KQ16" s="113"/>
      <c r="KR16" s="113"/>
      <c r="KS16" s="113"/>
      <c r="KT16" s="113"/>
      <c r="KU16" s="113"/>
      <c r="KV16" s="113"/>
      <c r="KW16" s="113"/>
      <c r="KX16" s="113"/>
      <c r="KY16" s="113"/>
      <c r="KZ16" s="113"/>
      <c r="LA16" s="113"/>
      <c r="LB16" s="113"/>
      <c r="LC16" s="113"/>
      <c r="LD16" s="113"/>
      <c r="LE16" s="113"/>
      <c r="LF16" s="113"/>
      <c r="LG16" s="113"/>
      <c r="LH16" s="113"/>
      <c r="LI16" s="113"/>
      <c r="LJ16" s="113"/>
      <c r="LK16" s="113"/>
      <c r="LL16" s="113"/>
      <c r="LM16" s="113"/>
      <c r="LN16" s="113"/>
      <c r="LO16" s="113"/>
      <c r="LP16" s="113"/>
      <c r="LQ16" s="113"/>
      <c r="LR16" s="113"/>
      <c r="LS16" s="113"/>
      <c r="LT16" s="113"/>
      <c r="LU16" s="113"/>
      <c r="LV16" s="113"/>
      <c r="LW16" s="113"/>
      <c r="LX16" s="113"/>
      <c r="LY16" s="113"/>
      <c r="LZ16" s="113"/>
      <c r="MA16" s="113"/>
      <c r="MB16" s="113"/>
      <c r="MC16" s="113"/>
      <c r="MD16" s="113"/>
      <c r="ME16" s="113"/>
      <c r="MF16" s="113"/>
      <c r="MG16" s="113"/>
      <c r="MH16" s="113"/>
      <c r="MI16" s="113"/>
      <c r="MJ16" s="113"/>
      <c r="MK16" s="113"/>
      <c r="ML16" s="113"/>
      <c r="MM16" s="113"/>
      <c r="MN16" s="113"/>
      <c r="MO16" s="113"/>
      <c r="MP16" s="113"/>
      <c r="MQ16" s="113"/>
      <c r="MR16" s="113"/>
      <c r="MS16" s="113"/>
      <c r="MT16" s="113"/>
      <c r="MU16" s="113"/>
      <c r="MV16" s="113"/>
      <c r="MW16" s="113"/>
      <c r="MX16" s="113"/>
      <c r="MY16" s="113"/>
      <c r="MZ16" s="113"/>
      <c r="NA16" s="113"/>
      <c r="NB16" s="113"/>
      <c r="NC16" s="113"/>
      <c r="ND16" s="113"/>
      <c r="NE16" s="113"/>
      <c r="NF16" s="113"/>
      <c r="NG16" s="113"/>
      <c r="NH16" s="113"/>
      <c r="NI16" s="113"/>
      <c r="NJ16" s="113"/>
      <c r="NK16" s="113"/>
      <c r="NL16" s="113"/>
      <c r="NM16" s="113"/>
      <c r="NN16" s="113"/>
      <c r="NO16" s="113"/>
      <c r="NP16" s="113"/>
      <c r="NQ16" s="113"/>
      <c r="NR16" s="113"/>
      <c r="NS16" s="113"/>
      <c r="NT16" s="113"/>
      <c r="NU16" s="113"/>
      <c r="NV16" s="113"/>
      <c r="NW16" s="113"/>
      <c r="NX16" s="113"/>
      <c r="NY16" s="113"/>
      <c r="NZ16" s="113"/>
      <c r="OA16" s="113"/>
      <c r="OB16" s="113"/>
      <c r="OC16" s="113"/>
      <c r="OD16" s="113"/>
      <c r="OE16" s="113"/>
      <c r="OF16" s="113"/>
      <c r="OG16" s="113"/>
      <c r="OH16" s="113"/>
      <c r="OI16" s="113"/>
      <c r="OJ16" s="113"/>
      <c r="OK16" s="113"/>
      <c r="OL16" s="113"/>
      <c r="OM16" s="113"/>
      <c r="ON16" s="113"/>
      <c r="OO16" s="113"/>
      <c r="OP16" s="113"/>
      <c r="OQ16" s="113"/>
      <c r="OR16" s="113"/>
      <c r="OS16" s="113"/>
      <c r="OT16" s="113"/>
      <c r="OU16" s="113"/>
      <c r="OV16" s="113"/>
      <c r="OW16" s="113"/>
      <c r="OX16" s="113"/>
      <c r="OY16" s="113"/>
      <c r="OZ16" s="113"/>
      <c r="PA16" s="113"/>
      <c r="PB16" s="113"/>
      <c r="PC16" s="113"/>
      <c r="PD16" s="113"/>
      <c r="PE16" s="113"/>
      <c r="PF16" s="113"/>
      <c r="PG16" s="113"/>
      <c r="PH16" s="113"/>
      <c r="PI16" s="113"/>
      <c r="PJ16" s="113"/>
      <c r="PK16" s="113"/>
      <c r="PL16" s="113"/>
      <c r="PM16" s="113"/>
      <c r="PN16" s="113"/>
      <c r="PO16" s="113"/>
      <c r="PP16" s="113"/>
      <c r="PQ16" s="113"/>
      <c r="PR16" s="113"/>
      <c r="PS16" s="113"/>
      <c r="PT16" s="113"/>
      <c r="PU16" s="113"/>
      <c r="PV16" s="113"/>
      <c r="PW16" s="113"/>
      <c r="PX16" s="113"/>
      <c r="PY16" s="113"/>
      <c r="PZ16" s="113"/>
      <c r="QA16" s="113"/>
      <c r="QB16" s="113"/>
      <c r="QC16" s="113"/>
      <c r="QD16" s="113"/>
      <c r="QE16" s="113"/>
      <c r="QF16" s="113"/>
      <c r="QG16" s="113"/>
      <c r="QH16" s="113"/>
      <c r="QI16" s="113"/>
      <c r="QJ16" s="113"/>
      <c r="QK16" s="113"/>
      <c r="QL16" s="113"/>
      <c r="QM16" s="113"/>
      <c r="QN16" s="113"/>
      <c r="QO16" s="113"/>
      <c r="QP16" s="113"/>
      <c r="QQ16" s="113"/>
      <c r="QR16" s="113"/>
      <c r="QS16" s="113"/>
      <c r="QT16" s="113"/>
      <c r="QU16" s="113"/>
      <c r="QV16" s="113"/>
      <c r="QW16" s="113"/>
      <c r="QX16" s="113"/>
      <c r="QY16" s="113"/>
      <c r="QZ16" s="113"/>
      <c r="RA16" s="113"/>
      <c r="RB16" s="113"/>
      <c r="RC16" s="113"/>
      <c r="RD16" s="113"/>
      <c r="RE16" s="113"/>
      <c r="RF16" s="113"/>
      <c r="RG16" s="113"/>
      <c r="RH16" s="113"/>
      <c r="RI16" s="113"/>
      <c r="RJ16" s="113"/>
      <c r="RK16" s="113"/>
      <c r="RL16" s="113"/>
      <c r="RM16" s="113"/>
      <c r="RN16" s="113"/>
      <c r="RO16" s="113"/>
      <c r="RP16" s="113"/>
      <c r="RQ16" s="113"/>
      <c r="RR16" s="113"/>
      <c r="RS16" s="113"/>
      <c r="RT16" s="113"/>
      <c r="RU16" s="113"/>
      <c r="RV16" s="113"/>
      <c r="RW16" s="113"/>
      <c r="RX16" s="113"/>
      <c r="RY16" s="113"/>
      <c r="RZ16" s="113"/>
      <c r="SA16" s="113"/>
      <c r="SB16" s="113"/>
      <c r="SC16" s="113"/>
      <c r="SD16" s="113"/>
      <c r="SE16" s="113"/>
      <c r="SF16" s="113"/>
      <c r="SG16" s="113"/>
      <c r="SH16" s="113"/>
      <c r="SI16" s="113"/>
      <c r="SJ16" s="113"/>
      <c r="SK16" s="113"/>
      <c r="SL16" s="113"/>
      <c r="SM16" s="113"/>
      <c r="SN16" s="113"/>
      <c r="SO16" s="113"/>
      <c r="SP16" s="113"/>
      <c r="SQ16" s="113"/>
      <c r="SR16" s="113"/>
      <c r="SS16" s="113"/>
      <c r="ST16" s="113"/>
      <c r="SU16" s="113"/>
      <c r="SV16" s="113"/>
      <c r="SW16" s="113"/>
      <c r="SX16" s="113"/>
      <c r="SY16" s="113"/>
      <c r="SZ16" s="113"/>
      <c r="TA16" s="113"/>
      <c r="TB16" s="113"/>
      <c r="TC16" s="113"/>
      <c r="TD16" s="113"/>
      <c r="TE16" s="113"/>
      <c r="TF16" s="113"/>
      <c r="TG16" s="113"/>
      <c r="TH16" s="113"/>
      <c r="TI16" s="113"/>
      <c r="TJ16" s="113"/>
      <c r="TK16" s="113"/>
      <c r="TL16" s="113"/>
      <c r="TM16" s="113"/>
      <c r="TN16" s="113"/>
      <c r="TO16" s="113"/>
      <c r="TP16" s="113"/>
      <c r="TQ16" s="113"/>
      <c r="TR16" s="113"/>
      <c r="TS16" s="113"/>
      <c r="TT16" s="113"/>
      <c r="TU16" s="113"/>
      <c r="TV16" s="113"/>
      <c r="TW16" s="113"/>
      <c r="TX16" s="113"/>
      <c r="TY16" s="113"/>
      <c r="TZ16" s="113"/>
      <c r="UA16" s="113"/>
      <c r="UB16" s="113"/>
      <c r="UC16" s="113"/>
      <c r="UD16" s="113"/>
      <c r="UE16" s="113"/>
      <c r="UF16" s="113"/>
      <c r="UG16" s="113"/>
      <c r="UH16" s="113"/>
      <c r="UI16" s="113"/>
      <c r="UJ16" s="113"/>
      <c r="UK16" s="113"/>
      <c r="UL16" s="113"/>
      <c r="UM16" s="113"/>
      <c r="UN16" s="113"/>
      <c r="UO16" s="113"/>
      <c r="UP16" s="113"/>
      <c r="UQ16" s="113"/>
      <c r="UR16" s="113"/>
      <c r="US16" s="113"/>
      <c r="UT16" s="113"/>
      <c r="UU16" s="113"/>
      <c r="UV16" s="113"/>
      <c r="UW16" s="113"/>
      <c r="UX16" s="113"/>
      <c r="UY16" s="113"/>
      <c r="UZ16" s="113"/>
      <c r="VA16" s="113"/>
      <c r="VB16" s="113"/>
      <c r="VC16" s="113"/>
      <c r="VD16" s="113"/>
      <c r="VE16" s="113"/>
      <c r="VF16" s="113"/>
      <c r="VG16" s="113"/>
      <c r="VH16" s="113"/>
      <c r="VI16" s="113"/>
      <c r="VJ16" s="113"/>
      <c r="VK16" s="113"/>
      <c r="VL16" s="113"/>
      <c r="VM16" s="113"/>
      <c r="VN16" s="113"/>
      <c r="VO16" s="113"/>
      <c r="VP16" s="113"/>
      <c r="VQ16" s="113"/>
      <c r="VR16" s="113"/>
      <c r="VS16" s="113"/>
      <c r="VT16" s="113"/>
      <c r="VU16" s="113"/>
      <c r="VV16" s="113"/>
      <c r="VW16" s="113"/>
      <c r="VX16" s="113"/>
      <c r="VY16" s="113"/>
      <c r="VZ16" s="113"/>
      <c r="WA16" s="113"/>
      <c r="WB16" s="113"/>
      <c r="WC16" s="113"/>
      <c r="WD16" s="113"/>
      <c r="WE16" s="113"/>
      <c r="WF16" s="113"/>
      <c r="WG16" s="113"/>
      <c r="WH16" s="113"/>
      <c r="WI16" s="113"/>
      <c r="WJ16" s="113"/>
      <c r="WK16" s="113"/>
      <c r="WL16" s="113"/>
      <c r="WM16" s="113"/>
      <c r="WN16" s="113"/>
      <c r="WO16" s="113"/>
      <c r="WP16" s="113"/>
      <c r="WQ16" s="113"/>
      <c r="WR16" s="113"/>
      <c r="WS16" s="113"/>
      <c r="WT16" s="113"/>
      <c r="WU16" s="113"/>
      <c r="WV16" s="113"/>
      <c r="WW16" s="113"/>
      <c r="WX16" s="113"/>
      <c r="WY16" s="113"/>
      <c r="WZ16" s="113"/>
      <c r="XA16" s="113"/>
      <c r="XB16" s="113"/>
      <c r="XC16" s="113"/>
      <c r="XD16" s="113"/>
      <c r="XE16" s="113"/>
      <c r="XF16" s="113"/>
      <c r="XG16" s="113"/>
      <c r="XH16" s="113"/>
      <c r="XI16" s="113"/>
      <c r="XJ16" s="113"/>
      <c r="XK16" s="113"/>
      <c r="XL16" s="113"/>
      <c r="XM16" s="113"/>
      <c r="XN16" s="113"/>
      <c r="XO16" s="113"/>
      <c r="XP16" s="113"/>
      <c r="XQ16" s="113"/>
      <c r="XR16" s="113"/>
      <c r="XS16" s="113"/>
      <c r="XT16" s="113"/>
      <c r="XU16" s="113"/>
      <c r="XV16" s="113"/>
      <c r="XW16" s="113"/>
      <c r="XX16" s="113"/>
      <c r="XY16" s="113"/>
      <c r="XZ16" s="113"/>
      <c r="YA16" s="113"/>
      <c r="YB16" s="113"/>
      <c r="YC16" s="113"/>
      <c r="YD16" s="113"/>
      <c r="YE16" s="113"/>
      <c r="YF16" s="113"/>
      <c r="YG16" s="113"/>
      <c r="YH16" s="113"/>
      <c r="YI16" s="113"/>
      <c r="YJ16" s="113"/>
      <c r="YK16" s="113"/>
      <c r="YL16" s="113"/>
      <c r="YM16" s="113"/>
      <c r="YN16" s="113"/>
      <c r="YO16" s="113"/>
      <c r="YP16" s="113"/>
      <c r="YQ16" s="113"/>
      <c r="YR16" s="113"/>
      <c r="YS16" s="113"/>
      <c r="YT16" s="113"/>
      <c r="YU16" s="113"/>
      <c r="YV16" s="113"/>
      <c r="YW16" s="113"/>
      <c r="YX16" s="113"/>
      <c r="YY16" s="113"/>
      <c r="YZ16" s="113"/>
      <c r="ZA16" s="113"/>
      <c r="ZB16" s="113"/>
      <c r="ZC16" s="113"/>
      <c r="ZD16" s="113"/>
      <c r="ZE16" s="113"/>
      <c r="ZF16" s="113"/>
      <c r="ZG16" s="113"/>
      <c r="ZH16" s="113"/>
      <c r="ZI16" s="113"/>
      <c r="ZJ16" s="113"/>
      <c r="ZK16" s="113"/>
      <c r="ZL16" s="113"/>
      <c r="ZM16" s="113"/>
      <c r="ZN16" s="113"/>
      <c r="ZO16" s="113"/>
      <c r="ZP16" s="113"/>
      <c r="ZQ16" s="113"/>
      <c r="ZR16" s="113"/>
      <c r="ZS16" s="113"/>
      <c r="ZT16" s="113"/>
      <c r="ZU16" s="113"/>
      <c r="ZV16" s="113"/>
      <c r="ZW16" s="113"/>
      <c r="ZX16" s="113"/>
      <c r="ZY16" s="113"/>
      <c r="ZZ16" s="113"/>
      <c r="AAA16" s="113"/>
      <c r="AAB16" s="113"/>
      <c r="AAC16" s="113"/>
      <c r="AAD16" s="113"/>
      <c r="AAE16" s="113"/>
      <c r="AAF16" s="113"/>
      <c r="AAG16" s="113"/>
      <c r="AAH16" s="113"/>
      <c r="AAI16" s="113"/>
      <c r="AAJ16" s="113"/>
      <c r="AAK16" s="113"/>
      <c r="AAL16" s="113"/>
      <c r="AAM16" s="113"/>
      <c r="AAN16" s="113"/>
      <c r="AAO16" s="113"/>
      <c r="AAP16" s="113"/>
      <c r="AAQ16" s="113"/>
      <c r="AAR16" s="113"/>
      <c r="AAS16" s="113"/>
      <c r="AAT16" s="113"/>
      <c r="AAU16" s="113"/>
      <c r="AAV16" s="113"/>
      <c r="AAW16" s="113"/>
      <c r="AAX16" s="113"/>
      <c r="AAY16" s="113"/>
      <c r="AAZ16" s="113"/>
      <c r="ABA16" s="113"/>
      <c r="ABB16" s="113"/>
      <c r="ABC16" s="113"/>
      <c r="ABD16" s="113"/>
      <c r="ABE16" s="113"/>
      <c r="ABF16" s="113"/>
      <c r="ABG16" s="113"/>
      <c r="ABH16" s="113"/>
      <c r="ABI16" s="113"/>
      <c r="ABJ16" s="113"/>
      <c r="ABK16" s="113"/>
      <c r="ABL16" s="113"/>
      <c r="ABM16" s="113"/>
      <c r="ABN16" s="113"/>
      <c r="ABO16" s="113"/>
      <c r="ABP16" s="113"/>
      <c r="ABQ16" s="113"/>
      <c r="ABR16" s="113"/>
      <c r="ABS16" s="113"/>
      <c r="ABT16" s="113"/>
      <c r="ABU16" s="113"/>
      <c r="ABV16" s="113"/>
      <c r="ABW16" s="113"/>
      <c r="ABX16" s="113"/>
      <c r="ABY16" s="113"/>
      <c r="ABZ16" s="113"/>
      <c r="ACA16" s="113"/>
      <c r="ACB16" s="113"/>
      <c r="ACC16" s="113"/>
      <c r="ACD16" s="113"/>
      <c r="ACE16" s="113"/>
      <c r="ACF16" s="113"/>
      <c r="ACG16" s="113"/>
      <c r="ACH16" s="113"/>
      <c r="ACI16" s="113"/>
      <c r="ACJ16" s="113"/>
      <c r="ACK16" s="113"/>
      <c r="ACL16" s="113"/>
      <c r="ACM16" s="113"/>
      <c r="ACN16" s="113"/>
      <c r="ACO16" s="113"/>
      <c r="ACP16" s="113"/>
      <c r="ACQ16" s="113"/>
      <c r="ACR16" s="113"/>
      <c r="ACS16" s="113"/>
      <c r="ACT16" s="113"/>
      <c r="ACU16" s="113"/>
      <c r="ACV16" s="113"/>
      <c r="ACW16" s="113"/>
      <c r="ACX16" s="113"/>
      <c r="ACY16" s="113"/>
      <c r="ACZ16" s="113"/>
      <c r="ADA16" s="113"/>
      <c r="ADB16" s="113"/>
      <c r="ADC16" s="113"/>
      <c r="ADD16" s="113"/>
      <c r="ADE16" s="113"/>
      <c r="ADF16" s="113"/>
      <c r="ADG16" s="113"/>
      <c r="ADH16" s="113"/>
      <c r="ADI16" s="113"/>
      <c r="ADJ16" s="113"/>
      <c r="ADK16" s="113"/>
      <c r="ADL16" s="113"/>
      <c r="ADM16" s="113"/>
      <c r="ADN16" s="113"/>
      <c r="ADO16" s="113"/>
      <c r="ADP16" s="113"/>
      <c r="ADQ16" s="113"/>
      <c r="ADR16" s="113"/>
      <c r="ADS16" s="113"/>
      <c r="ADT16" s="113"/>
      <c r="ADU16" s="113"/>
      <c r="ADV16" s="113"/>
      <c r="ADW16" s="113"/>
      <c r="ADX16" s="113"/>
      <c r="ADY16" s="113"/>
      <c r="ADZ16" s="113"/>
      <c r="AEA16" s="113"/>
      <c r="AEB16" s="113"/>
      <c r="AEC16" s="113"/>
      <c r="AED16" s="113"/>
      <c r="AEE16" s="113"/>
      <c r="AEF16" s="113"/>
      <c r="AEG16" s="113"/>
      <c r="AEH16" s="113"/>
      <c r="AEI16" s="113"/>
      <c r="AEJ16" s="113"/>
      <c r="AEK16" s="113"/>
      <c r="AEL16" s="113"/>
      <c r="AEM16" s="113"/>
      <c r="AEN16" s="113"/>
      <c r="AEO16" s="113"/>
      <c r="AEP16" s="113"/>
      <c r="AEQ16" s="113"/>
      <c r="AER16" s="113"/>
      <c r="AES16" s="113"/>
      <c r="AET16" s="113"/>
      <c r="AEU16" s="113"/>
      <c r="AEV16" s="113"/>
      <c r="AEW16" s="113"/>
      <c r="AEX16" s="113"/>
      <c r="AEY16" s="113"/>
      <c r="AEZ16" s="113"/>
      <c r="AFA16" s="113"/>
      <c r="AFB16" s="113"/>
      <c r="AFC16" s="113"/>
      <c r="AFD16" s="113"/>
      <c r="AFE16" s="113"/>
      <c r="AFF16" s="113"/>
      <c r="AFG16" s="113"/>
      <c r="AFH16" s="113"/>
      <c r="AFI16" s="113"/>
      <c r="AFJ16" s="113"/>
      <c r="AFK16" s="113"/>
      <c r="AFL16" s="113"/>
      <c r="AFM16" s="113"/>
      <c r="AFN16" s="113"/>
      <c r="AFO16" s="113"/>
      <c r="AFP16" s="113"/>
      <c r="AFQ16" s="113"/>
      <c r="AFR16" s="113"/>
      <c r="AFS16" s="113"/>
      <c r="AFT16" s="113"/>
      <c r="AFU16" s="113"/>
      <c r="AFV16" s="113"/>
      <c r="AFW16" s="113"/>
      <c r="AFX16" s="113"/>
      <c r="AFY16" s="113"/>
      <c r="AFZ16" s="113"/>
      <c r="AGA16" s="113"/>
      <c r="AGB16" s="113"/>
      <c r="AGC16" s="113"/>
      <c r="AGD16" s="113"/>
      <c r="AGE16" s="113"/>
      <c r="AGF16" s="113"/>
      <c r="AGG16" s="113"/>
      <c r="AGH16" s="113"/>
      <c r="AGI16" s="113"/>
      <c r="AGJ16" s="113"/>
      <c r="AGK16" s="113"/>
      <c r="AGL16" s="113"/>
      <c r="AGM16" s="113"/>
      <c r="AGN16" s="113"/>
      <c r="AGO16" s="113"/>
      <c r="AGP16" s="113"/>
      <c r="AGQ16" s="113"/>
      <c r="AGR16" s="113"/>
      <c r="AGS16" s="113"/>
      <c r="AGT16" s="113"/>
      <c r="AGU16" s="113"/>
      <c r="AGV16" s="113"/>
      <c r="AGW16" s="113"/>
      <c r="AGX16" s="113"/>
      <c r="AGY16" s="113"/>
      <c r="AGZ16" s="113"/>
      <c r="AHA16" s="113"/>
      <c r="AHB16" s="113"/>
      <c r="AHC16" s="113"/>
      <c r="AHD16" s="113"/>
      <c r="AHE16" s="113"/>
      <c r="AHF16" s="113"/>
      <c r="AHG16" s="113"/>
      <c r="AHH16" s="113"/>
      <c r="AHI16" s="113"/>
      <c r="AHJ16" s="113"/>
      <c r="AHK16" s="113"/>
      <c r="AHL16" s="113"/>
      <c r="AHM16" s="113"/>
      <c r="AHN16" s="113"/>
      <c r="AHO16" s="113"/>
      <c r="AHP16" s="113"/>
      <c r="AHQ16" s="113"/>
      <c r="AHR16" s="113"/>
      <c r="AHS16" s="113"/>
      <c r="AHT16" s="113"/>
      <c r="AHU16" s="113"/>
      <c r="AHV16" s="113"/>
      <c r="AHW16" s="113"/>
      <c r="AHX16" s="113"/>
      <c r="AHY16" s="113"/>
      <c r="AHZ16" s="113"/>
      <c r="AIA16" s="113"/>
      <c r="AIB16" s="113"/>
      <c r="AIC16" s="113"/>
      <c r="AID16" s="113"/>
      <c r="AIE16" s="113"/>
      <c r="AIF16" s="113"/>
      <c r="AIG16" s="113"/>
      <c r="AIH16" s="113"/>
      <c r="AII16" s="113"/>
      <c r="AIJ16" s="113"/>
      <c r="AIK16" s="113"/>
      <c r="AIL16" s="113"/>
      <c r="AIM16" s="113"/>
      <c r="AIN16" s="113"/>
      <c r="AIO16" s="113"/>
      <c r="AIP16" s="113"/>
      <c r="AIQ16" s="113"/>
      <c r="AIR16" s="113"/>
      <c r="AIS16" s="113"/>
      <c r="AIT16" s="113"/>
      <c r="AIU16" s="113"/>
      <c r="AIV16" s="113"/>
      <c r="AIW16" s="113"/>
      <c r="AIX16" s="113"/>
      <c r="AIY16" s="113"/>
      <c r="AIZ16" s="113"/>
      <c r="AJA16" s="113"/>
      <c r="AJB16" s="113"/>
      <c r="AJC16" s="113"/>
      <c r="AJD16" s="113"/>
      <c r="AJE16" s="113"/>
      <c r="AJF16" s="113"/>
      <c r="AJG16" s="113"/>
      <c r="AJH16" s="113"/>
      <c r="AJI16" s="113"/>
      <c r="AJJ16" s="113"/>
      <c r="AJK16" s="113"/>
      <c r="AJL16" s="113"/>
      <c r="AJM16" s="113"/>
      <c r="AJN16" s="113"/>
      <c r="AJO16" s="113"/>
      <c r="AJP16" s="113"/>
      <c r="AJQ16" s="113"/>
      <c r="AJR16" s="113"/>
      <c r="AJS16" s="113"/>
      <c r="AJT16" s="113"/>
      <c r="AJU16" s="113"/>
      <c r="AJV16" s="113"/>
      <c r="AJW16" s="113"/>
      <c r="AJX16" s="113"/>
      <c r="AJY16" s="113"/>
      <c r="AJZ16" s="113"/>
      <c r="AKA16" s="113"/>
      <c r="AKB16" s="113"/>
      <c r="AKC16" s="113"/>
      <c r="AKD16" s="113"/>
      <c r="AKE16" s="113"/>
      <c r="AKF16" s="113"/>
      <c r="AKG16" s="113"/>
      <c r="AKH16" s="113"/>
      <c r="AKI16" s="113"/>
      <c r="AKJ16" s="113"/>
      <c r="AKK16" s="113"/>
      <c r="AKL16" s="113"/>
      <c r="AKM16" s="113"/>
      <c r="AKN16" s="113"/>
      <c r="AKO16" s="113"/>
      <c r="AKP16" s="113"/>
      <c r="AKQ16" s="113"/>
      <c r="AKR16" s="113"/>
      <c r="AKS16" s="113"/>
      <c r="AKT16" s="113"/>
      <c r="AKU16" s="113"/>
      <c r="AKV16" s="113"/>
      <c r="AKW16" s="113"/>
      <c r="AKX16" s="113"/>
      <c r="AKY16" s="113"/>
      <c r="AKZ16" s="113"/>
      <c r="ALA16" s="113"/>
      <c r="ALB16" s="113"/>
      <c r="ALC16" s="113"/>
      <c r="ALD16" s="113"/>
      <c r="ALE16" s="113"/>
      <c r="ALF16" s="113"/>
      <c r="ALG16" s="113"/>
      <c r="ALH16" s="113"/>
      <c r="ALI16" s="113"/>
      <c r="ALJ16" s="113"/>
      <c r="ALK16" s="113"/>
      <c r="ALL16" s="113"/>
      <c r="ALM16" s="113"/>
      <c r="ALN16" s="113"/>
      <c r="ALO16" s="113"/>
      <c r="ALP16" s="113"/>
      <c r="ALQ16" s="113"/>
      <c r="ALR16" s="113"/>
      <c r="ALS16" s="113"/>
      <c r="ALT16" s="113"/>
      <c r="ALU16" s="113"/>
      <c r="ALV16" s="113"/>
      <c r="ALW16" s="113"/>
      <c r="ALX16" s="113"/>
      <c r="ALY16" s="113"/>
      <c r="ALZ16" s="113"/>
      <c r="AMA16" s="113"/>
      <c r="AMB16" s="113"/>
      <c r="AMC16" s="113"/>
      <c r="AMD16" s="113"/>
      <c r="AME16" s="113"/>
      <c r="AMF16" s="113"/>
      <c r="AMG16" s="113"/>
      <c r="AMH16" s="113"/>
      <c r="AMI16" s="113"/>
      <c r="AMJ16" s="113"/>
      <c r="AMK16" s="113"/>
      <c r="AML16" s="113"/>
      <c r="AMM16" s="113"/>
      <c r="AMN16" s="113"/>
      <c r="AMO16" s="113"/>
      <c r="AMP16" s="113"/>
      <c r="AMQ16" s="113"/>
      <c r="AMR16" s="113"/>
      <c r="AMS16" s="113"/>
      <c r="AMT16" s="113"/>
      <c r="AMU16" s="113"/>
      <c r="AMV16" s="113"/>
      <c r="AMW16" s="113"/>
      <c r="AMX16" s="113"/>
      <c r="AMY16" s="113"/>
      <c r="AMZ16" s="113"/>
      <c r="ANA16" s="113"/>
      <c r="ANB16" s="113"/>
      <c r="ANC16" s="113"/>
      <c r="AND16" s="113"/>
      <c r="ANE16" s="113"/>
      <c r="ANF16" s="113"/>
      <c r="ANG16" s="113"/>
      <c r="ANH16" s="113"/>
      <c r="ANI16" s="113"/>
      <c r="ANJ16" s="113"/>
      <c r="ANK16" s="113"/>
      <c r="ANL16" s="113"/>
      <c r="ANM16" s="113"/>
      <c r="ANN16" s="113"/>
      <c r="ANO16" s="113"/>
      <c r="ANP16" s="113"/>
      <c r="ANQ16" s="113"/>
      <c r="ANR16" s="113"/>
      <c r="ANS16" s="113"/>
      <c r="ANT16" s="113"/>
      <c r="ANU16" s="113"/>
      <c r="ANV16" s="113"/>
      <c r="ANW16" s="113"/>
      <c r="ANX16" s="113"/>
      <c r="ANY16" s="113"/>
      <c r="ANZ16" s="113"/>
      <c r="AOA16" s="113"/>
      <c r="AOB16" s="113"/>
      <c r="AOC16" s="113"/>
      <c r="AOD16" s="113"/>
      <c r="AOE16" s="113"/>
      <c r="AOF16" s="113"/>
      <c r="AOG16" s="113"/>
      <c r="AOH16" s="113"/>
      <c r="AOI16" s="113"/>
      <c r="AOJ16" s="113"/>
      <c r="AOK16" s="113"/>
      <c r="AOL16" s="113"/>
      <c r="AOM16" s="113"/>
      <c r="AON16" s="113"/>
      <c r="AOO16" s="113"/>
      <c r="AOP16" s="113"/>
      <c r="AOQ16" s="113"/>
      <c r="AOR16" s="113"/>
      <c r="AOS16" s="113"/>
      <c r="AOT16" s="113"/>
      <c r="AOU16" s="113"/>
      <c r="AOV16" s="113"/>
      <c r="AOW16" s="113"/>
      <c r="AOX16" s="113"/>
      <c r="AOY16" s="113"/>
      <c r="AOZ16" s="113"/>
      <c r="APA16" s="113"/>
      <c r="APB16" s="113"/>
      <c r="APC16" s="113"/>
      <c r="APD16" s="113"/>
      <c r="APE16" s="113"/>
      <c r="APF16" s="113"/>
      <c r="APG16" s="113"/>
      <c r="APH16" s="113"/>
      <c r="API16" s="113"/>
      <c r="APJ16" s="113"/>
      <c r="APK16" s="113"/>
      <c r="APL16" s="113"/>
      <c r="APM16" s="113"/>
      <c r="APN16" s="113"/>
      <c r="APO16" s="113"/>
      <c r="APP16" s="113"/>
      <c r="APQ16" s="113"/>
      <c r="APR16" s="113"/>
      <c r="APS16" s="113"/>
      <c r="APT16" s="113"/>
      <c r="APU16" s="113"/>
      <c r="APV16" s="113"/>
      <c r="APW16" s="113"/>
      <c r="APX16" s="113"/>
      <c r="APY16" s="113"/>
      <c r="APZ16" s="113"/>
      <c r="AQA16" s="113"/>
      <c r="AQB16" s="113"/>
      <c r="AQC16" s="113"/>
      <c r="AQD16" s="113"/>
      <c r="AQE16" s="113"/>
      <c r="AQF16" s="113"/>
      <c r="AQG16" s="113"/>
      <c r="AQH16" s="113"/>
      <c r="AQI16" s="113"/>
      <c r="AQJ16" s="113"/>
      <c r="AQK16" s="113"/>
      <c r="AQL16" s="113"/>
      <c r="AQM16" s="113"/>
      <c r="AQN16" s="113"/>
      <c r="AQO16" s="113"/>
      <c r="AQP16" s="113"/>
      <c r="AQQ16" s="113"/>
      <c r="AQR16" s="113"/>
      <c r="AQS16" s="113"/>
      <c r="AQT16" s="113"/>
      <c r="AQU16" s="113"/>
      <c r="AQV16" s="113"/>
      <c r="AQW16" s="113"/>
      <c r="AQX16" s="113"/>
      <c r="AQY16" s="113"/>
      <c r="AQZ16" s="113"/>
      <c r="ARA16" s="113"/>
      <c r="ARB16" s="113"/>
      <c r="ARC16" s="113"/>
      <c r="ARD16" s="113"/>
      <c r="ARE16" s="113"/>
      <c r="ARF16" s="113"/>
      <c r="ARG16" s="113"/>
      <c r="ARH16" s="113"/>
      <c r="ARI16" s="113"/>
      <c r="ARJ16" s="113"/>
      <c r="ARK16" s="113"/>
      <c r="ARL16" s="113"/>
      <c r="ARM16" s="113"/>
      <c r="ARN16" s="113"/>
      <c r="ARO16" s="113"/>
      <c r="ARP16" s="113"/>
      <c r="ARQ16" s="113"/>
      <c r="ARR16" s="113"/>
      <c r="ARS16" s="113"/>
      <c r="ART16" s="113"/>
      <c r="ARU16" s="113"/>
      <c r="ARV16" s="113"/>
      <c r="ARW16" s="113"/>
      <c r="ARX16" s="113"/>
      <c r="ARY16" s="113"/>
      <c r="ARZ16" s="113"/>
      <c r="ASA16" s="113"/>
      <c r="ASB16" s="113"/>
      <c r="ASC16" s="113"/>
      <c r="ASD16" s="113"/>
      <c r="ASE16" s="113"/>
      <c r="ASF16" s="113"/>
      <c r="ASG16" s="113"/>
      <c r="ASH16" s="113"/>
      <c r="ASI16" s="113"/>
      <c r="ASJ16" s="113"/>
      <c r="ASK16" s="113"/>
      <c r="ASL16" s="113"/>
      <c r="ASM16" s="113"/>
      <c r="ASN16" s="113"/>
      <c r="ASO16" s="113"/>
      <c r="ASP16" s="113"/>
      <c r="ASQ16" s="113"/>
      <c r="ASR16" s="113"/>
      <c r="ASS16" s="113"/>
      <c r="AST16" s="113"/>
      <c r="ASU16" s="113"/>
      <c r="ASV16" s="113"/>
      <c r="ASW16" s="113"/>
      <c r="ASX16" s="113"/>
      <c r="ASY16" s="113"/>
      <c r="ASZ16" s="113"/>
      <c r="ATA16" s="113"/>
      <c r="ATB16" s="113"/>
      <c r="ATC16" s="113"/>
      <c r="ATD16" s="113"/>
      <c r="ATE16" s="113"/>
      <c r="ATF16" s="113"/>
      <c r="ATG16" s="113"/>
      <c r="ATH16" s="113"/>
      <c r="ATI16" s="113"/>
      <c r="ATJ16" s="113"/>
      <c r="ATK16" s="113"/>
      <c r="ATL16" s="113"/>
      <c r="ATM16" s="113"/>
      <c r="ATN16" s="113"/>
      <c r="ATO16" s="113"/>
      <c r="ATP16" s="113"/>
      <c r="ATQ16" s="113"/>
      <c r="ATR16" s="113"/>
      <c r="ATS16" s="113"/>
      <c r="ATT16" s="113"/>
      <c r="ATU16" s="113"/>
      <c r="ATV16" s="113"/>
      <c r="ATW16" s="113"/>
      <c r="ATX16" s="113"/>
      <c r="ATY16" s="113"/>
      <c r="ATZ16" s="113"/>
      <c r="AUA16" s="113"/>
      <c r="AUB16" s="113"/>
      <c r="AUC16" s="113"/>
      <c r="AUD16" s="113"/>
      <c r="AUE16" s="113"/>
      <c r="AUF16" s="113"/>
      <c r="AUG16" s="113"/>
      <c r="AUH16" s="113"/>
      <c r="AUI16" s="113"/>
      <c r="AUJ16" s="113"/>
      <c r="AUK16" s="113"/>
      <c r="AUL16" s="113"/>
      <c r="AUM16" s="113"/>
      <c r="AUN16" s="113"/>
      <c r="AUO16" s="113"/>
      <c r="AUP16" s="113"/>
      <c r="AUQ16" s="113"/>
      <c r="AUR16" s="113"/>
      <c r="AUS16" s="113"/>
      <c r="AUT16" s="113"/>
      <c r="AUU16" s="113"/>
      <c r="AUV16" s="113"/>
      <c r="AUW16" s="113"/>
      <c r="AUX16" s="113"/>
      <c r="AUY16" s="113"/>
      <c r="AUZ16" s="113"/>
      <c r="AVA16" s="113"/>
      <c r="AVB16" s="113"/>
      <c r="AVC16" s="113"/>
      <c r="AVD16" s="113"/>
      <c r="AVE16" s="113"/>
      <c r="AVF16" s="113"/>
      <c r="AVG16" s="113"/>
      <c r="AVH16" s="113"/>
      <c r="AVI16" s="113"/>
      <c r="AVJ16" s="113"/>
      <c r="AVK16" s="113"/>
      <c r="AVL16" s="113"/>
      <c r="AVM16" s="113"/>
      <c r="AVN16" s="113"/>
      <c r="AVO16" s="113"/>
      <c r="AVP16" s="113"/>
      <c r="AVQ16" s="113"/>
      <c r="AVR16" s="113"/>
      <c r="AVS16" s="113"/>
      <c r="AVT16" s="113"/>
      <c r="AVU16" s="113"/>
      <c r="AVV16" s="113"/>
      <c r="AVW16" s="113"/>
      <c r="AVX16" s="113"/>
      <c r="AVY16" s="113"/>
      <c r="AVZ16" s="113"/>
      <c r="AWA16" s="113"/>
      <c r="AWB16" s="113"/>
      <c r="AWC16" s="113"/>
      <c r="AWD16" s="113"/>
      <c r="AWE16" s="113"/>
      <c r="AWF16" s="113"/>
      <c r="AWG16" s="113"/>
      <c r="AWH16" s="113"/>
      <c r="AWI16" s="113"/>
      <c r="AWJ16" s="113"/>
      <c r="AWK16" s="113"/>
      <c r="AWL16" s="113"/>
      <c r="AWM16" s="113"/>
      <c r="AWN16" s="113"/>
      <c r="AWO16" s="113"/>
      <c r="AWP16" s="113"/>
      <c r="AWQ16" s="113"/>
      <c r="AWR16" s="113"/>
      <c r="AWS16" s="113"/>
      <c r="AWT16" s="113"/>
      <c r="AWU16" s="113"/>
      <c r="AWV16" s="113"/>
      <c r="AWW16" s="113"/>
      <c r="AWX16" s="113"/>
      <c r="AWY16" s="113"/>
      <c r="AWZ16" s="113"/>
      <c r="AXA16" s="113"/>
      <c r="AXB16" s="113"/>
      <c r="AXC16" s="113"/>
      <c r="AXD16" s="113"/>
      <c r="AXE16" s="113"/>
      <c r="AXF16" s="113"/>
      <c r="AXG16" s="113"/>
      <c r="AXH16" s="113"/>
      <c r="AXI16" s="113"/>
      <c r="AXJ16" s="113"/>
      <c r="AXK16" s="113"/>
      <c r="AXL16" s="113"/>
      <c r="AXM16" s="113"/>
      <c r="AXN16" s="113"/>
      <c r="AXO16" s="113"/>
      <c r="AXP16" s="113"/>
      <c r="AXQ16" s="113"/>
      <c r="AXR16" s="113"/>
      <c r="AXS16" s="113"/>
      <c r="AXT16" s="113"/>
      <c r="AXU16" s="113"/>
      <c r="AXV16" s="113"/>
      <c r="AXW16" s="113"/>
      <c r="AXX16" s="113"/>
      <c r="AXY16" s="113"/>
      <c r="AXZ16" s="113"/>
      <c r="AYA16" s="113"/>
      <c r="AYB16" s="113"/>
      <c r="AYC16" s="113"/>
      <c r="AYD16" s="113"/>
      <c r="AYE16" s="113"/>
      <c r="AYF16" s="113"/>
      <c r="AYG16" s="113"/>
      <c r="AYH16" s="113"/>
      <c r="AYI16" s="113"/>
      <c r="AYJ16" s="113"/>
      <c r="AYK16" s="113"/>
      <c r="AYL16" s="113"/>
      <c r="AYM16" s="113"/>
      <c r="AYN16" s="113"/>
      <c r="AYO16" s="113"/>
      <c r="AYP16" s="113"/>
      <c r="AYQ16" s="113"/>
      <c r="AYR16" s="113"/>
      <c r="AYS16" s="113"/>
      <c r="AYT16" s="113"/>
      <c r="AYU16" s="113"/>
      <c r="AYV16" s="113"/>
      <c r="AYW16" s="113"/>
      <c r="AYX16" s="113"/>
      <c r="AYY16" s="113"/>
      <c r="AYZ16" s="113"/>
      <c r="AZA16" s="113"/>
      <c r="AZB16" s="113"/>
      <c r="AZC16" s="113"/>
      <c r="AZD16" s="113"/>
      <c r="AZE16" s="113"/>
      <c r="AZF16" s="113"/>
      <c r="AZG16" s="113"/>
      <c r="AZH16" s="113"/>
      <c r="AZI16" s="113"/>
      <c r="AZJ16" s="113"/>
      <c r="AZK16" s="113"/>
      <c r="AZL16" s="113"/>
      <c r="AZM16" s="113"/>
      <c r="AZN16" s="113"/>
      <c r="AZO16" s="113"/>
      <c r="AZP16" s="113"/>
      <c r="AZQ16" s="113"/>
      <c r="AZR16" s="113"/>
      <c r="AZS16" s="113"/>
      <c r="AZT16" s="113"/>
      <c r="AZU16" s="113"/>
      <c r="AZV16" s="113"/>
      <c r="AZW16" s="113"/>
      <c r="AZX16" s="113"/>
      <c r="AZY16" s="113"/>
      <c r="AZZ16" s="113"/>
      <c r="BAA16" s="113"/>
      <c r="BAB16" s="113"/>
      <c r="BAC16" s="113"/>
      <c r="BAD16" s="113"/>
      <c r="BAE16" s="113"/>
      <c r="BAF16" s="113"/>
      <c r="BAG16" s="113"/>
      <c r="BAH16" s="113"/>
      <c r="BAI16" s="113"/>
      <c r="BAJ16" s="113"/>
      <c r="BAK16" s="113"/>
      <c r="BAL16" s="113"/>
      <c r="BAM16" s="113"/>
      <c r="BAN16" s="113"/>
      <c r="BAO16" s="113"/>
      <c r="BAP16" s="113"/>
      <c r="BAQ16" s="113"/>
      <c r="BAR16" s="113"/>
      <c r="BAS16" s="113"/>
      <c r="BAT16" s="113"/>
      <c r="BAU16" s="113"/>
      <c r="BAV16" s="113"/>
      <c r="BAW16" s="113"/>
      <c r="BAX16" s="113"/>
      <c r="BAY16" s="113"/>
      <c r="BAZ16" s="113"/>
      <c r="BBA16" s="113"/>
      <c r="BBB16" s="113"/>
      <c r="BBC16" s="113"/>
      <c r="BBD16" s="113"/>
      <c r="BBE16" s="113"/>
      <c r="BBF16" s="113"/>
      <c r="BBG16" s="113"/>
      <c r="BBH16" s="113"/>
      <c r="BBI16" s="113"/>
      <c r="BBJ16" s="113"/>
      <c r="BBK16" s="113"/>
      <c r="BBL16" s="113"/>
      <c r="BBM16" s="113"/>
      <c r="BBN16" s="113"/>
      <c r="BBO16" s="113"/>
      <c r="BBP16" s="113"/>
      <c r="BBQ16" s="113"/>
      <c r="BBR16" s="113"/>
      <c r="BBS16" s="113"/>
      <c r="BBT16" s="113"/>
      <c r="BBU16" s="113"/>
      <c r="BBV16" s="113"/>
      <c r="BBW16" s="113"/>
      <c r="BBX16" s="113"/>
      <c r="BBY16" s="113"/>
      <c r="BBZ16" s="113"/>
      <c r="BCA16" s="113"/>
      <c r="BCB16" s="113"/>
      <c r="BCC16" s="113"/>
      <c r="BCD16" s="113"/>
      <c r="BCE16" s="113"/>
      <c r="BCF16" s="113"/>
      <c r="BCG16" s="113"/>
      <c r="BCH16" s="113"/>
      <c r="BCI16" s="113"/>
      <c r="BCJ16" s="113"/>
      <c r="BCK16" s="113"/>
      <c r="BCL16" s="113"/>
      <c r="BCM16" s="113"/>
      <c r="BCN16" s="113"/>
      <c r="BCO16" s="113"/>
      <c r="BCP16" s="113"/>
      <c r="BCQ16" s="113"/>
      <c r="BCR16" s="113"/>
      <c r="BCS16" s="113"/>
      <c r="BCT16" s="113"/>
      <c r="BCU16" s="113"/>
      <c r="BCV16" s="113"/>
      <c r="BCW16" s="113"/>
      <c r="BCX16" s="113"/>
      <c r="BCY16" s="113"/>
      <c r="BCZ16" s="113"/>
      <c r="BDA16" s="113"/>
      <c r="BDB16" s="113"/>
      <c r="BDC16" s="113"/>
      <c r="BDD16" s="113"/>
      <c r="BDE16" s="113"/>
      <c r="BDF16" s="113"/>
      <c r="BDG16" s="113"/>
      <c r="BDH16" s="113"/>
      <c r="BDI16" s="113"/>
      <c r="BDJ16" s="113"/>
      <c r="BDK16" s="113"/>
      <c r="BDL16" s="113"/>
      <c r="BDM16" s="113"/>
      <c r="BDN16" s="113"/>
      <c r="BDO16" s="113"/>
      <c r="BDP16" s="113"/>
      <c r="BDQ16" s="113"/>
      <c r="BDR16" s="113"/>
      <c r="BDS16" s="113"/>
      <c r="BDT16" s="113"/>
      <c r="BDU16" s="113"/>
      <c r="BDV16" s="113"/>
      <c r="BDW16" s="113"/>
      <c r="BDX16" s="113"/>
      <c r="BDY16" s="113"/>
      <c r="BDZ16" s="113"/>
      <c r="BEA16" s="113"/>
      <c r="BEB16" s="113"/>
      <c r="BEC16" s="113"/>
      <c r="BED16" s="113"/>
      <c r="BEE16" s="113"/>
      <c r="BEF16" s="113"/>
      <c r="BEG16" s="113"/>
      <c r="BEH16" s="113"/>
      <c r="BEI16" s="113"/>
      <c r="BEJ16" s="113"/>
      <c r="BEK16" s="113"/>
      <c r="BEL16" s="113"/>
      <c r="BEM16" s="113"/>
      <c r="BEN16" s="113"/>
      <c r="BEO16" s="113"/>
      <c r="BEP16" s="113"/>
      <c r="BEQ16" s="113"/>
      <c r="BER16" s="113"/>
      <c r="BES16" s="113"/>
      <c r="BET16" s="113"/>
      <c r="BEU16" s="113"/>
      <c r="BEV16" s="113"/>
      <c r="BEW16" s="113"/>
      <c r="BEX16" s="113"/>
      <c r="BEY16" s="113"/>
      <c r="BEZ16" s="113"/>
      <c r="BFA16" s="113"/>
      <c r="BFB16" s="113"/>
      <c r="BFC16" s="113"/>
      <c r="BFD16" s="113"/>
      <c r="BFE16" s="113"/>
      <c r="BFF16" s="113"/>
      <c r="BFG16" s="113"/>
      <c r="BFH16" s="113"/>
      <c r="BFI16" s="113"/>
      <c r="BFJ16" s="113"/>
      <c r="BFK16" s="113"/>
      <c r="BFL16" s="113"/>
      <c r="BFM16" s="113"/>
      <c r="BFN16" s="113"/>
      <c r="BFO16" s="113"/>
      <c r="BFP16" s="113"/>
      <c r="BFQ16" s="113"/>
      <c r="BFR16" s="113"/>
      <c r="BFS16" s="113"/>
      <c r="BFT16" s="113"/>
      <c r="BFU16" s="113"/>
      <c r="BFV16" s="113"/>
      <c r="BFW16" s="113"/>
      <c r="BFX16" s="113"/>
      <c r="BFY16" s="113"/>
      <c r="BFZ16" s="113"/>
      <c r="BGA16" s="113"/>
      <c r="BGB16" s="113"/>
      <c r="BGC16" s="113"/>
      <c r="BGD16" s="113"/>
      <c r="BGE16" s="113"/>
      <c r="BGF16" s="113"/>
      <c r="BGG16" s="113"/>
      <c r="BGH16" s="113"/>
      <c r="BGI16" s="113"/>
      <c r="BGJ16" s="113"/>
      <c r="BGK16" s="113"/>
      <c r="BGL16" s="113"/>
      <c r="BGM16" s="113"/>
      <c r="BGN16" s="113"/>
      <c r="BGO16" s="113"/>
      <c r="BGP16" s="113"/>
      <c r="BGQ16" s="113"/>
      <c r="BGR16" s="113"/>
      <c r="BGS16" s="113"/>
      <c r="BGT16" s="113"/>
      <c r="BGU16" s="113"/>
      <c r="BGV16" s="113"/>
      <c r="BGW16" s="113"/>
      <c r="BGX16" s="113"/>
      <c r="BGY16" s="113"/>
      <c r="BGZ16" s="113"/>
      <c r="BHA16" s="113"/>
      <c r="BHB16" s="113"/>
      <c r="BHC16" s="113"/>
      <c r="BHD16" s="113"/>
      <c r="BHE16" s="113"/>
      <c r="BHF16" s="113"/>
      <c r="BHG16" s="113"/>
      <c r="BHH16" s="113"/>
      <c r="BHI16" s="113"/>
      <c r="BHJ16" s="113"/>
      <c r="BHK16" s="113"/>
      <c r="BHL16" s="113"/>
      <c r="BHM16" s="113"/>
      <c r="BHN16" s="113"/>
      <c r="BHO16" s="113"/>
      <c r="BHP16" s="113"/>
      <c r="BHQ16" s="113"/>
      <c r="BHR16" s="113"/>
      <c r="BHS16" s="113"/>
      <c r="BHT16" s="113"/>
      <c r="BHU16" s="113"/>
      <c r="BHV16" s="113"/>
      <c r="BHW16" s="113"/>
      <c r="BHX16" s="113"/>
      <c r="BHY16" s="113"/>
      <c r="BHZ16" s="113"/>
      <c r="BIA16" s="113"/>
      <c r="BIB16" s="113"/>
      <c r="BIC16" s="113"/>
      <c r="BID16" s="113"/>
      <c r="BIE16" s="113"/>
      <c r="BIF16" s="113"/>
      <c r="BIG16" s="113"/>
      <c r="BIH16" s="113"/>
      <c r="BII16" s="113"/>
      <c r="BIJ16" s="113"/>
      <c r="BIK16" s="113"/>
      <c r="BIL16" s="113"/>
      <c r="BIM16" s="113"/>
      <c r="BIN16" s="113"/>
      <c r="BIO16" s="113"/>
      <c r="BIP16" s="113"/>
      <c r="BIQ16" s="113"/>
      <c r="BIR16" s="113"/>
      <c r="BIS16" s="113"/>
      <c r="BIT16" s="113"/>
      <c r="BIU16" s="113"/>
      <c r="BIV16" s="113"/>
      <c r="BIW16" s="113"/>
      <c r="BIX16" s="113"/>
      <c r="BIY16" s="113"/>
      <c r="BIZ16" s="113"/>
      <c r="BJA16" s="113"/>
      <c r="BJB16" s="113"/>
      <c r="BJC16" s="113"/>
      <c r="BJD16" s="113"/>
      <c r="BJE16" s="113"/>
      <c r="BJF16" s="113"/>
      <c r="BJG16" s="113"/>
      <c r="BJH16" s="113"/>
      <c r="BJI16" s="113"/>
      <c r="BJJ16" s="113"/>
      <c r="BJK16" s="113"/>
      <c r="BJL16" s="113"/>
      <c r="BJM16" s="113"/>
      <c r="BJN16" s="113"/>
      <c r="BJO16" s="113"/>
      <c r="BJP16" s="113"/>
      <c r="BJQ16" s="113"/>
      <c r="BJR16" s="113"/>
      <c r="BJS16" s="113"/>
      <c r="BJT16" s="113"/>
      <c r="BJU16" s="113"/>
      <c r="BJV16" s="113"/>
      <c r="BJW16" s="113"/>
      <c r="BJX16" s="113"/>
      <c r="BJY16" s="113"/>
      <c r="BJZ16" s="113"/>
      <c r="BKA16" s="113"/>
      <c r="BKB16" s="113"/>
      <c r="BKC16" s="113"/>
      <c r="BKD16" s="113"/>
      <c r="BKE16" s="113"/>
      <c r="BKF16" s="113"/>
      <c r="BKG16" s="113"/>
      <c r="BKH16" s="113"/>
      <c r="BKI16" s="113"/>
      <c r="BKJ16" s="113"/>
      <c r="BKK16" s="113"/>
      <c r="BKL16" s="113"/>
      <c r="BKM16" s="113"/>
      <c r="BKN16" s="113"/>
      <c r="BKO16" s="113"/>
      <c r="BKP16" s="113"/>
      <c r="BKQ16" s="113"/>
      <c r="BKR16" s="113"/>
      <c r="BKS16" s="113"/>
      <c r="BKT16" s="113"/>
      <c r="BKU16" s="113"/>
      <c r="BKV16" s="113"/>
      <c r="BKW16" s="113"/>
      <c r="BKX16" s="113"/>
      <c r="BKY16" s="113"/>
      <c r="BKZ16" s="113"/>
      <c r="BLA16" s="113"/>
      <c r="BLB16" s="113"/>
      <c r="BLC16" s="113"/>
      <c r="BLD16" s="113"/>
      <c r="BLE16" s="113"/>
      <c r="BLF16" s="113"/>
      <c r="BLG16" s="113"/>
      <c r="BLH16" s="113"/>
      <c r="BLI16" s="113"/>
      <c r="BLJ16" s="113"/>
      <c r="BLK16" s="113"/>
      <c r="BLL16" s="113"/>
      <c r="BLM16" s="113"/>
      <c r="BLN16" s="113"/>
      <c r="BLO16" s="113"/>
      <c r="BLP16" s="113"/>
      <c r="BLQ16" s="113"/>
      <c r="BLR16" s="113"/>
      <c r="BLS16" s="113"/>
      <c r="BLT16" s="113"/>
      <c r="BLU16" s="113"/>
      <c r="BLV16" s="113"/>
      <c r="BLW16" s="113"/>
      <c r="BLX16" s="113"/>
      <c r="BLY16" s="113"/>
      <c r="BLZ16" s="113"/>
      <c r="BMA16" s="113"/>
      <c r="BMB16" s="113"/>
      <c r="BMC16" s="113"/>
      <c r="BMD16" s="113"/>
      <c r="BME16" s="113"/>
      <c r="BMF16" s="113"/>
      <c r="BMG16" s="113"/>
      <c r="BMH16" s="113"/>
      <c r="BMI16" s="113"/>
      <c r="BMJ16" s="113"/>
      <c r="BMK16" s="113"/>
      <c r="BML16" s="113"/>
      <c r="BMM16" s="113"/>
      <c r="BMN16" s="113"/>
      <c r="BMO16" s="113"/>
      <c r="BMP16" s="113"/>
      <c r="BMQ16" s="113"/>
      <c r="BMR16" s="113"/>
      <c r="BMS16" s="113"/>
      <c r="BMT16" s="113"/>
      <c r="BMU16" s="113"/>
      <c r="BMV16" s="113"/>
      <c r="BMW16" s="113"/>
      <c r="BMX16" s="113"/>
      <c r="BMY16" s="113"/>
      <c r="BMZ16" s="113"/>
      <c r="BNA16" s="113"/>
      <c r="BNB16" s="113"/>
      <c r="BNC16" s="113"/>
      <c r="BND16" s="113"/>
      <c r="BNE16" s="113"/>
      <c r="BNF16" s="113"/>
      <c r="BNG16" s="113"/>
      <c r="BNH16" s="113"/>
      <c r="BNI16" s="113"/>
      <c r="BNJ16" s="113"/>
      <c r="BNK16" s="113"/>
      <c r="BNL16" s="113"/>
      <c r="BNM16" s="113"/>
      <c r="BNN16" s="113"/>
      <c r="BNO16" s="113"/>
      <c r="BNP16" s="113"/>
      <c r="BNQ16" s="113"/>
      <c r="BNR16" s="113"/>
      <c r="BNS16" s="113"/>
      <c r="BNT16" s="113"/>
      <c r="BNU16" s="113"/>
      <c r="BNV16" s="113"/>
      <c r="BNW16" s="113"/>
      <c r="BNX16" s="113"/>
      <c r="BNY16" s="113"/>
      <c r="BNZ16" s="113"/>
      <c r="BOA16" s="113"/>
      <c r="BOB16" s="113"/>
      <c r="BOC16" s="113"/>
      <c r="BOD16" s="113"/>
      <c r="BOE16" s="113"/>
      <c r="BOF16" s="113"/>
      <c r="BOG16" s="113"/>
      <c r="BOH16" s="113"/>
      <c r="BOI16" s="113"/>
      <c r="BOJ16" s="113"/>
      <c r="BOK16" s="113"/>
      <c r="BOL16" s="113"/>
      <c r="BOM16" s="113"/>
      <c r="BON16" s="113"/>
      <c r="BOO16" s="113"/>
      <c r="BOP16" s="113"/>
      <c r="BOQ16" s="113"/>
      <c r="BOR16" s="113"/>
      <c r="BOS16" s="113"/>
      <c r="BOT16" s="113"/>
      <c r="BOU16" s="113"/>
      <c r="BOV16" s="113"/>
      <c r="BOW16" s="113"/>
      <c r="BOX16" s="113"/>
      <c r="BOY16" s="113"/>
      <c r="BOZ16" s="113"/>
      <c r="BPA16" s="113"/>
      <c r="BPB16" s="113"/>
      <c r="BPC16" s="113"/>
      <c r="BPD16" s="113"/>
      <c r="BPE16" s="113"/>
      <c r="BPF16" s="113"/>
      <c r="BPG16" s="113"/>
      <c r="BPH16" s="113"/>
      <c r="BPI16" s="113"/>
      <c r="BPJ16" s="113"/>
      <c r="BPK16" s="113"/>
      <c r="BPL16" s="113"/>
      <c r="BPM16" s="113"/>
      <c r="BPN16" s="113"/>
      <c r="BPO16" s="113"/>
      <c r="BPP16" s="113"/>
      <c r="BPQ16" s="113"/>
      <c r="BPR16" s="113"/>
      <c r="BPS16" s="113"/>
      <c r="BPT16" s="113"/>
      <c r="BPU16" s="113"/>
      <c r="BPV16" s="113"/>
      <c r="BPW16" s="113"/>
      <c r="BPX16" s="113"/>
      <c r="BPY16" s="113"/>
      <c r="BPZ16" s="113"/>
      <c r="BQA16" s="113"/>
      <c r="BQB16" s="113"/>
      <c r="BQC16" s="113"/>
      <c r="BQD16" s="113"/>
      <c r="BQE16" s="113"/>
      <c r="BQF16" s="113"/>
      <c r="BQG16" s="113"/>
      <c r="BQH16" s="113"/>
      <c r="BQI16" s="113"/>
      <c r="BQJ16" s="113"/>
      <c r="BQK16" s="113"/>
      <c r="BQL16" s="113"/>
      <c r="BQM16" s="113"/>
      <c r="BQN16" s="113"/>
      <c r="BQO16" s="113"/>
      <c r="BQP16" s="113"/>
      <c r="BQQ16" s="113"/>
      <c r="BQR16" s="113"/>
      <c r="BQS16" s="113"/>
      <c r="BQT16" s="113"/>
      <c r="BQU16" s="113"/>
      <c r="BQV16" s="113"/>
      <c r="BQW16" s="113"/>
      <c r="BQX16" s="113"/>
      <c r="BQY16" s="113"/>
      <c r="BQZ16" s="113"/>
      <c r="BRA16" s="113"/>
      <c r="BRB16" s="113"/>
      <c r="BRC16" s="113"/>
      <c r="BRD16" s="113"/>
      <c r="BRE16" s="113"/>
      <c r="BRF16" s="113"/>
      <c r="BRG16" s="113"/>
      <c r="BRH16" s="113"/>
      <c r="BRI16" s="113"/>
      <c r="BRJ16" s="113"/>
      <c r="BRK16" s="113"/>
      <c r="BRL16" s="113"/>
      <c r="BRM16" s="113"/>
      <c r="BRN16" s="113"/>
      <c r="BRO16" s="113"/>
      <c r="BRP16" s="113"/>
      <c r="BRQ16" s="113"/>
      <c r="BRR16" s="113"/>
      <c r="BRS16" s="113"/>
      <c r="BRT16" s="113"/>
      <c r="BRU16" s="113"/>
      <c r="BRV16" s="113"/>
      <c r="BRW16" s="113"/>
      <c r="BRX16" s="113"/>
      <c r="BRY16" s="113"/>
      <c r="BRZ16" s="113"/>
      <c r="BSA16" s="113"/>
      <c r="BSB16" s="113"/>
      <c r="BSC16" s="113"/>
      <c r="BSD16" s="113"/>
      <c r="BSE16" s="113"/>
      <c r="BSF16" s="113"/>
      <c r="BSG16" s="113"/>
      <c r="BSH16" s="113"/>
      <c r="BSI16" s="113"/>
      <c r="BSJ16" s="113"/>
      <c r="BSK16" s="113"/>
      <c r="BSL16" s="113"/>
      <c r="BSM16" s="113"/>
      <c r="BSN16" s="113"/>
      <c r="BSO16" s="113"/>
      <c r="BSP16" s="113"/>
      <c r="BSQ16" s="113"/>
      <c r="BSR16" s="113"/>
      <c r="BSS16" s="113"/>
      <c r="BST16" s="113"/>
      <c r="BSU16" s="113"/>
      <c r="BSV16" s="113"/>
      <c r="BSW16" s="113"/>
      <c r="BSX16" s="113"/>
      <c r="BSY16" s="113"/>
      <c r="BSZ16" s="113"/>
      <c r="BTA16" s="113"/>
      <c r="BTB16" s="113"/>
      <c r="BTC16" s="113"/>
      <c r="BTD16" s="113"/>
      <c r="BTE16" s="113"/>
      <c r="BTF16" s="113"/>
      <c r="BTG16" s="113"/>
      <c r="BTH16" s="113"/>
      <c r="BTI16" s="113"/>
      <c r="BTJ16" s="113"/>
      <c r="BTK16" s="113"/>
      <c r="BTL16" s="113"/>
      <c r="BTM16" s="113"/>
      <c r="BTN16" s="113"/>
      <c r="BTO16" s="113"/>
      <c r="BTP16" s="113"/>
      <c r="BTQ16" s="113"/>
      <c r="BTR16" s="113"/>
      <c r="BTS16" s="113"/>
      <c r="BTT16" s="113"/>
      <c r="BTU16" s="113"/>
      <c r="BTV16" s="113"/>
      <c r="BTW16" s="113"/>
      <c r="BTX16" s="113"/>
      <c r="BTY16" s="113"/>
      <c r="BTZ16" s="113"/>
      <c r="BUA16" s="113"/>
      <c r="BUB16" s="113"/>
      <c r="BUC16" s="113"/>
      <c r="BUD16" s="113"/>
      <c r="BUE16" s="113"/>
      <c r="BUF16" s="113"/>
      <c r="BUG16" s="113"/>
      <c r="BUH16" s="113"/>
      <c r="BUI16" s="113"/>
      <c r="BUJ16" s="113"/>
      <c r="BUK16" s="113"/>
      <c r="BUL16" s="113"/>
      <c r="BUM16" s="113"/>
      <c r="BUN16" s="113"/>
      <c r="BUO16" s="113"/>
      <c r="BUP16" s="113"/>
      <c r="BUQ16" s="113"/>
      <c r="BUR16" s="113"/>
      <c r="BUS16" s="113"/>
      <c r="BUT16" s="113"/>
      <c r="BUU16" s="113"/>
      <c r="BUV16" s="113"/>
      <c r="BUW16" s="113"/>
      <c r="BUX16" s="113"/>
      <c r="BUY16" s="113"/>
      <c r="BUZ16" s="113"/>
      <c r="BVA16" s="113"/>
      <c r="BVB16" s="113"/>
      <c r="BVC16" s="113"/>
      <c r="BVD16" s="113"/>
      <c r="BVE16" s="113"/>
      <c r="BVF16" s="113"/>
      <c r="BVG16" s="113"/>
      <c r="BVH16" s="113"/>
      <c r="BVI16" s="113"/>
      <c r="BVJ16" s="113"/>
      <c r="BVK16" s="113"/>
      <c r="BVL16" s="113"/>
      <c r="BVM16" s="113"/>
      <c r="BVN16" s="113"/>
      <c r="BVO16" s="113"/>
      <c r="BVP16" s="113"/>
      <c r="BVQ16" s="113"/>
      <c r="BVR16" s="113"/>
      <c r="BVS16" s="113"/>
      <c r="BVT16" s="113"/>
      <c r="BVU16" s="113"/>
      <c r="BVV16" s="113"/>
      <c r="BVW16" s="113"/>
      <c r="BVX16" s="113"/>
      <c r="BVY16" s="113"/>
      <c r="BVZ16" s="113"/>
      <c r="BWA16" s="113"/>
      <c r="BWB16" s="113"/>
      <c r="BWC16" s="113"/>
      <c r="BWD16" s="113"/>
      <c r="BWE16" s="113"/>
      <c r="BWF16" s="113"/>
      <c r="BWG16" s="113"/>
      <c r="BWH16" s="113"/>
      <c r="BWI16" s="113"/>
      <c r="BWJ16" s="113"/>
      <c r="BWK16" s="113"/>
      <c r="BWL16" s="113"/>
      <c r="BWM16" s="113"/>
      <c r="BWN16" s="113"/>
      <c r="BWO16" s="113"/>
      <c r="BWP16" s="113"/>
      <c r="BWQ16" s="113"/>
      <c r="BWR16" s="113"/>
      <c r="BWS16" s="113"/>
      <c r="BWT16" s="113"/>
      <c r="BWU16" s="113"/>
      <c r="BWV16" s="113"/>
      <c r="BWW16" s="113"/>
      <c r="BWX16" s="113"/>
      <c r="BWY16" s="113"/>
      <c r="BWZ16" s="113"/>
      <c r="BXA16" s="113"/>
      <c r="BXB16" s="113"/>
      <c r="BXC16" s="113"/>
      <c r="BXD16" s="113"/>
      <c r="BXE16" s="113"/>
      <c r="BXF16" s="113"/>
      <c r="BXG16" s="113"/>
      <c r="BXH16" s="113"/>
      <c r="BXI16" s="113"/>
      <c r="BXJ16" s="113"/>
      <c r="BXK16" s="113"/>
      <c r="BXL16" s="113"/>
      <c r="BXM16" s="113"/>
      <c r="BXN16" s="113"/>
      <c r="BXO16" s="113"/>
      <c r="BXP16" s="113"/>
      <c r="BXQ16" s="113"/>
      <c r="BXR16" s="113"/>
      <c r="BXS16" s="113"/>
      <c r="BXT16" s="113"/>
      <c r="BXU16" s="113"/>
      <c r="BXV16" s="113"/>
      <c r="BXW16" s="113"/>
      <c r="BXX16" s="113"/>
      <c r="BXY16" s="113"/>
      <c r="BXZ16" s="113"/>
      <c r="BYA16" s="113"/>
      <c r="BYB16" s="113"/>
      <c r="BYC16" s="113"/>
      <c r="BYD16" s="113"/>
      <c r="BYE16" s="113"/>
      <c r="BYF16" s="113"/>
      <c r="BYG16" s="113"/>
      <c r="BYH16" s="113"/>
      <c r="BYI16" s="113"/>
      <c r="BYJ16" s="113"/>
      <c r="BYK16" s="113"/>
      <c r="BYL16" s="113"/>
      <c r="BYM16" s="113"/>
      <c r="BYN16" s="113"/>
      <c r="BYO16" s="113"/>
      <c r="BYP16" s="113"/>
      <c r="BYQ16" s="113"/>
      <c r="BYR16" s="113"/>
      <c r="BYS16" s="113"/>
      <c r="BYT16" s="113"/>
      <c r="BYU16" s="113"/>
      <c r="BYV16" s="113"/>
      <c r="BYW16" s="113"/>
      <c r="BYX16" s="113"/>
      <c r="BYY16" s="113"/>
      <c r="BYZ16" s="113"/>
      <c r="BZA16" s="113"/>
      <c r="BZB16" s="113"/>
      <c r="BZC16" s="113"/>
      <c r="BZD16" s="113"/>
      <c r="BZE16" s="113"/>
      <c r="BZF16" s="113"/>
      <c r="BZG16" s="113"/>
      <c r="BZH16" s="113"/>
      <c r="BZI16" s="113"/>
      <c r="BZJ16" s="113"/>
      <c r="BZK16" s="113"/>
      <c r="BZL16" s="113"/>
      <c r="BZM16" s="113"/>
      <c r="BZN16" s="113"/>
      <c r="BZO16" s="113"/>
      <c r="BZP16" s="113"/>
      <c r="BZQ16" s="113"/>
      <c r="BZR16" s="113"/>
      <c r="BZS16" s="113"/>
      <c r="BZT16" s="113"/>
      <c r="BZU16" s="113"/>
      <c r="BZV16" s="113"/>
      <c r="BZW16" s="113"/>
      <c r="BZX16" s="113"/>
      <c r="BZY16" s="113"/>
      <c r="BZZ16" s="113"/>
      <c r="CAA16" s="113"/>
      <c r="CAB16" s="113"/>
      <c r="CAC16" s="113"/>
      <c r="CAD16" s="113"/>
      <c r="CAE16" s="113"/>
      <c r="CAF16" s="113"/>
      <c r="CAG16" s="113"/>
      <c r="CAH16" s="113"/>
      <c r="CAI16" s="113"/>
      <c r="CAJ16" s="113"/>
      <c r="CAK16" s="113"/>
      <c r="CAL16" s="113"/>
      <c r="CAM16" s="113"/>
      <c r="CAN16" s="113"/>
      <c r="CAO16" s="113"/>
      <c r="CAP16" s="113"/>
      <c r="CAQ16" s="113"/>
      <c r="CAR16" s="113"/>
      <c r="CAS16" s="113"/>
      <c r="CAT16" s="113"/>
      <c r="CAU16" s="113"/>
      <c r="CAV16" s="113"/>
      <c r="CAW16" s="113"/>
      <c r="CAX16" s="113"/>
      <c r="CAY16" s="113"/>
      <c r="CAZ16" s="113"/>
      <c r="CBA16" s="113"/>
      <c r="CBB16" s="113"/>
      <c r="CBC16" s="113"/>
      <c r="CBD16" s="113"/>
      <c r="CBE16" s="113"/>
      <c r="CBF16" s="113"/>
      <c r="CBG16" s="113"/>
      <c r="CBH16" s="113"/>
      <c r="CBI16" s="113"/>
      <c r="CBJ16" s="113"/>
      <c r="CBK16" s="113"/>
      <c r="CBL16" s="113"/>
      <c r="CBM16" s="113"/>
      <c r="CBN16" s="113"/>
      <c r="CBO16" s="113"/>
      <c r="CBP16" s="113"/>
      <c r="CBQ16" s="113"/>
      <c r="CBR16" s="113"/>
      <c r="CBS16" s="113"/>
      <c r="CBT16" s="113"/>
      <c r="CBU16" s="113"/>
      <c r="CBV16" s="113"/>
      <c r="CBW16" s="113"/>
      <c r="CBX16" s="113"/>
      <c r="CBY16" s="113"/>
      <c r="CBZ16" s="113"/>
      <c r="CCA16" s="113"/>
      <c r="CCB16" s="113"/>
      <c r="CCC16" s="113"/>
      <c r="CCD16" s="113"/>
      <c r="CCE16" s="113"/>
      <c r="CCF16" s="113"/>
      <c r="CCG16" s="113"/>
      <c r="CCH16" s="113"/>
      <c r="CCI16" s="113"/>
      <c r="CCJ16" s="113"/>
      <c r="CCK16" s="113"/>
      <c r="CCL16" s="113"/>
      <c r="CCM16" s="113"/>
      <c r="CCN16" s="113"/>
      <c r="CCO16" s="113"/>
      <c r="CCP16" s="113"/>
      <c r="CCQ16" s="113"/>
      <c r="CCR16" s="113"/>
      <c r="CCS16" s="113"/>
      <c r="CCT16" s="113"/>
      <c r="CCU16" s="113"/>
      <c r="CCV16" s="113"/>
      <c r="CCW16" s="113"/>
      <c r="CCX16" s="113"/>
      <c r="CCY16" s="113"/>
      <c r="CCZ16" s="113"/>
      <c r="CDA16" s="113"/>
      <c r="CDB16" s="113"/>
      <c r="CDC16" s="113"/>
      <c r="CDD16" s="113"/>
      <c r="CDE16" s="113"/>
      <c r="CDF16" s="113"/>
      <c r="CDG16" s="113"/>
      <c r="CDH16" s="113"/>
      <c r="CDI16" s="113"/>
      <c r="CDJ16" s="113"/>
      <c r="CDK16" s="113"/>
      <c r="CDL16" s="113"/>
      <c r="CDM16" s="113"/>
      <c r="CDN16" s="113"/>
      <c r="CDO16" s="113"/>
      <c r="CDP16" s="113"/>
      <c r="CDQ16" s="113"/>
      <c r="CDR16" s="113"/>
      <c r="CDS16" s="113"/>
      <c r="CDT16" s="113"/>
      <c r="CDU16" s="113"/>
      <c r="CDV16" s="113"/>
      <c r="CDW16" s="113"/>
      <c r="CDX16" s="113"/>
      <c r="CDY16" s="113"/>
      <c r="CDZ16" s="113"/>
      <c r="CEA16" s="113"/>
      <c r="CEB16" s="113"/>
      <c r="CEC16" s="113"/>
      <c r="CED16" s="113"/>
      <c r="CEE16" s="113"/>
      <c r="CEF16" s="113"/>
      <c r="CEG16" s="113"/>
      <c r="CEH16" s="113"/>
      <c r="CEI16" s="113"/>
      <c r="CEJ16" s="113"/>
      <c r="CEK16" s="113"/>
      <c r="CEL16" s="113"/>
      <c r="CEM16" s="113"/>
      <c r="CEN16" s="113"/>
      <c r="CEO16" s="113"/>
      <c r="CEP16" s="113"/>
      <c r="CEQ16" s="113"/>
      <c r="CER16" s="113"/>
      <c r="CES16" s="113"/>
      <c r="CET16" s="113"/>
      <c r="CEU16" s="113"/>
      <c r="CEV16" s="113"/>
      <c r="CEW16" s="113"/>
      <c r="CEX16" s="113"/>
      <c r="CEY16" s="113"/>
      <c r="CEZ16" s="113"/>
      <c r="CFA16" s="113"/>
      <c r="CFB16" s="113"/>
      <c r="CFC16" s="113"/>
      <c r="CFD16" s="113"/>
      <c r="CFE16" s="113"/>
      <c r="CFF16" s="113"/>
      <c r="CFG16" s="113"/>
      <c r="CFH16" s="113"/>
      <c r="CFI16" s="113"/>
      <c r="CFJ16" s="113"/>
      <c r="CFK16" s="113"/>
      <c r="CFL16" s="113"/>
      <c r="CFM16" s="113"/>
      <c r="CFN16" s="113"/>
      <c r="CFO16" s="113"/>
      <c r="CFP16" s="113"/>
      <c r="CFQ16" s="113"/>
      <c r="CFR16" s="113"/>
      <c r="CFS16" s="113"/>
      <c r="CFT16" s="113"/>
      <c r="CFU16" s="113"/>
      <c r="CFV16" s="113"/>
      <c r="CFW16" s="113"/>
      <c r="CFX16" s="113"/>
      <c r="CFY16" s="113"/>
      <c r="CFZ16" s="113"/>
      <c r="CGA16" s="113"/>
      <c r="CGB16" s="113"/>
      <c r="CGC16" s="113"/>
      <c r="CGD16" s="113"/>
      <c r="CGE16" s="113"/>
      <c r="CGF16" s="113"/>
      <c r="CGG16" s="113"/>
      <c r="CGH16" s="113"/>
      <c r="CGI16" s="113"/>
      <c r="CGJ16" s="113"/>
      <c r="CGK16" s="113"/>
      <c r="CGL16" s="113"/>
      <c r="CGM16" s="113"/>
      <c r="CGN16" s="113"/>
      <c r="CGO16" s="113"/>
      <c r="CGP16" s="113"/>
      <c r="CGQ16" s="113"/>
      <c r="CGR16" s="113"/>
      <c r="CGS16" s="113"/>
      <c r="CGT16" s="113"/>
      <c r="CGU16" s="113"/>
      <c r="CGV16" s="113"/>
      <c r="CGW16" s="113"/>
      <c r="CGX16" s="113"/>
      <c r="CGY16" s="113"/>
      <c r="CGZ16" s="113"/>
      <c r="CHA16" s="113"/>
      <c r="CHB16" s="113"/>
      <c r="CHC16" s="113"/>
      <c r="CHD16" s="113"/>
      <c r="CHE16" s="113"/>
      <c r="CHF16" s="113"/>
      <c r="CHG16" s="113"/>
      <c r="CHH16" s="113"/>
      <c r="CHI16" s="113"/>
      <c r="CHJ16" s="113"/>
      <c r="CHK16" s="113"/>
      <c r="CHL16" s="113"/>
      <c r="CHM16" s="113"/>
      <c r="CHN16" s="113"/>
      <c r="CHO16" s="113"/>
      <c r="CHP16" s="113"/>
      <c r="CHQ16" s="113"/>
      <c r="CHR16" s="113"/>
      <c r="CHS16" s="113"/>
      <c r="CHT16" s="113"/>
      <c r="CHU16" s="113"/>
      <c r="CHV16" s="113"/>
      <c r="CHW16" s="113"/>
      <c r="CHX16" s="113"/>
      <c r="CHY16" s="113"/>
      <c r="CHZ16" s="113"/>
      <c r="CIA16" s="113"/>
      <c r="CIB16" s="113"/>
      <c r="CIC16" s="113"/>
      <c r="CID16" s="113"/>
      <c r="CIE16" s="113"/>
      <c r="CIF16" s="113"/>
      <c r="CIG16" s="113"/>
      <c r="CIH16" s="113"/>
      <c r="CII16" s="113"/>
      <c r="CIJ16" s="113"/>
      <c r="CIK16" s="113"/>
      <c r="CIL16" s="113"/>
      <c r="CIM16" s="113"/>
      <c r="CIN16" s="113"/>
      <c r="CIO16" s="113"/>
      <c r="CIP16" s="113"/>
      <c r="CIQ16" s="113"/>
      <c r="CIR16" s="113"/>
      <c r="CIS16" s="113"/>
      <c r="CIT16" s="113"/>
      <c r="CIU16" s="113"/>
      <c r="CIV16" s="113"/>
      <c r="CIW16" s="113"/>
      <c r="CIX16" s="113"/>
      <c r="CIY16" s="113"/>
      <c r="CIZ16" s="113"/>
      <c r="CJA16" s="113"/>
      <c r="CJB16" s="113"/>
      <c r="CJC16" s="113"/>
      <c r="CJD16" s="113"/>
      <c r="CJE16" s="113"/>
      <c r="CJF16" s="113"/>
      <c r="CJG16" s="113"/>
      <c r="CJH16" s="113"/>
      <c r="CJI16" s="113"/>
      <c r="CJJ16" s="113"/>
      <c r="CJK16" s="113"/>
      <c r="CJL16" s="113"/>
      <c r="CJM16" s="113"/>
      <c r="CJN16" s="113"/>
      <c r="CJO16" s="113"/>
      <c r="CJP16" s="113"/>
      <c r="CJQ16" s="113"/>
      <c r="CJR16" s="113"/>
      <c r="CJS16" s="113"/>
      <c r="CJT16" s="113"/>
      <c r="CJU16" s="113"/>
      <c r="CJV16" s="113"/>
      <c r="CJW16" s="113"/>
      <c r="CJX16" s="113"/>
      <c r="CJY16" s="113"/>
      <c r="CJZ16" s="113"/>
      <c r="CKA16" s="113"/>
      <c r="CKB16" s="113"/>
      <c r="CKC16" s="113"/>
      <c r="CKD16" s="113"/>
      <c r="CKE16" s="113"/>
      <c r="CKF16" s="113"/>
      <c r="CKG16" s="113"/>
      <c r="CKH16" s="113"/>
      <c r="CKI16" s="113"/>
      <c r="CKJ16" s="113"/>
      <c r="CKK16" s="113"/>
      <c r="CKL16" s="113"/>
      <c r="CKM16" s="113"/>
      <c r="CKN16" s="113"/>
      <c r="CKO16" s="113"/>
      <c r="CKP16" s="113"/>
      <c r="CKQ16" s="113"/>
      <c r="CKR16" s="113"/>
      <c r="CKS16" s="113"/>
      <c r="CKT16" s="113"/>
      <c r="CKU16" s="113"/>
      <c r="CKV16" s="113"/>
      <c r="CKW16" s="113"/>
      <c r="CKX16" s="113"/>
      <c r="CKY16" s="113"/>
      <c r="CKZ16" s="113"/>
      <c r="CLA16" s="113"/>
      <c r="CLB16" s="113"/>
      <c r="CLC16" s="113"/>
      <c r="CLD16" s="113"/>
      <c r="CLE16" s="113"/>
      <c r="CLF16" s="113"/>
      <c r="CLG16" s="113"/>
      <c r="CLH16" s="113"/>
      <c r="CLI16" s="113"/>
      <c r="CLJ16" s="113"/>
      <c r="CLK16" s="113"/>
      <c r="CLL16" s="113"/>
      <c r="CLM16" s="113"/>
      <c r="CLN16" s="113"/>
      <c r="CLO16" s="113"/>
      <c r="CLP16" s="113"/>
      <c r="CLQ16" s="113"/>
      <c r="CLR16" s="113"/>
      <c r="CLS16" s="113"/>
      <c r="CLT16" s="113"/>
      <c r="CLU16" s="113"/>
      <c r="CLV16" s="113"/>
      <c r="CLW16" s="113"/>
      <c r="CLX16" s="113"/>
      <c r="CLY16" s="113"/>
      <c r="CLZ16" s="113"/>
      <c r="CMA16" s="113"/>
      <c r="CMB16" s="113"/>
      <c r="CMC16" s="113"/>
      <c r="CMD16" s="113"/>
      <c r="CME16" s="113"/>
      <c r="CMF16" s="113"/>
      <c r="CMG16" s="113"/>
      <c r="CMH16" s="113"/>
      <c r="CMI16" s="113"/>
      <c r="CMJ16" s="113"/>
      <c r="CMK16" s="113"/>
      <c r="CML16" s="113"/>
      <c r="CMM16" s="113"/>
      <c r="CMN16" s="113"/>
      <c r="CMO16" s="113"/>
      <c r="CMP16" s="113"/>
      <c r="CMQ16" s="113"/>
      <c r="CMR16" s="113"/>
      <c r="CMS16" s="113"/>
      <c r="CMT16" s="113"/>
      <c r="CMU16" s="113"/>
      <c r="CMV16" s="113"/>
      <c r="CMW16" s="113"/>
      <c r="CMX16" s="113"/>
      <c r="CMY16" s="113"/>
      <c r="CMZ16" s="113"/>
      <c r="CNA16" s="113"/>
      <c r="CNB16" s="113"/>
      <c r="CNC16" s="113"/>
      <c r="CND16" s="113"/>
      <c r="CNE16" s="113"/>
      <c r="CNF16" s="113"/>
      <c r="CNG16" s="113"/>
      <c r="CNH16" s="113"/>
      <c r="CNI16" s="113"/>
      <c r="CNJ16" s="113"/>
      <c r="CNK16" s="113"/>
      <c r="CNL16" s="113"/>
      <c r="CNM16" s="113"/>
      <c r="CNN16" s="113"/>
      <c r="CNO16" s="113"/>
      <c r="CNP16" s="113"/>
      <c r="CNQ16" s="113"/>
      <c r="CNR16" s="113"/>
      <c r="CNS16" s="113"/>
      <c r="CNT16" s="113"/>
      <c r="CNU16" s="113"/>
      <c r="CNV16" s="113"/>
      <c r="CNW16" s="113"/>
      <c r="CNX16" s="113"/>
      <c r="CNY16" s="113"/>
      <c r="CNZ16" s="113"/>
      <c r="COA16" s="113"/>
      <c r="COB16" s="113"/>
      <c r="COC16" s="113"/>
      <c r="COD16" s="113"/>
      <c r="COE16" s="113"/>
      <c r="COF16" s="113"/>
      <c r="COG16" s="113"/>
      <c r="COH16" s="113"/>
      <c r="COI16" s="113"/>
      <c r="COJ16" s="113"/>
      <c r="COK16" s="113"/>
      <c r="COL16" s="113"/>
      <c r="COM16" s="113"/>
      <c r="CON16" s="113"/>
      <c r="COO16" s="113"/>
      <c r="COP16" s="113"/>
      <c r="COQ16" s="113"/>
      <c r="COR16" s="113"/>
      <c r="COS16" s="113"/>
      <c r="COT16" s="113"/>
      <c r="COU16" s="113"/>
      <c r="COV16" s="113"/>
      <c r="COW16" s="113"/>
      <c r="COX16" s="113"/>
      <c r="COY16" s="113"/>
      <c r="COZ16" s="113"/>
      <c r="CPA16" s="113"/>
      <c r="CPB16" s="113"/>
      <c r="CPC16" s="113"/>
      <c r="CPD16" s="113"/>
      <c r="CPE16" s="113"/>
      <c r="CPF16" s="113"/>
      <c r="CPG16" s="113"/>
      <c r="CPH16" s="113"/>
      <c r="CPI16" s="113"/>
      <c r="CPJ16" s="113"/>
      <c r="CPK16" s="113"/>
      <c r="CPL16" s="113"/>
      <c r="CPM16" s="113"/>
      <c r="CPN16" s="113"/>
      <c r="CPO16" s="113"/>
      <c r="CPP16" s="113"/>
      <c r="CPQ16" s="113"/>
      <c r="CPR16" s="113"/>
      <c r="CPS16" s="113"/>
      <c r="CPT16" s="113"/>
      <c r="CPU16" s="113"/>
      <c r="CPV16" s="113"/>
      <c r="CPW16" s="113"/>
      <c r="CPX16" s="113"/>
      <c r="CPY16" s="113"/>
      <c r="CPZ16" s="113"/>
      <c r="CQA16" s="113"/>
      <c r="CQB16" s="113"/>
      <c r="CQC16" s="113"/>
      <c r="CQD16" s="113"/>
      <c r="CQE16" s="113"/>
      <c r="CQF16" s="113"/>
      <c r="CQG16" s="113"/>
      <c r="CQH16" s="113"/>
      <c r="CQI16" s="113"/>
      <c r="CQJ16" s="113"/>
      <c r="CQK16" s="113"/>
      <c r="CQL16" s="113"/>
      <c r="CQM16" s="113"/>
      <c r="CQN16" s="113"/>
      <c r="CQO16" s="113"/>
      <c r="CQP16" s="113"/>
      <c r="CQQ16" s="113"/>
      <c r="CQR16" s="113"/>
      <c r="CQS16" s="113"/>
      <c r="CQT16" s="113"/>
      <c r="CQU16" s="113"/>
      <c r="CQV16" s="113"/>
      <c r="CQW16" s="113"/>
      <c r="CQX16" s="113"/>
      <c r="CQY16" s="113"/>
      <c r="CQZ16" s="113"/>
      <c r="CRA16" s="113"/>
      <c r="CRB16" s="113"/>
      <c r="CRC16" s="113"/>
      <c r="CRD16" s="113"/>
      <c r="CRE16" s="113"/>
      <c r="CRF16" s="113"/>
      <c r="CRG16" s="113"/>
      <c r="CRH16" s="113"/>
      <c r="CRI16" s="113"/>
      <c r="CRJ16" s="113"/>
      <c r="CRK16" s="113"/>
      <c r="CRL16" s="113"/>
      <c r="CRM16" s="113"/>
      <c r="CRN16" s="113"/>
      <c r="CRO16" s="113"/>
      <c r="CRP16" s="113"/>
      <c r="CRQ16" s="113"/>
      <c r="CRR16" s="113"/>
      <c r="CRS16" s="113"/>
      <c r="CRT16" s="113"/>
      <c r="CRU16" s="113"/>
      <c r="CRV16" s="113"/>
      <c r="CRW16" s="113"/>
      <c r="CRX16" s="113"/>
      <c r="CRY16" s="113"/>
      <c r="CRZ16" s="113"/>
      <c r="CSA16" s="113"/>
      <c r="CSB16" s="113"/>
      <c r="CSC16" s="113"/>
      <c r="CSD16" s="113"/>
      <c r="CSE16" s="113"/>
      <c r="CSF16" s="113"/>
      <c r="CSG16" s="113"/>
      <c r="CSH16" s="113"/>
      <c r="CSI16" s="113"/>
      <c r="CSJ16" s="113"/>
      <c r="CSK16" s="113"/>
      <c r="CSL16" s="113"/>
      <c r="CSM16" s="113"/>
      <c r="CSN16" s="113"/>
      <c r="CSO16" s="113"/>
      <c r="CSP16" s="113"/>
      <c r="CSQ16" s="113"/>
      <c r="CSR16" s="113"/>
      <c r="CSS16" s="113"/>
      <c r="CST16" s="113"/>
      <c r="CSU16" s="113"/>
      <c r="CSV16" s="113"/>
      <c r="CSW16" s="113"/>
      <c r="CSX16" s="113"/>
      <c r="CSY16" s="113"/>
      <c r="CSZ16" s="113"/>
      <c r="CTA16" s="113"/>
      <c r="CTB16" s="113"/>
      <c r="CTC16" s="113"/>
      <c r="CTD16" s="113"/>
      <c r="CTE16" s="113"/>
      <c r="CTF16" s="113"/>
      <c r="CTG16" s="113"/>
      <c r="CTH16" s="113"/>
      <c r="CTI16" s="113"/>
      <c r="CTJ16" s="113"/>
      <c r="CTK16" s="113"/>
      <c r="CTL16" s="113"/>
      <c r="CTM16" s="113"/>
      <c r="CTN16" s="113"/>
      <c r="CTO16" s="113"/>
      <c r="CTP16" s="113"/>
      <c r="CTQ16" s="113"/>
      <c r="CTR16" s="113"/>
      <c r="CTS16" s="113"/>
      <c r="CTT16" s="113"/>
      <c r="CTU16" s="113"/>
      <c r="CTV16" s="113"/>
      <c r="CTW16" s="113"/>
      <c r="CTX16" s="113"/>
      <c r="CTY16" s="113"/>
      <c r="CTZ16" s="113"/>
      <c r="CUA16" s="113"/>
      <c r="CUB16" s="113"/>
      <c r="CUC16" s="113"/>
      <c r="CUD16" s="113"/>
      <c r="CUE16" s="113"/>
      <c r="CUF16" s="113"/>
      <c r="CUG16" s="113"/>
      <c r="CUH16" s="113"/>
      <c r="CUI16" s="113"/>
      <c r="CUJ16" s="113"/>
      <c r="CUK16" s="113"/>
      <c r="CUL16" s="113"/>
      <c r="CUM16" s="113"/>
      <c r="CUN16" s="113"/>
      <c r="CUO16" s="113"/>
      <c r="CUP16" s="113"/>
      <c r="CUQ16" s="113"/>
      <c r="CUR16" s="113"/>
      <c r="CUS16" s="113"/>
      <c r="CUT16" s="113"/>
      <c r="CUU16" s="113"/>
      <c r="CUV16" s="113"/>
      <c r="CUW16" s="113"/>
      <c r="CUX16" s="113"/>
      <c r="CUY16" s="113"/>
      <c r="CUZ16" s="113"/>
      <c r="CVA16" s="113"/>
      <c r="CVB16" s="113"/>
      <c r="CVC16" s="113"/>
      <c r="CVD16" s="113"/>
      <c r="CVE16" s="113"/>
      <c r="CVF16" s="113"/>
      <c r="CVG16" s="113"/>
      <c r="CVH16" s="113"/>
      <c r="CVI16" s="113"/>
      <c r="CVJ16" s="113"/>
      <c r="CVK16" s="113"/>
      <c r="CVL16" s="113"/>
      <c r="CVM16" s="113"/>
      <c r="CVN16" s="113"/>
      <c r="CVO16" s="113"/>
      <c r="CVP16" s="113"/>
      <c r="CVQ16" s="113"/>
      <c r="CVR16" s="113"/>
      <c r="CVS16" s="113"/>
      <c r="CVT16" s="113"/>
      <c r="CVU16" s="113"/>
      <c r="CVV16" s="113"/>
      <c r="CVW16" s="113"/>
      <c r="CVX16" s="113"/>
      <c r="CVY16" s="113"/>
      <c r="CVZ16" s="113"/>
      <c r="CWA16" s="113"/>
      <c r="CWB16" s="113"/>
      <c r="CWC16" s="113"/>
      <c r="CWD16" s="113"/>
      <c r="CWE16" s="113"/>
      <c r="CWF16" s="113"/>
      <c r="CWG16" s="113"/>
      <c r="CWH16" s="113"/>
      <c r="CWI16" s="113"/>
      <c r="CWJ16" s="113"/>
      <c r="CWK16" s="113"/>
      <c r="CWL16" s="113"/>
      <c r="CWM16" s="113"/>
      <c r="CWN16" s="113"/>
      <c r="CWO16" s="113"/>
      <c r="CWP16" s="113"/>
      <c r="CWQ16" s="113"/>
      <c r="CWR16" s="113"/>
      <c r="CWS16" s="113"/>
      <c r="CWT16" s="113"/>
      <c r="CWU16" s="113"/>
      <c r="CWV16" s="113"/>
      <c r="CWW16" s="113"/>
      <c r="CWX16" s="113"/>
      <c r="CWY16" s="113"/>
      <c r="CWZ16" s="113"/>
      <c r="CXA16" s="113"/>
      <c r="CXB16" s="113"/>
      <c r="CXC16" s="113"/>
      <c r="CXD16" s="113"/>
      <c r="CXE16" s="113"/>
      <c r="CXF16" s="113"/>
      <c r="CXG16" s="113"/>
      <c r="CXH16" s="113"/>
      <c r="CXI16" s="113"/>
      <c r="CXJ16" s="113"/>
      <c r="CXK16" s="113"/>
      <c r="CXL16" s="113"/>
      <c r="CXM16" s="113"/>
      <c r="CXN16" s="113"/>
      <c r="CXO16" s="113"/>
      <c r="CXP16" s="113"/>
      <c r="CXQ16" s="113"/>
      <c r="CXR16" s="113"/>
      <c r="CXS16" s="113"/>
      <c r="CXT16" s="113"/>
      <c r="CXU16" s="113"/>
      <c r="CXV16" s="113"/>
      <c r="CXW16" s="113"/>
      <c r="CXX16" s="113"/>
      <c r="CXY16" s="113"/>
      <c r="CXZ16" s="113"/>
      <c r="CYA16" s="113"/>
      <c r="CYB16" s="113"/>
      <c r="CYC16" s="113"/>
      <c r="CYD16" s="113"/>
      <c r="CYE16" s="113"/>
      <c r="CYF16" s="113"/>
      <c r="CYG16" s="113"/>
      <c r="CYH16" s="113"/>
      <c r="CYI16" s="113"/>
      <c r="CYJ16" s="113"/>
      <c r="CYK16" s="113"/>
      <c r="CYL16" s="113"/>
      <c r="CYM16" s="113"/>
      <c r="CYN16" s="113"/>
      <c r="CYO16" s="113"/>
      <c r="CYP16" s="113"/>
      <c r="CYQ16" s="113"/>
      <c r="CYR16" s="113"/>
      <c r="CYS16" s="113"/>
      <c r="CYT16" s="113"/>
      <c r="CYU16" s="113"/>
      <c r="CYV16" s="113"/>
      <c r="CYW16" s="113"/>
      <c r="CYX16" s="113"/>
      <c r="CYY16" s="113"/>
      <c r="CYZ16" s="113"/>
      <c r="CZA16" s="113"/>
      <c r="CZB16" s="113"/>
      <c r="CZC16" s="113"/>
      <c r="CZD16" s="113"/>
      <c r="CZE16" s="113"/>
      <c r="CZF16" s="113"/>
      <c r="CZG16" s="113"/>
      <c r="CZH16" s="113"/>
      <c r="CZI16" s="113"/>
      <c r="CZJ16" s="113"/>
      <c r="CZK16" s="113"/>
      <c r="CZL16" s="113"/>
      <c r="CZM16" s="113"/>
      <c r="CZN16" s="113"/>
      <c r="CZO16" s="113"/>
      <c r="CZP16" s="113"/>
      <c r="CZQ16" s="113"/>
      <c r="CZR16" s="113"/>
      <c r="CZS16" s="113"/>
      <c r="CZT16" s="113"/>
      <c r="CZU16" s="113"/>
      <c r="CZV16" s="113"/>
      <c r="CZW16" s="113"/>
      <c r="CZX16" s="113"/>
      <c r="CZY16" s="113"/>
      <c r="CZZ16" s="113"/>
      <c r="DAA16" s="113"/>
      <c r="DAB16" s="113"/>
      <c r="DAC16" s="113"/>
      <c r="DAD16" s="113"/>
      <c r="DAE16" s="113"/>
      <c r="DAF16" s="113"/>
      <c r="DAG16" s="113"/>
      <c r="DAH16" s="113"/>
      <c r="DAI16" s="113"/>
      <c r="DAJ16" s="113"/>
      <c r="DAK16" s="113"/>
      <c r="DAL16" s="113"/>
      <c r="DAM16" s="113"/>
      <c r="DAN16" s="113"/>
      <c r="DAO16" s="113"/>
      <c r="DAP16" s="113"/>
      <c r="DAQ16" s="113"/>
      <c r="DAR16" s="113"/>
      <c r="DAS16" s="113"/>
      <c r="DAT16" s="113"/>
      <c r="DAU16" s="113"/>
      <c r="DAV16" s="113"/>
      <c r="DAW16" s="113"/>
      <c r="DAX16" s="113"/>
      <c r="DAY16" s="113"/>
      <c r="DAZ16" s="113"/>
      <c r="DBA16" s="113"/>
      <c r="DBB16" s="113"/>
      <c r="DBC16" s="113"/>
      <c r="DBD16" s="113"/>
      <c r="DBE16" s="113"/>
      <c r="DBF16" s="113"/>
      <c r="DBG16" s="113"/>
      <c r="DBH16" s="113"/>
      <c r="DBI16" s="113"/>
      <c r="DBJ16" s="113"/>
      <c r="DBK16" s="113"/>
      <c r="DBL16" s="113"/>
      <c r="DBM16" s="113"/>
      <c r="DBN16" s="113"/>
      <c r="DBO16" s="113"/>
      <c r="DBP16" s="113"/>
      <c r="DBQ16" s="113"/>
      <c r="DBR16" s="113"/>
      <c r="DBS16" s="113"/>
      <c r="DBT16" s="113"/>
      <c r="DBU16" s="113"/>
      <c r="DBV16" s="113"/>
      <c r="DBW16" s="113"/>
      <c r="DBX16" s="113"/>
      <c r="DBY16" s="113"/>
      <c r="DBZ16" s="113"/>
      <c r="DCA16" s="113"/>
      <c r="DCB16" s="113"/>
      <c r="DCC16" s="113"/>
      <c r="DCD16" s="113"/>
      <c r="DCE16" s="113"/>
      <c r="DCF16" s="113"/>
      <c r="DCG16" s="113"/>
      <c r="DCH16" s="113"/>
      <c r="DCI16" s="113"/>
      <c r="DCJ16" s="113"/>
      <c r="DCK16" s="113"/>
      <c r="DCL16" s="113"/>
      <c r="DCM16" s="113"/>
      <c r="DCN16" s="113"/>
      <c r="DCO16" s="113"/>
      <c r="DCP16" s="113"/>
      <c r="DCQ16" s="113"/>
      <c r="DCR16" s="113"/>
      <c r="DCS16" s="113"/>
      <c r="DCT16" s="113"/>
      <c r="DCU16" s="113"/>
      <c r="DCV16" s="113"/>
      <c r="DCW16" s="113"/>
      <c r="DCX16" s="113"/>
      <c r="DCY16" s="113"/>
      <c r="DCZ16" s="113"/>
      <c r="DDA16" s="113"/>
      <c r="DDB16" s="113"/>
      <c r="DDC16" s="113"/>
      <c r="DDD16" s="113"/>
      <c r="DDE16" s="113"/>
      <c r="DDF16" s="113"/>
      <c r="DDG16" s="113"/>
      <c r="DDH16" s="113"/>
      <c r="DDI16" s="113"/>
      <c r="DDJ16" s="113"/>
      <c r="DDK16" s="113"/>
      <c r="DDL16" s="113"/>
      <c r="DDM16" s="113"/>
      <c r="DDN16" s="113"/>
      <c r="DDO16" s="113"/>
      <c r="DDP16" s="113"/>
      <c r="DDQ16" s="113"/>
      <c r="DDR16" s="113"/>
      <c r="DDS16" s="113"/>
      <c r="DDT16" s="113"/>
      <c r="DDU16" s="113"/>
      <c r="DDV16" s="113"/>
      <c r="DDW16" s="113"/>
      <c r="DDX16" s="113"/>
      <c r="DDY16" s="113"/>
      <c r="DDZ16" s="113"/>
      <c r="DEA16" s="113"/>
      <c r="DEB16" s="113"/>
      <c r="DEC16" s="113"/>
      <c r="DED16" s="113"/>
      <c r="DEE16" s="113"/>
      <c r="DEF16" s="113"/>
      <c r="DEG16" s="113"/>
      <c r="DEH16" s="113"/>
      <c r="DEI16" s="113"/>
      <c r="DEJ16" s="113"/>
      <c r="DEK16" s="113"/>
      <c r="DEL16" s="113"/>
      <c r="DEM16" s="113"/>
      <c r="DEN16" s="113"/>
      <c r="DEO16" s="113"/>
      <c r="DEP16" s="113"/>
      <c r="DEQ16" s="113"/>
      <c r="DER16" s="113"/>
      <c r="DES16" s="113"/>
      <c r="DET16" s="113"/>
      <c r="DEU16" s="113"/>
      <c r="DEV16" s="113"/>
      <c r="DEW16" s="113"/>
      <c r="DEX16" s="113"/>
      <c r="DEY16" s="113"/>
      <c r="DEZ16" s="113"/>
      <c r="DFA16" s="113"/>
      <c r="DFB16" s="113"/>
      <c r="DFC16" s="113"/>
      <c r="DFD16" s="113"/>
      <c r="DFE16" s="113"/>
      <c r="DFF16" s="113"/>
      <c r="DFG16" s="113"/>
      <c r="DFH16" s="113"/>
      <c r="DFI16" s="113"/>
      <c r="DFJ16" s="113"/>
      <c r="DFK16" s="113"/>
      <c r="DFL16" s="113"/>
      <c r="DFM16" s="113"/>
      <c r="DFN16" s="113"/>
      <c r="DFO16" s="113"/>
      <c r="DFP16" s="113"/>
      <c r="DFQ16" s="113"/>
      <c r="DFR16" s="113"/>
      <c r="DFS16" s="113"/>
      <c r="DFT16" s="113"/>
      <c r="DFU16" s="113"/>
      <c r="DFV16" s="113"/>
      <c r="DFW16" s="113"/>
      <c r="DFX16" s="113"/>
      <c r="DFY16" s="113"/>
      <c r="DFZ16" s="113"/>
      <c r="DGA16" s="113"/>
      <c r="DGB16" s="113"/>
      <c r="DGC16" s="113"/>
      <c r="DGD16" s="113"/>
      <c r="DGE16" s="113"/>
      <c r="DGF16" s="113"/>
      <c r="DGG16" s="113"/>
      <c r="DGH16" s="113"/>
      <c r="DGI16" s="113"/>
      <c r="DGJ16" s="113"/>
      <c r="DGK16" s="113"/>
      <c r="DGL16" s="113"/>
      <c r="DGM16" s="113"/>
      <c r="DGN16" s="113"/>
      <c r="DGO16" s="113"/>
      <c r="DGP16" s="113"/>
      <c r="DGQ16" s="113"/>
      <c r="DGR16" s="113"/>
      <c r="DGS16" s="113"/>
      <c r="DGT16" s="113"/>
      <c r="DGU16" s="113"/>
      <c r="DGV16" s="113"/>
      <c r="DGW16" s="113"/>
      <c r="DGX16" s="113"/>
      <c r="DGY16" s="113"/>
      <c r="DGZ16" s="113"/>
      <c r="DHA16" s="113"/>
      <c r="DHB16" s="113"/>
      <c r="DHC16" s="113"/>
      <c r="DHD16" s="113"/>
      <c r="DHE16" s="113"/>
      <c r="DHF16" s="113"/>
      <c r="DHG16" s="113"/>
      <c r="DHH16" s="113"/>
      <c r="DHI16" s="113"/>
      <c r="DHJ16" s="113"/>
      <c r="DHK16" s="113"/>
      <c r="DHL16" s="113"/>
      <c r="DHM16" s="113"/>
      <c r="DHN16" s="113"/>
      <c r="DHO16" s="113"/>
      <c r="DHP16" s="113"/>
      <c r="DHQ16" s="113"/>
      <c r="DHR16" s="113"/>
      <c r="DHS16" s="113"/>
      <c r="DHT16" s="113"/>
      <c r="DHU16" s="113"/>
      <c r="DHV16" s="113"/>
      <c r="DHW16" s="113"/>
      <c r="DHX16" s="113"/>
      <c r="DHY16" s="113"/>
      <c r="DHZ16" s="113"/>
      <c r="DIA16" s="113"/>
      <c r="DIB16" s="113"/>
      <c r="DIC16" s="113"/>
      <c r="DID16" s="113"/>
      <c r="DIE16" s="113"/>
      <c r="DIF16" s="113"/>
      <c r="DIG16" s="113"/>
      <c r="DIH16" s="113"/>
      <c r="DII16" s="113"/>
      <c r="DIJ16" s="113"/>
      <c r="DIK16" s="113"/>
      <c r="DIL16" s="113"/>
      <c r="DIM16" s="113"/>
      <c r="DIN16" s="113"/>
      <c r="DIO16" s="113"/>
      <c r="DIP16" s="113"/>
      <c r="DIQ16" s="113"/>
      <c r="DIR16" s="113"/>
      <c r="DIS16" s="113"/>
      <c r="DIT16" s="113"/>
      <c r="DIU16" s="113"/>
      <c r="DIV16" s="113"/>
      <c r="DIW16" s="113"/>
      <c r="DIX16" s="113"/>
      <c r="DIY16" s="113"/>
      <c r="DIZ16" s="113"/>
      <c r="DJA16" s="113"/>
      <c r="DJB16" s="113"/>
      <c r="DJC16" s="113"/>
      <c r="DJD16" s="113"/>
      <c r="DJE16" s="113"/>
      <c r="DJF16" s="113"/>
      <c r="DJG16" s="113"/>
      <c r="DJH16" s="113"/>
      <c r="DJI16" s="113"/>
      <c r="DJJ16" s="113"/>
      <c r="DJK16" s="113"/>
      <c r="DJL16" s="113"/>
      <c r="DJM16" s="113"/>
      <c r="DJN16" s="113"/>
      <c r="DJO16" s="113"/>
      <c r="DJP16" s="113"/>
      <c r="DJQ16" s="113"/>
      <c r="DJR16" s="113"/>
      <c r="DJS16" s="113"/>
      <c r="DJT16" s="113"/>
      <c r="DJU16" s="113"/>
      <c r="DJV16" s="113"/>
      <c r="DJW16" s="113"/>
      <c r="DJX16" s="113"/>
      <c r="DJY16" s="113"/>
      <c r="DJZ16" s="113"/>
      <c r="DKA16" s="113"/>
      <c r="DKB16" s="113"/>
      <c r="DKC16" s="113"/>
      <c r="DKD16" s="113"/>
      <c r="DKE16" s="113"/>
      <c r="DKF16" s="113"/>
      <c r="DKG16" s="113"/>
      <c r="DKH16" s="113"/>
      <c r="DKI16" s="113"/>
      <c r="DKJ16" s="113"/>
      <c r="DKK16" s="113"/>
      <c r="DKL16" s="113"/>
      <c r="DKM16" s="113"/>
      <c r="DKN16" s="113"/>
      <c r="DKO16" s="113"/>
      <c r="DKP16" s="113"/>
      <c r="DKQ16" s="113"/>
      <c r="DKR16" s="113"/>
      <c r="DKS16" s="113"/>
      <c r="DKT16" s="113"/>
      <c r="DKU16" s="113"/>
      <c r="DKV16" s="113"/>
      <c r="DKW16" s="113"/>
      <c r="DKX16" s="113"/>
      <c r="DKY16" s="113"/>
      <c r="DKZ16" s="113"/>
      <c r="DLA16" s="113"/>
      <c r="DLB16" s="113"/>
      <c r="DLC16" s="113"/>
      <c r="DLD16" s="113"/>
      <c r="DLE16" s="113"/>
      <c r="DLF16" s="113"/>
      <c r="DLG16" s="113"/>
      <c r="DLH16" s="113"/>
      <c r="DLI16" s="113"/>
      <c r="DLJ16" s="113"/>
      <c r="DLK16" s="113"/>
      <c r="DLL16" s="113"/>
      <c r="DLM16" s="113"/>
      <c r="DLN16" s="113"/>
      <c r="DLO16" s="113"/>
      <c r="DLP16" s="113"/>
      <c r="DLQ16" s="113"/>
      <c r="DLR16" s="113"/>
      <c r="DLS16" s="113"/>
      <c r="DLT16" s="113"/>
      <c r="DLU16" s="113"/>
      <c r="DLV16" s="113"/>
      <c r="DLW16" s="113"/>
      <c r="DLX16" s="113"/>
      <c r="DLY16" s="113"/>
      <c r="DLZ16" s="113"/>
      <c r="DMA16" s="113"/>
      <c r="DMB16" s="113"/>
      <c r="DMC16" s="113"/>
      <c r="DMD16" s="113"/>
      <c r="DME16" s="113"/>
      <c r="DMF16" s="113"/>
      <c r="DMG16" s="113"/>
      <c r="DMH16" s="113"/>
      <c r="DMI16" s="113"/>
      <c r="DMJ16" s="113"/>
      <c r="DMK16" s="113"/>
      <c r="DML16" s="113"/>
      <c r="DMM16" s="113"/>
      <c r="DMN16" s="113"/>
      <c r="DMO16" s="113"/>
      <c r="DMP16" s="113"/>
      <c r="DMQ16" s="113"/>
      <c r="DMR16" s="113"/>
      <c r="DMS16" s="113"/>
      <c r="DMT16" s="113"/>
      <c r="DMU16" s="113"/>
      <c r="DMV16" s="113"/>
      <c r="DMW16" s="113"/>
      <c r="DMX16" s="113"/>
      <c r="DMY16" s="113"/>
      <c r="DMZ16" s="113"/>
      <c r="DNA16" s="113"/>
      <c r="DNB16" s="113"/>
      <c r="DNC16" s="113"/>
      <c r="DND16" s="113"/>
      <c r="DNE16" s="113"/>
      <c r="DNF16" s="113"/>
      <c r="DNG16" s="113"/>
      <c r="DNH16" s="113"/>
      <c r="DNI16" s="113"/>
      <c r="DNJ16" s="113"/>
      <c r="DNK16" s="113"/>
      <c r="DNL16" s="113"/>
      <c r="DNM16" s="113"/>
      <c r="DNN16" s="113"/>
      <c r="DNO16" s="113"/>
      <c r="DNP16" s="113"/>
      <c r="DNQ16" s="113"/>
      <c r="DNR16" s="113"/>
      <c r="DNS16" s="113"/>
      <c r="DNT16" s="113"/>
      <c r="DNU16" s="113"/>
      <c r="DNV16" s="113"/>
      <c r="DNW16" s="113"/>
      <c r="DNX16" s="113"/>
      <c r="DNY16" s="113"/>
      <c r="DNZ16" s="113"/>
      <c r="DOA16" s="113"/>
      <c r="DOB16" s="113"/>
      <c r="DOC16" s="113"/>
      <c r="DOD16" s="113"/>
      <c r="DOE16" s="113"/>
      <c r="DOF16" s="113"/>
      <c r="DOG16" s="113"/>
      <c r="DOH16" s="113"/>
      <c r="DOI16" s="113"/>
      <c r="DOJ16" s="113"/>
      <c r="DOK16" s="113"/>
      <c r="DOL16" s="113"/>
      <c r="DOM16" s="113"/>
      <c r="DON16" s="113"/>
      <c r="DOO16" s="113"/>
      <c r="DOP16" s="113"/>
      <c r="DOQ16" s="113"/>
      <c r="DOR16" s="113"/>
      <c r="DOS16" s="113"/>
      <c r="DOT16" s="113"/>
      <c r="DOU16" s="113"/>
      <c r="DOV16" s="113"/>
      <c r="DOW16" s="113"/>
      <c r="DOX16" s="113"/>
      <c r="DOY16" s="113"/>
      <c r="DOZ16" s="113"/>
      <c r="DPA16" s="113"/>
      <c r="DPB16" s="113"/>
      <c r="DPC16" s="113"/>
      <c r="DPD16" s="113"/>
      <c r="DPE16" s="113"/>
      <c r="DPF16" s="113"/>
      <c r="DPG16" s="113"/>
      <c r="DPH16" s="113"/>
      <c r="DPI16" s="113"/>
      <c r="DPJ16" s="113"/>
      <c r="DPK16" s="113"/>
      <c r="DPL16" s="113"/>
      <c r="DPM16" s="113"/>
      <c r="DPN16" s="113"/>
      <c r="DPO16" s="113"/>
      <c r="DPP16" s="113"/>
      <c r="DPQ16" s="113"/>
      <c r="DPR16" s="113"/>
      <c r="DPS16" s="113"/>
      <c r="DPT16" s="113"/>
      <c r="DPU16" s="113"/>
      <c r="DPV16" s="113"/>
      <c r="DPW16" s="113"/>
      <c r="DPX16" s="113"/>
      <c r="DPY16" s="113"/>
      <c r="DPZ16" s="113"/>
      <c r="DQA16" s="113"/>
      <c r="DQB16" s="113"/>
      <c r="DQC16" s="113"/>
      <c r="DQD16" s="113"/>
      <c r="DQE16" s="113"/>
      <c r="DQF16" s="113"/>
      <c r="DQG16" s="113"/>
      <c r="DQH16" s="113"/>
      <c r="DQI16" s="113"/>
      <c r="DQJ16" s="113"/>
      <c r="DQK16" s="113"/>
      <c r="DQL16" s="113"/>
      <c r="DQM16" s="113"/>
      <c r="DQN16" s="113"/>
      <c r="DQO16" s="113"/>
      <c r="DQP16" s="113"/>
      <c r="DQQ16" s="113"/>
      <c r="DQR16" s="113"/>
      <c r="DQS16" s="113"/>
      <c r="DQT16" s="113"/>
      <c r="DQU16" s="113"/>
      <c r="DQV16" s="113"/>
      <c r="DQW16" s="113"/>
      <c r="DQX16" s="113"/>
      <c r="DQY16" s="113"/>
      <c r="DQZ16" s="113"/>
      <c r="DRA16" s="113"/>
      <c r="DRB16" s="113"/>
      <c r="DRC16" s="113"/>
      <c r="DRD16" s="113"/>
      <c r="DRE16" s="113"/>
      <c r="DRF16" s="113"/>
      <c r="DRG16" s="113"/>
      <c r="DRH16" s="113"/>
      <c r="DRI16" s="113"/>
      <c r="DRJ16" s="113"/>
      <c r="DRK16" s="113"/>
      <c r="DRL16" s="113"/>
      <c r="DRM16" s="113"/>
      <c r="DRN16" s="113"/>
      <c r="DRO16" s="113"/>
      <c r="DRP16" s="113"/>
      <c r="DRQ16" s="113"/>
      <c r="DRR16" s="113"/>
      <c r="DRS16" s="113"/>
      <c r="DRT16" s="113"/>
      <c r="DRU16" s="113"/>
      <c r="DRV16" s="113"/>
      <c r="DRW16" s="113"/>
      <c r="DRX16" s="113"/>
      <c r="DRY16" s="113"/>
      <c r="DRZ16" s="113"/>
      <c r="DSA16" s="113"/>
      <c r="DSB16" s="113"/>
      <c r="DSC16" s="113"/>
      <c r="DSD16" s="113"/>
      <c r="DSE16" s="113"/>
      <c r="DSF16" s="113"/>
      <c r="DSG16" s="113"/>
      <c r="DSH16" s="113"/>
      <c r="DSI16" s="113"/>
      <c r="DSJ16" s="113"/>
      <c r="DSK16" s="113"/>
      <c r="DSL16" s="113"/>
      <c r="DSM16" s="113"/>
      <c r="DSN16" s="113"/>
      <c r="DSO16" s="113"/>
      <c r="DSP16" s="113"/>
      <c r="DSQ16" s="113"/>
      <c r="DSR16" s="113"/>
      <c r="DSS16" s="113"/>
      <c r="DST16" s="113"/>
      <c r="DSU16" s="113"/>
      <c r="DSV16" s="113"/>
      <c r="DSW16" s="113"/>
      <c r="DSX16" s="113"/>
      <c r="DSY16" s="113"/>
      <c r="DSZ16" s="113"/>
      <c r="DTA16" s="113"/>
      <c r="DTB16" s="113"/>
      <c r="DTC16" s="113"/>
      <c r="DTD16" s="113"/>
      <c r="DTE16" s="113"/>
      <c r="DTF16" s="113"/>
      <c r="DTG16" s="113"/>
      <c r="DTH16" s="113"/>
      <c r="DTI16" s="113"/>
      <c r="DTJ16" s="113"/>
      <c r="DTK16" s="113"/>
      <c r="DTL16" s="113"/>
      <c r="DTM16" s="113"/>
      <c r="DTN16" s="113"/>
      <c r="DTO16" s="113"/>
      <c r="DTP16" s="113"/>
      <c r="DTQ16" s="113"/>
      <c r="DTR16" s="113"/>
      <c r="DTS16" s="113"/>
      <c r="DTT16" s="113"/>
      <c r="DTU16" s="113"/>
      <c r="DTV16" s="113"/>
      <c r="DTW16" s="113"/>
      <c r="DTX16" s="113"/>
      <c r="DTY16" s="113"/>
      <c r="DTZ16" s="113"/>
      <c r="DUA16" s="113"/>
      <c r="DUB16" s="113"/>
      <c r="DUC16" s="113"/>
      <c r="DUD16" s="113"/>
      <c r="DUE16" s="113"/>
      <c r="DUF16" s="113"/>
      <c r="DUG16" s="113"/>
      <c r="DUH16" s="113"/>
      <c r="DUI16" s="113"/>
      <c r="DUJ16" s="113"/>
      <c r="DUK16" s="113"/>
      <c r="DUL16" s="113"/>
      <c r="DUM16" s="113"/>
      <c r="DUN16" s="113"/>
      <c r="DUO16" s="113"/>
      <c r="DUP16" s="113"/>
      <c r="DUQ16" s="113"/>
      <c r="DUR16" s="113"/>
      <c r="DUS16" s="113"/>
      <c r="DUT16" s="113"/>
      <c r="DUU16" s="113"/>
      <c r="DUV16" s="113"/>
      <c r="DUW16" s="113"/>
      <c r="DUX16" s="113"/>
      <c r="DUY16" s="113"/>
      <c r="DUZ16" s="113"/>
      <c r="DVA16" s="113"/>
      <c r="DVB16" s="113"/>
      <c r="DVC16" s="113"/>
      <c r="DVD16" s="113"/>
      <c r="DVE16" s="113"/>
      <c r="DVF16" s="113"/>
      <c r="DVG16" s="113"/>
      <c r="DVH16" s="113"/>
      <c r="DVI16" s="113"/>
      <c r="DVJ16" s="113"/>
      <c r="DVK16" s="113"/>
      <c r="DVL16" s="113"/>
      <c r="DVM16" s="113"/>
      <c r="DVN16" s="113"/>
      <c r="DVO16" s="113"/>
      <c r="DVP16" s="113"/>
      <c r="DVQ16" s="113"/>
      <c r="DVR16" s="113"/>
      <c r="DVS16" s="113"/>
      <c r="DVT16" s="113"/>
      <c r="DVU16" s="113"/>
      <c r="DVV16" s="113"/>
      <c r="DVW16" s="113"/>
      <c r="DVX16" s="113"/>
      <c r="DVY16" s="113"/>
      <c r="DVZ16" s="113"/>
      <c r="DWA16" s="113"/>
      <c r="DWB16" s="113"/>
      <c r="DWC16" s="113"/>
      <c r="DWD16" s="113"/>
      <c r="DWE16" s="113"/>
      <c r="DWF16" s="113"/>
      <c r="DWG16" s="113"/>
      <c r="DWH16" s="113"/>
      <c r="DWI16" s="113"/>
      <c r="DWJ16" s="113"/>
      <c r="DWK16" s="113"/>
      <c r="DWL16" s="113"/>
      <c r="DWM16" s="113"/>
      <c r="DWN16" s="113"/>
      <c r="DWO16" s="113"/>
      <c r="DWP16" s="113"/>
      <c r="DWQ16" s="113"/>
      <c r="DWR16" s="113"/>
      <c r="DWS16" s="113"/>
      <c r="DWT16" s="113"/>
      <c r="DWU16" s="113"/>
      <c r="DWV16" s="113"/>
      <c r="DWW16" s="113"/>
      <c r="DWX16" s="113"/>
      <c r="DWY16" s="113"/>
      <c r="DWZ16" s="113"/>
      <c r="DXA16" s="113"/>
      <c r="DXB16" s="113"/>
      <c r="DXC16" s="113"/>
      <c r="DXD16" s="113"/>
      <c r="DXE16" s="113"/>
      <c r="DXF16" s="113"/>
      <c r="DXG16" s="113"/>
      <c r="DXH16" s="113"/>
      <c r="DXI16" s="113"/>
      <c r="DXJ16" s="113"/>
      <c r="DXK16" s="113"/>
      <c r="DXL16" s="113"/>
      <c r="DXM16" s="113"/>
      <c r="DXN16" s="113"/>
      <c r="DXO16" s="113"/>
      <c r="DXP16" s="113"/>
      <c r="DXQ16" s="113"/>
      <c r="DXR16" s="113"/>
      <c r="DXS16" s="113"/>
      <c r="DXT16" s="113"/>
      <c r="DXU16" s="113"/>
      <c r="DXV16" s="113"/>
      <c r="DXW16" s="113"/>
      <c r="DXX16" s="113"/>
      <c r="DXY16" s="113"/>
      <c r="DXZ16" s="113"/>
      <c r="DYA16" s="113"/>
      <c r="DYB16" s="113"/>
      <c r="DYC16" s="113"/>
      <c r="DYD16" s="113"/>
      <c r="DYE16" s="113"/>
      <c r="DYF16" s="113"/>
      <c r="DYG16" s="113"/>
      <c r="DYH16" s="113"/>
      <c r="DYI16" s="113"/>
      <c r="DYJ16" s="113"/>
      <c r="DYK16" s="113"/>
      <c r="DYL16" s="113"/>
      <c r="DYM16" s="113"/>
      <c r="DYN16" s="113"/>
      <c r="DYO16" s="113"/>
      <c r="DYP16" s="113"/>
      <c r="DYQ16" s="113"/>
      <c r="DYR16" s="113"/>
      <c r="DYS16" s="113"/>
      <c r="DYT16" s="113"/>
      <c r="DYU16" s="113"/>
      <c r="DYV16" s="113"/>
      <c r="DYW16" s="113"/>
      <c r="DYX16" s="113"/>
      <c r="DYY16" s="113"/>
      <c r="DYZ16" s="113"/>
      <c r="DZA16" s="113"/>
      <c r="DZB16" s="113"/>
      <c r="DZC16" s="113"/>
      <c r="DZD16" s="113"/>
      <c r="DZE16" s="113"/>
      <c r="DZF16" s="113"/>
      <c r="DZG16" s="113"/>
      <c r="DZH16" s="113"/>
      <c r="DZI16" s="113"/>
      <c r="DZJ16" s="113"/>
      <c r="DZK16" s="113"/>
      <c r="DZL16" s="113"/>
      <c r="DZM16" s="113"/>
      <c r="DZN16" s="113"/>
      <c r="DZO16" s="113"/>
      <c r="DZP16" s="113"/>
      <c r="DZQ16" s="113"/>
      <c r="DZR16" s="113"/>
      <c r="DZS16" s="113"/>
      <c r="DZT16" s="113"/>
      <c r="DZU16" s="113"/>
      <c r="DZV16" s="113"/>
      <c r="DZW16" s="113"/>
      <c r="DZX16" s="113"/>
      <c r="DZY16" s="113"/>
      <c r="DZZ16" s="113"/>
      <c r="EAA16" s="113"/>
      <c r="EAB16" s="113"/>
      <c r="EAC16" s="113"/>
      <c r="EAD16" s="113"/>
      <c r="EAE16" s="113"/>
      <c r="EAF16" s="113"/>
      <c r="EAG16" s="113"/>
      <c r="EAH16" s="113"/>
      <c r="EAI16" s="113"/>
      <c r="EAJ16" s="113"/>
      <c r="EAK16" s="113"/>
      <c r="EAL16" s="113"/>
      <c r="EAM16" s="113"/>
      <c r="EAN16" s="113"/>
      <c r="EAO16" s="113"/>
      <c r="EAP16" s="113"/>
      <c r="EAQ16" s="113"/>
      <c r="EAR16" s="113"/>
      <c r="EAS16" s="113"/>
      <c r="EAT16" s="113"/>
      <c r="EAU16" s="113"/>
      <c r="EAV16" s="113"/>
      <c r="EAW16" s="113"/>
      <c r="EAX16" s="113"/>
      <c r="EAY16" s="113"/>
      <c r="EAZ16" s="113"/>
      <c r="EBA16" s="113"/>
      <c r="EBB16" s="113"/>
      <c r="EBC16" s="113"/>
      <c r="EBD16" s="113"/>
      <c r="EBE16" s="113"/>
      <c r="EBF16" s="113"/>
      <c r="EBG16" s="113"/>
      <c r="EBH16" s="113"/>
      <c r="EBI16" s="113"/>
      <c r="EBJ16" s="113"/>
      <c r="EBK16" s="113"/>
      <c r="EBL16" s="113"/>
      <c r="EBM16" s="113"/>
      <c r="EBN16" s="113"/>
      <c r="EBO16" s="113"/>
      <c r="EBP16" s="113"/>
      <c r="EBQ16" s="113"/>
      <c r="EBR16" s="113"/>
      <c r="EBS16" s="113"/>
      <c r="EBT16" s="113"/>
      <c r="EBU16" s="113"/>
      <c r="EBV16" s="113"/>
      <c r="EBW16" s="113"/>
      <c r="EBX16" s="113"/>
      <c r="EBY16" s="113"/>
      <c r="EBZ16" s="113"/>
      <c r="ECA16" s="113"/>
      <c r="ECB16" s="113"/>
      <c r="ECC16" s="113"/>
      <c r="ECD16" s="113"/>
      <c r="ECE16" s="113"/>
      <c r="ECF16" s="113"/>
      <c r="ECG16" s="113"/>
      <c r="ECH16" s="113"/>
      <c r="ECI16" s="113"/>
      <c r="ECJ16" s="113"/>
      <c r="ECK16" s="113"/>
      <c r="ECL16" s="113"/>
      <c r="ECM16" s="113"/>
      <c r="ECN16" s="113"/>
      <c r="ECO16" s="113"/>
      <c r="ECP16" s="113"/>
      <c r="ECQ16" s="113"/>
      <c r="ECR16" s="113"/>
      <c r="ECS16" s="113"/>
      <c r="ECT16" s="113"/>
      <c r="ECU16" s="113"/>
      <c r="ECV16" s="113"/>
      <c r="ECW16" s="113"/>
      <c r="ECX16" s="113"/>
      <c r="ECY16" s="113"/>
      <c r="ECZ16" s="113"/>
      <c r="EDA16" s="113"/>
      <c r="EDB16" s="113"/>
      <c r="EDC16" s="113"/>
      <c r="EDD16" s="113"/>
      <c r="EDE16" s="113"/>
      <c r="EDF16" s="113"/>
      <c r="EDG16" s="113"/>
      <c r="EDH16" s="113"/>
      <c r="EDI16" s="113"/>
      <c r="EDJ16" s="113"/>
      <c r="EDK16" s="113"/>
      <c r="EDL16" s="113"/>
      <c r="EDM16" s="113"/>
      <c r="EDN16" s="113"/>
      <c r="EDO16" s="113"/>
      <c r="EDP16" s="113"/>
      <c r="EDQ16" s="113"/>
      <c r="EDR16" s="113"/>
      <c r="EDS16" s="113"/>
      <c r="EDT16" s="113"/>
      <c r="EDU16" s="113"/>
      <c r="EDV16" s="113"/>
      <c r="EDW16" s="113"/>
      <c r="EDX16" s="113"/>
      <c r="EDY16" s="113"/>
      <c r="EDZ16" s="113"/>
      <c r="EEA16" s="113"/>
      <c r="EEB16" s="113"/>
      <c r="EEC16" s="113"/>
      <c r="EED16" s="113"/>
      <c r="EEE16" s="113"/>
      <c r="EEF16" s="113"/>
      <c r="EEG16" s="113"/>
      <c r="EEH16" s="113"/>
      <c r="EEI16" s="113"/>
      <c r="EEJ16" s="113"/>
      <c r="EEK16" s="113"/>
      <c r="EEL16" s="113"/>
      <c r="EEM16" s="113"/>
      <c r="EEN16" s="113"/>
      <c r="EEO16" s="113"/>
      <c r="EEP16" s="113"/>
      <c r="EEQ16" s="113"/>
      <c r="EER16" s="113"/>
      <c r="EES16" s="113"/>
      <c r="EET16" s="113"/>
      <c r="EEU16" s="113"/>
      <c r="EEV16" s="113"/>
      <c r="EEW16" s="113"/>
      <c r="EEX16" s="113"/>
      <c r="EEY16" s="113"/>
      <c r="EEZ16" s="113"/>
      <c r="EFA16" s="113"/>
      <c r="EFB16" s="113"/>
      <c r="EFC16" s="113"/>
      <c r="EFD16" s="113"/>
      <c r="EFE16" s="113"/>
      <c r="EFF16" s="113"/>
      <c r="EFG16" s="113"/>
      <c r="EFH16" s="113"/>
      <c r="EFI16" s="113"/>
      <c r="EFJ16" s="113"/>
      <c r="EFK16" s="113"/>
      <c r="EFL16" s="113"/>
      <c r="EFM16" s="113"/>
      <c r="EFN16" s="113"/>
      <c r="EFO16" s="113"/>
      <c r="EFP16" s="113"/>
      <c r="EFQ16" s="113"/>
      <c r="EFR16" s="113"/>
      <c r="EFS16" s="113"/>
      <c r="EFT16" s="113"/>
      <c r="EFU16" s="113"/>
      <c r="EFV16" s="113"/>
      <c r="EFW16" s="113"/>
      <c r="EFX16" s="113"/>
      <c r="EFY16" s="113"/>
      <c r="EFZ16" s="113"/>
      <c r="EGA16" s="113"/>
      <c r="EGB16" s="113"/>
      <c r="EGC16" s="113"/>
      <c r="EGD16" s="113"/>
      <c r="EGE16" s="113"/>
      <c r="EGF16" s="113"/>
      <c r="EGG16" s="113"/>
      <c r="EGH16" s="113"/>
      <c r="EGI16" s="113"/>
      <c r="EGJ16" s="113"/>
      <c r="EGK16" s="113"/>
      <c r="EGL16" s="113"/>
      <c r="EGM16" s="113"/>
      <c r="EGN16" s="113"/>
      <c r="EGO16" s="113"/>
      <c r="EGP16" s="113"/>
      <c r="EGQ16" s="113"/>
      <c r="EGR16" s="113"/>
      <c r="EGS16" s="113"/>
      <c r="EGT16" s="113"/>
      <c r="EGU16" s="113"/>
      <c r="EGV16" s="113"/>
      <c r="EGW16" s="113"/>
      <c r="EGX16" s="113"/>
      <c r="EGY16" s="113"/>
      <c r="EGZ16" s="113"/>
      <c r="EHA16" s="113"/>
      <c r="EHB16" s="113"/>
      <c r="EHC16" s="113"/>
      <c r="EHD16" s="113"/>
      <c r="EHE16" s="113"/>
      <c r="EHF16" s="113"/>
      <c r="EHG16" s="113"/>
      <c r="EHH16" s="113"/>
      <c r="EHI16" s="113"/>
      <c r="EHJ16" s="113"/>
      <c r="EHK16" s="113"/>
      <c r="EHL16" s="113"/>
      <c r="EHM16" s="113"/>
      <c r="EHN16" s="113"/>
      <c r="EHO16" s="113"/>
      <c r="EHP16" s="113"/>
      <c r="EHQ16" s="113"/>
      <c r="EHR16" s="113"/>
      <c r="EHS16" s="113"/>
      <c r="EHT16" s="113"/>
      <c r="EHU16" s="113"/>
      <c r="EHV16" s="113"/>
      <c r="EHW16" s="113"/>
      <c r="EHX16" s="113"/>
      <c r="EHY16" s="113"/>
      <c r="EHZ16" s="113"/>
      <c r="EIA16" s="113"/>
      <c r="EIB16" s="113"/>
      <c r="EIC16" s="113"/>
      <c r="EID16" s="113"/>
      <c r="EIE16" s="113"/>
      <c r="EIF16" s="113"/>
      <c r="EIG16" s="113"/>
      <c r="EIH16" s="113"/>
      <c r="EII16" s="113"/>
      <c r="EIJ16" s="113"/>
      <c r="EIK16" s="113"/>
      <c r="EIL16" s="113"/>
      <c r="EIM16" s="113"/>
      <c r="EIN16" s="113"/>
      <c r="EIO16" s="113"/>
      <c r="EIP16" s="113"/>
      <c r="EIQ16" s="113"/>
      <c r="EIR16" s="113"/>
      <c r="EIS16" s="113"/>
      <c r="EIT16" s="113"/>
      <c r="EIU16" s="113"/>
      <c r="EIV16" s="113"/>
      <c r="EIW16" s="113"/>
      <c r="EIX16" s="113"/>
      <c r="EIY16" s="113"/>
      <c r="EIZ16" s="113"/>
      <c r="EJA16" s="113"/>
      <c r="EJB16" s="113"/>
      <c r="EJC16" s="113"/>
      <c r="EJD16" s="113"/>
      <c r="EJE16" s="113"/>
      <c r="EJF16" s="113"/>
      <c r="EJG16" s="113"/>
      <c r="EJH16" s="113"/>
      <c r="EJI16" s="113"/>
      <c r="EJJ16" s="113"/>
      <c r="EJK16" s="113"/>
      <c r="EJL16" s="113"/>
      <c r="EJM16" s="113"/>
      <c r="EJN16" s="113"/>
      <c r="EJO16" s="113"/>
      <c r="EJP16" s="113"/>
      <c r="EJQ16" s="113"/>
      <c r="EJR16" s="113"/>
      <c r="EJS16" s="113"/>
      <c r="EJT16" s="113"/>
      <c r="EJU16" s="113"/>
      <c r="EJV16" s="113"/>
      <c r="EJW16" s="113"/>
      <c r="EJX16" s="113"/>
      <c r="EJY16" s="113"/>
      <c r="EJZ16" s="113"/>
      <c r="EKA16" s="113"/>
      <c r="EKB16" s="113"/>
      <c r="EKC16" s="113"/>
      <c r="EKD16" s="113"/>
      <c r="EKE16" s="113"/>
      <c r="EKF16" s="113"/>
      <c r="EKG16" s="113"/>
      <c r="EKH16" s="113"/>
      <c r="EKI16" s="113"/>
      <c r="EKJ16" s="113"/>
      <c r="EKK16" s="113"/>
      <c r="EKL16" s="113"/>
      <c r="EKM16" s="113"/>
      <c r="EKN16" s="113"/>
      <c r="EKO16" s="113"/>
      <c r="EKP16" s="113"/>
      <c r="EKQ16" s="113"/>
      <c r="EKR16" s="113"/>
      <c r="EKS16" s="113"/>
      <c r="EKT16" s="113"/>
      <c r="EKU16" s="113"/>
      <c r="EKV16" s="113"/>
      <c r="EKW16" s="113"/>
      <c r="EKX16" s="113"/>
      <c r="EKY16" s="113"/>
      <c r="EKZ16" s="113"/>
      <c r="ELA16" s="113"/>
      <c r="ELB16" s="113"/>
      <c r="ELC16" s="113"/>
      <c r="ELD16" s="113"/>
      <c r="ELE16" s="113"/>
      <c r="ELF16" s="113"/>
      <c r="ELG16" s="113"/>
      <c r="ELH16" s="113"/>
      <c r="ELI16" s="113"/>
      <c r="ELJ16" s="113"/>
      <c r="ELK16" s="113"/>
      <c r="ELL16" s="113"/>
      <c r="ELM16" s="113"/>
      <c r="ELN16" s="113"/>
      <c r="ELO16" s="113"/>
      <c r="ELP16" s="113"/>
      <c r="ELQ16" s="113"/>
      <c r="ELR16" s="113"/>
      <c r="ELS16" s="113"/>
      <c r="ELT16" s="113"/>
      <c r="ELU16" s="113"/>
      <c r="ELV16" s="113"/>
      <c r="ELW16" s="113"/>
      <c r="ELX16" s="113"/>
      <c r="ELY16" s="113"/>
      <c r="ELZ16" s="113"/>
      <c r="EMA16" s="113"/>
      <c r="EMB16" s="113"/>
      <c r="EMC16" s="113"/>
      <c r="EMD16" s="113"/>
      <c r="EME16" s="113"/>
      <c r="EMF16" s="113"/>
      <c r="EMG16" s="113"/>
      <c r="EMH16" s="113"/>
      <c r="EMI16" s="113"/>
      <c r="EMJ16" s="113"/>
      <c r="EMK16" s="113"/>
      <c r="EML16" s="113"/>
      <c r="EMM16" s="113"/>
      <c r="EMN16" s="113"/>
      <c r="EMO16" s="113"/>
      <c r="EMP16" s="113"/>
      <c r="EMQ16" s="113"/>
      <c r="EMR16" s="113"/>
      <c r="EMS16" s="113"/>
      <c r="EMT16" s="113"/>
      <c r="EMU16" s="113"/>
      <c r="EMV16" s="113"/>
      <c r="EMW16" s="113"/>
      <c r="EMX16" s="113"/>
      <c r="EMY16" s="113"/>
      <c r="EMZ16" s="113"/>
      <c r="ENA16" s="113"/>
      <c r="ENB16" s="113"/>
      <c r="ENC16" s="113"/>
      <c r="END16" s="113"/>
      <c r="ENE16" s="113"/>
      <c r="ENF16" s="113"/>
      <c r="ENG16" s="113"/>
      <c r="ENH16" s="113"/>
      <c r="ENI16" s="113"/>
      <c r="ENJ16" s="113"/>
      <c r="ENK16" s="113"/>
      <c r="ENL16" s="113"/>
      <c r="ENM16" s="113"/>
      <c r="ENN16" s="113"/>
      <c r="ENO16" s="113"/>
      <c r="ENP16" s="113"/>
      <c r="ENQ16" s="113"/>
      <c r="ENR16" s="113"/>
      <c r="ENS16" s="113"/>
      <c r="ENT16" s="113"/>
      <c r="ENU16" s="113"/>
      <c r="ENV16" s="113"/>
      <c r="ENW16" s="113"/>
      <c r="ENX16" s="113"/>
      <c r="ENY16" s="113"/>
      <c r="ENZ16" s="113"/>
      <c r="EOA16" s="113"/>
      <c r="EOB16" s="113"/>
      <c r="EOC16" s="113"/>
      <c r="EOD16" s="113"/>
      <c r="EOE16" s="113"/>
      <c r="EOF16" s="113"/>
      <c r="EOG16" s="113"/>
      <c r="EOH16" s="113"/>
      <c r="EOI16" s="113"/>
      <c r="EOJ16" s="113"/>
      <c r="EOK16" s="113"/>
      <c r="EOL16" s="113"/>
      <c r="EOM16" s="113"/>
      <c r="EON16" s="113"/>
      <c r="EOO16" s="113"/>
      <c r="EOP16" s="113"/>
      <c r="EOQ16" s="113"/>
      <c r="EOR16" s="113"/>
      <c r="EOS16" s="113"/>
      <c r="EOT16" s="113"/>
      <c r="EOU16" s="113"/>
      <c r="EOV16" s="113"/>
      <c r="EOW16" s="113"/>
      <c r="EOX16" s="113"/>
      <c r="EOY16" s="113"/>
      <c r="EOZ16" s="113"/>
      <c r="EPA16" s="113"/>
      <c r="EPB16" s="113"/>
      <c r="EPC16" s="113"/>
      <c r="EPD16" s="113"/>
      <c r="EPE16" s="113"/>
      <c r="EPF16" s="113"/>
      <c r="EPG16" s="113"/>
      <c r="EPH16" s="113"/>
      <c r="EPI16" s="113"/>
      <c r="EPJ16" s="113"/>
      <c r="EPK16" s="113"/>
      <c r="EPL16" s="113"/>
      <c r="EPM16" s="113"/>
      <c r="EPN16" s="113"/>
      <c r="EPO16" s="113"/>
      <c r="EPP16" s="113"/>
      <c r="EPQ16" s="113"/>
      <c r="EPR16" s="113"/>
      <c r="EPS16" s="113"/>
      <c r="EPT16" s="113"/>
      <c r="EPU16" s="113"/>
      <c r="EPV16" s="113"/>
      <c r="EPW16" s="113"/>
      <c r="EPX16" s="113"/>
      <c r="EPY16" s="113"/>
      <c r="EPZ16" s="113"/>
      <c r="EQA16" s="113"/>
      <c r="EQB16" s="113"/>
      <c r="EQC16" s="113"/>
      <c r="EQD16" s="113"/>
      <c r="EQE16" s="113"/>
      <c r="EQF16" s="113"/>
      <c r="EQG16" s="113"/>
      <c r="EQH16" s="113"/>
      <c r="EQI16" s="113"/>
      <c r="EQJ16" s="113"/>
      <c r="EQK16" s="113"/>
      <c r="EQL16" s="113"/>
      <c r="EQM16" s="113"/>
      <c r="EQN16" s="113"/>
      <c r="EQO16" s="113"/>
      <c r="EQP16" s="113"/>
      <c r="EQQ16" s="113"/>
      <c r="EQR16" s="113"/>
      <c r="EQS16" s="113"/>
      <c r="EQT16" s="113"/>
      <c r="EQU16" s="113"/>
      <c r="EQV16" s="113"/>
      <c r="EQW16" s="113"/>
      <c r="EQX16" s="113"/>
      <c r="EQY16" s="113"/>
      <c r="EQZ16" s="113"/>
      <c r="ERA16" s="113"/>
      <c r="ERB16" s="113"/>
      <c r="ERC16" s="113"/>
      <c r="ERD16" s="113"/>
      <c r="ERE16" s="113"/>
      <c r="ERF16" s="113"/>
      <c r="ERG16" s="113"/>
      <c r="ERH16" s="113"/>
      <c r="ERI16" s="113"/>
      <c r="ERJ16" s="113"/>
      <c r="ERK16" s="113"/>
      <c r="ERL16" s="113"/>
      <c r="ERM16" s="113"/>
      <c r="ERN16" s="113"/>
      <c r="ERO16" s="113"/>
      <c r="ERP16" s="113"/>
      <c r="ERQ16" s="113"/>
      <c r="ERR16" s="113"/>
      <c r="ERS16" s="113"/>
      <c r="ERT16" s="113"/>
      <c r="ERU16" s="113"/>
      <c r="ERV16" s="113"/>
      <c r="ERW16" s="113"/>
      <c r="ERX16" s="113"/>
      <c r="ERY16" s="113"/>
      <c r="ERZ16" s="113"/>
      <c r="ESA16" s="113"/>
      <c r="ESB16" s="113"/>
      <c r="ESC16" s="113"/>
      <c r="ESD16" s="113"/>
      <c r="ESE16" s="113"/>
      <c r="ESF16" s="113"/>
      <c r="ESG16" s="113"/>
      <c r="ESH16" s="113"/>
      <c r="ESI16" s="113"/>
      <c r="ESJ16" s="113"/>
      <c r="ESK16" s="113"/>
      <c r="ESL16" s="113"/>
      <c r="ESM16" s="113"/>
      <c r="ESN16" s="113"/>
      <c r="ESO16" s="113"/>
      <c r="ESP16" s="113"/>
      <c r="ESQ16" s="113"/>
      <c r="ESR16" s="113"/>
      <c r="ESS16" s="113"/>
      <c r="EST16" s="113"/>
      <c r="ESU16" s="113"/>
      <c r="ESV16" s="113"/>
      <c r="ESW16" s="113"/>
      <c r="ESX16" s="113"/>
      <c r="ESY16" s="113"/>
      <c r="ESZ16" s="113"/>
      <c r="ETA16" s="113"/>
      <c r="ETB16" s="113"/>
      <c r="ETC16" s="113"/>
      <c r="ETD16" s="113"/>
      <c r="ETE16" s="113"/>
      <c r="ETF16" s="113"/>
      <c r="ETG16" s="113"/>
      <c r="ETH16" s="113"/>
      <c r="ETI16" s="113"/>
      <c r="ETJ16" s="113"/>
      <c r="ETK16" s="113"/>
      <c r="ETL16" s="113"/>
      <c r="ETM16" s="113"/>
      <c r="ETN16" s="113"/>
      <c r="ETO16" s="113"/>
      <c r="ETP16" s="113"/>
      <c r="ETQ16" s="113"/>
      <c r="ETR16" s="113"/>
      <c r="ETS16" s="113"/>
      <c r="ETT16" s="113"/>
      <c r="ETU16" s="113"/>
      <c r="ETV16" s="113"/>
      <c r="ETW16" s="113"/>
      <c r="ETX16" s="113"/>
      <c r="ETY16" s="113"/>
      <c r="ETZ16" s="113"/>
      <c r="EUA16" s="113"/>
      <c r="EUB16" s="113"/>
      <c r="EUC16" s="113"/>
      <c r="EUD16" s="113"/>
      <c r="EUE16" s="113"/>
      <c r="EUF16" s="113"/>
      <c r="EUG16" s="113"/>
      <c r="EUH16" s="113"/>
      <c r="EUI16" s="113"/>
      <c r="EUJ16" s="113"/>
      <c r="EUK16" s="113"/>
      <c r="EUL16" s="113"/>
      <c r="EUM16" s="113"/>
      <c r="EUN16" s="113"/>
      <c r="EUO16" s="113"/>
      <c r="EUP16" s="113"/>
      <c r="EUQ16" s="113"/>
      <c r="EUR16" s="113"/>
      <c r="EUS16" s="113"/>
      <c r="EUT16" s="113"/>
      <c r="EUU16" s="113"/>
      <c r="EUV16" s="113"/>
      <c r="EUW16" s="113"/>
      <c r="EUX16" s="113"/>
      <c r="EUY16" s="113"/>
      <c r="EUZ16" s="113"/>
      <c r="EVA16" s="113"/>
      <c r="EVB16" s="113"/>
      <c r="EVC16" s="113"/>
      <c r="EVD16" s="113"/>
      <c r="EVE16" s="113"/>
      <c r="EVF16" s="113"/>
      <c r="EVG16" s="113"/>
      <c r="EVH16" s="113"/>
      <c r="EVI16" s="113"/>
      <c r="EVJ16" s="113"/>
      <c r="EVK16" s="113"/>
      <c r="EVL16" s="113"/>
      <c r="EVM16" s="113"/>
      <c r="EVN16" s="113"/>
      <c r="EVO16" s="113"/>
      <c r="EVP16" s="113"/>
      <c r="EVQ16" s="113"/>
      <c r="EVR16" s="113"/>
      <c r="EVS16" s="113"/>
      <c r="EVT16" s="113"/>
      <c r="EVU16" s="113"/>
      <c r="EVV16" s="113"/>
      <c r="EVW16" s="113"/>
      <c r="EVX16" s="113"/>
      <c r="EVY16" s="113"/>
      <c r="EVZ16" s="113"/>
      <c r="EWA16" s="113"/>
      <c r="EWB16" s="113"/>
      <c r="EWC16" s="113"/>
      <c r="EWD16" s="113"/>
      <c r="EWE16" s="113"/>
      <c r="EWF16" s="113"/>
      <c r="EWG16" s="113"/>
      <c r="EWH16" s="113"/>
      <c r="EWI16" s="113"/>
      <c r="EWJ16" s="113"/>
      <c r="EWK16" s="113"/>
      <c r="EWL16" s="113"/>
      <c r="EWM16" s="113"/>
      <c r="EWN16" s="113"/>
      <c r="EWO16" s="113"/>
      <c r="EWP16" s="113"/>
      <c r="EWQ16" s="113"/>
      <c r="EWR16" s="113"/>
      <c r="EWS16" s="113"/>
      <c r="EWT16" s="113"/>
      <c r="EWU16" s="113"/>
      <c r="EWV16" s="113"/>
      <c r="EWW16" s="113"/>
      <c r="EWX16" s="113"/>
      <c r="EWY16" s="113"/>
      <c r="EWZ16" s="113"/>
      <c r="EXA16" s="113"/>
      <c r="EXB16" s="113"/>
      <c r="EXC16" s="113"/>
      <c r="EXD16" s="113"/>
      <c r="EXE16" s="113"/>
      <c r="EXF16" s="113"/>
      <c r="EXG16" s="113"/>
      <c r="EXH16" s="113"/>
      <c r="EXI16" s="113"/>
      <c r="EXJ16" s="113"/>
      <c r="EXK16" s="113"/>
      <c r="EXL16" s="113"/>
      <c r="EXM16" s="113"/>
      <c r="EXN16" s="113"/>
      <c r="EXO16" s="113"/>
      <c r="EXP16" s="113"/>
      <c r="EXQ16" s="113"/>
      <c r="EXR16" s="113"/>
      <c r="EXS16" s="113"/>
      <c r="EXT16" s="113"/>
      <c r="EXU16" s="113"/>
      <c r="EXV16" s="113"/>
      <c r="EXW16" s="113"/>
      <c r="EXX16" s="113"/>
      <c r="EXY16" s="113"/>
      <c r="EXZ16" s="113"/>
      <c r="EYA16" s="113"/>
      <c r="EYB16" s="113"/>
      <c r="EYC16" s="113"/>
      <c r="EYD16" s="113"/>
      <c r="EYE16" s="113"/>
      <c r="EYF16" s="113"/>
      <c r="EYG16" s="113"/>
      <c r="EYH16" s="113"/>
      <c r="EYI16" s="113"/>
      <c r="EYJ16" s="113"/>
      <c r="EYK16" s="113"/>
      <c r="EYL16" s="113"/>
      <c r="EYM16" s="113"/>
      <c r="EYN16" s="113"/>
      <c r="EYO16" s="113"/>
      <c r="EYP16" s="113"/>
      <c r="EYQ16" s="113"/>
      <c r="EYR16" s="113"/>
      <c r="EYS16" s="113"/>
      <c r="EYT16" s="113"/>
      <c r="EYU16" s="113"/>
      <c r="EYV16" s="113"/>
      <c r="EYW16" s="113"/>
      <c r="EYX16" s="113"/>
      <c r="EYY16" s="113"/>
      <c r="EYZ16" s="113"/>
      <c r="EZA16" s="113"/>
      <c r="EZB16" s="113"/>
      <c r="EZC16" s="113"/>
      <c r="EZD16" s="113"/>
      <c r="EZE16" s="113"/>
      <c r="EZF16" s="113"/>
      <c r="EZG16" s="113"/>
      <c r="EZH16" s="113"/>
      <c r="EZI16" s="113"/>
      <c r="EZJ16" s="113"/>
      <c r="EZK16" s="113"/>
      <c r="EZL16" s="113"/>
      <c r="EZM16" s="113"/>
      <c r="EZN16" s="113"/>
      <c r="EZO16" s="113"/>
      <c r="EZP16" s="113"/>
      <c r="EZQ16" s="113"/>
      <c r="EZR16" s="113"/>
      <c r="EZS16" s="113"/>
      <c r="EZT16" s="113"/>
      <c r="EZU16" s="113"/>
      <c r="EZV16" s="113"/>
      <c r="EZW16" s="113"/>
      <c r="EZX16" s="113"/>
      <c r="EZY16" s="113"/>
      <c r="EZZ16" s="113"/>
      <c r="FAA16" s="113"/>
      <c r="FAB16" s="113"/>
      <c r="FAC16" s="113"/>
      <c r="FAD16" s="113"/>
      <c r="FAE16" s="113"/>
      <c r="FAF16" s="113"/>
      <c r="FAG16" s="113"/>
      <c r="FAH16" s="113"/>
      <c r="FAI16" s="113"/>
      <c r="FAJ16" s="113"/>
      <c r="FAK16" s="113"/>
      <c r="FAL16" s="113"/>
      <c r="FAM16" s="113"/>
      <c r="FAN16" s="113"/>
      <c r="FAO16" s="113"/>
      <c r="FAP16" s="113"/>
      <c r="FAQ16" s="113"/>
      <c r="FAR16" s="113"/>
      <c r="FAS16" s="113"/>
      <c r="FAT16" s="113"/>
      <c r="FAU16" s="113"/>
      <c r="FAV16" s="113"/>
      <c r="FAW16" s="113"/>
      <c r="FAX16" s="113"/>
      <c r="FAY16" s="113"/>
      <c r="FAZ16" s="113"/>
      <c r="FBA16" s="113"/>
      <c r="FBB16" s="113"/>
      <c r="FBC16" s="113"/>
      <c r="FBD16" s="113"/>
      <c r="FBE16" s="113"/>
      <c r="FBF16" s="113"/>
      <c r="FBG16" s="113"/>
      <c r="FBH16" s="113"/>
      <c r="FBI16" s="113"/>
      <c r="FBJ16" s="113"/>
      <c r="FBK16" s="113"/>
      <c r="FBL16" s="113"/>
      <c r="FBM16" s="113"/>
      <c r="FBN16" s="113"/>
      <c r="FBO16" s="113"/>
      <c r="FBP16" s="113"/>
      <c r="FBQ16" s="113"/>
      <c r="FBR16" s="113"/>
      <c r="FBS16" s="113"/>
      <c r="FBT16" s="113"/>
      <c r="FBU16" s="113"/>
      <c r="FBV16" s="113"/>
      <c r="FBW16" s="113"/>
      <c r="FBX16" s="113"/>
      <c r="FBY16" s="113"/>
      <c r="FBZ16" s="113"/>
      <c r="FCA16" s="113"/>
      <c r="FCB16" s="113"/>
      <c r="FCC16" s="113"/>
      <c r="FCD16" s="113"/>
      <c r="FCE16" s="113"/>
      <c r="FCF16" s="113"/>
      <c r="FCG16" s="113"/>
      <c r="FCH16" s="113"/>
      <c r="FCI16" s="113"/>
      <c r="FCJ16" s="113"/>
      <c r="FCK16" s="113"/>
      <c r="FCL16" s="113"/>
      <c r="FCM16" s="113"/>
      <c r="FCN16" s="113"/>
      <c r="FCO16" s="113"/>
      <c r="FCP16" s="113"/>
      <c r="FCQ16" s="113"/>
      <c r="FCR16" s="113"/>
      <c r="FCS16" s="113"/>
      <c r="FCT16" s="113"/>
      <c r="FCU16" s="113"/>
      <c r="FCV16" s="113"/>
      <c r="FCW16" s="113"/>
      <c r="FCX16" s="113"/>
      <c r="FCY16" s="113"/>
      <c r="FCZ16" s="113"/>
      <c r="FDA16" s="113"/>
      <c r="FDB16" s="113"/>
      <c r="FDC16" s="113"/>
      <c r="FDD16" s="113"/>
      <c r="FDE16" s="113"/>
      <c r="FDF16" s="113"/>
      <c r="FDG16" s="113"/>
      <c r="FDH16" s="113"/>
      <c r="FDI16" s="113"/>
      <c r="FDJ16" s="113"/>
      <c r="FDK16" s="113"/>
      <c r="FDL16" s="113"/>
      <c r="FDM16" s="113"/>
      <c r="FDN16" s="113"/>
      <c r="FDO16" s="113"/>
      <c r="FDP16" s="113"/>
      <c r="FDQ16" s="113"/>
      <c r="FDR16" s="113"/>
      <c r="FDS16" s="113"/>
      <c r="FDT16" s="113"/>
      <c r="FDU16" s="113"/>
      <c r="FDV16" s="113"/>
      <c r="FDW16" s="113"/>
      <c r="FDX16" s="113"/>
      <c r="FDY16" s="113"/>
      <c r="FDZ16" s="113"/>
      <c r="FEA16" s="113"/>
      <c r="FEB16" s="113"/>
      <c r="FEC16" s="113"/>
      <c r="FED16" s="113"/>
      <c r="FEE16" s="113"/>
      <c r="FEF16" s="113"/>
      <c r="FEG16" s="113"/>
      <c r="FEH16" s="113"/>
      <c r="FEI16" s="113"/>
      <c r="FEJ16" s="113"/>
      <c r="FEK16" s="113"/>
      <c r="FEL16" s="113"/>
      <c r="FEM16" s="113"/>
      <c r="FEN16" s="113"/>
      <c r="FEO16" s="113"/>
      <c r="FEP16" s="113"/>
      <c r="FEQ16" s="113"/>
      <c r="FER16" s="113"/>
      <c r="FES16" s="113"/>
      <c r="FET16" s="113"/>
      <c r="FEU16" s="113"/>
      <c r="FEV16" s="113"/>
      <c r="FEW16" s="113"/>
      <c r="FEX16" s="113"/>
      <c r="FEY16" s="113"/>
      <c r="FEZ16" s="113"/>
      <c r="FFA16" s="113"/>
      <c r="FFB16" s="113"/>
      <c r="FFC16" s="113"/>
      <c r="FFD16" s="113"/>
      <c r="FFE16" s="113"/>
      <c r="FFF16" s="113"/>
      <c r="FFG16" s="113"/>
      <c r="FFH16" s="113"/>
      <c r="FFI16" s="113"/>
      <c r="FFJ16" s="113"/>
      <c r="FFK16" s="113"/>
      <c r="FFL16" s="113"/>
      <c r="FFM16" s="113"/>
      <c r="FFN16" s="113"/>
      <c r="FFO16" s="113"/>
      <c r="FFP16" s="113"/>
      <c r="FFQ16" s="113"/>
      <c r="FFR16" s="113"/>
      <c r="FFS16" s="113"/>
      <c r="FFT16" s="113"/>
      <c r="FFU16" s="113"/>
      <c r="FFV16" s="113"/>
      <c r="FFW16" s="113"/>
      <c r="FFX16" s="113"/>
      <c r="FFY16" s="113"/>
      <c r="FFZ16" s="113"/>
      <c r="FGA16" s="113"/>
      <c r="FGB16" s="113"/>
      <c r="FGC16" s="113"/>
      <c r="FGD16" s="113"/>
      <c r="FGE16" s="113"/>
      <c r="FGF16" s="113"/>
      <c r="FGG16" s="113"/>
      <c r="FGH16" s="113"/>
      <c r="FGI16" s="113"/>
      <c r="FGJ16" s="113"/>
      <c r="FGK16" s="113"/>
      <c r="FGL16" s="113"/>
      <c r="FGM16" s="113"/>
      <c r="FGN16" s="113"/>
      <c r="FGO16" s="113"/>
      <c r="FGP16" s="113"/>
      <c r="FGQ16" s="113"/>
      <c r="FGR16" s="113"/>
      <c r="FGS16" s="113"/>
      <c r="FGT16" s="113"/>
      <c r="FGU16" s="113"/>
      <c r="FGV16" s="113"/>
      <c r="FGW16" s="113"/>
      <c r="FGX16" s="113"/>
      <c r="FGY16" s="113"/>
      <c r="FGZ16" s="113"/>
      <c r="FHA16" s="113"/>
      <c r="FHB16" s="113"/>
      <c r="FHC16" s="113"/>
      <c r="FHD16" s="113"/>
      <c r="FHE16" s="113"/>
      <c r="FHF16" s="113"/>
      <c r="FHG16" s="113"/>
      <c r="FHH16" s="113"/>
      <c r="FHI16" s="113"/>
      <c r="FHJ16" s="113"/>
      <c r="FHK16" s="113"/>
      <c r="FHL16" s="113"/>
      <c r="FHM16" s="113"/>
      <c r="FHN16" s="113"/>
      <c r="FHO16" s="113"/>
      <c r="FHP16" s="113"/>
      <c r="FHQ16" s="113"/>
      <c r="FHR16" s="113"/>
      <c r="FHS16" s="113"/>
      <c r="FHT16" s="113"/>
      <c r="FHU16" s="113"/>
      <c r="FHV16" s="113"/>
      <c r="FHW16" s="113"/>
      <c r="FHX16" s="113"/>
      <c r="FHY16" s="113"/>
      <c r="FHZ16" s="113"/>
      <c r="FIA16" s="113"/>
      <c r="FIB16" s="113"/>
      <c r="FIC16" s="113"/>
      <c r="FID16" s="113"/>
      <c r="FIE16" s="113"/>
      <c r="FIF16" s="113"/>
      <c r="FIG16" s="113"/>
      <c r="FIH16" s="113"/>
      <c r="FII16" s="113"/>
      <c r="FIJ16" s="113"/>
      <c r="FIK16" s="113"/>
      <c r="FIL16" s="113"/>
      <c r="FIM16" s="113"/>
      <c r="FIN16" s="113"/>
      <c r="FIO16" s="113"/>
      <c r="FIP16" s="113"/>
      <c r="FIQ16" s="113"/>
      <c r="FIR16" s="113"/>
      <c r="FIS16" s="113"/>
      <c r="FIT16" s="113"/>
      <c r="FIU16" s="113"/>
      <c r="FIV16" s="113"/>
      <c r="FIW16" s="113"/>
      <c r="FIX16" s="113"/>
      <c r="FIY16" s="113"/>
      <c r="FIZ16" s="113"/>
      <c r="FJA16" s="113"/>
      <c r="FJB16" s="113"/>
      <c r="FJC16" s="113"/>
      <c r="FJD16" s="113"/>
      <c r="FJE16" s="113"/>
      <c r="FJF16" s="113"/>
      <c r="FJG16" s="113"/>
      <c r="FJH16" s="113"/>
      <c r="FJI16" s="113"/>
      <c r="FJJ16" s="113"/>
      <c r="FJK16" s="113"/>
      <c r="FJL16" s="113"/>
      <c r="FJM16" s="113"/>
      <c r="FJN16" s="113"/>
      <c r="FJO16" s="113"/>
      <c r="FJP16" s="113"/>
      <c r="FJQ16" s="113"/>
      <c r="FJR16" s="113"/>
      <c r="FJS16" s="113"/>
      <c r="FJT16" s="113"/>
      <c r="FJU16" s="113"/>
      <c r="FJV16" s="113"/>
      <c r="FJW16" s="113"/>
      <c r="FJX16" s="113"/>
      <c r="FJY16" s="113"/>
      <c r="FJZ16" s="113"/>
      <c r="FKA16" s="113"/>
      <c r="FKB16" s="113"/>
      <c r="FKC16" s="113"/>
      <c r="FKD16" s="113"/>
      <c r="FKE16" s="113"/>
      <c r="FKF16" s="113"/>
      <c r="FKG16" s="113"/>
      <c r="FKH16" s="113"/>
      <c r="FKI16" s="113"/>
      <c r="FKJ16" s="113"/>
      <c r="FKK16" s="113"/>
      <c r="FKL16" s="113"/>
      <c r="FKM16" s="113"/>
      <c r="FKN16" s="113"/>
      <c r="FKO16" s="113"/>
      <c r="FKP16" s="113"/>
      <c r="FKQ16" s="113"/>
      <c r="FKR16" s="113"/>
      <c r="FKS16" s="113"/>
      <c r="FKT16" s="113"/>
      <c r="FKU16" s="113"/>
      <c r="FKV16" s="113"/>
      <c r="FKW16" s="113"/>
      <c r="FKX16" s="113"/>
      <c r="FKY16" s="113"/>
      <c r="FKZ16" s="113"/>
      <c r="FLA16" s="113"/>
      <c r="FLB16" s="113"/>
      <c r="FLC16" s="113"/>
      <c r="FLD16" s="113"/>
      <c r="FLE16" s="113"/>
      <c r="FLF16" s="113"/>
      <c r="FLG16" s="113"/>
      <c r="FLH16" s="113"/>
      <c r="FLI16" s="113"/>
      <c r="FLJ16" s="113"/>
      <c r="FLK16" s="113"/>
      <c r="FLL16" s="113"/>
      <c r="FLM16" s="113"/>
      <c r="FLN16" s="113"/>
      <c r="FLO16" s="113"/>
      <c r="FLP16" s="113"/>
      <c r="FLQ16" s="113"/>
      <c r="FLR16" s="113"/>
      <c r="FLS16" s="113"/>
      <c r="FLT16" s="113"/>
      <c r="FLU16" s="113"/>
      <c r="FLV16" s="113"/>
      <c r="FLW16" s="113"/>
      <c r="FLX16" s="113"/>
      <c r="FLY16" s="113"/>
      <c r="FLZ16" s="113"/>
      <c r="FMA16" s="113"/>
      <c r="FMB16" s="113"/>
      <c r="FMC16" s="113"/>
      <c r="FMD16" s="113"/>
      <c r="FME16" s="113"/>
      <c r="FMF16" s="113"/>
      <c r="FMG16" s="113"/>
      <c r="FMH16" s="113"/>
      <c r="FMI16" s="113"/>
      <c r="FMJ16" s="113"/>
      <c r="FMK16" s="113"/>
      <c r="FML16" s="113"/>
      <c r="FMM16" s="113"/>
      <c r="FMN16" s="113"/>
      <c r="FMO16" s="113"/>
      <c r="FMP16" s="113"/>
      <c r="FMQ16" s="113"/>
      <c r="FMR16" s="113"/>
      <c r="FMS16" s="113"/>
      <c r="FMT16" s="113"/>
      <c r="FMU16" s="113"/>
      <c r="FMV16" s="113"/>
      <c r="FMW16" s="113"/>
      <c r="FMX16" s="113"/>
      <c r="FMY16" s="113"/>
      <c r="FMZ16" s="113"/>
      <c r="FNA16" s="113"/>
      <c r="FNB16" s="113"/>
      <c r="FNC16" s="113"/>
      <c r="FND16" s="113"/>
      <c r="FNE16" s="113"/>
      <c r="FNF16" s="113"/>
      <c r="FNG16" s="113"/>
      <c r="FNH16" s="113"/>
      <c r="FNI16" s="113"/>
      <c r="FNJ16" s="113"/>
      <c r="FNK16" s="113"/>
      <c r="FNL16" s="113"/>
      <c r="FNM16" s="113"/>
      <c r="FNN16" s="113"/>
      <c r="FNO16" s="113"/>
      <c r="FNP16" s="113"/>
      <c r="FNQ16" s="113"/>
      <c r="FNR16" s="113"/>
      <c r="FNS16" s="113"/>
      <c r="FNT16" s="113"/>
      <c r="FNU16" s="113"/>
      <c r="FNV16" s="113"/>
      <c r="FNW16" s="113"/>
      <c r="FNX16" s="113"/>
      <c r="FNY16" s="113"/>
      <c r="FNZ16" s="113"/>
      <c r="FOA16" s="113"/>
      <c r="FOB16" s="113"/>
      <c r="FOC16" s="113"/>
      <c r="FOD16" s="113"/>
      <c r="FOE16" s="113"/>
      <c r="FOF16" s="113"/>
      <c r="FOG16" s="113"/>
      <c r="FOH16" s="113"/>
      <c r="FOI16" s="113"/>
      <c r="FOJ16" s="113"/>
      <c r="FOK16" s="113"/>
      <c r="FOL16" s="113"/>
      <c r="FOM16" s="113"/>
      <c r="FON16" s="113"/>
      <c r="FOO16" s="113"/>
      <c r="FOP16" s="113"/>
      <c r="FOQ16" s="113"/>
      <c r="FOR16" s="113"/>
      <c r="FOS16" s="113"/>
      <c r="FOT16" s="113"/>
      <c r="FOU16" s="113"/>
      <c r="FOV16" s="113"/>
      <c r="FOW16" s="113"/>
      <c r="FOX16" s="113"/>
      <c r="FOY16" s="113"/>
      <c r="FOZ16" s="113"/>
      <c r="FPA16" s="113"/>
      <c r="FPB16" s="113"/>
      <c r="FPC16" s="113"/>
      <c r="FPD16" s="113"/>
      <c r="FPE16" s="113"/>
      <c r="FPF16" s="113"/>
      <c r="FPG16" s="113"/>
      <c r="FPH16" s="113"/>
      <c r="FPI16" s="113"/>
      <c r="FPJ16" s="113"/>
      <c r="FPK16" s="113"/>
      <c r="FPL16" s="113"/>
      <c r="FPM16" s="113"/>
      <c r="FPN16" s="113"/>
      <c r="FPO16" s="113"/>
      <c r="FPP16" s="113"/>
      <c r="FPQ16" s="113"/>
      <c r="FPR16" s="113"/>
      <c r="FPS16" s="113"/>
      <c r="FPT16" s="113"/>
      <c r="FPU16" s="113"/>
      <c r="FPV16" s="113"/>
      <c r="FPW16" s="113"/>
      <c r="FPX16" s="113"/>
      <c r="FPY16" s="113"/>
      <c r="FPZ16" s="113"/>
      <c r="FQA16" s="113"/>
      <c r="FQB16" s="113"/>
      <c r="FQC16" s="113"/>
      <c r="FQD16" s="113"/>
      <c r="FQE16" s="113"/>
      <c r="FQF16" s="113"/>
      <c r="FQG16" s="113"/>
      <c r="FQH16" s="113"/>
      <c r="FQI16" s="113"/>
      <c r="FQJ16" s="113"/>
      <c r="FQK16" s="113"/>
      <c r="FQL16" s="113"/>
      <c r="FQM16" s="113"/>
      <c r="FQN16" s="113"/>
      <c r="FQO16" s="113"/>
      <c r="FQP16" s="113"/>
      <c r="FQQ16" s="113"/>
      <c r="FQR16" s="113"/>
      <c r="FQS16" s="113"/>
      <c r="FQT16" s="113"/>
      <c r="FQU16" s="113"/>
      <c r="FQV16" s="113"/>
      <c r="FQW16" s="113"/>
      <c r="FQX16" s="113"/>
      <c r="FQY16" s="113"/>
      <c r="FQZ16" s="113"/>
      <c r="FRA16" s="113"/>
      <c r="FRB16" s="113"/>
      <c r="FRC16" s="113"/>
      <c r="FRD16" s="113"/>
      <c r="FRE16" s="113"/>
      <c r="FRF16" s="113"/>
      <c r="FRG16" s="113"/>
      <c r="FRH16" s="113"/>
      <c r="FRI16" s="113"/>
      <c r="FRJ16" s="113"/>
      <c r="FRK16" s="113"/>
      <c r="FRL16" s="113"/>
      <c r="FRM16" s="113"/>
      <c r="FRN16" s="113"/>
      <c r="FRO16" s="113"/>
      <c r="FRP16" s="113"/>
      <c r="FRQ16" s="113"/>
      <c r="FRR16" s="113"/>
      <c r="FRS16" s="113"/>
      <c r="FRT16" s="113"/>
      <c r="FRU16" s="113"/>
      <c r="FRV16" s="113"/>
      <c r="FRW16" s="113"/>
      <c r="FRX16" s="113"/>
      <c r="FRY16" s="113"/>
      <c r="FRZ16" s="113"/>
      <c r="FSA16" s="113"/>
      <c r="FSB16" s="113"/>
      <c r="FSC16" s="113"/>
      <c r="FSD16" s="113"/>
      <c r="FSE16" s="113"/>
      <c r="FSF16" s="113"/>
      <c r="FSG16" s="113"/>
      <c r="FSH16" s="113"/>
      <c r="FSI16" s="113"/>
      <c r="FSJ16" s="113"/>
      <c r="FSK16" s="113"/>
      <c r="FSL16" s="113"/>
      <c r="FSM16" s="113"/>
      <c r="FSN16" s="113"/>
      <c r="FSO16" s="113"/>
      <c r="FSP16" s="113"/>
      <c r="FSQ16" s="113"/>
      <c r="FSR16" s="113"/>
      <c r="FSS16" s="113"/>
      <c r="FST16" s="113"/>
      <c r="FSU16" s="113"/>
      <c r="FSV16" s="113"/>
      <c r="FSW16" s="113"/>
      <c r="FSX16" s="113"/>
      <c r="FSY16" s="113"/>
      <c r="FSZ16" s="113"/>
      <c r="FTA16" s="113"/>
      <c r="FTB16" s="113"/>
      <c r="FTC16" s="113"/>
      <c r="FTD16" s="113"/>
      <c r="FTE16" s="113"/>
      <c r="FTF16" s="113"/>
      <c r="FTG16" s="113"/>
      <c r="FTH16" s="113"/>
      <c r="FTI16" s="113"/>
      <c r="FTJ16" s="113"/>
      <c r="FTK16" s="113"/>
      <c r="FTL16" s="113"/>
      <c r="FTM16" s="113"/>
      <c r="FTN16" s="113"/>
      <c r="FTO16" s="113"/>
      <c r="FTP16" s="113"/>
      <c r="FTQ16" s="113"/>
      <c r="FTR16" s="113"/>
      <c r="FTS16" s="113"/>
      <c r="FTT16" s="113"/>
      <c r="FTU16" s="113"/>
      <c r="FTV16" s="113"/>
      <c r="FTW16" s="113"/>
      <c r="FTX16" s="113"/>
      <c r="FTY16" s="113"/>
      <c r="FTZ16" s="113"/>
      <c r="FUA16" s="113"/>
      <c r="FUB16" s="113"/>
      <c r="FUC16" s="113"/>
      <c r="FUD16" s="113"/>
      <c r="FUE16" s="113"/>
      <c r="FUF16" s="113"/>
      <c r="FUG16" s="113"/>
      <c r="FUH16" s="113"/>
      <c r="FUI16" s="113"/>
      <c r="FUJ16" s="113"/>
      <c r="FUK16" s="113"/>
      <c r="FUL16" s="113"/>
      <c r="FUM16" s="113"/>
      <c r="FUN16" s="113"/>
      <c r="FUO16" s="113"/>
      <c r="FUP16" s="113"/>
      <c r="FUQ16" s="113"/>
      <c r="FUR16" s="113"/>
      <c r="FUS16" s="113"/>
      <c r="FUT16" s="113"/>
      <c r="FUU16" s="113"/>
      <c r="FUV16" s="113"/>
      <c r="FUW16" s="113"/>
      <c r="FUX16" s="113"/>
      <c r="FUY16" s="113"/>
      <c r="FUZ16" s="113"/>
      <c r="FVA16" s="113"/>
      <c r="FVB16" s="113"/>
      <c r="FVC16" s="113"/>
      <c r="FVD16" s="113"/>
      <c r="FVE16" s="113"/>
      <c r="FVF16" s="113"/>
      <c r="FVG16" s="113"/>
      <c r="FVH16" s="113"/>
      <c r="FVI16" s="113"/>
      <c r="FVJ16" s="113"/>
      <c r="FVK16" s="113"/>
      <c r="FVL16" s="113"/>
      <c r="FVM16" s="113"/>
      <c r="FVN16" s="113"/>
      <c r="FVO16" s="113"/>
      <c r="FVP16" s="113"/>
      <c r="FVQ16" s="113"/>
      <c r="FVR16" s="113"/>
      <c r="FVS16" s="113"/>
      <c r="FVT16" s="113"/>
      <c r="FVU16" s="113"/>
      <c r="FVV16" s="113"/>
      <c r="FVW16" s="113"/>
      <c r="FVX16" s="113"/>
      <c r="FVY16" s="113"/>
      <c r="FVZ16" s="113"/>
      <c r="FWA16" s="113"/>
      <c r="FWB16" s="113"/>
      <c r="FWC16" s="113"/>
      <c r="FWD16" s="113"/>
      <c r="FWE16" s="113"/>
      <c r="FWF16" s="113"/>
      <c r="FWG16" s="113"/>
      <c r="FWH16" s="113"/>
      <c r="FWI16" s="113"/>
      <c r="FWJ16" s="113"/>
      <c r="FWK16" s="113"/>
      <c r="FWL16" s="113"/>
      <c r="FWM16" s="113"/>
      <c r="FWN16" s="113"/>
      <c r="FWO16" s="113"/>
      <c r="FWP16" s="113"/>
      <c r="FWQ16" s="113"/>
      <c r="FWR16" s="113"/>
      <c r="FWS16" s="113"/>
      <c r="FWT16" s="113"/>
      <c r="FWU16" s="113"/>
      <c r="FWV16" s="113"/>
      <c r="FWW16" s="113"/>
      <c r="FWX16" s="113"/>
      <c r="FWY16" s="113"/>
      <c r="FWZ16" s="113"/>
      <c r="FXA16" s="113"/>
      <c r="FXB16" s="113"/>
      <c r="FXC16" s="113"/>
      <c r="FXD16" s="113"/>
      <c r="FXE16" s="113"/>
      <c r="FXF16" s="113"/>
      <c r="FXG16" s="113"/>
      <c r="FXH16" s="113"/>
      <c r="FXI16" s="113"/>
      <c r="FXJ16" s="113"/>
      <c r="FXK16" s="113"/>
      <c r="FXL16" s="113"/>
      <c r="FXM16" s="113"/>
      <c r="FXN16" s="113"/>
      <c r="FXO16" s="113"/>
      <c r="FXP16" s="113"/>
      <c r="FXQ16" s="113"/>
      <c r="FXR16" s="113"/>
      <c r="FXS16" s="113"/>
      <c r="FXT16" s="113"/>
      <c r="FXU16" s="113"/>
      <c r="FXV16" s="113"/>
      <c r="FXW16" s="113"/>
      <c r="FXX16" s="113"/>
      <c r="FXY16" s="113"/>
      <c r="FXZ16" s="113"/>
      <c r="FYA16" s="113"/>
      <c r="FYB16" s="113"/>
      <c r="FYC16" s="113"/>
      <c r="FYD16" s="113"/>
      <c r="FYE16" s="113"/>
      <c r="FYF16" s="113"/>
      <c r="FYG16" s="113"/>
      <c r="FYH16" s="113"/>
      <c r="FYI16" s="113"/>
      <c r="FYJ16" s="113"/>
      <c r="FYK16" s="113"/>
      <c r="FYL16" s="113"/>
      <c r="FYM16" s="113"/>
      <c r="FYN16" s="113"/>
      <c r="FYO16" s="113"/>
      <c r="FYP16" s="113"/>
      <c r="FYQ16" s="113"/>
      <c r="FYR16" s="113"/>
      <c r="FYS16" s="113"/>
      <c r="FYT16" s="113"/>
      <c r="FYU16" s="113"/>
      <c r="FYV16" s="113"/>
      <c r="FYW16" s="113"/>
      <c r="FYX16" s="113"/>
      <c r="FYY16" s="113"/>
      <c r="FYZ16" s="113"/>
      <c r="FZA16" s="113"/>
      <c r="FZB16" s="113"/>
      <c r="FZC16" s="113"/>
      <c r="FZD16" s="113"/>
      <c r="FZE16" s="113"/>
      <c r="FZF16" s="113"/>
      <c r="FZG16" s="113"/>
      <c r="FZH16" s="113"/>
      <c r="FZI16" s="113"/>
      <c r="FZJ16" s="113"/>
      <c r="FZK16" s="113"/>
      <c r="FZL16" s="113"/>
      <c r="FZM16" s="113"/>
      <c r="FZN16" s="113"/>
      <c r="FZO16" s="113"/>
      <c r="FZP16" s="113"/>
      <c r="FZQ16" s="113"/>
      <c r="FZR16" s="113"/>
      <c r="FZS16" s="113"/>
      <c r="FZT16" s="113"/>
      <c r="FZU16" s="113"/>
      <c r="FZV16" s="113"/>
      <c r="FZW16" s="113"/>
      <c r="FZX16" s="113"/>
      <c r="FZY16" s="113"/>
      <c r="FZZ16" s="113"/>
      <c r="GAA16" s="113"/>
      <c r="GAB16" s="113"/>
      <c r="GAC16" s="113"/>
      <c r="GAD16" s="113"/>
      <c r="GAE16" s="113"/>
      <c r="GAF16" s="113"/>
      <c r="GAG16" s="113"/>
      <c r="GAH16" s="113"/>
      <c r="GAI16" s="113"/>
      <c r="GAJ16" s="113"/>
      <c r="GAK16" s="113"/>
      <c r="GAL16" s="113"/>
      <c r="GAM16" s="113"/>
      <c r="GAN16" s="113"/>
      <c r="GAO16" s="113"/>
      <c r="GAP16" s="113"/>
      <c r="GAQ16" s="113"/>
      <c r="GAR16" s="113"/>
      <c r="GAS16" s="113"/>
      <c r="GAT16" s="113"/>
      <c r="GAU16" s="113"/>
      <c r="GAV16" s="113"/>
      <c r="GAW16" s="113"/>
      <c r="GAX16" s="113"/>
      <c r="GAY16" s="113"/>
      <c r="GAZ16" s="113"/>
      <c r="GBA16" s="113"/>
      <c r="GBB16" s="113"/>
      <c r="GBC16" s="113"/>
      <c r="GBD16" s="113"/>
      <c r="GBE16" s="113"/>
      <c r="GBF16" s="113"/>
      <c r="GBG16" s="113"/>
      <c r="GBH16" s="113"/>
      <c r="GBI16" s="113"/>
      <c r="GBJ16" s="113"/>
      <c r="GBK16" s="113"/>
      <c r="GBL16" s="113"/>
      <c r="GBM16" s="113"/>
      <c r="GBN16" s="113"/>
      <c r="GBO16" s="113"/>
      <c r="GBP16" s="113"/>
      <c r="GBQ16" s="113"/>
      <c r="GBR16" s="113"/>
      <c r="GBS16" s="113"/>
      <c r="GBT16" s="113"/>
      <c r="GBU16" s="113"/>
      <c r="GBV16" s="113"/>
      <c r="GBW16" s="113"/>
      <c r="GBX16" s="113"/>
      <c r="GBY16" s="113"/>
      <c r="GBZ16" s="113"/>
      <c r="GCA16" s="113"/>
      <c r="GCB16" s="113"/>
      <c r="GCC16" s="113"/>
      <c r="GCD16" s="113"/>
      <c r="GCE16" s="113"/>
      <c r="GCF16" s="113"/>
      <c r="GCG16" s="113"/>
      <c r="GCH16" s="113"/>
      <c r="GCI16" s="113"/>
      <c r="GCJ16" s="113"/>
      <c r="GCK16" s="113"/>
      <c r="GCL16" s="113"/>
      <c r="GCM16" s="113"/>
      <c r="GCN16" s="113"/>
      <c r="GCO16" s="113"/>
      <c r="GCP16" s="113"/>
      <c r="GCQ16" s="113"/>
      <c r="GCR16" s="113"/>
      <c r="GCS16" s="113"/>
      <c r="GCT16" s="113"/>
      <c r="GCU16" s="113"/>
      <c r="GCV16" s="113"/>
      <c r="GCW16" s="113"/>
      <c r="GCX16" s="113"/>
      <c r="GCY16" s="113"/>
      <c r="GCZ16" s="113"/>
      <c r="GDA16" s="113"/>
      <c r="GDB16" s="113"/>
      <c r="GDC16" s="113"/>
      <c r="GDD16" s="113"/>
      <c r="GDE16" s="113"/>
      <c r="GDF16" s="113"/>
      <c r="GDG16" s="113"/>
      <c r="GDH16" s="113"/>
      <c r="GDI16" s="113"/>
      <c r="GDJ16" s="113"/>
      <c r="GDK16" s="113"/>
      <c r="GDL16" s="113"/>
      <c r="GDM16" s="113"/>
      <c r="GDN16" s="113"/>
      <c r="GDO16" s="113"/>
      <c r="GDP16" s="113"/>
      <c r="GDQ16" s="113"/>
      <c r="GDR16" s="113"/>
      <c r="GDS16" s="113"/>
      <c r="GDT16" s="113"/>
      <c r="GDU16" s="113"/>
      <c r="GDV16" s="113"/>
      <c r="GDW16" s="113"/>
      <c r="GDX16" s="113"/>
      <c r="GDY16" s="113"/>
      <c r="GDZ16" s="113"/>
      <c r="GEA16" s="113"/>
      <c r="GEB16" s="113"/>
      <c r="GEC16" s="113"/>
      <c r="GED16" s="113"/>
      <c r="GEE16" s="113"/>
      <c r="GEF16" s="113"/>
      <c r="GEG16" s="113"/>
      <c r="GEH16" s="113"/>
      <c r="GEI16" s="113"/>
      <c r="GEJ16" s="113"/>
      <c r="GEK16" s="113"/>
      <c r="GEL16" s="113"/>
      <c r="GEM16" s="113"/>
      <c r="GEN16" s="113"/>
      <c r="GEO16" s="113"/>
      <c r="GEP16" s="113"/>
      <c r="GEQ16" s="113"/>
      <c r="GER16" s="113"/>
      <c r="GES16" s="113"/>
      <c r="GET16" s="113"/>
      <c r="GEU16" s="113"/>
      <c r="GEV16" s="113"/>
      <c r="GEW16" s="113"/>
      <c r="GEX16" s="113"/>
      <c r="GEY16" s="113"/>
      <c r="GEZ16" s="113"/>
      <c r="GFA16" s="113"/>
      <c r="GFB16" s="113"/>
      <c r="GFC16" s="113"/>
      <c r="GFD16" s="113"/>
      <c r="GFE16" s="113"/>
      <c r="GFF16" s="113"/>
      <c r="GFG16" s="113"/>
      <c r="GFH16" s="113"/>
      <c r="GFI16" s="113"/>
      <c r="GFJ16" s="113"/>
      <c r="GFK16" s="113"/>
      <c r="GFL16" s="113"/>
      <c r="GFM16" s="113"/>
      <c r="GFN16" s="113"/>
      <c r="GFO16" s="113"/>
      <c r="GFP16" s="113"/>
      <c r="GFQ16" s="113"/>
      <c r="GFR16" s="113"/>
      <c r="GFS16" s="113"/>
      <c r="GFT16" s="113"/>
      <c r="GFU16" s="113"/>
      <c r="GFV16" s="113"/>
      <c r="GFW16" s="113"/>
      <c r="GFX16" s="113"/>
      <c r="GFY16" s="113"/>
      <c r="GFZ16" s="113"/>
      <c r="GGA16" s="113"/>
      <c r="GGB16" s="113"/>
      <c r="GGC16" s="113"/>
      <c r="GGD16" s="113"/>
      <c r="GGE16" s="113"/>
      <c r="GGF16" s="113"/>
      <c r="GGG16" s="113"/>
      <c r="GGH16" s="113"/>
      <c r="GGI16" s="113"/>
      <c r="GGJ16" s="113"/>
      <c r="GGK16" s="113"/>
      <c r="GGL16" s="113"/>
      <c r="GGM16" s="113"/>
      <c r="GGN16" s="113"/>
      <c r="GGO16" s="113"/>
      <c r="GGP16" s="113"/>
      <c r="GGQ16" s="113"/>
      <c r="GGR16" s="113"/>
      <c r="GGS16" s="113"/>
      <c r="GGT16" s="113"/>
      <c r="GGU16" s="113"/>
      <c r="GGV16" s="113"/>
      <c r="GGW16" s="113"/>
      <c r="GGX16" s="113"/>
      <c r="GGY16" s="113"/>
      <c r="GGZ16" s="113"/>
      <c r="GHA16" s="113"/>
      <c r="GHB16" s="113"/>
      <c r="GHC16" s="113"/>
      <c r="GHD16" s="113"/>
      <c r="GHE16" s="113"/>
      <c r="GHF16" s="113"/>
      <c r="GHG16" s="113"/>
      <c r="GHH16" s="113"/>
      <c r="GHI16" s="113"/>
      <c r="GHJ16" s="113"/>
      <c r="GHK16" s="113"/>
      <c r="GHL16" s="113"/>
      <c r="GHM16" s="113"/>
      <c r="GHN16" s="113"/>
      <c r="GHO16" s="113"/>
      <c r="GHP16" s="113"/>
      <c r="GHQ16" s="113"/>
      <c r="GHR16" s="113"/>
      <c r="GHS16" s="113"/>
      <c r="GHT16" s="113"/>
      <c r="GHU16" s="113"/>
      <c r="GHV16" s="113"/>
      <c r="GHW16" s="113"/>
      <c r="GHX16" s="113"/>
      <c r="GHY16" s="113"/>
      <c r="GHZ16" s="113"/>
      <c r="GIA16" s="113"/>
      <c r="GIB16" s="113"/>
      <c r="GIC16" s="113"/>
      <c r="GID16" s="113"/>
      <c r="GIE16" s="113"/>
      <c r="GIF16" s="113"/>
      <c r="GIG16" s="113"/>
      <c r="GIH16" s="113"/>
      <c r="GII16" s="113"/>
      <c r="GIJ16" s="113"/>
      <c r="GIK16" s="113"/>
      <c r="GIL16" s="113"/>
      <c r="GIM16" s="113"/>
      <c r="GIN16" s="113"/>
      <c r="GIO16" s="113"/>
      <c r="GIP16" s="113"/>
      <c r="GIQ16" s="113"/>
      <c r="GIR16" s="113"/>
      <c r="GIS16" s="113"/>
      <c r="GIT16" s="113"/>
      <c r="GIU16" s="113"/>
      <c r="GIV16" s="113"/>
      <c r="GIW16" s="113"/>
      <c r="GIX16" s="113"/>
      <c r="GIY16" s="113"/>
      <c r="GIZ16" s="113"/>
      <c r="GJA16" s="113"/>
      <c r="GJB16" s="113"/>
      <c r="GJC16" s="113"/>
      <c r="GJD16" s="113"/>
      <c r="GJE16" s="113"/>
      <c r="GJF16" s="113"/>
      <c r="GJG16" s="113"/>
      <c r="GJH16" s="113"/>
      <c r="GJI16" s="113"/>
      <c r="GJJ16" s="113"/>
      <c r="GJK16" s="113"/>
      <c r="GJL16" s="113"/>
      <c r="GJM16" s="113"/>
      <c r="GJN16" s="113"/>
      <c r="GJO16" s="113"/>
      <c r="GJP16" s="113"/>
      <c r="GJQ16" s="113"/>
      <c r="GJR16" s="113"/>
      <c r="GJS16" s="113"/>
      <c r="GJT16" s="113"/>
      <c r="GJU16" s="113"/>
      <c r="GJV16" s="113"/>
      <c r="GJW16" s="113"/>
      <c r="GJX16" s="113"/>
      <c r="GJY16" s="113"/>
      <c r="GJZ16" s="113"/>
      <c r="GKA16" s="113"/>
      <c r="GKB16" s="113"/>
      <c r="GKC16" s="113"/>
      <c r="GKD16" s="113"/>
      <c r="GKE16" s="113"/>
      <c r="GKF16" s="113"/>
      <c r="GKG16" s="113"/>
      <c r="GKH16" s="113"/>
      <c r="GKI16" s="113"/>
      <c r="GKJ16" s="113"/>
      <c r="GKK16" s="113"/>
      <c r="GKL16" s="113"/>
      <c r="GKM16" s="113"/>
      <c r="GKN16" s="113"/>
      <c r="GKO16" s="113"/>
      <c r="GKP16" s="113"/>
      <c r="GKQ16" s="113"/>
      <c r="GKR16" s="113"/>
      <c r="GKS16" s="113"/>
      <c r="GKT16" s="113"/>
      <c r="GKU16" s="113"/>
      <c r="GKV16" s="113"/>
      <c r="GKW16" s="113"/>
      <c r="GKX16" s="113"/>
      <c r="GKY16" s="113"/>
      <c r="GKZ16" s="113"/>
      <c r="GLA16" s="113"/>
      <c r="GLB16" s="113"/>
      <c r="GLC16" s="113"/>
      <c r="GLD16" s="113"/>
      <c r="GLE16" s="113"/>
      <c r="GLF16" s="113"/>
      <c r="GLG16" s="113"/>
      <c r="GLH16" s="113"/>
      <c r="GLI16" s="113"/>
      <c r="GLJ16" s="113"/>
      <c r="GLK16" s="113"/>
      <c r="GLL16" s="113"/>
      <c r="GLM16" s="113"/>
      <c r="GLN16" s="113"/>
      <c r="GLO16" s="113"/>
      <c r="GLP16" s="113"/>
      <c r="GLQ16" s="113"/>
      <c r="GLR16" s="113"/>
      <c r="GLS16" s="113"/>
      <c r="GLT16" s="113"/>
      <c r="GLU16" s="113"/>
      <c r="GLV16" s="113"/>
      <c r="GLW16" s="113"/>
      <c r="GLX16" s="113"/>
      <c r="GLY16" s="113"/>
      <c r="GLZ16" s="113"/>
      <c r="GMA16" s="113"/>
      <c r="GMB16" s="113"/>
      <c r="GMC16" s="113"/>
      <c r="GMD16" s="113"/>
      <c r="GME16" s="113"/>
      <c r="GMF16" s="113"/>
      <c r="GMG16" s="113"/>
      <c r="GMH16" s="113"/>
      <c r="GMI16" s="113"/>
      <c r="GMJ16" s="113"/>
      <c r="GMK16" s="113"/>
      <c r="GML16" s="113"/>
      <c r="GMM16" s="113"/>
      <c r="GMN16" s="113"/>
      <c r="GMO16" s="113"/>
      <c r="GMP16" s="113"/>
      <c r="GMQ16" s="113"/>
      <c r="GMR16" s="113"/>
      <c r="GMS16" s="113"/>
      <c r="GMT16" s="113"/>
      <c r="GMU16" s="113"/>
      <c r="GMV16" s="113"/>
      <c r="GMW16" s="113"/>
      <c r="GMX16" s="113"/>
      <c r="GMY16" s="113"/>
      <c r="GMZ16" s="113"/>
      <c r="GNA16" s="113"/>
      <c r="GNB16" s="113"/>
      <c r="GNC16" s="113"/>
      <c r="GND16" s="113"/>
      <c r="GNE16" s="113"/>
      <c r="GNF16" s="113"/>
      <c r="GNG16" s="113"/>
      <c r="GNH16" s="113"/>
      <c r="GNI16" s="113"/>
      <c r="GNJ16" s="113"/>
      <c r="GNK16" s="113"/>
      <c r="GNL16" s="113"/>
      <c r="GNM16" s="113"/>
      <c r="GNN16" s="113"/>
      <c r="GNO16" s="113"/>
      <c r="GNP16" s="113"/>
      <c r="GNQ16" s="113"/>
      <c r="GNR16" s="113"/>
      <c r="GNS16" s="113"/>
      <c r="GNT16" s="113"/>
      <c r="GNU16" s="113"/>
      <c r="GNV16" s="113"/>
      <c r="GNW16" s="113"/>
      <c r="GNX16" s="113"/>
      <c r="GNY16" s="113"/>
      <c r="GNZ16" s="113"/>
      <c r="GOA16" s="113"/>
      <c r="GOB16" s="113"/>
      <c r="GOC16" s="113"/>
      <c r="GOD16" s="113"/>
      <c r="GOE16" s="113"/>
      <c r="GOF16" s="113"/>
      <c r="GOG16" s="113"/>
      <c r="GOH16" s="113"/>
      <c r="GOI16" s="113"/>
      <c r="GOJ16" s="113"/>
      <c r="GOK16" s="113"/>
      <c r="GOL16" s="113"/>
      <c r="GOM16" s="113"/>
      <c r="GON16" s="113"/>
      <c r="GOO16" s="113"/>
      <c r="GOP16" s="113"/>
      <c r="GOQ16" s="113"/>
      <c r="GOR16" s="113"/>
      <c r="GOS16" s="113"/>
      <c r="GOT16" s="113"/>
      <c r="GOU16" s="113"/>
      <c r="GOV16" s="113"/>
      <c r="GOW16" s="113"/>
      <c r="GOX16" s="113"/>
      <c r="GOY16" s="113"/>
      <c r="GOZ16" s="113"/>
      <c r="GPA16" s="113"/>
      <c r="GPB16" s="113"/>
      <c r="GPC16" s="113"/>
      <c r="GPD16" s="113"/>
      <c r="GPE16" s="113"/>
      <c r="GPF16" s="113"/>
      <c r="GPG16" s="113"/>
      <c r="GPH16" s="113"/>
      <c r="GPI16" s="113"/>
      <c r="GPJ16" s="113"/>
      <c r="GPK16" s="113"/>
      <c r="GPL16" s="113"/>
      <c r="GPM16" s="113"/>
      <c r="GPN16" s="113"/>
      <c r="GPO16" s="113"/>
      <c r="GPP16" s="113"/>
      <c r="GPQ16" s="113"/>
      <c r="GPR16" s="113"/>
      <c r="GPS16" s="113"/>
      <c r="GPT16" s="113"/>
      <c r="GPU16" s="113"/>
      <c r="GPV16" s="113"/>
      <c r="GPW16" s="113"/>
      <c r="GPX16" s="113"/>
      <c r="GPY16" s="113"/>
      <c r="GPZ16" s="113"/>
      <c r="GQA16" s="113"/>
      <c r="GQB16" s="113"/>
      <c r="GQC16" s="113"/>
      <c r="GQD16" s="113"/>
      <c r="GQE16" s="113"/>
      <c r="GQF16" s="113"/>
      <c r="GQG16" s="113"/>
      <c r="GQH16" s="113"/>
      <c r="GQI16" s="113"/>
      <c r="GQJ16" s="113"/>
      <c r="GQK16" s="113"/>
      <c r="GQL16" s="113"/>
      <c r="GQM16" s="113"/>
      <c r="GQN16" s="113"/>
      <c r="GQO16" s="113"/>
      <c r="GQP16" s="113"/>
      <c r="GQQ16" s="113"/>
      <c r="GQR16" s="113"/>
      <c r="GQS16" s="113"/>
      <c r="GQT16" s="113"/>
      <c r="GQU16" s="113"/>
      <c r="GQV16" s="113"/>
      <c r="GQW16" s="113"/>
      <c r="GQX16" s="113"/>
      <c r="GQY16" s="113"/>
      <c r="GQZ16" s="113"/>
      <c r="GRA16" s="113"/>
      <c r="GRB16" s="113"/>
      <c r="GRC16" s="113"/>
      <c r="GRD16" s="113"/>
      <c r="GRE16" s="113"/>
      <c r="GRF16" s="113"/>
      <c r="GRG16" s="113"/>
      <c r="GRH16" s="113"/>
      <c r="GRI16" s="113"/>
      <c r="GRJ16" s="113"/>
      <c r="GRK16" s="113"/>
      <c r="GRL16" s="113"/>
      <c r="GRM16" s="113"/>
      <c r="GRN16" s="113"/>
      <c r="GRO16" s="113"/>
      <c r="GRP16" s="113"/>
      <c r="GRQ16" s="113"/>
      <c r="GRR16" s="113"/>
      <c r="GRS16" s="113"/>
      <c r="GRT16" s="113"/>
      <c r="GRU16" s="113"/>
      <c r="GRV16" s="113"/>
      <c r="GRW16" s="113"/>
      <c r="GRX16" s="113"/>
      <c r="GRY16" s="113"/>
      <c r="GRZ16" s="113"/>
      <c r="GSA16" s="113"/>
      <c r="GSB16" s="113"/>
      <c r="GSC16" s="113"/>
      <c r="GSD16" s="113"/>
      <c r="GSE16" s="113"/>
      <c r="GSF16" s="113"/>
      <c r="GSG16" s="113"/>
      <c r="GSH16" s="113"/>
      <c r="GSI16" s="113"/>
      <c r="GSJ16" s="113"/>
      <c r="GSK16" s="113"/>
      <c r="GSL16" s="113"/>
      <c r="GSM16" s="113"/>
      <c r="GSN16" s="113"/>
      <c r="GSO16" s="113"/>
      <c r="GSP16" s="113"/>
      <c r="GSQ16" s="113"/>
      <c r="GSR16" s="113"/>
      <c r="GSS16" s="113"/>
      <c r="GST16" s="113"/>
      <c r="GSU16" s="113"/>
      <c r="GSV16" s="113"/>
      <c r="GSW16" s="113"/>
      <c r="GSX16" s="113"/>
      <c r="GSY16" s="113"/>
      <c r="GSZ16" s="113"/>
      <c r="GTA16" s="113"/>
      <c r="GTB16" s="113"/>
      <c r="GTC16" s="113"/>
      <c r="GTD16" s="113"/>
      <c r="GTE16" s="113"/>
      <c r="GTF16" s="113"/>
      <c r="GTG16" s="113"/>
      <c r="GTH16" s="113"/>
      <c r="GTI16" s="113"/>
      <c r="GTJ16" s="113"/>
      <c r="GTK16" s="113"/>
      <c r="GTL16" s="113"/>
      <c r="GTM16" s="113"/>
      <c r="GTN16" s="113"/>
      <c r="GTO16" s="113"/>
      <c r="GTP16" s="113"/>
      <c r="GTQ16" s="113"/>
      <c r="GTR16" s="113"/>
      <c r="GTS16" s="113"/>
      <c r="GTT16" s="113"/>
      <c r="GTU16" s="113"/>
      <c r="GTV16" s="113"/>
      <c r="GTW16" s="113"/>
      <c r="GTX16" s="113"/>
      <c r="GTY16" s="113"/>
      <c r="GTZ16" s="113"/>
      <c r="GUA16" s="113"/>
      <c r="GUB16" s="113"/>
      <c r="GUC16" s="113"/>
      <c r="GUD16" s="113"/>
      <c r="GUE16" s="113"/>
      <c r="GUF16" s="113"/>
      <c r="GUG16" s="113"/>
      <c r="GUH16" s="113"/>
      <c r="GUI16" s="113"/>
      <c r="GUJ16" s="113"/>
      <c r="GUK16" s="113"/>
      <c r="GUL16" s="113"/>
      <c r="GUM16" s="113"/>
      <c r="GUN16" s="113"/>
      <c r="GUO16" s="113"/>
      <c r="GUP16" s="113"/>
      <c r="GUQ16" s="113"/>
      <c r="GUR16" s="113"/>
      <c r="GUS16" s="113"/>
      <c r="GUT16" s="113"/>
      <c r="GUU16" s="113"/>
      <c r="GUV16" s="113"/>
      <c r="GUW16" s="113"/>
      <c r="GUX16" s="113"/>
      <c r="GUY16" s="113"/>
      <c r="GUZ16" s="113"/>
      <c r="GVA16" s="113"/>
      <c r="GVB16" s="113"/>
      <c r="GVC16" s="113"/>
      <c r="GVD16" s="113"/>
      <c r="GVE16" s="113"/>
      <c r="GVF16" s="113"/>
      <c r="GVG16" s="113"/>
      <c r="GVH16" s="113"/>
      <c r="GVI16" s="113"/>
      <c r="GVJ16" s="113"/>
      <c r="GVK16" s="113"/>
      <c r="GVL16" s="113"/>
      <c r="GVM16" s="113"/>
      <c r="GVN16" s="113"/>
      <c r="GVO16" s="113"/>
      <c r="GVP16" s="113"/>
      <c r="GVQ16" s="113"/>
      <c r="GVR16" s="113"/>
      <c r="GVS16" s="113"/>
      <c r="GVT16" s="113"/>
      <c r="GVU16" s="113"/>
      <c r="GVV16" s="113"/>
      <c r="GVW16" s="113"/>
      <c r="GVX16" s="113"/>
      <c r="GVY16" s="113"/>
      <c r="GVZ16" s="113"/>
      <c r="GWA16" s="113"/>
      <c r="GWB16" s="113"/>
      <c r="GWC16" s="113"/>
      <c r="GWD16" s="113"/>
      <c r="GWE16" s="113"/>
      <c r="GWF16" s="113"/>
      <c r="GWG16" s="113"/>
      <c r="GWH16" s="113"/>
      <c r="GWI16" s="113"/>
      <c r="GWJ16" s="113"/>
      <c r="GWK16" s="113"/>
      <c r="GWL16" s="113"/>
      <c r="GWM16" s="113"/>
      <c r="GWN16" s="113"/>
      <c r="GWO16" s="113"/>
      <c r="GWP16" s="113"/>
      <c r="GWQ16" s="113"/>
      <c r="GWR16" s="113"/>
      <c r="GWS16" s="113"/>
      <c r="GWT16" s="113"/>
      <c r="GWU16" s="113"/>
      <c r="GWV16" s="113"/>
      <c r="GWW16" s="113"/>
      <c r="GWX16" s="113"/>
      <c r="GWY16" s="113"/>
      <c r="GWZ16" s="113"/>
      <c r="GXA16" s="113"/>
      <c r="GXB16" s="113"/>
      <c r="GXC16" s="113"/>
      <c r="GXD16" s="113"/>
      <c r="GXE16" s="113"/>
      <c r="GXF16" s="113"/>
      <c r="GXG16" s="113"/>
      <c r="GXH16" s="113"/>
      <c r="GXI16" s="113"/>
      <c r="GXJ16" s="113"/>
      <c r="GXK16" s="113"/>
      <c r="GXL16" s="113"/>
      <c r="GXM16" s="113"/>
      <c r="GXN16" s="113"/>
      <c r="GXO16" s="113"/>
      <c r="GXP16" s="113"/>
      <c r="GXQ16" s="113"/>
      <c r="GXR16" s="113"/>
      <c r="GXS16" s="113"/>
      <c r="GXT16" s="113"/>
      <c r="GXU16" s="113"/>
      <c r="GXV16" s="113"/>
      <c r="GXW16" s="113"/>
      <c r="GXX16" s="113"/>
      <c r="GXY16" s="113"/>
      <c r="GXZ16" s="113"/>
      <c r="GYA16" s="113"/>
      <c r="GYB16" s="113"/>
      <c r="GYC16" s="113"/>
      <c r="GYD16" s="113"/>
      <c r="GYE16" s="113"/>
      <c r="GYF16" s="113"/>
      <c r="GYG16" s="113"/>
      <c r="GYH16" s="113"/>
      <c r="GYI16" s="113"/>
      <c r="GYJ16" s="113"/>
      <c r="GYK16" s="113"/>
      <c r="GYL16" s="113"/>
      <c r="GYM16" s="113"/>
      <c r="GYN16" s="113"/>
      <c r="GYO16" s="113"/>
      <c r="GYP16" s="113"/>
      <c r="GYQ16" s="113"/>
      <c r="GYR16" s="113"/>
      <c r="GYS16" s="113"/>
      <c r="GYT16" s="113"/>
      <c r="GYU16" s="113"/>
      <c r="GYV16" s="113"/>
      <c r="GYW16" s="113"/>
      <c r="GYX16" s="113"/>
      <c r="GYY16" s="113"/>
      <c r="GYZ16" s="113"/>
      <c r="GZA16" s="113"/>
      <c r="GZB16" s="113"/>
      <c r="GZC16" s="113"/>
      <c r="GZD16" s="113"/>
      <c r="GZE16" s="113"/>
      <c r="GZF16" s="113"/>
      <c r="GZG16" s="113"/>
      <c r="GZH16" s="113"/>
      <c r="GZI16" s="113"/>
      <c r="GZJ16" s="113"/>
      <c r="GZK16" s="113"/>
      <c r="GZL16" s="113"/>
      <c r="GZM16" s="113"/>
      <c r="GZN16" s="113"/>
      <c r="GZO16" s="113"/>
      <c r="GZP16" s="113"/>
      <c r="GZQ16" s="113"/>
      <c r="GZR16" s="113"/>
      <c r="GZS16" s="113"/>
      <c r="GZT16" s="113"/>
      <c r="GZU16" s="113"/>
      <c r="GZV16" s="113"/>
      <c r="GZW16" s="113"/>
      <c r="GZX16" s="113"/>
      <c r="GZY16" s="113"/>
      <c r="GZZ16" s="113"/>
      <c r="HAA16" s="113"/>
      <c r="HAB16" s="113"/>
      <c r="HAC16" s="113"/>
      <c r="HAD16" s="113"/>
      <c r="HAE16" s="113"/>
      <c r="HAF16" s="113"/>
      <c r="HAG16" s="113"/>
      <c r="HAH16" s="113"/>
      <c r="HAI16" s="113"/>
      <c r="HAJ16" s="113"/>
      <c r="HAK16" s="113"/>
      <c r="HAL16" s="113"/>
      <c r="HAM16" s="113"/>
      <c r="HAN16" s="113"/>
      <c r="HAO16" s="113"/>
      <c r="HAP16" s="113"/>
      <c r="HAQ16" s="113"/>
      <c r="HAR16" s="113"/>
      <c r="HAS16" s="113"/>
      <c r="HAT16" s="113"/>
      <c r="HAU16" s="113"/>
      <c r="HAV16" s="113"/>
      <c r="HAW16" s="113"/>
      <c r="HAX16" s="113"/>
      <c r="HAY16" s="113"/>
      <c r="HAZ16" s="113"/>
      <c r="HBA16" s="113"/>
      <c r="HBB16" s="113"/>
      <c r="HBC16" s="113"/>
      <c r="HBD16" s="113"/>
      <c r="HBE16" s="113"/>
      <c r="HBF16" s="113"/>
      <c r="HBG16" s="113"/>
      <c r="HBH16" s="113"/>
      <c r="HBI16" s="113"/>
      <c r="HBJ16" s="113"/>
      <c r="HBK16" s="113"/>
      <c r="HBL16" s="113"/>
      <c r="HBM16" s="113"/>
      <c r="HBN16" s="113"/>
      <c r="HBO16" s="113"/>
      <c r="HBP16" s="113"/>
      <c r="HBQ16" s="113"/>
      <c r="HBR16" s="113"/>
      <c r="HBS16" s="113"/>
      <c r="HBT16" s="113"/>
      <c r="HBU16" s="113"/>
      <c r="HBV16" s="113"/>
      <c r="HBW16" s="113"/>
      <c r="HBX16" s="113"/>
      <c r="HBY16" s="113"/>
      <c r="HBZ16" s="113"/>
      <c r="HCA16" s="113"/>
      <c r="HCB16" s="113"/>
      <c r="HCC16" s="113"/>
      <c r="HCD16" s="113"/>
      <c r="HCE16" s="113"/>
      <c r="HCF16" s="113"/>
      <c r="HCG16" s="113"/>
      <c r="HCH16" s="113"/>
      <c r="HCI16" s="113"/>
      <c r="HCJ16" s="113"/>
      <c r="HCK16" s="113"/>
      <c r="HCL16" s="113"/>
      <c r="HCM16" s="113"/>
      <c r="HCN16" s="113"/>
      <c r="HCO16" s="113"/>
      <c r="HCP16" s="113"/>
      <c r="HCQ16" s="113"/>
      <c r="HCR16" s="113"/>
      <c r="HCS16" s="113"/>
      <c r="HCT16" s="113"/>
      <c r="HCU16" s="113"/>
      <c r="HCV16" s="113"/>
      <c r="HCW16" s="113"/>
      <c r="HCX16" s="113"/>
      <c r="HCY16" s="113"/>
      <c r="HCZ16" s="113"/>
      <c r="HDA16" s="113"/>
      <c r="HDB16" s="113"/>
      <c r="HDC16" s="113"/>
      <c r="HDD16" s="113"/>
      <c r="HDE16" s="113"/>
      <c r="HDF16" s="113"/>
      <c r="HDG16" s="113"/>
      <c r="HDH16" s="113"/>
      <c r="HDI16" s="113"/>
      <c r="HDJ16" s="113"/>
      <c r="HDK16" s="113"/>
      <c r="HDL16" s="113"/>
      <c r="HDM16" s="113"/>
      <c r="HDN16" s="113"/>
      <c r="HDO16" s="113"/>
      <c r="HDP16" s="113"/>
      <c r="HDQ16" s="113"/>
      <c r="HDR16" s="113"/>
      <c r="HDS16" s="113"/>
      <c r="HDT16" s="113"/>
      <c r="HDU16" s="113"/>
      <c r="HDV16" s="113"/>
      <c r="HDW16" s="113"/>
      <c r="HDX16" s="113"/>
      <c r="HDY16" s="113"/>
      <c r="HDZ16" s="113"/>
      <c r="HEA16" s="113"/>
      <c r="HEB16" s="113"/>
      <c r="HEC16" s="113"/>
      <c r="HED16" s="113"/>
      <c r="HEE16" s="113"/>
      <c r="HEF16" s="113"/>
      <c r="HEG16" s="113"/>
      <c r="HEH16" s="113"/>
      <c r="HEI16" s="113"/>
      <c r="HEJ16" s="113"/>
      <c r="HEK16" s="113"/>
      <c r="HEL16" s="113"/>
      <c r="HEM16" s="113"/>
      <c r="HEN16" s="113"/>
      <c r="HEO16" s="113"/>
      <c r="HEP16" s="113"/>
      <c r="HEQ16" s="113"/>
      <c r="HER16" s="113"/>
      <c r="HES16" s="113"/>
      <c r="HET16" s="113"/>
      <c r="HEU16" s="113"/>
      <c r="HEV16" s="113"/>
      <c r="HEW16" s="113"/>
      <c r="HEX16" s="113"/>
      <c r="HEY16" s="113"/>
      <c r="HEZ16" s="113"/>
      <c r="HFA16" s="113"/>
      <c r="HFB16" s="113"/>
      <c r="HFC16" s="113"/>
      <c r="HFD16" s="113"/>
      <c r="HFE16" s="113"/>
      <c r="HFF16" s="113"/>
      <c r="HFG16" s="113"/>
      <c r="HFH16" s="113"/>
      <c r="HFI16" s="113"/>
      <c r="HFJ16" s="113"/>
      <c r="HFK16" s="113"/>
      <c r="HFL16" s="113"/>
      <c r="HFM16" s="113"/>
      <c r="HFN16" s="113"/>
      <c r="HFO16" s="113"/>
      <c r="HFP16" s="113"/>
      <c r="HFQ16" s="113"/>
      <c r="HFR16" s="113"/>
      <c r="HFS16" s="113"/>
      <c r="HFT16" s="113"/>
      <c r="HFU16" s="113"/>
      <c r="HFV16" s="113"/>
      <c r="HFW16" s="113"/>
      <c r="HFX16" s="113"/>
      <c r="HFY16" s="113"/>
      <c r="HFZ16" s="113"/>
      <c r="HGA16" s="113"/>
      <c r="HGB16" s="113"/>
      <c r="HGC16" s="113"/>
      <c r="HGD16" s="113"/>
      <c r="HGE16" s="113"/>
      <c r="HGF16" s="113"/>
      <c r="HGG16" s="113"/>
      <c r="HGH16" s="113"/>
      <c r="HGI16" s="113"/>
      <c r="HGJ16" s="113"/>
      <c r="HGK16" s="113"/>
      <c r="HGL16" s="113"/>
      <c r="HGM16" s="113"/>
      <c r="HGN16" s="113"/>
      <c r="HGO16" s="113"/>
      <c r="HGP16" s="113"/>
      <c r="HGQ16" s="113"/>
      <c r="HGR16" s="113"/>
      <c r="HGS16" s="113"/>
      <c r="HGT16" s="113"/>
      <c r="HGU16" s="113"/>
      <c r="HGV16" s="113"/>
      <c r="HGW16" s="113"/>
      <c r="HGX16" s="113"/>
      <c r="HGY16" s="113"/>
      <c r="HGZ16" s="113"/>
      <c r="HHA16" s="113"/>
      <c r="HHB16" s="113"/>
      <c r="HHC16" s="113"/>
      <c r="HHD16" s="113"/>
      <c r="HHE16" s="113"/>
      <c r="HHF16" s="113"/>
      <c r="HHG16" s="113"/>
      <c r="HHH16" s="113"/>
      <c r="HHI16" s="113"/>
      <c r="HHJ16" s="113"/>
      <c r="HHK16" s="113"/>
      <c r="HHL16" s="113"/>
      <c r="HHM16" s="113"/>
      <c r="HHN16" s="113"/>
      <c r="HHO16" s="113"/>
      <c r="HHP16" s="113"/>
      <c r="HHQ16" s="113"/>
      <c r="HHR16" s="113"/>
      <c r="HHS16" s="113"/>
      <c r="HHT16" s="113"/>
      <c r="HHU16" s="113"/>
      <c r="HHV16" s="113"/>
      <c r="HHW16" s="113"/>
      <c r="HHX16" s="113"/>
      <c r="HHY16" s="113"/>
      <c r="HHZ16" s="113"/>
      <c r="HIA16" s="113"/>
      <c r="HIB16" s="113"/>
      <c r="HIC16" s="113"/>
      <c r="HID16" s="113"/>
      <c r="HIE16" s="113"/>
      <c r="HIF16" s="113"/>
      <c r="HIG16" s="113"/>
      <c r="HIH16" s="113"/>
      <c r="HII16" s="113"/>
      <c r="HIJ16" s="113"/>
      <c r="HIK16" s="113"/>
      <c r="HIL16" s="113"/>
      <c r="HIM16" s="113"/>
      <c r="HIN16" s="113"/>
      <c r="HIO16" s="113"/>
      <c r="HIP16" s="113"/>
      <c r="HIQ16" s="113"/>
      <c r="HIR16" s="113"/>
      <c r="HIS16" s="113"/>
      <c r="HIT16" s="113"/>
      <c r="HIU16" s="113"/>
      <c r="HIV16" s="113"/>
      <c r="HIW16" s="113"/>
      <c r="HIX16" s="113"/>
      <c r="HIY16" s="113"/>
      <c r="HIZ16" s="113"/>
      <c r="HJA16" s="113"/>
      <c r="HJB16" s="113"/>
      <c r="HJC16" s="113"/>
      <c r="HJD16" s="113"/>
      <c r="HJE16" s="113"/>
      <c r="HJF16" s="113"/>
      <c r="HJG16" s="113"/>
      <c r="HJH16" s="113"/>
      <c r="HJI16" s="113"/>
      <c r="HJJ16" s="113"/>
      <c r="HJK16" s="113"/>
      <c r="HJL16" s="113"/>
      <c r="HJM16" s="113"/>
      <c r="HJN16" s="113"/>
      <c r="HJO16" s="113"/>
      <c r="HJP16" s="113"/>
      <c r="HJQ16" s="113"/>
      <c r="HJR16" s="113"/>
      <c r="HJS16" s="113"/>
      <c r="HJT16" s="113"/>
      <c r="HJU16" s="113"/>
      <c r="HJV16" s="113"/>
      <c r="HJW16" s="113"/>
      <c r="HJX16" s="113"/>
      <c r="HJY16" s="113"/>
      <c r="HJZ16" s="113"/>
      <c r="HKA16" s="113"/>
      <c r="HKB16" s="113"/>
      <c r="HKC16" s="113"/>
      <c r="HKD16" s="113"/>
      <c r="HKE16" s="113"/>
      <c r="HKF16" s="113"/>
      <c r="HKG16" s="113"/>
      <c r="HKH16" s="113"/>
      <c r="HKI16" s="113"/>
      <c r="HKJ16" s="113"/>
      <c r="HKK16" s="113"/>
      <c r="HKL16" s="113"/>
      <c r="HKM16" s="113"/>
      <c r="HKN16" s="113"/>
      <c r="HKO16" s="113"/>
      <c r="HKP16" s="113"/>
      <c r="HKQ16" s="113"/>
      <c r="HKR16" s="113"/>
      <c r="HKS16" s="113"/>
      <c r="HKT16" s="113"/>
      <c r="HKU16" s="113"/>
      <c r="HKV16" s="113"/>
      <c r="HKW16" s="113"/>
      <c r="HKX16" s="113"/>
      <c r="HKY16" s="113"/>
      <c r="HKZ16" s="113"/>
      <c r="HLA16" s="113"/>
      <c r="HLB16" s="113"/>
      <c r="HLC16" s="113"/>
      <c r="HLD16" s="113"/>
      <c r="HLE16" s="113"/>
      <c r="HLF16" s="113"/>
      <c r="HLG16" s="113"/>
      <c r="HLH16" s="113"/>
      <c r="HLI16" s="113"/>
      <c r="HLJ16" s="113"/>
      <c r="HLK16" s="113"/>
      <c r="HLL16" s="113"/>
      <c r="HLM16" s="113"/>
      <c r="HLN16" s="113"/>
      <c r="HLO16" s="113"/>
      <c r="HLP16" s="113"/>
      <c r="HLQ16" s="113"/>
      <c r="HLR16" s="113"/>
      <c r="HLS16" s="113"/>
      <c r="HLT16" s="113"/>
      <c r="HLU16" s="113"/>
      <c r="HLV16" s="113"/>
      <c r="HLW16" s="113"/>
      <c r="HLX16" s="113"/>
      <c r="HLY16" s="113"/>
      <c r="HLZ16" s="113"/>
      <c r="HMA16" s="113"/>
      <c r="HMB16" s="113"/>
      <c r="HMC16" s="113"/>
      <c r="HMD16" s="113"/>
      <c r="HME16" s="113"/>
      <c r="HMF16" s="113"/>
      <c r="HMG16" s="113"/>
      <c r="HMH16" s="113"/>
      <c r="HMI16" s="113"/>
      <c r="HMJ16" s="113"/>
      <c r="HMK16" s="113"/>
      <c r="HML16" s="113"/>
      <c r="HMM16" s="113"/>
      <c r="HMN16" s="113"/>
      <c r="HMO16" s="113"/>
      <c r="HMP16" s="113"/>
      <c r="HMQ16" s="113"/>
      <c r="HMR16" s="113"/>
      <c r="HMS16" s="113"/>
      <c r="HMT16" s="113"/>
      <c r="HMU16" s="113"/>
      <c r="HMV16" s="113"/>
      <c r="HMW16" s="113"/>
      <c r="HMX16" s="113"/>
      <c r="HMY16" s="113"/>
      <c r="HMZ16" s="113"/>
      <c r="HNA16" s="113"/>
      <c r="HNB16" s="113"/>
      <c r="HNC16" s="113"/>
      <c r="HND16" s="113"/>
      <c r="HNE16" s="113"/>
      <c r="HNF16" s="113"/>
      <c r="HNG16" s="113"/>
      <c r="HNH16" s="113"/>
      <c r="HNI16" s="113"/>
      <c r="HNJ16" s="113"/>
      <c r="HNK16" s="113"/>
      <c r="HNL16" s="113"/>
      <c r="HNM16" s="113"/>
      <c r="HNN16" s="113"/>
      <c r="HNO16" s="113"/>
      <c r="HNP16" s="113"/>
      <c r="HNQ16" s="113"/>
      <c r="HNR16" s="113"/>
      <c r="HNS16" s="113"/>
      <c r="HNT16" s="113"/>
      <c r="HNU16" s="113"/>
      <c r="HNV16" s="113"/>
      <c r="HNW16" s="113"/>
      <c r="HNX16" s="113"/>
      <c r="HNY16" s="113"/>
      <c r="HNZ16" s="113"/>
      <c r="HOA16" s="113"/>
      <c r="HOB16" s="113"/>
      <c r="HOC16" s="113"/>
      <c r="HOD16" s="113"/>
      <c r="HOE16" s="113"/>
      <c r="HOF16" s="113"/>
      <c r="HOG16" s="113"/>
      <c r="HOH16" s="113"/>
      <c r="HOI16" s="113"/>
      <c r="HOJ16" s="113"/>
      <c r="HOK16" s="113"/>
      <c r="HOL16" s="113"/>
      <c r="HOM16" s="113"/>
      <c r="HON16" s="113"/>
      <c r="HOO16" s="113"/>
      <c r="HOP16" s="113"/>
      <c r="HOQ16" s="113"/>
      <c r="HOR16" s="113"/>
      <c r="HOS16" s="113"/>
      <c r="HOT16" s="113"/>
      <c r="HOU16" s="113"/>
      <c r="HOV16" s="113"/>
      <c r="HOW16" s="113"/>
      <c r="HOX16" s="113"/>
      <c r="HOY16" s="113"/>
      <c r="HOZ16" s="113"/>
      <c r="HPA16" s="113"/>
      <c r="HPB16" s="113"/>
      <c r="HPC16" s="113"/>
      <c r="HPD16" s="113"/>
      <c r="HPE16" s="113"/>
      <c r="HPF16" s="113"/>
      <c r="HPG16" s="113"/>
      <c r="HPH16" s="113"/>
      <c r="HPI16" s="113"/>
      <c r="HPJ16" s="113"/>
      <c r="HPK16" s="113"/>
      <c r="HPL16" s="113"/>
      <c r="HPM16" s="113"/>
      <c r="HPN16" s="113"/>
      <c r="HPO16" s="113"/>
      <c r="HPP16" s="113"/>
      <c r="HPQ16" s="113"/>
      <c r="HPR16" s="113"/>
      <c r="HPS16" s="113"/>
      <c r="HPT16" s="113"/>
      <c r="HPU16" s="113"/>
      <c r="HPV16" s="113"/>
      <c r="HPW16" s="113"/>
      <c r="HPX16" s="113"/>
      <c r="HPY16" s="113"/>
      <c r="HPZ16" s="113"/>
      <c r="HQA16" s="113"/>
      <c r="HQB16" s="113"/>
      <c r="HQC16" s="113"/>
      <c r="HQD16" s="113"/>
      <c r="HQE16" s="113"/>
      <c r="HQF16" s="113"/>
      <c r="HQG16" s="113"/>
      <c r="HQH16" s="113"/>
      <c r="HQI16" s="113"/>
      <c r="HQJ16" s="113"/>
      <c r="HQK16" s="113"/>
      <c r="HQL16" s="113"/>
      <c r="HQM16" s="113"/>
      <c r="HQN16" s="113"/>
      <c r="HQO16" s="113"/>
      <c r="HQP16" s="113"/>
      <c r="HQQ16" s="113"/>
      <c r="HQR16" s="113"/>
      <c r="HQS16" s="113"/>
      <c r="HQT16" s="113"/>
      <c r="HQU16" s="113"/>
      <c r="HQV16" s="113"/>
      <c r="HQW16" s="113"/>
      <c r="HQX16" s="113"/>
      <c r="HQY16" s="113"/>
      <c r="HQZ16" s="113"/>
      <c r="HRA16" s="113"/>
      <c r="HRB16" s="113"/>
      <c r="HRC16" s="113"/>
      <c r="HRD16" s="113"/>
      <c r="HRE16" s="113"/>
      <c r="HRF16" s="113"/>
      <c r="HRG16" s="113"/>
      <c r="HRH16" s="113"/>
      <c r="HRI16" s="113"/>
      <c r="HRJ16" s="113"/>
      <c r="HRK16" s="113"/>
      <c r="HRL16" s="113"/>
      <c r="HRM16" s="113"/>
      <c r="HRN16" s="113"/>
      <c r="HRO16" s="113"/>
      <c r="HRP16" s="113"/>
      <c r="HRQ16" s="113"/>
      <c r="HRR16" s="113"/>
      <c r="HRS16" s="113"/>
      <c r="HRT16" s="113"/>
      <c r="HRU16" s="113"/>
      <c r="HRV16" s="113"/>
      <c r="HRW16" s="113"/>
      <c r="HRX16" s="113"/>
      <c r="HRY16" s="113"/>
      <c r="HRZ16" s="113"/>
      <c r="HSA16" s="113"/>
      <c r="HSB16" s="113"/>
      <c r="HSC16" s="113"/>
      <c r="HSD16" s="113"/>
      <c r="HSE16" s="113"/>
      <c r="HSF16" s="113"/>
      <c r="HSG16" s="113"/>
      <c r="HSH16" s="113"/>
      <c r="HSI16" s="113"/>
      <c r="HSJ16" s="113"/>
      <c r="HSK16" s="113"/>
      <c r="HSL16" s="113"/>
      <c r="HSM16" s="113"/>
      <c r="HSN16" s="113"/>
      <c r="HSO16" s="113"/>
      <c r="HSP16" s="113"/>
      <c r="HSQ16" s="113"/>
      <c r="HSR16" s="113"/>
      <c r="HSS16" s="113"/>
      <c r="HST16" s="113"/>
      <c r="HSU16" s="113"/>
      <c r="HSV16" s="113"/>
      <c r="HSW16" s="113"/>
      <c r="HSX16" s="113"/>
      <c r="HSY16" s="113"/>
      <c r="HSZ16" s="113"/>
      <c r="HTA16" s="113"/>
      <c r="HTB16" s="113"/>
      <c r="HTC16" s="113"/>
      <c r="HTD16" s="113"/>
      <c r="HTE16" s="113"/>
      <c r="HTF16" s="113"/>
      <c r="HTG16" s="113"/>
      <c r="HTH16" s="113"/>
      <c r="HTI16" s="113"/>
      <c r="HTJ16" s="113"/>
      <c r="HTK16" s="113"/>
      <c r="HTL16" s="113"/>
      <c r="HTM16" s="113"/>
      <c r="HTN16" s="113"/>
      <c r="HTO16" s="113"/>
      <c r="HTP16" s="113"/>
      <c r="HTQ16" s="113"/>
      <c r="HTR16" s="113"/>
      <c r="HTS16" s="113"/>
      <c r="HTT16" s="113"/>
      <c r="HTU16" s="113"/>
      <c r="HTV16" s="113"/>
      <c r="HTW16" s="113"/>
      <c r="HTX16" s="113"/>
      <c r="HTY16" s="113"/>
      <c r="HTZ16" s="113"/>
      <c r="HUA16" s="113"/>
      <c r="HUB16" s="113"/>
      <c r="HUC16" s="113"/>
      <c r="HUD16" s="113"/>
      <c r="HUE16" s="113"/>
      <c r="HUF16" s="113"/>
      <c r="HUG16" s="113"/>
      <c r="HUH16" s="113"/>
      <c r="HUI16" s="113"/>
      <c r="HUJ16" s="113"/>
      <c r="HUK16" s="113"/>
      <c r="HUL16" s="113"/>
      <c r="HUM16" s="113"/>
      <c r="HUN16" s="113"/>
      <c r="HUO16" s="113"/>
      <c r="HUP16" s="113"/>
      <c r="HUQ16" s="113"/>
      <c r="HUR16" s="113"/>
      <c r="HUS16" s="113"/>
      <c r="HUT16" s="113"/>
      <c r="HUU16" s="113"/>
      <c r="HUV16" s="113"/>
      <c r="HUW16" s="113"/>
      <c r="HUX16" s="113"/>
      <c r="HUY16" s="113"/>
      <c r="HUZ16" s="113"/>
      <c r="HVA16" s="113"/>
      <c r="HVB16" s="113"/>
      <c r="HVC16" s="113"/>
      <c r="HVD16" s="113"/>
      <c r="HVE16" s="113"/>
      <c r="HVF16" s="113"/>
      <c r="HVG16" s="113"/>
      <c r="HVH16" s="113"/>
      <c r="HVI16" s="113"/>
      <c r="HVJ16" s="113"/>
      <c r="HVK16" s="113"/>
      <c r="HVL16" s="113"/>
      <c r="HVM16" s="113"/>
      <c r="HVN16" s="113"/>
      <c r="HVO16" s="113"/>
      <c r="HVP16" s="113"/>
      <c r="HVQ16" s="113"/>
      <c r="HVR16" s="113"/>
      <c r="HVS16" s="113"/>
      <c r="HVT16" s="113"/>
      <c r="HVU16" s="113"/>
      <c r="HVV16" s="113"/>
      <c r="HVW16" s="113"/>
      <c r="HVX16" s="113"/>
      <c r="HVY16" s="113"/>
      <c r="HVZ16" s="113"/>
      <c r="HWA16" s="113"/>
      <c r="HWB16" s="113"/>
      <c r="HWC16" s="113"/>
      <c r="HWD16" s="113"/>
      <c r="HWE16" s="113"/>
      <c r="HWF16" s="113"/>
      <c r="HWG16" s="113"/>
      <c r="HWH16" s="113"/>
      <c r="HWI16" s="113"/>
      <c r="HWJ16" s="113"/>
      <c r="HWK16" s="113"/>
      <c r="HWL16" s="113"/>
      <c r="HWM16" s="113"/>
      <c r="HWN16" s="113"/>
      <c r="HWO16" s="113"/>
      <c r="HWP16" s="113"/>
      <c r="HWQ16" s="113"/>
      <c r="HWR16" s="113"/>
      <c r="HWS16" s="113"/>
      <c r="HWT16" s="113"/>
      <c r="HWU16" s="113"/>
      <c r="HWV16" s="113"/>
      <c r="HWW16" s="113"/>
      <c r="HWX16" s="113"/>
      <c r="HWY16" s="113"/>
      <c r="HWZ16" s="113"/>
      <c r="HXA16" s="113"/>
      <c r="HXB16" s="113"/>
      <c r="HXC16" s="113"/>
      <c r="HXD16" s="113"/>
      <c r="HXE16" s="113"/>
      <c r="HXF16" s="113"/>
      <c r="HXG16" s="113"/>
      <c r="HXH16" s="113"/>
      <c r="HXI16" s="113"/>
      <c r="HXJ16" s="113"/>
      <c r="HXK16" s="113"/>
      <c r="HXL16" s="113"/>
      <c r="HXM16" s="113"/>
      <c r="HXN16" s="113"/>
      <c r="HXO16" s="113"/>
      <c r="HXP16" s="113"/>
      <c r="HXQ16" s="113"/>
      <c r="HXR16" s="113"/>
      <c r="HXS16" s="113"/>
      <c r="HXT16" s="113"/>
      <c r="HXU16" s="113"/>
      <c r="HXV16" s="113"/>
      <c r="HXW16" s="113"/>
      <c r="HXX16" s="113"/>
      <c r="HXY16" s="113"/>
      <c r="HXZ16" s="113"/>
      <c r="HYA16" s="113"/>
      <c r="HYB16" s="113"/>
      <c r="HYC16" s="113"/>
      <c r="HYD16" s="113"/>
      <c r="HYE16" s="113"/>
      <c r="HYF16" s="113"/>
      <c r="HYG16" s="113"/>
      <c r="HYH16" s="113"/>
      <c r="HYI16" s="113"/>
      <c r="HYJ16" s="113"/>
      <c r="HYK16" s="113"/>
      <c r="HYL16" s="113"/>
      <c r="HYM16" s="113"/>
      <c r="HYN16" s="113"/>
      <c r="HYO16" s="113"/>
      <c r="HYP16" s="113"/>
      <c r="HYQ16" s="113"/>
      <c r="HYR16" s="113"/>
      <c r="HYS16" s="113"/>
      <c r="HYT16" s="113"/>
      <c r="HYU16" s="113"/>
      <c r="HYV16" s="113"/>
      <c r="HYW16" s="113"/>
      <c r="HYX16" s="113"/>
      <c r="HYY16" s="113"/>
      <c r="HYZ16" s="113"/>
      <c r="HZA16" s="113"/>
      <c r="HZB16" s="113"/>
      <c r="HZC16" s="113"/>
      <c r="HZD16" s="113"/>
      <c r="HZE16" s="113"/>
      <c r="HZF16" s="113"/>
      <c r="HZG16" s="113"/>
      <c r="HZH16" s="113"/>
      <c r="HZI16" s="113"/>
      <c r="HZJ16" s="113"/>
      <c r="HZK16" s="113"/>
      <c r="HZL16" s="113"/>
      <c r="HZM16" s="113"/>
      <c r="HZN16" s="113"/>
      <c r="HZO16" s="113"/>
      <c r="HZP16" s="113"/>
      <c r="HZQ16" s="113"/>
      <c r="HZR16" s="113"/>
      <c r="HZS16" s="113"/>
      <c r="HZT16" s="113"/>
      <c r="HZU16" s="113"/>
      <c r="HZV16" s="113"/>
      <c r="HZW16" s="113"/>
      <c r="HZX16" s="113"/>
      <c r="HZY16" s="113"/>
      <c r="HZZ16" s="113"/>
      <c r="IAA16" s="113"/>
      <c r="IAB16" s="113"/>
      <c r="IAC16" s="113"/>
      <c r="IAD16" s="113"/>
      <c r="IAE16" s="113"/>
      <c r="IAF16" s="113"/>
      <c r="IAG16" s="113"/>
      <c r="IAH16" s="113"/>
      <c r="IAI16" s="113"/>
      <c r="IAJ16" s="113"/>
      <c r="IAK16" s="113"/>
      <c r="IAL16" s="113"/>
      <c r="IAM16" s="113"/>
      <c r="IAN16" s="113"/>
      <c r="IAO16" s="113"/>
      <c r="IAP16" s="113"/>
      <c r="IAQ16" s="113"/>
      <c r="IAR16" s="113"/>
      <c r="IAS16" s="113"/>
      <c r="IAT16" s="113"/>
      <c r="IAU16" s="113"/>
      <c r="IAV16" s="113"/>
      <c r="IAW16" s="113"/>
      <c r="IAX16" s="113"/>
      <c r="IAY16" s="113"/>
      <c r="IAZ16" s="113"/>
      <c r="IBA16" s="113"/>
      <c r="IBB16" s="113"/>
      <c r="IBC16" s="113"/>
      <c r="IBD16" s="113"/>
      <c r="IBE16" s="113"/>
      <c r="IBF16" s="113"/>
      <c r="IBG16" s="113"/>
      <c r="IBH16" s="113"/>
      <c r="IBI16" s="113"/>
      <c r="IBJ16" s="113"/>
      <c r="IBK16" s="113"/>
      <c r="IBL16" s="113"/>
      <c r="IBM16" s="113"/>
      <c r="IBN16" s="113"/>
      <c r="IBO16" s="113"/>
      <c r="IBP16" s="113"/>
      <c r="IBQ16" s="113"/>
      <c r="IBR16" s="113"/>
      <c r="IBS16" s="113"/>
      <c r="IBT16" s="113"/>
      <c r="IBU16" s="113"/>
      <c r="IBV16" s="113"/>
      <c r="IBW16" s="113"/>
      <c r="IBX16" s="113"/>
      <c r="IBY16" s="113"/>
      <c r="IBZ16" s="113"/>
      <c r="ICA16" s="113"/>
      <c r="ICB16" s="113"/>
      <c r="ICC16" s="113"/>
      <c r="ICD16" s="113"/>
      <c r="ICE16" s="113"/>
      <c r="ICF16" s="113"/>
      <c r="ICG16" s="113"/>
      <c r="ICH16" s="113"/>
      <c r="ICI16" s="113"/>
      <c r="ICJ16" s="113"/>
      <c r="ICK16" s="113"/>
      <c r="ICL16" s="113"/>
      <c r="ICM16" s="113"/>
      <c r="ICN16" s="113"/>
      <c r="ICO16" s="113"/>
      <c r="ICP16" s="113"/>
      <c r="ICQ16" s="113"/>
      <c r="ICR16" s="113"/>
      <c r="ICS16" s="113"/>
      <c r="ICT16" s="113"/>
      <c r="ICU16" s="113"/>
      <c r="ICV16" s="113"/>
      <c r="ICW16" s="113"/>
      <c r="ICX16" s="113"/>
      <c r="ICY16" s="113"/>
      <c r="ICZ16" s="113"/>
      <c r="IDA16" s="113"/>
      <c r="IDB16" s="113"/>
      <c r="IDC16" s="113"/>
      <c r="IDD16" s="113"/>
      <c r="IDE16" s="113"/>
      <c r="IDF16" s="113"/>
      <c r="IDG16" s="113"/>
      <c r="IDH16" s="113"/>
      <c r="IDI16" s="113"/>
      <c r="IDJ16" s="113"/>
      <c r="IDK16" s="113"/>
      <c r="IDL16" s="113"/>
      <c r="IDM16" s="113"/>
      <c r="IDN16" s="113"/>
      <c r="IDO16" s="113"/>
      <c r="IDP16" s="113"/>
      <c r="IDQ16" s="113"/>
      <c r="IDR16" s="113"/>
      <c r="IDS16" s="113"/>
      <c r="IDT16" s="113"/>
      <c r="IDU16" s="113"/>
      <c r="IDV16" s="113"/>
      <c r="IDW16" s="113"/>
      <c r="IDX16" s="113"/>
      <c r="IDY16" s="113"/>
      <c r="IDZ16" s="113"/>
      <c r="IEA16" s="113"/>
      <c r="IEB16" s="113"/>
      <c r="IEC16" s="113"/>
      <c r="IED16" s="113"/>
      <c r="IEE16" s="113"/>
      <c r="IEF16" s="113"/>
      <c r="IEG16" s="113"/>
      <c r="IEH16" s="113"/>
      <c r="IEI16" s="113"/>
      <c r="IEJ16" s="113"/>
      <c r="IEK16" s="113"/>
      <c r="IEL16" s="113"/>
      <c r="IEM16" s="113"/>
      <c r="IEN16" s="113"/>
      <c r="IEO16" s="113"/>
      <c r="IEP16" s="113"/>
      <c r="IEQ16" s="113"/>
      <c r="IER16" s="113"/>
      <c r="IES16" s="113"/>
      <c r="IET16" s="113"/>
      <c r="IEU16" s="113"/>
      <c r="IEV16" s="113"/>
      <c r="IEW16" s="113"/>
      <c r="IEX16" s="113"/>
      <c r="IEY16" s="113"/>
      <c r="IEZ16" s="113"/>
      <c r="IFA16" s="113"/>
      <c r="IFB16" s="113"/>
      <c r="IFC16" s="113"/>
      <c r="IFD16" s="113"/>
      <c r="IFE16" s="113"/>
      <c r="IFF16" s="113"/>
      <c r="IFG16" s="113"/>
      <c r="IFH16" s="113"/>
      <c r="IFI16" s="113"/>
      <c r="IFJ16" s="113"/>
      <c r="IFK16" s="113"/>
      <c r="IFL16" s="113"/>
      <c r="IFM16" s="113"/>
      <c r="IFN16" s="113"/>
      <c r="IFO16" s="113"/>
      <c r="IFP16" s="113"/>
      <c r="IFQ16" s="113"/>
      <c r="IFR16" s="113"/>
      <c r="IFS16" s="113"/>
      <c r="IFT16" s="113"/>
      <c r="IFU16" s="113"/>
      <c r="IFV16" s="113"/>
      <c r="IFW16" s="113"/>
      <c r="IFX16" s="113"/>
      <c r="IFY16" s="113"/>
      <c r="IFZ16" s="113"/>
      <c r="IGA16" s="113"/>
      <c r="IGB16" s="113"/>
      <c r="IGC16" s="113"/>
      <c r="IGD16" s="113"/>
      <c r="IGE16" s="113"/>
      <c r="IGF16" s="113"/>
      <c r="IGG16" s="113"/>
      <c r="IGH16" s="113"/>
      <c r="IGI16" s="113"/>
      <c r="IGJ16" s="113"/>
      <c r="IGK16" s="113"/>
      <c r="IGL16" s="113"/>
      <c r="IGM16" s="113"/>
      <c r="IGN16" s="113"/>
      <c r="IGO16" s="113"/>
      <c r="IGP16" s="113"/>
      <c r="IGQ16" s="113"/>
      <c r="IGR16" s="113"/>
      <c r="IGS16" s="113"/>
      <c r="IGT16" s="113"/>
      <c r="IGU16" s="113"/>
      <c r="IGV16" s="113"/>
      <c r="IGW16" s="113"/>
      <c r="IGX16" s="113"/>
      <c r="IGY16" s="113"/>
      <c r="IGZ16" s="113"/>
      <c r="IHA16" s="113"/>
      <c r="IHB16" s="113"/>
      <c r="IHC16" s="113"/>
      <c r="IHD16" s="113"/>
      <c r="IHE16" s="113"/>
      <c r="IHF16" s="113"/>
      <c r="IHG16" s="113"/>
      <c r="IHH16" s="113"/>
      <c r="IHI16" s="113"/>
      <c r="IHJ16" s="113"/>
      <c r="IHK16" s="113"/>
      <c r="IHL16" s="113"/>
      <c r="IHM16" s="113"/>
      <c r="IHN16" s="113"/>
      <c r="IHO16" s="113"/>
      <c r="IHP16" s="113"/>
      <c r="IHQ16" s="113"/>
      <c r="IHR16" s="113"/>
      <c r="IHS16" s="113"/>
      <c r="IHT16" s="113"/>
      <c r="IHU16" s="113"/>
      <c r="IHV16" s="113"/>
      <c r="IHW16" s="113"/>
      <c r="IHX16" s="113"/>
      <c r="IHY16" s="113"/>
      <c r="IHZ16" s="113"/>
      <c r="IIA16" s="113"/>
      <c r="IIB16" s="113"/>
      <c r="IIC16" s="113"/>
      <c r="IID16" s="113"/>
      <c r="IIE16" s="113"/>
      <c r="IIF16" s="113"/>
      <c r="IIG16" s="113"/>
      <c r="IIH16" s="113"/>
      <c r="III16" s="113"/>
      <c r="IIJ16" s="113"/>
      <c r="IIK16" s="113"/>
      <c r="IIL16" s="113"/>
      <c r="IIM16" s="113"/>
      <c r="IIN16" s="113"/>
      <c r="IIO16" s="113"/>
      <c r="IIP16" s="113"/>
      <c r="IIQ16" s="113"/>
      <c r="IIR16" s="113"/>
      <c r="IIS16" s="113"/>
      <c r="IIT16" s="113"/>
      <c r="IIU16" s="113"/>
      <c r="IIV16" s="113"/>
      <c r="IIW16" s="113"/>
      <c r="IIX16" s="113"/>
      <c r="IIY16" s="113"/>
      <c r="IIZ16" s="113"/>
      <c r="IJA16" s="113"/>
      <c r="IJB16" s="113"/>
      <c r="IJC16" s="113"/>
      <c r="IJD16" s="113"/>
      <c r="IJE16" s="113"/>
      <c r="IJF16" s="113"/>
      <c r="IJG16" s="113"/>
      <c r="IJH16" s="113"/>
      <c r="IJI16" s="113"/>
      <c r="IJJ16" s="113"/>
      <c r="IJK16" s="113"/>
      <c r="IJL16" s="113"/>
      <c r="IJM16" s="113"/>
      <c r="IJN16" s="113"/>
      <c r="IJO16" s="113"/>
      <c r="IJP16" s="113"/>
      <c r="IJQ16" s="113"/>
      <c r="IJR16" s="113"/>
      <c r="IJS16" s="113"/>
      <c r="IJT16" s="113"/>
      <c r="IJU16" s="113"/>
      <c r="IJV16" s="113"/>
      <c r="IJW16" s="113"/>
      <c r="IJX16" s="113"/>
      <c r="IJY16" s="113"/>
      <c r="IJZ16" s="113"/>
      <c r="IKA16" s="113"/>
      <c r="IKB16" s="113"/>
      <c r="IKC16" s="113"/>
      <c r="IKD16" s="113"/>
      <c r="IKE16" s="113"/>
      <c r="IKF16" s="113"/>
      <c r="IKG16" s="113"/>
      <c r="IKH16" s="113"/>
      <c r="IKI16" s="113"/>
      <c r="IKJ16" s="113"/>
      <c r="IKK16" s="113"/>
      <c r="IKL16" s="113"/>
      <c r="IKM16" s="113"/>
      <c r="IKN16" s="113"/>
      <c r="IKO16" s="113"/>
      <c r="IKP16" s="113"/>
      <c r="IKQ16" s="113"/>
      <c r="IKR16" s="113"/>
      <c r="IKS16" s="113"/>
      <c r="IKT16" s="113"/>
      <c r="IKU16" s="113"/>
      <c r="IKV16" s="113"/>
      <c r="IKW16" s="113"/>
      <c r="IKX16" s="113"/>
      <c r="IKY16" s="113"/>
      <c r="IKZ16" s="113"/>
      <c r="ILA16" s="113"/>
      <c r="ILB16" s="113"/>
      <c r="ILC16" s="113"/>
      <c r="ILD16" s="113"/>
      <c r="ILE16" s="113"/>
      <c r="ILF16" s="113"/>
      <c r="ILG16" s="113"/>
      <c r="ILH16" s="113"/>
      <c r="ILI16" s="113"/>
      <c r="ILJ16" s="113"/>
      <c r="ILK16" s="113"/>
      <c r="ILL16" s="113"/>
      <c r="ILM16" s="113"/>
      <c r="ILN16" s="113"/>
      <c r="ILO16" s="113"/>
      <c r="ILP16" s="113"/>
      <c r="ILQ16" s="113"/>
      <c r="ILR16" s="113"/>
      <c r="ILS16" s="113"/>
      <c r="ILT16" s="113"/>
      <c r="ILU16" s="113"/>
      <c r="ILV16" s="113"/>
      <c r="ILW16" s="113"/>
      <c r="ILX16" s="113"/>
      <c r="ILY16" s="113"/>
      <c r="ILZ16" s="113"/>
      <c r="IMA16" s="113"/>
      <c r="IMB16" s="113"/>
      <c r="IMC16" s="113"/>
      <c r="IMD16" s="113"/>
      <c r="IME16" s="113"/>
      <c r="IMF16" s="113"/>
      <c r="IMG16" s="113"/>
      <c r="IMH16" s="113"/>
      <c r="IMI16" s="113"/>
      <c r="IMJ16" s="113"/>
      <c r="IMK16" s="113"/>
      <c r="IML16" s="113"/>
      <c r="IMM16" s="113"/>
      <c r="IMN16" s="113"/>
      <c r="IMO16" s="113"/>
      <c r="IMP16" s="113"/>
      <c r="IMQ16" s="113"/>
      <c r="IMR16" s="113"/>
      <c r="IMS16" s="113"/>
      <c r="IMT16" s="113"/>
      <c r="IMU16" s="113"/>
      <c r="IMV16" s="113"/>
      <c r="IMW16" s="113"/>
      <c r="IMX16" s="113"/>
      <c r="IMY16" s="113"/>
      <c r="IMZ16" s="113"/>
      <c r="INA16" s="113"/>
      <c r="INB16" s="113"/>
      <c r="INC16" s="113"/>
      <c r="IND16" s="113"/>
      <c r="INE16" s="113"/>
      <c r="INF16" s="113"/>
      <c r="ING16" s="113"/>
      <c r="INH16" s="113"/>
      <c r="INI16" s="113"/>
      <c r="INJ16" s="113"/>
      <c r="INK16" s="113"/>
      <c r="INL16" s="113"/>
      <c r="INM16" s="113"/>
      <c r="INN16" s="113"/>
      <c r="INO16" s="113"/>
      <c r="INP16" s="113"/>
      <c r="INQ16" s="113"/>
      <c r="INR16" s="113"/>
      <c r="INS16" s="113"/>
      <c r="INT16" s="113"/>
      <c r="INU16" s="113"/>
      <c r="INV16" s="113"/>
      <c r="INW16" s="113"/>
      <c r="INX16" s="113"/>
      <c r="INY16" s="113"/>
      <c r="INZ16" s="113"/>
      <c r="IOA16" s="113"/>
      <c r="IOB16" s="113"/>
      <c r="IOC16" s="113"/>
      <c r="IOD16" s="113"/>
      <c r="IOE16" s="113"/>
      <c r="IOF16" s="113"/>
      <c r="IOG16" s="113"/>
      <c r="IOH16" s="113"/>
      <c r="IOI16" s="113"/>
      <c r="IOJ16" s="113"/>
      <c r="IOK16" s="113"/>
      <c r="IOL16" s="113"/>
      <c r="IOM16" s="113"/>
      <c r="ION16" s="113"/>
      <c r="IOO16" s="113"/>
      <c r="IOP16" s="113"/>
      <c r="IOQ16" s="113"/>
      <c r="IOR16" s="113"/>
      <c r="IOS16" s="113"/>
      <c r="IOT16" s="113"/>
      <c r="IOU16" s="113"/>
      <c r="IOV16" s="113"/>
      <c r="IOW16" s="113"/>
      <c r="IOX16" s="113"/>
      <c r="IOY16" s="113"/>
      <c r="IOZ16" s="113"/>
      <c r="IPA16" s="113"/>
      <c r="IPB16" s="113"/>
      <c r="IPC16" s="113"/>
      <c r="IPD16" s="113"/>
      <c r="IPE16" s="113"/>
      <c r="IPF16" s="113"/>
      <c r="IPG16" s="113"/>
      <c r="IPH16" s="113"/>
      <c r="IPI16" s="113"/>
      <c r="IPJ16" s="113"/>
      <c r="IPK16" s="113"/>
      <c r="IPL16" s="113"/>
      <c r="IPM16" s="113"/>
      <c r="IPN16" s="113"/>
      <c r="IPO16" s="113"/>
      <c r="IPP16" s="113"/>
      <c r="IPQ16" s="113"/>
      <c r="IPR16" s="113"/>
      <c r="IPS16" s="113"/>
      <c r="IPT16" s="113"/>
      <c r="IPU16" s="113"/>
      <c r="IPV16" s="113"/>
      <c r="IPW16" s="113"/>
      <c r="IPX16" s="113"/>
      <c r="IPY16" s="113"/>
      <c r="IPZ16" s="113"/>
      <c r="IQA16" s="113"/>
      <c r="IQB16" s="113"/>
      <c r="IQC16" s="113"/>
      <c r="IQD16" s="113"/>
      <c r="IQE16" s="113"/>
      <c r="IQF16" s="113"/>
      <c r="IQG16" s="113"/>
      <c r="IQH16" s="113"/>
      <c r="IQI16" s="113"/>
      <c r="IQJ16" s="113"/>
      <c r="IQK16" s="113"/>
      <c r="IQL16" s="113"/>
      <c r="IQM16" s="113"/>
      <c r="IQN16" s="113"/>
      <c r="IQO16" s="113"/>
      <c r="IQP16" s="113"/>
      <c r="IQQ16" s="113"/>
      <c r="IQR16" s="113"/>
      <c r="IQS16" s="113"/>
      <c r="IQT16" s="113"/>
      <c r="IQU16" s="113"/>
      <c r="IQV16" s="113"/>
      <c r="IQW16" s="113"/>
      <c r="IQX16" s="113"/>
      <c r="IQY16" s="113"/>
      <c r="IQZ16" s="113"/>
      <c r="IRA16" s="113"/>
      <c r="IRB16" s="113"/>
      <c r="IRC16" s="113"/>
      <c r="IRD16" s="113"/>
      <c r="IRE16" s="113"/>
      <c r="IRF16" s="113"/>
      <c r="IRG16" s="113"/>
      <c r="IRH16" s="113"/>
      <c r="IRI16" s="113"/>
      <c r="IRJ16" s="113"/>
      <c r="IRK16" s="113"/>
      <c r="IRL16" s="113"/>
      <c r="IRM16" s="113"/>
      <c r="IRN16" s="113"/>
      <c r="IRO16" s="113"/>
      <c r="IRP16" s="113"/>
      <c r="IRQ16" s="113"/>
      <c r="IRR16" s="113"/>
      <c r="IRS16" s="113"/>
      <c r="IRT16" s="113"/>
      <c r="IRU16" s="113"/>
      <c r="IRV16" s="113"/>
      <c r="IRW16" s="113"/>
      <c r="IRX16" s="113"/>
      <c r="IRY16" s="113"/>
      <c r="IRZ16" s="113"/>
      <c r="ISA16" s="113"/>
      <c r="ISB16" s="113"/>
      <c r="ISC16" s="113"/>
      <c r="ISD16" s="113"/>
      <c r="ISE16" s="113"/>
      <c r="ISF16" s="113"/>
      <c r="ISG16" s="113"/>
      <c r="ISH16" s="113"/>
      <c r="ISI16" s="113"/>
      <c r="ISJ16" s="113"/>
      <c r="ISK16" s="113"/>
      <c r="ISL16" s="113"/>
      <c r="ISM16" s="113"/>
      <c r="ISN16" s="113"/>
      <c r="ISO16" s="113"/>
      <c r="ISP16" s="113"/>
      <c r="ISQ16" s="113"/>
      <c r="ISR16" s="113"/>
      <c r="ISS16" s="113"/>
      <c r="IST16" s="113"/>
      <c r="ISU16" s="113"/>
      <c r="ISV16" s="113"/>
      <c r="ISW16" s="113"/>
      <c r="ISX16" s="113"/>
      <c r="ISY16" s="113"/>
      <c r="ISZ16" s="113"/>
      <c r="ITA16" s="113"/>
      <c r="ITB16" s="113"/>
      <c r="ITC16" s="113"/>
      <c r="ITD16" s="113"/>
      <c r="ITE16" s="113"/>
      <c r="ITF16" s="113"/>
      <c r="ITG16" s="113"/>
      <c r="ITH16" s="113"/>
      <c r="ITI16" s="113"/>
      <c r="ITJ16" s="113"/>
      <c r="ITK16" s="113"/>
      <c r="ITL16" s="113"/>
      <c r="ITM16" s="113"/>
      <c r="ITN16" s="113"/>
      <c r="ITO16" s="113"/>
      <c r="ITP16" s="113"/>
      <c r="ITQ16" s="113"/>
      <c r="ITR16" s="113"/>
      <c r="ITS16" s="113"/>
      <c r="ITT16" s="113"/>
      <c r="ITU16" s="113"/>
      <c r="ITV16" s="113"/>
      <c r="ITW16" s="113"/>
      <c r="ITX16" s="113"/>
      <c r="ITY16" s="113"/>
      <c r="ITZ16" s="113"/>
      <c r="IUA16" s="113"/>
      <c r="IUB16" s="113"/>
      <c r="IUC16" s="113"/>
      <c r="IUD16" s="113"/>
      <c r="IUE16" s="113"/>
      <c r="IUF16" s="113"/>
      <c r="IUG16" s="113"/>
      <c r="IUH16" s="113"/>
      <c r="IUI16" s="113"/>
      <c r="IUJ16" s="113"/>
      <c r="IUK16" s="113"/>
      <c r="IUL16" s="113"/>
      <c r="IUM16" s="113"/>
      <c r="IUN16" s="113"/>
      <c r="IUO16" s="113"/>
      <c r="IUP16" s="113"/>
      <c r="IUQ16" s="113"/>
      <c r="IUR16" s="113"/>
      <c r="IUS16" s="113"/>
      <c r="IUT16" s="113"/>
      <c r="IUU16" s="113"/>
      <c r="IUV16" s="113"/>
      <c r="IUW16" s="113"/>
      <c r="IUX16" s="113"/>
      <c r="IUY16" s="113"/>
      <c r="IUZ16" s="113"/>
      <c r="IVA16" s="113"/>
      <c r="IVB16" s="113"/>
      <c r="IVC16" s="113"/>
      <c r="IVD16" s="113"/>
      <c r="IVE16" s="113"/>
      <c r="IVF16" s="113"/>
      <c r="IVG16" s="113"/>
      <c r="IVH16" s="113"/>
      <c r="IVI16" s="113"/>
      <c r="IVJ16" s="113"/>
      <c r="IVK16" s="113"/>
      <c r="IVL16" s="113"/>
      <c r="IVM16" s="113"/>
      <c r="IVN16" s="113"/>
      <c r="IVO16" s="113"/>
      <c r="IVP16" s="113"/>
      <c r="IVQ16" s="113"/>
      <c r="IVR16" s="113"/>
      <c r="IVS16" s="113"/>
      <c r="IVT16" s="113"/>
      <c r="IVU16" s="113"/>
      <c r="IVV16" s="113"/>
      <c r="IVW16" s="113"/>
      <c r="IVX16" s="113"/>
      <c r="IVY16" s="113"/>
      <c r="IVZ16" s="113"/>
      <c r="IWA16" s="113"/>
      <c r="IWB16" s="113"/>
      <c r="IWC16" s="113"/>
      <c r="IWD16" s="113"/>
      <c r="IWE16" s="113"/>
      <c r="IWF16" s="113"/>
      <c r="IWG16" s="113"/>
      <c r="IWH16" s="113"/>
      <c r="IWI16" s="113"/>
      <c r="IWJ16" s="113"/>
      <c r="IWK16" s="113"/>
      <c r="IWL16" s="113"/>
      <c r="IWM16" s="113"/>
      <c r="IWN16" s="113"/>
      <c r="IWO16" s="113"/>
      <c r="IWP16" s="113"/>
      <c r="IWQ16" s="113"/>
      <c r="IWR16" s="113"/>
      <c r="IWS16" s="113"/>
      <c r="IWT16" s="113"/>
      <c r="IWU16" s="113"/>
      <c r="IWV16" s="113"/>
      <c r="IWW16" s="113"/>
      <c r="IWX16" s="113"/>
      <c r="IWY16" s="113"/>
      <c r="IWZ16" s="113"/>
      <c r="IXA16" s="113"/>
      <c r="IXB16" s="113"/>
      <c r="IXC16" s="113"/>
      <c r="IXD16" s="113"/>
      <c r="IXE16" s="113"/>
      <c r="IXF16" s="113"/>
      <c r="IXG16" s="113"/>
      <c r="IXH16" s="113"/>
      <c r="IXI16" s="113"/>
      <c r="IXJ16" s="113"/>
      <c r="IXK16" s="113"/>
      <c r="IXL16" s="113"/>
      <c r="IXM16" s="113"/>
      <c r="IXN16" s="113"/>
      <c r="IXO16" s="113"/>
      <c r="IXP16" s="113"/>
      <c r="IXQ16" s="113"/>
      <c r="IXR16" s="113"/>
      <c r="IXS16" s="113"/>
      <c r="IXT16" s="113"/>
      <c r="IXU16" s="113"/>
      <c r="IXV16" s="113"/>
      <c r="IXW16" s="113"/>
      <c r="IXX16" s="113"/>
      <c r="IXY16" s="113"/>
      <c r="IXZ16" s="113"/>
      <c r="IYA16" s="113"/>
      <c r="IYB16" s="113"/>
      <c r="IYC16" s="113"/>
      <c r="IYD16" s="113"/>
      <c r="IYE16" s="113"/>
      <c r="IYF16" s="113"/>
      <c r="IYG16" s="113"/>
      <c r="IYH16" s="113"/>
      <c r="IYI16" s="113"/>
      <c r="IYJ16" s="113"/>
      <c r="IYK16" s="113"/>
      <c r="IYL16" s="113"/>
      <c r="IYM16" s="113"/>
      <c r="IYN16" s="113"/>
      <c r="IYO16" s="113"/>
      <c r="IYP16" s="113"/>
      <c r="IYQ16" s="113"/>
      <c r="IYR16" s="113"/>
      <c r="IYS16" s="113"/>
      <c r="IYT16" s="113"/>
      <c r="IYU16" s="113"/>
      <c r="IYV16" s="113"/>
      <c r="IYW16" s="113"/>
      <c r="IYX16" s="113"/>
      <c r="IYY16" s="113"/>
      <c r="IYZ16" s="113"/>
      <c r="IZA16" s="113"/>
      <c r="IZB16" s="113"/>
      <c r="IZC16" s="113"/>
      <c r="IZD16" s="113"/>
      <c r="IZE16" s="113"/>
      <c r="IZF16" s="113"/>
      <c r="IZG16" s="113"/>
      <c r="IZH16" s="113"/>
      <c r="IZI16" s="113"/>
      <c r="IZJ16" s="113"/>
      <c r="IZK16" s="113"/>
      <c r="IZL16" s="113"/>
      <c r="IZM16" s="113"/>
      <c r="IZN16" s="113"/>
      <c r="IZO16" s="113"/>
      <c r="IZP16" s="113"/>
      <c r="IZQ16" s="113"/>
      <c r="IZR16" s="113"/>
      <c r="IZS16" s="113"/>
      <c r="IZT16" s="113"/>
      <c r="IZU16" s="113"/>
      <c r="IZV16" s="113"/>
      <c r="IZW16" s="113"/>
      <c r="IZX16" s="113"/>
      <c r="IZY16" s="113"/>
      <c r="IZZ16" s="113"/>
      <c r="JAA16" s="113"/>
      <c r="JAB16" s="113"/>
      <c r="JAC16" s="113"/>
      <c r="JAD16" s="113"/>
      <c r="JAE16" s="113"/>
      <c r="JAF16" s="113"/>
      <c r="JAG16" s="113"/>
      <c r="JAH16" s="113"/>
      <c r="JAI16" s="113"/>
      <c r="JAJ16" s="113"/>
      <c r="JAK16" s="113"/>
      <c r="JAL16" s="113"/>
      <c r="JAM16" s="113"/>
      <c r="JAN16" s="113"/>
      <c r="JAO16" s="113"/>
      <c r="JAP16" s="113"/>
      <c r="JAQ16" s="113"/>
      <c r="JAR16" s="113"/>
      <c r="JAS16" s="113"/>
      <c r="JAT16" s="113"/>
      <c r="JAU16" s="113"/>
      <c r="JAV16" s="113"/>
      <c r="JAW16" s="113"/>
      <c r="JAX16" s="113"/>
      <c r="JAY16" s="113"/>
      <c r="JAZ16" s="113"/>
      <c r="JBA16" s="113"/>
      <c r="JBB16" s="113"/>
      <c r="JBC16" s="113"/>
      <c r="JBD16" s="113"/>
      <c r="JBE16" s="113"/>
      <c r="JBF16" s="113"/>
      <c r="JBG16" s="113"/>
      <c r="JBH16" s="113"/>
      <c r="JBI16" s="113"/>
      <c r="JBJ16" s="113"/>
      <c r="JBK16" s="113"/>
      <c r="JBL16" s="113"/>
      <c r="JBM16" s="113"/>
      <c r="JBN16" s="113"/>
      <c r="JBO16" s="113"/>
      <c r="JBP16" s="113"/>
      <c r="JBQ16" s="113"/>
      <c r="JBR16" s="113"/>
      <c r="JBS16" s="113"/>
      <c r="JBT16" s="113"/>
      <c r="JBU16" s="113"/>
      <c r="JBV16" s="113"/>
      <c r="JBW16" s="113"/>
      <c r="JBX16" s="113"/>
      <c r="JBY16" s="113"/>
      <c r="JBZ16" s="113"/>
      <c r="JCA16" s="113"/>
      <c r="JCB16" s="113"/>
      <c r="JCC16" s="113"/>
      <c r="JCD16" s="113"/>
      <c r="JCE16" s="113"/>
      <c r="JCF16" s="113"/>
      <c r="JCG16" s="113"/>
      <c r="JCH16" s="113"/>
      <c r="JCI16" s="113"/>
      <c r="JCJ16" s="113"/>
      <c r="JCK16" s="113"/>
      <c r="JCL16" s="113"/>
      <c r="JCM16" s="113"/>
      <c r="JCN16" s="113"/>
      <c r="JCO16" s="113"/>
      <c r="JCP16" s="113"/>
      <c r="JCQ16" s="113"/>
      <c r="JCR16" s="113"/>
      <c r="JCS16" s="113"/>
      <c r="JCT16" s="113"/>
      <c r="JCU16" s="113"/>
      <c r="JCV16" s="113"/>
      <c r="JCW16" s="113"/>
      <c r="JCX16" s="113"/>
      <c r="JCY16" s="113"/>
      <c r="JCZ16" s="113"/>
      <c r="JDA16" s="113"/>
      <c r="JDB16" s="113"/>
      <c r="JDC16" s="113"/>
      <c r="JDD16" s="113"/>
      <c r="JDE16" s="113"/>
      <c r="JDF16" s="113"/>
      <c r="JDG16" s="113"/>
      <c r="JDH16" s="113"/>
      <c r="JDI16" s="113"/>
      <c r="JDJ16" s="113"/>
      <c r="JDK16" s="113"/>
      <c r="JDL16" s="113"/>
      <c r="JDM16" s="113"/>
      <c r="JDN16" s="113"/>
      <c r="JDO16" s="113"/>
      <c r="JDP16" s="113"/>
      <c r="JDQ16" s="113"/>
      <c r="JDR16" s="113"/>
      <c r="JDS16" s="113"/>
      <c r="JDT16" s="113"/>
      <c r="JDU16" s="113"/>
      <c r="JDV16" s="113"/>
      <c r="JDW16" s="113"/>
      <c r="JDX16" s="113"/>
      <c r="JDY16" s="113"/>
      <c r="JDZ16" s="113"/>
      <c r="JEA16" s="113"/>
      <c r="JEB16" s="113"/>
      <c r="JEC16" s="113"/>
      <c r="JED16" s="113"/>
      <c r="JEE16" s="113"/>
      <c r="JEF16" s="113"/>
      <c r="JEG16" s="113"/>
      <c r="JEH16" s="113"/>
      <c r="JEI16" s="113"/>
      <c r="JEJ16" s="113"/>
      <c r="JEK16" s="113"/>
      <c r="JEL16" s="113"/>
      <c r="JEM16" s="113"/>
      <c r="JEN16" s="113"/>
      <c r="JEO16" s="113"/>
      <c r="JEP16" s="113"/>
      <c r="JEQ16" s="113"/>
      <c r="JER16" s="113"/>
      <c r="JES16" s="113"/>
      <c r="JET16" s="113"/>
      <c r="JEU16" s="113"/>
      <c r="JEV16" s="113"/>
      <c r="JEW16" s="113"/>
      <c r="JEX16" s="113"/>
      <c r="JEY16" s="113"/>
      <c r="JEZ16" s="113"/>
      <c r="JFA16" s="113"/>
      <c r="JFB16" s="113"/>
      <c r="JFC16" s="113"/>
      <c r="JFD16" s="113"/>
      <c r="JFE16" s="113"/>
      <c r="JFF16" s="113"/>
      <c r="JFG16" s="113"/>
      <c r="JFH16" s="113"/>
      <c r="JFI16" s="113"/>
      <c r="JFJ16" s="113"/>
      <c r="JFK16" s="113"/>
      <c r="JFL16" s="113"/>
      <c r="JFM16" s="113"/>
      <c r="JFN16" s="113"/>
      <c r="JFO16" s="113"/>
      <c r="JFP16" s="113"/>
      <c r="JFQ16" s="113"/>
      <c r="JFR16" s="113"/>
      <c r="JFS16" s="113"/>
      <c r="JFT16" s="113"/>
      <c r="JFU16" s="113"/>
      <c r="JFV16" s="113"/>
      <c r="JFW16" s="113"/>
      <c r="JFX16" s="113"/>
      <c r="JFY16" s="113"/>
      <c r="JFZ16" s="113"/>
      <c r="JGA16" s="113"/>
      <c r="JGB16" s="113"/>
      <c r="JGC16" s="113"/>
      <c r="JGD16" s="113"/>
      <c r="JGE16" s="113"/>
      <c r="JGF16" s="113"/>
      <c r="JGG16" s="113"/>
      <c r="JGH16" s="113"/>
      <c r="JGI16" s="113"/>
      <c r="JGJ16" s="113"/>
      <c r="JGK16" s="113"/>
      <c r="JGL16" s="113"/>
      <c r="JGM16" s="113"/>
      <c r="JGN16" s="113"/>
      <c r="JGO16" s="113"/>
      <c r="JGP16" s="113"/>
      <c r="JGQ16" s="113"/>
      <c r="JGR16" s="113"/>
      <c r="JGS16" s="113"/>
      <c r="JGT16" s="113"/>
      <c r="JGU16" s="113"/>
      <c r="JGV16" s="113"/>
      <c r="JGW16" s="113"/>
      <c r="JGX16" s="113"/>
      <c r="JGY16" s="113"/>
      <c r="JGZ16" s="113"/>
      <c r="JHA16" s="113"/>
      <c r="JHB16" s="113"/>
      <c r="JHC16" s="113"/>
      <c r="JHD16" s="113"/>
      <c r="JHE16" s="113"/>
      <c r="JHF16" s="113"/>
      <c r="JHG16" s="113"/>
      <c r="JHH16" s="113"/>
      <c r="JHI16" s="113"/>
      <c r="JHJ16" s="113"/>
      <c r="JHK16" s="113"/>
      <c r="JHL16" s="113"/>
      <c r="JHM16" s="113"/>
      <c r="JHN16" s="113"/>
      <c r="JHO16" s="113"/>
      <c r="JHP16" s="113"/>
      <c r="JHQ16" s="113"/>
      <c r="JHR16" s="113"/>
      <c r="JHS16" s="113"/>
      <c r="JHT16" s="113"/>
      <c r="JHU16" s="113"/>
      <c r="JHV16" s="113"/>
      <c r="JHW16" s="113"/>
      <c r="JHX16" s="113"/>
      <c r="JHY16" s="113"/>
      <c r="JHZ16" s="113"/>
      <c r="JIA16" s="113"/>
      <c r="JIB16" s="113"/>
      <c r="JIC16" s="113"/>
      <c r="JID16" s="113"/>
      <c r="JIE16" s="113"/>
      <c r="JIF16" s="113"/>
      <c r="JIG16" s="113"/>
      <c r="JIH16" s="113"/>
      <c r="JII16" s="113"/>
      <c r="JIJ16" s="113"/>
      <c r="JIK16" s="113"/>
      <c r="JIL16" s="113"/>
      <c r="JIM16" s="113"/>
      <c r="JIN16" s="113"/>
      <c r="JIO16" s="113"/>
      <c r="JIP16" s="113"/>
      <c r="JIQ16" s="113"/>
      <c r="JIR16" s="113"/>
      <c r="JIS16" s="113"/>
      <c r="JIT16" s="113"/>
      <c r="JIU16" s="113"/>
      <c r="JIV16" s="113"/>
      <c r="JIW16" s="113"/>
      <c r="JIX16" s="113"/>
      <c r="JIY16" s="113"/>
      <c r="JIZ16" s="113"/>
      <c r="JJA16" s="113"/>
      <c r="JJB16" s="113"/>
      <c r="JJC16" s="113"/>
      <c r="JJD16" s="113"/>
      <c r="JJE16" s="113"/>
      <c r="JJF16" s="113"/>
      <c r="JJG16" s="113"/>
      <c r="JJH16" s="113"/>
      <c r="JJI16" s="113"/>
      <c r="JJJ16" s="113"/>
      <c r="JJK16" s="113"/>
      <c r="JJL16" s="113"/>
      <c r="JJM16" s="113"/>
      <c r="JJN16" s="113"/>
      <c r="JJO16" s="113"/>
      <c r="JJP16" s="113"/>
      <c r="JJQ16" s="113"/>
      <c r="JJR16" s="113"/>
      <c r="JJS16" s="113"/>
      <c r="JJT16" s="113"/>
      <c r="JJU16" s="113"/>
      <c r="JJV16" s="113"/>
      <c r="JJW16" s="113"/>
      <c r="JJX16" s="113"/>
      <c r="JJY16" s="113"/>
      <c r="JJZ16" s="113"/>
      <c r="JKA16" s="113"/>
      <c r="JKB16" s="113"/>
      <c r="JKC16" s="113"/>
      <c r="JKD16" s="113"/>
      <c r="JKE16" s="113"/>
      <c r="JKF16" s="113"/>
      <c r="JKG16" s="113"/>
      <c r="JKH16" s="113"/>
      <c r="JKI16" s="113"/>
      <c r="JKJ16" s="113"/>
      <c r="JKK16" s="113"/>
      <c r="JKL16" s="113"/>
      <c r="JKM16" s="113"/>
      <c r="JKN16" s="113"/>
      <c r="JKO16" s="113"/>
      <c r="JKP16" s="113"/>
      <c r="JKQ16" s="113"/>
      <c r="JKR16" s="113"/>
      <c r="JKS16" s="113"/>
      <c r="JKT16" s="113"/>
      <c r="JKU16" s="113"/>
      <c r="JKV16" s="113"/>
      <c r="JKW16" s="113"/>
      <c r="JKX16" s="113"/>
      <c r="JKY16" s="113"/>
      <c r="JKZ16" s="113"/>
      <c r="JLA16" s="113"/>
      <c r="JLB16" s="113"/>
      <c r="JLC16" s="113"/>
      <c r="JLD16" s="113"/>
      <c r="JLE16" s="113"/>
      <c r="JLF16" s="113"/>
      <c r="JLG16" s="113"/>
      <c r="JLH16" s="113"/>
      <c r="JLI16" s="113"/>
      <c r="JLJ16" s="113"/>
      <c r="JLK16" s="113"/>
      <c r="JLL16" s="113"/>
      <c r="JLM16" s="113"/>
      <c r="JLN16" s="113"/>
      <c r="JLO16" s="113"/>
      <c r="JLP16" s="113"/>
      <c r="JLQ16" s="113"/>
      <c r="JLR16" s="113"/>
      <c r="JLS16" s="113"/>
      <c r="JLT16" s="113"/>
      <c r="JLU16" s="113"/>
      <c r="JLV16" s="113"/>
      <c r="JLW16" s="113"/>
      <c r="JLX16" s="113"/>
      <c r="JLY16" s="113"/>
      <c r="JLZ16" s="113"/>
      <c r="JMA16" s="113"/>
      <c r="JMB16" s="113"/>
      <c r="JMC16" s="113"/>
      <c r="JMD16" s="113"/>
      <c r="JME16" s="113"/>
      <c r="JMF16" s="113"/>
      <c r="JMG16" s="113"/>
      <c r="JMH16" s="113"/>
      <c r="JMI16" s="113"/>
      <c r="JMJ16" s="113"/>
      <c r="JMK16" s="113"/>
      <c r="JML16" s="113"/>
      <c r="JMM16" s="113"/>
      <c r="JMN16" s="113"/>
      <c r="JMO16" s="113"/>
      <c r="JMP16" s="113"/>
      <c r="JMQ16" s="113"/>
      <c r="JMR16" s="113"/>
      <c r="JMS16" s="113"/>
      <c r="JMT16" s="113"/>
      <c r="JMU16" s="113"/>
      <c r="JMV16" s="113"/>
      <c r="JMW16" s="113"/>
      <c r="JMX16" s="113"/>
      <c r="JMY16" s="113"/>
      <c r="JMZ16" s="113"/>
      <c r="JNA16" s="113"/>
      <c r="JNB16" s="113"/>
      <c r="JNC16" s="113"/>
      <c r="JND16" s="113"/>
      <c r="JNE16" s="113"/>
      <c r="JNF16" s="113"/>
      <c r="JNG16" s="113"/>
      <c r="JNH16" s="113"/>
      <c r="JNI16" s="113"/>
      <c r="JNJ16" s="113"/>
      <c r="JNK16" s="113"/>
      <c r="JNL16" s="113"/>
      <c r="JNM16" s="113"/>
      <c r="JNN16" s="113"/>
      <c r="JNO16" s="113"/>
      <c r="JNP16" s="113"/>
      <c r="JNQ16" s="113"/>
      <c r="JNR16" s="113"/>
      <c r="JNS16" s="113"/>
      <c r="JNT16" s="113"/>
      <c r="JNU16" s="113"/>
      <c r="JNV16" s="113"/>
      <c r="JNW16" s="113"/>
      <c r="JNX16" s="113"/>
      <c r="JNY16" s="113"/>
      <c r="JNZ16" s="113"/>
      <c r="JOA16" s="113"/>
      <c r="JOB16" s="113"/>
      <c r="JOC16" s="113"/>
      <c r="JOD16" s="113"/>
      <c r="JOE16" s="113"/>
      <c r="JOF16" s="113"/>
      <c r="JOG16" s="113"/>
      <c r="JOH16" s="113"/>
      <c r="JOI16" s="113"/>
      <c r="JOJ16" s="113"/>
      <c r="JOK16" s="113"/>
      <c r="JOL16" s="113"/>
      <c r="JOM16" s="113"/>
      <c r="JON16" s="113"/>
      <c r="JOO16" s="113"/>
      <c r="JOP16" s="113"/>
      <c r="JOQ16" s="113"/>
      <c r="JOR16" s="113"/>
      <c r="JOS16" s="113"/>
      <c r="JOT16" s="113"/>
      <c r="JOU16" s="113"/>
      <c r="JOV16" s="113"/>
      <c r="JOW16" s="113"/>
      <c r="JOX16" s="113"/>
      <c r="JOY16" s="113"/>
      <c r="JOZ16" s="113"/>
      <c r="JPA16" s="113"/>
      <c r="JPB16" s="113"/>
      <c r="JPC16" s="113"/>
      <c r="JPD16" s="113"/>
      <c r="JPE16" s="113"/>
      <c r="JPF16" s="113"/>
      <c r="JPG16" s="113"/>
      <c r="JPH16" s="113"/>
      <c r="JPI16" s="113"/>
      <c r="JPJ16" s="113"/>
      <c r="JPK16" s="113"/>
      <c r="JPL16" s="113"/>
      <c r="JPM16" s="113"/>
      <c r="JPN16" s="113"/>
      <c r="JPO16" s="113"/>
      <c r="JPP16" s="113"/>
      <c r="JPQ16" s="113"/>
      <c r="JPR16" s="113"/>
      <c r="JPS16" s="113"/>
      <c r="JPT16" s="113"/>
      <c r="JPU16" s="113"/>
      <c r="JPV16" s="113"/>
      <c r="JPW16" s="113"/>
      <c r="JPX16" s="113"/>
      <c r="JPY16" s="113"/>
      <c r="JPZ16" s="113"/>
      <c r="JQA16" s="113"/>
      <c r="JQB16" s="113"/>
      <c r="JQC16" s="113"/>
      <c r="JQD16" s="113"/>
      <c r="JQE16" s="113"/>
      <c r="JQF16" s="113"/>
      <c r="JQG16" s="113"/>
      <c r="JQH16" s="113"/>
      <c r="JQI16" s="113"/>
      <c r="JQJ16" s="113"/>
      <c r="JQK16" s="113"/>
      <c r="JQL16" s="113"/>
      <c r="JQM16" s="113"/>
      <c r="JQN16" s="113"/>
      <c r="JQO16" s="113"/>
      <c r="JQP16" s="113"/>
      <c r="JQQ16" s="113"/>
      <c r="JQR16" s="113"/>
      <c r="JQS16" s="113"/>
      <c r="JQT16" s="113"/>
      <c r="JQU16" s="113"/>
      <c r="JQV16" s="113"/>
      <c r="JQW16" s="113"/>
      <c r="JQX16" s="113"/>
      <c r="JQY16" s="113"/>
      <c r="JQZ16" s="113"/>
      <c r="JRA16" s="113"/>
      <c r="JRB16" s="113"/>
      <c r="JRC16" s="113"/>
      <c r="JRD16" s="113"/>
      <c r="JRE16" s="113"/>
      <c r="JRF16" s="113"/>
      <c r="JRG16" s="113"/>
      <c r="JRH16" s="113"/>
      <c r="JRI16" s="113"/>
      <c r="JRJ16" s="113"/>
      <c r="JRK16" s="113"/>
      <c r="JRL16" s="113"/>
      <c r="JRM16" s="113"/>
      <c r="JRN16" s="113"/>
      <c r="JRO16" s="113"/>
      <c r="JRP16" s="113"/>
      <c r="JRQ16" s="113"/>
      <c r="JRR16" s="113"/>
      <c r="JRS16" s="113"/>
      <c r="JRT16" s="113"/>
      <c r="JRU16" s="113"/>
      <c r="JRV16" s="113"/>
      <c r="JRW16" s="113"/>
      <c r="JRX16" s="113"/>
      <c r="JRY16" s="113"/>
      <c r="JRZ16" s="113"/>
      <c r="JSA16" s="113"/>
      <c r="JSB16" s="113"/>
      <c r="JSC16" s="113"/>
      <c r="JSD16" s="113"/>
      <c r="JSE16" s="113"/>
      <c r="JSF16" s="113"/>
      <c r="JSG16" s="113"/>
      <c r="JSH16" s="113"/>
      <c r="JSI16" s="113"/>
      <c r="JSJ16" s="113"/>
      <c r="JSK16" s="113"/>
      <c r="JSL16" s="113"/>
      <c r="JSM16" s="113"/>
      <c r="JSN16" s="113"/>
      <c r="JSO16" s="113"/>
      <c r="JSP16" s="113"/>
      <c r="JSQ16" s="113"/>
      <c r="JSR16" s="113"/>
      <c r="JSS16" s="113"/>
      <c r="JST16" s="113"/>
      <c r="JSU16" s="113"/>
      <c r="JSV16" s="113"/>
      <c r="JSW16" s="113"/>
      <c r="JSX16" s="113"/>
      <c r="JSY16" s="113"/>
      <c r="JSZ16" s="113"/>
      <c r="JTA16" s="113"/>
      <c r="JTB16" s="113"/>
      <c r="JTC16" s="113"/>
      <c r="JTD16" s="113"/>
      <c r="JTE16" s="113"/>
      <c r="JTF16" s="113"/>
      <c r="JTG16" s="113"/>
      <c r="JTH16" s="113"/>
      <c r="JTI16" s="113"/>
      <c r="JTJ16" s="113"/>
      <c r="JTK16" s="113"/>
      <c r="JTL16" s="113"/>
      <c r="JTM16" s="113"/>
      <c r="JTN16" s="113"/>
      <c r="JTO16" s="113"/>
      <c r="JTP16" s="113"/>
      <c r="JTQ16" s="113"/>
      <c r="JTR16" s="113"/>
      <c r="JTS16" s="113"/>
      <c r="JTT16" s="113"/>
      <c r="JTU16" s="113"/>
      <c r="JTV16" s="113"/>
      <c r="JTW16" s="113"/>
      <c r="JTX16" s="113"/>
      <c r="JTY16" s="113"/>
      <c r="JTZ16" s="113"/>
      <c r="JUA16" s="113"/>
      <c r="JUB16" s="113"/>
      <c r="JUC16" s="113"/>
      <c r="JUD16" s="113"/>
      <c r="JUE16" s="113"/>
      <c r="JUF16" s="113"/>
      <c r="JUG16" s="113"/>
      <c r="JUH16" s="113"/>
      <c r="JUI16" s="113"/>
      <c r="JUJ16" s="113"/>
      <c r="JUK16" s="113"/>
      <c r="JUL16" s="113"/>
      <c r="JUM16" s="113"/>
      <c r="JUN16" s="113"/>
      <c r="JUO16" s="113"/>
      <c r="JUP16" s="113"/>
      <c r="JUQ16" s="113"/>
      <c r="JUR16" s="113"/>
      <c r="JUS16" s="113"/>
      <c r="JUT16" s="113"/>
      <c r="JUU16" s="113"/>
      <c r="JUV16" s="113"/>
      <c r="JUW16" s="113"/>
      <c r="JUX16" s="113"/>
      <c r="JUY16" s="113"/>
      <c r="JUZ16" s="113"/>
      <c r="JVA16" s="113"/>
      <c r="JVB16" s="113"/>
      <c r="JVC16" s="113"/>
      <c r="JVD16" s="113"/>
      <c r="JVE16" s="113"/>
      <c r="JVF16" s="113"/>
      <c r="JVG16" s="113"/>
      <c r="JVH16" s="113"/>
      <c r="JVI16" s="113"/>
      <c r="JVJ16" s="113"/>
      <c r="JVK16" s="113"/>
      <c r="JVL16" s="113"/>
      <c r="JVM16" s="113"/>
      <c r="JVN16" s="113"/>
      <c r="JVO16" s="113"/>
      <c r="JVP16" s="113"/>
      <c r="JVQ16" s="113"/>
      <c r="JVR16" s="113"/>
      <c r="JVS16" s="113"/>
      <c r="JVT16" s="113"/>
      <c r="JVU16" s="113"/>
      <c r="JVV16" s="113"/>
      <c r="JVW16" s="113"/>
      <c r="JVX16" s="113"/>
      <c r="JVY16" s="113"/>
      <c r="JVZ16" s="113"/>
      <c r="JWA16" s="113"/>
      <c r="JWB16" s="113"/>
      <c r="JWC16" s="113"/>
      <c r="JWD16" s="113"/>
      <c r="JWE16" s="113"/>
      <c r="JWF16" s="113"/>
      <c r="JWG16" s="113"/>
      <c r="JWH16" s="113"/>
      <c r="JWI16" s="113"/>
      <c r="JWJ16" s="113"/>
      <c r="JWK16" s="113"/>
      <c r="JWL16" s="113"/>
      <c r="JWM16" s="113"/>
      <c r="JWN16" s="113"/>
      <c r="JWO16" s="113"/>
      <c r="JWP16" s="113"/>
      <c r="JWQ16" s="113"/>
      <c r="JWR16" s="113"/>
      <c r="JWS16" s="113"/>
      <c r="JWT16" s="113"/>
      <c r="JWU16" s="113"/>
      <c r="JWV16" s="113"/>
      <c r="JWW16" s="113"/>
      <c r="JWX16" s="113"/>
      <c r="JWY16" s="113"/>
      <c r="JWZ16" s="113"/>
      <c r="JXA16" s="113"/>
      <c r="JXB16" s="113"/>
      <c r="JXC16" s="113"/>
      <c r="JXD16" s="113"/>
      <c r="JXE16" s="113"/>
      <c r="JXF16" s="113"/>
      <c r="JXG16" s="113"/>
      <c r="JXH16" s="113"/>
      <c r="JXI16" s="113"/>
      <c r="JXJ16" s="113"/>
      <c r="JXK16" s="113"/>
      <c r="JXL16" s="113"/>
      <c r="JXM16" s="113"/>
      <c r="JXN16" s="113"/>
      <c r="JXO16" s="113"/>
      <c r="JXP16" s="113"/>
      <c r="JXQ16" s="113"/>
      <c r="JXR16" s="113"/>
      <c r="JXS16" s="113"/>
      <c r="JXT16" s="113"/>
      <c r="JXU16" s="113"/>
      <c r="JXV16" s="113"/>
      <c r="JXW16" s="113"/>
      <c r="JXX16" s="113"/>
      <c r="JXY16" s="113"/>
      <c r="JXZ16" s="113"/>
      <c r="JYA16" s="113"/>
      <c r="JYB16" s="113"/>
      <c r="JYC16" s="113"/>
      <c r="JYD16" s="113"/>
      <c r="JYE16" s="113"/>
      <c r="JYF16" s="113"/>
      <c r="JYG16" s="113"/>
      <c r="JYH16" s="113"/>
      <c r="JYI16" s="113"/>
      <c r="JYJ16" s="113"/>
      <c r="JYK16" s="113"/>
      <c r="JYL16" s="113"/>
      <c r="JYM16" s="113"/>
      <c r="JYN16" s="113"/>
      <c r="JYO16" s="113"/>
      <c r="JYP16" s="113"/>
      <c r="JYQ16" s="113"/>
      <c r="JYR16" s="113"/>
      <c r="JYS16" s="113"/>
      <c r="JYT16" s="113"/>
      <c r="JYU16" s="113"/>
      <c r="JYV16" s="113"/>
      <c r="JYW16" s="113"/>
      <c r="JYX16" s="113"/>
      <c r="JYY16" s="113"/>
      <c r="JYZ16" s="113"/>
      <c r="JZA16" s="113"/>
      <c r="JZB16" s="113"/>
      <c r="JZC16" s="113"/>
      <c r="JZD16" s="113"/>
      <c r="JZE16" s="113"/>
      <c r="JZF16" s="113"/>
      <c r="JZG16" s="113"/>
      <c r="JZH16" s="113"/>
      <c r="JZI16" s="113"/>
      <c r="JZJ16" s="113"/>
      <c r="JZK16" s="113"/>
      <c r="JZL16" s="113"/>
      <c r="JZM16" s="113"/>
      <c r="JZN16" s="113"/>
      <c r="JZO16" s="113"/>
      <c r="JZP16" s="113"/>
      <c r="JZQ16" s="113"/>
      <c r="JZR16" s="113"/>
      <c r="JZS16" s="113"/>
      <c r="JZT16" s="113"/>
      <c r="JZU16" s="113"/>
      <c r="JZV16" s="113"/>
      <c r="JZW16" s="113"/>
      <c r="JZX16" s="113"/>
      <c r="JZY16" s="113"/>
      <c r="JZZ16" s="113"/>
      <c r="KAA16" s="113"/>
      <c r="KAB16" s="113"/>
      <c r="KAC16" s="113"/>
      <c r="KAD16" s="113"/>
      <c r="KAE16" s="113"/>
      <c r="KAF16" s="113"/>
      <c r="KAG16" s="113"/>
      <c r="KAH16" s="113"/>
      <c r="KAI16" s="113"/>
      <c r="KAJ16" s="113"/>
      <c r="KAK16" s="113"/>
      <c r="KAL16" s="113"/>
      <c r="KAM16" s="113"/>
      <c r="KAN16" s="113"/>
      <c r="KAO16" s="113"/>
      <c r="KAP16" s="113"/>
      <c r="KAQ16" s="113"/>
      <c r="KAR16" s="113"/>
      <c r="KAS16" s="113"/>
      <c r="KAT16" s="113"/>
      <c r="KAU16" s="113"/>
      <c r="KAV16" s="113"/>
      <c r="KAW16" s="113"/>
      <c r="KAX16" s="113"/>
      <c r="KAY16" s="113"/>
      <c r="KAZ16" s="113"/>
      <c r="KBA16" s="113"/>
      <c r="KBB16" s="113"/>
      <c r="KBC16" s="113"/>
      <c r="KBD16" s="113"/>
      <c r="KBE16" s="113"/>
      <c r="KBF16" s="113"/>
      <c r="KBG16" s="113"/>
      <c r="KBH16" s="113"/>
      <c r="KBI16" s="113"/>
      <c r="KBJ16" s="113"/>
      <c r="KBK16" s="113"/>
      <c r="KBL16" s="113"/>
      <c r="KBM16" s="113"/>
      <c r="KBN16" s="113"/>
      <c r="KBO16" s="113"/>
      <c r="KBP16" s="113"/>
      <c r="KBQ16" s="113"/>
      <c r="KBR16" s="113"/>
      <c r="KBS16" s="113"/>
      <c r="KBT16" s="113"/>
      <c r="KBU16" s="113"/>
      <c r="KBV16" s="113"/>
      <c r="KBW16" s="113"/>
      <c r="KBX16" s="113"/>
      <c r="KBY16" s="113"/>
      <c r="KBZ16" s="113"/>
      <c r="KCA16" s="113"/>
      <c r="KCB16" s="113"/>
      <c r="KCC16" s="113"/>
      <c r="KCD16" s="113"/>
      <c r="KCE16" s="113"/>
      <c r="KCF16" s="113"/>
      <c r="KCG16" s="113"/>
      <c r="KCH16" s="113"/>
      <c r="KCI16" s="113"/>
      <c r="KCJ16" s="113"/>
      <c r="KCK16" s="113"/>
      <c r="KCL16" s="113"/>
      <c r="KCM16" s="113"/>
      <c r="KCN16" s="113"/>
      <c r="KCO16" s="113"/>
      <c r="KCP16" s="113"/>
      <c r="KCQ16" s="113"/>
      <c r="KCR16" s="113"/>
      <c r="KCS16" s="113"/>
      <c r="KCT16" s="113"/>
      <c r="KCU16" s="113"/>
      <c r="KCV16" s="113"/>
      <c r="KCW16" s="113"/>
      <c r="KCX16" s="113"/>
      <c r="KCY16" s="113"/>
      <c r="KCZ16" s="113"/>
      <c r="KDA16" s="113"/>
      <c r="KDB16" s="113"/>
      <c r="KDC16" s="113"/>
      <c r="KDD16" s="113"/>
      <c r="KDE16" s="113"/>
      <c r="KDF16" s="113"/>
      <c r="KDG16" s="113"/>
      <c r="KDH16" s="113"/>
      <c r="KDI16" s="113"/>
      <c r="KDJ16" s="113"/>
      <c r="KDK16" s="113"/>
      <c r="KDL16" s="113"/>
      <c r="KDM16" s="113"/>
      <c r="KDN16" s="113"/>
      <c r="KDO16" s="113"/>
      <c r="KDP16" s="113"/>
      <c r="KDQ16" s="113"/>
      <c r="KDR16" s="113"/>
      <c r="KDS16" s="113"/>
      <c r="KDT16" s="113"/>
      <c r="KDU16" s="113"/>
      <c r="KDV16" s="113"/>
      <c r="KDW16" s="113"/>
      <c r="KDX16" s="113"/>
      <c r="KDY16" s="113"/>
      <c r="KDZ16" s="113"/>
      <c r="KEA16" s="113"/>
      <c r="KEB16" s="113"/>
      <c r="KEC16" s="113"/>
      <c r="KED16" s="113"/>
      <c r="KEE16" s="113"/>
      <c r="KEF16" s="113"/>
      <c r="KEG16" s="113"/>
      <c r="KEH16" s="113"/>
      <c r="KEI16" s="113"/>
      <c r="KEJ16" s="113"/>
      <c r="KEK16" s="113"/>
      <c r="KEL16" s="113"/>
      <c r="KEM16" s="113"/>
      <c r="KEN16" s="113"/>
      <c r="KEO16" s="113"/>
      <c r="KEP16" s="113"/>
      <c r="KEQ16" s="113"/>
      <c r="KER16" s="113"/>
      <c r="KES16" s="113"/>
      <c r="KET16" s="113"/>
      <c r="KEU16" s="113"/>
      <c r="KEV16" s="113"/>
      <c r="KEW16" s="113"/>
      <c r="KEX16" s="113"/>
      <c r="KEY16" s="113"/>
      <c r="KEZ16" s="113"/>
      <c r="KFA16" s="113"/>
      <c r="KFB16" s="113"/>
      <c r="KFC16" s="113"/>
      <c r="KFD16" s="113"/>
      <c r="KFE16" s="113"/>
      <c r="KFF16" s="113"/>
      <c r="KFG16" s="113"/>
      <c r="KFH16" s="113"/>
      <c r="KFI16" s="113"/>
      <c r="KFJ16" s="113"/>
      <c r="KFK16" s="113"/>
      <c r="KFL16" s="113"/>
      <c r="KFM16" s="113"/>
      <c r="KFN16" s="113"/>
      <c r="KFO16" s="113"/>
      <c r="KFP16" s="113"/>
      <c r="KFQ16" s="113"/>
      <c r="KFR16" s="113"/>
      <c r="KFS16" s="113"/>
      <c r="KFT16" s="113"/>
      <c r="KFU16" s="113"/>
      <c r="KFV16" s="113"/>
      <c r="KFW16" s="113"/>
      <c r="KFX16" s="113"/>
      <c r="KFY16" s="113"/>
      <c r="KFZ16" s="113"/>
      <c r="KGA16" s="113"/>
      <c r="KGB16" s="113"/>
      <c r="KGC16" s="113"/>
      <c r="KGD16" s="113"/>
      <c r="KGE16" s="113"/>
      <c r="KGF16" s="113"/>
      <c r="KGG16" s="113"/>
      <c r="KGH16" s="113"/>
      <c r="KGI16" s="113"/>
      <c r="KGJ16" s="113"/>
      <c r="KGK16" s="113"/>
      <c r="KGL16" s="113"/>
      <c r="KGM16" s="113"/>
      <c r="KGN16" s="113"/>
      <c r="KGO16" s="113"/>
      <c r="KGP16" s="113"/>
      <c r="KGQ16" s="113"/>
      <c r="KGR16" s="113"/>
      <c r="KGS16" s="113"/>
      <c r="KGT16" s="113"/>
      <c r="KGU16" s="113"/>
      <c r="KGV16" s="113"/>
      <c r="KGW16" s="113"/>
      <c r="KGX16" s="113"/>
      <c r="KGY16" s="113"/>
      <c r="KGZ16" s="113"/>
      <c r="KHA16" s="113"/>
      <c r="KHB16" s="113"/>
      <c r="KHC16" s="113"/>
      <c r="KHD16" s="113"/>
      <c r="KHE16" s="113"/>
      <c r="KHF16" s="113"/>
      <c r="KHG16" s="113"/>
      <c r="KHH16" s="113"/>
      <c r="KHI16" s="113"/>
      <c r="KHJ16" s="113"/>
      <c r="KHK16" s="113"/>
      <c r="KHL16" s="113"/>
      <c r="KHM16" s="113"/>
      <c r="KHN16" s="113"/>
      <c r="KHO16" s="113"/>
      <c r="KHP16" s="113"/>
      <c r="KHQ16" s="113"/>
      <c r="KHR16" s="113"/>
      <c r="KHS16" s="113"/>
      <c r="KHT16" s="113"/>
      <c r="KHU16" s="113"/>
      <c r="KHV16" s="113"/>
      <c r="KHW16" s="113"/>
      <c r="KHX16" s="113"/>
      <c r="KHY16" s="113"/>
      <c r="KHZ16" s="113"/>
      <c r="KIA16" s="113"/>
      <c r="KIB16" s="113"/>
      <c r="KIC16" s="113"/>
      <c r="KID16" s="113"/>
      <c r="KIE16" s="113"/>
      <c r="KIF16" s="113"/>
      <c r="KIG16" s="113"/>
      <c r="KIH16" s="113"/>
      <c r="KII16" s="113"/>
      <c r="KIJ16" s="113"/>
      <c r="KIK16" s="113"/>
      <c r="KIL16" s="113"/>
      <c r="KIM16" s="113"/>
      <c r="KIN16" s="113"/>
      <c r="KIO16" s="113"/>
      <c r="KIP16" s="113"/>
      <c r="KIQ16" s="113"/>
      <c r="KIR16" s="113"/>
      <c r="KIS16" s="113"/>
      <c r="KIT16" s="113"/>
      <c r="KIU16" s="113"/>
      <c r="KIV16" s="113"/>
      <c r="KIW16" s="113"/>
      <c r="KIX16" s="113"/>
      <c r="KIY16" s="113"/>
      <c r="KIZ16" s="113"/>
      <c r="KJA16" s="113"/>
      <c r="KJB16" s="113"/>
      <c r="KJC16" s="113"/>
      <c r="KJD16" s="113"/>
      <c r="KJE16" s="113"/>
      <c r="KJF16" s="113"/>
      <c r="KJG16" s="113"/>
      <c r="KJH16" s="113"/>
      <c r="KJI16" s="113"/>
      <c r="KJJ16" s="113"/>
      <c r="KJK16" s="113"/>
      <c r="KJL16" s="113"/>
      <c r="KJM16" s="113"/>
      <c r="KJN16" s="113"/>
      <c r="KJO16" s="113"/>
      <c r="KJP16" s="113"/>
      <c r="KJQ16" s="113"/>
      <c r="KJR16" s="113"/>
      <c r="KJS16" s="113"/>
      <c r="KJT16" s="113"/>
      <c r="KJU16" s="113"/>
      <c r="KJV16" s="113"/>
      <c r="KJW16" s="113"/>
      <c r="KJX16" s="113"/>
      <c r="KJY16" s="113"/>
      <c r="KJZ16" s="113"/>
      <c r="KKA16" s="113"/>
      <c r="KKB16" s="113"/>
      <c r="KKC16" s="113"/>
      <c r="KKD16" s="113"/>
      <c r="KKE16" s="113"/>
      <c r="KKF16" s="113"/>
      <c r="KKG16" s="113"/>
      <c r="KKH16" s="113"/>
      <c r="KKI16" s="113"/>
      <c r="KKJ16" s="113"/>
      <c r="KKK16" s="113"/>
      <c r="KKL16" s="113"/>
      <c r="KKM16" s="113"/>
      <c r="KKN16" s="113"/>
      <c r="KKO16" s="113"/>
      <c r="KKP16" s="113"/>
      <c r="KKQ16" s="113"/>
      <c r="KKR16" s="113"/>
      <c r="KKS16" s="113"/>
      <c r="KKT16" s="113"/>
      <c r="KKU16" s="113"/>
      <c r="KKV16" s="113"/>
      <c r="KKW16" s="113"/>
      <c r="KKX16" s="113"/>
      <c r="KKY16" s="113"/>
      <c r="KKZ16" s="113"/>
      <c r="KLA16" s="113"/>
      <c r="KLB16" s="113"/>
      <c r="KLC16" s="113"/>
      <c r="KLD16" s="113"/>
      <c r="KLE16" s="113"/>
      <c r="KLF16" s="113"/>
      <c r="KLG16" s="113"/>
      <c r="KLH16" s="113"/>
      <c r="KLI16" s="113"/>
      <c r="KLJ16" s="113"/>
      <c r="KLK16" s="113"/>
      <c r="KLL16" s="113"/>
      <c r="KLM16" s="113"/>
      <c r="KLN16" s="113"/>
      <c r="KLO16" s="113"/>
      <c r="KLP16" s="113"/>
      <c r="KLQ16" s="113"/>
      <c r="KLR16" s="113"/>
      <c r="KLS16" s="113"/>
      <c r="KLT16" s="113"/>
      <c r="KLU16" s="113"/>
      <c r="KLV16" s="113"/>
      <c r="KLW16" s="113"/>
      <c r="KLX16" s="113"/>
      <c r="KLY16" s="113"/>
      <c r="KLZ16" s="113"/>
      <c r="KMA16" s="113"/>
      <c r="KMB16" s="113"/>
      <c r="KMC16" s="113"/>
      <c r="KMD16" s="113"/>
      <c r="KME16" s="113"/>
      <c r="KMF16" s="113"/>
      <c r="KMG16" s="113"/>
      <c r="KMH16" s="113"/>
      <c r="KMI16" s="113"/>
      <c r="KMJ16" s="113"/>
      <c r="KMK16" s="113"/>
      <c r="KML16" s="113"/>
      <c r="KMM16" s="113"/>
      <c r="KMN16" s="113"/>
      <c r="KMO16" s="113"/>
      <c r="KMP16" s="113"/>
      <c r="KMQ16" s="113"/>
      <c r="KMR16" s="113"/>
      <c r="KMS16" s="113"/>
      <c r="KMT16" s="113"/>
      <c r="KMU16" s="113"/>
      <c r="KMV16" s="113"/>
      <c r="KMW16" s="113"/>
      <c r="KMX16" s="113"/>
      <c r="KMY16" s="113"/>
      <c r="KMZ16" s="113"/>
      <c r="KNA16" s="113"/>
      <c r="KNB16" s="113"/>
      <c r="KNC16" s="113"/>
      <c r="KND16" s="113"/>
      <c r="KNE16" s="113"/>
      <c r="KNF16" s="113"/>
      <c r="KNG16" s="113"/>
      <c r="KNH16" s="113"/>
      <c r="KNI16" s="113"/>
      <c r="KNJ16" s="113"/>
      <c r="KNK16" s="113"/>
      <c r="KNL16" s="113"/>
      <c r="KNM16" s="113"/>
      <c r="KNN16" s="113"/>
      <c r="KNO16" s="113"/>
      <c r="KNP16" s="113"/>
      <c r="KNQ16" s="113"/>
      <c r="KNR16" s="113"/>
      <c r="KNS16" s="113"/>
      <c r="KNT16" s="113"/>
      <c r="KNU16" s="113"/>
      <c r="KNV16" s="113"/>
      <c r="KNW16" s="113"/>
      <c r="KNX16" s="113"/>
      <c r="KNY16" s="113"/>
      <c r="KNZ16" s="113"/>
      <c r="KOA16" s="113"/>
      <c r="KOB16" s="113"/>
      <c r="KOC16" s="113"/>
      <c r="KOD16" s="113"/>
      <c r="KOE16" s="113"/>
      <c r="KOF16" s="113"/>
      <c r="KOG16" s="113"/>
      <c r="KOH16" s="113"/>
      <c r="KOI16" s="113"/>
      <c r="KOJ16" s="113"/>
      <c r="KOK16" s="113"/>
      <c r="KOL16" s="113"/>
      <c r="KOM16" s="113"/>
      <c r="KON16" s="113"/>
      <c r="KOO16" s="113"/>
      <c r="KOP16" s="113"/>
      <c r="KOQ16" s="113"/>
      <c r="KOR16" s="113"/>
      <c r="KOS16" s="113"/>
      <c r="KOT16" s="113"/>
      <c r="KOU16" s="113"/>
      <c r="KOV16" s="113"/>
      <c r="KOW16" s="113"/>
      <c r="KOX16" s="113"/>
      <c r="KOY16" s="113"/>
      <c r="KOZ16" s="113"/>
      <c r="KPA16" s="113"/>
      <c r="KPB16" s="113"/>
      <c r="KPC16" s="113"/>
      <c r="KPD16" s="113"/>
      <c r="KPE16" s="113"/>
      <c r="KPF16" s="113"/>
      <c r="KPG16" s="113"/>
      <c r="KPH16" s="113"/>
      <c r="KPI16" s="113"/>
      <c r="KPJ16" s="113"/>
      <c r="KPK16" s="113"/>
      <c r="KPL16" s="113"/>
      <c r="KPM16" s="113"/>
      <c r="KPN16" s="113"/>
      <c r="KPO16" s="113"/>
      <c r="KPP16" s="113"/>
      <c r="KPQ16" s="113"/>
      <c r="KPR16" s="113"/>
      <c r="KPS16" s="113"/>
      <c r="KPT16" s="113"/>
      <c r="KPU16" s="113"/>
      <c r="KPV16" s="113"/>
      <c r="KPW16" s="113"/>
      <c r="KPX16" s="113"/>
      <c r="KPY16" s="113"/>
      <c r="KPZ16" s="113"/>
      <c r="KQA16" s="113"/>
      <c r="KQB16" s="113"/>
      <c r="KQC16" s="113"/>
      <c r="KQD16" s="113"/>
      <c r="KQE16" s="113"/>
      <c r="KQF16" s="113"/>
      <c r="KQG16" s="113"/>
      <c r="KQH16" s="113"/>
      <c r="KQI16" s="113"/>
      <c r="KQJ16" s="113"/>
      <c r="KQK16" s="113"/>
      <c r="KQL16" s="113"/>
      <c r="KQM16" s="113"/>
      <c r="KQN16" s="113"/>
      <c r="KQO16" s="113"/>
      <c r="KQP16" s="113"/>
      <c r="KQQ16" s="113"/>
      <c r="KQR16" s="113"/>
      <c r="KQS16" s="113"/>
      <c r="KQT16" s="113"/>
      <c r="KQU16" s="113"/>
      <c r="KQV16" s="113"/>
      <c r="KQW16" s="113"/>
      <c r="KQX16" s="113"/>
      <c r="KQY16" s="113"/>
      <c r="KQZ16" s="113"/>
      <c r="KRA16" s="113"/>
      <c r="KRB16" s="113"/>
      <c r="KRC16" s="113"/>
      <c r="KRD16" s="113"/>
      <c r="KRE16" s="113"/>
      <c r="KRF16" s="113"/>
      <c r="KRG16" s="113"/>
      <c r="KRH16" s="113"/>
      <c r="KRI16" s="113"/>
      <c r="KRJ16" s="113"/>
      <c r="KRK16" s="113"/>
      <c r="KRL16" s="113"/>
      <c r="KRM16" s="113"/>
      <c r="KRN16" s="113"/>
      <c r="KRO16" s="113"/>
      <c r="KRP16" s="113"/>
      <c r="KRQ16" s="113"/>
      <c r="KRR16" s="113"/>
      <c r="KRS16" s="113"/>
      <c r="KRT16" s="113"/>
      <c r="KRU16" s="113"/>
      <c r="KRV16" s="113"/>
      <c r="KRW16" s="113"/>
      <c r="KRX16" s="113"/>
      <c r="KRY16" s="113"/>
      <c r="KRZ16" s="113"/>
      <c r="KSA16" s="113"/>
      <c r="KSB16" s="113"/>
      <c r="KSC16" s="113"/>
      <c r="KSD16" s="113"/>
      <c r="KSE16" s="113"/>
      <c r="KSF16" s="113"/>
      <c r="KSG16" s="113"/>
      <c r="KSH16" s="113"/>
      <c r="KSI16" s="113"/>
      <c r="KSJ16" s="113"/>
      <c r="KSK16" s="113"/>
      <c r="KSL16" s="113"/>
      <c r="KSM16" s="113"/>
      <c r="KSN16" s="113"/>
      <c r="KSO16" s="113"/>
      <c r="KSP16" s="113"/>
      <c r="KSQ16" s="113"/>
      <c r="KSR16" s="113"/>
      <c r="KSS16" s="113"/>
      <c r="KST16" s="113"/>
      <c r="KSU16" s="113"/>
      <c r="KSV16" s="113"/>
      <c r="KSW16" s="113"/>
      <c r="KSX16" s="113"/>
      <c r="KSY16" s="113"/>
      <c r="KSZ16" s="113"/>
      <c r="KTA16" s="113"/>
      <c r="KTB16" s="113"/>
      <c r="KTC16" s="113"/>
      <c r="KTD16" s="113"/>
      <c r="KTE16" s="113"/>
      <c r="KTF16" s="113"/>
      <c r="KTG16" s="113"/>
      <c r="KTH16" s="113"/>
      <c r="KTI16" s="113"/>
      <c r="KTJ16" s="113"/>
      <c r="KTK16" s="113"/>
      <c r="KTL16" s="113"/>
      <c r="KTM16" s="113"/>
      <c r="KTN16" s="113"/>
      <c r="KTO16" s="113"/>
      <c r="KTP16" s="113"/>
      <c r="KTQ16" s="113"/>
      <c r="KTR16" s="113"/>
      <c r="KTS16" s="113"/>
      <c r="KTT16" s="113"/>
      <c r="KTU16" s="113"/>
      <c r="KTV16" s="113"/>
      <c r="KTW16" s="113"/>
      <c r="KTX16" s="113"/>
      <c r="KTY16" s="113"/>
      <c r="KTZ16" s="113"/>
      <c r="KUA16" s="113"/>
      <c r="KUB16" s="113"/>
      <c r="KUC16" s="113"/>
      <c r="KUD16" s="113"/>
      <c r="KUE16" s="113"/>
      <c r="KUF16" s="113"/>
      <c r="KUG16" s="113"/>
      <c r="KUH16" s="113"/>
      <c r="KUI16" s="113"/>
      <c r="KUJ16" s="113"/>
      <c r="KUK16" s="113"/>
      <c r="KUL16" s="113"/>
      <c r="KUM16" s="113"/>
      <c r="KUN16" s="113"/>
      <c r="KUO16" s="113"/>
      <c r="KUP16" s="113"/>
      <c r="KUQ16" s="113"/>
      <c r="KUR16" s="113"/>
      <c r="KUS16" s="113"/>
      <c r="KUT16" s="113"/>
      <c r="KUU16" s="113"/>
      <c r="KUV16" s="113"/>
      <c r="KUW16" s="113"/>
      <c r="KUX16" s="113"/>
      <c r="KUY16" s="113"/>
      <c r="KUZ16" s="113"/>
      <c r="KVA16" s="113"/>
      <c r="KVB16" s="113"/>
      <c r="KVC16" s="113"/>
      <c r="KVD16" s="113"/>
      <c r="KVE16" s="113"/>
      <c r="KVF16" s="113"/>
      <c r="KVG16" s="113"/>
      <c r="KVH16" s="113"/>
      <c r="KVI16" s="113"/>
      <c r="KVJ16" s="113"/>
      <c r="KVK16" s="113"/>
      <c r="KVL16" s="113"/>
      <c r="KVM16" s="113"/>
      <c r="KVN16" s="113"/>
      <c r="KVO16" s="113"/>
      <c r="KVP16" s="113"/>
      <c r="KVQ16" s="113"/>
      <c r="KVR16" s="113"/>
      <c r="KVS16" s="113"/>
      <c r="KVT16" s="113"/>
      <c r="KVU16" s="113"/>
      <c r="KVV16" s="113"/>
      <c r="KVW16" s="113"/>
      <c r="KVX16" s="113"/>
      <c r="KVY16" s="113"/>
      <c r="KVZ16" s="113"/>
      <c r="KWA16" s="113"/>
      <c r="KWB16" s="113"/>
      <c r="KWC16" s="113"/>
      <c r="KWD16" s="113"/>
      <c r="KWE16" s="113"/>
      <c r="KWF16" s="113"/>
      <c r="KWG16" s="113"/>
      <c r="KWH16" s="113"/>
      <c r="KWI16" s="113"/>
      <c r="KWJ16" s="113"/>
      <c r="KWK16" s="113"/>
      <c r="KWL16" s="113"/>
      <c r="KWM16" s="113"/>
      <c r="KWN16" s="113"/>
      <c r="KWO16" s="113"/>
      <c r="KWP16" s="113"/>
      <c r="KWQ16" s="113"/>
      <c r="KWR16" s="113"/>
      <c r="KWS16" s="113"/>
      <c r="KWT16" s="113"/>
      <c r="KWU16" s="113"/>
      <c r="KWV16" s="113"/>
      <c r="KWW16" s="113"/>
      <c r="KWX16" s="113"/>
      <c r="KWY16" s="113"/>
      <c r="KWZ16" s="113"/>
      <c r="KXA16" s="113"/>
      <c r="KXB16" s="113"/>
      <c r="KXC16" s="113"/>
      <c r="KXD16" s="113"/>
      <c r="KXE16" s="113"/>
      <c r="KXF16" s="113"/>
      <c r="KXG16" s="113"/>
      <c r="KXH16" s="113"/>
      <c r="KXI16" s="113"/>
      <c r="KXJ16" s="113"/>
      <c r="KXK16" s="113"/>
      <c r="KXL16" s="113"/>
      <c r="KXM16" s="113"/>
      <c r="KXN16" s="113"/>
      <c r="KXO16" s="113"/>
      <c r="KXP16" s="113"/>
      <c r="KXQ16" s="113"/>
      <c r="KXR16" s="113"/>
      <c r="KXS16" s="113"/>
      <c r="KXT16" s="113"/>
      <c r="KXU16" s="113"/>
      <c r="KXV16" s="113"/>
      <c r="KXW16" s="113"/>
      <c r="KXX16" s="113"/>
      <c r="KXY16" s="113"/>
      <c r="KXZ16" s="113"/>
      <c r="KYA16" s="113"/>
      <c r="KYB16" s="113"/>
      <c r="KYC16" s="113"/>
      <c r="KYD16" s="113"/>
      <c r="KYE16" s="113"/>
      <c r="KYF16" s="113"/>
      <c r="KYG16" s="113"/>
      <c r="KYH16" s="113"/>
      <c r="KYI16" s="113"/>
      <c r="KYJ16" s="113"/>
      <c r="KYK16" s="113"/>
      <c r="KYL16" s="113"/>
      <c r="KYM16" s="113"/>
      <c r="KYN16" s="113"/>
      <c r="KYO16" s="113"/>
      <c r="KYP16" s="113"/>
      <c r="KYQ16" s="113"/>
      <c r="KYR16" s="113"/>
      <c r="KYS16" s="113"/>
      <c r="KYT16" s="113"/>
      <c r="KYU16" s="113"/>
      <c r="KYV16" s="113"/>
      <c r="KYW16" s="113"/>
      <c r="KYX16" s="113"/>
      <c r="KYY16" s="113"/>
      <c r="KYZ16" s="113"/>
      <c r="KZA16" s="113"/>
      <c r="KZB16" s="113"/>
      <c r="KZC16" s="113"/>
      <c r="KZD16" s="113"/>
      <c r="KZE16" s="113"/>
      <c r="KZF16" s="113"/>
      <c r="KZG16" s="113"/>
      <c r="KZH16" s="113"/>
      <c r="KZI16" s="113"/>
      <c r="KZJ16" s="113"/>
      <c r="KZK16" s="113"/>
      <c r="KZL16" s="113"/>
      <c r="KZM16" s="113"/>
      <c r="KZN16" s="113"/>
      <c r="KZO16" s="113"/>
      <c r="KZP16" s="113"/>
      <c r="KZQ16" s="113"/>
      <c r="KZR16" s="113"/>
      <c r="KZS16" s="113"/>
      <c r="KZT16" s="113"/>
      <c r="KZU16" s="113"/>
      <c r="KZV16" s="113"/>
      <c r="KZW16" s="113"/>
      <c r="KZX16" s="113"/>
      <c r="KZY16" s="113"/>
      <c r="KZZ16" s="113"/>
      <c r="LAA16" s="113"/>
      <c r="LAB16" s="113"/>
      <c r="LAC16" s="113"/>
      <c r="LAD16" s="113"/>
      <c r="LAE16" s="113"/>
      <c r="LAF16" s="113"/>
      <c r="LAG16" s="113"/>
      <c r="LAH16" s="113"/>
      <c r="LAI16" s="113"/>
      <c r="LAJ16" s="113"/>
      <c r="LAK16" s="113"/>
      <c r="LAL16" s="113"/>
      <c r="LAM16" s="113"/>
      <c r="LAN16" s="113"/>
      <c r="LAO16" s="113"/>
      <c r="LAP16" s="113"/>
      <c r="LAQ16" s="113"/>
      <c r="LAR16" s="113"/>
      <c r="LAS16" s="113"/>
      <c r="LAT16" s="113"/>
      <c r="LAU16" s="113"/>
      <c r="LAV16" s="113"/>
      <c r="LAW16" s="113"/>
      <c r="LAX16" s="113"/>
      <c r="LAY16" s="113"/>
      <c r="LAZ16" s="113"/>
      <c r="LBA16" s="113"/>
      <c r="LBB16" s="113"/>
      <c r="LBC16" s="113"/>
      <c r="LBD16" s="113"/>
      <c r="LBE16" s="113"/>
      <c r="LBF16" s="113"/>
      <c r="LBG16" s="113"/>
      <c r="LBH16" s="113"/>
      <c r="LBI16" s="113"/>
      <c r="LBJ16" s="113"/>
      <c r="LBK16" s="113"/>
      <c r="LBL16" s="113"/>
      <c r="LBM16" s="113"/>
      <c r="LBN16" s="113"/>
      <c r="LBO16" s="113"/>
      <c r="LBP16" s="113"/>
      <c r="LBQ16" s="113"/>
      <c r="LBR16" s="113"/>
      <c r="LBS16" s="113"/>
      <c r="LBT16" s="113"/>
      <c r="LBU16" s="113"/>
      <c r="LBV16" s="113"/>
      <c r="LBW16" s="113"/>
      <c r="LBX16" s="113"/>
      <c r="LBY16" s="113"/>
      <c r="LBZ16" s="113"/>
      <c r="LCA16" s="113"/>
      <c r="LCB16" s="113"/>
      <c r="LCC16" s="113"/>
      <c r="LCD16" s="113"/>
      <c r="LCE16" s="113"/>
      <c r="LCF16" s="113"/>
      <c r="LCG16" s="113"/>
      <c r="LCH16" s="113"/>
      <c r="LCI16" s="113"/>
      <c r="LCJ16" s="113"/>
      <c r="LCK16" s="113"/>
      <c r="LCL16" s="113"/>
      <c r="LCM16" s="113"/>
      <c r="LCN16" s="113"/>
      <c r="LCO16" s="113"/>
      <c r="LCP16" s="113"/>
      <c r="LCQ16" s="113"/>
      <c r="LCR16" s="113"/>
      <c r="LCS16" s="113"/>
      <c r="LCT16" s="113"/>
      <c r="LCU16" s="113"/>
      <c r="LCV16" s="113"/>
      <c r="LCW16" s="113"/>
      <c r="LCX16" s="113"/>
      <c r="LCY16" s="113"/>
      <c r="LCZ16" s="113"/>
      <c r="LDA16" s="113"/>
      <c r="LDB16" s="113"/>
      <c r="LDC16" s="113"/>
      <c r="LDD16" s="113"/>
      <c r="LDE16" s="113"/>
      <c r="LDF16" s="113"/>
      <c r="LDG16" s="113"/>
      <c r="LDH16" s="113"/>
      <c r="LDI16" s="113"/>
      <c r="LDJ16" s="113"/>
      <c r="LDK16" s="113"/>
      <c r="LDL16" s="113"/>
      <c r="LDM16" s="113"/>
      <c r="LDN16" s="113"/>
      <c r="LDO16" s="113"/>
      <c r="LDP16" s="113"/>
      <c r="LDQ16" s="113"/>
      <c r="LDR16" s="113"/>
      <c r="LDS16" s="113"/>
      <c r="LDT16" s="113"/>
      <c r="LDU16" s="113"/>
      <c r="LDV16" s="113"/>
      <c r="LDW16" s="113"/>
      <c r="LDX16" s="113"/>
      <c r="LDY16" s="113"/>
      <c r="LDZ16" s="113"/>
      <c r="LEA16" s="113"/>
      <c r="LEB16" s="113"/>
      <c r="LEC16" s="113"/>
      <c r="LED16" s="113"/>
      <c r="LEE16" s="113"/>
      <c r="LEF16" s="113"/>
      <c r="LEG16" s="113"/>
      <c r="LEH16" s="113"/>
      <c r="LEI16" s="113"/>
      <c r="LEJ16" s="113"/>
      <c r="LEK16" s="113"/>
      <c r="LEL16" s="113"/>
      <c r="LEM16" s="113"/>
      <c r="LEN16" s="113"/>
      <c r="LEO16" s="113"/>
      <c r="LEP16" s="113"/>
      <c r="LEQ16" s="113"/>
      <c r="LER16" s="113"/>
      <c r="LES16" s="113"/>
      <c r="LET16" s="113"/>
      <c r="LEU16" s="113"/>
      <c r="LEV16" s="113"/>
      <c r="LEW16" s="113"/>
      <c r="LEX16" s="113"/>
      <c r="LEY16" s="113"/>
      <c r="LEZ16" s="113"/>
      <c r="LFA16" s="113"/>
      <c r="LFB16" s="113"/>
      <c r="LFC16" s="113"/>
      <c r="LFD16" s="113"/>
      <c r="LFE16" s="113"/>
      <c r="LFF16" s="113"/>
      <c r="LFG16" s="113"/>
      <c r="LFH16" s="113"/>
      <c r="LFI16" s="113"/>
      <c r="LFJ16" s="113"/>
      <c r="LFK16" s="113"/>
      <c r="LFL16" s="113"/>
      <c r="LFM16" s="113"/>
      <c r="LFN16" s="113"/>
      <c r="LFO16" s="113"/>
      <c r="LFP16" s="113"/>
      <c r="LFQ16" s="113"/>
      <c r="LFR16" s="113"/>
      <c r="LFS16" s="113"/>
      <c r="LFT16" s="113"/>
      <c r="LFU16" s="113"/>
      <c r="LFV16" s="113"/>
      <c r="LFW16" s="113"/>
      <c r="LFX16" s="113"/>
      <c r="LFY16" s="113"/>
      <c r="LFZ16" s="113"/>
      <c r="LGA16" s="113"/>
      <c r="LGB16" s="113"/>
      <c r="LGC16" s="113"/>
      <c r="LGD16" s="113"/>
      <c r="LGE16" s="113"/>
      <c r="LGF16" s="113"/>
      <c r="LGG16" s="113"/>
      <c r="LGH16" s="113"/>
      <c r="LGI16" s="113"/>
      <c r="LGJ16" s="113"/>
      <c r="LGK16" s="113"/>
      <c r="LGL16" s="113"/>
      <c r="LGM16" s="113"/>
      <c r="LGN16" s="113"/>
      <c r="LGO16" s="113"/>
      <c r="LGP16" s="113"/>
      <c r="LGQ16" s="113"/>
      <c r="LGR16" s="113"/>
      <c r="LGS16" s="113"/>
      <c r="LGT16" s="113"/>
      <c r="LGU16" s="113"/>
      <c r="LGV16" s="113"/>
      <c r="LGW16" s="113"/>
      <c r="LGX16" s="113"/>
      <c r="LGY16" s="113"/>
      <c r="LGZ16" s="113"/>
      <c r="LHA16" s="113"/>
      <c r="LHB16" s="113"/>
      <c r="LHC16" s="113"/>
      <c r="LHD16" s="113"/>
      <c r="LHE16" s="113"/>
      <c r="LHF16" s="113"/>
      <c r="LHG16" s="113"/>
      <c r="LHH16" s="113"/>
      <c r="LHI16" s="113"/>
      <c r="LHJ16" s="113"/>
      <c r="LHK16" s="113"/>
      <c r="LHL16" s="113"/>
      <c r="LHM16" s="113"/>
      <c r="LHN16" s="113"/>
      <c r="LHO16" s="113"/>
      <c r="LHP16" s="113"/>
      <c r="LHQ16" s="113"/>
      <c r="LHR16" s="113"/>
      <c r="LHS16" s="113"/>
      <c r="LHT16" s="113"/>
      <c r="LHU16" s="113"/>
      <c r="LHV16" s="113"/>
      <c r="LHW16" s="113"/>
      <c r="LHX16" s="113"/>
      <c r="LHY16" s="113"/>
      <c r="LHZ16" s="113"/>
      <c r="LIA16" s="113"/>
      <c r="LIB16" s="113"/>
      <c r="LIC16" s="113"/>
      <c r="LID16" s="113"/>
      <c r="LIE16" s="113"/>
      <c r="LIF16" s="113"/>
      <c r="LIG16" s="113"/>
      <c r="LIH16" s="113"/>
      <c r="LII16" s="113"/>
      <c r="LIJ16" s="113"/>
      <c r="LIK16" s="113"/>
      <c r="LIL16" s="113"/>
      <c r="LIM16" s="113"/>
      <c r="LIN16" s="113"/>
      <c r="LIO16" s="113"/>
      <c r="LIP16" s="113"/>
      <c r="LIQ16" s="113"/>
      <c r="LIR16" s="113"/>
      <c r="LIS16" s="113"/>
      <c r="LIT16" s="113"/>
      <c r="LIU16" s="113"/>
      <c r="LIV16" s="113"/>
      <c r="LIW16" s="113"/>
      <c r="LIX16" s="113"/>
      <c r="LIY16" s="113"/>
      <c r="LIZ16" s="113"/>
      <c r="LJA16" s="113"/>
      <c r="LJB16" s="113"/>
      <c r="LJC16" s="113"/>
      <c r="LJD16" s="113"/>
      <c r="LJE16" s="113"/>
      <c r="LJF16" s="113"/>
      <c r="LJG16" s="113"/>
      <c r="LJH16" s="113"/>
      <c r="LJI16" s="113"/>
      <c r="LJJ16" s="113"/>
      <c r="LJK16" s="113"/>
      <c r="LJL16" s="113"/>
      <c r="LJM16" s="113"/>
      <c r="LJN16" s="113"/>
      <c r="LJO16" s="113"/>
      <c r="LJP16" s="113"/>
      <c r="LJQ16" s="113"/>
      <c r="LJR16" s="113"/>
      <c r="LJS16" s="113"/>
      <c r="LJT16" s="113"/>
      <c r="LJU16" s="113"/>
      <c r="LJV16" s="113"/>
      <c r="LJW16" s="113"/>
      <c r="LJX16" s="113"/>
      <c r="LJY16" s="113"/>
      <c r="LJZ16" s="113"/>
      <c r="LKA16" s="113"/>
      <c r="LKB16" s="113"/>
      <c r="LKC16" s="113"/>
      <c r="LKD16" s="113"/>
      <c r="LKE16" s="113"/>
      <c r="LKF16" s="113"/>
      <c r="LKG16" s="113"/>
      <c r="LKH16" s="113"/>
      <c r="LKI16" s="113"/>
      <c r="LKJ16" s="113"/>
      <c r="LKK16" s="113"/>
      <c r="LKL16" s="113"/>
      <c r="LKM16" s="113"/>
      <c r="LKN16" s="113"/>
      <c r="LKO16" s="113"/>
      <c r="LKP16" s="113"/>
      <c r="LKQ16" s="113"/>
      <c r="LKR16" s="113"/>
      <c r="LKS16" s="113"/>
      <c r="LKT16" s="113"/>
      <c r="LKU16" s="113"/>
      <c r="LKV16" s="113"/>
      <c r="LKW16" s="113"/>
      <c r="LKX16" s="113"/>
      <c r="LKY16" s="113"/>
      <c r="LKZ16" s="113"/>
      <c r="LLA16" s="113"/>
      <c r="LLB16" s="113"/>
      <c r="LLC16" s="113"/>
      <c r="LLD16" s="113"/>
      <c r="LLE16" s="113"/>
      <c r="LLF16" s="113"/>
      <c r="LLG16" s="113"/>
      <c r="LLH16" s="113"/>
      <c r="LLI16" s="113"/>
      <c r="LLJ16" s="113"/>
      <c r="LLK16" s="113"/>
      <c r="LLL16" s="113"/>
      <c r="LLM16" s="113"/>
      <c r="LLN16" s="113"/>
      <c r="LLO16" s="113"/>
      <c r="LLP16" s="113"/>
      <c r="LLQ16" s="113"/>
      <c r="LLR16" s="113"/>
      <c r="LLS16" s="113"/>
      <c r="LLT16" s="113"/>
      <c r="LLU16" s="113"/>
      <c r="LLV16" s="113"/>
      <c r="LLW16" s="113"/>
      <c r="LLX16" s="113"/>
      <c r="LLY16" s="113"/>
      <c r="LLZ16" s="113"/>
      <c r="LMA16" s="113"/>
      <c r="LMB16" s="113"/>
      <c r="LMC16" s="113"/>
      <c r="LMD16" s="113"/>
      <c r="LME16" s="113"/>
      <c r="LMF16" s="113"/>
      <c r="LMG16" s="113"/>
      <c r="LMH16" s="113"/>
      <c r="LMI16" s="113"/>
      <c r="LMJ16" s="113"/>
      <c r="LMK16" s="113"/>
      <c r="LML16" s="113"/>
      <c r="LMM16" s="113"/>
      <c r="LMN16" s="113"/>
      <c r="LMO16" s="113"/>
      <c r="LMP16" s="113"/>
      <c r="LMQ16" s="113"/>
      <c r="LMR16" s="113"/>
      <c r="LMS16" s="113"/>
      <c r="LMT16" s="113"/>
      <c r="LMU16" s="113"/>
      <c r="LMV16" s="113"/>
      <c r="LMW16" s="113"/>
      <c r="LMX16" s="113"/>
      <c r="LMY16" s="113"/>
      <c r="LMZ16" s="113"/>
      <c r="LNA16" s="113"/>
      <c r="LNB16" s="113"/>
      <c r="LNC16" s="113"/>
      <c r="LND16" s="113"/>
      <c r="LNE16" s="113"/>
      <c r="LNF16" s="113"/>
      <c r="LNG16" s="113"/>
      <c r="LNH16" s="113"/>
      <c r="LNI16" s="113"/>
      <c r="LNJ16" s="113"/>
      <c r="LNK16" s="113"/>
      <c r="LNL16" s="113"/>
      <c r="LNM16" s="113"/>
      <c r="LNN16" s="113"/>
      <c r="LNO16" s="113"/>
      <c r="LNP16" s="113"/>
      <c r="LNQ16" s="113"/>
      <c r="LNR16" s="113"/>
      <c r="LNS16" s="113"/>
      <c r="LNT16" s="113"/>
      <c r="LNU16" s="113"/>
      <c r="LNV16" s="113"/>
      <c r="LNW16" s="113"/>
      <c r="LNX16" s="113"/>
      <c r="LNY16" s="113"/>
      <c r="LNZ16" s="113"/>
      <c r="LOA16" s="113"/>
      <c r="LOB16" s="113"/>
      <c r="LOC16" s="113"/>
      <c r="LOD16" s="113"/>
      <c r="LOE16" s="113"/>
      <c r="LOF16" s="113"/>
      <c r="LOG16" s="113"/>
      <c r="LOH16" s="113"/>
      <c r="LOI16" s="113"/>
      <c r="LOJ16" s="113"/>
      <c r="LOK16" s="113"/>
      <c r="LOL16" s="113"/>
      <c r="LOM16" s="113"/>
      <c r="LON16" s="113"/>
      <c r="LOO16" s="113"/>
      <c r="LOP16" s="113"/>
      <c r="LOQ16" s="113"/>
      <c r="LOR16" s="113"/>
      <c r="LOS16" s="113"/>
      <c r="LOT16" s="113"/>
      <c r="LOU16" s="113"/>
      <c r="LOV16" s="113"/>
      <c r="LOW16" s="113"/>
      <c r="LOX16" s="113"/>
      <c r="LOY16" s="113"/>
      <c r="LOZ16" s="113"/>
      <c r="LPA16" s="113"/>
      <c r="LPB16" s="113"/>
      <c r="LPC16" s="113"/>
      <c r="LPD16" s="113"/>
      <c r="LPE16" s="113"/>
      <c r="LPF16" s="113"/>
      <c r="LPG16" s="113"/>
      <c r="LPH16" s="113"/>
      <c r="LPI16" s="113"/>
      <c r="LPJ16" s="113"/>
      <c r="LPK16" s="113"/>
      <c r="LPL16" s="113"/>
      <c r="LPM16" s="113"/>
      <c r="LPN16" s="113"/>
      <c r="LPO16" s="113"/>
      <c r="LPP16" s="113"/>
      <c r="LPQ16" s="113"/>
      <c r="LPR16" s="113"/>
      <c r="LPS16" s="113"/>
      <c r="LPT16" s="113"/>
      <c r="LPU16" s="113"/>
      <c r="LPV16" s="113"/>
      <c r="LPW16" s="113"/>
      <c r="LPX16" s="113"/>
      <c r="LPY16" s="113"/>
      <c r="LPZ16" s="113"/>
      <c r="LQA16" s="113"/>
      <c r="LQB16" s="113"/>
      <c r="LQC16" s="113"/>
      <c r="LQD16" s="113"/>
      <c r="LQE16" s="113"/>
      <c r="LQF16" s="113"/>
      <c r="LQG16" s="113"/>
      <c r="LQH16" s="113"/>
      <c r="LQI16" s="113"/>
      <c r="LQJ16" s="113"/>
      <c r="LQK16" s="113"/>
      <c r="LQL16" s="113"/>
      <c r="LQM16" s="113"/>
      <c r="LQN16" s="113"/>
      <c r="LQO16" s="113"/>
      <c r="LQP16" s="113"/>
      <c r="LQQ16" s="113"/>
      <c r="LQR16" s="113"/>
      <c r="LQS16" s="113"/>
      <c r="LQT16" s="113"/>
      <c r="LQU16" s="113"/>
      <c r="LQV16" s="113"/>
      <c r="LQW16" s="113"/>
      <c r="LQX16" s="113"/>
      <c r="LQY16" s="113"/>
      <c r="LQZ16" s="113"/>
      <c r="LRA16" s="113"/>
      <c r="LRB16" s="113"/>
      <c r="LRC16" s="113"/>
      <c r="LRD16" s="113"/>
      <c r="LRE16" s="113"/>
      <c r="LRF16" s="113"/>
      <c r="LRG16" s="113"/>
      <c r="LRH16" s="113"/>
      <c r="LRI16" s="113"/>
      <c r="LRJ16" s="113"/>
      <c r="LRK16" s="113"/>
      <c r="LRL16" s="113"/>
      <c r="LRM16" s="113"/>
      <c r="LRN16" s="113"/>
      <c r="LRO16" s="113"/>
      <c r="LRP16" s="113"/>
      <c r="LRQ16" s="113"/>
      <c r="LRR16" s="113"/>
      <c r="LRS16" s="113"/>
      <c r="LRT16" s="113"/>
      <c r="LRU16" s="113"/>
      <c r="LRV16" s="113"/>
      <c r="LRW16" s="113"/>
      <c r="LRX16" s="113"/>
      <c r="LRY16" s="113"/>
      <c r="LRZ16" s="113"/>
      <c r="LSA16" s="113"/>
      <c r="LSB16" s="113"/>
      <c r="LSC16" s="113"/>
      <c r="LSD16" s="113"/>
      <c r="LSE16" s="113"/>
      <c r="LSF16" s="113"/>
      <c r="LSG16" s="113"/>
      <c r="LSH16" s="113"/>
      <c r="LSI16" s="113"/>
      <c r="LSJ16" s="113"/>
      <c r="LSK16" s="113"/>
      <c r="LSL16" s="113"/>
      <c r="LSM16" s="113"/>
      <c r="LSN16" s="113"/>
      <c r="LSO16" s="113"/>
      <c r="LSP16" s="113"/>
      <c r="LSQ16" s="113"/>
      <c r="LSR16" s="113"/>
      <c r="LSS16" s="113"/>
      <c r="LST16" s="113"/>
      <c r="LSU16" s="113"/>
      <c r="LSV16" s="113"/>
      <c r="LSW16" s="113"/>
      <c r="LSX16" s="113"/>
      <c r="LSY16" s="113"/>
      <c r="LSZ16" s="113"/>
      <c r="LTA16" s="113"/>
      <c r="LTB16" s="113"/>
      <c r="LTC16" s="113"/>
      <c r="LTD16" s="113"/>
      <c r="LTE16" s="113"/>
      <c r="LTF16" s="113"/>
      <c r="LTG16" s="113"/>
      <c r="LTH16" s="113"/>
      <c r="LTI16" s="113"/>
      <c r="LTJ16" s="113"/>
      <c r="LTK16" s="113"/>
      <c r="LTL16" s="113"/>
      <c r="LTM16" s="113"/>
      <c r="LTN16" s="113"/>
      <c r="LTO16" s="113"/>
      <c r="LTP16" s="113"/>
      <c r="LTQ16" s="113"/>
      <c r="LTR16" s="113"/>
      <c r="LTS16" s="113"/>
      <c r="LTT16" s="113"/>
      <c r="LTU16" s="113"/>
      <c r="LTV16" s="113"/>
      <c r="LTW16" s="113"/>
      <c r="LTX16" s="113"/>
      <c r="LTY16" s="113"/>
      <c r="LTZ16" s="113"/>
      <c r="LUA16" s="113"/>
      <c r="LUB16" s="113"/>
      <c r="LUC16" s="113"/>
      <c r="LUD16" s="113"/>
      <c r="LUE16" s="113"/>
      <c r="LUF16" s="113"/>
      <c r="LUG16" s="113"/>
      <c r="LUH16" s="113"/>
      <c r="LUI16" s="113"/>
      <c r="LUJ16" s="113"/>
      <c r="LUK16" s="113"/>
      <c r="LUL16" s="113"/>
      <c r="LUM16" s="113"/>
      <c r="LUN16" s="113"/>
      <c r="LUO16" s="113"/>
      <c r="LUP16" s="113"/>
      <c r="LUQ16" s="113"/>
      <c r="LUR16" s="113"/>
      <c r="LUS16" s="113"/>
      <c r="LUT16" s="113"/>
      <c r="LUU16" s="113"/>
      <c r="LUV16" s="113"/>
      <c r="LUW16" s="113"/>
      <c r="LUX16" s="113"/>
      <c r="LUY16" s="113"/>
      <c r="LUZ16" s="113"/>
      <c r="LVA16" s="113"/>
      <c r="LVB16" s="113"/>
      <c r="LVC16" s="113"/>
      <c r="LVD16" s="113"/>
      <c r="LVE16" s="113"/>
      <c r="LVF16" s="113"/>
      <c r="LVG16" s="113"/>
      <c r="LVH16" s="113"/>
      <c r="LVI16" s="113"/>
      <c r="LVJ16" s="113"/>
      <c r="LVK16" s="113"/>
      <c r="LVL16" s="113"/>
      <c r="LVM16" s="113"/>
      <c r="LVN16" s="113"/>
      <c r="LVO16" s="113"/>
      <c r="LVP16" s="113"/>
      <c r="LVQ16" s="113"/>
      <c r="LVR16" s="113"/>
      <c r="LVS16" s="113"/>
      <c r="LVT16" s="113"/>
      <c r="LVU16" s="113"/>
      <c r="LVV16" s="113"/>
      <c r="LVW16" s="113"/>
      <c r="LVX16" s="113"/>
      <c r="LVY16" s="113"/>
      <c r="LVZ16" s="113"/>
      <c r="LWA16" s="113"/>
      <c r="LWB16" s="113"/>
      <c r="LWC16" s="113"/>
      <c r="LWD16" s="113"/>
      <c r="LWE16" s="113"/>
      <c r="LWF16" s="113"/>
      <c r="LWG16" s="113"/>
      <c r="LWH16" s="113"/>
      <c r="LWI16" s="113"/>
      <c r="LWJ16" s="113"/>
      <c r="LWK16" s="113"/>
      <c r="LWL16" s="113"/>
      <c r="LWM16" s="113"/>
      <c r="LWN16" s="113"/>
      <c r="LWO16" s="113"/>
      <c r="LWP16" s="113"/>
      <c r="LWQ16" s="113"/>
      <c r="LWR16" s="113"/>
      <c r="LWS16" s="113"/>
      <c r="LWT16" s="113"/>
      <c r="LWU16" s="113"/>
      <c r="LWV16" s="113"/>
      <c r="LWW16" s="113"/>
      <c r="LWX16" s="113"/>
      <c r="LWY16" s="113"/>
      <c r="LWZ16" s="113"/>
      <c r="LXA16" s="113"/>
      <c r="LXB16" s="113"/>
      <c r="LXC16" s="113"/>
      <c r="LXD16" s="113"/>
      <c r="LXE16" s="113"/>
      <c r="LXF16" s="113"/>
      <c r="LXG16" s="113"/>
      <c r="LXH16" s="113"/>
      <c r="LXI16" s="113"/>
      <c r="LXJ16" s="113"/>
      <c r="LXK16" s="113"/>
      <c r="LXL16" s="113"/>
      <c r="LXM16" s="113"/>
      <c r="LXN16" s="113"/>
      <c r="LXO16" s="113"/>
      <c r="LXP16" s="113"/>
      <c r="LXQ16" s="113"/>
      <c r="LXR16" s="113"/>
      <c r="LXS16" s="113"/>
      <c r="LXT16" s="113"/>
      <c r="LXU16" s="113"/>
      <c r="LXV16" s="113"/>
      <c r="LXW16" s="113"/>
      <c r="LXX16" s="113"/>
      <c r="LXY16" s="113"/>
      <c r="LXZ16" s="113"/>
      <c r="LYA16" s="113"/>
      <c r="LYB16" s="113"/>
      <c r="LYC16" s="113"/>
      <c r="LYD16" s="113"/>
      <c r="LYE16" s="113"/>
      <c r="LYF16" s="113"/>
      <c r="LYG16" s="113"/>
      <c r="LYH16" s="113"/>
      <c r="LYI16" s="113"/>
      <c r="LYJ16" s="113"/>
      <c r="LYK16" s="113"/>
      <c r="LYL16" s="113"/>
      <c r="LYM16" s="113"/>
      <c r="LYN16" s="113"/>
      <c r="LYO16" s="113"/>
      <c r="LYP16" s="113"/>
      <c r="LYQ16" s="113"/>
      <c r="LYR16" s="113"/>
      <c r="LYS16" s="113"/>
      <c r="LYT16" s="113"/>
      <c r="LYU16" s="113"/>
      <c r="LYV16" s="113"/>
      <c r="LYW16" s="113"/>
      <c r="LYX16" s="113"/>
      <c r="LYY16" s="113"/>
      <c r="LYZ16" s="113"/>
      <c r="LZA16" s="113"/>
      <c r="LZB16" s="113"/>
      <c r="LZC16" s="113"/>
      <c r="LZD16" s="113"/>
      <c r="LZE16" s="113"/>
      <c r="LZF16" s="113"/>
      <c r="LZG16" s="113"/>
      <c r="LZH16" s="113"/>
      <c r="LZI16" s="113"/>
      <c r="LZJ16" s="113"/>
      <c r="LZK16" s="113"/>
      <c r="LZL16" s="113"/>
      <c r="LZM16" s="113"/>
      <c r="LZN16" s="113"/>
      <c r="LZO16" s="113"/>
      <c r="LZP16" s="113"/>
      <c r="LZQ16" s="113"/>
      <c r="LZR16" s="113"/>
      <c r="LZS16" s="113"/>
      <c r="LZT16" s="113"/>
      <c r="LZU16" s="113"/>
      <c r="LZV16" s="113"/>
      <c r="LZW16" s="113"/>
      <c r="LZX16" s="113"/>
      <c r="LZY16" s="113"/>
      <c r="LZZ16" s="113"/>
      <c r="MAA16" s="113"/>
      <c r="MAB16" s="113"/>
      <c r="MAC16" s="113"/>
      <c r="MAD16" s="113"/>
      <c r="MAE16" s="113"/>
      <c r="MAF16" s="113"/>
      <c r="MAG16" s="113"/>
      <c r="MAH16" s="113"/>
      <c r="MAI16" s="113"/>
      <c r="MAJ16" s="113"/>
      <c r="MAK16" s="113"/>
      <c r="MAL16" s="113"/>
      <c r="MAM16" s="113"/>
      <c r="MAN16" s="113"/>
      <c r="MAO16" s="113"/>
      <c r="MAP16" s="113"/>
      <c r="MAQ16" s="113"/>
      <c r="MAR16" s="113"/>
      <c r="MAS16" s="113"/>
      <c r="MAT16" s="113"/>
      <c r="MAU16" s="113"/>
      <c r="MAV16" s="113"/>
      <c r="MAW16" s="113"/>
      <c r="MAX16" s="113"/>
      <c r="MAY16" s="113"/>
      <c r="MAZ16" s="113"/>
      <c r="MBA16" s="113"/>
      <c r="MBB16" s="113"/>
      <c r="MBC16" s="113"/>
      <c r="MBD16" s="113"/>
      <c r="MBE16" s="113"/>
      <c r="MBF16" s="113"/>
      <c r="MBG16" s="113"/>
      <c r="MBH16" s="113"/>
      <c r="MBI16" s="113"/>
      <c r="MBJ16" s="113"/>
      <c r="MBK16" s="113"/>
      <c r="MBL16" s="113"/>
      <c r="MBM16" s="113"/>
      <c r="MBN16" s="113"/>
      <c r="MBO16" s="113"/>
      <c r="MBP16" s="113"/>
      <c r="MBQ16" s="113"/>
      <c r="MBR16" s="113"/>
      <c r="MBS16" s="113"/>
      <c r="MBT16" s="113"/>
      <c r="MBU16" s="113"/>
      <c r="MBV16" s="113"/>
      <c r="MBW16" s="113"/>
      <c r="MBX16" s="113"/>
      <c r="MBY16" s="113"/>
      <c r="MBZ16" s="113"/>
      <c r="MCA16" s="113"/>
      <c r="MCB16" s="113"/>
      <c r="MCC16" s="113"/>
      <c r="MCD16" s="113"/>
      <c r="MCE16" s="113"/>
      <c r="MCF16" s="113"/>
      <c r="MCG16" s="113"/>
      <c r="MCH16" s="113"/>
      <c r="MCI16" s="113"/>
      <c r="MCJ16" s="113"/>
      <c r="MCK16" s="113"/>
      <c r="MCL16" s="113"/>
      <c r="MCM16" s="113"/>
      <c r="MCN16" s="113"/>
      <c r="MCO16" s="113"/>
      <c r="MCP16" s="113"/>
      <c r="MCQ16" s="113"/>
      <c r="MCR16" s="113"/>
      <c r="MCS16" s="113"/>
      <c r="MCT16" s="113"/>
      <c r="MCU16" s="113"/>
      <c r="MCV16" s="113"/>
      <c r="MCW16" s="113"/>
      <c r="MCX16" s="113"/>
      <c r="MCY16" s="113"/>
      <c r="MCZ16" s="113"/>
      <c r="MDA16" s="113"/>
      <c r="MDB16" s="113"/>
      <c r="MDC16" s="113"/>
      <c r="MDD16" s="113"/>
      <c r="MDE16" s="113"/>
      <c r="MDF16" s="113"/>
      <c r="MDG16" s="113"/>
      <c r="MDH16" s="113"/>
      <c r="MDI16" s="113"/>
      <c r="MDJ16" s="113"/>
      <c r="MDK16" s="113"/>
      <c r="MDL16" s="113"/>
      <c r="MDM16" s="113"/>
      <c r="MDN16" s="113"/>
      <c r="MDO16" s="113"/>
      <c r="MDP16" s="113"/>
      <c r="MDQ16" s="113"/>
      <c r="MDR16" s="113"/>
      <c r="MDS16" s="113"/>
      <c r="MDT16" s="113"/>
      <c r="MDU16" s="113"/>
      <c r="MDV16" s="113"/>
      <c r="MDW16" s="113"/>
      <c r="MDX16" s="113"/>
      <c r="MDY16" s="113"/>
      <c r="MDZ16" s="113"/>
      <c r="MEA16" s="113"/>
      <c r="MEB16" s="113"/>
      <c r="MEC16" s="113"/>
      <c r="MED16" s="113"/>
      <c r="MEE16" s="113"/>
      <c r="MEF16" s="113"/>
      <c r="MEG16" s="113"/>
      <c r="MEH16" s="113"/>
      <c r="MEI16" s="113"/>
      <c r="MEJ16" s="113"/>
      <c r="MEK16" s="113"/>
      <c r="MEL16" s="113"/>
      <c r="MEM16" s="113"/>
      <c r="MEN16" s="113"/>
      <c r="MEO16" s="113"/>
      <c r="MEP16" s="113"/>
      <c r="MEQ16" s="113"/>
      <c r="MER16" s="113"/>
      <c r="MES16" s="113"/>
      <c r="MET16" s="113"/>
      <c r="MEU16" s="113"/>
      <c r="MEV16" s="113"/>
      <c r="MEW16" s="113"/>
      <c r="MEX16" s="113"/>
      <c r="MEY16" s="113"/>
      <c r="MEZ16" s="113"/>
      <c r="MFA16" s="113"/>
      <c r="MFB16" s="113"/>
      <c r="MFC16" s="113"/>
      <c r="MFD16" s="113"/>
      <c r="MFE16" s="113"/>
      <c r="MFF16" s="113"/>
      <c r="MFG16" s="113"/>
      <c r="MFH16" s="113"/>
      <c r="MFI16" s="113"/>
      <c r="MFJ16" s="113"/>
      <c r="MFK16" s="113"/>
      <c r="MFL16" s="113"/>
      <c r="MFM16" s="113"/>
      <c r="MFN16" s="113"/>
      <c r="MFO16" s="113"/>
      <c r="MFP16" s="113"/>
      <c r="MFQ16" s="113"/>
      <c r="MFR16" s="113"/>
      <c r="MFS16" s="113"/>
      <c r="MFT16" s="113"/>
      <c r="MFU16" s="113"/>
      <c r="MFV16" s="113"/>
      <c r="MFW16" s="113"/>
      <c r="MFX16" s="113"/>
      <c r="MFY16" s="113"/>
      <c r="MFZ16" s="113"/>
      <c r="MGA16" s="113"/>
      <c r="MGB16" s="113"/>
      <c r="MGC16" s="113"/>
      <c r="MGD16" s="113"/>
      <c r="MGE16" s="113"/>
      <c r="MGF16" s="113"/>
      <c r="MGG16" s="113"/>
      <c r="MGH16" s="113"/>
      <c r="MGI16" s="113"/>
      <c r="MGJ16" s="113"/>
      <c r="MGK16" s="113"/>
      <c r="MGL16" s="113"/>
      <c r="MGM16" s="113"/>
      <c r="MGN16" s="113"/>
      <c r="MGO16" s="113"/>
      <c r="MGP16" s="113"/>
      <c r="MGQ16" s="113"/>
      <c r="MGR16" s="113"/>
      <c r="MGS16" s="113"/>
      <c r="MGT16" s="113"/>
      <c r="MGU16" s="113"/>
      <c r="MGV16" s="113"/>
      <c r="MGW16" s="113"/>
      <c r="MGX16" s="113"/>
      <c r="MGY16" s="113"/>
      <c r="MGZ16" s="113"/>
      <c r="MHA16" s="113"/>
      <c r="MHB16" s="113"/>
      <c r="MHC16" s="113"/>
      <c r="MHD16" s="113"/>
      <c r="MHE16" s="113"/>
      <c r="MHF16" s="113"/>
      <c r="MHG16" s="113"/>
      <c r="MHH16" s="113"/>
      <c r="MHI16" s="113"/>
      <c r="MHJ16" s="113"/>
      <c r="MHK16" s="113"/>
      <c r="MHL16" s="113"/>
      <c r="MHM16" s="113"/>
      <c r="MHN16" s="113"/>
      <c r="MHO16" s="113"/>
      <c r="MHP16" s="113"/>
      <c r="MHQ16" s="113"/>
      <c r="MHR16" s="113"/>
      <c r="MHS16" s="113"/>
      <c r="MHT16" s="113"/>
      <c r="MHU16" s="113"/>
      <c r="MHV16" s="113"/>
      <c r="MHW16" s="113"/>
      <c r="MHX16" s="113"/>
      <c r="MHY16" s="113"/>
      <c r="MHZ16" s="113"/>
      <c r="MIA16" s="113"/>
      <c r="MIB16" s="113"/>
      <c r="MIC16" s="113"/>
      <c r="MID16" s="113"/>
      <c r="MIE16" s="113"/>
      <c r="MIF16" s="113"/>
      <c r="MIG16" s="113"/>
      <c r="MIH16" s="113"/>
      <c r="MII16" s="113"/>
      <c r="MIJ16" s="113"/>
      <c r="MIK16" s="113"/>
      <c r="MIL16" s="113"/>
      <c r="MIM16" s="113"/>
      <c r="MIN16" s="113"/>
      <c r="MIO16" s="113"/>
      <c r="MIP16" s="113"/>
      <c r="MIQ16" s="113"/>
      <c r="MIR16" s="113"/>
      <c r="MIS16" s="113"/>
      <c r="MIT16" s="113"/>
      <c r="MIU16" s="113"/>
      <c r="MIV16" s="113"/>
      <c r="MIW16" s="113"/>
      <c r="MIX16" s="113"/>
      <c r="MIY16" s="113"/>
      <c r="MIZ16" s="113"/>
      <c r="MJA16" s="113"/>
      <c r="MJB16" s="113"/>
      <c r="MJC16" s="113"/>
      <c r="MJD16" s="113"/>
      <c r="MJE16" s="113"/>
      <c r="MJF16" s="113"/>
      <c r="MJG16" s="113"/>
      <c r="MJH16" s="113"/>
      <c r="MJI16" s="113"/>
      <c r="MJJ16" s="113"/>
      <c r="MJK16" s="113"/>
      <c r="MJL16" s="113"/>
      <c r="MJM16" s="113"/>
      <c r="MJN16" s="113"/>
      <c r="MJO16" s="113"/>
      <c r="MJP16" s="113"/>
      <c r="MJQ16" s="113"/>
      <c r="MJR16" s="113"/>
      <c r="MJS16" s="113"/>
      <c r="MJT16" s="113"/>
      <c r="MJU16" s="113"/>
      <c r="MJV16" s="113"/>
      <c r="MJW16" s="113"/>
      <c r="MJX16" s="113"/>
      <c r="MJY16" s="113"/>
      <c r="MJZ16" s="113"/>
      <c r="MKA16" s="113"/>
      <c r="MKB16" s="113"/>
      <c r="MKC16" s="113"/>
      <c r="MKD16" s="113"/>
      <c r="MKE16" s="113"/>
      <c r="MKF16" s="113"/>
      <c r="MKG16" s="113"/>
      <c r="MKH16" s="113"/>
      <c r="MKI16" s="113"/>
      <c r="MKJ16" s="113"/>
      <c r="MKK16" s="113"/>
      <c r="MKL16" s="113"/>
      <c r="MKM16" s="113"/>
      <c r="MKN16" s="113"/>
      <c r="MKO16" s="113"/>
      <c r="MKP16" s="113"/>
      <c r="MKQ16" s="113"/>
      <c r="MKR16" s="113"/>
      <c r="MKS16" s="113"/>
      <c r="MKT16" s="113"/>
      <c r="MKU16" s="113"/>
      <c r="MKV16" s="113"/>
      <c r="MKW16" s="113"/>
      <c r="MKX16" s="113"/>
      <c r="MKY16" s="113"/>
      <c r="MKZ16" s="113"/>
      <c r="MLA16" s="113"/>
      <c r="MLB16" s="113"/>
      <c r="MLC16" s="113"/>
      <c r="MLD16" s="113"/>
      <c r="MLE16" s="113"/>
      <c r="MLF16" s="113"/>
      <c r="MLG16" s="113"/>
      <c r="MLH16" s="113"/>
      <c r="MLI16" s="113"/>
      <c r="MLJ16" s="113"/>
      <c r="MLK16" s="113"/>
      <c r="MLL16" s="113"/>
      <c r="MLM16" s="113"/>
      <c r="MLN16" s="113"/>
      <c r="MLO16" s="113"/>
      <c r="MLP16" s="113"/>
      <c r="MLQ16" s="113"/>
      <c r="MLR16" s="113"/>
      <c r="MLS16" s="113"/>
      <c r="MLT16" s="113"/>
      <c r="MLU16" s="113"/>
      <c r="MLV16" s="113"/>
      <c r="MLW16" s="113"/>
      <c r="MLX16" s="113"/>
      <c r="MLY16" s="113"/>
      <c r="MLZ16" s="113"/>
      <c r="MMA16" s="113"/>
      <c r="MMB16" s="113"/>
      <c r="MMC16" s="113"/>
      <c r="MMD16" s="113"/>
      <c r="MME16" s="113"/>
      <c r="MMF16" s="113"/>
      <c r="MMG16" s="113"/>
      <c r="MMH16" s="113"/>
      <c r="MMI16" s="113"/>
      <c r="MMJ16" s="113"/>
      <c r="MMK16" s="113"/>
      <c r="MML16" s="113"/>
      <c r="MMM16" s="113"/>
      <c r="MMN16" s="113"/>
      <c r="MMO16" s="113"/>
      <c r="MMP16" s="113"/>
      <c r="MMQ16" s="113"/>
      <c r="MMR16" s="113"/>
      <c r="MMS16" s="113"/>
      <c r="MMT16" s="113"/>
      <c r="MMU16" s="113"/>
      <c r="MMV16" s="113"/>
      <c r="MMW16" s="113"/>
      <c r="MMX16" s="113"/>
      <c r="MMY16" s="113"/>
      <c r="MMZ16" s="113"/>
      <c r="MNA16" s="113"/>
      <c r="MNB16" s="113"/>
      <c r="MNC16" s="113"/>
      <c r="MND16" s="113"/>
      <c r="MNE16" s="113"/>
      <c r="MNF16" s="113"/>
      <c r="MNG16" s="113"/>
      <c r="MNH16" s="113"/>
      <c r="MNI16" s="113"/>
      <c r="MNJ16" s="113"/>
      <c r="MNK16" s="113"/>
      <c r="MNL16" s="113"/>
      <c r="MNM16" s="113"/>
      <c r="MNN16" s="113"/>
      <c r="MNO16" s="113"/>
      <c r="MNP16" s="113"/>
      <c r="MNQ16" s="113"/>
      <c r="MNR16" s="113"/>
      <c r="MNS16" s="113"/>
      <c r="MNT16" s="113"/>
      <c r="MNU16" s="113"/>
      <c r="MNV16" s="113"/>
      <c r="MNW16" s="113"/>
      <c r="MNX16" s="113"/>
      <c r="MNY16" s="113"/>
      <c r="MNZ16" s="113"/>
      <c r="MOA16" s="113"/>
      <c r="MOB16" s="113"/>
      <c r="MOC16" s="113"/>
      <c r="MOD16" s="113"/>
      <c r="MOE16" s="113"/>
      <c r="MOF16" s="113"/>
      <c r="MOG16" s="113"/>
      <c r="MOH16" s="113"/>
      <c r="MOI16" s="113"/>
      <c r="MOJ16" s="113"/>
      <c r="MOK16" s="113"/>
      <c r="MOL16" s="113"/>
      <c r="MOM16" s="113"/>
      <c r="MON16" s="113"/>
      <c r="MOO16" s="113"/>
      <c r="MOP16" s="113"/>
      <c r="MOQ16" s="113"/>
      <c r="MOR16" s="113"/>
      <c r="MOS16" s="113"/>
      <c r="MOT16" s="113"/>
      <c r="MOU16" s="113"/>
      <c r="MOV16" s="113"/>
      <c r="MOW16" s="113"/>
      <c r="MOX16" s="113"/>
      <c r="MOY16" s="113"/>
      <c r="MOZ16" s="113"/>
      <c r="MPA16" s="113"/>
      <c r="MPB16" s="113"/>
      <c r="MPC16" s="113"/>
      <c r="MPD16" s="113"/>
      <c r="MPE16" s="113"/>
      <c r="MPF16" s="113"/>
      <c r="MPG16" s="113"/>
      <c r="MPH16" s="113"/>
      <c r="MPI16" s="113"/>
      <c r="MPJ16" s="113"/>
      <c r="MPK16" s="113"/>
      <c r="MPL16" s="113"/>
      <c r="MPM16" s="113"/>
      <c r="MPN16" s="113"/>
      <c r="MPO16" s="113"/>
      <c r="MPP16" s="113"/>
      <c r="MPQ16" s="113"/>
      <c r="MPR16" s="113"/>
      <c r="MPS16" s="113"/>
      <c r="MPT16" s="113"/>
      <c r="MPU16" s="113"/>
      <c r="MPV16" s="113"/>
      <c r="MPW16" s="113"/>
      <c r="MPX16" s="113"/>
      <c r="MPY16" s="113"/>
      <c r="MPZ16" s="113"/>
      <c r="MQA16" s="113"/>
      <c r="MQB16" s="113"/>
      <c r="MQC16" s="113"/>
      <c r="MQD16" s="113"/>
      <c r="MQE16" s="113"/>
      <c r="MQF16" s="113"/>
      <c r="MQG16" s="113"/>
      <c r="MQH16" s="113"/>
      <c r="MQI16" s="113"/>
      <c r="MQJ16" s="113"/>
      <c r="MQK16" s="113"/>
      <c r="MQL16" s="113"/>
      <c r="MQM16" s="113"/>
      <c r="MQN16" s="113"/>
      <c r="MQO16" s="113"/>
      <c r="MQP16" s="113"/>
      <c r="MQQ16" s="113"/>
      <c r="MQR16" s="113"/>
      <c r="MQS16" s="113"/>
      <c r="MQT16" s="113"/>
      <c r="MQU16" s="113"/>
      <c r="MQV16" s="113"/>
      <c r="MQW16" s="113"/>
      <c r="MQX16" s="113"/>
      <c r="MQY16" s="113"/>
      <c r="MQZ16" s="113"/>
      <c r="MRA16" s="113"/>
      <c r="MRB16" s="113"/>
      <c r="MRC16" s="113"/>
      <c r="MRD16" s="113"/>
      <c r="MRE16" s="113"/>
      <c r="MRF16" s="113"/>
      <c r="MRG16" s="113"/>
      <c r="MRH16" s="113"/>
      <c r="MRI16" s="113"/>
      <c r="MRJ16" s="113"/>
      <c r="MRK16" s="113"/>
      <c r="MRL16" s="113"/>
      <c r="MRM16" s="113"/>
      <c r="MRN16" s="113"/>
      <c r="MRO16" s="113"/>
      <c r="MRP16" s="113"/>
      <c r="MRQ16" s="113"/>
      <c r="MRR16" s="113"/>
      <c r="MRS16" s="113"/>
      <c r="MRT16" s="113"/>
      <c r="MRU16" s="113"/>
      <c r="MRV16" s="113"/>
      <c r="MRW16" s="113"/>
      <c r="MRX16" s="113"/>
      <c r="MRY16" s="113"/>
      <c r="MRZ16" s="113"/>
      <c r="MSA16" s="113"/>
      <c r="MSB16" s="113"/>
      <c r="MSC16" s="113"/>
      <c r="MSD16" s="113"/>
      <c r="MSE16" s="113"/>
      <c r="MSF16" s="113"/>
      <c r="MSG16" s="113"/>
      <c r="MSH16" s="113"/>
      <c r="MSI16" s="113"/>
      <c r="MSJ16" s="113"/>
      <c r="MSK16" s="113"/>
      <c r="MSL16" s="113"/>
      <c r="MSM16" s="113"/>
      <c r="MSN16" s="113"/>
      <c r="MSO16" s="113"/>
      <c r="MSP16" s="113"/>
      <c r="MSQ16" s="113"/>
      <c r="MSR16" s="113"/>
      <c r="MSS16" s="113"/>
      <c r="MST16" s="113"/>
      <c r="MSU16" s="113"/>
      <c r="MSV16" s="113"/>
      <c r="MSW16" s="113"/>
      <c r="MSX16" s="113"/>
      <c r="MSY16" s="113"/>
      <c r="MSZ16" s="113"/>
      <c r="MTA16" s="113"/>
      <c r="MTB16" s="113"/>
      <c r="MTC16" s="113"/>
      <c r="MTD16" s="113"/>
      <c r="MTE16" s="113"/>
      <c r="MTF16" s="113"/>
      <c r="MTG16" s="113"/>
      <c r="MTH16" s="113"/>
      <c r="MTI16" s="113"/>
      <c r="MTJ16" s="113"/>
      <c r="MTK16" s="113"/>
      <c r="MTL16" s="113"/>
      <c r="MTM16" s="113"/>
      <c r="MTN16" s="113"/>
      <c r="MTO16" s="113"/>
      <c r="MTP16" s="113"/>
      <c r="MTQ16" s="113"/>
      <c r="MTR16" s="113"/>
      <c r="MTS16" s="113"/>
      <c r="MTT16" s="113"/>
      <c r="MTU16" s="113"/>
      <c r="MTV16" s="113"/>
      <c r="MTW16" s="113"/>
      <c r="MTX16" s="113"/>
      <c r="MTY16" s="113"/>
      <c r="MTZ16" s="113"/>
      <c r="MUA16" s="113"/>
      <c r="MUB16" s="113"/>
      <c r="MUC16" s="113"/>
      <c r="MUD16" s="113"/>
      <c r="MUE16" s="113"/>
      <c r="MUF16" s="113"/>
      <c r="MUG16" s="113"/>
      <c r="MUH16" s="113"/>
      <c r="MUI16" s="113"/>
      <c r="MUJ16" s="113"/>
      <c r="MUK16" s="113"/>
      <c r="MUL16" s="113"/>
      <c r="MUM16" s="113"/>
      <c r="MUN16" s="113"/>
      <c r="MUO16" s="113"/>
      <c r="MUP16" s="113"/>
      <c r="MUQ16" s="113"/>
      <c r="MUR16" s="113"/>
      <c r="MUS16" s="113"/>
      <c r="MUT16" s="113"/>
      <c r="MUU16" s="113"/>
      <c r="MUV16" s="113"/>
      <c r="MUW16" s="113"/>
      <c r="MUX16" s="113"/>
      <c r="MUY16" s="113"/>
      <c r="MUZ16" s="113"/>
      <c r="MVA16" s="113"/>
      <c r="MVB16" s="113"/>
      <c r="MVC16" s="113"/>
      <c r="MVD16" s="113"/>
      <c r="MVE16" s="113"/>
      <c r="MVF16" s="113"/>
      <c r="MVG16" s="113"/>
      <c r="MVH16" s="113"/>
      <c r="MVI16" s="113"/>
      <c r="MVJ16" s="113"/>
      <c r="MVK16" s="113"/>
      <c r="MVL16" s="113"/>
      <c r="MVM16" s="113"/>
      <c r="MVN16" s="113"/>
      <c r="MVO16" s="113"/>
      <c r="MVP16" s="113"/>
      <c r="MVQ16" s="113"/>
      <c r="MVR16" s="113"/>
      <c r="MVS16" s="113"/>
      <c r="MVT16" s="113"/>
      <c r="MVU16" s="113"/>
      <c r="MVV16" s="113"/>
      <c r="MVW16" s="113"/>
      <c r="MVX16" s="113"/>
      <c r="MVY16" s="113"/>
      <c r="MVZ16" s="113"/>
      <c r="MWA16" s="113"/>
      <c r="MWB16" s="113"/>
      <c r="MWC16" s="113"/>
      <c r="MWD16" s="113"/>
      <c r="MWE16" s="113"/>
      <c r="MWF16" s="113"/>
      <c r="MWG16" s="113"/>
      <c r="MWH16" s="113"/>
      <c r="MWI16" s="113"/>
      <c r="MWJ16" s="113"/>
      <c r="MWK16" s="113"/>
      <c r="MWL16" s="113"/>
      <c r="MWM16" s="113"/>
      <c r="MWN16" s="113"/>
      <c r="MWO16" s="113"/>
      <c r="MWP16" s="113"/>
      <c r="MWQ16" s="113"/>
      <c r="MWR16" s="113"/>
      <c r="MWS16" s="113"/>
      <c r="MWT16" s="113"/>
      <c r="MWU16" s="113"/>
      <c r="MWV16" s="113"/>
      <c r="MWW16" s="113"/>
      <c r="MWX16" s="113"/>
      <c r="MWY16" s="113"/>
      <c r="MWZ16" s="113"/>
      <c r="MXA16" s="113"/>
      <c r="MXB16" s="113"/>
      <c r="MXC16" s="113"/>
      <c r="MXD16" s="113"/>
      <c r="MXE16" s="113"/>
      <c r="MXF16" s="113"/>
      <c r="MXG16" s="113"/>
      <c r="MXH16" s="113"/>
      <c r="MXI16" s="113"/>
      <c r="MXJ16" s="113"/>
      <c r="MXK16" s="113"/>
      <c r="MXL16" s="113"/>
      <c r="MXM16" s="113"/>
      <c r="MXN16" s="113"/>
      <c r="MXO16" s="113"/>
      <c r="MXP16" s="113"/>
      <c r="MXQ16" s="113"/>
      <c r="MXR16" s="113"/>
      <c r="MXS16" s="113"/>
      <c r="MXT16" s="113"/>
      <c r="MXU16" s="113"/>
      <c r="MXV16" s="113"/>
      <c r="MXW16" s="113"/>
      <c r="MXX16" s="113"/>
      <c r="MXY16" s="113"/>
      <c r="MXZ16" s="113"/>
      <c r="MYA16" s="113"/>
      <c r="MYB16" s="113"/>
      <c r="MYC16" s="113"/>
      <c r="MYD16" s="113"/>
      <c r="MYE16" s="113"/>
      <c r="MYF16" s="113"/>
      <c r="MYG16" s="113"/>
      <c r="MYH16" s="113"/>
      <c r="MYI16" s="113"/>
      <c r="MYJ16" s="113"/>
      <c r="MYK16" s="113"/>
      <c r="MYL16" s="113"/>
      <c r="MYM16" s="113"/>
      <c r="MYN16" s="113"/>
      <c r="MYO16" s="113"/>
      <c r="MYP16" s="113"/>
      <c r="MYQ16" s="113"/>
      <c r="MYR16" s="113"/>
      <c r="MYS16" s="113"/>
      <c r="MYT16" s="113"/>
      <c r="MYU16" s="113"/>
      <c r="MYV16" s="113"/>
      <c r="MYW16" s="113"/>
      <c r="MYX16" s="113"/>
      <c r="MYY16" s="113"/>
      <c r="MYZ16" s="113"/>
      <c r="MZA16" s="113"/>
      <c r="MZB16" s="113"/>
      <c r="MZC16" s="113"/>
      <c r="MZD16" s="113"/>
      <c r="MZE16" s="113"/>
      <c r="MZF16" s="113"/>
      <c r="MZG16" s="113"/>
      <c r="MZH16" s="113"/>
      <c r="MZI16" s="113"/>
      <c r="MZJ16" s="113"/>
      <c r="MZK16" s="113"/>
      <c r="MZL16" s="113"/>
      <c r="MZM16" s="113"/>
      <c r="MZN16" s="113"/>
      <c r="MZO16" s="113"/>
      <c r="MZP16" s="113"/>
      <c r="MZQ16" s="113"/>
      <c r="MZR16" s="113"/>
      <c r="MZS16" s="113"/>
      <c r="MZT16" s="113"/>
      <c r="MZU16" s="113"/>
      <c r="MZV16" s="113"/>
      <c r="MZW16" s="113"/>
      <c r="MZX16" s="113"/>
      <c r="MZY16" s="113"/>
      <c r="MZZ16" s="113"/>
      <c r="NAA16" s="113"/>
      <c r="NAB16" s="113"/>
      <c r="NAC16" s="113"/>
      <c r="NAD16" s="113"/>
      <c r="NAE16" s="113"/>
      <c r="NAF16" s="113"/>
      <c r="NAG16" s="113"/>
      <c r="NAH16" s="113"/>
      <c r="NAI16" s="113"/>
      <c r="NAJ16" s="113"/>
      <c r="NAK16" s="113"/>
      <c r="NAL16" s="113"/>
      <c r="NAM16" s="113"/>
      <c r="NAN16" s="113"/>
      <c r="NAO16" s="113"/>
      <c r="NAP16" s="113"/>
      <c r="NAQ16" s="113"/>
      <c r="NAR16" s="113"/>
      <c r="NAS16" s="113"/>
      <c r="NAT16" s="113"/>
      <c r="NAU16" s="113"/>
      <c r="NAV16" s="113"/>
      <c r="NAW16" s="113"/>
      <c r="NAX16" s="113"/>
      <c r="NAY16" s="113"/>
      <c r="NAZ16" s="113"/>
      <c r="NBA16" s="113"/>
      <c r="NBB16" s="113"/>
      <c r="NBC16" s="113"/>
      <c r="NBD16" s="113"/>
      <c r="NBE16" s="113"/>
      <c r="NBF16" s="113"/>
      <c r="NBG16" s="113"/>
      <c r="NBH16" s="113"/>
      <c r="NBI16" s="113"/>
      <c r="NBJ16" s="113"/>
      <c r="NBK16" s="113"/>
      <c r="NBL16" s="113"/>
      <c r="NBM16" s="113"/>
      <c r="NBN16" s="113"/>
      <c r="NBO16" s="113"/>
      <c r="NBP16" s="113"/>
      <c r="NBQ16" s="113"/>
      <c r="NBR16" s="113"/>
      <c r="NBS16" s="113"/>
      <c r="NBT16" s="113"/>
      <c r="NBU16" s="113"/>
      <c r="NBV16" s="113"/>
      <c r="NBW16" s="113"/>
      <c r="NBX16" s="113"/>
      <c r="NBY16" s="113"/>
      <c r="NBZ16" s="113"/>
      <c r="NCA16" s="113"/>
      <c r="NCB16" s="113"/>
      <c r="NCC16" s="113"/>
      <c r="NCD16" s="113"/>
      <c r="NCE16" s="113"/>
      <c r="NCF16" s="113"/>
      <c r="NCG16" s="113"/>
      <c r="NCH16" s="113"/>
      <c r="NCI16" s="113"/>
      <c r="NCJ16" s="113"/>
      <c r="NCK16" s="113"/>
      <c r="NCL16" s="113"/>
      <c r="NCM16" s="113"/>
      <c r="NCN16" s="113"/>
      <c r="NCO16" s="113"/>
      <c r="NCP16" s="113"/>
      <c r="NCQ16" s="113"/>
      <c r="NCR16" s="113"/>
      <c r="NCS16" s="113"/>
      <c r="NCT16" s="113"/>
      <c r="NCU16" s="113"/>
      <c r="NCV16" s="113"/>
      <c r="NCW16" s="113"/>
      <c r="NCX16" s="113"/>
      <c r="NCY16" s="113"/>
      <c r="NCZ16" s="113"/>
      <c r="NDA16" s="113"/>
      <c r="NDB16" s="113"/>
      <c r="NDC16" s="113"/>
      <c r="NDD16" s="113"/>
      <c r="NDE16" s="113"/>
      <c r="NDF16" s="113"/>
      <c r="NDG16" s="113"/>
      <c r="NDH16" s="113"/>
      <c r="NDI16" s="113"/>
      <c r="NDJ16" s="113"/>
      <c r="NDK16" s="113"/>
      <c r="NDL16" s="113"/>
      <c r="NDM16" s="113"/>
      <c r="NDN16" s="113"/>
      <c r="NDO16" s="113"/>
      <c r="NDP16" s="113"/>
      <c r="NDQ16" s="113"/>
      <c r="NDR16" s="113"/>
      <c r="NDS16" s="113"/>
      <c r="NDT16" s="113"/>
      <c r="NDU16" s="113"/>
      <c r="NDV16" s="113"/>
      <c r="NDW16" s="113"/>
      <c r="NDX16" s="113"/>
      <c r="NDY16" s="113"/>
      <c r="NDZ16" s="113"/>
      <c r="NEA16" s="113"/>
      <c r="NEB16" s="113"/>
      <c r="NEC16" s="113"/>
      <c r="NED16" s="113"/>
      <c r="NEE16" s="113"/>
      <c r="NEF16" s="113"/>
      <c r="NEG16" s="113"/>
      <c r="NEH16" s="113"/>
      <c r="NEI16" s="113"/>
      <c r="NEJ16" s="113"/>
      <c r="NEK16" s="113"/>
      <c r="NEL16" s="113"/>
      <c r="NEM16" s="113"/>
      <c r="NEN16" s="113"/>
      <c r="NEO16" s="113"/>
      <c r="NEP16" s="113"/>
      <c r="NEQ16" s="113"/>
      <c r="NER16" s="113"/>
      <c r="NES16" s="113"/>
      <c r="NET16" s="113"/>
      <c r="NEU16" s="113"/>
      <c r="NEV16" s="113"/>
      <c r="NEW16" s="113"/>
      <c r="NEX16" s="113"/>
      <c r="NEY16" s="113"/>
      <c r="NEZ16" s="113"/>
      <c r="NFA16" s="113"/>
      <c r="NFB16" s="113"/>
      <c r="NFC16" s="113"/>
      <c r="NFD16" s="113"/>
      <c r="NFE16" s="113"/>
      <c r="NFF16" s="113"/>
      <c r="NFG16" s="113"/>
      <c r="NFH16" s="113"/>
      <c r="NFI16" s="113"/>
      <c r="NFJ16" s="113"/>
      <c r="NFK16" s="113"/>
      <c r="NFL16" s="113"/>
      <c r="NFM16" s="113"/>
      <c r="NFN16" s="113"/>
      <c r="NFO16" s="113"/>
      <c r="NFP16" s="113"/>
      <c r="NFQ16" s="113"/>
      <c r="NFR16" s="113"/>
      <c r="NFS16" s="113"/>
      <c r="NFT16" s="113"/>
      <c r="NFU16" s="113"/>
      <c r="NFV16" s="113"/>
      <c r="NFW16" s="113"/>
      <c r="NFX16" s="113"/>
      <c r="NFY16" s="113"/>
      <c r="NFZ16" s="113"/>
      <c r="NGA16" s="113"/>
      <c r="NGB16" s="113"/>
      <c r="NGC16" s="113"/>
      <c r="NGD16" s="113"/>
      <c r="NGE16" s="113"/>
      <c r="NGF16" s="113"/>
      <c r="NGG16" s="113"/>
      <c r="NGH16" s="113"/>
      <c r="NGI16" s="113"/>
      <c r="NGJ16" s="113"/>
      <c r="NGK16" s="113"/>
      <c r="NGL16" s="113"/>
      <c r="NGM16" s="113"/>
      <c r="NGN16" s="113"/>
      <c r="NGO16" s="113"/>
      <c r="NGP16" s="113"/>
      <c r="NGQ16" s="113"/>
      <c r="NGR16" s="113"/>
      <c r="NGS16" s="113"/>
      <c r="NGT16" s="113"/>
      <c r="NGU16" s="113"/>
      <c r="NGV16" s="113"/>
      <c r="NGW16" s="113"/>
      <c r="NGX16" s="113"/>
      <c r="NGY16" s="113"/>
      <c r="NGZ16" s="113"/>
      <c r="NHA16" s="113"/>
      <c r="NHB16" s="113"/>
      <c r="NHC16" s="113"/>
      <c r="NHD16" s="113"/>
      <c r="NHE16" s="113"/>
      <c r="NHF16" s="113"/>
      <c r="NHG16" s="113"/>
      <c r="NHH16" s="113"/>
      <c r="NHI16" s="113"/>
      <c r="NHJ16" s="113"/>
      <c r="NHK16" s="113"/>
      <c r="NHL16" s="113"/>
      <c r="NHM16" s="113"/>
      <c r="NHN16" s="113"/>
      <c r="NHO16" s="113"/>
      <c r="NHP16" s="113"/>
      <c r="NHQ16" s="113"/>
      <c r="NHR16" s="113"/>
      <c r="NHS16" s="113"/>
      <c r="NHT16" s="113"/>
      <c r="NHU16" s="113"/>
      <c r="NHV16" s="113"/>
      <c r="NHW16" s="113"/>
      <c r="NHX16" s="113"/>
      <c r="NHY16" s="113"/>
      <c r="NHZ16" s="113"/>
      <c r="NIA16" s="113"/>
      <c r="NIB16" s="113"/>
      <c r="NIC16" s="113"/>
      <c r="NID16" s="113"/>
      <c r="NIE16" s="113"/>
      <c r="NIF16" s="113"/>
      <c r="NIG16" s="113"/>
      <c r="NIH16" s="113"/>
      <c r="NII16" s="113"/>
      <c r="NIJ16" s="113"/>
      <c r="NIK16" s="113"/>
      <c r="NIL16" s="113"/>
      <c r="NIM16" s="113"/>
      <c r="NIN16" s="113"/>
      <c r="NIO16" s="113"/>
      <c r="NIP16" s="113"/>
      <c r="NIQ16" s="113"/>
      <c r="NIR16" s="113"/>
      <c r="NIS16" s="113"/>
      <c r="NIT16" s="113"/>
      <c r="NIU16" s="113"/>
      <c r="NIV16" s="113"/>
      <c r="NIW16" s="113"/>
      <c r="NIX16" s="113"/>
      <c r="NIY16" s="113"/>
      <c r="NIZ16" s="113"/>
      <c r="NJA16" s="113"/>
      <c r="NJB16" s="113"/>
      <c r="NJC16" s="113"/>
      <c r="NJD16" s="113"/>
      <c r="NJE16" s="113"/>
      <c r="NJF16" s="113"/>
      <c r="NJG16" s="113"/>
      <c r="NJH16" s="113"/>
      <c r="NJI16" s="113"/>
      <c r="NJJ16" s="113"/>
      <c r="NJK16" s="113"/>
      <c r="NJL16" s="113"/>
      <c r="NJM16" s="113"/>
      <c r="NJN16" s="113"/>
      <c r="NJO16" s="113"/>
      <c r="NJP16" s="113"/>
      <c r="NJQ16" s="113"/>
      <c r="NJR16" s="113"/>
      <c r="NJS16" s="113"/>
      <c r="NJT16" s="113"/>
      <c r="NJU16" s="113"/>
      <c r="NJV16" s="113"/>
      <c r="NJW16" s="113"/>
      <c r="NJX16" s="113"/>
      <c r="NJY16" s="113"/>
      <c r="NJZ16" s="113"/>
      <c r="NKA16" s="113"/>
      <c r="NKB16" s="113"/>
      <c r="NKC16" s="113"/>
      <c r="NKD16" s="113"/>
      <c r="NKE16" s="113"/>
      <c r="NKF16" s="113"/>
      <c r="NKG16" s="113"/>
      <c r="NKH16" s="113"/>
      <c r="NKI16" s="113"/>
      <c r="NKJ16" s="113"/>
      <c r="NKK16" s="113"/>
      <c r="NKL16" s="113"/>
      <c r="NKM16" s="113"/>
      <c r="NKN16" s="113"/>
      <c r="NKO16" s="113"/>
      <c r="NKP16" s="113"/>
      <c r="NKQ16" s="113"/>
      <c r="NKR16" s="113"/>
      <c r="NKS16" s="113"/>
      <c r="NKT16" s="113"/>
      <c r="NKU16" s="113"/>
      <c r="NKV16" s="113"/>
      <c r="NKW16" s="113"/>
      <c r="NKX16" s="113"/>
      <c r="NKY16" s="113"/>
      <c r="NKZ16" s="113"/>
      <c r="NLA16" s="113"/>
      <c r="NLB16" s="113"/>
      <c r="NLC16" s="113"/>
      <c r="NLD16" s="113"/>
      <c r="NLE16" s="113"/>
      <c r="NLF16" s="113"/>
      <c r="NLG16" s="113"/>
      <c r="NLH16" s="113"/>
      <c r="NLI16" s="113"/>
      <c r="NLJ16" s="113"/>
      <c r="NLK16" s="113"/>
      <c r="NLL16" s="113"/>
      <c r="NLM16" s="113"/>
      <c r="NLN16" s="113"/>
      <c r="NLO16" s="113"/>
      <c r="NLP16" s="113"/>
      <c r="NLQ16" s="113"/>
      <c r="NLR16" s="113"/>
      <c r="NLS16" s="113"/>
      <c r="NLT16" s="113"/>
      <c r="NLU16" s="113"/>
      <c r="NLV16" s="113"/>
      <c r="NLW16" s="113"/>
      <c r="NLX16" s="113"/>
      <c r="NLY16" s="113"/>
      <c r="NLZ16" s="113"/>
      <c r="NMA16" s="113"/>
      <c r="NMB16" s="113"/>
      <c r="NMC16" s="113"/>
      <c r="NMD16" s="113"/>
      <c r="NME16" s="113"/>
      <c r="NMF16" s="113"/>
      <c r="NMG16" s="113"/>
      <c r="NMH16" s="113"/>
      <c r="NMI16" s="113"/>
      <c r="NMJ16" s="113"/>
      <c r="NMK16" s="113"/>
      <c r="NML16" s="113"/>
      <c r="NMM16" s="113"/>
      <c r="NMN16" s="113"/>
      <c r="NMO16" s="113"/>
      <c r="NMP16" s="113"/>
      <c r="NMQ16" s="113"/>
      <c r="NMR16" s="113"/>
      <c r="NMS16" s="113"/>
      <c r="NMT16" s="113"/>
      <c r="NMU16" s="113"/>
      <c r="NMV16" s="113"/>
      <c r="NMW16" s="113"/>
      <c r="NMX16" s="113"/>
      <c r="NMY16" s="113"/>
      <c r="NMZ16" s="113"/>
      <c r="NNA16" s="113"/>
      <c r="NNB16" s="113"/>
      <c r="NNC16" s="113"/>
      <c r="NND16" s="113"/>
      <c r="NNE16" s="113"/>
      <c r="NNF16" s="113"/>
      <c r="NNG16" s="113"/>
      <c r="NNH16" s="113"/>
      <c r="NNI16" s="113"/>
      <c r="NNJ16" s="113"/>
      <c r="NNK16" s="113"/>
      <c r="NNL16" s="113"/>
      <c r="NNM16" s="113"/>
      <c r="NNN16" s="113"/>
      <c r="NNO16" s="113"/>
      <c r="NNP16" s="113"/>
      <c r="NNQ16" s="113"/>
      <c r="NNR16" s="113"/>
      <c r="NNS16" s="113"/>
      <c r="NNT16" s="113"/>
      <c r="NNU16" s="113"/>
      <c r="NNV16" s="113"/>
      <c r="NNW16" s="113"/>
      <c r="NNX16" s="113"/>
      <c r="NNY16" s="113"/>
      <c r="NNZ16" s="113"/>
      <c r="NOA16" s="113"/>
      <c r="NOB16" s="113"/>
      <c r="NOC16" s="113"/>
      <c r="NOD16" s="113"/>
      <c r="NOE16" s="113"/>
      <c r="NOF16" s="113"/>
      <c r="NOG16" s="113"/>
      <c r="NOH16" s="113"/>
      <c r="NOI16" s="113"/>
      <c r="NOJ16" s="113"/>
      <c r="NOK16" s="113"/>
      <c r="NOL16" s="113"/>
      <c r="NOM16" s="113"/>
      <c r="NON16" s="113"/>
      <c r="NOO16" s="113"/>
      <c r="NOP16" s="113"/>
      <c r="NOQ16" s="113"/>
      <c r="NOR16" s="113"/>
      <c r="NOS16" s="113"/>
      <c r="NOT16" s="113"/>
      <c r="NOU16" s="113"/>
      <c r="NOV16" s="113"/>
      <c r="NOW16" s="113"/>
      <c r="NOX16" s="113"/>
      <c r="NOY16" s="113"/>
      <c r="NOZ16" s="113"/>
      <c r="NPA16" s="113"/>
      <c r="NPB16" s="113"/>
      <c r="NPC16" s="113"/>
      <c r="NPD16" s="113"/>
      <c r="NPE16" s="113"/>
      <c r="NPF16" s="113"/>
      <c r="NPG16" s="113"/>
      <c r="NPH16" s="113"/>
      <c r="NPI16" s="113"/>
      <c r="NPJ16" s="113"/>
      <c r="NPK16" s="113"/>
      <c r="NPL16" s="113"/>
      <c r="NPM16" s="113"/>
      <c r="NPN16" s="113"/>
      <c r="NPO16" s="113"/>
      <c r="NPP16" s="113"/>
      <c r="NPQ16" s="113"/>
      <c r="NPR16" s="113"/>
      <c r="NPS16" s="113"/>
      <c r="NPT16" s="113"/>
      <c r="NPU16" s="113"/>
      <c r="NPV16" s="113"/>
      <c r="NPW16" s="113"/>
      <c r="NPX16" s="113"/>
      <c r="NPY16" s="113"/>
      <c r="NPZ16" s="113"/>
      <c r="NQA16" s="113"/>
      <c r="NQB16" s="113"/>
      <c r="NQC16" s="113"/>
      <c r="NQD16" s="113"/>
      <c r="NQE16" s="113"/>
      <c r="NQF16" s="113"/>
      <c r="NQG16" s="113"/>
      <c r="NQH16" s="113"/>
      <c r="NQI16" s="113"/>
      <c r="NQJ16" s="113"/>
      <c r="NQK16" s="113"/>
      <c r="NQL16" s="113"/>
      <c r="NQM16" s="113"/>
      <c r="NQN16" s="113"/>
      <c r="NQO16" s="113"/>
      <c r="NQP16" s="113"/>
      <c r="NQQ16" s="113"/>
      <c r="NQR16" s="113"/>
      <c r="NQS16" s="113"/>
      <c r="NQT16" s="113"/>
      <c r="NQU16" s="113"/>
      <c r="NQV16" s="113"/>
      <c r="NQW16" s="113"/>
      <c r="NQX16" s="113"/>
      <c r="NQY16" s="113"/>
      <c r="NQZ16" s="113"/>
      <c r="NRA16" s="113"/>
      <c r="NRB16" s="113"/>
      <c r="NRC16" s="113"/>
      <c r="NRD16" s="113"/>
      <c r="NRE16" s="113"/>
      <c r="NRF16" s="113"/>
      <c r="NRG16" s="113"/>
      <c r="NRH16" s="113"/>
      <c r="NRI16" s="113"/>
      <c r="NRJ16" s="113"/>
      <c r="NRK16" s="113"/>
      <c r="NRL16" s="113"/>
      <c r="NRM16" s="113"/>
      <c r="NRN16" s="113"/>
      <c r="NRO16" s="113"/>
      <c r="NRP16" s="113"/>
      <c r="NRQ16" s="113"/>
      <c r="NRR16" s="113"/>
      <c r="NRS16" s="113"/>
      <c r="NRT16" s="113"/>
      <c r="NRU16" s="113"/>
      <c r="NRV16" s="113"/>
      <c r="NRW16" s="113"/>
      <c r="NRX16" s="113"/>
      <c r="NRY16" s="113"/>
      <c r="NRZ16" s="113"/>
      <c r="NSA16" s="113"/>
      <c r="NSB16" s="113"/>
      <c r="NSC16" s="113"/>
      <c r="NSD16" s="113"/>
      <c r="NSE16" s="113"/>
      <c r="NSF16" s="113"/>
      <c r="NSG16" s="113"/>
      <c r="NSH16" s="113"/>
      <c r="NSI16" s="113"/>
      <c r="NSJ16" s="113"/>
      <c r="NSK16" s="113"/>
      <c r="NSL16" s="113"/>
      <c r="NSM16" s="113"/>
      <c r="NSN16" s="113"/>
      <c r="NSO16" s="113"/>
      <c r="NSP16" s="113"/>
      <c r="NSQ16" s="113"/>
      <c r="NSR16" s="113"/>
      <c r="NSS16" s="113"/>
      <c r="NST16" s="113"/>
      <c r="NSU16" s="113"/>
      <c r="NSV16" s="113"/>
      <c r="NSW16" s="113"/>
      <c r="NSX16" s="113"/>
      <c r="NSY16" s="113"/>
      <c r="NSZ16" s="113"/>
      <c r="NTA16" s="113"/>
      <c r="NTB16" s="113"/>
      <c r="NTC16" s="113"/>
      <c r="NTD16" s="113"/>
      <c r="NTE16" s="113"/>
      <c r="NTF16" s="113"/>
      <c r="NTG16" s="113"/>
      <c r="NTH16" s="113"/>
      <c r="NTI16" s="113"/>
      <c r="NTJ16" s="113"/>
      <c r="NTK16" s="113"/>
      <c r="NTL16" s="113"/>
      <c r="NTM16" s="113"/>
      <c r="NTN16" s="113"/>
      <c r="NTO16" s="113"/>
      <c r="NTP16" s="113"/>
      <c r="NTQ16" s="113"/>
      <c r="NTR16" s="113"/>
      <c r="NTS16" s="113"/>
      <c r="NTT16" s="113"/>
      <c r="NTU16" s="113"/>
      <c r="NTV16" s="113"/>
      <c r="NTW16" s="113"/>
      <c r="NTX16" s="113"/>
      <c r="NTY16" s="113"/>
      <c r="NTZ16" s="113"/>
      <c r="NUA16" s="113"/>
      <c r="NUB16" s="113"/>
      <c r="NUC16" s="113"/>
      <c r="NUD16" s="113"/>
      <c r="NUE16" s="113"/>
      <c r="NUF16" s="113"/>
      <c r="NUG16" s="113"/>
      <c r="NUH16" s="113"/>
      <c r="NUI16" s="113"/>
      <c r="NUJ16" s="113"/>
      <c r="NUK16" s="113"/>
      <c r="NUL16" s="113"/>
      <c r="NUM16" s="113"/>
      <c r="NUN16" s="113"/>
      <c r="NUO16" s="113"/>
      <c r="NUP16" s="113"/>
      <c r="NUQ16" s="113"/>
      <c r="NUR16" s="113"/>
      <c r="NUS16" s="113"/>
      <c r="NUT16" s="113"/>
      <c r="NUU16" s="113"/>
      <c r="NUV16" s="113"/>
      <c r="NUW16" s="113"/>
      <c r="NUX16" s="113"/>
      <c r="NUY16" s="113"/>
      <c r="NUZ16" s="113"/>
      <c r="NVA16" s="113"/>
      <c r="NVB16" s="113"/>
      <c r="NVC16" s="113"/>
      <c r="NVD16" s="113"/>
      <c r="NVE16" s="113"/>
      <c r="NVF16" s="113"/>
      <c r="NVG16" s="113"/>
      <c r="NVH16" s="113"/>
      <c r="NVI16" s="113"/>
      <c r="NVJ16" s="113"/>
      <c r="NVK16" s="113"/>
      <c r="NVL16" s="113"/>
      <c r="NVM16" s="113"/>
      <c r="NVN16" s="113"/>
      <c r="NVO16" s="113"/>
      <c r="NVP16" s="113"/>
      <c r="NVQ16" s="113"/>
      <c r="NVR16" s="113"/>
      <c r="NVS16" s="113"/>
      <c r="NVT16" s="113"/>
      <c r="NVU16" s="113"/>
      <c r="NVV16" s="113"/>
      <c r="NVW16" s="113"/>
      <c r="NVX16" s="113"/>
      <c r="NVY16" s="113"/>
      <c r="NVZ16" s="113"/>
      <c r="NWA16" s="113"/>
      <c r="NWB16" s="113"/>
      <c r="NWC16" s="113"/>
      <c r="NWD16" s="113"/>
      <c r="NWE16" s="113"/>
      <c r="NWF16" s="113"/>
      <c r="NWG16" s="113"/>
      <c r="NWH16" s="113"/>
      <c r="NWI16" s="113"/>
      <c r="NWJ16" s="113"/>
      <c r="NWK16" s="113"/>
      <c r="NWL16" s="113"/>
      <c r="NWM16" s="113"/>
      <c r="NWN16" s="113"/>
      <c r="NWO16" s="113"/>
      <c r="NWP16" s="113"/>
      <c r="NWQ16" s="113"/>
      <c r="NWR16" s="113"/>
      <c r="NWS16" s="113"/>
      <c r="NWT16" s="113"/>
      <c r="NWU16" s="113"/>
      <c r="NWV16" s="113"/>
      <c r="NWW16" s="113"/>
      <c r="NWX16" s="113"/>
      <c r="NWY16" s="113"/>
      <c r="NWZ16" s="113"/>
      <c r="NXA16" s="113"/>
      <c r="NXB16" s="113"/>
      <c r="NXC16" s="113"/>
      <c r="NXD16" s="113"/>
      <c r="NXE16" s="113"/>
      <c r="NXF16" s="113"/>
      <c r="NXG16" s="113"/>
      <c r="NXH16" s="113"/>
      <c r="NXI16" s="113"/>
      <c r="NXJ16" s="113"/>
      <c r="NXK16" s="113"/>
      <c r="NXL16" s="113"/>
      <c r="NXM16" s="113"/>
      <c r="NXN16" s="113"/>
      <c r="NXO16" s="113"/>
      <c r="NXP16" s="113"/>
      <c r="NXQ16" s="113"/>
      <c r="NXR16" s="113"/>
      <c r="NXS16" s="113"/>
      <c r="NXT16" s="113"/>
      <c r="NXU16" s="113"/>
      <c r="NXV16" s="113"/>
      <c r="NXW16" s="113"/>
      <c r="NXX16" s="113"/>
      <c r="NXY16" s="113"/>
      <c r="NXZ16" s="113"/>
      <c r="NYA16" s="113"/>
      <c r="NYB16" s="113"/>
      <c r="NYC16" s="113"/>
      <c r="NYD16" s="113"/>
      <c r="NYE16" s="113"/>
      <c r="NYF16" s="113"/>
      <c r="NYG16" s="113"/>
      <c r="NYH16" s="113"/>
      <c r="NYI16" s="113"/>
      <c r="NYJ16" s="113"/>
      <c r="NYK16" s="113"/>
      <c r="NYL16" s="113"/>
      <c r="NYM16" s="113"/>
      <c r="NYN16" s="113"/>
      <c r="NYO16" s="113"/>
      <c r="NYP16" s="113"/>
      <c r="NYQ16" s="113"/>
      <c r="NYR16" s="113"/>
      <c r="NYS16" s="113"/>
      <c r="NYT16" s="113"/>
      <c r="NYU16" s="113"/>
      <c r="NYV16" s="113"/>
      <c r="NYW16" s="113"/>
      <c r="NYX16" s="113"/>
      <c r="NYY16" s="113"/>
      <c r="NYZ16" s="113"/>
      <c r="NZA16" s="113"/>
      <c r="NZB16" s="113"/>
      <c r="NZC16" s="113"/>
      <c r="NZD16" s="113"/>
      <c r="NZE16" s="113"/>
      <c r="NZF16" s="113"/>
      <c r="NZG16" s="113"/>
      <c r="NZH16" s="113"/>
      <c r="NZI16" s="113"/>
      <c r="NZJ16" s="113"/>
      <c r="NZK16" s="113"/>
      <c r="NZL16" s="113"/>
      <c r="NZM16" s="113"/>
      <c r="NZN16" s="113"/>
      <c r="NZO16" s="113"/>
      <c r="NZP16" s="113"/>
      <c r="NZQ16" s="113"/>
      <c r="NZR16" s="113"/>
      <c r="NZS16" s="113"/>
      <c r="NZT16" s="113"/>
      <c r="NZU16" s="113"/>
      <c r="NZV16" s="113"/>
      <c r="NZW16" s="113"/>
      <c r="NZX16" s="113"/>
      <c r="NZY16" s="113"/>
      <c r="NZZ16" s="113"/>
      <c r="OAA16" s="113"/>
      <c r="OAB16" s="113"/>
      <c r="OAC16" s="113"/>
      <c r="OAD16" s="113"/>
      <c r="OAE16" s="113"/>
      <c r="OAF16" s="113"/>
      <c r="OAG16" s="113"/>
      <c r="OAH16" s="113"/>
      <c r="OAI16" s="113"/>
      <c r="OAJ16" s="113"/>
      <c r="OAK16" s="113"/>
      <c r="OAL16" s="113"/>
      <c r="OAM16" s="113"/>
      <c r="OAN16" s="113"/>
      <c r="OAO16" s="113"/>
      <c r="OAP16" s="113"/>
      <c r="OAQ16" s="113"/>
      <c r="OAR16" s="113"/>
      <c r="OAS16" s="113"/>
      <c r="OAT16" s="113"/>
      <c r="OAU16" s="113"/>
      <c r="OAV16" s="113"/>
      <c r="OAW16" s="113"/>
      <c r="OAX16" s="113"/>
      <c r="OAY16" s="113"/>
      <c r="OAZ16" s="113"/>
      <c r="OBA16" s="113"/>
      <c r="OBB16" s="113"/>
      <c r="OBC16" s="113"/>
      <c r="OBD16" s="113"/>
      <c r="OBE16" s="113"/>
      <c r="OBF16" s="113"/>
      <c r="OBG16" s="113"/>
      <c r="OBH16" s="113"/>
      <c r="OBI16" s="113"/>
      <c r="OBJ16" s="113"/>
      <c r="OBK16" s="113"/>
      <c r="OBL16" s="113"/>
      <c r="OBM16" s="113"/>
      <c r="OBN16" s="113"/>
      <c r="OBO16" s="113"/>
      <c r="OBP16" s="113"/>
      <c r="OBQ16" s="113"/>
      <c r="OBR16" s="113"/>
      <c r="OBS16" s="113"/>
      <c r="OBT16" s="113"/>
      <c r="OBU16" s="113"/>
      <c r="OBV16" s="113"/>
      <c r="OBW16" s="113"/>
      <c r="OBX16" s="113"/>
      <c r="OBY16" s="113"/>
      <c r="OBZ16" s="113"/>
      <c r="OCA16" s="113"/>
      <c r="OCB16" s="113"/>
      <c r="OCC16" s="113"/>
      <c r="OCD16" s="113"/>
      <c r="OCE16" s="113"/>
      <c r="OCF16" s="113"/>
      <c r="OCG16" s="113"/>
      <c r="OCH16" s="113"/>
      <c r="OCI16" s="113"/>
      <c r="OCJ16" s="113"/>
      <c r="OCK16" s="113"/>
      <c r="OCL16" s="113"/>
      <c r="OCM16" s="113"/>
      <c r="OCN16" s="113"/>
      <c r="OCO16" s="113"/>
      <c r="OCP16" s="113"/>
      <c r="OCQ16" s="113"/>
      <c r="OCR16" s="113"/>
      <c r="OCS16" s="113"/>
      <c r="OCT16" s="113"/>
      <c r="OCU16" s="113"/>
      <c r="OCV16" s="113"/>
      <c r="OCW16" s="113"/>
      <c r="OCX16" s="113"/>
      <c r="OCY16" s="113"/>
      <c r="OCZ16" s="113"/>
      <c r="ODA16" s="113"/>
      <c r="ODB16" s="113"/>
      <c r="ODC16" s="113"/>
      <c r="ODD16" s="113"/>
      <c r="ODE16" s="113"/>
      <c r="ODF16" s="113"/>
      <c r="ODG16" s="113"/>
      <c r="ODH16" s="113"/>
      <c r="ODI16" s="113"/>
      <c r="ODJ16" s="113"/>
      <c r="ODK16" s="113"/>
      <c r="ODL16" s="113"/>
      <c r="ODM16" s="113"/>
      <c r="ODN16" s="113"/>
      <c r="ODO16" s="113"/>
      <c r="ODP16" s="113"/>
      <c r="ODQ16" s="113"/>
      <c r="ODR16" s="113"/>
      <c r="ODS16" s="113"/>
      <c r="ODT16" s="113"/>
      <c r="ODU16" s="113"/>
      <c r="ODV16" s="113"/>
      <c r="ODW16" s="113"/>
      <c r="ODX16" s="113"/>
      <c r="ODY16" s="113"/>
      <c r="ODZ16" s="113"/>
      <c r="OEA16" s="113"/>
      <c r="OEB16" s="113"/>
      <c r="OEC16" s="113"/>
      <c r="OED16" s="113"/>
      <c r="OEE16" s="113"/>
      <c r="OEF16" s="113"/>
      <c r="OEG16" s="113"/>
      <c r="OEH16" s="113"/>
      <c r="OEI16" s="113"/>
      <c r="OEJ16" s="113"/>
      <c r="OEK16" s="113"/>
      <c r="OEL16" s="113"/>
      <c r="OEM16" s="113"/>
      <c r="OEN16" s="113"/>
      <c r="OEO16" s="113"/>
      <c r="OEP16" s="113"/>
      <c r="OEQ16" s="113"/>
      <c r="OER16" s="113"/>
      <c r="OES16" s="113"/>
      <c r="OET16" s="113"/>
      <c r="OEU16" s="113"/>
      <c r="OEV16" s="113"/>
      <c r="OEW16" s="113"/>
      <c r="OEX16" s="113"/>
      <c r="OEY16" s="113"/>
      <c r="OEZ16" s="113"/>
      <c r="OFA16" s="113"/>
      <c r="OFB16" s="113"/>
      <c r="OFC16" s="113"/>
      <c r="OFD16" s="113"/>
      <c r="OFE16" s="113"/>
      <c r="OFF16" s="113"/>
      <c r="OFG16" s="113"/>
      <c r="OFH16" s="113"/>
      <c r="OFI16" s="113"/>
      <c r="OFJ16" s="113"/>
      <c r="OFK16" s="113"/>
      <c r="OFL16" s="113"/>
      <c r="OFM16" s="113"/>
      <c r="OFN16" s="113"/>
      <c r="OFO16" s="113"/>
      <c r="OFP16" s="113"/>
      <c r="OFQ16" s="113"/>
      <c r="OFR16" s="113"/>
      <c r="OFS16" s="113"/>
      <c r="OFT16" s="113"/>
      <c r="OFU16" s="113"/>
      <c r="OFV16" s="113"/>
      <c r="OFW16" s="113"/>
      <c r="OFX16" s="113"/>
      <c r="OFY16" s="113"/>
      <c r="OFZ16" s="113"/>
      <c r="OGA16" s="113"/>
      <c r="OGB16" s="113"/>
      <c r="OGC16" s="113"/>
      <c r="OGD16" s="113"/>
      <c r="OGE16" s="113"/>
      <c r="OGF16" s="113"/>
      <c r="OGG16" s="113"/>
      <c r="OGH16" s="113"/>
      <c r="OGI16" s="113"/>
      <c r="OGJ16" s="113"/>
      <c r="OGK16" s="113"/>
      <c r="OGL16" s="113"/>
      <c r="OGM16" s="113"/>
      <c r="OGN16" s="113"/>
      <c r="OGO16" s="113"/>
      <c r="OGP16" s="113"/>
      <c r="OGQ16" s="113"/>
      <c r="OGR16" s="113"/>
      <c r="OGS16" s="113"/>
      <c r="OGT16" s="113"/>
      <c r="OGU16" s="113"/>
      <c r="OGV16" s="113"/>
      <c r="OGW16" s="113"/>
      <c r="OGX16" s="113"/>
      <c r="OGY16" s="113"/>
      <c r="OGZ16" s="113"/>
      <c r="OHA16" s="113"/>
      <c r="OHB16" s="113"/>
      <c r="OHC16" s="113"/>
      <c r="OHD16" s="113"/>
      <c r="OHE16" s="113"/>
      <c r="OHF16" s="113"/>
      <c r="OHG16" s="113"/>
      <c r="OHH16" s="113"/>
      <c r="OHI16" s="113"/>
      <c r="OHJ16" s="113"/>
      <c r="OHK16" s="113"/>
      <c r="OHL16" s="113"/>
      <c r="OHM16" s="113"/>
      <c r="OHN16" s="113"/>
      <c r="OHO16" s="113"/>
      <c r="OHP16" s="113"/>
      <c r="OHQ16" s="113"/>
      <c r="OHR16" s="113"/>
      <c r="OHS16" s="113"/>
      <c r="OHT16" s="113"/>
      <c r="OHU16" s="113"/>
      <c r="OHV16" s="113"/>
      <c r="OHW16" s="113"/>
      <c r="OHX16" s="113"/>
      <c r="OHY16" s="113"/>
      <c r="OHZ16" s="113"/>
      <c r="OIA16" s="113"/>
      <c r="OIB16" s="113"/>
      <c r="OIC16" s="113"/>
      <c r="OID16" s="113"/>
      <c r="OIE16" s="113"/>
      <c r="OIF16" s="113"/>
      <c r="OIG16" s="113"/>
      <c r="OIH16" s="113"/>
      <c r="OII16" s="113"/>
      <c r="OIJ16" s="113"/>
      <c r="OIK16" s="113"/>
      <c r="OIL16" s="113"/>
      <c r="OIM16" s="113"/>
      <c r="OIN16" s="113"/>
      <c r="OIO16" s="113"/>
      <c r="OIP16" s="113"/>
      <c r="OIQ16" s="113"/>
      <c r="OIR16" s="113"/>
      <c r="OIS16" s="113"/>
      <c r="OIT16" s="113"/>
      <c r="OIU16" s="113"/>
      <c r="OIV16" s="113"/>
      <c r="OIW16" s="113"/>
      <c r="OIX16" s="113"/>
      <c r="OIY16" s="113"/>
      <c r="OIZ16" s="113"/>
      <c r="OJA16" s="113"/>
      <c r="OJB16" s="113"/>
      <c r="OJC16" s="113"/>
      <c r="OJD16" s="113"/>
      <c r="OJE16" s="113"/>
      <c r="OJF16" s="113"/>
      <c r="OJG16" s="113"/>
      <c r="OJH16" s="113"/>
      <c r="OJI16" s="113"/>
      <c r="OJJ16" s="113"/>
      <c r="OJK16" s="113"/>
      <c r="OJL16" s="113"/>
      <c r="OJM16" s="113"/>
      <c r="OJN16" s="113"/>
      <c r="OJO16" s="113"/>
      <c r="OJP16" s="113"/>
      <c r="OJQ16" s="113"/>
      <c r="OJR16" s="113"/>
      <c r="OJS16" s="113"/>
      <c r="OJT16" s="113"/>
      <c r="OJU16" s="113"/>
      <c r="OJV16" s="113"/>
      <c r="OJW16" s="113"/>
      <c r="OJX16" s="113"/>
      <c r="OJY16" s="113"/>
      <c r="OJZ16" s="113"/>
      <c r="OKA16" s="113"/>
      <c r="OKB16" s="113"/>
      <c r="OKC16" s="113"/>
      <c r="OKD16" s="113"/>
      <c r="OKE16" s="113"/>
      <c r="OKF16" s="113"/>
      <c r="OKG16" s="113"/>
      <c r="OKH16" s="113"/>
      <c r="OKI16" s="113"/>
      <c r="OKJ16" s="113"/>
      <c r="OKK16" s="113"/>
      <c r="OKL16" s="113"/>
      <c r="OKM16" s="113"/>
      <c r="OKN16" s="113"/>
      <c r="OKO16" s="113"/>
      <c r="OKP16" s="113"/>
      <c r="OKQ16" s="113"/>
      <c r="OKR16" s="113"/>
      <c r="OKS16" s="113"/>
      <c r="OKT16" s="113"/>
      <c r="OKU16" s="113"/>
      <c r="OKV16" s="113"/>
      <c r="OKW16" s="113"/>
      <c r="OKX16" s="113"/>
      <c r="OKY16" s="113"/>
      <c r="OKZ16" s="113"/>
      <c r="OLA16" s="113"/>
      <c r="OLB16" s="113"/>
      <c r="OLC16" s="113"/>
      <c r="OLD16" s="113"/>
      <c r="OLE16" s="113"/>
      <c r="OLF16" s="113"/>
      <c r="OLG16" s="113"/>
      <c r="OLH16" s="113"/>
      <c r="OLI16" s="113"/>
      <c r="OLJ16" s="113"/>
      <c r="OLK16" s="113"/>
      <c r="OLL16" s="113"/>
      <c r="OLM16" s="113"/>
      <c r="OLN16" s="113"/>
      <c r="OLO16" s="113"/>
      <c r="OLP16" s="113"/>
      <c r="OLQ16" s="113"/>
      <c r="OLR16" s="113"/>
      <c r="OLS16" s="113"/>
      <c r="OLT16" s="113"/>
      <c r="OLU16" s="113"/>
      <c r="OLV16" s="113"/>
      <c r="OLW16" s="113"/>
      <c r="OLX16" s="113"/>
      <c r="OLY16" s="113"/>
      <c r="OLZ16" s="113"/>
      <c r="OMA16" s="113"/>
      <c r="OMB16" s="113"/>
      <c r="OMC16" s="113"/>
      <c r="OMD16" s="113"/>
      <c r="OME16" s="113"/>
      <c r="OMF16" s="113"/>
      <c r="OMG16" s="113"/>
      <c r="OMH16" s="113"/>
      <c r="OMI16" s="113"/>
      <c r="OMJ16" s="113"/>
      <c r="OMK16" s="113"/>
      <c r="OML16" s="113"/>
      <c r="OMM16" s="113"/>
      <c r="OMN16" s="113"/>
      <c r="OMO16" s="113"/>
      <c r="OMP16" s="113"/>
      <c r="OMQ16" s="113"/>
      <c r="OMR16" s="113"/>
      <c r="OMS16" s="113"/>
      <c r="OMT16" s="113"/>
      <c r="OMU16" s="113"/>
      <c r="OMV16" s="113"/>
      <c r="OMW16" s="113"/>
      <c r="OMX16" s="113"/>
      <c r="OMY16" s="113"/>
      <c r="OMZ16" s="113"/>
      <c r="ONA16" s="113"/>
      <c r="ONB16" s="113"/>
      <c r="ONC16" s="113"/>
      <c r="OND16" s="113"/>
      <c r="ONE16" s="113"/>
      <c r="ONF16" s="113"/>
      <c r="ONG16" s="113"/>
      <c r="ONH16" s="113"/>
      <c r="ONI16" s="113"/>
      <c r="ONJ16" s="113"/>
      <c r="ONK16" s="113"/>
      <c r="ONL16" s="113"/>
      <c r="ONM16" s="113"/>
      <c r="ONN16" s="113"/>
      <c r="ONO16" s="113"/>
      <c r="ONP16" s="113"/>
      <c r="ONQ16" s="113"/>
      <c r="ONR16" s="113"/>
      <c r="ONS16" s="113"/>
      <c r="ONT16" s="113"/>
      <c r="ONU16" s="113"/>
      <c r="ONV16" s="113"/>
      <c r="ONW16" s="113"/>
      <c r="ONX16" s="113"/>
      <c r="ONY16" s="113"/>
      <c r="ONZ16" s="113"/>
      <c r="OOA16" s="113"/>
      <c r="OOB16" s="113"/>
      <c r="OOC16" s="113"/>
      <c r="OOD16" s="113"/>
      <c r="OOE16" s="113"/>
      <c r="OOF16" s="113"/>
      <c r="OOG16" s="113"/>
      <c r="OOH16" s="113"/>
      <c r="OOI16" s="113"/>
      <c r="OOJ16" s="113"/>
      <c r="OOK16" s="113"/>
      <c r="OOL16" s="113"/>
      <c r="OOM16" s="113"/>
      <c r="OON16" s="113"/>
      <c r="OOO16" s="113"/>
      <c r="OOP16" s="113"/>
      <c r="OOQ16" s="113"/>
      <c r="OOR16" s="113"/>
      <c r="OOS16" s="113"/>
      <c r="OOT16" s="113"/>
      <c r="OOU16" s="113"/>
      <c r="OOV16" s="113"/>
      <c r="OOW16" s="113"/>
      <c r="OOX16" s="113"/>
      <c r="OOY16" s="113"/>
      <c r="OOZ16" s="113"/>
      <c r="OPA16" s="113"/>
      <c r="OPB16" s="113"/>
      <c r="OPC16" s="113"/>
      <c r="OPD16" s="113"/>
      <c r="OPE16" s="113"/>
      <c r="OPF16" s="113"/>
      <c r="OPG16" s="113"/>
      <c r="OPH16" s="113"/>
      <c r="OPI16" s="113"/>
      <c r="OPJ16" s="113"/>
      <c r="OPK16" s="113"/>
      <c r="OPL16" s="113"/>
      <c r="OPM16" s="113"/>
      <c r="OPN16" s="113"/>
      <c r="OPO16" s="113"/>
      <c r="OPP16" s="113"/>
      <c r="OPQ16" s="113"/>
      <c r="OPR16" s="113"/>
      <c r="OPS16" s="113"/>
      <c r="OPT16" s="113"/>
      <c r="OPU16" s="113"/>
      <c r="OPV16" s="113"/>
      <c r="OPW16" s="113"/>
      <c r="OPX16" s="113"/>
      <c r="OPY16" s="113"/>
      <c r="OPZ16" s="113"/>
      <c r="OQA16" s="113"/>
      <c r="OQB16" s="113"/>
      <c r="OQC16" s="113"/>
      <c r="OQD16" s="113"/>
      <c r="OQE16" s="113"/>
      <c r="OQF16" s="113"/>
      <c r="OQG16" s="113"/>
      <c r="OQH16" s="113"/>
      <c r="OQI16" s="113"/>
      <c r="OQJ16" s="113"/>
      <c r="OQK16" s="113"/>
      <c r="OQL16" s="113"/>
      <c r="OQM16" s="113"/>
      <c r="OQN16" s="113"/>
      <c r="OQO16" s="113"/>
      <c r="OQP16" s="113"/>
      <c r="OQQ16" s="113"/>
      <c r="OQR16" s="113"/>
      <c r="OQS16" s="113"/>
      <c r="OQT16" s="113"/>
      <c r="OQU16" s="113"/>
      <c r="OQV16" s="113"/>
      <c r="OQW16" s="113"/>
      <c r="OQX16" s="113"/>
      <c r="OQY16" s="113"/>
      <c r="OQZ16" s="113"/>
      <c r="ORA16" s="113"/>
      <c r="ORB16" s="113"/>
      <c r="ORC16" s="113"/>
      <c r="ORD16" s="113"/>
      <c r="ORE16" s="113"/>
      <c r="ORF16" s="113"/>
      <c r="ORG16" s="113"/>
      <c r="ORH16" s="113"/>
      <c r="ORI16" s="113"/>
      <c r="ORJ16" s="113"/>
      <c r="ORK16" s="113"/>
      <c r="ORL16" s="113"/>
      <c r="ORM16" s="113"/>
      <c r="ORN16" s="113"/>
      <c r="ORO16" s="113"/>
      <c r="ORP16" s="113"/>
      <c r="ORQ16" s="113"/>
      <c r="ORR16" s="113"/>
      <c r="ORS16" s="113"/>
      <c r="ORT16" s="113"/>
      <c r="ORU16" s="113"/>
      <c r="ORV16" s="113"/>
      <c r="ORW16" s="113"/>
      <c r="ORX16" s="113"/>
      <c r="ORY16" s="113"/>
      <c r="ORZ16" s="113"/>
      <c r="OSA16" s="113"/>
      <c r="OSB16" s="113"/>
      <c r="OSC16" s="113"/>
      <c r="OSD16" s="113"/>
      <c r="OSE16" s="113"/>
      <c r="OSF16" s="113"/>
      <c r="OSG16" s="113"/>
      <c r="OSH16" s="113"/>
      <c r="OSI16" s="113"/>
      <c r="OSJ16" s="113"/>
      <c r="OSK16" s="113"/>
      <c r="OSL16" s="113"/>
      <c r="OSM16" s="113"/>
      <c r="OSN16" s="113"/>
      <c r="OSO16" s="113"/>
      <c r="OSP16" s="113"/>
      <c r="OSQ16" s="113"/>
      <c r="OSR16" s="113"/>
      <c r="OSS16" s="113"/>
      <c r="OST16" s="113"/>
      <c r="OSU16" s="113"/>
      <c r="OSV16" s="113"/>
      <c r="OSW16" s="113"/>
      <c r="OSX16" s="113"/>
      <c r="OSY16" s="113"/>
      <c r="OSZ16" s="113"/>
      <c r="OTA16" s="113"/>
      <c r="OTB16" s="113"/>
      <c r="OTC16" s="113"/>
      <c r="OTD16" s="113"/>
      <c r="OTE16" s="113"/>
      <c r="OTF16" s="113"/>
      <c r="OTG16" s="113"/>
      <c r="OTH16" s="113"/>
      <c r="OTI16" s="113"/>
      <c r="OTJ16" s="113"/>
      <c r="OTK16" s="113"/>
      <c r="OTL16" s="113"/>
      <c r="OTM16" s="113"/>
      <c r="OTN16" s="113"/>
      <c r="OTO16" s="113"/>
      <c r="OTP16" s="113"/>
      <c r="OTQ16" s="113"/>
      <c r="OTR16" s="113"/>
      <c r="OTS16" s="113"/>
      <c r="OTT16" s="113"/>
      <c r="OTU16" s="113"/>
      <c r="OTV16" s="113"/>
      <c r="OTW16" s="113"/>
      <c r="OTX16" s="113"/>
      <c r="OTY16" s="113"/>
      <c r="OTZ16" s="113"/>
      <c r="OUA16" s="113"/>
      <c r="OUB16" s="113"/>
      <c r="OUC16" s="113"/>
      <c r="OUD16" s="113"/>
      <c r="OUE16" s="113"/>
      <c r="OUF16" s="113"/>
      <c r="OUG16" s="113"/>
      <c r="OUH16" s="113"/>
      <c r="OUI16" s="113"/>
      <c r="OUJ16" s="113"/>
      <c r="OUK16" s="113"/>
      <c r="OUL16" s="113"/>
      <c r="OUM16" s="113"/>
      <c r="OUN16" s="113"/>
      <c r="OUO16" s="113"/>
      <c r="OUP16" s="113"/>
      <c r="OUQ16" s="113"/>
      <c r="OUR16" s="113"/>
      <c r="OUS16" s="113"/>
      <c r="OUT16" s="113"/>
      <c r="OUU16" s="113"/>
      <c r="OUV16" s="113"/>
      <c r="OUW16" s="113"/>
      <c r="OUX16" s="113"/>
      <c r="OUY16" s="113"/>
      <c r="OUZ16" s="113"/>
      <c r="OVA16" s="113"/>
      <c r="OVB16" s="113"/>
      <c r="OVC16" s="113"/>
      <c r="OVD16" s="113"/>
      <c r="OVE16" s="113"/>
      <c r="OVF16" s="113"/>
      <c r="OVG16" s="113"/>
      <c r="OVH16" s="113"/>
      <c r="OVI16" s="113"/>
      <c r="OVJ16" s="113"/>
      <c r="OVK16" s="113"/>
      <c r="OVL16" s="113"/>
      <c r="OVM16" s="113"/>
      <c r="OVN16" s="113"/>
      <c r="OVO16" s="113"/>
      <c r="OVP16" s="113"/>
      <c r="OVQ16" s="113"/>
      <c r="OVR16" s="113"/>
      <c r="OVS16" s="113"/>
      <c r="OVT16" s="113"/>
      <c r="OVU16" s="113"/>
      <c r="OVV16" s="113"/>
      <c r="OVW16" s="113"/>
      <c r="OVX16" s="113"/>
      <c r="OVY16" s="113"/>
      <c r="OVZ16" s="113"/>
      <c r="OWA16" s="113"/>
      <c r="OWB16" s="113"/>
      <c r="OWC16" s="113"/>
      <c r="OWD16" s="113"/>
      <c r="OWE16" s="113"/>
      <c r="OWF16" s="113"/>
      <c r="OWG16" s="113"/>
      <c r="OWH16" s="113"/>
      <c r="OWI16" s="113"/>
      <c r="OWJ16" s="113"/>
      <c r="OWK16" s="113"/>
      <c r="OWL16" s="113"/>
      <c r="OWM16" s="113"/>
      <c r="OWN16" s="113"/>
      <c r="OWO16" s="113"/>
      <c r="OWP16" s="113"/>
      <c r="OWQ16" s="113"/>
      <c r="OWR16" s="113"/>
      <c r="OWS16" s="113"/>
      <c r="OWT16" s="113"/>
      <c r="OWU16" s="113"/>
      <c r="OWV16" s="113"/>
      <c r="OWW16" s="113"/>
      <c r="OWX16" s="113"/>
      <c r="OWY16" s="113"/>
      <c r="OWZ16" s="113"/>
      <c r="OXA16" s="113"/>
      <c r="OXB16" s="113"/>
      <c r="OXC16" s="113"/>
      <c r="OXD16" s="113"/>
      <c r="OXE16" s="113"/>
      <c r="OXF16" s="113"/>
      <c r="OXG16" s="113"/>
      <c r="OXH16" s="113"/>
      <c r="OXI16" s="113"/>
      <c r="OXJ16" s="113"/>
      <c r="OXK16" s="113"/>
      <c r="OXL16" s="113"/>
      <c r="OXM16" s="113"/>
      <c r="OXN16" s="113"/>
      <c r="OXO16" s="113"/>
      <c r="OXP16" s="113"/>
      <c r="OXQ16" s="113"/>
      <c r="OXR16" s="113"/>
      <c r="OXS16" s="113"/>
      <c r="OXT16" s="113"/>
      <c r="OXU16" s="113"/>
      <c r="OXV16" s="113"/>
      <c r="OXW16" s="113"/>
      <c r="OXX16" s="113"/>
      <c r="OXY16" s="113"/>
      <c r="OXZ16" s="113"/>
      <c r="OYA16" s="113"/>
      <c r="OYB16" s="113"/>
      <c r="OYC16" s="113"/>
      <c r="OYD16" s="113"/>
      <c r="OYE16" s="113"/>
      <c r="OYF16" s="113"/>
      <c r="OYG16" s="113"/>
      <c r="OYH16" s="113"/>
      <c r="OYI16" s="113"/>
      <c r="OYJ16" s="113"/>
      <c r="OYK16" s="113"/>
      <c r="OYL16" s="113"/>
      <c r="OYM16" s="113"/>
      <c r="OYN16" s="113"/>
      <c r="OYO16" s="113"/>
      <c r="OYP16" s="113"/>
      <c r="OYQ16" s="113"/>
      <c r="OYR16" s="113"/>
      <c r="OYS16" s="113"/>
      <c r="OYT16" s="113"/>
      <c r="OYU16" s="113"/>
      <c r="OYV16" s="113"/>
      <c r="OYW16" s="113"/>
      <c r="OYX16" s="113"/>
      <c r="OYY16" s="113"/>
      <c r="OYZ16" s="113"/>
      <c r="OZA16" s="113"/>
      <c r="OZB16" s="113"/>
      <c r="OZC16" s="113"/>
      <c r="OZD16" s="113"/>
      <c r="OZE16" s="113"/>
      <c r="OZF16" s="113"/>
      <c r="OZG16" s="113"/>
      <c r="OZH16" s="113"/>
      <c r="OZI16" s="113"/>
      <c r="OZJ16" s="113"/>
      <c r="OZK16" s="113"/>
      <c r="OZL16" s="113"/>
      <c r="OZM16" s="113"/>
      <c r="OZN16" s="113"/>
      <c r="OZO16" s="113"/>
      <c r="OZP16" s="113"/>
      <c r="OZQ16" s="113"/>
      <c r="OZR16" s="113"/>
      <c r="OZS16" s="113"/>
      <c r="OZT16" s="113"/>
      <c r="OZU16" s="113"/>
      <c r="OZV16" s="113"/>
      <c r="OZW16" s="113"/>
      <c r="OZX16" s="113"/>
      <c r="OZY16" s="113"/>
      <c r="OZZ16" s="113"/>
      <c r="PAA16" s="113"/>
      <c r="PAB16" s="113"/>
      <c r="PAC16" s="113"/>
      <c r="PAD16" s="113"/>
      <c r="PAE16" s="113"/>
      <c r="PAF16" s="113"/>
      <c r="PAG16" s="113"/>
      <c r="PAH16" s="113"/>
      <c r="PAI16" s="113"/>
      <c r="PAJ16" s="113"/>
      <c r="PAK16" s="113"/>
      <c r="PAL16" s="113"/>
      <c r="PAM16" s="113"/>
      <c r="PAN16" s="113"/>
      <c r="PAO16" s="113"/>
      <c r="PAP16" s="113"/>
      <c r="PAQ16" s="113"/>
      <c r="PAR16" s="113"/>
      <c r="PAS16" s="113"/>
      <c r="PAT16" s="113"/>
      <c r="PAU16" s="113"/>
      <c r="PAV16" s="113"/>
      <c r="PAW16" s="113"/>
      <c r="PAX16" s="113"/>
      <c r="PAY16" s="113"/>
      <c r="PAZ16" s="113"/>
      <c r="PBA16" s="113"/>
      <c r="PBB16" s="113"/>
      <c r="PBC16" s="113"/>
      <c r="PBD16" s="113"/>
      <c r="PBE16" s="113"/>
      <c r="PBF16" s="113"/>
      <c r="PBG16" s="113"/>
      <c r="PBH16" s="113"/>
      <c r="PBI16" s="113"/>
      <c r="PBJ16" s="113"/>
      <c r="PBK16" s="113"/>
      <c r="PBL16" s="113"/>
      <c r="PBM16" s="113"/>
      <c r="PBN16" s="113"/>
      <c r="PBO16" s="113"/>
      <c r="PBP16" s="113"/>
      <c r="PBQ16" s="113"/>
      <c r="PBR16" s="113"/>
      <c r="PBS16" s="113"/>
      <c r="PBT16" s="113"/>
      <c r="PBU16" s="113"/>
      <c r="PBV16" s="113"/>
      <c r="PBW16" s="113"/>
      <c r="PBX16" s="113"/>
      <c r="PBY16" s="113"/>
      <c r="PBZ16" s="113"/>
      <c r="PCA16" s="113"/>
      <c r="PCB16" s="113"/>
      <c r="PCC16" s="113"/>
      <c r="PCD16" s="113"/>
      <c r="PCE16" s="113"/>
      <c r="PCF16" s="113"/>
      <c r="PCG16" s="113"/>
      <c r="PCH16" s="113"/>
      <c r="PCI16" s="113"/>
      <c r="PCJ16" s="113"/>
      <c r="PCK16" s="113"/>
      <c r="PCL16" s="113"/>
      <c r="PCM16" s="113"/>
      <c r="PCN16" s="113"/>
      <c r="PCO16" s="113"/>
      <c r="PCP16" s="113"/>
      <c r="PCQ16" s="113"/>
      <c r="PCR16" s="113"/>
      <c r="PCS16" s="113"/>
      <c r="PCT16" s="113"/>
      <c r="PCU16" s="113"/>
      <c r="PCV16" s="113"/>
      <c r="PCW16" s="113"/>
      <c r="PCX16" s="113"/>
      <c r="PCY16" s="113"/>
      <c r="PCZ16" s="113"/>
      <c r="PDA16" s="113"/>
      <c r="PDB16" s="113"/>
      <c r="PDC16" s="113"/>
      <c r="PDD16" s="113"/>
      <c r="PDE16" s="113"/>
      <c r="PDF16" s="113"/>
      <c r="PDG16" s="113"/>
      <c r="PDH16" s="113"/>
      <c r="PDI16" s="113"/>
      <c r="PDJ16" s="113"/>
      <c r="PDK16" s="113"/>
      <c r="PDL16" s="113"/>
      <c r="PDM16" s="113"/>
      <c r="PDN16" s="113"/>
      <c r="PDO16" s="113"/>
      <c r="PDP16" s="113"/>
      <c r="PDQ16" s="113"/>
      <c r="PDR16" s="113"/>
      <c r="PDS16" s="113"/>
      <c r="PDT16" s="113"/>
      <c r="PDU16" s="113"/>
      <c r="PDV16" s="113"/>
      <c r="PDW16" s="113"/>
      <c r="PDX16" s="113"/>
      <c r="PDY16" s="113"/>
      <c r="PDZ16" s="113"/>
      <c r="PEA16" s="113"/>
      <c r="PEB16" s="113"/>
      <c r="PEC16" s="113"/>
      <c r="PED16" s="113"/>
      <c r="PEE16" s="113"/>
      <c r="PEF16" s="113"/>
      <c r="PEG16" s="113"/>
      <c r="PEH16" s="113"/>
      <c r="PEI16" s="113"/>
      <c r="PEJ16" s="113"/>
      <c r="PEK16" s="113"/>
      <c r="PEL16" s="113"/>
      <c r="PEM16" s="113"/>
      <c r="PEN16" s="113"/>
      <c r="PEO16" s="113"/>
      <c r="PEP16" s="113"/>
      <c r="PEQ16" s="113"/>
      <c r="PER16" s="113"/>
      <c r="PES16" s="113"/>
      <c r="PET16" s="113"/>
      <c r="PEU16" s="113"/>
      <c r="PEV16" s="113"/>
      <c r="PEW16" s="113"/>
      <c r="PEX16" s="113"/>
      <c r="PEY16" s="113"/>
      <c r="PEZ16" s="113"/>
      <c r="PFA16" s="113"/>
      <c r="PFB16" s="113"/>
      <c r="PFC16" s="113"/>
      <c r="PFD16" s="113"/>
      <c r="PFE16" s="113"/>
      <c r="PFF16" s="113"/>
      <c r="PFG16" s="113"/>
      <c r="PFH16" s="113"/>
      <c r="PFI16" s="113"/>
      <c r="PFJ16" s="113"/>
      <c r="PFK16" s="113"/>
      <c r="PFL16" s="113"/>
      <c r="PFM16" s="113"/>
      <c r="PFN16" s="113"/>
      <c r="PFO16" s="113"/>
      <c r="PFP16" s="113"/>
      <c r="PFQ16" s="113"/>
      <c r="PFR16" s="113"/>
      <c r="PFS16" s="113"/>
      <c r="PFT16" s="113"/>
      <c r="PFU16" s="113"/>
      <c r="PFV16" s="113"/>
      <c r="PFW16" s="113"/>
      <c r="PFX16" s="113"/>
      <c r="PFY16" s="113"/>
      <c r="PFZ16" s="113"/>
      <c r="PGA16" s="113"/>
      <c r="PGB16" s="113"/>
      <c r="PGC16" s="113"/>
      <c r="PGD16" s="113"/>
      <c r="PGE16" s="113"/>
      <c r="PGF16" s="113"/>
      <c r="PGG16" s="113"/>
      <c r="PGH16" s="113"/>
      <c r="PGI16" s="113"/>
      <c r="PGJ16" s="113"/>
      <c r="PGK16" s="113"/>
      <c r="PGL16" s="113"/>
      <c r="PGM16" s="113"/>
      <c r="PGN16" s="113"/>
      <c r="PGO16" s="113"/>
      <c r="PGP16" s="113"/>
      <c r="PGQ16" s="113"/>
      <c r="PGR16" s="113"/>
      <c r="PGS16" s="113"/>
      <c r="PGT16" s="113"/>
      <c r="PGU16" s="113"/>
      <c r="PGV16" s="113"/>
      <c r="PGW16" s="113"/>
      <c r="PGX16" s="113"/>
      <c r="PGY16" s="113"/>
      <c r="PGZ16" s="113"/>
      <c r="PHA16" s="113"/>
      <c r="PHB16" s="113"/>
      <c r="PHC16" s="113"/>
      <c r="PHD16" s="113"/>
      <c r="PHE16" s="113"/>
      <c r="PHF16" s="113"/>
      <c r="PHG16" s="113"/>
      <c r="PHH16" s="113"/>
      <c r="PHI16" s="113"/>
      <c r="PHJ16" s="113"/>
      <c r="PHK16" s="113"/>
      <c r="PHL16" s="113"/>
      <c r="PHM16" s="113"/>
      <c r="PHN16" s="113"/>
      <c r="PHO16" s="113"/>
      <c r="PHP16" s="113"/>
      <c r="PHQ16" s="113"/>
      <c r="PHR16" s="113"/>
      <c r="PHS16" s="113"/>
      <c r="PHT16" s="113"/>
      <c r="PHU16" s="113"/>
      <c r="PHV16" s="113"/>
      <c r="PHW16" s="113"/>
      <c r="PHX16" s="113"/>
      <c r="PHY16" s="113"/>
      <c r="PHZ16" s="113"/>
      <c r="PIA16" s="113"/>
      <c r="PIB16" s="113"/>
      <c r="PIC16" s="113"/>
      <c r="PID16" s="113"/>
      <c r="PIE16" s="113"/>
      <c r="PIF16" s="113"/>
      <c r="PIG16" s="113"/>
      <c r="PIH16" s="113"/>
      <c r="PII16" s="113"/>
      <c r="PIJ16" s="113"/>
      <c r="PIK16" s="113"/>
      <c r="PIL16" s="113"/>
      <c r="PIM16" s="113"/>
      <c r="PIN16" s="113"/>
      <c r="PIO16" s="113"/>
      <c r="PIP16" s="113"/>
      <c r="PIQ16" s="113"/>
      <c r="PIR16" s="113"/>
      <c r="PIS16" s="113"/>
      <c r="PIT16" s="113"/>
      <c r="PIU16" s="113"/>
      <c r="PIV16" s="113"/>
      <c r="PIW16" s="113"/>
      <c r="PIX16" s="113"/>
      <c r="PIY16" s="113"/>
      <c r="PIZ16" s="113"/>
      <c r="PJA16" s="113"/>
      <c r="PJB16" s="113"/>
      <c r="PJC16" s="113"/>
      <c r="PJD16" s="113"/>
      <c r="PJE16" s="113"/>
      <c r="PJF16" s="113"/>
      <c r="PJG16" s="113"/>
      <c r="PJH16" s="113"/>
      <c r="PJI16" s="113"/>
      <c r="PJJ16" s="113"/>
      <c r="PJK16" s="113"/>
      <c r="PJL16" s="113"/>
      <c r="PJM16" s="113"/>
      <c r="PJN16" s="113"/>
      <c r="PJO16" s="113"/>
      <c r="PJP16" s="113"/>
      <c r="PJQ16" s="113"/>
      <c r="PJR16" s="113"/>
      <c r="PJS16" s="113"/>
      <c r="PJT16" s="113"/>
      <c r="PJU16" s="113"/>
      <c r="PJV16" s="113"/>
      <c r="PJW16" s="113"/>
      <c r="PJX16" s="113"/>
      <c r="PJY16" s="113"/>
      <c r="PJZ16" s="113"/>
      <c r="PKA16" s="113"/>
      <c r="PKB16" s="113"/>
      <c r="PKC16" s="113"/>
      <c r="PKD16" s="113"/>
      <c r="PKE16" s="113"/>
      <c r="PKF16" s="113"/>
      <c r="PKG16" s="113"/>
      <c r="PKH16" s="113"/>
      <c r="PKI16" s="113"/>
      <c r="PKJ16" s="113"/>
      <c r="PKK16" s="113"/>
      <c r="PKL16" s="113"/>
      <c r="PKM16" s="113"/>
      <c r="PKN16" s="113"/>
      <c r="PKO16" s="113"/>
      <c r="PKP16" s="113"/>
      <c r="PKQ16" s="113"/>
      <c r="PKR16" s="113"/>
      <c r="PKS16" s="113"/>
      <c r="PKT16" s="113"/>
      <c r="PKU16" s="113"/>
      <c r="PKV16" s="113"/>
      <c r="PKW16" s="113"/>
      <c r="PKX16" s="113"/>
      <c r="PKY16" s="113"/>
      <c r="PKZ16" s="113"/>
      <c r="PLA16" s="113"/>
      <c r="PLB16" s="113"/>
      <c r="PLC16" s="113"/>
      <c r="PLD16" s="113"/>
      <c r="PLE16" s="113"/>
      <c r="PLF16" s="113"/>
      <c r="PLG16" s="113"/>
      <c r="PLH16" s="113"/>
      <c r="PLI16" s="113"/>
      <c r="PLJ16" s="113"/>
      <c r="PLK16" s="113"/>
      <c r="PLL16" s="113"/>
      <c r="PLM16" s="113"/>
      <c r="PLN16" s="113"/>
      <c r="PLO16" s="113"/>
      <c r="PLP16" s="113"/>
      <c r="PLQ16" s="113"/>
      <c r="PLR16" s="113"/>
      <c r="PLS16" s="113"/>
      <c r="PLT16" s="113"/>
      <c r="PLU16" s="113"/>
      <c r="PLV16" s="113"/>
      <c r="PLW16" s="113"/>
      <c r="PLX16" s="113"/>
      <c r="PLY16" s="113"/>
      <c r="PLZ16" s="113"/>
      <c r="PMA16" s="113"/>
      <c r="PMB16" s="113"/>
      <c r="PMC16" s="113"/>
      <c r="PMD16" s="113"/>
      <c r="PME16" s="113"/>
      <c r="PMF16" s="113"/>
      <c r="PMG16" s="113"/>
      <c r="PMH16" s="113"/>
      <c r="PMI16" s="113"/>
      <c r="PMJ16" s="113"/>
      <c r="PMK16" s="113"/>
      <c r="PML16" s="113"/>
      <c r="PMM16" s="113"/>
      <c r="PMN16" s="113"/>
      <c r="PMO16" s="113"/>
      <c r="PMP16" s="113"/>
      <c r="PMQ16" s="113"/>
      <c r="PMR16" s="113"/>
      <c r="PMS16" s="113"/>
      <c r="PMT16" s="113"/>
      <c r="PMU16" s="113"/>
      <c r="PMV16" s="113"/>
      <c r="PMW16" s="113"/>
      <c r="PMX16" s="113"/>
      <c r="PMY16" s="113"/>
      <c r="PMZ16" s="113"/>
      <c r="PNA16" s="113"/>
      <c r="PNB16" s="113"/>
      <c r="PNC16" s="113"/>
      <c r="PND16" s="113"/>
      <c r="PNE16" s="113"/>
      <c r="PNF16" s="113"/>
      <c r="PNG16" s="113"/>
      <c r="PNH16" s="113"/>
      <c r="PNI16" s="113"/>
      <c r="PNJ16" s="113"/>
      <c r="PNK16" s="113"/>
      <c r="PNL16" s="113"/>
      <c r="PNM16" s="113"/>
      <c r="PNN16" s="113"/>
      <c r="PNO16" s="113"/>
      <c r="PNP16" s="113"/>
      <c r="PNQ16" s="113"/>
      <c r="PNR16" s="113"/>
      <c r="PNS16" s="113"/>
      <c r="PNT16" s="113"/>
      <c r="PNU16" s="113"/>
      <c r="PNV16" s="113"/>
      <c r="PNW16" s="113"/>
      <c r="PNX16" s="113"/>
      <c r="PNY16" s="113"/>
      <c r="PNZ16" s="113"/>
      <c r="POA16" s="113"/>
      <c r="POB16" s="113"/>
      <c r="POC16" s="113"/>
      <c r="POD16" s="113"/>
      <c r="POE16" s="113"/>
      <c r="POF16" s="113"/>
      <c r="POG16" s="113"/>
      <c r="POH16" s="113"/>
      <c r="POI16" s="113"/>
      <c r="POJ16" s="113"/>
      <c r="POK16" s="113"/>
      <c r="POL16" s="113"/>
      <c r="POM16" s="113"/>
      <c r="PON16" s="113"/>
      <c r="POO16" s="113"/>
      <c r="POP16" s="113"/>
      <c r="POQ16" s="113"/>
      <c r="POR16" s="113"/>
      <c r="POS16" s="113"/>
      <c r="POT16" s="113"/>
      <c r="POU16" s="113"/>
      <c r="POV16" s="113"/>
      <c r="POW16" s="113"/>
      <c r="POX16" s="113"/>
      <c r="POY16" s="113"/>
      <c r="POZ16" s="113"/>
      <c r="PPA16" s="113"/>
      <c r="PPB16" s="113"/>
      <c r="PPC16" s="113"/>
      <c r="PPD16" s="113"/>
      <c r="PPE16" s="113"/>
      <c r="PPF16" s="113"/>
      <c r="PPG16" s="113"/>
      <c r="PPH16" s="113"/>
      <c r="PPI16" s="113"/>
      <c r="PPJ16" s="113"/>
      <c r="PPK16" s="113"/>
      <c r="PPL16" s="113"/>
      <c r="PPM16" s="113"/>
      <c r="PPN16" s="113"/>
      <c r="PPO16" s="113"/>
      <c r="PPP16" s="113"/>
      <c r="PPQ16" s="113"/>
      <c r="PPR16" s="113"/>
      <c r="PPS16" s="113"/>
      <c r="PPT16" s="113"/>
      <c r="PPU16" s="113"/>
      <c r="PPV16" s="113"/>
      <c r="PPW16" s="113"/>
      <c r="PPX16" s="113"/>
      <c r="PPY16" s="113"/>
      <c r="PPZ16" s="113"/>
      <c r="PQA16" s="113"/>
      <c r="PQB16" s="113"/>
      <c r="PQC16" s="113"/>
      <c r="PQD16" s="113"/>
      <c r="PQE16" s="113"/>
      <c r="PQF16" s="113"/>
      <c r="PQG16" s="113"/>
      <c r="PQH16" s="113"/>
      <c r="PQI16" s="113"/>
      <c r="PQJ16" s="113"/>
      <c r="PQK16" s="113"/>
      <c r="PQL16" s="113"/>
      <c r="PQM16" s="113"/>
      <c r="PQN16" s="113"/>
      <c r="PQO16" s="113"/>
      <c r="PQP16" s="113"/>
      <c r="PQQ16" s="113"/>
      <c r="PQR16" s="113"/>
      <c r="PQS16" s="113"/>
      <c r="PQT16" s="113"/>
      <c r="PQU16" s="113"/>
      <c r="PQV16" s="113"/>
      <c r="PQW16" s="113"/>
      <c r="PQX16" s="113"/>
      <c r="PQY16" s="113"/>
      <c r="PQZ16" s="113"/>
      <c r="PRA16" s="113"/>
      <c r="PRB16" s="113"/>
      <c r="PRC16" s="113"/>
      <c r="PRD16" s="113"/>
      <c r="PRE16" s="113"/>
      <c r="PRF16" s="113"/>
      <c r="PRG16" s="113"/>
      <c r="PRH16" s="113"/>
      <c r="PRI16" s="113"/>
      <c r="PRJ16" s="113"/>
      <c r="PRK16" s="113"/>
      <c r="PRL16" s="113"/>
      <c r="PRM16" s="113"/>
      <c r="PRN16" s="113"/>
      <c r="PRO16" s="113"/>
      <c r="PRP16" s="113"/>
      <c r="PRQ16" s="113"/>
      <c r="PRR16" s="113"/>
      <c r="PRS16" s="113"/>
      <c r="PRT16" s="113"/>
      <c r="PRU16" s="113"/>
      <c r="PRV16" s="113"/>
      <c r="PRW16" s="113"/>
      <c r="PRX16" s="113"/>
      <c r="PRY16" s="113"/>
      <c r="PRZ16" s="113"/>
      <c r="PSA16" s="113"/>
      <c r="PSB16" s="113"/>
      <c r="PSC16" s="113"/>
      <c r="PSD16" s="113"/>
      <c r="PSE16" s="113"/>
      <c r="PSF16" s="113"/>
      <c r="PSG16" s="113"/>
      <c r="PSH16" s="113"/>
      <c r="PSI16" s="113"/>
      <c r="PSJ16" s="113"/>
      <c r="PSK16" s="113"/>
      <c r="PSL16" s="113"/>
      <c r="PSM16" s="113"/>
      <c r="PSN16" s="113"/>
      <c r="PSO16" s="113"/>
      <c r="PSP16" s="113"/>
      <c r="PSQ16" s="113"/>
      <c r="PSR16" s="113"/>
      <c r="PSS16" s="113"/>
      <c r="PST16" s="113"/>
      <c r="PSU16" s="113"/>
      <c r="PSV16" s="113"/>
      <c r="PSW16" s="113"/>
      <c r="PSX16" s="113"/>
      <c r="PSY16" s="113"/>
      <c r="PSZ16" s="113"/>
      <c r="PTA16" s="113"/>
      <c r="PTB16" s="113"/>
      <c r="PTC16" s="113"/>
      <c r="PTD16" s="113"/>
      <c r="PTE16" s="113"/>
      <c r="PTF16" s="113"/>
      <c r="PTG16" s="113"/>
      <c r="PTH16" s="113"/>
      <c r="PTI16" s="113"/>
      <c r="PTJ16" s="113"/>
      <c r="PTK16" s="113"/>
      <c r="PTL16" s="113"/>
      <c r="PTM16" s="113"/>
      <c r="PTN16" s="113"/>
      <c r="PTO16" s="113"/>
      <c r="PTP16" s="113"/>
      <c r="PTQ16" s="113"/>
      <c r="PTR16" s="113"/>
      <c r="PTS16" s="113"/>
      <c r="PTT16" s="113"/>
      <c r="PTU16" s="113"/>
      <c r="PTV16" s="113"/>
      <c r="PTW16" s="113"/>
      <c r="PTX16" s="113"/>
      <c r="PTY16" s="113"/>
      <c r="PTZ16" s="113"/>
      <c r="PUA16" s="113"/>
      <c r="PUB16" s="113"/>
      <c r="PUC16" s="113"/>
      <c r="PUD16" s="113"/>
      <c r="PUE16" s="113"/>
      <c r="PUF16" s="113"/>
      <c r="PUG16" s="113"/>
      <c r="PUH16" s="113"/>
      <c r="PUI16" s="113"/>
      <c r="PUJ16" s="113"/>
      <c r="PUK16" s="113"/>
      <c r="PUL16" s="113"/>
      <c r="PUM16" s="113"/>
      <c r="PUN16" s="113"/>
      <c r="PUO16" s="113"/>
      <c r="PUP16" s="113"/>
      <c r="PUQ16" s="113"/>
      <c r="PUR16" s="113"/>
      <c r="PUS16" s="113"/>
      <c r="PUT16" s="113"/>
      <c r="PUU16" s="113"/>
      <c r="PUV16" s="113"/>
      <c r="PUW16" s="113"/>
      <c r="PUX16" s="113"/>
      <c r="PUY16" s="113"/>
      <c r="PUZ16" s="113"/>
      <c r="PVA16" s="113"/>
      <c r="PVB16" s="113"/>
      <c r="PVC16" s="113"/>
      <c r="PVD16" s="113"/>
      <c r="PVE16" s="113"/>
      <c r="PVF16" s="113"/>
      <c r="PVG16" s="113"/>
      <c r="PVH16" s="113"/>
      <c r="PVI16" s="113"/>
      <c r="PVJ16" s="113"/>
      <c r="PVK16" s="113"/>
      <c r="PVL16" s="113"/>
      <c r="PVM16" s="113"/>
      <c r="PVN16" s="113"/>
      <c r="PVO16" s="113"/>
      <c r="PVP16" s="113"/>
      <c r="PVQ16" s="113"/>
      <c r="PVR16" s="113"/>
      <c r="PVS16" s="113"/>
      <c r="PVT16" s="113"/>
      <c r="PVU16" s="113"/>
      <c r="PVV16" s="113"/>
      <c r="PVW16" s="113"/>
      <c r="PVX16" s="113"/>
      <c r="PVY16" s="113"/>
      <c r="PVZ16" s="113"/>
      <c r="PWA16" s="113"/>
      <c r="PWB16" s="113"/>
      <c r="PWC16" s="113"/>
      <c r="PWD16" s="113"/>
      <c r="PWE16" s="113"/>
      <c r="PWF16" s="113"/>
      <c r="PWG16" s="113"/>
      <c r="PWH16" s="113"/>
      <c r="PWI16" s="113"/>
      <c r="PWJ16" s="113"/>
      <c r="PWK16" s="113"/>
      <c r="PWL16" s="113"/>
      <c r="PWM16" s="113"/>
      <c r="PWN16" s="113"/>
      <c r="PWO16" s="113"/>
      <c r="PWP16" s="113"/>
      <c r="PWQ16" s="113"/>
      <c r="PWR16" s="113"/>
      <c r="PWS16" s="113"/>
      <c r="PWT16" s="113"/>
      <c r="PWU16" s="113"/>
      <c r="PWV16" s="113"/>
      <c r="PWW16" s="113"/>
      <c r="PWX16" s="113"/>
      <c r="PWY16" s="113"/>
      <c r="PWZ16" s="113"/>
      <c r="PXA16" s="113"/>
      <c r="PXB16" s="113"/>
      <c r="PXC16" s="113"/>
      <c r="PXD16" s="113"/>
      <c r="PXE16" s="113"/>
      <c r="PXF16" s="113"/>
      <c r="PXG16" s="113"/>
      <c r="PXH16" s="113"/>
      <c r="PXI16" s="113"/>
      <c r="PXJ16" s="113"/>
      <c r="PXK16" s="113"/>
      <c r="PXL16" s="113"/>
      <c r="PXM16" s="113"/>
      <c r="PXN16" s="113"/>
      <c r="PXO16" s="113"/>
      <c r="PXP16" s="113"/>
      <c r="PXQ16" s="113"/>
      <c r="PXR16" s="113"/>
      <c r="PXS16" s="113"/>
      <c r="PXT16" s="113"/>
      <c r="PXU16" s="113"/>
      <c r="PXV16" s="113"/>
      <c r="PXW16" s="113"/>
      <c r="PXX16" s="113"/>
      <c r="PXY16" s="113"/>
      <c r="PXZ16" s="113"/>
      <c r="PYA16" s="113"/>
      <c r="PYB16" s="113"/>
      <c r="PYC16" s="113"/>
      <c r="PYD16" s="113"/>
      <c r="PYE16" s="113"/>
      <c r="PYF16" s="113"/>
      <c r="PYG16" s="113"/>
      <c r="PYH16" s="113"/>
      <c r="PYI16" s="113"/>
      <c r="PYJ16" s="113"/>
      <c r="PYK16" s="113"/>
      <c r="PYL16" s="113"/>
      <c r="PYM16" s="113"/>
      <c r="PYN16" s="113"/>
      <c r="PYO16" s="113"/>
      <c r="PYP16" s="113"/>
      <c r="PYQ16" s="113"/>
      <c r="PYR16" s="113"/>
      <c r="PYS16" s="113"/>
      <c r="PYT16" s="113"/>
      <c r="PYU16" s="113"/>
      <c r="PYV16" s="113"/>
      <c r="PYW16" s="113"/>
      <c r="PYX16" s="113"/>
      <c r="PYY16" s="113"/>
      <c r="PYZ16" s="113"/>
      <c r="PZA16" s="113"/>
      <c r="PZB16" s="113"/>
      <c r="PZC16" s="113"/>
      <c r="PZD16" s="113"/>
      <c r="PZE16" s="113"/>
      <c r="PZF16" s="113"/>
      <c r="PZG16" s="113"/>
      <c r="PZH16" s="113"/>
      <c r="PZI16" s="113"/>
      <c r="PZJ16" s="113"/>
      <c r="PZK16" s="113"/>
      <c r="PZL16" s="113"/>
      <c r="PZM16" s="113"/>
      <c r="PZN16" s="113"/>
      <c r="PZO16" s="113"/>
      <c r="PZP16" s="113"/>
      <c r="PZQ16" s="113"/>
      <c r="PZR16" s="113"/>
      <c r="PZS16" s="113"/>
      <c r="PZT16" s="113"/>
      <c r="PZU16" s="113"/>
      <c r="PZV16" s="113"/>
      <c r="PZW16" s="113"/>
      <c r="PZX16" s="113"/>
      <c r="PZY16" s="113"/>
      <c r="PZZ16" s="113"/>
      <c r="QAA16" s="113"/>
      <c r="QAB16" s="113"/>
      <c r="QAC16" s="113"/>
      <c r="QAD16" s="113"/>
      <c r="QAE16" s="113"/>
      <c r="QAF16" s="113"/>
      <c r="QAG16" s="113"/>
      <c r="QAH16" s="113"/>
      <c r="QAI16" s="113"/>
      <c r="QAJ16" s="113"/>
      <c r="QAK16" s="113"/>
      <c r="QAL16" s="113"/>
      <c r="QAM16" s="113"/>
      <c r="QAN16" s="113"/>
      <c r="QAO16" s="113"/>
      <c r="QAP16" s="113"/>
      <c r="QAQ16" s="113"/>
      <c r="QAR16" s="113"/>
      <c r="QAS16" s="113"/>
      <c r="QAT16" s="113"/>
      <c r="QAU16" s="113"/>
      <c r="QAV16" s="113"/>
      <c r="QAW16" s="113"/>
      <c r="QAX16" s="113"/>
      <c r="QAY16" s="113"/>
      <c r="QAZ16" s="113"/>
      <c r="QBA16" s="113"/>
      <c r="QBB16" s="113"/>
      <c r="QBC16" s="113"/>
      <c r="QBD16" s="113"/>
      <c r="QBE16" s="113"/>
      <c r="QBF16" s="113"/>
      <c r="QBG16" s="113"/>
      <c r="QBH16" s="113"/>
      <c r="QBI16" s="113"/>
      <c r="QBJ16" s="113"/>
      <c r="QBK16" s="113"/>
      <c r="QBL16" s="113"/>
      <c r="QBM16" s="113"/>
      <c r="QBN16" s="113"/>
      <c r="QBO16" s="113"/>
      <c r="QBP16" s="113"/>
      <c r="QBQ16" s="113"/>
      <c r="QBR16" s="113"/>
      <c r="QBS16" s="113"/>
      <c r="QBT16" s="113"/>
      <c r="QBU16" s="113"/>
      <c r="QBV16" s="113"/>
      <c r="QBW16" s="113"/>
      <c r="QBX16" s="113"/>
      <c r="QBY16" s="113"/>
      <c r="QBZ16" s="113"/>
      <c r="QCA16" s="113"/>
      <c r="QCB16" s="113"/>
      <c r="QCC16" s="113"/>
      <c r="QCD16" s="113"/>
      <c r="QCE16" s="113"/>
      <c r="QCF16" s="113"/>
      <c r="QCG16" s="113"/>
      <c r="QCH16" s="113"/>
      <c r="QCI16" s="113"/>
      <c r="QCJ16" s="113"/>
      <c r="QCK16" s="113"/>
      <c r="QCL16" s="113"/>
      <c r="QCM16" s="113"/>
      <c r="QCN16" s="113"/>
      <c r="QCO16" s="113"/>
      <c r="QCP16" s="113"/>
      <c r="QCQ16" s="113"/>
      <c r="QCR16" s="113"/>
      <c r="QCS16" s="113"/>
      <c r="QCT16" s="113"/>
      <c r="QCU16" s="113"/>
      <c r="QCV16" s="113"/>
      <c r="QCW16" s="113"/>
      <c r="QCX16" s="113"/>
      <c r="QCY16" s="113"/>
      <c r="QCZ16" s="113"/>
      <c r="QDA16" s="113"/>
      <c r="QDB16" s="113"/>
      <c r="QDC16" s="113"/>
      <c r="QDD16" s="113"/>
      <c r="QDE16" s="113"/>
      <c r="QDF16" s="113"/>
      <c r="QDG16" s="113"/>
      <c r="QDH16" s="113"/>
      <c r="QDI16" s="113"/>
      <c r="QDJ16" s="113"/>
      <c r="QDK16" s="113"/>
      <c r="QDL16" s="113"/>
      <c r="QDM16" s="113"/>
      <c r="QDN16" s="113"/>
      <c r="QDO16" s="113"/>
      <c r="QDP16" s="113"/>
      <c r="QDQ16" s="113"/>
      <c r="QDR16" s="113"/>
      <c r="QDS16" s="113"/>
      <c r="QDT16" s="113"/>
      <c r="QDU16" s="113"/>
      <c r="QDV16" s="113"/>
      <c r="QDW16" s="113"/>
      <c r="QDX16" s="113"/>
      <c r="QDY16" s="113"/>
      <c r="QDZ16" s="113"/>
      <c r="QEA16" s="113"/>
      <c r="QEB16" s="113"/>
      <c r="QEC16" s="113"/>
      <c r="QED16" s="113"/>
      <c r="QEE16" s="113"/>
      <c r="QEF16" s="113"/>
      <c r="QEG16" s="113"/>
      <c r="QEH16" s="113"/>
      <c r="QEI16" s="113"/>
      <c r="QEJ16" s="113"/>
      <c r="QEK16" s="113"/>
      <c r="QEL16" s="113"/>
      <c r="QEM16" s="113"/>
      <c r="QEN16" s="113"/>
      <c r="QEO16" s="113"/>
      <c r="QEP16" s="113"/>
      <c r="QEQ16" s="113"/>
      <c r="QER16" s="113"/>
      <c r="QES16" s="113"/>
      <c r="QET16" s="113"/>
      <c r="QEU16" s="113"/>
      <c r="QEV16" s="113"/>
      <c r="QEW16" s="113"/>
      <c r="QEX16" s="113"/>
      <c r="QEY16" s="113"/>
      <c r="QEZ16" s="113"/>
      <c r="QFA16" s="113"/>
      <c r="QFB16" s="113"/>
      <c r="QFC16" s="113"/>
      <c r="QFD16" s="113"/>
      <c r="QFE16" s="113"/>
      <c r="QFF16" s="113"/>
      <c r="QFG16" s="113"/>
      <c r="QFH16" s="113"/>
      <c r="QFI16" s="113"/>
      <c r="QFJ16" s="113"/>
      <c r="QFK16" s="113"/>
      <c r="QFL16" s="113"/>
      <c r="QFM16" s="113"/>
      <c r="QFN16" s="113"/>
      <c r="QFO16" s="113"/>
      <c r="QFP16" s="113"/>
      <c r="QFQ16" s="113"/>
      <c r="QFR16" s="113"/>
      <c r="QFS16" s="113"/>
      <c r="QFT16" s="113"/>
      <c r="QFU16" s="113"/>
      <c r="QFV16" s="113"/>
      <c r="QFW16" s="113"/>
      <c r="QFX16" s="113"/>
      <c r="QFY16" s="113"/>
      <c r="QFZ16" s="113"/>
      <c r="QGA16" s="113"/>
      <c r="QGB16" s="113"/>
      <c r="QGC16" s="113"/>
      <c r="QGD16" s="113"/>
      <c r="QGE16" s="113"/>
      <c r="QGF16" s="113"/>
      <c r="QGG16" s="113"/>
      <c r="QGH16" s="113"/>
      <c r="QGI16" s="113"/>
      <c r="QGJ16" s="113"/>
      <c r="QGK16" s="113"/>
      <c r="QGL16" s="113"/>
      <c r="QGM16" s="113"/>
      <c r="QGN16" s="113"/>
      <c r="QGO16" s="113"/>
      <c r="QGP16" s="113"/>
      <c r="QGQ16" s="113"/>
      <c r="QGR16" s="113"/>
      <c r="QGS16" s="113"/>
      <c r="QGT16" s="113"/>
      <c r="QGU16" s="113"/>
      <c r="QGV16" s="113"/>
      <c r="QGW16" s="113"/>
      <c r="QGX16" s="113"/>
      <c r="QGY16" s="113"/>
      <c r="QGZ16" s="113"/>
      <c r="QHA16" s="113"/>
      <c r="QHB16" s="113"/>
      <c r="QHC16" s="113"/>
      <c r="QHD16" s="113"/>
      <c r="QHE16" s="113"/>
      <c r="QHF16" s="113"/>
      <c r="QHG16" s="113"/>
      <c r="QHH16" s="113"/>
      <c r="QHI16" s="113"/>
      <c r="QHJ16" s="113"/>
      <c r="QHK16" s="113"/>
      <c r="QHL16" s="113"/>
      <c r="QHM16" s="113"/>
      <c r="QHN16" s="113"/>
      <c r="QHO16" s="113"/>
      <c r="QHP16" s="113"/>
      <c r="QHQ16" s="113"/>
      <c r="QHR16" s="113"/>
      <c r="QHS16" s="113"/>
      <c r="QHT16" s="113"/>
      <c r="QHU16" s="113"/>
      <c r="QHV16" s="113"/>
      <c r="QHW16" s="113"/>
      <c r="QHX16" s="113"/>
      <c r="QHY16" s="113"/>
      <c r="QHZ16" s="113"/>
      <c r="QIA16" s="113"/>
      <c r="QIB16" s="113"/>
      <c r="QIC16" s="113"/>
      <c r="QID16" s="113"/>
      <c r="QIE16" s="113"/>
      <c r="QIF16" s="113"/>
      <c r="QIG16" s="113"/>
      <c r="QIH16" s="113"/>
      <c r="QII16" s="113"/>
      <c r="QIJ16" s="113"/>
      <c r="QIK16" s="113"/>
      <c r="QIL16" s="113"/>
      <c r="QIM16" s="113"/>
      <c r="QIN16" s="113"/>
      <c r="QIO16" s="113"/>
      <c r="QIP16" s="113"/>
      <c r="QIQ16" s="113"/>
      <c r="QIR16" s="113"/>
      <c r="QIS16" s="113"/>
      <c r="QIT16" s="113"/>
      <c r="QIU16" s="113"/>
      <c r="QIV16" s="113"/>
      <c r="QIW16" s="113"/>
      <c r="QIX16" s="113"/>
      <c r="QIY16" s="113"/>
      <c r="QIZ16" s="113"/>
      <c r="QJA16" s="113"/>
      <c r="QJB16" s="113"/>
      <c r="QJC16" s="113"/>
      <c r="QJD16" s="113"/>
      <c r="QJE16" s="113"/>
      <c r="QJF16" s="113"/>
      <c r="QJG16" s="113"/>
      <c r="QJH16" s="113"/>
      <c r="QJI16" s="113"/>
      <c r="QJJ16" s="113"/>
      <c r="QJK16" s="113"/>
      <c r="QJL16" s="113"/>
      <c r="QJM16" s="113"/>
      <c r="QJN16" s="113"/>
      <c r="QJO16" s="113"/>
      <c r="QJP16" s="113"/>
      <c r="QJQ16" s="113"/>
      <c r="QJR16" s="113"/>
      <c r="QJS16" s="113"/>
      <c r="QJT16" s="113"/>
      <c r="QJU16" s="113"/>
      <c r="QJV16" s="113"/>
      <c r="QJW16" s="113"/>
      <c r="QJX16" s="113"/>
      <c r="QJY16" s="113"/>
      <c r="QJZ16" s="113"/>
      <c r="QKA16" s="113"/>
      <c r="QKB16" s="113"/>
      <c r="QKC16" s="113"/>
      <c r="QKD16" s="113"/>
      <c r="QKE16" s="113"/>
      <c r="QKF16" s="113"/>
      <c r="QKG16" s="113"/>
      <c r="QKH16" s="113"/>
      <c r="QKI16" s="113"/>
      <c r="QKJ16" s="113"/>
      <c r="QKK16" s="113"/>
      <c r="QKL16" s="113"/>
      <c r="QKM16" s="113"/>
      <c r="QKN16" s="113"/>
      <c r="QKO16" s="113"/>
      <c r="QKP16" s="113"/>
      <c r="QKQ16" s="113"/>
      <c r="QKR16" s="113"/>
      <c r="QKS16" s="113"/>
      <c r="QKT16" s="113"/>
      <c r="QKU16" s="113"/>
      <c r="QKV16" s="113"/>
      <c r="QKW16" s="113"/>
      <c r="QKX16" s="113"/>
      <c r="QKY16" s="113"/>
      <c r="QKZ16" s="113"/>
      <c r="QLA16" s="113"/>
      <c r="QLB16" s="113"/>
      <c r="QLC16" s="113"/>
      <c r="QLD16" s="113"/>
      <c r="QLE16" s="113"/>
      <c r="QLF16" s="113"/>
      <c r="QLG16" s="113"/>
      <c r="QLH16" s="113"/>
      <c r="QLI16" s="113"/>
      <c r="QLJ16" s="113"/>
      <c r="QLK16" s="113"/>
      <c r="QLL16" s="113"/>
      <c r="QLM16" s="113"/>
      <c r="QLN16" s="113"/>
      <c r="QLO16" s="113"/>
      <c r="QLP16" s="113"/>
      <c r="QLQ16" s="113"/>
      <c r="QLR16" s="113"/>
      <c r="QLS16" s="113"/>
      <c r="QLT16" s="113"/>
      <c r="QLU16" s="113"/>
      <c r="QLV16" s="113"/>
      <c r="QLW16" s="113"/>
      <c r="QLX16" s="113"/>
      <c r="QLY16" s="113"/>
      <c r="QLZ16" s="113"/>
      <c r="QMA16" s="113"/>
      <c r="QMB16" s="113"/>
      <c r="QMC16" s="113"/>
      <c r="QMD16" s="113"/>
      <c r="QME16" s="113"/>
      <c r="QMF16" s="113"/>
      <c r="QMG16" s="113"/>
      <c r="QMH16" s="113"/>
      <c r="QMI16" s="113"/>
      <c r="QMJ16" s="113"/>
      <c r="QMK16" s="113"/>
      <c r="QML16" s="113"/>
      <c r="QMM16" s="113"/>
      <c r="QMN16" s="113"/>
      <c r="QMO16" s="113"/>
      <c r="QMP16" s="113"/>
      <c r="QMQ16" s="113"/>
      <c r="QMR16" s="113"/>
      <c r="QMS16" s="113"/>
      <c r="QMT16" s="113"/>
      <c r="QMU16" s="113"/>
      <c r="QMV16" s="113"/>
      <c r="QMW16" s="113"/>
      <c r="QMX16" s="113"/>
      <c r="QMY16" s="113"/>
      <c r="QMZ16" s="113"/>
      <c r="QNA16" s="113"/>
      <c r="QNB16" s="113"/>
      <c r="QNC16" s="113"/>
      <c r="QND16" s="113"/>
      <c r="QNE16" s="113"/>
      <c r="QNF16" s="113"/>
      <c r="QNG16" s="113"/>
      <c r="QNH16" s="113"/>
      <c r="QNI16" s="113"/>
      <c r="QNJ16" s="113"/>
      <c r="QNK16" s="113"/>
      <c r="QNL16" s="113"/>
      <c r="QNM16" s="113"/>
      <c r="QNN16" s="113"/>
      <c r="QNO16" s="113"/>
      <c r="QNP16" s="113"/>
      <c r="QNQ16" s="113"/>
      <c r="QNR16" s="113"/>
      <c r="QNS16" s="113"/>
      <c r="QNT16" s="113"/>
      <c r="QNU16" s="113"/>
      <c r="QNV16" s="113"/>
      <c r="QNW16" s="113"/>
      <c r="QNX16" s="113"/>
      <c r="QNY16" s="113"/>
      <c r="QNZ16" s="113"/>
      <c r="QOA16" s="113"/>
      <c r="QOB16" s="113"/>
      <c r="QOC16" s="113"/>
      <c r="QOD16" s="113"/>
      <c r="QOE16" s="113"/>
      <c r="QOF16" s="113"/>
      <c r="QOG16" s="113"/>
      <c r="QOH16" s="113"/>
      <c r="QOI16" s="113"/>
      <c r="QOJ16" s="113"/>
      <c r="QOK16" s="113"/>
      <c r="QOL16" s="113"/>
      <c r="QOM16" s="113"/>
      <c r="QON16" s="113"/>
      <c r="QOO16" s="113"/>
      <c r="QOP16" s="113"/>
      <c r="QOQ16" s="113"/>
      <c r="QOR16" s="113"/>
      <c r="QOS16" s="113"/>
      <c r="QOT16" s="113"/>
      <c r="QOU16" s="113"/>
      <c r="QOV16" s="113"/>
      <c r="QOW16" s="113"/>
      <c r="QOX16" s="113"/>
      <c r="QOY16" s="113"/>
      <c r="QOZ16" s="113"/>
      <c r="QPA16" s="113"/>
      <c r="QPB16" s="113"/>
      <c r="QPC16" s="113"/>
      <c r="QPD16" s="113"/>
      <c r="QPE16" s="113"/>
      <c r="QPF16" s="113"/>
      <c r="QPG16" s="113"/>
      <c r="QPH16" s="113"/>
      <c r="QPI16" s="113"/>
      <c r="QPJ16" s="113"/>
      <c r="QPK16" s="113"/>
      <c r="QPL16" s="113"/>
      <c r="QPM16" s="113"/>
      <c r="QPN16" s="113"/>
      <c r="QPO16" s="113"/>
      <c r="QPP16" s="113"/>
      <c r="QPQ16" s="113"/>
      <c r="QPR16" s="113"/>
      <c r="QPS16" s="113"/>
      <c r="QPT16" s="113"/>
      <c r="QPU16" s="113"/>
      <c r="QPV16" s="113"/>
      <c r="QPW16" s="113"/>
      <c r="QPX16" s="113"/>
      <c r="QPY16" s="113"/>
      <c r="QPZ16" s="113"/>
      <c r="QQA16" s="113"/>
      <c r="QQB16" s="113"/>
      <c r="QQC16" s="113"/>
      <c r="QQD16" s="113"/>
      <c r="QQE16" s="113"/>
      <c r="QQF16" s="113"/>
      <c r="QQG16" s="113"/>
      <c r="QQH16" s="113"/>
      <c r="QQI16" s="113"/>
      <c r="QQJ16" s="113"/>
      <c r="QQK16" s="113"/>
      <c r="QQL16" s="113"/>
      <c r="QQM16" s="113"/>
      <c r="QQN16" s="113"/>
      <c r="QQO16" s="113"/>
      <c r="QQP16" s="113"/>
      <c r="QQQ16" s="113"/>
      <c r="QQR16" s="113"/>
      <c r="QQS16" s="113"/>
      <c r="QQT16" s="113"/>
      <c r="QQU16" s="113"/>
      <c r="QQV16" s="113"/>
      <c r="QQW16" s="113"/>
      <c r="QQX16" s="113"/>
      <c r="QQY16" s="113"/>
      <c r="QQZ16" s="113"/>
      <c r="QRA16" s="113"/>
      <c r="QRB16" s="113"/>
      <c r="QRC16" s="113"/>
      <c r="QRD16" s="113"/>
      <c r="QRE16" s="113"/>
      <c r="QRF16" s="113"/>
      <c r="QRG16" s="113"/>
      <c r="QRH16" s="113"/>
      <c r="QRI16" s="113"/>
      <c r="QRJ16" s="113"/>
      <c r="QRK16" s="113"/>
      <c r="QRL16" s="113"/>
      <c r="QRM16" s="113"/>
      <c r="QRN16" s="113"/>
      <c r="QRO16" s="113"/>
      <c r="QRP16" s="113"/>
      <c r="QRQ16" s="113"/>
      <c r="QRR16" s="113"/>
      <c r="QRS16" s="113"/>
      <c r="QRT16" s="113"/>
      <c r="QRU16" s="113"/>
      <c r="QRV16" s="113"/>
      <c r="QRW16" s="113"/>
      <c r="QRX16" s="113"/>
      <c r="QRY16" s="113"/>
      <c r="QRZ16" s="113"/>
      <c r="QSA16" s="113"/>
      <c r="QSB16" s="113"/>
      <c r="QSC16" s="113"/>
      <c r="QSD16" s="113"/>
      <c r="QSE16" s="113"/>
      <c r="QSF16" s="113"/>
      <c r="QSG16" s="113"/>
      <c r="QSH16" s="113"/>
      <c r="QSI16" s="113"/>
      <c r="QSJ16" s="113"/>
      <c r="QSK16" s="113"/>
      <c r="QSL16" s="113"/>
      <c r="QSM16" s="113"/>
      <c r="QSN16" s="113"/>
      <c r="QSO16" s="113"/>
      <c r="QSP16" s="113"/>
      <c r="QSQ16" s="113"/>
      <c r="QSR16" s="113"/>
      <c r="QSS16" s="113"/>
      <c r="QST16" s="113"/>
      <c r="QSU16" s="113"/>
      <c r="QSV16" s="113"/>
      <c r="QSW16" s="113"/>
      <c r="QSX16" s="113"/>
      <c r="QSY16" s="113"/>
      <c r="QSZ16" s="113"/>
      <c r="QTA16" s="113"/>
      <c r="QTB16" s="113"/>
      <c r="QTC16" s="113"/>
      <c r="QTD16" s="113"/>
      <c r="QTE16" s="113"/>
      <c r="QTF16" s="113"/>
      <c r="QTG16" s="113"/>
      <c r="QTH16" s="113"/>
      <c r="QTI16" s="113"/>
      <c r="QTJ16" s="113"/>
      <c r="QTK16" s="113"/>
      <c r="QTL16" s="113"/>
      <c r="QTM16" s="113"/>
      <c r="QTN16" s="113"/>
      <c r="QTO16" s="113"/>
      <c r="QTP16" s="113"/>
      <c r="QTQ16" s="113"/>
      <c r="QTR16" s="113"/>
      <c r="QTS16" s="113"/>
      <c r="QTT16" s="113"/>
      <c r="QTU16" s="113"/>
      <c r="QTV16" s="113"/>
      <c r="QTW16" s="113"/>
      <c r="QTX16" s="113"/>
      <c r="QTY16" s="113"/>
      <c r="QTZ16" s="113"/>
      <c r="QUA16" s="113"/>
      <c r="QUB16" s="113"/>
      <c r="QUC16" s="113"/>
      <c r="QUD16" s="113"/>
      <c r="QUE16" s="113"/>
      <c r="QUF16" s="113"/>
      <c r="QUG16" s="113"/>
      <c r="QUH16" s="113"/>
      <c r="QUI16" s="113"/>
      <c r="QUJ16" s="113"/>
      <c r="QUK16" s="113"/>
      <c r="QUL16" s="113"/>
      <c r="QUM16" s="113"/>
      <c r="QUN16" s="113"/>
      <c r="QUO16" s="113"/>
      <c r="QUP16" s="113"/>
      <c r="QUQ16" s="113"/>
      <c r="QUR16" s="113"/>
      <c r="QUS16" s="113"/>
      <c r="QUT16" s="113"/>
      <c r="QUU16" s="113"/>
      <c r="QUV16" s="113"/>
      <c r="QUW16" s="113"/>
      <c r="QUX16" s="113"/>
      <c r="QUY16" s="113"/>
      <c r="QUZ16" s="113"/>
      <c r="QVA16" s="113"/>
      <c r="QVB16" s="113"/>
      <c r="QVC16" s="113"/>
      <c r="QVD16" s="113"/>
      <c r="QVE16" s="113"/>
      <c r="QVF16" s="113"/>
      <c r="QVG16" s="113"/>
      <c r="QVH16" s="113"/>
      <c r="QVI16" s="113"/>
      <c r="QVJ16" s="113"/>
      <c r="QVK16" s="113"/>
      <c r="QVL16" s="113"/>
      <c r="QVM16" s="113"/>
      <c r="QVN16" s="113"/>
      <c r="QVO16" s="113"/>
      <c r="QVP16" s="113"/>
      <c r="QVQ16" s="113"/>
      <c r="QVR16" s="113"/>
      <c r="QVS16" s="113"/>
      <c r="QVT16" s="113"/>
      <c r="QVU16" s="113"/>
      <c r="QVV16" s="113"/>
      <c r="QVW16" s="113"/>
      <c r="QVX16" s="113"/>
      <c r="QVY16" s="113"/>
      <c r="QVZ16" s="113"/>
      <c r="QWA16" s="113"/>
      <c r="QWB16" s="113"/>
      <c r="QWC16" s="113"/>
      <c r="QWD16" s="113"/>
      <c r="QWE16" s="113"/>
      <c r="QWF16" s="113"/>
      <c r="QWG16" s="113"/>
      <c r="QWH16" s="113"/>
      <c r="QWI16" s="113"/>
      <c r="QWJ16" s="113"/>
      <c r="QWK16" s="113"/>
      <c r="QWL16" s="113"/>
      <c r="QWM16" s="113"/>
      <c r="QWN16" s="113"/>
      <c r="QWO16" s="113"/>
      <c r="QWP16" s="113"/>
      <c r="QWQ16" s="113"/>
      <c r="QWR16" s="113"/>
      <c r="QWS16" s="113"/>
      <c r="QWT16" s="113"/>
      <c r="QWU16" s="113"/>
      <c r="QWV16" s="113"/>
      <c r="QWW16" s="113"/>
      <c r="QWX16" s="113"/>
      <c r="QWY16" s="113"/>
      <c r="QWZ16" s="113"/>
      <c r="QXA16" s="113"/>
      <c r="QXB16" s="113"/>
      <c r="QXC16" s="113"/>
      <c r="QXD16" s="113"/>
      <c r="QXE16" s="113"/>
      <c r="QXF16" s="113"/>
      <c r="QXG16" s="113"/>
      <c r="QXH16" s="113"/>
      <c r="QXI16" s="113"/>
      <c r="QXJ16" s="113"/>
      <c r="QXK16" s="113"/>
      <c r="QXL16" s="113"/>
      <c r="QXM16" s="113"/>
      <c r="QXN16" s="113"/>
      <c r="QXO16" s="113"/>
      <c r="QXP16" s="113"/>
      <c r="QXQ16" s="113"/>
      <c r="QXR16" s="113"/>
      <c r="QXS16" s="113"/>
      <c r="QXT16" s="113"/>
      <c r="QXU16" s="113"/>
      <c r="QXV16" s="113"/>
      <c r="QXW16" s="113"/>
      <c r="QXX16" s="113"/>
      <c r="QXY16" s="113"/>
      <c r="QXZ16" s="113"/>
      <c r="QYA16" s="113"/>
      <c r="QYB16" s="113"/>
      <c r="QYC16" s="113"/>
      <c r="QYD16" s="113"/>
      <c r="QYE16" s="113"/>
      <c r="QYF16" s="113"/>
      <c r="QYG16" s="113"/>
      <c r="QYH16" s="113"/>
      <c r="QYI16" s="113"/>
      <c r="QYJ16" s="113"/>
      <c r="QYK16" s="113"/>
      <c r="QYL16" s="113"/>
      <c r="QYM16" s="113"/>
      <c r="QYN16" s="113"/>
      <c r="QYO16" s="113"/>
      <c r="QYP16" s="113"/>
      <c r="QYQ16" s="113"/>
      <c r="QYR16" s="113"/>
      <c r="QYS16" s="113"/>
      <c r="QYT16" s="113"/>
      <c r="QYU16" s="113"/>
      <c r="QYV16" s="113"/>
      <c r="QYW16" s="113"/>
      <c r="QYX16" s="113"/>
      <c r="QYY16" s="113"/>
      <c r="QYZ16" s="113"/>
      <c r="QZA16" s="113"/>
      <c r="QZB16" s="113"/>
      <c r="QZC16" s="113"/>
      <c r="QZD16" s="113"/>
      <c r="QZE16" s="113"/>
      <c r="QZF16" s="113"/>
      <c r="QZG16" s="113"/>
      <c r="QZH16" s="113"/>
      <c r="QZI16" s="113"/>
      <c r="QZJ16" s="113"/>
      <c r="QZK16" s="113"/>
      <c r="QZL16" s="113"/>
      <c r="QZM16" s="113"/>
      <c r="QZN16" s="113"/>
      <c r="QZO16" s="113"/>
      <c r="QZP16" s="113"/>
      <c r="QZQ16" s="113"/>
      <c r="QZR16" s="113"/>
      <c r="QZS16" s="113"/>
      <c r="QZT16" s="113"/>
      <c r="QZU16" s="113"/>
      <c r="QZV16" s="113"/>
      <c r="QZW16" s="113"/>
      <c r="QZX16" s="113"/>
      <c r="QZY16" s="113"/>
      <c r="QZZ16" s="113"/>
      <c r="RAA16" s="113"/>
      <c r="RAB16" s="113"/>
      <c r="RAC16" s="113"/>
      <c r="RAD16" s="113"/>
      <c r="RAE16" s="113"/>
      <c r="RAF16" s="113"/>
      <c r="RAG16" s="113"/>
      <c r="RAH16" s="113"/>
      <c r="RAI16" s="113"/>
      <c r="RAJ16" s="113"/>
      <c r="RAK16" s="113"/>
      <c r="RAL16" s="113"/>
      <c r="RAM16" s="113"/>
      <c r="RAN16" s="113"/>
      <c r="RAO16" s="113"/>
      <c r="RAP16" s="113"/>
      <c r="RAQ16" s="113"/>
      <c r="RAR16" s="113"/>
      <c r="RAS16" s="113"/>
      <c r="RAT16" s="113"/>
      <c r="RAU16" s="113"/>
      <c r="RAV16" s="113"/>
      <c r="RAW16" s="113"/>
      <c r="RAX16" s="113"/>
      <c r="RAY16" s="113"/>
      <c r="RAZ16" s="113"/>
      <c r="RBA16" s="113"/>
      <c r="RBB16" s="113"/>
      <c r="RBC16" s="113"/>
      <c r="RBD16" s="113"/>
      <c r="RBE16" s="113"/>
      <c r="RBF16" s="113"/>
      <c r="RBG16" s="113"/>
      <c r="RBH16" s="113"/>
      <c r="RBI16" s="113"/>
      <c r="RBJ16" s="113"/>
      <c r="RBK16" s="113"/>
      <c r="RBL16" s="113"/>
      <c r="RBM16" s="113"/>
      <c r="RBN16" s="113"/>
      <c r="RBO16" s="113"/>
      <c r="RBP16" s="113"/>
      <c r="RBQ16" s="113"/>
      <c r="RBR16" s="113"/>
      <c r="RBS16" s="113"/>
      <c r="RBT16" s="113"/>
      <c r="RBU16" s="113"/>
      <c r="RBV16" s="113"/>
      <c r="RBW16" s="113"/>
      <c r="RBX16" s="113"/>
      <c r="RBY16" s="113"/>
      <c r="RBZ16" s="113"/>
      <c r="RCA16" s="113"/>
      <c r="RCB16" s="113"/>
      <c r="RCC16" s="113"/>
      <c r="RCD16" s="113"/>
      <c r="RCE16" s="113"/>
      <c r="RCF16" s="113"/>
      <c r="RCG16" s="113"/>
      <c r="RCH16" s="113"/>
      <c r="RCI16" s="113"/>
      <c r="RCJ16" s="113"/>
      <c r="RCK16" s="113"/>
      <c r="RCL16" s="113"/>
      <c r="RCM16" s="113"/>
      <c r="RCN16" s="113"/>
      <c r="RCO16" s="113"/>
      <c r="RCP16" s="113"/>
      <c r="RCQ16" s="113"/>
      <c r="RCR16" s="113"/>
      <c r="RCS16" s="113"/>
      <c r="RCT16" s="113"/>
      <c r="RCU16" s="113"/>
      <c r="RCV16" s="113"/>
      <c r="RCW16" s="113"/>
      <c r="RCX16" s="113"/>
      <c r="RCY16" s="113"/>
      <c r="RCZ16" s="113"/>
      <c r="RDA16" s="113"/>
      <c r="RDB16" s="113"/>
      <c r="RDC16" s="113"/>
      <c r="RDD16" s="113"/>
      <c r="RDE16" s="113"/>
      <c r="RDF16" s="113"/>
      <c r="RDG16" s="113"/>
      <c r="RDH16" s="113"/>
      <c r="RDI16" s="113"/>
      <c r="RDJ16" s="113"/>
      <c r="RDK16" s="113"/>
      <c r="RDL16" s="113"/>
      <c r="RDM16" s="113"/>
      <c r="RDN16" s="113"/>
      <c r="RDO16" s="113"/>
      <c r="RDP16" s="113"/>
      <c r="RDQ16" s="113"/>
      <c r="RDR16" s="113"/>
      <c r="RDS16" s="113"/>
      <c r="RDT16" s="113"/>
      <c r="RDU16" s="113"/>
      <c r="RDV16" s="113"/>
      <c r="RDW16" s="113"/>
      <c r="RDX16" s="113"/>
      <c r="RDY16" s="113"/>
      <c r="RDZ16" s="113"/>
      <c r="REA16" s="113"/>
      <c r="REB16" s="113"/>
      <c r="REC16" s="113"/>
      <c r="RED16" s="113"/>
      <c r="REE16" s="113"/>
      <c r="REF16" s="113"/>
      <c r="REG16" s="113"/>
      <c r="REH16" s="113"/>
      <c r="REI16" s="113"/>
      <c r="REJ16" s="113"/>
      <c r="REK16" s="113"/>
      <c r="REL16" s="113"/>
      <c r="REM16" s="113"/>
      <c r="REN16" s="113"/>
      <c r="REO16" s="113"/>
      <c r="REP16" s="113"/>
      <c r="REQ16" s="113"/>
      <c r="RER16" s="113"/>
      <c r="RES16" s="113"/>
      <c r="RET16" s="113"/>
      <c r="REU16" s="113"/>
      <c r="REV16" s="113"/>
      <c r="REW16" s="113"/>
      <c r="REX16" s="113"/>
      <c r="REY16" s="113"/>
      <c r="REZ16" s="113"/>
      <c r="RFA16" s="113"/>
      <c r="RFB16" s="113"/>
      <c r="RFC16" s="113"/>
      <c r="RFD16" s="113"/>
      <c r="RFE16" s="113"/>
      <c r="RFF16" s="113"/>
      <c r="RFG16" s="113"/>
      <c r="RFH16" s="113"/>
      <c r="RFI16" s="113"/>
      <c r="RFJ16" s="113"/>
      <c r="RFK16" s="113"/>
      <c r="RFL16" s="113"/>
      <c r="RFM16" s="113"/>
      <c r="RFN16" s="113"/>
      <c r="RFO16" s="113"/>
      <c r="RFP16" s="113"/>
      <c r="RFQ16" s="113"/>
      <c r="RFR16" s="113"/>
      <c r="RFS16" s="113"/>
      <c r="RFT16" s="113"/>
      <c r="RFU16" s="113"/>
      <c r="RFV16" s="113"/>
      <c r="RFW16" s="113"/>
      <c r="RFX16" s="113"/>
      <c r="RFY16" s="113"/>
      <c r="RFZ16" s="113"/>
      <c r="RGA16" s="113"/>
      <c r="RGB16" s="113"/>
      <c r="RGC16" s="113"/>
      <c r="RGD16" s="113"/>
      <c r="RGE16" s="113"/>
      <c r="RGF16" s="113"/>
      <c r="RGG16" s="113"/>
      <c r="RGH16" s="113"/>
      <c r="RGI16" s="113"/>
      <c r="RGJ16" s="113"/>
      <c r="RGK16" s="113"/>
      <c r="RGL16" s="113"/>
      <c r="RGM16" s="113"/>
      <c r="RGN16" s="113"/>
      <c r="RGO16" s="113"/>
      <c r="RGP16" s="113"/>
      <c r="RGQ16" s="113"/>
      <c r="RGR16" s="113"/>
      <c r="RGS16" s="113"/>
      <c r="RGT16" s="113"/>
      <c r="RGU16" s="113"/>
      <c r="RGV16" s="113"/>
      <c r="RGW16" s="113"/>
      <c r="RGX16" s="113"/>
      <c r="RGY16" s="113"/>
      <c r="RGZ16" s="113"/>
      <c r="RHA16" s="113"/>
      <c r="RHB16" s="113"/>
      <c r="RHC16" s="113"/>
      <c r="RHD16" s="113"/>
      <c r="RHE16" s="113"/>
      <c r="RHF16" s="113"/>
      <c r="RHG16" s="113"/>
      <c r="RHH16" s="113"/>
      <c r="RHI16" s="113"/>
      <c r="RHJ16" s="113"/>
      <c r="RHK16" s="113"/>
      <c r="RHL16" s="113"/>
      <c r="RHM16" s="113"/>
      <c r="RHN16" s="113"/>
      <c r="RHO16" s="113"/>
      <c r="RHP16" s="113"/>
      <c r="RHQ16" s="113"/>
      <c r="RHR16" s="113"/>
      <c r="RHS16" s="113"/>
      <c r="RHT16" s="113"/>
      <c r="RHU16" s="113"/>
      <c r="RHV16" s="113"/>
      <c r="RHW16" s="113"/>
      <c r="RHX16" s="113"/>
      <c r="RHY16" s="113"/>
      <c r="RHZ16" s="113"/>
      <c r="RIA16" s="113"/>
      <c r="RIB16" s="113"/>
      <c r="RIC16" s="113"/>
      <c r="RID16" s="113"/>
      <c r="RIE16" s="113"/>
      <c r="RIF16" s="113"/>
      <c r="RIG16" s="113"/>
      <c r="RIH16" s="113"/>
      <c r="RII16" s="113"/>
      <c r="RIJ16" s="113"/>
      <c r="RIK16" s="113"/>
      <c r="RIL16" s="113"/>
      <c r="RIM16" s="113"/>
      <c r="RIN16" s="113"/>
      <c r="RIO16" s="113"/>
      <c r="RIP16" s="113"/>
      <c r="RIQ16" s="113"/>
      <c r="RIR16" s="113"/>
      <c r="RIS16" s="113"/>
      <c r="RIT16" s="113"/>
      <c r="RIU16" s="113"/>
      <c r="RIV16" s="113"/>
      <c r="RIW16" s="113"/>
      <c r="RIX16" s="113"/>
      <c r="RIY16" s="113"/>
      <c r="RIZ16" s="113"/>
      <c r="RJA16" s="113"/>
      <c r="RJB16" s="113"/>
      <c r="RJC16" s="113"/>
      <c r="RJD16" s="113"/>
      <c r="RJE16" s="113"/>
      <c r="RJF16" s="113"/>
      <c r="RJG16" s="113"/>
      <c r="RJH16" s="113"/>
      <c r="RJI16" s="113"/>
      <c r="RJJ16" s="113"/>
      <c r="RJK16" s="113"/>
      <c r="RJL16" s="113"/>
      <c r="RJM16" s="113"/>
      <c r="RJN16" s="113"/>
      <c r="RJO16" s="113"/>
      <c r="RJP16" s="113"/>
      <c r="RJQ16" s="113"/>
      <c r="RJR16" s="113"/>
      <c r="RJS16" s="113"/>
      <c r="RJT16" s="113"/>
      <c r="RJU16" s="113"/>
      <c r="RJV16" s="113"/>
      <c r="RJW16" s="113"/>
      <c r="RJX16" s="113"/>
      <c r="RJY16" s="113"/>
      <c r="RJZ16" s="113"/>
      <c r="RKA16" s="113"/>
      <c r="RKB16" s="113"/>
      <c r="RKC16" s="113"/>
      <c r="RKD16" s="113"/>
      <c r="RKE16" s="113"/>
      <c r="RKF16" s="113"/>
      <c r="RKG16" s="113"/>
      <c r="RKH16" s="113"/>
      <c r="RKI16" s="113"/>
      <c r="RKJ16" s="113"/>
      <c r="RKK16" s="113"/>
      <c r="RKL16" s="113"/>
      <c r="RKM16" s="113"/>
      <c r="RKN16" s="113"/>
      <c r="RKO16" s="113"/>
      <c r="RKP16" s="113"/>
      <c r="RKQ16" s="113"/>
      <c r="RKR16" s="113"/>
      <c r="RKS16" s="113"/>
      <c r="RKT16" s="113"/>
      <c r="RKU16" s="113"/>
      <c r="RKV16" s="113"/>
      <c r="RKW16" s="113"/>
      <c r="RKX16" s="113"/>
      <c r="RKY16" s="113"/>
      <c r="RKZ16" s="113"/>
      <c r="RLA16" s="113"/>
      <c r="RLB16" s="113"/>
      <c r="RLC16" s="113"/>
      <c r="RLD16" s="113"/>
      <c r="RLE16" s="113"/>
      <c r="RLF16" s="113"/>
      <c r="RLG16" s="113"/>
      <c r="RLH16" s="113"/>
      <c r="RLI16" s="113"/>
      <c r="RLJ16" s="113"/>
      <c r="RLK16" s="113"/>
      <c r="RLL16" s="113"/>
      <c r="RLM16" s="113"/>
      <c r="RLN16" s="113"/>
      <c r="RLO16" s="113"/>
      <c r="RLP16" s="113"/>
      <c r="RLQ16" s="113"/>
      <c r="RLR16" s="113"/>
      <c r="RLS16" s="113"/>
      <c r="RLT16" s="113"/>
      <c r="RLU16" s="113"/>
      <c r="RLV16" s="113"/>
      <c r="RLW16" s="113"/>
      <c r="RLX16" s="113"/>
      <c r="RLY16" s="113"/>
      <c r="RLZ16" s="113"/>
      <c r="RMA16" s="113"/>
      <c r="RMB16" s="113"/>
      <c r="RMC16" s="113"/>
      <c r="RMD16" s="113"/>
      <c r="RME16" s="113"/>
      <c r="RMF16" s="113"/>
      <c r="RMG16" s="113"/>
      <c r="RMH16" s="113"/>
      <c r="RMI16" s="113"/>
      <c r="RMJ16" s="113"/>
      <c r="RMK16" s="113"/>
      <c r="RML16" s="113"/>
      <c r="RMM16" s="113"/>
      <c r="RMN16" s="113"/>
      <c r="RMO16" s="113"/>
      <c r="RMP16" s="113"/>
      <c r="RMQ16" s="113"/>
      <c r="RMR16" s="113"/>
      <c r="RMS16" s="113"/>
      <c r="RMT16" s="113"/>
      <c r="RMU16" s="113"/>
      <c r="RMV16" s="113"/>
      <c r="RMW16" s="113"/>
      <c r="RMX16" s="113"/>
      <c r="RMY16" s="113"/>
      <c r="RMZ16" s="113"/>
      <c r="RNA16" s="113"/>
      <c r="RNB16" s="113"/>
      <c r="RNC16" s="113"/>
      <c r="RND16" s="113"/>
      <c r="RNE16" s="113"/>
      <c r="RNF16" s="113"/>
      <c r="RNG16" s="113"/>
      <c r="RNH16" s="113"/>
      <c r="RNI16" s="113"/>
      <c r="RNJ16" s="113"/>
      <c r="RNK16" s="113"/>
      <c r="RNL16" s="113"/>
      <c r="RNM16" s="113"/>
      <c r="RNN16" s="113"/>
      <c r="RNO16" s="113"/>
      <c r="RNP16" s="113"/>
      <c r="RNQ16" s="113"/>
      <c r="RNR16" s="113"/>
      <c r="RNS16" s="113"/>
      <c r="RNT16" s="113"/>
      <c r="RNU16" s="113"/>
      <c r="RNV16" s="113"/>
      <c r="RNW16" s="113"/>
      <c r="RNX16" s="113"/>
      <c r="RNY16" s="113"/>
      <c r="RNZ16" s="113"/>
      <c r="ROA16" s="113"/>
      <c r="ROB16" s="113"/>
      <c r="ROC16" s="113"/>
      <c r="ROD16" s="113"/>
      <c r="ROE16" s="113"/>
      <c r="ROF16" s="113"/>
      <c r="ROG16" s="113"/>
      <c r="ROH16" s="113"/>
      <c r="ROI16" s="113"/>
      <c r="ROJ16" s="113"/>
      <c r="ROK16" s="113"/>
      <c r="ROL16" s="113"/>
      <c r="ROM16" s="113"/>
      <c r="RON16" s="113"/>
      <c r="ROO16" s="113"/>
      <c r="ROP16" s="113"/>
      <c r="ROQ16" s="113"/>
      <c r="ROR16" s="113"/>
      <c r="ROS16" s="113"/>
      <c r="ROT16" s="113"/>
      <c r="ROU16" s="113"/>
      <c r="ROV16" s="113"/>
      <c r="ROW16" s="113"/>
      <c r="ROX16" s="113"/>
      <c r="ROY16" s="113"/>
      <c r="ROZ16" s="113"/>
      <c r="RPA16" s="113"/>
      <c r="RPB16" s="113"/>
      <c r="RPC16" s="113"/>
      <c r="RPD16" s="113"/>
      <c r="RPE16" s="113"/>
      <c r="RPF16" s="113"/>
      <c r="RPG16" s="113"/>
      <c r="RPH16" s="113"/>
      <c r="RPI16" s="113"/>
      <c r="RPJ16" s="113"/>
      <c r="RPK16" s="113"/>
      <c r="RPL16" s="113"/>
      <c r="RPM16" s="113"/>
      <c r="RPN16" s="113"/>
      <c r="RPO16" s="113"/>
      <c r="RPP16" s="113"/>
      <c r="RPQ16" s="113"/>
      <c r="RPR16" s="113"/>
      <c r="RPS16" s="113"/>
      <c r="RPT16" s="113"/>
      <c r="RPU16" s="113"/>
      <c r="RPV16" s="113"/>
      <c r="RPW16" s="113"/>
      <c r="RPX16" s="113"/>
      <c r="RPY16" s="113"/>
      <c r="RPZ16" s="113"/>
      <c r="RQA16" s="113"/>
      <c r="RQB16" s="113"/>
      <c r="RQC16" s="113"/>
      <c r="RQD16" s="113"/>
      <c r="RQE16" s="113"/>
      <c r="RQF16" s="113"/>
      <c r="RQG16" s="113"/>
      <c r="RQH16" s="113"/>
      <c r="RQI16" s="113"/>
      <c r="RQJ16" s="113"/>
      <c r="RQK16" s="113"/>
      <c r="RQL16" s="113"/>
      <c r="RQM16" s="113"/>
      <c r="RQN16" s="113"/>
      <c r="RQO16" s="113"/>
      <c r="RQP16" s="113"/>
      <c r="RQQ16" s="113"/>
      <c r="RQR16" s="113"/>
      <c r="RQS16" s="113"/>
      <c r="RQT16" s="113"/>
      <c r="RQU16" s="113"/>
      <c r="RQV16" s="113"/>
      <c r="RQW16" s="113"/>
      <c r="RQX16" s="113"/>
      <c r="RQY16" s="113"/>
      <c r="RQZ16" s="113"/>
      <c r="RRA16" s="113"/>
      <c r="RRB16" s="113"/>
      <c r="RRC16" s="113"/>
      <c r="RRD16" s="113"/>
      <c r="RRE16" s="113"/>
      <c r="RRF16" s="113"/>
      <c r="RRG16" s="113"/>
      <c r="RRH16" s="113"/>
      <c r="RRI16" s="113"/>
      <c r="RRJ16" s="113"/>
      <c r="RRK16" s="113"/>
      <c r="RRL16" s="113"/>
      <c r="RRM16" s="113"/>
      <c r="RRN16" s="113"/>
      <c r="RRO16" s="113"/>
      <c r="RRP16" s="113"/>
      <c r="RRQ16" s="113"/>
      <c r="RRR16" s="113"/>
      <c r="RRS16" s="113"/>
      <c r="RRT16" s="113"/>
      <c r="RRU16" s="113"/>
      <c r="RRV16" s="113"/>
      <c r="RRW16" s="113"/>
      <c r="RRX16" s="113"/>
      <c r="RRY16" s="113"/>
      <c r="RRZ16" s="113"/>
      <c r="RSA16" s="113"/>
      <c r="RSB16" s="113"/>
      <c r="RSC16" s="113"/>
      <c r="RSD16" s="113"/>
      <c r="RSE16" s="113"/>
      <c r="RSF16" s="113"/>
      <c r="RSG16" s="113"/>
      <c r="RSH16" s="113"/>
      <c r="RSI16" s="113"/>
      <c r="RSJ16" s="113"/>
      <c r="RSK16" s="113"/>
      <c r="RSL16" s="113"/>
      <c r="RSM16" s="113"/>
      <c r="RSN16" s="113"/>
      <c r="RSO16" s="113"/>
      <c r="RSP16" s="113"/>
      <c r="RSQ16" s="113"/>
      <c r="RSR16" s="113"/>
      <c r="RSS16" s="113"/>
      <c r="RST16" s="113"/>
      <c r="RSU16" s="113"/>
      <c r="RSV16" s="113"/>
      <c r="RSW16" s="113"/>
      <c r="RSX16" s="113"/>
      <c r="RSY16" s="113"/>
      <c r="RSZ16" s="113"/>
      <c r="RTA16" s="113"/>
      <c r="RTB16" s="113"/>
      <c r="RTC16" s="113"/>
      <c r="RTD16" s="113"/>
      <c r="RTE16" s="113"/>
      <c r="RTF16" s="113"/>
      <c r="RTG16" s="113"/>
      <c r="RTH16" s="113"/>
      <c r="RTI16" s="113"/>
      <c r="RTJ16" s="113"/>
      <c r="RTK16" s="113"/>
      <c r="RTL16" s="113"/>
      <c r="RTM16" s="113"/>
      <c r="RTN16" s="113"/>
      <c r="RTO16" s="113"/>
      <c r="RTP16" s="113"/>
      <c r="RTQ16" s="113"/>
      <c r="RTR16" s="113"/>
      <c r="RTS16" s="113"/>
      <c r="RTT16" s="113"/>
      <c r="RTU16" s="113"/>
      <c r="RTV16" s="113"/>
      <c r="RTW16" s="113"/>
      <c r="RTX16" s="113"/>
      <c r="RTY16" s="113"/>
      <c r="RTZ16" s="113"/>
      <c r="RUA16" s="113"/>
      <c r="RUB16" s="113"/>
      <c r="RUC16" s="113"/>
      <c r="RUD16" s="113"/>
      <c r="RUE16" s="113"/>
      <c r="RUF16" s="113"/>
      <c r="RUG16" s="113"/>
      <c r="RUH16" s="113"/>
      <c r="RUI16" s="113"/>
      <c r="RUJ16" s="113"/>
      <c r="RUK16" s="113"/>
      <c r="RUL16" s="113"/>
      <c r="RUM16" s="113"/>
      <c r="RUN16" s="113"/>
      <c r="RUO16" s="113"/>
      <c r="RUP16" s="113"/>
      <c r="RUQ16" s="113"/>
      <c r="RUR16" s="113"/>
      <c r="RUS16" s="113"/>
      <c r="RUT16" s="113"/>
      <c r="RUU16" s="113"/>
      <c r="RUV16" s="113"/>
      <c r="RUW16" s="113"/>
      <c r="RUX16" s="113"/>
      <c r="RUY16" s="113"/>
      <c r="RUZ16" s="113"/>
      <c r="RVA16" s="113"/>
      <c r="RVB16" s="113"/>
      <c r="RVC16" s="113"/>
      <c r="RVD16" s="113"/>
      <c r="RVE16" s="113"/>
      <c r="RVF16" s="113"/>
      <c r="RVG16" s="113"/>
      <c r="RVH16" s="113"/>
      <c r="RVI16" s="113"/>
      <c r="RVJ16" s="113"/>
      <c r="RVK16" s="113"/>
      <c r="RVL16" s="113"/>
      <c r="RVM16" s="113"/>
      <c r="RVN16" s="113"/>
      <c r="RVO16" s="113"/>
      <c r="RVP16" s="113"/>
      <c r="RVQ16" s="113"/>
      <c r="RVR16" s="113"/>
      <c r="RVS16" s="113"/>
      <c r="RVT16" s="113"/>
      <c r="RVU16" s="113"/>
      <c r="RVV16" s="113"/>
      <c r="RVW16" s="113"/>
      <c r="RVX16" s="113"/>
      <c r="RVY16" s="113"/>
      <c r="RVZ16" s="113"/>
      <c r="RWA16" s="113"/>
      <c r="RWB16" s="113"/>
      <c r="RWC16" s="113"/>
      <c r="RWD16" s="113"/>
      <c r="RWE16" s="113"/>
      <c r="RWF16" s="113"/>
      <c r="RWG16" s="113"/>
      <c r="RWH16" s="113"/>
      <c r="RWI16" s="113"/>
      <c r="RWJ16" s="113"/>
      <c r="RWK16" s="113"/>
      <c r="RWL16" s="113"/>
      <c r="RWM16" s="113"/>
      <c r="RWN16" s="113"/>
      <c r="RWO16" s="113"/>
      <c r="RWP16" s="113"/>
      <c r="RWQ16" s="113"/>
      <c r="RWR16" s="113"/>
      <c r="RWS16" s="113"/>
      <c r="RWT16" s="113"/>
      <c r="RWU16" s="113"/>
      <c r="RWV16" s="113"/>
      <c r="RWW16" s="113"/>
      <c r="RWX16" s="113"/>
      <c r="RWY16" s="113"/>
      <c r="RWZ16" s="113"/>
      <c r="RXA16" s="113"/>
      <c r="RXB16" s="113"/>
      <c r="RXC16" s="113"/>
      <c r="RXD16" s="113"/>
      <c r="RXE16" s="113"/>
      <c r="RXF16" s="113"/>
      <c r="RXG16" s="113"/>
      <c r="RXH16" s="113"/>
      <c r="RXI16" s="113"/>
      <c r="RXJ16" s="113"/>
      <c r="RXK16" s="113"/>
      <c r="RXL16" s="113"/>
      <c r="RXM16" s="113"/>
      <c r="RXN16" s="113"/>
      <c r="RXO16" s="113"/>
      <c r="RXP16" s="113"/>
      <c r="RXQ16" s="113"/>
      <c r="RXR16" s="113"/>
      <c r="RXS16" s="113"/>
      <c r="RXT16" s="113"/>
      <c r="RXU16" s="113"/>
      <c r="RXV16" s="113"/>
      <c r="RXW16" s="113"/>
      <c r="RXX16" s="113"/>
      <c r="RXY16" s="113"/>
      <c r="RXZ16" s="113"/>
      <c r="RYA16" s="113"/>
      <c r="RYB16" s="113"/>
      <c r="RYC16" s="113"/>
      <c r="RYD16" s="113"/>
      <c r="RYE16" s="113"/>
      <c r="RYF16" s="113"/>
      <c r="RYG16" s="113"/>
      <c r="RYH16" s="113"/>
      <c r="RYI16" s="113"/>
      <c r="RYJ16" s="113"/>
      <c r="RYK16" s="113"/>
      <c r="RYL16" s="113"/>
      <c r="RYM16" s="113"/>
      <c r="RYN16" s="113"/>
      <c r="RYO16" s="113"/>
      <c r="RYP16" s="113"/>
      <c r="RYQ16" s="113"/>
      <c r="RYR16" s="113"/>
      <c r="RYS16" s="113"/>
      <c r="RYT16" s="113"/>
      <c r="RYU16" s="113"/>
      <c r="RYV16" s="113"/>
      <c r="RYW16" s="113"/>
      <c r="RYX16" s="113"/>
      <c r="RYY16" s="113"/>
      <c r="RYZ16" s="113"/>
      <c r="RZA16" s="113"/>
      <c r="RZB16" s="113"/>
      <c r="RZC16" s="113"/>
      <c r="RZD16" s="113"/>
      <c r="RZE16" s="113"/>
      <c r="RZF16" s="113"/>
      <c r="RZG16" s="113"/>
      <c r="RZH16" s="113"/>
      <c r="RZI16" s="113"/>
      <c r="RZJ16" s="113"/>
      <c r="RZK16" s="113"/>
      <c r="RZL16" s="113"/>
      <c r="RZM16" s="113"/>
      <c r="RZN16" s="113"/>
      <c r="RZO16" s="113"/>
      <c r="RZP16" s="113"/>
      <c r="RZQ16" s="113"/>
      <c r="RZR16" s="113"/>
      <c r="RZS16" s="113"/>
      <c r="RZT16" s="113"/>
      <c r="RZU16" s="113"/>
      <c r="RZV16" s="113"/>
      <c r="RZW16" s="113"/>
      <c r="RZX16" s="113"/>
      <c r="RZY16" s="113"/>
      <c r="RZZ16" s="113"/>
      <c r="SAA16" s="113"/>
      <c r="SAB16" s="113"/>
      <c r="SAC16" s="113"/>
      <c r="SAD16" s="113"/>
      <c r="SAE16" s="113"/>
      <c r="SAF16" s="113"/>
      <c r="SAG16" s="113"/>
      <c r="SAH16" s="113"/>
      <c r="SAI16" s="113"/>
      <c r="SAJ16" s="113"/>
      <c r="SAK16" s="113"/>
      <c r="SAL16" s="113"/>
      <c r="SAM16" s="113"/>
      <c r="SAN16" s="113"/>
      <c r="SAO16" s="113"/>
      <c r="SAP16" s="113"/>
      <c r="SAQ16" s="113"/>
      <c r="SAR16" s="113"/>
      <c r="SAS16" s="113"/>
      <c r="SAT16" s="113"/>
      <c r="SAU16" s="113"/>
      <c r="SAV16" s="113"/>
      <c r="SAW16" s="113"/>
      <c r="SAX16" s="113"/>
      <c r="SAY16" s="113"/>
      <c r="SAZ16" s="113"/>
      <c r="SBA16" s="113"/>
      <c r="SBB16" s="113"/>
      <c r="SBC16" s="113"/>
      <c r="SBD16" s="113"/>
      <c r="SBE16" s="113"/>
      <c r="SBF16" s="113"/>
      <c r="SBG16" s="113"/>
      <c r="SBH16" s="113"/>
      <c r="SBI16" s="113"/>
      <c r="SBJ16" s="113"/>
      <c r="SBK16" s="113"/>
      <c r="SBL16" s="113"/>
      <c r="SBM16" s="113"/>
      <c r="SBN16" s="113"/>
      <c r="SBO16" s="113"/>
      <c r="SBP16" s="113"/>
      <c r="SBQ16" s="113"/>
      <c r="SBR16" s="113"/>
      <c r="SBS16" s="113"/>
      <c r="SBT16" s="113"/>
      <c r="SBU16" s="113"/>
      <c r="SBV16" s="113"/>
      <c r="SBW16" s="113"/>
      <c r="SBX16" s="113"/>
      <c r="SBY16" s="113"/>
      <c r="SBZ16" s="113"/>
      <c r="SCA16" s="113"/>
      <c r="SCB16" s="113"/>
      <c r="SCC16" s="113"/>
      <c r="SCD16" s="113"/>
      <c r="SCE16" s="113"/>
      <c r="SCF16" s="113"/>
      <c r="SCG16" s="113"/>
      <c r="SCH16" s="113"/>
      <c r="SCI16" s="113"/>
      <c r="SCJ16" s="113"/>
      <c r="SCK16" s="113"/>
      <c r="SCL16" s="113"/>
      <c r="SCM16" s="113"/>
      <c r="SCN16" s="113"/>
      <c r="SCO16" s="113"/>
      <c r="SCP16" s="113"/>
      <c r="SCQ16" s="113"/>
      <c r="SCR16" s="113"/>
      <c r="SCS16" s="113"/>
      <c r="SCT16" s="113"/>
      <c r="SCU16" s="113"/>
      <c r="SCV16" s="113"/>
      <c r="SCW16" s="113"/>
      <c r="SCX16" s="113"/>
      <c r="SCY16" s="113"/>
      <c r="SCZ16" s="113"/>
      <c r="SDA16" s="113"/>
      <c r="SDB16" s="113"/>
      <c r="SDC16" s="113"/>
      <c r="SDD16" s="113"/>
      <c r="SDE16" s="113"/>
      <c r="SDF16" s="113"/>
      <c r="SDG16" s="113"/>
      <c r="SDH16" s="113"/>
      <c r="SDI16" s="113"/>
      <c r="SDJ16" s="113"/>
      <c r="SDK16" s="113"/>
      <c r="SDL16" s="113"/>
      <c r="SDM16" s="113"/>
      <c r="SDN16" s="113"/>
      <c r="SDO16" s="113"/>
      <c r="SDP16" s="113"/>
      <c r="SDQ16" s="113"/>
      <c r="SDR16" s="113"/>
      <c r="SDS16" s="113"/>
      <c r="SDT16" s="113"/>
      <c r="SDU16" s="113"/>
      <c r="SDV16" s="113"/>
      <c r="SDW16" s="113"/>
      <c r="SDX16" s="113"/>
      <c r="SDY16" s="113"/>
      <c r="SDZ16" s="113"/>
      <c r="SEA16" s="113"/>
      <c r="SEB16" s="113"/>
      <c r="SEC16" s="113"/>
      <c r="SED16" s="113"/>
      <c r="SEE16" s="113"/>
      <c r="SEF16" s="113"/>
      <c r="SEG16" s="113"/>
      <c r="SEH16" s="113"/>
      <c r="SEI16" s="113"/>
      <c r="SEJ16" s="113"/>
      <c r="SEK16" s="113"/>
      <c r="SEL16" s="113"/>
      <c r="SEM16" s="113"/>
      <c r="SEN16" s="113"/>
      <c r="SEO16" s="113"/>
      <c r="SEP16" s="113"/>
      <c r="SEQ16" s="113"/>
      <c r="SER16" s="113"/>
      <c r="SES16" s="113"/>
      <c r="SET16" s="113"/>
      <c r="SEU16" s="113"/>
      <c r="SEV16" s="113"/>
      <c r="SEW16" s="113"/>
      <c r="SEX16" s="113"/>
      <c r="SEY16" s="113"/>
      <c r="SEZ16" s="113"/>
      <c r="SFA16" s="113"/>
      <c r="SFB16" s="113"/>
      <c r="SFC16" s="113"/>
      <c r="SFD16" s="113"/>
      <c r="SFE16" s="113"/>
      <c r="SFF16" s="113"/>
      <c r="SFG16" s="113"/>
      <c r="SFH16" s="113"/>
      <c r="SFI16" s="113"/>
      <c r="SFJ16" s="113"/>
      <c r="SFK16" s="113"/>
      <c r="SFL16" s="113"/>
      <c r="SFM16" s="113"/>
      <c r="SFN16" s="113"/>
      <c r="SFO16" s="113"/>
      <c r="SFP16" s="113"/>
      <c r="SFQ16" s="113"/>
      <c r="SFR16" s="113"/>
      <c r="SFS16" s="113"/>
      <c r="SFT16" s="113"/>
      <c r="SFU16" s="113"/>
      <c r="SFV16" s="113"/>
      <c r="SFW16" s="113"/>
      <c r="SFX16" s="113"/>
      <c r="SFY16" s="113"/>
      <c r="SFZ16" s="113"/>
      <c r="SGA16" s="113"/>
      <c r="SGB16" s="113"/>
      <c r="SGC16" s="113"/>
      <c r="SGD16" s="113"/>
      <c r="SGE16" s="113"/>
      <c r="SGF16" s="113"/>
      <c r="SGG16" s="113"/>
      <c r="SGH16" s="113"/>
      <c r="SGI16" s="113"/>
      <c r="SGJ16" s="113"/>
      <c r="SGK16" s="113"/>
      <c r="SGL16" s="113"/>
      <c r="SGM16" s="113"/>
      <c r="SGN16" s="113"/>
      <c r="SGO16" s="113"/>
      <c r="SGP16" s="113"/>
      <c r="SGQ16" s="113"/>
      <c r="SGR16" s="113"/>
      <c r="SGS16" s="113"/>
      <c r="SGT16" s="113"/>
      <c r="SGU16" s="113"/>
      <c r="SGV16" s="113"/>
      <c r="SGW16" s="113"/>
      <c r="SGX16" s="113"/>
      <c r="SGY16" s="113"/>
      <c r="SGZ16" s="113"/>
      <c r="SHA16" s="113"/>
      <c r="SHB16" s="113"/>
      <c r="SHC16" s="113"/>
      <c r="SHD16" s="113"/>
      <c r="SHE16" s="113"/>
      <c r="SHF16" s="113"/>
      <c r="SHG16" s="113"/>
      <c r="SHH16" s="113"/>
      <c r="SHI16" s="113"/>
      <c r="SHJ16" s="113"/>
      <c r="SHK16" s="113"/>
      <c r="SHL16" s="113"/>
      <c r="SHM16" s="113"/>
      <c r="SHN16" s="113"/>
      <c r="SHO16" s="113"/>
      <c r="SHP16" s="113"/>
      <c r="SHQ16" s="113"/>
      <c r="SHR16" s="113"/>
      <c r="SHS16" s="113"/>
      <c r="SHT16" s="113"/>
      <c r="SHU16" s="113"/>
      <c r="SHV16" s="113"/>
      <c r="SHW16" s="113"/>
      <c r="SHX16" s="113"/>
      <c r="SHY16" s="113"/>
      <c r="SHZ16" s="113"/>
      <c r="SIA16" s="113"/>
      <c r="SIB16" s="113"/>
      <c r="SIC16" s="113"/>
      <c r="SID16" s="113"/>
      <c r="SIE16" s="113"/>
      <c r="SIF16" s="113"/>
      <c r="SIG16" s="113"/>
      <c r="SIH16" s="113"/>
      <c r="SII16" s="113"/>
      <c r="SIJ16" s="113"/>
      <c r="SIK16" s="113"/>
      <c r="SIL16" s="113"/>
      <c r="SIM16" s="113"/>
      <c r="SIN16" s="113"/>
      <c r="SIO16" s="113"/>
      <c r="SIP16" s="113"/>
      <c r="SIQ16" s="113"/>
      <c r="SIR16" s="113"/>
      <c r="SIS16" s="113"/>
      <c r="SIT16" s="113"/>
      <c r="SIU16" s="113"/>
      <c r="SIV16" s="113"/>
      <c r="SIW16" s="113"/>
      <c r="SIX16" s="113"/>
      <c r="SIY16" s="113"/>
      <c r="SIZ16" s="113"/>
      <c r="SJA16" s="113"/>
      <c r="SJB16" s="113"/>
      <c r="SJC16" s="113"/>
      <c r="SJD16" s="113"/>
      <c r="SJE16" s="113"/>
      <c r="SJF16" s="113"/>
      <c r="SJG16" s="113"/>
      <c r="SJH16" s="113"/>
      <c r="SJI16" s="113"/>
      <c r="SJJ16" s="113"/>
      <c r="SJK16" s="113"/>
      <c r="SJL16" s="113"/>
      <c r="SJM16" s="113"/>
      <c r="SJN16" s="113"/>
      <c r="SJO16" s="113"/>
      <c r="SJP16" s="113"/>
      <c r="SJQ16" s="113"/>
      <c r="SJR16" s="113"/>
      <c r="SJS16" s="113"/>
      <c r="SJT16" s="113"/>
      <c r="SJU16" s="113"/>
      <c r="SJV16" s="113"/>
      <c r="SJW16" s="113"/>
      <c r="SJX16" s="113"/>
      <c r="SJY16" s="113"/>
      <c r="SJZ16" s="113"/>
      <c r="SKA16" s="113"/>
      <c r="SKB16" s="113"/>
      <c r="SKC16" s="113"/>
      <c r="SKD16" s="113"/>
      <c r="SKE16" s="113"/>
      <c r="SKF16" s="113"/>
      <c r="SKG16" s="113"/>
      <c r="SKH16" s="113"/>
      <c r="SKI16" s="113"/>
      <c r="SKJ16" s="113"/>
      <c r="SKK16" s="113"/>
      <c r="SKL16" s="113"/>
      <c r="SKM16" s="113"/>
      <c r="SKN16" s="113"/>
      <c r="SKO16" s="113"/>
      <c r="SKP16" s="113"/>
      <c r="SKQ16" s="113"/>
      <c r="SKR16" s="113"/>
      <c r="SKS16" s="113"/>
      <c r="SKT16" s="113"/>
      <c r="SKU16" s="113"/>
      <c r="SKV16" s="113"/>
      <c r="SKW16" s="113"/>
      <c r="SKX16" s="113"/>
      <c r="SKY16" s="113"/>
      <c r="SKZ16" s="113"/>
      <c r="SLA16" s="113"/>
      <c r="SLB16" s="113"/>
      <c r="SLC16" s="113"/>
      <c r="SLD16" s="113"/>
      <c r="SLE16" s="113"/>
      <c r="SLF16" s="113"/>
      <c r="SLG16" s="113"/>
      <c r="SLH16" s="113"/>
      <c r="SLI16" s="113"/>
      <c r="SLJ16" s="113"/>
      <c r="SLK16" s="113"/>
      <c r="SLL16" s="113"/>
      <c r="SLM16" s="113"/>
      <c r="SLN16" s="113"/>
      <c r="SLO16" s="113"/>
      <c r="SLP16" s="113"/>
      <c r="SLQ16" s="113"/>
      <c r="SLR16" s="113"/>
      <c r="SLS16" s="113"/>
      <c r="SLT16" s="113"/>
      <c r="SLU16" s="113"/>
      <c r="SLV16" s="113"/>
      <c r="SLW16" s="113"/>
      <c r="SLX16" s="113"/>
      <c r="SLY16" s="113"/>
      <c r="SLZ16" s="113"/>
      <c r="SMA16" s="113"/>
      <c r="SMB16" s="113"/>
      <c r="SMC16" s="113"/>
      <c r="SMD16" s="113"/>
      <c r="SME16" s="113"/>
      <c r="SMF16" s="113"/>
      <c r="SMG16" s="113"/>
      <c r="SMH16" s="113"/>
      <c r="SMI16" s="113"/>
      <c r="SMJ16" s="113"/>
      <c r="SMK16" s="113"/>
      <c r="SML16" s="113"/>
      <c r="SMM16" s="113"/>
      <c r="SMN16" s="113"/>
      <c r="SMO16" s="113"/>
      <c r="SMP16" s="113"/>
      <c r="SMQ16" s="113"/>
      <c r="SMR16" s="113"/>
      <c r="SMS16" s="113"/>
      <c r="SMT16" s="113"/>
      <c r="SMU16" s="113"/>
      <c r="SMV16" s="113"/>
      <c r="SMW16" s="113"/>
      <c r="SMX16" s="113"/>
      <c r="SMY16" s="113"/>
      <c r="SMZ16" s="113"/>
      <c r="SNA16" s="113"/>
      <c r="SNB16" s="113"/>
      <c r="SNC16" s="113"/>
      <c r="SND16" s="113"/>
      <c r="SNE16" s="113"/>
      <c r="SNF16" s="113"/>
      <c r="SNG16" s="113"/>
      <c r="SNH16" s="113"/>
      <c r="SNI16" s="113"/>
      <c r="SNJ16" s="113"/>
      <c r="SNK16" s="113"/>
      <c r="SNL16" s="113"/>
      <c r="SNM16" s="113"/>
      <c r="SNN16" s="113"/>
      <c r="SNO16" s="113"/>
      <c r="SNP16" s="113"/>
      <c r="SNQ16" s="113"/>
      <c r="SNR16" s="113"/>
      <c r="SNS16" s="113"/>
      <c r="SNT16" s="113"/>
      <c r="SNU16" s="113"/>
      <c r="SNV16" s="113"/>
      <c r="SNW16" s="113"/>
      <c r="SNX16" s="113"/>
      <c r="SNY16" s="113"/>
      <c r="SNZ16" s="113"/>
      <c r="SOA16" s="113"/>
      <c r="SOB16" s="113"/>
      <c r="SOC16" s="113"/>
      <c r="SOD16" s="113"/>
      <c r="SOE16" s="113"/>
      <c r="SOF16" s="113"/>
      <c r="SOG16" s="113"/>
      <c r="SOH16" s="113"/>
      <c r="SOI16" s="113"/>
      <c r="SOJ16" s="113"/>
      <c r="SOK16" s="113"/>
      <c r="SOL16" s="113"/>
      <c r="SOM16" s="113"/>
      <c r="SON16" s="113"/>
      <c r="SOO16" s="113"/>
      <c r="SOP16" s="113"/>
      <c r="SOQ16" s="113"/>
      <c r="SOR16" s="113"/>
      <c r="SOS16" s="113"/>
      <c r="SOT16" s="113"/>
      <c r="SOU16" s="113"/>
      <c r="SOV16" s="113"/>
      <c r="SOW16" s="113"/>
      <c r="SOX16" s="113"/>
      <c r="SOY16" s="113"/>
      <c r="SOZ16" s="113"/>
      <c r="SPA16" s="113"/>
      <c r="SPB16" s="113"/>
      <c r="SPC16" s="113"/>
      <c r="SPD16" s="113"/>
      <c r="SPE16" s="113"/>
      <c r="SPF16" s="113"/>
      <c r="SPG16" s="113"/>
      <c r="SPH16" s="113"/>
      <c r="SPI16" s="113"/>
      <c r="SPJ16" s="113"/>
      <c r="SPK16" s="113"/>
      <c r="SPL16" s="113"/>
      <c r="SPM16" s="113"/>
      <c r="SPN16" s="113"/>
      <c r="SPO16" s="113"/>
      <c r="SPP16" s="113"/>
      <c r="SPQ16" s="113"/>
      <c r="SPR16" s="113"/>
      <c r="SPS16" s="113"/>
      <c r="SPT16" s="113"/>
      <c r="SPU16" s="113"/>
      <c r="SPV16" s="113"/>
      <c r="SPW16" s="113"/>
      <c r="SPX16" s="113"/>
      <c r="SPY16" s="113"/>
      <c r="SPZ16" s="113"/>
      <c r="SQA16" s="113"/>
      <c r="SQB16" s="113"/>
      <c r="SQC16" s="113"/>
      <c r="SQD16" s="113"/>
      <c r="SQE16" s="113"/>
      <c r="SQF16" s="113"/>
      <c r="SQG16" s="113"/>
      <c r="SQH16" s="113"/>
      <c r="SQI16" s="113"/>
      <c r="SQJ16" s="113"/>
      <c r="SQK16" s="113"/>
      <c r="SQL16" s="113"/>
      <c r="SQM16" s="113"/>
      <c r="SQN16" s="113"/>
      <c r="SQO16" s="113"/>
      <c r="SQP16" s="113"/>
      <c r="SQQ16" s="113"/>
      <c r="SQR16" s="113"/>
      <c r="SQS16" s="113"/>
      <c r="SQT16" s="113"/>
      <c r="SQU16" s="113"/>
      <c r="SQV16" s="113"/>
      <c r="SQW16" s="113"/>
      <c r="SQX16" s="113"/>
      <c r="SQY16" s="113"/>
      <c r="SQZ16" s="113"/>
      <c r="SRA16" s="113"/>
      <c r="SRB16" s="113"/>
      <c r="SRC16" s="113"/>
      <c r="SRD16" s="113"/>
      <c r="SRE16" s="113"/>
      <c r="SRF16" s="113"/>
      <c r="SRG16" s="113"/>
      <c r="SRH16" s="113"/>
      <c r="SRI16" s="113"/>
      <c r="SRJ16" s="113"/>
      <c r="SRK16" s="113"/>
      <c r="SRL16" s="113"/>
      <c r="SRM16" s="113"/>
      <c r="SRN16" s="113"/>
      <c r="SRO16" s="113"/>
      <c r="SRP16" s="113"/>
      <c r="SRQ16" s="113"/>
      <c r="SRR16" s="113"/>
      <c r="SRS16" s="113"/>
      <c r="SRT16" s="113"/>
      <c r="SRU16" s="113"/>
      <c r="SRV16" s="113"/>
      <c r="SRW16" s="113"/>
      <c r="SRX16" s="113"/>
      <c r="SRY16" s="113"/>
      <c r="SRZ16" s="113"/>
      <c r="SSA16" s="113"/>
      <c r="SSB16" s="113"/>
      <c r="SSC16" s="113"/>
      <c r="SSD16" s="113"/>
      <c r="SSE16" s="113"/>
      <c r="SSF16" s="113"/>
      <c r="SSG16" s="113"/>
      <c r="SSH16" s="113"/>
      <c r="SSI16" s="113"/>
      <c r="SSJ16" s="113"/>
      <c r="SSK16" s="113"/>
      <c r="SSL16" s="113"/>
      <c r="SSM16" s="113"/>
      <c r="SSN16" s="113"/>
      <c r="SSO16" s="113"/>
      <c r="SSP16" s="113"/>
      <c r="SSQ16" s="113"/>
      <c r="SSR16" s="113"/>
      <c r="SSS16" s="113"/>
      <c r="SST16" s="113"/>
      <c r="SSU16" s="113"/>
      <c r="SSV16" s="113"/>
      <c r="SSW16" s="113"/>
      <c r="SSX16" s="113"/>
      <c r="SSY16" s="113"/>
      <c r="SSZ16" s="113"/>
      <c r="STA16" s="113"/>
      <c r="STB16" s="113"/>
      <c r="STC16" s="113"/>
      <c r="STD16" s="113"/>
      <c r="STE16" s="113"/>
      <c r="STF16" s="113"/>
      <c r="STG16" s="113"/>
      <c r="STH16" s="113"/>
      <c r="STI16" s="113"/>
      <c r="STJ16" s="113"/>
      <c r="STK16" s="113"/>
      <c r="STL16" s="113"/>
      <c r="STM16" s="113"/>
      <c r="STN16" s="113"/>
      <c r="STO16" s="113"/>
      <c r="STP16" s="113"/>
      <c r="STQ16" s="113"/>
      <c r="STR16" s="113"/>
      <c r="STS16" s="113"/>
      <c r="STT16" s="113"/>
      <c r="STU16" s="113"/>
      <c r="STV16" s="113"/>
      <c r="STW16" s="113"/>
      <c r="STX16" s="113"/>
      <c r="STY16" s="113"/>
      <c r="STZ16" s="113"/>
      <c r="SUA16" s="113"/>
      <c r="SUB16" s="113"/>
      <c r="SUC16" s="113"/>
      <c r="SUD16" s="113"/>
      <c r="SUE16" s="113"/>
      <c r="SUF16" s="113"/>
      <c r="SUG16" s="113"/>
      <c r="SUH16" s="113"/>
      <c r="SUI16" s="113"/>
      <c r="SUJ16" s="113"/>
      <c r="SUK16" s="113"/>
      <c r="SUL16" s="113"/>
      <c r="SUM16" s="113"/>
      <c r="SUN16" s="113"/>
      <c r="SUO16" s="113"/>
      <c r="SUP16" s="113"/>
      <c r="SUQ16" s="113"/>
      <c r="SUR16" s="113"/>
      <c r="SUS16" s="113"/>
      <c r="SUT16" s="113"/>
      <c r="SUU16" s="113"/>
      <c r="SUV16" s="113"/>
      <c r="SUW16" s="113"/>
      <c r="SUX16" s="113"/>
      <c r="SUY16" s="113"/>
      <c r="SUZ16" s="113"/>
      <c r="SVA16" s="113"/>
      <c r="SVB16" s="113"/>
      <c r="SVC16" s="113"/>
      <c r="SVD16" s="113"/>
      <c r="SVE16" s="113"/>
      <c r="SVF16" s="113"/>
      <c r="SVG16" s="113"/>
      <c r="SVH16" s="113"/>
      <c r="SVI16" s="113"/>
      <c r="SVJ16" s="113"/>
      <c r="SVK16" s="113"/>
      <c r="SVL16" s="113"/>
      <c r="SVM16" s="113"/>
      <c r="SVN16" s="113"/>
      <c r="SVO16" s="113"/>
      <c r="SVP16" s="113"/>
      <c r="SVQ16" s="113"/>
      <c r="SVR16" s="113"/>
      <c r="SVS16" s="113"/>
      <c r="SVT16" s="113"/>
      <c r="SVU16" s="113"/>
      <c r="SVV16" s="113"/>
      <c r="SVW16" s="113"/>
      <c r="SVX16" s="113"/>
      <c r="SVY16" s="113"/>
      <c r="SVZ16" s="113"/>
      <c r="SWA16" s="113"/>
      <c r="SWB16" s="113"/>
      <c r="SWC16" s="113"/>
      <c r="SWD16" s="113"/>
      <c r="SWE16" s="113"/>
      <c r="SWF16" s="113"/>
      <c r="SWG16" s="113"/>
      <c r="SWH16" s="113"/>
      <c r="SWI16" s="113"/>
      <c r="SWJ16" s="113"/>
      <c r="SWK16" s="113"/>
      <c r="SWL16" s="113"/>
      <c r="SWM16" s="113"/>
      <c r="SWN16" s="113"/>
      <c r="SWO16" s="113"/>
      <c r="SWP16" s="113"/>
      <c r="SWQ16" s="113"/>
      <c r="SWR16" s="113"/>
      <c r="SWS16" s="113"/>
      <c r="SWT16" s="113"/>
      <c r="SWU16" s="113"/>
      <c r="SWV16" s="113"/>
      <c r="SWW16" s="113"/>
      <c r="SWX16" s="113"/>
      <c r="SWY16" s="113"/>
      <c r="SWZ16" s="113"/>
      <c r="SXA16" s="113"/>
      <c r="SXB16" s="113"/>
      <c r="SXC16" s="113"/>
      <c r="SXD16" s="113"/>
      <c r="SXE16" s="113"/>
      <c r="SXF16" s="113"/>
      <c r="SXG16" s="113"/>
      <c r="SXH16" s="113"/>
      <c r="SXI16" s="113"/>
      <c r="SXJ16" s="113"/>
      <c r="SXK16" s="113"/>
      <c r="SXL16" s="113"/>
      <c r="SXM16" s="113"/>
      <c r="SXN16" s="113"/>
      <c r="SXO16" s="113"/>
      <c r="SXP16" s="113"/>
      <c r="SXQ16" s="113"/>
      <c r="SXR16" s="113"/>
      <c r="SXS16" s="113"/>
      <c r="SXT16" s="113"/>
      <c r="SXU16" s="113"/>
      <c r="SXV16" s="113"/>
      <c r="SXW16" s="113"/>
      <c r="SXX16" s="113"/>
      <c r="SXY16" s="113"/>
      <c r="SXZ16" s="113"/>
      <c r="SYA16" s="113"/>
      <c r="SYB16" s="113"/>
      <c r="SYC16" s="113"/>
      <c r="SYD16" s="113"/>
      <c r="SYE16" s="113"/>
      <c r="SYF16" s="113"/>
      <c r="SYG16" s="113"/>
      <c r="SYH16" s="113"/>
      <c r="SYI16" s="113"/>
      <c r="SYJ16" s="113"/>
      <c r="SYK16" s="113"/>
      <c r="SYL16" s="113"/>
      <c r="SYM16" s="113"/>
      <c r="SYN16" s="113"/>
      <c r="SYO16" s="113"/>
      <c r="SYP16" s="113"/>
      <c r="SYQ16" s="113"/>
      <c r="SYR16" s="113"/>
      <c r="SYS16" s="113"/>
      <c r="SYT16" s="113"/>
      <c r="SYU16" s="113"/>
      <c r="SYV16" s="113"/>
      <c r="SYW16" s="113"/>
      <c r="SYX16" s="113"/>
      <c r="SYY16" s="113"/>
      <c r="SYZ16" s="113"/>
      <c r="SZA16" s="113"/>
      <c r="SZB16" s="113"/>
      <c r="SZC16" s="113"/>
      <c r="SZD16" s="113"/>
      <c r="SZE16" s="113"/>
      <c r="SZF16" s="113"/>
      <c r="SZG16" s="113"/>
      <c r="SZH16" s="113"/>
      <c r="SZI16" s="113"/>
      <c r="SZJ16" s="113"/>
      <c r="SZK16" s="113"/>
      <c r="SZL16" s="113"/>
      <c r="SZM16" s="113"/>
      <c r="SZN16" s="113"/>
      <c r="SZO16" s="113"/>
      <c r="SZP16" s="113"/>
      <c r="SZQ16" s="113"/>
      <c r="SZR16" s="113"/>
      <c r="SZS16" s="113"/>
      <c r="SZT16" s="113"/>
      <c r="SZU16" s="113"/>
      <c r="SZV16" s="113"/>
      <c r="SZW16" s="113"/>
      <c r="SZX16" s="113"/>
      <c r="SZY16" s="113"/>
      <c r="SZZ16" s="113"/>
      <c r="TAA16" s="113"/>
      <c r="TAB16" s="113"/>
      <c r="TAC16" s="113"/>
      <c r="TAD16" s="113"/>
      <c r="TAE16" s="113"/>
      <c r="TAF16" s="113"/>
      <c r="TAG16" s="113"/>
      <c r="TAH16" s="113"/>
      <c r="TAI16" s="113"/>
      <c r="TAJ16" s="113"/>
      <c r="TAK16" s="113"/>
      <c r="TAL16" s="113"/>
      <c r="TAM16" s="113"/>
      <c r="TAN16" s="113"/>
      <c r="TAO16" s="113"/>
      <c r="TAP16" s="113"/>
      <c r="TAQ16" s="113"/>
      <c r="TAR16" s="113"/>
      <c r="TAS16" s="113"/>
      <c r="TAT16" s="113"/>
      <c r="TAU16" s="113"/>
      <c r="TAV16" s="113"/>
      <c r="TAW16" s="113"/>
      <c r="TAX16" s="113"/>
      <c r="TAY16" s="113"/>
      <c r="TAZ16" s="113"/>
      <c r="TBA16" s="113"/>
      <c r="TBB16" s="113"/>
      <c r="TBC16" s="113"/>
      <c r="TBD16" s="113"/>
      <c r="TBE16" s="113"/>
      <c r="TBF16" s="113"/>
      <c r="TBG16" s="113"/>
      <c r="TBH16" s="113"/>
      <c r="TBI16" s="113"/>
      <c r="TBJ16" s="113"/>
      <c r="TBK16" s="113"/>
      <c r="TBL16" s="113"/>
      <c r="TBM16" s="113"/>
      <c r="TBN16" s="113"/>
      <c r="TBO16" s="113"/>
      <c r="TBP16" s="113"/>
      <c r="TBQ16" s="113"/>
      <c r="TBR16" s="113"/>
      <c r="TBS16" s="113"/>
      <c r="TBT16" s="113"/>
      <c r="TBU16" s="113"/>
      <c r="TBV16" s="113"/>
      <c r="TBW16" s="113"/>
      <c r="TBX16" s="113"/>
      <c r="TBY16" s="113"/>
      <c r="TBZ16" s="113"/>
      <c r="TCA16" s="113"/>
      <c r="TCB16" s="113"/>
      <c r="TCC16" s="113"/>
      <c r="TCD16" s="113"/>
      <c r="TCE16" s="113"/>
      <c r="TCF16" s="113"/>
      <c r="TCG16" s="113"/>
      <c r="TCH16" s="113"/>
      <c r="TCI16" s="113"/>
      <c r="TCJ16" s="113"/>
      <c r="TCK16" s="113"/>
      <c r="TCL16" s="113"/>
      <c r="TCM16" s="113"/>
      <c r="TCN16" s="113"/>
      <c r="TCO16" s="113"/>
      <c r="TCP16" s="113"/>
      <c r="TCQ16" s="113"/>
      <c r="TCR16" s="113"/>
      <c r="TCS16" s="113"/>
      <c r="TCT16" s="113"/>
      <c r="TCU16" s="113"/>
      <c r="TCV16" s="113"/>
      <c r="TCW16" s="113"/>
      <c r="TCX16" s="113"/>
      <c r="TCY16" s="113"/>
      <c r="TCZ16" s="113"/>
      <c r="TDA16" s="113"/>
      <c r="TDB16" s="113"/>
      <c r="TDC16" s="113"/>
      <c r="TDD16" s="113"/>
      <c r="TDE16" s="113"/>
      <c r="TDF16" s="113"/>
      <c r="TDG16" s="113"/>
      <c r="TDH16" s="113"/>
      <c r="TDI16" s="113"/>
      <c r="TDJ16" s="113"/>
      <c r="TDK16" s="113"/>
      <c r="TDL16" s="113"/>
      <c r="TDM16" s="113"/>
      <c r="TDN16" s="113"/>
      <c r="TDO16" s="113"/>
      <c r="TDP16" s="113"/>
      <c r="TDQ16" s="113"/>
      <c r="TDR16" s="113"/>
      <c r="TDS16" s="113"/>
      <c r="TDT16" s="113"/>
      <c r="TDU16" s="113"/>
      <c r="TDV16" s="113"/>
      <c r="TDW16" s="113"/>
      <c r="TDX16" s="113"/>
      <c r="TDY16" s="113"/>
      <c r="TDZ16" s="113"/>
      <c r="TEA16" s="113"/>
      <c r="TEB16" s="113"/>
      <c r="TEC16" s="113"/>
      <c r="TED16" s="113"/>
      <c r="TEE16" s="113"/>
      <c r="TEF16" s="113"/>
      <c r="TEG16" s="113"/>
      <c r="TEH16" s="113"/>
      <c r="TEI16" s="113"/>
      <c r="TEJ16" s="113"/>
      <c r="TEK16" s="113"/>
      <c r="TEL16" s="113"/>
      <c r="TEM16" s="113"/>
      <c r="TEN16" s="113"/>
      <c r="TEO16" s="113"/>
      <c r="TEP16" s="113"/>
      <c r="TEQ16" s="113"/>
      <c r="TER16" s="113"/>
      <c r="TES16" s="113"/>
      <c r="TET16" s="113"/>
      <c r="TEU16" s="113"/>
      <c r="TEV16" s="113"/>
      <c r="TEW16" s="113"/>
      <c r="TEX16" s="113"/>
      <c r="TEY16" s="113"/>
      <c r="TEZ16" s="113"/>
      <c r="TFA16" s="113"/>
      <c r="TFB16" s="113"/>
      <c r="TFC16" s="113"/>
      <c r="TFD16" s="113"/>
      <c r="TFE16" s="113"/>
      <c r="TFF16" s="113"/>
      <c r="TFG16" s="113"/>
      <c r="TFH16" s="113"/>
      <c r="TFI16" s="113"/>
      <c r="TFJ16" s="113"/>
      <c r="TFK16" s="113"/>
      <c r="TFL16" s="113"/>
      <c r="TFM16" s="113"/>
      <c r="TFN16" s="113"/>
      <c r="TFO16" s="113"/>
      <c r="TFP16" s="113"/>
      <c r="TFQ16" s="113"/>
      <c r="TFR16" s="113"/>
      <c r="TFS16" s="113"/>
      <c r="TFT16" s="113"/>
      <c r="TFU16" s="113"/>
      <c r="TFV16" s="113"/>
      <c r="TFW16" s="113"/>
      <c r="TFX16" s="113"/>
      <c r="TFY16" s="113"/>
      <c r="TFZ16" s="113"/>
      <c r="TGA16" s="113"/>
      <c r="TGB16" s="113"/>
      <c r="TGC16" s="113"/>
      <c r="TGD16" s="113"/>
      <c r="TGE16" s="113"/>
      <c r="TGF16" s="113"/>
      <c r="TGG16" s="113"/>
      <c r="TGH16" s="113"/>
      <c r="TGI16" s="113"/>
      <c r="TGJ16" s="113"/>
      <c r="TGK16" s="113"/>
      <c r="TGL16" s="113"/>
      <c r="TGM16" s="113"/>
      <c r="TGN16" s="113"/>
      <c r="TGO16" s="113"/>
      <c r="TGP16" s="113"/>
      <c r="TGQ16" s="113"/>
      <c r="TGR16" s="113"/>
      <c r="TGS16" s="113"/>
      <c r="TGT16" s="113"/>
      <c r="TGU16" s="113"/>
      <c r="TGV16" s="113"/>
      <c r="TGW16" s="113"/>
      <c r="TGX16" s="113"/>
      <c r="TGY16" s="113"/>
      <c r="TGZ16" s="113"/>
      <c r="THA16" s="113"/>
      <c r="THB16" s="113"/>
      <c r="THC16" s="113"/>
      <c r="THD16" s="113"/>
      <c r="THE16" s="113"/>
      <c r="THF16" s="113"/>
      <c r="THG16" s="113"/>
      <c r="THH16" s="113"/>
      <c r="THI16" s="113"/>
      <c r="THJ16" s="113"/>
      <c r="THK16" s="113"/>
      <c r="THL16" s="113"/>
      <c r="THM16" s="113"/>
      <c r="THN16" s="113"/>
      <c r="THO16" s="113"/>
      <c r="THP16" s="113"/>
      <c r="THQ16" s="113"/>
      <c r="THR16" s="113"/>
      <c r="THS16" s="113"/>
      <c r="THT16" s="113"/>
      <c r="THU16" s="113"/>
      <c r="THV16" s="113"/>
      <c r="THW16" s="113"/>
      <c r="THX16" s="113"/>
      <c r="THY16" s="113"/>
      <c r="THZ16" s="113"/>
      <c r="TIA16" s="113"/>
      <c r="TIB16" s="113"/>
      <c r="TIC16" s="113"/>
      <c r="TID16" s="113"/>
      <c r="TIE16" s="113"/>
      <c r="TIF16" s="113"/>
      <c r="TIG16" s="113"/>
      <c r="TIH16" s="113"/>
      <c r="TII16" s="113"/>
      <c r="TIJ16" s="113"/>
      <c r="TIK16" s="113"/>
      <c r="TIL16" s="113"/>
      <c r="TIM16" s="113"/>
      <c r="TIN16" s="113"/>
      <c r="TIO16" s="113"/>
      <c r="TIP16" s="113"/>
      <c r="TIQ16" s="113"/>
      <c r="TIR16" s="113"/>
      <c r="TIS16" s="113"/>
      <c r="TIT16" s="113"/>
      <c r="TIU16" s="113"/>
      <c r="TIV16" s="113"/>
      <c r="TIW16" s="113"/>
      <c r="TIX16" s="113"/>
      <c r="TIY16" s="113"/>
      <c r="TIZ16" s="113"/>
      <c r="TJA16" s="113"/>
      <c r="TJB16" s="113"/>
      <c r="TJC16" s="113"/>
      <c r="TJD16" s="113"/>
      <c r="TJE16" s="113"/>
      <c r="TJF16" s="113"/>
      <c r="TJG16" s="113"/>
      <c r="TJH16" s="113"/>
      <c r="TJI16" s="113"/>
      <c r="TJJ16" s="113"/>
      <c r="TJK16" s="113"/>
      <c r="TJL16" s="113"/>
      <c r="TJM16" s="113"/>
      <c r="TJN16" s="113"/>
      <c r="TJO16" s="113"/>
      <c r="TJP16" s="113"/>
      <c r="TJQ16" s="113"/>
      <c r="TJR16" s="113"/>
      <c r="TJS16" s="113"/>
      <c r="TJT16" s="113"/>
      <c r="TJU16" s="113"/>
      <c r="TJV16" s="113"/>
      <c r="TJW16" s="113"/>
      <c r="TJX16" s="113"/>
      <c r="TJY16" s="113"/>
      <c r="TJZ16" s="113"/>
      <c r="TKA16" s="113"/>
      <c r="TKB16" s="113"/>
      <c r="TKC16" s="113"/>
      <c r="TKD16" s="113"/>
      <c r="TKE16" s="113"/>
      <c r="TKF16" s="113"/>
      <c r="TKG16" s="113"/>
      <c r="TKH16" s="113"/>
      <c r="TKI16" s="113"/>
      <c r="TKJ16" s="113"/>
      <c r="TKK16" s="113"/>
      <c r="TKL16" s="113"/>
      <c r="TKM16" s="113"/>
      <c r="TKN16" s="113"/>
      <c r="TKO16" s="113"/>
      <c r="TKP16" s="113"/>
      <c r="TKQ16" s="113"/>
      <c r="TKR16" s="113"/>
      <c r="TKS16" s="113"/>
      <c r="TKT16" s="113"/>
      <c r="TKU16" s="113"/>
      <c r="TKV16" s="113"/>
      <c r="TKW16" s="113"/>
      <c r="TKX16" s="113"/>
      <c r="TKY16" s="113"/>
      <c r="TKZ16" s="113"/>
      <c r="TLA16" s="113"/>
      <c r="TLB16" s="113"/>
      <c r="TLC16" s="113"/>
      <c r="TLD16" s="113"/>
      <c r="TLE16" s="113"/>
      <c r="TLF16" s="113"/>
      <c r="TLG16" s="113"/>
      <c r="TLH16" s="113"/>
      <c r="TLI16" s="113"/>
      <c r="TLJ16" s="113"/>
      <c r="TLK16" s="113"/>
      <c r="TLL16" s="113"/>
      <c r="TLM16" s="113"/>
      <c r="TLN16" s="113"/>
      <c r="TLO16" s="113"/>
      <c r="TLP16" s="113"/>
      <c r="TLQ16" s="113"/>
      <c r="TLR16" s="113"/>
      <c r="TLS16" s="113"/>
      <c r="TLT16" s="113"/>
      <c r="TLU16" s="113"/>
      <c r="TLV16" s="113"/>
      <c r="TLW16" s="113"/>
      <c r="TLX16" s="113"/>
      <c r="TLY16" s="113"/>
      <c r="TLZ16" s="113"/>
      <c r="TMA16" s="113"/>
      <c r="TMB16" s="113"/>
      <c r="TMC16" s="113"/>
      <c r="TMD16" s="113"/>
      <c r="TME16" s="113"/>
      <c r="TMF16" s="113"/>
      <c r="TMG16" s="113"/>
      <c r="TMH16" s="113"/>
      <c r="TMI16" s="113"/>
      <c r="TMJ16" s="113"/>
      <c r="TMK16" s="113"/>
      <c r="TML16" s="113"/>
      <c r="TMM16" s="113"/>
      <c r="TMN16" s="113"/>
      <c r="TMO16" s="113"/>
      <c r="TMP16" s="113"/>
      <c r="TMQ16" s="113"/>
      <c r="TMR16" s="113"/>
      <c r="TMS16" s="113"/>
      <c r="TMT16" s="113"/>
      <c r="TMU16" s="113"/>
      <c r="TMV16" s="113"/>
      <c r="TMW16" s="113"/>
      <c r="TMX16" s="113"/>
      <c r="TMY16" s="113"/>
      <c r="TMZ16" s="113"/>
      <c r="TNA16" s="113"/>
      <c r="TNB16" s="113"/>
      <c r="TNC16" s="113"/>
      <c r="TND16" s="113"/>
      <c r="TNE16" s="113"/>
      <c r="TNF16" s="113"/>
      <c r="TNG16" s="113"/>
      <c r="TNH16" s="113"/>
      <c r="TNI16" s="113"/>
      <c r="TNJ16" s="113"/>
      <c r="TNK16" s="113"/>
      <c r="TNL16" s="113"/>
      <c r="TNM16" s="113"/>
      <c r="TNN16" s="113"/>
      <c r="TNO16" s="113"/>
      <c r="TNP16" s="113"/>
      <c r="TNQ16" s="113"/>
      <c r="TNR16" s="113"/>
      <c r="TNS16" s="113"/>
      <c r="TNT16" s="113"/>
      <c r="TNU16" s="113"/>
      <c r="TNV16" s="113"/>
      <c r="TNW16" s="113"/>
      <c r="TNX16" s="113"/>
      <c r="TNY16" s="113"/>
      <c r="TNZ16" s="113"/>
      <c r="TOA16" s="113"/>
      <c r="TOB16" s="113"/>
      <c r="TOC16" s="113"/>
      <c r="TOD16" s="113"/>
      <c r="TOE16" s="113"/>
      <c r="TOF16" s="113"/>
      <c r="TOG16" s="113"/>
      <c r="TOH16" s="113"/>
      <c r="TOI16" s="113"/>
      <c r="TOJ16" s="113"/>
      <c r="TOK16" s="113"/>
      <c r="TOL16" s="113"/>
      <c r="TOM16" s="113"/>
      <c r="TON16" s="113"/>
      <c r="TOO16" s="113"/>
      <c r="TOP16" s="113"/>
      <c r="TOQ16" s="113"/>
      <c r="TOR16" s="113"/>
      <c r="TOS16" s="113"/>
      <c r="TOT16" s="113"/>
      <c r="TOU16" s="113"/>
      <c r="TOV16" s="113"/>
      <c r="TOW16" s="113"/>
      <c r="TOX16" s="113"/>
      <c r="TOY16" s="113"/>
      <c r="TOZ16" s="113"/>
      <c r="TPA16" s="113"/>
      <c r="TPB16" s="113"/>
      <c r="TPC16" s="113"/>
      <c r="TPD16" s="113"/>
      <c r="TPE16" s="113"/>
      <c r="TPF16" s="113"/>
      <c r="TPG16" s="113"/>
      <c r="TPH16" s="113"/>
      <c r="TPI16" s="113"/>
      <c r="TPJ16" s="113"/>
      <c r="TPK16" s="113"/>
      <c r="TPL16" s="113"/>
      <c r="TPM16" s="113"/>
      <c r="TPN16" s="113"/>
      <c r="TPO16" s="113"/>
      <c r="TPP16" s="113"/>
      <c r="TPQ16" s="113"/>
      <c r="TPR16" s="113"/>
      <c r="TPS16" s="113"/>
      <c r="TPT16" s="113"/>
      <c r="TPU16" s="113"/>
      <c r="TPV16" s="113"/>
      <c r="TPW16" s="113"/>
      <c r="TPX16" s="113"/>
      <c r="TPY16" s="113"/>
      <c r="TPZ16" s="113"/>
      <c r="TQA16" s="113"/>
      <c r="TQB16" s="113"/>
      <c r="TQC16" s="113"/>
      <c r="TQD16" s="113"/>
      <c r="TQE16" s="113"/>
      <c r="TQF16" s="113"/>
      <c r="TQG16" s="113"/>
      <c r="TQH16" s="113"/>
      <c r="TQI16" s="113"/>
      <c r="TQJ16" s="113"/>
      <c r="TQK16" s="113"/>
      <c r="TQL16" s="113"/>
      <c r="TQM16" s="113"/>
      <c r="TQN16" s="113"/>
      <c r="TQO16" s="113"/>
      <c r="TQP16" s="113"/>
      <c r="TQQ16" s="113"/>
      <c r="TQR16" s="113"/>
      <c r="TQS16" s="113"/>
      <c r="TQT16" s="113"/>
      <c r="TQU16" s="113"/>
      <c r="TQV16" s="113"/>
      <c r="TQW16" s="113"/>
      <c r="TQX16" s="113"/>
      <c r="TQY16" s="113"/>
      <c r="TQZ16" s="113"/>
      <c r="TRA16" s="113"/>
      <c r="TRB16" s="113"/>
      <c r="TRC16" s="113"/>
      <c r="TRD16" s="113"/>
      <c r="TRE16" s="113"/>
      <c r="TRF16" s="113"/>
      <c r="TRG16" s="113"/>
      <c r="TRH16" s="113"/>
      <c r="TRI16" s="113"/>
      <c r="TRJ16" s="113"/>
      <c r="TRK16" s="113"/>
      <c r="TRL16" s="113"/>
      <c r="TRM16" s="113"/>
      <c r="TRN16" s="113"/>
      <c r="TRO16" s="113"/>
      <c r="TRP16" s="113"/>
      <c r="TRQ16" s="113"/>
      <c r="TRR16" s="113"/>
      <c r="TRS16" s="113"/>
      <c r="TRT16" s="113"/>
      <c r="TRU16" s="113"/>
      <c r="TRV16" s="113"/>
      <c r="TRW16" s="113"/>
      <c r="TRX16" s="113"/>
      <c r="TRY16" s="113"/>
      <c r="TRZ16" s="113"/>
      <c r="TSA16" s="113"/>
      <c r="TSB16" s="113"/>
      <c r="TSC16" s="113"/>
      <c r="TSD16" s="113"/>
      <c r="TSE16" s="113"/>
      <c r="TSF16" s="113"/>
      <c r="TSG16" s="113"/>
      <c r="TSH16" s="113"/>
      <c r="TSI16" s="113"/>
      <c r="TSJ16" s="113"/>
      <c r="TSK16" s="113"/>
      <c r="TSL16" s="113"/>
      <c r="TSM16" s="113"/>
      <c r="TSN16" s="113"/>
      <c r="TSO16" s="113"/>
      <c r="TSP16" s="113"/>
      <c r="TSQ16" s="113"/>
      <c r="TSR16" s="113"/>
      <c r="TSS16" s="113"/>
      <c r="TST16" s="113"/>
      <c r="TSU16" s="113"/>
      <c r="TSV16" s="113"/>
      <c r="TSW16" s="113"/>
      <c r="TSX16" s="113"/>
      <c r="TSY16" s="113"/>
      <c r="TSZ16" s="113"/>
      <c r="TTA16" s="113"/>
      <c r="TTB16" s="113"/>
      <c r="TTC16" s="113"/>
      <c r="TTD16" s="113"/>
      <c r="TTE16" s="113"/>
      <c r="TTF16" s="113"/>
      <c r="TTG16" s="113"/>
      <c r="TTH16" s="113"/>
      <c r="TTI16" s="113"/>
      <c r="TTJ16" s="113"/>
      <c r="TTK16" s="113"/>
      <c r="TTL16" s="113"/>
      <c r="TTM16" s="113"/>
      <c r="TTN16" s="113"/>
      <c r="TTO16" s="113"/>
      <c r="TTP16" s="113"/>
      <c r="TTQ16" s="113"/>
      <c r="TTR16" s="113"/>
      <c r="TTS16" s="113"/>
      <c r="TTT16" s="113"/>
      <c r="TTU16" s="113"/>
      <c r="TTV16" s="113"/>
      <c r="TTW16" s="113"/>
      <c r="TTX16" s="113"/>
      <c r="TTY16" s="113"/>
      <c r="TTZ16" s="113"/>
      <c r="TUA16" s="113"/>
      <c r="TUB16" s="113"/>
      <c r="TUC16" s="113"/>
      <c r="TUD16" s="113"/>
      <c r="TUE16" s="113"/>
      <c r="TUF16" s="113"/>
      <c r="TUG16" s="113"/>
      <c r="TUH16" s="113"/>
      <c r="TUI16" s="113"/>
      <c r="TUJ16" s="113"/>
      <c r="TUK16" s="113"/>
      <c r="TUL16" s="113"/>
      <c r="TUM16" s="113"/>
      <c r="TUN16" s="113"/>
      <c r="TUO16" s="113"/>
      <c r="TUP16" s="113"/>
      <c r="TUQ16" s="113"/>
      <c r="TUR16" s="113"/>
      <c r="TUS16" s="113"/>
      <c r="TUT16" s="113"/>
      <c r="TUU16" s="113"/>
      <c r="TUV16" s="113"/>
      <c r="TUW16" s="113"/>
      <c r="TUX16" s="113"/>
      <c r="TUY16" s="113"/>
      <c r="TUZ16" s="113"/>
      <c r="TVA16" s="113"/>
      <c r="TVB16" s="113"/>
      <c r="TVC16" s="113"/>
      <c r="TVD16" s="113"/>
      <c r="TVE16" s="113"/>
      <c r="TVF16" s="113"/>
      <c r="TVG16" s="113"/>
      <c r="TVH16" s="113"/>
      <c r="TVI16" s="113"/>
      <c r="TVJ16" s="113"/>
      <c r="TVK16" s="113"/>
      <c r="TVL16" s="113"/>
      <c r="TVM16" s="113"/>
      <c r="TVN16" s="113"/>
      <c r="TVO16" s="113"/>
      <c r="TVP16" s="113"/>
      <c r="TVQ16" s="113"/>
      <c r="TVR16" s="113"/>
      <c r="TVS16" s="113"/>
      <c r="TVT16" s="113"/>
      <c r="TVU16" s="113"/>
      <c r="TVV16" s="113"/>
      <c r="TVW16" s="113"/>
      <c r="TVX16" s="113"/>
      <c r="TVY16" s="113"/>
      <c r="TVZ16" s="113"/>
      <c r="TWA16" s="113"/>
      <c r="TWB16" s="113"/>
      <c r="TWC16" s="113"/>
      <c r="TWD16" s="113"/>
      <c r="TWE16" s="113"/>
      <c r="TWF16" s="113"/>
      <c r="TWG16" s="113"/>
      <c r="TWH16" s="113"/>
      <c r="TWI16" s="113"/>
      <c r="TWJ16" s="113"/>
      <c r="TWK16" s="113"/>
      <c r="TWL16" s="113"/>
      <c r="TWM16" s="113"/>
      <c r="TWN16" s="113"/>
      <c r="TWO16" s="113"/>
      <c r="TWP16" s="113"/>
      <c r="TWQ16" s="113"/>
      <c r="TWR16" s="113"/>
      <c r="TWS16" s="113"/>
      <c r="TWT16" s="113"/>
      <c r="TWU16" s="113"/>
      <c r="TWV16" s="113"/>
      <c r="TWW16" s="113"/>
      <c r="TWX16" s="113"/>
      <c r="TWY16" s="113"/>
      <c r="TWZ16" s="113"/>
      <c r="TXA16" s="113"/>
      <c r="TXB16" s="113"/>
      <c r="TXC16" s="113"/>
      <c r="TXD16" s="113"/>
      <c r="TXE16" s="113"/>
      <c r="TXF16" s="113"/>
      <c r="TXG16" s="113"/>
      <c r="TXH16" s="113"/>
      <c r="TXI16" s="113"/>
      <c r="TXJ16" s="113"/>
      <c r="TXK16" s="113"/>
      <c r="TXL16" s="113"/>
      <c r="TXM16" s="113"/>
      <c r="TXN16" s="113"/>
      <c r="TXO16" s="113"/>
      <c r="TXP16" s="113"/>
      <c r="TXQ16" s="113"/>
      <c r="TXR16" s="113"/>
      <c r="TXS16" s="113"/>
      <c r="TXT16" s="113"/>
      <c r="TXU16" s="113"/>
      <c r="TXV16" s="113"/>
      <c r="TXW16" s="113"/>
      <c r="TXX16" s="113"/>
      <c r="TXY16" s="113"/>
      <c r="TXZ16" s="113"/>
      <c r="TYA16" s="113"/>
      <c r="TYB16" s="113"/>
      <c r="TYC16" s="113"/>
      <c r="TYD16" s="113"/>
      <c r="TYE16" s="113"/>
      <c r="TYF16" s="113"/>
      <c r="TYG16" s="113"/>
      <c r="TYH16" s="113"/>
      <c r="TYI16" s="113"/>
      <c r="TYJ16" s="113"/>
      <c r="TYK16" s="113"/>
      <c r="TYL16" s="113"/>
      <c r="TYM16" s="113"/>
      <c r="TYN16" s="113"/>
      <c r="TYO16" s="113"/>
      <c r="TYP16" s="113"/>
      <c r="TYQ16" s="113"/>
      <c r="TYR16" s="113"/>
      <c r="TYS16" s="113"/>
      <c r="TYT16" s="113"/>
      <c r="TYU16" s="113"/>
      <c r="TYV16" s="113"/>
      <c r="TYW16" s="113"/>
      <c r="TYX16" s="113"/>
      <c r="TYY16" s="113"/>
      <c r="TYZ16" s="113"/>
      <c r="TZA16" s="113"/>
      <c r="TZB16" s="113"/>
      <c r="TZC16" s="113"/>
      <c r="TZD16" s="113"/>
      <c r="TZE16" s="113"/>
      <c r="TZF16" s="113"/>
      <c r="TZG16" s="113"/>
      <c r="TZH16" s="113"/>
      <c r="TZI16" s="113"/>
      <c r="TZJ16" s="113"/>
      <c r="TZK16" s="113"/>
      <c r="TZL16" s="113"/>
      <c r="TZM16" s="113"/>
      <c r="TZN16" s="113"/>
      <c r="TZO16" s="113"/>
      <c r="TZP16" s="113"/>
      <c r="TZQ16" s="113"/>
      <c r="TZR16" s="113"/>
      <c r="TZS16" s="113"/>
      <c r="TZT16" s="113"/>
      <c r="TZU16" s="113"/>
      <c r="TZV16" s="113"/>
      <c r="TZW16" s="113"/>
      <c r="TZX16" s="113"/>
      <c r="TZY16" s="113"/>
      <c r="TZZ16" s="113"/>
      <c r="UAA16" s="113"/>
      <c r="UAB16" s="113"/>
      <c r="UAC16" s="113"/>
      <c r="UAD16" s="113"/>
      <c r="UAE16" s="113"/>
      <c r="UAF16" s="113"/>
      <c r="UAG16" s="113"/>
      <c r="UAH16" s="113"/>
      <c r="UAI16" s="113"/>
      <c r="UAJ16" s="113"/>
      <c r="UAK16" s="113"/>
      <c r="UAL16" s="113"/>
      <c r="UAM16" s="113"/>
      <c r="UAN16" s="113"/>
      <c r="UAO16" s="113"/>
      <c r="UAP16" s="113"/>
      <c r="UAQ16" s="113"/>
      <c r="UAR16" s="113"/>
      <c r="UAS16" s="113"/>
      <c r="UAT16" s="113"/>
      <c r="UAU16" s="113"/>
      <c r="UAV16" s="113"/>
      <c r="UAW16" s="113"/>
      <c r="UAX16" s="113"/>
      <c r="UAY16" s="113"/>
      <c r="UAZ16" s="113"/>
      <c r="UBA16" s="113"/>
      <c r="UBB16" s="113"/>
      <c r="UBC16" s="113"/>
      <c r="UBD16" s="113"/>
      <c r="UBE16" s="113"/>
      <c r="UBF16" s="113"/>
      <c r="UBG16" s="113"/>
      <c r="UBH16" s="113"/>
      <c r="UBI16" s="113"/>
      <c r="UBJ16" s="113"/>
      <c r="UBK16" s="113"/>
      <c r="UBL16" s="113"/>
      <c r="UBM16" s="113"/>
      <c r="UBN16" s="113"/>
      <c r="UBO16" s="113"/>
      <c r="UBP16" s="113"/>
      <c r="UBQ16" s="113"/>
      <c r="UBR16" s="113"/>
      <c r="UBS16" s="113"/>
      <c r="UBT16" s="113"/>
      <c r="UBU16" s="113"/>
      <c r="UBV16" s="113"/>
      <c r="UBW16" s="113"/>
      <c r="UBX16" s="113"/>
      <c r="UBY16" s="113"/>
      <c r="UBZ16" s="113"/>
      <c r="UCA16" s="113"/>
      <c r="UCB16" s="113"/>
      <c r="UCC16" s="113"/>
      <c r="UCD16" s="113"/>
      <c r="UCE16" s="113"/>
      <c r="UCF16" s="113"/>
      <c r="UCG16" s="113"/>
      <c r="UCH16" s="113"/>
      <c r="UCI16" s="113"/>
      <c r="UCJ16" s="113"/>
      <c r="UCK16" s="113"/>
      <c r="UCL16" s="113"/>
      <c r="UCM16" s="113"/>
      <c r="UCN16" s="113"/>
      <c r="UCO16" s="113"/>
      <c r="UCP16" s="113"/>
      <c r="UCQ16" s="113"/>
      <c r="UCR16" s="113"/>
      <c r="UCS16" s="113"/>
      <c r="UCT16" s="113"/>
      <c r="UCU16" s="113"/>
      <c r="UCV16" s="113"/>
      <c r="UCW16" s="113"/>
      <c r="UCX16" s="113"/>
      <c r="UCY16" s="113"/>
      <c r="UCZ16" s="113"/>
      <c r="UDA16" s="113"/>
      <c r="UDB16" s="113"/>
      <c r="UDC16" s="113"/>
      <c r="UDD16" s="113"/>
      <c r="UDE16" s="113"/>
      <c r="UDF16" s="113"/>
      <c r="UDG16" s="113"/>
      <c r="UDH16" s="113"/>
      <c r="UDI16" s="113"/>
      <c r="UDJ16" s="113"/>
      <c r="UDK16" s="113"/>
      <c r="UDL16" s="113"/>
      <c r="UDM16" s="113"/>
      <c r="UDN16" s="113"/>
      <c r="UDO16" s="113"/>
      <c r="UDP16" s="113"/>
      <c r="UDQ16" s="113"/>
      <c r="UDR16" s="113"/>
      <c r="UDS16" s="113"/>
      <c r="UDT16" s="113"/>
      <c r="UDU16" s="113"/>
      <c r="UDV16" s="113"/>
      <c r="UDW16" s="113"/>
      <c r="UDX16" s="113"/>
      <c r="UDY16" s="113"/>
      <c r="UDZ16" s="113"/>
      <c r="UEA16" s="113"/>
      <c r="UEB16" s="113"/>
      <c r="UEC16" s="113"/>
      <c r="UED16" s="113"/>
      <c r="UEE16" s="113"/>
      <c r="UEF16" s="113"/>
      <c r="UEG16" s="113"/>
      <c r="UEH16" s="113"/>
      <c r="UEI16" s="113"/>
      <c r="UEJ16" s="113"/>
      <c r="UEK16" s="113"/>
      <c r="UEL16" s="113"/>
      <c r="UEM16" s="113"/>
      <c r="UEN16" s="113"/>
      <c r="UEO16" s="113"/>
      <c r="UEP16" s="113"/>
      <c r="UEQ16" s="113"/>
      <c r="UER16" s="113"/>
      <c r="UES16" s="113"/>
      <c r="UET16" s="113"/>
      <c r="UEU16" s="113"/>
      <c r="UEV16" s="113"/>
      <c r="UEW16" s="113"/>
      <c r="UEX16" s="113"/>
      <c r="UEY16" s="113"/>
      <c r="UEZ16" s="113"/>
      <c r="UFA16" s="113"/>
      <c r="UFB16" s="113"/>
      <c r="UFC16" s="113"/>
      <c r="UFD16" s="113"/>
      <c r="UFE16" s="113"/>
      <c r="UFF16" s="113"/>
      <c r="UFG16" s="113"/>
      <c r="UFH16" s="113"/>
      <c r="UFI16" s="113"/>
      <c r="UFJ16" s="113"/>
      <c r="UFK16" s="113"/>
      <c r="UFL16" s="113"/>
      <c r="UFM16" s="113"/>
      <c r="UFN16" s="113"/>
      <c r="UFO16" s="113"/>
      <c r="UFP16" s="113"/>
      <c r="UFQ16" s="113"/>
      <c r="UFR16" s="113"/>
      <c r="UFS16" s="113"/>
      <c r="UFT16" s="113"/>
      <c r="UFU16" s="113"/>
      <c r="UFV16" s="113"/>
      <c r="UFW16" s="113"/>
      <c r="UFX16" s="113"/>
      <c r="UFY16" s="113"/>
      <c r="UFZ16" s="113"/>
      <c r="UGA16" s="113"/>
      <c r="UGB16" s="113"/>
      <c r="UGC16" s="113"/>
      <c r="UGD16" s="113"/>
      <c r="UGE16" s="113"/>
      <c r="UGF16" s="113"/>
      <c r="UGG16" s="113"/>
      <c r="UGH16" s="113"/>
      <c r="UGI16" s="113"/>
      <c r="UGJ16" s="113"/>
      <c r="UGK16" s="113"/>
      <c r="UGL16" s="113"/>
      <c r="UGM16" s="113"/>
      <c r="UGN16" s="113"/>
      <c r="UGO16" s="113"/>
      <c r="UGP16" s="113"/>
      <c r="UGQ16" s="113"/>
      <c r="UGR16" s="113"/>
      <c r="UGS16" s="113"/>
      <c r="UGT16" s="113"/>
      <c r="UGU16" s="113"/>
      <c r="UGV16" s="113"/>
      <c r="UGW16" s="113"/>
      <c r="UGX16" s="113"/>
      <c r="UGY16" s="113"/>
      <c r="UGZ16" s="113"/>
      <c r="UHA16" s="113"/>
      <c r="UHB16" s="113"/>
      <c r="UHC16" s="113"/>
      <c r="UHD16" s="113"/>
      <c r="UHE16" s="113"/>
      <c r="UHF16" s="113"/>
      <c r="UHG16" s="113"/>
      <c r="UHH16" s="113"/>
      <c r="UHI16" s="113"/>
      <c r="UHJ16" s="113"/>
      <c r="UHK16" s="113"/>
      <c r="UHL16" s="113"/>
      <c r="UHM16" s="113"/>
      <c r="UHN16" s="113"/>
      <c r="UHO16" s="113"/>
      <c r="UHP16" s="113"/>
      <c r="UHQ16" s="113"/>
      <c r="UHR16" s="113"/>
      <c r="UHS16" s="113"/>
      <c r="UHT16" s="113"/>
      <c r="UHU16" s="113"/>
      <c r="UHV16" s="113"/>
      <c r="UHW16" s="113"/>
      <c r="UHX16" s="113"/>
      <c r="UHY16" s="113"/>
      <c r="UHZ16" s="113"/>
      <c r="UIA16" s="113"/>
      <c r="UIB16" s="113"/>
      <c r="UIC16" s="113"/>
      <c r="UID16" s="113"/>
      <c r="UIE16" s="113"/>
      <c r="UIF16" s="113"/>
      <c r="UIG16" s="113"/>
      <c r="UIH16" s="113"/>
      <c r="UII16" s="113"/>
      <c r="UIJ16" s="113"/>
      <c r="UIK16" s="113"/>
      <c r="UIL16" s="113"/>
      <c r="UIM16" s="113"/>
      <c r="UIN16" s="113"/>
      <c r="UIO16" s="113"/>
      <c r="UIP16" s="113"/>
      <c r="UIQ16" s="113"/>
      <c r="UIR16" s="113"/>
      <c r="UIS16" s="113"/>
      <c r="UIT16" s="113"/>
      <c r="UIU16" s="113"/>
      <c r="UIV16" s="113"/>
      <c r="UIW16" s="113"/>
      <c r="UIX16" s="113"/>
      <c r="UIY16" s="113"/>
      <c r="UIZ16" s="113"/>
      <c r="UJA16" s="113"/>
      <c r="UJB16" s="113"/>
      <c r="UJC16" s="113"/>
      <c r="UJD16" s="113"/>
      <c r="UJE16" s="113"/>
      <c r="UJF16" s="113"/>
      <c r="UJG16" s="113"/>
      <c r="UJH16" s="113"/>
      <c r="UJI16" s="113"/>
      <c r="UJJ16" s="113"/>
      <c r="UJK16" s="113"/>
      <c r="UJL16" s="113"/>
      <c r="UJM16" s="113"/>
      <c r="UJN16" s="113"/>
      <c r="UJO16" s="113"/>
      <c r="UJP16" s="113"/>
      <c r="UJQ16" s="113"/>
      <c r="UJR16" s="113"/>
      <c r="UJS16" s="113"/>
      <c r="UJT16" s="113"/>
      <c r="UJU16" s="113"/>
      <c r="UJV16" s="113"/>
      <c r="UJW16" s="113"/>
      <c r="UJX16" s="113"/>
      <c r="UJY16" s="113"/>
      <c r="UJZ16" s="113"/>
      <c r="UKA16" s="113"/>
      <c r="UKB16" s="113"/>
      <c r="UKC16" s="113"/>
      <c r="UKD16" s="113"/>
      <c r="UKE16" s="113"/>
      <c r="UKF16" s="113"/>
      <c r="UKG16" s="113"/>
      <c r="UKH16" s="113"/>
      <c r="UKI16" s="113"/>
      <c r="UKJ16" s="113"/>
      <c r="UKK16" s="113"/>
      <c r="UKL16" s="113"/>
      <c r="UKM16" s="113"/>
      <c r="UKN16" s="113"/>
      <c r="UKO16" s="113"/>
      <c r="UKP16" s="113"/>
      <c r="UKQ16" s="113"/>
      <c r="UKR16" s="113"/>
      <c r="UKS16" s="113"/>
      <c r="UKT16" s="113"/>
      <c r="UKU16" s="113"/>
      <c r="UKV16" s="113"/>
      <c r="UKW16" s="113"/>
      <c r="UKX16" s="113"/>
      <c r="UKY16" s="113"/>
      <c r="UKZ16" s="113"/>
      <c r="ULA16" s="113"/>
      <c r="ULB16" s="113"/>
      <c r="ULC16" s="113"/>
      <c r="ULD16" s="113"/>
      <c r="ULE16" s="113"/>
      <c r="ULF16" s="113"/>
      <c r="ULG16" s="113"/>
      <c r="ULH16" s="113"/>
      <c r="ULI16" s="113"/>
      <c r="ULJ16" s="113"/>
      <c r="ULK16" s="113"/>
      <c r="ULL16" s="113"/>
      <c r="ULM16" s="113"/>
      <c r="ULN16" s="113"/>
      <c r="ULO16" s="113"/>
      <c r="ULP16" s="113"/>
      <c r="ULQ16" s="113"/>
      <c r="ULR16" s="113"/>
      <c r="ULS16" s="113"/>
      <c r="ULT16" s="113"/>
      <c r="ULU16" s="113"/>
      <c r="ULV16" s="113"/>
      <c r="ULW16" s="113"/>
      <c r="ULX16" s="113"/>
      <c r="ULY16" s="113"/>
      <c r="ULZ16" s="113"/>
      <c r="UMA16" s="113"/>
      <c r="UMB16" s="113"/>
      <c r="UMC16" s="113"/>
      <c r="UMD16" s="113"/>
      <c r="UME16" s="113"/>
      <c r="UMF16" s="113"/>
      <c r="UMG16" s="113"/>
      <c r="UMH16" s="113"/>
      <c r="UMI16" s="113"/>
      <c r="UMJ16" s="113"/>
      <c r="UMK16" s="113"/>
      <c r="UML16" s="113"/>
      <c r="UMM16" s="113"/>
      <c r="UMN16" s="113"/>
      <c r="UMO16" s="113"/>
      <c r="UMP16" s="113"/>
      <c r="UMQ16" s="113"/>
      <c r="UMR16" s="113"/>
      <c r="UMS16" s="113"/>
      <c r="UMT16" s="113"/>
      <c r="UMU16" s="113"/>
      <c r="UMV16" s="113"/>
      <c r="UMW16" s="113"/>
      <c r="UMX16" s="113"/>
      <c r="UMY16" s="113"/>
      <c r="UMZ16" s="113"/>
      <c r="UNA16" s="113"/>
      <c r="UNB16" s="113"/>
      <c r="UNC16" s="113"/>
      <c r="UND16" s="113"/>
      <c r="UNE16" s="113"/>
      <c r="UNF16" s="113"/>
      <c r="UNG16" s="113"/>
      <c r="UNH16" s="113"/>
      <c r="UNI16" s="113"/>
      <c r="UNJ16" s="113"/>
      <c r="UNK16" s="113"/>
      <c r="UNL16" s="113"/>
      <c r="UNM16" s="113"/>
      <c r="UNN16" s="113"/>
      <c r="UNO16" s="113"/>
      <c r="UNP16" s="113"/>
      <c r="UNQ16" s="113"/>
      <c r="UNR16" s="113"/>
      <c r="UNS16" s="113"/>
      <c r="UNT16" s="113"/>
      <c r="UNU16" s="113"/>
      <c r="UNV16" s="113"/>
      <c r="UNW16" s="113"/>
      <c r="UNX16" s="113"/>
      <c r="UNY16" s="113"/>
      <c r="UNZ16" s="113"/>
      <c r="UOA16" s="113"/>
      <c r="UOB16" s="113"/>
      <c r="UOC16" s="113"/>
      <c r="UOD16" s="113"/>
      <c r="UOE16" s="113"/>
      <c r="UOF16" s="113"/>
      <c r="UOG16" s="113"/>
      <c r="UOH16" s="113"/>
      <c r="UOI16" s="113"/>
      <c r="UOJ16" s="113"/>
      <c r="UOK16" s="113"/>
      <c r="UOL16" s="113"/>
      <c r="UOM16" s="113"/>
      <c r="UON16" s="113"/>
      <c r="UOO16" s="113"/>
      <c r="UOP16" s="113"/>
      <c r="UOQ16" s="113"/>
      <c r="UOR16" s="113"/>
      <c r="UOS16" s="113"/>
      <c r="UOT16" s="113"/>
      <c r="UOU16" s="113"/>
      <c r="UOV16" s="113"/>
      <c r="UOW16" s="113"/>
      <c r="UOX16" s="113"/>
      <c r="UOY16" s="113"/>
      <c r="UOZ16" s="113"/>
      <c r="UPA16" s="113"/>
      <c r="UPB16" s="113"/>
      <c r="UPC16" s="113"/>
      <c r="UPD16" s="113"/>
      <c r="UPE16" s="113"/>
      <c r="UPF16" s="113"/>
      <c r="UPG16" s="113"/>
      <c r="UPH16" s="113"/>
      <c r="UPI16" s="113"/>
      <c r="UPJ16" s="113"/>
      <c r="UPK16" s="113"/>
      <c r="UPL16" s="113"/>
      <c r="UPM16" s="113"/>
      <c r="UPN16" s="113"/>
      <c r="UPO16" s="113"/>
      <c r="UPP16" s="113"/>
      <c r="UPQ16" s="113"/>
      <c r="UPR16" s="113"/>
      <c r="UPS16" s="113"/>
      <c r="UPT16" s="113"/>
      <c r="UPU16" s="113"/>
      <c r="UPV16" s="113"/>
      <c r="UPW16" s="113"/>
      <c r="UPX16" s="113"/>
      <c r="UPY16" s="113"/>
      <c r="UPZ16" s="113"/>
      <c r="UQA16" s="113"/>
      <c r="UQB16" s="113"/>
      <c r="UQC16" s="113"/>
      <c r="UQD16" s="113"/>
      <c r="UQE16" s="113"/>
      <c r="UQF16" s="113"/>
      <c r="UQG16" s="113"/>
      <c r="UQH16" s="113"/>
      <c r="UQI16" s="113"/>
      <c r="UQJ16" s="113"/>
      <c r="UQK16" s="113"/>
      <c r="UQL16" s="113"/>
      <c r="UQM16" s="113"/>
      <c r="UQN16" s="113"/>
      <c r="UQO16" s="113"/>
      <c r="UQP16" s="113"/>
      <c r="UQQ16" s="113"/>
      <c r="UQR16" s="113"/>
      <c r="UQS16" s="113"/>
      <c r="UQT16" s="113"/>
      <c r="UQU16" s="113"/>
      <c r="UQV16" s="113"/>
      <c r="UQW16" s="113"/>
      <c r="UQX16" s="113"/>
      <c r="UQY16" s="113"/>
      <c r="UQZ16" s="113"/>
      <c r="URA16" s="113"/>
      <c r="URB16" s="113"/>
      <c r="URC16" s="113"/>
      <c r="URD16" s="113"/>
      <c r="URE16" s="113"/>
      <c r="URF16" s="113"/>
      <c r="URG16" s="113"/>
      <c r="URH16" s="113"/>
      <c r="URI16" s="113"/>
      <c r="URJ16" s="113"/>
      <c r="URK16" s="113"/>
      <c r="URL16" s="113"/>
      <c r="URM16" s="113"/>
      <c r="URN16" s="113"/>
      <c r="URO16" s="113"/>
      <c r="URP16" s="113"/>
      <c r="URQ16" s="113"/>
      <c r="URR16" s="113"/>
      <c r="URS16" s="113"/>
      <c r="URT16" s="113"/>
      <c r="URU16" s="113"/>
      <c r="URV16" s="113"/>
      <c r="URW16" s="113"/>
      <c r="URX16" s="113"/>
      <c r="URY16" s="113"/>
      <c r="URZ16" s="113"/>
      <c r="USA16" s="113"/>
      <c r="USB16" s="113"/>
      <c r="USC16" s="113"/>
      <c r="USD16" s="113"/>
      <c r="USE16" s="113"/>
      <c r="USF16" s="113"/>
      <c r="USG16" s="113"/>
      <c r="USH16" s="113"/>
      <c r="USI16" s="113"/>
      <c r="USJ16" s="113"/>
      <c r="USK16" s="113"/>
      <c r="USL16" s="113"/>
      <c r="USM16" s="113"/>
      <c r="USN16" s="113"/>
      <c r="USO16" s="113"/>
      <c r="USP16" s="113"/>
      <c r="USQ16" s="113"/>
      <c r="USR16" s="113"/>
      <c r="USS16" s="113"/>
      <c r="UST16" s="113"/>
      <c r="USU16" s="113"/>
      <c r="USV16" s="113"/>
      <c r="USW16" s="113"/>
      <c r="USX16" s="113"/>
      <c r="USY16" s="113"/>
      <c r="USZ16" s="113"/>
      <c r="UTA16" s="113"/>
      <c r="UTB16" s="113"/>
      <c r="UTC16" s="113"/>
      <c r="UTD16" s="113"/>
      <c r="UTE16" s="113"/>
      <c r="UTF16" s="113"/>
      <c r="UTG16" s="113"/>
      <c r="UTH16" s="113"/>
      <c r="UTI16" s="113"/>
      <c r="UTJ16" s="113"/>
      <c r="UTK16" s="113"/>
      <c r="UTL16" s="113"/>
      <c r="UTM16" s="113"/>
      <c r="UTN16" s="113"/>
      <c r="UTO16" s="113"/>
      <c r="UTP16" s="113"/>
      <c r="UTQ16" s="113"/>
      <c r="UTR16" s="113"/>
      <c r="UTS16" s="113"/>
      <c r="UTT16" s="113"/>
      <c r="UTU16" s="113"/>
      <c r="UTV16" s="113"/>
      <c r="UTW16" s="113"/>
      <c r="UTX16" s="113"/>
      <c r="UTY16" s="113"/>
      <c r="UTZ16" s="113"/>
      <c r="UUA16" s="113"/>
      <c r="UUB16" s="113"/>
      <c r="UUC16" s="113"/>
      <c r="UUD16" s="113"/>
      <c r="UUE16" s="113"/>
      <c r="UUF16" s="113"/>
      <c r="UUG16" s="113"/>
      <c r="UUH16" s="113"/>
      <c r="UUI16" s="113"/>
      <c r="UUJ16" s="113"/>
      <c r="UUK16" s="113"/>
      <c r="UUL16" s="113"/>
      <c r="UUM16" s="113"/>
      <c r="UUN16" s="113"/>
      <c r="UUO16" s="113"/>
      <c r="UUP16" s="113"/>
      <c r="UUQ16" s="113"/>
      <c r="UUR16" s="113"/>
      <c r="UUS16" s="113"/>
      <c r="UUT16" s="113"/>
      <c r="UUU16" s="113"/>
      <c r="UUV16" s="113"/>
      <c r="UUW16" s="113"/>
      <c r="UUX16" s="113"/>
      <c r="UUY16" s="113"/>
      <c r="UUZ16" s="113"/>
      <c r="UVA16" s="113"/>
      <c r="UVB16" s="113"/>
      <c r="UVC16" s="113"/>
      <c r="UVD16" s="113"/>
      <c r="UVE16" s="113"/>
      <c r="UVF16" s="113"/>
      <c r="UVG16" s="113"/>
      <c r="UVH16" s="113"/>
      <c r="UVI16" s="113"/>
      <c r="UVJ16" s="113"/>
      <c r="UVK16" s="113"/>
      <c r="UVL16" s="113"/>
      <c r="UVM16" s="113"/>
      <c r="UVN16" s="113"/>
      <c r="UVO16" s="113"/>
      <c r="UVP16" s="113"/>
      <c r="UVQ16" s="113"/>
      <c r="UVR16" s="113"/>
      <c r="UVS16" s="113"/>
      <c r="UVT16" s="113"/>
      <c r="UVU16" s="113"/>
      <c r="UVV16" s="113"/>
      <c r="UVW16" s="113"/>
      <c r="UVX16" s="113"/>
      <c r="UVY16" s="113"/>
      <c r="UVZ16" s="113"/>
      <c r="UWA16" s="113"/>
      <c r="UWB16" s="113"/>
      <c r="UWC16" s="113"/>
      <c r="UWD16" s="113"/>
      <c r="UWE16" s="113"/>
      <c r="UWF16" s="113"/>
      <c r="UWG16" s="113"/>
      <c r="UWH16" s="113"/>
      <c r="UWI16" s="113"/>
      <c r="UWJ16" s="113"/>
      <c r="UWK16" s="113"/>
      <c r="UWL16" s="113"/>
      <c r="UWM16" s="113"/>
      <c r="UWN16" s="113"/>
      <c r="UWO16" s="113"/>
      <c r="UWP16" s="113"/>
      <c r="UWQ16" s="113"/>
      <c r="UWR16" s="113"/>
      <c r="UWS16" s="113"/>
      <c r="UWT16" s="113"/>
      <c r="UWU16" s="113"/>
      <c r="UWV16" s="113"/>
      <c r="UWW16" s="113"/>
      <c r="UWX16" s="113"/>
      <c r="UWY16" s="113"/>
      <c r="UWZ16" s="113"/>
      <c r="UXA16" s="113"/>
      <c r="UXB16" s="113"/>
      <c r="UXC16" s="113"/>
      <c r="UXD16" s="113"/>
      <c r="UXE16" s="113"/>
      <c r="UXF16" s="113"/>
      <c r="UXG16" s="113"/>
      <c r="UXH16" s="113"/>
      <c r="UXI16" s="113"/>
      <c r="UXJ16" s="113"/>
      <c r="UXK16" s="113"/>
      <c r="UXL16" s="113"/>
      <c r="UXM16" s="113"/>
      <c r="UXN16" s="113"/>
      <c r="UXO16" s="113"/>
      <c r="UXP16" s="113"/>
      <c r="UXQ16" s="113"/>
      <c r="UXR16" s="113"/>
      <c r="UXS16" s="113"/>
      <c r="UXT16" s="113"/>
      <c r="UXU16" s="113"/>
      <c r="UXV16" s="113"/>
      <c r="UXW16" s="113"/>
      <c r="UXX16" s="113"/>
      <c r="UXY16" s="113"/>
      <c r="UXZ16" s="113"/>
      <c r="UYA16" s="113"/>
      <c r="UYB16" s="113"/>
      <c r="UYC16" s="113"/>
      <c r="UYD16" s="113"/>
      <c r="UYE16" s="113"/>
      <c r="UYF16" s="113"/>
      <c r="UYG16" s="113"/>
      <c r="UYH16" s="113"/>
      <c r="UYI16" s="113"/>
      <c r="UYJ16" s="113"/>
      <c r="UYK16" s="113"/>
      <c r="UYL16" s="113"/>
      <c r="UYM16" s="113"/>
      <c r="UYN16" s="113"/>
      <c r="UYO16" s="113"/>
      <c r="UYP16" s="113"/>
      <c r="UYQ16" s="113"/>
      <c r="UYR16" s="113"/>
      <c r="UYS16" s="113"/>
      <c r="UYT16" s="113"/>
      <c r="UYU16" s="113"/>
      <c r="UYV16" s="113"/>
      <c r="UYW16" s="113"/>
      <c r="UYX16" s="113"/>
      <c r="UYY16" s="113"/>
      <c r="UYZ16" s="113"/>
      <c r="UZA16" s="113"/>
      <c r="UZB16" s="113"/>
      <c r="UZC16" s="113"/>
      <c r="UZD16" s="113"/>
      <c r="UZE16" s="113"/>
      <c r="UZF16" s="113"/>
      <c r="UZG16" s="113"/>
      <c r="UZH16" s="113"/>
      <c r="UZI16" s="113"/>
      <c r="UZJ16" s="113"/>
      <c r="UZK16" s="113"/>
      <c r="UZL16" s="113"/>
      <c r="UZM16" s="113"/>
      <c r="UZN16" s="113"/>
      <c r="UZO16" s="113"/>
      <c r="UZP16" s="113"/>
      <c r="UZQ16" s="113"/>
      <c r="UZR16" s="113"/>
      <c r="UZS16" s="113"/>
      <c r="UZT16" s="113"/>
      <c r="UZU16" s="113"/>
      <c r="UZV16" s="113"/>
      <c r="UZW16" s="113"/>
      <c r="UZX16" s="113"/>
      <c r="UZY16" s="113"/>
      <c r="UZZ16" s="113"/>
      <c r="VAA16" s="113"/>
      <c r="VAB16" s="113"/>
      <c r="VAC16" s="113"/>
      <c r="VAD16" s="113"/>
      <c r="VAE16" s="113"/>
      <c r="VAF16" s="113"/>
      <c r="VAG16" s="113"/>
      <c r="VAH16" s="113"/>
      <c r="VAI16" s="113"/>
      <c r="VAJ16" s="113"/>
      <c r="VAK16" s="113"/>
      <c r="VAL16" s="113"/>
      <c r="VAM16" s="113"/>
      <c r="VAN16" s="113"/>
      <c r="VAO16" s="113"/>
      <c r="VAP16" s="113"/>
      <c r="VAQ16" s="113"/>
      <c r="VAR16" s="113"/>
      <c r="VAS16" s="113"/>
      <c r="VAT16" s="113"/>
      <c r="VAU16" s="113"/>
      <c r="VAV16" s="113"/>
      <c r="VAW16" s="113"/>
      <c r="VAX16" s="113"/>
      <c r="VAY16" s="113"/>
      <c r="VAZ16" s="113"/>
      <c r="VBA16" s="113"/>
      <c r="VBB16" s="113"/>
      <c r="VBC16" s="113"/>
      <c r="VBD16" s="113"/>
      <c r="VBE16" s="113"/>
      <c r="VBF16" s="113"/>
      <c r="VBG16" s="113"/>
      <c r="VBH16" s="113"/>
      <c r="VBI16" s="113"/>
      <c r="VBJ16" s="113"/>
      <c r="VBK16" s="113"/>
      <c r="VBL16" s="113"/>
      <c r="VBM16" s="113"/>
      <c r="VBN16" s="113"/>
      <c r="VBO16" s="113"/>
      <c r="VBP16" s="113"/>
      <c r="VBQ16" s="113"/>
      <c r="VBR16" s="113"/>
      <c r="VBS16" s="113"/>
      <c r="VBT16" s="113"/>
      <c r="VBU16" s="113"/>
      <c r="VBV16" s="113"/>
      <c r="VBW16" s="113"/>
      <c r="VBX16" s="113"/>
      <c r="VBY16" s="113"/>
      <c r="VBZ16" s="113"/>
      <c r="VCA16" s="113"/>
      <c r="VCB16" s="113"/>
      <c r="VCC16" s="113"/>
      <c r="VCD16" s="113"/>
      <c r="VCE16" s="113"/>
      <c r="VCF16" s="113"/>
      <c r="VCG16" s="113"/>
      <c r="VCH16" s="113"/>
      <c r="VCI16" s="113"/>
      <c r="VCJ16" s="113"/>
      <c r="VCK16" s="113"/>
      <c r="VCL16" s="113"/>
      <c r="VCM16" s="113"/>
      <c r="VCN16" s="113"/>
      <c r="VCO16" s="113"/>
      <c r="VCP16" s="113"/>
      <c r="VCQ16" s="113"/>
      <c r="VCR16" s="113"/>
      <c r="VCS16" s="113"/>
      <c r="VCT16" s="113"/>
      <c r="VCU16" s="113"/>
      <c r="VCV16" s="113"/>
      <c r="VCW16" s="113"/>
      <c r="VCX16" s="113"/>
      <c r="VCY16" s="113"/>
      <c r="VCZ16" s="113"/>
      <c r="VDA16" s="113"/>
      <c r="VDB16" s="113"/>
      <c r="VDC16" s="113"/>
      <c r="VDD16" s="113"/>
      <c r="VDE16" s="113"/>
      <c r="VDF16" s="113"/>
      <c r="VDG16" s="113"/>
      <c r="VDH16" s="113"/>
      <c r="VDI16" s="113"/>
      <c r="VDJ16" s="113"/>
      <c r="VDK16" s="113"/>
      <c r="VDL16" s="113"/>
      <c r="VDM16" s="113"/>
      <c r="VDN16" s="113"/>
      <c r="VDO16" s="113"/>
      <c r="VDP16" s="113"/>
      <c r="VDQ16" s="113"/>
      <c r="VDR16" s="113"/>
      <c r="VDS16" s="113"/>
      <c r="VDT16" s="113"/>
      <c r="VDU16" s="113"/>
      <c r="VDV16" s="113"/>
      <c r="VDW16" s="113"/>
      <c r="VDX16" s="113"/>
      <c r="VDY16" s="113"/>
      <c r="VDZ16" s="113"/>
      <c r="VEA16" s="113"/>
      <c r="VEB16" s="113"/>
      <c r="VEC16" s="113"/>
      <c r="VED16" s="113"/>
      <c r="VEE16" s="113"/>
      <c r="VEF16" s="113"/>
      <c r="VEG16" s="113"/>
      <c r="VEH16" s="113"/>
      <c r="VEI16" s="113"/>
      <c r="VEJ16" s="113"/>
      <c r="VEK16" s="113"/>
      <c r="VEL16" s="113"/>
      <c r="VEM16" s="113"/>
      <c r="VEN16" s="113"/>
      <c r="VEO16" s="113"/>
      <c r="VEP16" s="113"/>
      <c r="VEQ16" s="113"/>
      <c r="VER16" s="113"/>
      <c r="VES16" s="113"/>
      <c r="VET16" s="113"/>
      <c r="VEU16" s="113"/>
      <c r="VEV16" s="113"/>
      <c r="VEW16" s="113"/>
      <c r="VEX16" s="113"/>
      <c r="VEY16" s="113"/>
      <c r="VEZ16" s="113"/>
      <c r="VFA16" s="113"/>
      <c r="VFB16" s="113"/>
      <c r="VFC16" s="113"/>
      <c r="VFD16" s="113"/>
      <c r="VFE16" s="113"/>
      <c r="VFF16" s="113"/>
      <c r="VFG16" s="113"/>
      <c r="VFH16" s="113"/>
      <c r="VFI16" s="113"/>
      <c r="VFJ16" s="113"/>
      <c r="VFK16" s="113"/>
      <c r="VFL16" s="113"/>
      <c r="VFM16" s="113"/>
      <c r="VFN16" s="113"/>
      <c r="VFO16" s="113"/>
      <c r="VFP16" s="113"/>
      <c r="VFQ16" s="113"/>
      <c r="VFR16" s="113"/>
      <c r="VFS16" s="113"/>
      <c r="VFT16" s="113"/>
      <c r="VFU16" s="113"/>
      <c r="VFV16" s="113"/>
      <c r="VFW16" s="113"/>
      <c r="VFX16" s="113"/>
      <c r="VFY16" s="113"/>
      <c r="VFZ16" s="113"/>
      <c r="VGA16" s="113"/>
      <c r="VGB16" s="113"/>
      <c r="VGC16" s="113"/>
      <c r="VGD16" s="113"/>
      <c r="VGE16" s="113"/>
      <c r="VGF16" s="113"/>
      <c r="VGG16" s="113"/>
      <c r="VGH16" s="113"/>
      <c r="VGI16" s="113"/>
      <c r="VGJ16" s="113"/>
      <c r="VGK16" s="113"/>
      <c r="VGL16" s="113"/>
      <c r="VGM16" s="113"/>
      <c r="VGN16" s="113"/>
      <c r="VGO16" s="113"/>
      <c r="VGP16" s="113"/>
      <c r="VGQ16" s="113"/>
      <c r="VGR16" s="113"/>
      <c r="VGS16" s="113"/>
      <c r="VGT16" s="113"/>
      <c r="VGU16" s="113"/>
      <c r="VGV16" s="113"/>
      <c r="VGW16" s="113"/>
      <c r="VGX16" s="113"/>
      <c r="VGY16" s="113"/>
      <c r="VGZ16" s="113"/>
      <c r="VHA16" s="113"/>
      <c r="VHB16" s="113"/>
      <c r="VHC16" s="113"/>
      <c r="VHD16" s="113"/>
      <c r="VHE16" s="113"/>
      <c r="VHF16" s="113"/>
      <c r="VHG16" s="113"/>
      <c r="VHH16" s="113"/>
      <c r="VHI16" s="113"/>
      <c r="VHJ16" s="113"/>
      <c r="VHK16" s="113"/>
      <c r="VHL16" s="113"/>
      <c r="VHM16" s="113"/>
      <c r="VHN16" s="113"/>
      <c r="VHO16" s="113"/>
      <c r="VHP16" s="113"/>
      <c r="VHQ16" s="113"/>
      <c r="VHR16" s="113"/>
      <c r="VHS16" s="113"/>
      <c r="VHT16" s="113"/>
      <c r="VHU16" s="113"/>
      <c r="VHV16" s="113"/>
      <c r="VHW16" s="113"/>
      <c r="VHX16" s="113"/>
      <c r="VHY16" s="113"/>
      <c r="VHZ16" s="113"/>
      <c r="VIA16" s="113"/>
      <c r="VIB16" s="113"/>
      <c r="VIC16" s="113"/>
      <c r="VID16" s="113"/>
      <c r="VIE16" s="113"/>
      <c r="VIF16" s="113"/>
      <c r="VIG16" s="113"/>
      <c r="VIH16" s="113"/>
      <c r="VII16" s="113"/>
      <c r="VIJ16" s="113"/>
      <c r="VIK16" s="113"/>
      <c r="VIL16" s="113"/>
      <c r="VIM16" s="113"/>
      <c r="VIN16" s="113"/>
      <c r="VIO16" s="113"/>
      <c r="VIP16" s="113"/>
      <c r="VIQ16" s="113"/>
      <c r="VIR16" s="113"/>
      <c r="VIS16" s="113"/>
      <c r="VIT16" s="113"/>
      <c r="VIU16" s="113"/>
      <c r="VIV16" s="113"/>
      <c r="VIW16" s="113"/>
      <c r="VIX16" s="113"/>
      <c r="VIY16" s="113"/>
      <c r="VIZ16" s="113"/>
      <c r="VJA16" s="113"/>
      <c r="VJB16" s="113"/>
      <c r="VJC16" s="113"/>
      <c r="VJD16" s="113"/>
      <c r="VJE16" s="113"/>
      <c r="VJF16" s="113"/>
      <c r="VJG16" s="113"/>
      <c r="VJH16" s="113"/>
      <c r="VJI16" s="113"/>
      <c r="VJJ16" s="113"/>
      <c r="VJK16" s="113"/>
      <c r="VJL16" s="113"/>
      <c r="VJM16" s="113"/>
      <c r="VJN16" s="113"/>
      <c r="VJO16" s="113"/>
      <c r="VJP16" s="113"/>
      <c r="VJQ16" s="113"/>
      <c r="VJR16" s="113"/>
      <c r="VJS16" s="113"/>
      <c r="VJT16" s="113"/>
      <c r="VJU16" s="113"/>
      <c r="VJV16" s="113"/>
      <c r="VJW16" s="113"/>
      <c r="VJX16" s="113"/>
      <c r="VJY16" s="113"/>
      <c r="VJZ16" s="113"/>
      <c r="VKA16" s="113"/>
      <c r="VKB16" s="113"/>
      <c r="VKC16" s="113"/>
      <c r="VKD16" s="113"/>
      <c r="VKE16" s="113"/>
      <c r="VKF16" s="113"/>
      <c r="VKG16" s="113"/>
      <c r="VKH16" s="113"/>
      <c r="VKI16" s="113"/>
      <c r="VKJ16" s="113"/>
      <c r="VKK16" s="113"/>
      <c r="VKL16" s="113"/>
      <c r="VKM16" s="113"/>
      <c r="VKN16" s="113"/>
      <c r="VKO16" s="113"/>
      <c r="VKP16" s="113"/>
      <c r="VKQ16" s="113"/>
      <c r="VKR16" s="113"/>
      <c r="VKS16" s="113"/>
      <c r="VKT16" s="113"/>
      <c r="VKU16" s="113"/>
      <c r="VKV16" s="113"/>
      <c r="VKW16" s="113"/>
      <c r="VKX16" s="113"/>
      <c r="VKY16" s="113"/>
      <c r="VKZ16" s="113"/>
      <c r="VLA16" s="113"/>
      <c r="VLB16" s="113"/>
      <c r="VLC16" s="113"/>
      <c r="VLD16" s="113"/>
      <c r="VLE16" s="113"/>
      <c r="VLF16" s="113"/>
      <c r="VLG16" s="113"/>
      <c r="VLH16" s="113"/>
      <c r="VLI16" s="113"/>
      <c r="VLJ16" s="113"/>
      <c r="VLK16" s="113"/>
      <c r="VLL16" s="113"/>
      <c r="VLM16" s="113"/>
      <c r="VLN16" s="113"/>
      <c r="VLO16" s="113"/>
      <c r="VLP16" s="113"/>
      <c r="VLQ16" s="113"/>
      <c r="VLR16" s="113"/>
      <c r="VLS16" s="113"/>
      <c r="VLT16" s="113"/>
      <c r="VLU16" s="113"/>
      <c r="VLV16" s="113"/>
      <c r="VLW16" s="113"/>
      <c r="VLX16" s="113"/>
      <c r="VLY16" s="113"/>
      <c r="VLZ16" s="113"/>
      <c r="VMA16" s="113"/>
      <c r="VMB16" s="113"/>
      <c r="VMC16" s="113"/>
      <c r="VMD16" s="113"/>
      <c r="VME16" s="113"/>
      <c r="VMF16" s="113"/>
      <c r="VMG16" s="113"/>
      <c r="VMH16" s="113"/>
      <c r="VMI16" s="113"/>
      <c r="VMJ16" s="113"/>
      <c r="VMK16" s="113"/>
      <c r="VML16" s="113"/>
      <c r="VMM16" s="113"/>
      <c r="VMN16" s="113"/>
      <c r="VMO16" s="113"/>
      <c r="VMP16" s="113"/>
      <c r="VMQ16" s="113"/>
      <c r="VMR16" s="113"/>
      <c r="VMS16" s="113"/>
      <c r="VMT16" s="113"/>
      <c r="VMU16" s="113"/>
      <c r="VMV16" s="113"/>
      <c r="VMW16" s="113"/>
      <c r="VMX16" s="113"/>
      <c r="VMY16" s="113"/>
      <c r="VMZ16" s="113"/>
      <c r="VNA16" s="113"/>
      <c r="VNB16" s="113"/>
      <c r="VNC16" s="113"/>
      <c r="VND16" s="113"/>
      <c r="VNE16" s="113"/>
      <c r="VNF16" s="113"/>
      <c r="VNG16" s="113"/>
      <c r="VNH16" s="113"/>
      <c r="VNI16" s="113"/>
      <c r="VNJ16" s="113"/>
      <c r="VNK16" s="113"/>
      <c r="VNL16" s="113"/>
      <c r="VNM16" s="113"/>
      <c r="VNN16" s="113"/>
      <c r="VNO16" s="113"/>
      <c r="VNP16" s="113"/>
      <c r="VNQ16" s="113"/>
      <c r="VNR16" s="113"/>
      <c r="VNS16" s="113"/>
      <c r="VNT16" s="113"/>
      <c r="VNU16" s="113"/>
      <c r="VNV16" s="113"/>
      <c r="VNW16" s="113"/>
      <c r="VNX16" s="113"/>
      <c r="VNY16" s="113"/>
      <c r="VNZ16" s="113"/>
      <c r="VOA16" s="113"/>
      <c r="VOB16" s="113"/>
      <c r="VOC16" s="113"/>
      <c r="VOD16" s="113"/>
      <c r="VOE16" s="113"/>
      <c r="VOF16" s="113"/>
      <c r="VOG16" s="113"/>
      <c r="VOH16" s="113"/>
      <c r="VOI16" s="113"/>
      <c r="VOJ16" s="113"/>
      <c r="VOK16" s="113"/>
      <c r="VOL16" s="113"/>
      <c r="VOM16" s="113"/>
      <c r="VON16" s="113"/>
      <c r="VOO16" s="113"/>
      <c r="VOP16" s="113"/>
      <c r="VOQ16" s="113"/>
      <c r="VOR16" s="113"/>
      <c r="VOS16" s="113"/>
      <c r="VOT16" s="113"/>
      <c r="VOU16" s="113"/>
      <c r="VOV16" s="113"/>
      <c r="VOW16" s="113"/>
      <c r="VOX16" s="113"/>
      <c r="VOY16" s="113"/>
      <c r="VOZ16" s="113"/>
      <c r="VPA16" s="113"/>
      <c r="VPB16" s="113"/>
      <c r="VPC16" s="113"/>
      <c r="VPD16" s="113"/>
      <c r="VPE16" s="113"/>
      <c r="VPF16" s="113"/>
      <c r="VPG16" s="113"/>
      <c r="VPH16" s="113"/>
      <c r="VPI16" s="113"/>
      <c r="VPJ16" s="113"/>
      <c r="VPK16" s="113"/>
      <c r="VPL16" s="113"/>
      <c r="VPM16" s="113"/>
      <c r="VPN16" s="113"/>
      <c r="VPO16" s="113"/>
      <c r="VPP16" s="113"/>
      <c r="VPQ16" s="113"/>
      <c r="VPR16" s="113"/>
      <c r="VPS16" s="113"/>
      <c r="VPT16" s="113"/>
      <c r="VPU16" s="113"/>
      <c r="VPV16" s="113"/>
      <c r="VPW16" s="113"/>
      <c r="VPX16" s="113"/>
      <c r="VPY16" s="113"/>
      <c r="VPZ16" s="113"/>
      <c r="VQA16" s="113"/>
      <c r="VQB16" s="113"/>
      <c r="VQC16" s="113"/>
      <c r="VQD16" s="113"/>
      <c r="VQE16" s="113"/>
      <c r="VQF16" s="113"/>
      <c r="VQG16" s="113"/>
      <c r="VQH16" s="113"/>
      <c r="VQI16" s="113"/>
      <c r="VQJ16" s="113"/>
      <c r="VQK16" s="113"/>
      <c r="VQL16" s="113"/>
      <c r="VQM16" s="113"/>
      <c r="VQN16" s="113"/>
      <c r="VQO16" s="113"/>
      <c r="VQP16" s="113"/>
      <c r="VQQ16" s="113"/>
      <c r="VQR16" s="113"/>
      <c r="VQS16" s="113"/>
      <c r="VQT16" s="113"/>
      <c r="VQU16" s="113"/>
      <c r="VQV16" s="113"/>
      <c r="VQW16" s="113"/>
      <c r="VQX16" s="113"/>
      <c r="VQY16" s="113"/>
      <c r="VQZ16" s="113"/>
      <c r="VRA16" s="113"/>
      <c r="VRB16" s="113"/>
      <c r="VRC16" s="113"/>
      <c r="VRD16" s="113"/>
      <c r="VRE16" s="113"/>
      <c r="VRF16" s="113"/>
      <c r="VRG16" s="113"/>
      <c r="VRH16" s="113"/>
      <c r="VRI16" s="113"/>
      <c r="VRJ16" s="113"/>
      <c r="VRK16" s="113"/>
      <c r="VRL16" s="113"/>
      <c r="VRM16" s="113"/>
      <c r="VRN16" s="113"/>
      <c r="VRO16" s="113"/>
      <c r="VRP16" s="113"/>
      <c r="VRQ16" s="113"/>
      <c r="VRR16" s="113"/>
      <c r="VRS16" s="113"/>
      <c r="VRT16" s="113"/>
      <c r="VRU16" s="113"/>
      <c r="VRV16" s="113"/>
      <c r="VRW16" s="113"/>
      <c r="VRX16" s="113"/>
      <c r="VRY16" s="113"/>
      <c r="VRZ16" s="113"/>
      <c r="VSA16" s="113"/>
      <c r="VSB16" s="113"/>
      <c r="VSC16" s="113"/>
      <c r="VSD16" s="113"/>
      <c r="VSE16" s="113"/>
      <c r="VSF16" s="113"/>
      <c r="VSG16" s="113"/>
      <c r="VSH16" s="113"/>
      <c r="VSI16" s="113"/>
      <c r="VSJ16" s="113"/>
      <c r="VSK16" s="113"/>
      <c r="VSL16" s="113"/>
      <c r="VSM16" s="113"/>
      <c r="VSN16" s="113"/>
      <c r="VSO16" s="113"/>
      <c r="VSP16" s="113"/>
      <c r="VSQ16" s="113"/>
      <c r="VSR16" s="113"/>
      <c r="VSS16" s="113"/>
      <c r="VST16" s="113"/>
      <c r="VSU16" s="113"/>
      <c r="VSV16" s="113"/>
      <c r="VSW16" s="113"/>
      <c r="VSX16" s="113"/>
      <c r="VSY16" s="113"/>
      <c r="VSZ16" s="113"/>
      <c r="VTA16" s="113"/>
      <c r="VTB16" s="113"/>
      <c r="VTC16" s="113"/>
      <c r="VTD16" s="113"/>
      <c r="VTE16" s="113"/>
      <c r="VTF16" s="113"/>
      <c r="VTG16" s="113"/>
      <c r="VTH16" s="113"/>
      <c r="VTI16" s="113"/>
      <c r="VTJ16" s="113"/>
      <c r="VTK16" s="113"/>
      <c r="VTL16" s="113"/>
      <c r="VTM16" s="113"/>
      <c r="VTN16" s="113"/>
      <c r="VTO16" s="113"/>
      <c r="VTP16" s="113"/>
      <c r="VTQ16" s="113"/>
      <c r="VTR16" s="113"/>
      <c r="VTS16" s="113"/>
      <c r="VTT16" s="113"/>
      <c r="VTU16" s="113"/>
      <c r="VTV16" s="113"/>
      <c r="VTW16" s="113"/>
      <c r="VTX16" s="113"/>
      <c r="VTY16" s="113"/>
      <c r="VTZ16" s="113"/>
      <c r="VUA16" s="113"/>
      <c r="VUB16" s="113"/>
      <c r="VUC16" s="113"/>
      <c r="VUD16" s="113"/>
      <c r="VUE16" s="113"/>
      <c r="VUF16" s="113"/>
      <c r="VUG16" s="113"/>
      <c r="VUH16" s="113"/>
      <c r="VUI16" s="113"/>
      <c r="VUJ16" s="113"/>
      <c r="VUK16" s="113"/>
      <c r="VUL16" s="113"/>
      <c r="VUM16" s="113"/>
      <c r="VUN16" s="113"/>
      <c r="VUO16" s="113"/>
      <c r="VUP16" s="113"/>
      <c r="VUQ16" s="113"/>
      <c r="VUR16" s="113"/>
      <c r="VUS16" s="113"/>
      <c r="VUT16" s="113"/>
      <c r="VUU16" s="113"/>
      <c r="VUV16" s="113"/>
      <c r="VUW16" s="113"/>
      <c r="VUX16" s="113"/>
      <c r="VUY16" s="113"/>
      <c r="VUZ16" s="113"/>
      <c r="VVA16" s="113"/>
      <c r="VVB16" s="113"/>
      <c r="VVC16" s="113"/>
      <c r="VVD16" s="113"/>
      <c r="VVE16" s="113"/>
      <c r="VVF16" s="113"/>
      <c r="VVG16" s="113"/>
      <c r="VVH16" s="113"/>
      <c r="VVI16" s="113"/>
      <c r="VVJ16" s="113"/>
      <c r="VVK16" s="113"/>
      <c r="VVL16" s="113"/>
      <c r="VVM16" s="113"/>
      <c r="VVN16" s="113"/>
      <c r="VVO16" s="113"/>
      <c r="VVP16" s="113"/>
      <c r="VVQ16" s="113"/>
      <c r="VVR16" s="113"/>
      <c r="VVS16" s="113"/>
      <c r="VVT16" s="113"/>
      <c r="VVU16" s="113"/>
      <c r="VVV16" s="113"/>
      <c r="VVW16" s="113"/>
      <c r="VVX16" s="113"/>
      <c r="VVY16" s="113"/>
      <c r="VVZ16" s="113"/>
      <c r="VWA16" s="113"/>
      <c r="VWB16" s="113"/>
      <c r="VWC16" s="113"/>
      <c r="VWD16" s="113"/>
      <c r="VWE16" s="113"/>
      <c r="VWF16" s="113"/>
      <c r="VWG16" s="113"/>
      <c r="VWH16" s="113"/>
      <c r="VWI16" s="113"/>
      <c r="VWJ16" s="113"/>
      <c r="VWK16" s="113"/>
      <c r="VWL16" s="113"/>
      <c r="VWM16" s="113"/>
      <c r="VWN16" s="113"/>
      <c r="VWO16" s="113"/>
      <c r="VWP16" s="113"/>
      <c r="VWQ16" s="113"/>
      <c r="VWR16" s="113"/>
      <c r="VWS16" s="113"/>
      <c r="VWT16" s="113"/>
      <c r="VWU16" s="113"/>
      <c r="VWV16" s="113"/>
      <c r="VWW16" s="113"/>
      <c r="VWX16" s="113"/>
      <c r="VWY16" s="113"/>
      <c r="VWZ16" s="113"/>
      <c r="VXA16" s="113"/>
      <c r="VXB16" s="113"/>
      <c r="VXC16" s="113"/>
      <c r="VXD16" s="113"/>
      <c r="VXE16" s="113"/>
      <c r="VXF16" s="113"/>
      <c r="VXG16" s="113"/>
      <c r="VXH16" s="113"/>
      <c r="VXI16" s="113"/>
      <c r="VXJ16" s="113"/>
      <c r="VXK16" s="113"/>
      <c r="VXL16" s="113"/>
      <c r="VXM16" s="113"/>
      <c r="VXN16" s="113"/>
      <c r="VXO16" s="113"/>
      <c r="VXP16" s="113"/>
      <c r="VXQ16" s="113"/>
      <c r="VXR16" s="113"/>
      <c r="VXS16" s="113"/>
      <c r="VXT16" s="113"/>
      <c r="VXU16" s="113"/>
      <c r="VXV16" s="113"/>
      <c r="VXW16" s="113"/>
      <c r="VXX16" s="113"/>
      <c r="VXY16" s="113"/>
      <c r="VXZ16" s="113"/>
      <c r="VYA16" s="113"/>
      <c r="VYB16" s="113"/>
      <c r="VYC16" s="113"/>
      <c r="VYD16" s="113"/>
      <c r="VYE16" s="113"/>
      <c r="VYF16" s="113"/>
      <c r="VYG16" s="113"/>
      <c r="VYH16" s="113"/>
      <c r="VYI16" s="113"/>
      <c r="VYJ16" s="113"/>
      <c r="VYK16" s="113"/>
      <c r="VYL16" s="113"/>
      <c r="VYM16" s="113"/>
      <c r="VYN16" s="113"/>
      <c r="VYO16" s="113"/>
      <c r="VYP16" s="113"/>
      <c r="VYQ16" s="113"/>
      <c r="VYR16" s="113"/>
      <c r="VYS16" s="113"/>
      <c r="VYT16" s="113"/>
      <c r="VYU16" s="113"/>
      <c r="VYV16" s="113"/>
      <c r="VYW16" s="113"/>
      <c r="VYX16" s="113"/>
      <c r="VYY16" s="113"/>
      <c r="VYZ16" s="113"/>
      <c r="VZA16" s="113"/>
      <c r="VZB16" s="113"/>
      <c r="VZC16" s="113"/>
      <c r="VZD16" s="113"/>
      <c r="VZE16" s="113"/>
      <c r="VZF16" s="113"/>
      <c r="VZG16" s="113"/>
      <c r="VZH16" s="113"/>
      <c r="VZI16" s="113"/>
      <c r="VZJ16" s="113"/>
      <c r="VZK16" s="113"/>
      <c r="VZL16" s="113"/>
      <c r="VZM16" s="113"/>
      <c r="VZN16" s="113"/>
      <c r="VZO16" s="113"/>
      <c r="VZP16" s="113"/>
      <c r="VZQ16" s="113"/>
      <c r="VZR16" s="113"/>
      <c r="VZS16" s="113"/>
      <c r="VZT16" s="113"/>
      <c r="VZU16" s="113"/>
      <c r="VZV16" s="113"/>
      <c r="VZW16" s="113"/>
      <c r="VZX16" s="113"/>
      <c r="VZY16" s="113"/>
      <c r="VZZ16" s="113"/>
      <c r="WAA16" s="113"/>
      <c r="WAB16" s="113"/>
      <c r="WAC16" s="113"/>
      <c r="WAD16" s="113"/>
      <c r="WAE16" s="113"/>
      <c r="WAF16" s="113"/>
      <c r="WAG16" s="113"/>
      <c r="WAH16" s="113"/>
      <c r="WAI16" s="113"/>
      <c r="WAJ16" s="113"/>
      <c r="WAK16" s="113"/>
      <c r="WAL16" s="113"/>
      <c r="WAM16" s="113"/>
      <c r="WAN16" s="113"/>
      <c r="WAO16" s="113"/>
      <c r="WAP16" s="113"/>
      <c r="WAQ16" s="113"/>
      <c r="WAR16" s="113"/>
      <c r="WAS16" s="113"/>
      <c r="WAT16" s="113"/>
      <c r="WAU16" s="113"/>
      <c r="WAV16" s="113"/>
      <c r="WAW16" s="113"/>
      <c r="WAX16" s="113"/>
      <c r="WAY16" s="113"/>
      <c r="WAZ16" s="113"/>
      <c r="WBA16" s="113"/>
      <c r="WBB16" s="113"/>
      <c r="WBC16" s="113"/>
      <c r="WBD16" s="113"/>
      <c r="WBE16" s="113"/>
      <c r="WBF16" s="113"/>
      <c r="WBG16" s="113"/>
      <c r="WBH16" s="113"/>
      <c r="WBI16" s="113"/>
      <c r="WBJ16" s="113"/>
      <c r="WBK16" s="113"/>
      <c r="WBL16" s="113"/>
      <c r="WBM16" s="113"/>
      <c r="WBN16" s="113"/>
      <c r="WBO16" s="113"/>
      <c r="WBP16" s="113"/>
      <c r="WBQ16" s="113"/>
      <c r="WBR16" s="113"/>
      <c r="WBS16" s="113"/>
      <c r="WBT16" s="113"/>
      <c r="WBU16" s="113"/>
      <c r="WBV16" s="113"/>
      <c r="WBW16" s="113"/>
      <c r="WBX16" s="113"/>
      <c r="WBY16" s="113"/>
      <c r="WBZ16" s="113"/>
      <c r="WCA16" s="113"/>
      <c r="WCB16" s="113"/>
      <c r="WCC16" s="113"/>
      <c r="WCD16" s="113"/>
      <c r="WCE16" s="113"/>
      <c r="WCF16" s="113"/>
      <c r="WCG16" s="113"/>
      <c r="WCH16" s="113"/>
      <c r="WCI16" s="113"/>
      <c r="WCJ16" s="113"/>
      <c r="WCK16" s="113"/>
      <c r="WCL16" s="113"/>
      <c r="WCM16" s="113"/>
      <c r="WCN16" s="113"/>
      <c r="WCO16" s="113"/>
      <c r="WCP16" s="113"/>
      <c r="WCQ16" s="113"/>
      <c r="WCR16" s="113"/>
      <c r="WCS16" s="113"/>
      <c r="WCT16" s="113"/>
      <c r="WCU16" s="113"/>
      <c r="WCV16" s="113"/>
      <c r="WCW16" s="113"/>
      <c r="WCX16" s="113"/>
      <c r="WCY16" s="113"/>
      <c r="WCZ16" s="113"/>
      <c r="WDA16" s="113"/>
      <c r="WDB16" s="113"/>
      <c r="WDC16" s="113"/>
      <c r="WDD16" s="113"/>
      <c r="WDE16" s="113"/>
      <c r="WDF16" s="113"/>
      <c r="WDG16" s="113"/>
      <c r="WDH16" s="113"/>
      <c r="WDI16" s="113"/>
      <c r="WDJ16" s="113"/>
      <c r="WDK16" s="113"/>
      <c r="WDL16" s="113"/>
      <c r="WDM16" s="113"/>
      <c r="WDN16" s="113"/>
      <c r="WDO16" s="113"/>
      <c r="WDP16" s="113"/>
      <c r="WDQ16" s="113"/>
      <c r="WDR16" s="113"/>
      <c r="WDS16" s="113"/>
      <c r="WDT16" s="113"/>
      <c r="WDU16" s="113"/>
      <c r="WDV16" s="113"/>
      <c r="WDW16" s="113"/>
      <c r="WDX16" s="113"/>
      <c r="WDY16" s="113"/>
      <c r="WDZ16" s="113"/>
      <c r="WEA16" s="113"/>
      <c r="WEB16" s="113"/>
      <c r="WEC16" s="113"/>
      <c r="WED16" s="113"/>
      <c r="WEE16" s="113"/>
      <c r="WEF16" s="113"/>
      <c r="WEG16" s="113"/>
      <c r="WEH16" s="113"/>
      <c r="WEI16" s="113"/>
      <c r="WEJ16" s="113"/>
      <c r="WEK16" s="113"/>
      <c r="WEL16" s="113"/>
      <c r="WEM16" s="113"/>
      <c r="WEN16" s="113"/>
      <c r="WEO16" s="113"/>
      <c r="WEP16" s="113"/>
      <c r="WEQ16" s="113"/>
      <c r="WER16" s="113"/>
      <c r="WES16" s="113"/>
      <c r="WET16" s="113"/>
      <c r="WEU16" s="113"/>
      <c r="WEV16" s="113"/>
      <c r="WEW16" s="113"/>
      <c r="WEX16" s="113"/>
      <c r="WEY16" s="113"/>
      <c r="WEZ16" s="113"/>
      <c r="WFA16" s="113"/>
      <c r="WFB16" s="113"/>
      <c r="WFC16" s="113"/>
      <c r="WFD16" s="113"/>
      <c r="WFE16" s="113"/>
      <c r="WFF16" s="113"/>
      <c r="WFG16" s="113"/>
      <c r="WFH16" s="113"/>
      <c r="WFI16" s="113"/>
      <c r="WFJ16" s="113"/>
      <c r="WFK16" s="113"/>
      <c r="WFL16" s="113"/>
      <c r="WFM16" s="113"/>
      <c r="WFN16" s="113"/>
      <c r="WFO16" s="113"/>
      <c r="WFP16" s="113"/>
      <c r="WFQ16" s="113"/>
      <c r="WFR16" s="113"/>
      <c r="WFS16" s="113"/>
      <c r="WFT16" s="113"/>
      <c r="WFU16" s="113"/>
      <c r="WFV16" s="113"/>
      <c r="WFW16" s="113"/>
      <c r="WFX16" s="113"/>
      <c r="WFY16" s="113"/>
      <c r="WFZ16" s="113"/>
      <c r="WGA16" s="113"/>
      <c r="WGB16" s="113"/>
      <c r="WGC16" s="113"/>
      <c r="WGD16" s="113"/>
      <c r="WGE16" s="113"/>
      <c r="WGF16" s="113"/>
      <c r="WGG16" s="113"/>
      <c r="WGH16" s="113"/>
      <c r="WGI16" s="113"/>
      <c r="WGJ16" s="113"/>
      <c r="WGK16" s="113"/>
      <c r="WGL16" s="113"/>
      <c r="WGM16" s="113"/>
      <c r="WGN16" s="113"/>
      <c r="WGO16" s="113"/>
      <c r="WGP16" s="113"/>
      <c r="WGQ16" s="113"/>
      <c r="WGR16" s="113"/>
      <c r="WGS16" s="113"/>
      <c r="WGT16" s="113"/>
      <c r="WGU16" s="113"/>
      <c r="WGV16" s="113"/>
      <c r="WGW16" s="113"/>
      <c r="WGX16" s="113"/>
      <c r="WGY16" s="113"/>
      <c r="WGZ16" s="113"/>
      <c r="WHA16" s="113"/>
      <c r="WHB16" s="113"/>
      <c r="WHC16" s="113"/>
      <c r="WHD16" s="113"/>
      <c r="WHE16" s="113"/>
      <c r="WHF16" s="113"/>
      <c r="WHG16" s="113"/>
      <c r="WHH16" s="113"/>
      <c r="WHI16" s="113"/>
      <c r="WHJ16" s="113"/>
      <c r="WHK16" s="113"/>
      <c r="WHL16" s="113"/>
      <c r="WHM16" s="113"/>
      <c r="WHN16" s="113"/>
      <c r="WHO16" s="113"/>
      <c r="WHP16" s="113"/>
      <c r="WHQ16" s="113"/>
      <c r="WHR16" s="113"/>
      <c r="WHS16" s="113"/>
      <c r="WHT16" s="113"/>
      <c r="WHU16" s="113"/>
      <c r="WHV16" s="113"/>
      <c r="WHW16" s="113"/>
      <c r="WHX16" s="113"/>
      <c r="WHY16" s="113"/>
      <c r="WHZ16" s="113"/>
      <c r="WIA16" s="113"/>
      <c r="WIB16" s="113"/>
      <c r="WIC16" s="113"/>
      <c r="WID16" s="113"/>
      <c r="WIE16" s="113"/>
      <c r="WIF16" s="113"/>
      <c r="WIG16" s="113"/>
      <c r="WIH16" s="113"/>
      <c r="WII16" s="113"/>
      <c r="WIJ16" s="113"/>
      <c r="WIK16" s="113"/>
      <c r="WIL16" s="113"/>
      <c r="WIM16" s="113"/>
      <c r="WIN16" s="113"/>
      <c r="WIO16" s="113"/>
      <c r="WIP16" s="113"/>
      <c r="WIQ16" s="113"/>
      <c r="WIR16" s="113"/>
      <c r="WIS16" s="113"/>
      <c r="WIT16" s="113"/>
      <c r="WIU16" s="113"/>
      <c r="WIV16" s="113"/>
      <c r="WIW16" s="113"/>
      <c r="WIX16" s="113"/>
      <c r="WIY16" s="113"/>
      <c r="WIZ16" s="113"/>
      <c r="WJA16" s="113"/>
      <c r="WJB16" s="113"/>
      <c r="WJC16" s="113"/>
      <c r="WJD16" s="113"/>
      <c r="WJE16" s="113"/>
      <c r="WJF16" s="113"/>
      <c r="WJG16" s="113"/>
      <c r="WJH16" s="113"/>
      <c r="WJI16" s="113"/>
      <c r="WJJ16" s="113"/>
      <c r="WJK16" s="113"/>
      <c r="WJL16" s="113"/>
      <c r="WJM16" s="113"/>
      <c r="WJN16" s="113"/>
      <c r="WJO16" s="113"/>
      <c r="WJP16" s="113"/>
      <c r="WJQ16" s="113"/>
      <c r="WJR16" s="113"/>
      <c r="WJS16" s="113"/>
      <c r="WJT16" s="113"/>
      <c r="WJU16" s="113"/>
      <c r="WJV16" s="113"/>
      <c r="WJW16" s="113"/>
      <c r="WJX16" s="113"/>
      <c r="WJY16" s="113"/>
      <c r="WJZ16" s="113"/>
      <c r="WKA16" s="113"/>
      <c r="WKB16" s="113"/>
      <c r="WKC16" s="113"/>
      <c r="WKD16" s="113"/>
      <c r="WKE16" s="113"/>
      <c r="WKF16" s="113"/>
      <c r="WKG16" s="113"/>
      <c r="WKH16" s="113"/>
      <c r="WKI16" s="113"/>
      <c r="WKJ16" s="113"/>
      <c r="WKK16" s="113"/>
      <c r="WKL16" s="113"/>
      <c r="WKM16" s="113"/>
      <c r="WKN16" s="113"/>
      <c r="WKO16" s="113"/>
      <c r="WKP16" s="113"/>
      <c r="WKQ16" s="113"/>
      <c r="WKR16" s="113"/>
      <c r="WKS16" s="113"/>
      <c r="WKT16" s="113"/>
      <c r="WKU16" s="113"/>
      <c r="WKV16" s="113"/>
      <c r="WKW16" s="113"/>
      <c r="WKX16" s="113"/>
      <c r="WKY16" s="113"/>
      <c r="WKZ16" s="113"/>
      <c r="WLA16" s="113"/>
      <c r="WLB16" s="113"/>
      <c r="WLC16" s="113"/>
      <c r="WLD16" s="113"/>
      <c r="WLE16" s="113"/>
      <c r="WLF16" s="113"/>
      <c r="WLG16" s="113"/>
      <c r="WLH16" s="113"/>
      <c r="WLI16" s="113"/>
      <c r="WLJ16" s="113"/>
      <c r="WLK16" s="113"/>
      <c r="WLL16" s="113"/>
      <c r="WLM16" s="113"/>
      <c r="WLN16" s="113"/>
      <c r="WLO16" s="113"/>
      <c r="WLP16" s="113"/>
      <c r="WLQ16" s="113"/>
      <c r="WLR16" s="113"/>
      <c r="WLS16" s="113"/>
      <c r="WLT16" s="113"/>
      <c r="WLU16" s="113"/>
      <c r="WLV16" s="113"/>
      <c r="WLW16" s="113"/>
      <c r="WLX16" s="113"/>
      <c r="WLY16" s="113"/>
      <c r="WLZ16" s="113"/>
      <c r="WMA16" s="113"/>
      <c r="WMB16" s="113"/>
      <c r="WMC16" s="113"/>
      <c r="WMD16" s="113"/>
      <c r="WME16" s="113"/>
      <c r="WMF16" s="113"/>
      <c r="WMG16" s="113"/>
      <c r="WMH16" s="113"/>
      <c r="WMI16" s="113"/>
      <c r="WMJ16" s="113"/>
      <c r="WMK16" s="113"/>
      <c r="WML16" s="113"/>
      <c r="WMM16" s="113"/>
      <c r="WMN16" s="113"/>
      <c r="WMO16" s="113"/>
      <c r="WMP16" s="113"/>
      <c r="WMQ16" s="113"/>
      <c r="WMR16" s="113"/>
      <c r="WMS16" s="113"/>
      <c r="WMT16" s="113"/>
      <c r="WMU16" s="113"/>
      <c r="WMV16" s="113"/>
      <c r="WMW16" s="113"/>
      <c r="WMX16" s="113"/>
      <c r="WMY16" s="113"/>
      <c r="WMZ16" s="113"/>
      <c r="WNA16" s="113"/>
      <c r="WNB16" s="113"/>
      <c r="WNC16" s="113"/>
      <c r="WND16" s="113"/>
      <c r="WNE16" s="113"/>
      <c r="WNF16" s="113"/>
      <c r="WNG16" s="113"/>
      <c r="WNH16" s="113"/>
      <c r="WNI16" s="113"/>
      <c r="WNJ16" s="113"/>
      <c r="WNK16" s="113"/>
      <c r="WNL16" s="113"/>
      <c r="WNM16" s="113"/>
      <c r="WNN16" s="113"/>
      <c r="WNO16" s="113"/>
      <c r="WNP16" s="113"/>
      <c r="WNQ16" s="113"/>
      <c r="WNR16" s="113"/>
      <c r="WNS16" s="113"/>
      <c r="WNT16" s="113"/>
      <c r="WNU16" s="113"/>
      <c r="WNV16" s="113"/>
      <c r="WNW16" s="113"/>
      <c r="WNX16" s="113"/>
      <c r="WNY16" s="113"/>
      <c r="WNZ16" s="113"/>
      <c r="WOA16" s="113"/>
      <c r="WOB16" s="113"/>
      <c r="WOC16" s="113"/>
      <c r="WOD16" s="113"/>
      <c r="WOE16" s="113"/>
      <c r="WOF16" s="113"/>
      <c r="WOG16" s="113"/>
      <c r="WOH16" s="113"/>
      <c r="WOI16" s="113"/>
      <c r="WOJ16" s="113"/>
      <c r="WOK16" s="113"/>
      <c r="WOL16" s="113"/>
      <c r="WOM16" s="113"/>
      <c r="WON16" s="113"/>
      <c r="WOO16" s="113"/>
      <c r="WOP16" s="113"/>
      <c r="WOQ16" s="113"/>
      <c r="WOR16" s="113"/>
      <c r="WOS16" s="113"/>
      <c r="WOT16" s="113"/>
      <c r="WOU16" s="113"/>
      <c r="WOV16" s="113"/>
      <c r="WOW16" s="113"/>
      <c r="WOX16" s="113"/>
      <c r="WOY16" s="113"/>
      <c r="WOZ16" s="113"/>
      <c r="WPA16" s="113"/>
      <c r="WPB16" s="113"/>
      <c r="WPC16" s="113"/>
      <c r="WPD16" s="113"/>
      <c r="WPE16" s="113"/>
      <c r="WPF16" s="113"/>
      <c r="WPG16" s="113"/>
      <c r="WPH16" s="113"/>
      <c r="WPI16" s="113"/>
      <c r="WPJ16" s="113"/>
      <c r="WPK16" s="113"/>
      <c r="WPL16" s="113"/>
      <c r="WPM16" s="113"/>
      <c r="WPN16" s="113"/>
      <c r="WPO16" s="113"/>
      <c r="WPP16" s="113"/>
      <c r="WPQ16" s="113"/>
      <c r="WPR16" s="113"/>
      <c r="WPS16" s="113"/>
      <c r="WPT16" s="113"/>
      <c r="WPU16" s="113"/>
      <c r="WPV16" s="113"/>
      <c r="WPW16" s="113"/>
      <c r="WPX16" s="113"/>
      <c r="WPY16" s="113"/>
      <c r="WPZ16" s="113"/>
      <c r="WQA16" s="113"/>
      <c r="WQB16" s="113"/>
      <c r="WQC16" s="113"/>
      <c r="WQD16" s="113"/>
      <c r="WQE16" s="113"/>
      <c r="WQF16" s="113"/>
      <c r="WQG16" s="113"/>
      <c r="WQH16" s="113"/>
      <c r="WQI16" s="113"/>
      <c r="WQJ16" s="113"/>
      <c r="WQK16" s="113"/>
      <c r="WQL16" s="113"/>
      <c r="WQM16" s="113"/>
      <c r="WQN16" s="113"/>
      <c r="WQO16" s="113"/>
      <c r="WQP16" s="113"/>
      <c r="WQQ16" s="113"/>
      <c r="WQR16" s="113"/>
      <c r="WQS16" s="113"/>
      <c r="WQT16" s="113"/>
      <c r="WQU16" s="113"/>
      <c r="WQV16" s="113"/>
      <c r="WQW16" s="113"/>
      <c r="WQX16" s="113"/>
      <c r="WQY16" s="113"/>
      <c r="WQZ16" s="113"/>
      <c r="WRA16" s="113"/>
      <c r="WRB16" s="113"/>
      <c r="WRC16" s="113"/>
      <c r="WRD16" s="113"/>
      <c r="WRE16" s="113"/>
      <c r="WRF16" s="113"/>
      <c r="WRG16" s="113"/>
      <c r="WRH16" s="113"/>
      <c r="WRI16" s="113"/>
      <c r="WRJ16" s="113"/>
      <c r="WRK16" s="113"/>
      <c r="WRL16" s="113"/>
      <c r="WRM16" s="113"/>
      <c r="WRN16" s="113"/>
      <c r="WRO16" s="113"/>
      <c r="WRP16" s="113"/>
      <c r="WRQ16" s="113"/>
      <c r="WRR16" s="113"/>
      <c r="WRS16" s="113"/>
      <c r="WRT16" s="113"/>
      <c r="WRU16" s="113"/>
      <c r="WRV16" s="113"/>
      <c r="WRW16" s="113"/>
      <c r="WRX16" s="113"/>
      <c r="WRY16" s="113"/>
      <c r="WRZ16" s="113"/>
      <c r="WSA16" s="113"/>
      <c r="WSB16" s="113"/>
      <c r="WSC16" s="113"/>
      <c r="WSD16" s="113"/>
      <c r="WSE16" s="113"/>
      <c r="WSF16" s="113"/>
      <c r="WSG16" s="113"/>
      <c r="WSH16" s="113"/>
      <c r="WSI16" s="113"/>
      <c r="WSJ16" s="113"/>
      <c r="WSK16" s="113"/>
      <c r="WSL16" s="113"/>
      <c r="WSM16" s="113"/>
      <c r="WSN16" s="113"/>
      <c r="WSO16" s="113"/>
      <c r="WSP16" s="113"/>
      <c r="WSQ16" s="113"/>
      <c r="WSR16" s="113"/>
      <c r="WSS16" s="113"/>
      <c r="WST16" s="113"/>
      <c r="WSU16" s="113"/>
      <c r="WSV16" s="113"/>
      <c r="WSW16" s="113"/>
      <c r="WSX16" s="113"/>
      <c r="WSY16" s="113"/>
      <c r="WSZ16" s="113"/>
      <c r="WTA16" s="113"/>
      <c r="WTB16" s="113"/>
      <c r="WTC16" s="113"/>
      <c r="WTD16" s="113"/>
      <c r="WTE16" s="113"/>
      <c r="WTF16" s="113"/>
      <c r="WTG16" s="113"/>
      <c r="WTH16" s="113"/>
      <c r="WTI16" s="113"/>
      <c r="WTJ16" s="113"/>
      <c r="WTK16" s="113"/>
      <c r="WTL16" s="113"/>
      <c r="WTM16" s="113"/>
      <c r="WTN16" s="113"/>
      <c r="WTO16" s="113"/>
      <c r="WTP16" s="113"/>
      <c r="WTQ16" s="113"/>
      <c r="WTR16" s="113"/>
      <c r="WTS16" s="113"/>
      <c r="WTT16" s="113"/>
      <c r="WTU16" s="113"/>
      <c r="WTV16" s="113"/>
      <c r="WTW16" s="113"/>
      <c r="WTX16" s="113"/>
      <c r="WTY16" s="113"/>
      <c r="WTZ16" s="113"/>
      <c r="WUA16" s="113"/>
      <c r="WUB16" s="113"/>
      <c r="WUC16" s="113"/>
      <c r="WUD16" s="113"/>
      <c r="WUE16" s="113"/>
      <c r="WUF16" s="113"/>
      <c r="WUG16" s="113"/>
      <c r="WUH16" s="113"/>
      <c r="WUI16" s="113"/>
      <c r="WUJ16" s="113"/>
      <c r="WUK16" s="113"/>
      <c r="WUL16" s="113"/>
      <c r="WUM16" s="113"/>
      <c r="WUN16" s="113"/>
      <c r="WUO16" s="113"/>
      <c r="WUP16" s="113"/>
      <c r="WUQ16" s="113"/>
      <c r="WUR16" s="113"/>
      <c r="WUS16" s="113"/>
      <c r="WUT16" s="113"/>
      <c r="WUU16" s="113"/>
      <c r="WUV16" s="113"/>
      <c r="WUW16" s="113"/>
      <c r="WUX16" s="113"/>
      <c r="WUY16" s="113"/>
      <c r="WUZ16" s="113"/>
      <c r="WVA16" s="113"/>
      <c r="WVB16" s="113"/>
      <c r="WVC16" s="113"/>
      <c r="WVD16" s="113"/>
      <c r="WVE16" s="113"/>
      <c r="WVF16" s="113"/>
      <c r="WVG16" s="113"/>
      <c r="WVH16" s="113"/>
      <c r="WVI16" s="113"/>
      <c r="WVJ16" s="113"/>
      <c r="WVK16" s="113"/>
      <c r="WVL16" s="113"/>
      <c r="WVM16" s="113"/>
      <c r="WVN16" s="113"/>
      <c r="WVO16" s="113"/>
      <c r="WVP16" s="113"/>
      <c r="WVQ16" s="113"/>
      <c r="WVR16" s="113"/>
      <c r="WVS16" s="113"/>
      <c r="WVT16" s="113"/>
      <c r="WVU16" s="113"/>
      <c r="WVV16" s="113"/>
      <c r="WVW16" s="113"/>
      <c r="WVX16" s="113"/>
      <c r="WVY16" s="113"/>
      <c r="WVZ16" s="113"/>
      <c r="WWA16" s="113"/>
      <c r="WWB16" s="113"/>
      <c r="WWC16" s="113"/>
      <c r="WWD16" s="113"/>
      <c r="WWE16" s="113"/>
      <c r="WWF16" s="113"/>
      <c r="WWG16" s="113"/>
    </row>
    <row r="17" spans="1:16153" s="110" customFormat="1">
      <c r="A17" s="83"/>
      <c r="B17" s="88">
        <v>48</v>
      </c>
      <c r="C17" s="83" t="s">
        <v>107</v>
      </c>
      <c r="D17" s="108">
        <v>17</v>
      </c>
      <c r="E17" s="111"/>
      <c r="F17" s="112"/>
      <c r="G17" s="112"/>
      <c r="H17" s="111">
        <v>33.700000000000003</v>
      </c>
      <c r="I17" s="111">
        <v>32.9</v>
      </c>
      <c r="J17" s="111">
        <v>32.299999999999997</v>
      </c>
      <c r="K17" s="111">
        <v>31.4</v>
      </c>
      <c r="L17" s="111">
        <v>30.7</v>
      </c>
      <c r="M17" s="111">
        <v>30.2</v>
      </c>
      <c r="N17" s="111">
        <v>29.8</v>
      </c>
      <c r="O17" s="111">
        <v>29.3</v>
      </c>
      <c r="P17" s="111">
        <v>28.9</v>
      </c>
      <c r="Q17" s="111">
        <v>28.4</v>
      </c>
      <c r="R17" s="111">
        <v>27.9</v>
      </c>
      <c r="S17" s="111">
        <v>27.4</v>
      </c>
      <c r="T17" s="111">
        <v>26.8</v>
      </c>
      <c r="U17" s="111">
        <v>26.2</v>
      </c>
      <c r="V17" s="111">
        <v>25.6</v>
      </c>
      <c r="W17" s="111">
        <v>24.9</v>
      </c>
      <c r="X17" s="111">
        <v>24.2</v>
      </c>
      <c r="Y17" s="111">
        <v>23.4</v>
      </c>
      <c r="Z17" s="120">
        <v>11</v>
      </c>
      <c r="AA17" s="83"/>
      <c r="AB17" s="83"/>
      <c r="AC17" s="83"/>
      <c r="AD17" s="83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83"/>
      <c r="AW17" s="83"/>
      <c r="AX17" s="83"/>
      <c r="AY17" s="83"/>
      <c r="AZ17" s="83"/>
      <c r="BA17" s="83"/>
      <c r="BB17" s="83"/>
      <c r="BC17" s="83"/>
      <c r="BD17" s="83"/>
      <c r="BE17" s="83"/>
      <c r="BF17" s="83"/>
      <c r="BG17" s="83"/>
      <c r="BH17" s="83"/>
      <c r="BI17" s="83"/>
      <c r="BJ17" s="83"/>
      <c r="BK17" s="83"/>
      <c r="BL17" s="83"/>
      <c r="BM17" s="83"/>
      <c r="BN17" s="83"/>
      <c r="BO17" s="83"/>
      <c r="BP17" s="83"/>
      <c r="BQ17" s="83"/>
      <c r="BR17" s="83"/>
      <c r="BS17" s="83"/>
      <c r="BT17" s="83"/>
      <c r="BU17" s="83"/>
      <c r="BV17" s="83"/>
      <c r="BW17" s="83"/>
      <c r="BX17" s="83"/>
      <c r="BY17" s="83"/>
      <c r="BZ17" s="83"/>
      <c r="CA17" s="83"/>
      <c r="CB17" s="83"/>
      <c r="CC17" s="83"/>
      <c r="CD17" s="83"/>
      <c r="CE17" s="83"/>
      <c r="CF17" s="83"/>
      <c r="CG17" s="83"/>
      <c r="CH17" s="83"/>
      <c r="CI17" s="83"/>
      <c r="CJ17" s="83"/>
      <c r="CK17" s="83"/>
      <c r="CL17" s="83"/>
      <c r="CM17" s="83"/>
      <c r="CN17" s="83"/>
      <c r="CO17" s="83"/>
      <c r="CP17" s="83"/>
      <c r="CQ17" s="83"/>
      <c r="CR17" s="83"/>
      <c r="CS17" s="83"/>
      <c r="CT17" s="83"/>
      <c r="CU17" s="83"/>
      <c r="CV17" s="83"/>
      <c r="CW17" s="83"/>
      <c r="CX17" s="83"/>
      <c r="CY17" s="83"/>
      <c r="CZ17" s="83"/>
      <c r="DA17" s="83"/>
      <c r="DB17" s="83"/>
      <c r="DC17" s="83"/>
      <c r="DD17" s="83"/>
      <c r="DE17" s="83"/>
      <c r="DF17" s="83"/>
      <c r="DG17" s="83"/>
      <c r="DH17" s="83"/>
      <c r="DI17" s="83"/>
      <c r="DJ17" s="83"/>
      <c r="DK17" s="83"/>
      <c r="DL17" s="83"/>
      <c r="DM17" s="83"/>
      <c r="DN17" s="83"/>
      <c r="DO17" s="83"/>
      <c r="DP17" s="83"/>
      <c r="DQ17" s="83"/>
      <c r="DR17" s="83"/>
      <c r="DS17" s="83"/>
      <c r="DT17" s="83"/>
      <c r="DU17" s="83"/>
      <c r="DV17" s="83"/>
      <c r="DW17" s="83"/>
      <c r="DX17" s="83"/>
      <c r="DY17" s="83"/>
      <c r="DZ17" s="83"/>
      <c r="EA17" s="83"/>
      <c r="EB17" s="83"/>
      <c r="EC17" s="83"/>
      <c r="ED17" s="83"/>
      <c r="EE17" s="83"/>
      <c r="EF17" s="83"/>
      <c r="EG17" s="83"/>
      <c r="EH17" s="83"/>
      <c r="EI17" s="83"/>
      <c r="EJ17" s="83"/>
      <c r="EK17" s="83"/>
      <c r="EL17" s="83"/>
      <c r="EM17" s="83"/>
      <c r="EN17" s="83"/>
      <c r="EO17" s="83"/>
      <c r="EP17" s="83"/>
      <c r="EQ17" s="83"/>
      <c r="ER17" s="83"/>
      <c r="ES17" s="83"/>
      <c r="ET17" s="83"/>
      <c r="EU17" s="83"/>
      <c r="EV17" s="83"/>
      <c r="EW17" s="83"/>
      <c r="EX17" s="83"/>
      <c r="EY17" s="83"/>
      <c r="EZ17" s="83"/>
      <c r="FA17" s="83"/>
      <c r="FB17" s="83"/>
      <c r="FC17" s="83"/>
      <c r="FD17" s="83"/>
      <c r="FE17" s="83"/>
      <c r="FF17" s="83"/>
      <c r="FG17" s="83"/>
      <c r="FH17" s="83"/>
      <c r="FI17" s="83"/>
      <c r="FJ17" s="83"/>
      <c r="FK17" s="83"/>
      <c r="FL17" s="83"/>
      <c r="FM17" s="83"/>
      <c r="FN17" s="83"/>
      <c r="FO17" s="83"/>
      <c r="FP17" s="83"/>
      <c r="FQ17" s="83"/>
      <c r="FR17" s="83"/>
      <c r="FS17" s="83"/>
      <c r="FT17" s="83"/>
      <c r="FU17" s="83"/>
      <c r="FV17" s="83"/>
      <c r="FW17" s="83"/>
      <c r="FX17" s="83"/>
      <c r="FY17" s="83"/>
      <c r="FZ17" s="83"/>
      <c r="GA17" s="83"/>
      <c r="GB17" s="83"/>
      <c r="GC17" s="83"/>
      <c r="GD17" s="83"/>
      <c r="GE17" s="83"/>
      <c r="GF17" s="83"/>
      <c r="GG17" s="83"/>
      <c r="GH17" s="83"/>
      <c r="GI17" s="83"/>
      <c r="GJ17" s="83"/>
      <c r="GK17" s="83"/>
      <c r="GL17" s="83"/>
      <c r="GM17" s="83"/>
      <c r="GN17" s="83"/>
      <c r="GO17" s="83"/>
      <c r="GP17" s="83"/>
      <c r="GQ17" s="83"/>
      <c r="GR17" s="83"/>
      <c r="GS17" s="83"/>
      <c r="GT17" s="83"/>
      <c r="GU17" s="83"/>
      <c r="GV17" s="83"/>
      <c r="GW17" s="83"/>
      <c r="GX17" s="83"/>
      <c r="GY17" s="83"/>
      <c r="GZ17" s="83"/>
      <c r="HA17" s="83"/>
      <c r="HB17" s="83"/>
      <c r="HC17" s="83"/>
      <c r="HD17" s="83"/>
      <c r="HE17" s="83"/>
      <c r="HF17" s="83"/>
      <c r="HG17" s="83"/>
      <c r="HH17" s="83"/>
      <c r="HI17" s="83"/>
      <c r="HJ17" s="83"/>
      <c r="HK17" s="83"/>
      <c r="HL17" s="83"/>
      <c r="HM17" s="83"/>
      <c r="HN17" s="83"/>
      <c r="HO17" s="83"/>
      <c r="HP17" s="83"/>
      <c r="HQ17" s="83"/>
      <c r="HR17" s="83"/>
      <c r="HS17" s="83"/>
      <c r="HT17" s="83"/>
      <c r="HU17" s="83"/>
      <c r="HV17" s="83"/>
      <c r="HW17" s="83"/>
      <c r="HX17" s="83"/>
      <c r="HY17" s="83"/>
      <c r="HZ17" s="83"/>
      <c r="IA17" s="83"/>
      <c r="IB17" s="83"/>
      <c r="IC17" s="83"/>
      <c r="ID17" s="83"/>
      <c r="IE17" s="83"/>
      <c r="IF17" s="83"/>
      <c r="IG17" s="83"/>
      <c r="IH17" s="83"/>
      <c r="II17" s="83"/>
      <c r="IJ17" s="83"/>
      <c r="IK17" s="83"/>
      <c r="IL17" s="83"/>
      <c r="IM17" s="83"/>
      <c r="IN17" s="83"/>
      <c r="IO17" s="83"/>
      <c r="IP17" s="83"/>
      <c r="IQ17" s="83"/>
      <c r="IR17" s="83"/>
      <c r="IS17" s="83"/>
      <c r="IT17" s="83"/>
      <c r="IU17" s="83"/>
      <c r="IV17" s="83"/>
      <c r="IW17" s="83"/>
      <c r="IX17" s="83"/>
      <c r="IY17" s="83"/>
      <c r="IZ17" s="83"/>
      <c r="JA17" s="83"/>
      <c r="JB17" s="83"/>
      <c r="JC17" s="83"/>
      <c r="JD17" s="83"/>
      <c r="JE17" s="83"/>
      <c r="JF17" s="83"/>
      <c r="JG17" s="83"/>
      <c r="JH17" s="83"/>
      <c r="JI17" s="83"/>
      <c r="JJ17" s="83"/>
      <c r="JK17" s="83"/>
      <c r="JL17" s="83"/>
      <c r="JM17" s="83"/>
      <c r="JN17" s="83"/>
      <c r="JO17" s="83"/>
      <c r="JP17" s="83"/>
      <c r="JQ17" s="83"/>
      <c r="JR17" s="83"/>
      <c r="JS17" s="83"/>
      <c r="JT17" s="83"/>
      <c r="JU17" s="83"/>
      <c r="JV17" s="83"/>
      <c r="JW17" s="83"/>
      <c r="JX17" s="83"/>
      <c r="JY17" s="83"/>
      <c r="JZ17" s="83"/>
      <c r="KA17" s="83"/>
      <c r="KB17" s="83"/>
      <c r="KC17" s="83"/>
      <c r="KD17" s="83"/>
      <c r="KE17" s="83"/>
      <c r="KF17" s="83"/>
      <c r="KG17" s="83"/>
      <c r="KH17" s="83"/>
      <c r="KI17" s="83"/>
      <c r="KJ17" s="83"/>
      <c r="KK17" s="83"/>
      <c r="KL17" s="83"/>
      <c r="KM17" s="83"/>
      <c r="KN17" s="83"/>
      <c r="KO17" s="83"/>
      <c r="KP17" s="83"/>
      <c r="KQ17" s="83"/>
      <c r="KR17" s="83"/>
      <c r="KS17" s="83"/>
      <c r="KT17" s="83"/>
      <c r="KU17" s="83"/>
      <c r="KV17" s="83"/>
      <c r="KW17" s="83"/>
      <c r="KX17" s="83"/>
      <c r="KY17" s="83"/>
      <c r="KZ17" s="83"/>
      <c r="LA17" s="83"/>
      <c r="LB17" s="83"/>
      <c r="LC17" s="83"/>
      <c r="LD17" s="83"/>
      <c r="LE17" s="83"/>
      <c r="LF17" s="83"/>
      <c r="LG17" s="83"/>
      <c r="LH17" s="83"/>
      <c r="LI17" s="83"/>
      <c r="LJ17" s="83"/>
      <c r="LK17" s="83"/>
      <c r="LL17" s="83"/>
      <c r="LM17" s="83"/>
      <c r="LN17" s="83"/>
      <c r="LO17" s="83"/>
      <c r="LP17" s="83"/>
      <c r="LQ17" s="83"/>
      <c r="LR17" s="83"/>
      <c r="LS17" s="83"/>
      <c r="LT17" s="83"/>
      <c r="LU17" s="83"/>
      <c r="LV17" s="83"/>
      <c r="LW17" s="83"/>
      <c r="LX17" s="83"/>
      <c r="LY17" s="83"/>
      <c r="LZ17" s="83"/>
      <c r="MA17" s="83"/>
      <c r="MB17" s="83"/>
      <c r="MC17" s="83"/>
      <c r="MD17" s="83"/>
      <c r="ME17" s="83"/>
      <c r="MF17" s="83"/>
      <c r="MG17" s="83"/>
      <c r="MH17" s="83"/>
      <c r="MI17" s="83"/>
      <c r="MJ17" s="83"/>
      <c r="MK17" s="83"/>
      <c r="ML17" s="83"/>
      <c r="MM17" s="83"/>
      <c r="MN17" s="83"/>
      <c r="MO17" s="83"/>
      <c r="MP17" s="83"/>
      <c r="MQ17" s="83"/>
      <c r="MR17" s="83"/>
      <c r="MS17" s="83"/>
      <c r="MT17" s="83"/>
      <c r="MU17" s="83"/>
      <c r="MV17" s="83"/>
      <c r="MW17" s="83"/>
      <c r="MX17" s="83"/>
      <c r="MY17" s="83"/>
      <c r="MZ17" s="83"/>
      <c r="NA17" s="83"/>
      <c r="NB17" s="83"/>
      <c r="NC17" s="83"/>
      <c r="ND17" s="83"/>
      <c r="NE17" s="83"/>
      <c r="NF17" s="83"/>
      <c r="NG17" s="83"/>
      <c r="NH17" s="83"/>
      <c r="NI17" s="83"/>
      <c r="NJ17" s="83"/>
      <c r="NK17" s="83"/>
      <c r="NL17" s="83"/>
      <c r="NM17" s="83"/>
      <c r="NN17" s="83"/>
      <c r="NO17" s="83"/>
      <c r="NP17" s="83"/>
      <c r="NQ17" s="83"/>
      <c r="NR17" s="83"/>
      <c r="NS17" s="83"/>
      <c r="NT17" s="83"/>
      <c r="NU17" s="83"/>
      <c r="NV17" s="83"/>
      <c r="NW17" s="83"/>
      <c r="NX17" s="83"/>
      <c r="NY17" s="83"/>
      <c r="NZ17" s="83"/>
      <c r="OA17" s="83"/>
      <c r="OB17" s="83"/>
      <c r="OC17" s="83"/>
      <c r="OD17" s="83"/>
      <c r="OE17" s="83"/>
      <c r="OF17" s="83"/>
      <c r="OG17" s="83"/>
      <c r="OH17" s="83"/>
      <c r="OI17" s="83"/>
      <c r="OJ17" s="83"/>
      <c r="OK17" s="83"/>
      <c r="OL17" s="83"/>
      <c r="OM17" s="83"/>
      <c r="ON17" s="83"/>
      <c r="OO17" s="83"/>
      <c r="OP17" s="83"/>
      <c r="OQ17" s="83"/>
      <c r="OR17" s="83"/>
      <c r="OS17" s="83"/>
      <c r="OT17" s="83"/>
      <c r="OU17" s="83"/>
      <c r="OV17" s="83"/>
      <c r="OW17" s="83"/>
      <c r="OX17" s="83"/>
      <c r="OY17" s="83"/>
      <c r="OZ17" s="83"/>
      <c r="PA17" s="83"/>
      <c r="PB17" s="83"/>
      <c r="PC17" s="83"/>
      <c r="PD17" s="83"/>
      <c r="PE17" s="83"/>
      <c r="PF17" s="83"/>
      <c r="PG17" s="83"/>
      <c r="PH17" s="83"/>
      <c r="PI17" s="83"/>
      <c r="PJ17" s="83"/>
      <c r="PK17" s="83"/>
      <c r="PL17" s="83"/>
      <c r="PM17" s="83"/>
      <c r="PN17" s="83"/>
      <c r="PO17" s="83"/>
      <c r="PP17" s="83"/>
      <c r="PQ17" s="83"/>
      <c r="PR17" s="83"/>
      <c r="PS17" s="83"/>
      <c r="PT17" s="83"/>
      <c r="PU17" s="83"/>
      <c r="PV17" s="83"/>
      <c r="PW17" s="83"/>
      <c r="PX17" s="83"/>
      <c r="PY17" s="83"/>
      <c r="PZ17" s="83"/>
      <c r="QA17" s="83"/>
      <c r="QB17" s="83"/>
      <c r="QC17" s="83"/>
      <c r="QD17" s="83"/>
      <c r="QE17" s="83"/>
      <c r="QF17" s="83"/>
      <c r="QG17" s="83"/>
      <c r="QH17" s="83"/>
      <c r="QI17" s="83"/>
      <c r="QJ17" s="83"/>
      <c r="QK17" s="83"/>
      <c r="QL17" s="83"/>
      <c r="QM17" s="83"/>
      <c r="QN17" s="83"/>
      <c r="QO17" s="83"/>
      <c r="QP17" s="83"/>
      <c r="QQ17" s="83"/>
      <c r="QR17" s="83"/>
      <c r="QS17" s="83"/>
      <c r="QT17" s="83"/>
      <c r="QU17" s="83"/>
      <c r="QV17" s="83"/>
      <c r="QW17" s="83"/>
      <c r="QX17" s="83"/>
      <c r="QY17" s="83"/>
      <c r="QZ17" s="83"/>
      <c r="RA17" s="83"/>
      <c r="RB17" s="83"/>
      <c r="RC17" s="83"/>
      <c r="RD17" s="83"/>
      <c r="RE17" s="83"/>
      <c r="RF17" s="83"/>
      <c r="RG17" s="83"/>
      <c r="RH17" s="83"/>
      <c r="RI17" s="83"/>
      <c r="RJ17" s="83"/>
      <c r="RK17" s="83"/>
      <c r="RL17" s="83"/>
      <c r="RM17" s="83"/>
      <c r="RN17" s="83"/>
      <c r="RO17" s="83"/>
      <c r="RP17" s="83"/>
      <c r="RQ17" s="83"/>
      <c r="RR17" s="83"/>
      <c r="RS17" s="83"/>
      <c r="RT17" s="83"/>
      <c r="RU17" s="83"/>
      <c r="RV17" s="83"/>
      <c r="RW17" s="83"/>
      <c r="RX17" s="83"/>
      <c r="RY17" s="83"/>
      <c r="RZ17" s="83"/>
      <c r="SA17" s="83"/>
      <c r="SB17" s="83"/>
      <c r="SC17" s="83"/>
      <c r="SD17" s="83"/>
      <c r="SE17" s="83"/>
      <c r="SF17" s="83"/>
      <c r="SG17" s="83"/>
      <c r="SH17" s="83"/>
      <c r="SI17" s="83"/>
      <c r="SJ17" s="83"/>
      <c r="SK17" s="83"/>
      <c r="SL17" s="83"/>
      <c r="SM17" s="83"/>
      <c r="SN17" s="83"/>
      <c r="SO17" s="83"/>
      <c r="SP17" s="83"/>
      <c r="SQ17" s="83"/>
      <c r="SR17" s="83"/>
      <c r="SS17" s="83"/>
      <c r="ST17" s="83"/>
      <c r="SU17" s="83"/>
      <c r="SV17" s="83"/>
      <c r="SW17" s="83"/>
      <c r="SX17" s="83"/>
      <c r="SY17" s="83"/>
      <c r="SZ17" s="83"/>
      <c r="TA17" s="83"/>
      <c r="TB17" s="83"/>
      <c r="TC17" s="83"/>
      <c r="TD17" s="83"/>
      <c r="TE17" s="83"/>
      <c r="TF17" s="83"/>
      <c r="TG17" s="83"/>
      <c r="TH17" s="83"/>
      <c r="TI17" s="83"/>
      <c r="TJ17" s="83"/>
      <c r="TK17" s="83"/>
      <c r="TL17" s="83"/>
      <c r="TM17" s="83"/>
      <c r="TN17" s="83"/>
      <c r="TO17" s="83"/>
      <c r="TP17" s="83"/>
      <c r="TQ17" s="83"/>
      <c r="TR17" s="83"/>
      <c r="TS17" s="83"/>
      <c r="TT17" s="83"/>
      <c r="TU17" s="83"/>
      <c r="TV17" s="83"/>
      <c r="TW17" s="83"/>
      <c r="TX17" s="83"/>
      <c r="TY17" s="83"/>
      <c r="TZ17" s="83"/>
      <c r="UA17" s="83"/>
      <c r="UB17" s="83"/>
      <c r="UC17" s="83"/>
      <c r="UD17" s="83"/>
      <c r="UE17" s="83"/>
      <c r="UF17" s="83"/>
      <c r="UG17" s="83"/>
      <c r="UH17" s="83"/>
      <c r="UI17" s="83"/>
      <c r="UJ17" s="83"/>
      <c r="UK17" s="83"/>
      <c r="UL17" s="83"/>
      <c r="UM17" s="83"/>
      <c r="UN17" s="83"/>
      <c r="UO17" s="83"/>
      <c r="UP17" s="83"/>
      <c r="UQ17" s="83"/>
      <c r="UR17" s="83"/>
      <c r="US17" s="83"/>
      <c r="UT17" s="83"/>
      <c r="UU17" s="83"/>
      <c r="UV17" s="83"/>
      <c r="UW17" s="83"/>
      <c r="UX17" s="83"/>
      <c r="UY17" s="83"/>
      <c r="UZ17" s="83"/>
      <c r="VA17" s="83"/>
      <c r="VB17" s="83"/>
      <c r="VC17" s="83"/>
      <c r="VD17" s="83"/>
      <c r="VE17" s="83"/>
      <c r="VF17" s="83"/>
      <c r="VG17" s="83"/>
      <c r="VH17" s="83"/>
      <c r="VI17" s="83"/>
      <c r="VJ17" s="83"/>
      <c r="VK17" s="83"/>
      <c r="VL17" s="83"/>
      <c r="VM17" s="83"/>
      <c r="VN17" s="83"/>
      <c r="VO17" s="83"/>
      <c r="VP17" s="83"/>
      <c r="VQ17" s="83"/>
      <c r="VR17" s="83"/>
      <c r="VS17" s="83"/>
      <c r="VT17" s="83"/>
      <c r="VU17" s="83"/>
      <c r="VV17" s="83"/>
      <c r="VW17" s="83"/>
      <c r="VX17" s="83"/>
      <c r="VY17" s="83"/>
      <c r="VZ17" s="83"/>
      <c r="WA17" s="83"/>
      <c r="WB17" s="83"/>
      <c r="WC17" s="83"/>
      <c r="WD17" s="83"/>
      <c r="WE17" s="83"/>
      <c r="WF17" s="83"/>
      <c r="WG17" s="83"/>
      <c r="WH17" s="83"/>
      <c r="WI17" s="83"/>
      <c r="WJ17" s="83"/>
      <c r="WK17" s="83"/>
      <c r="WL17" s="83"/>
      <c r="WM17" s="83"/>
      <c r="WN17" s="83"/>
      <c r="WO17" s="83"/>
      <c r="WP17" s="83"/>
      <c r="WQ17" s="83"/>
      <c r="WR17" s="83"/>
      <c r="WS17" s="83"/>
      <c r="WT17" s="83"/>
      <c r="WU17" s="83"/>
      <c r="WV17" s="83"/>
      <c r="WW17" s="83"/>
      <c r="WX17" s="83"/>
      <c r="WY17" s="83"/>
      <c r="WZ17" s="83"/>
      <c r="XA17" s="83"/>
      <c r="XB17" s="83"/>
      <c r="XC17" s="83"/>
      <c r="XD17" s="83"/>
      <c r="XE17" s="83"/>
      <c r="XF17" s="83"/>
      <c r="XG17" s="83"/>
      <c r="XH17" s="83"/>
      <c r="XI17" s="83"/>
      <c r="XJ17" s="83"/>
      <c r="XK17" s="83"/>
      <c r="XL17" s="83"/>
      <c r="XM17" s="83"/>
      <c r="XN17" s="83"/>
      <c r="XO17" s="83"/>
      <c r="XP17" s="83"/>
      <c r="XQ17" s="83"/>
      <c r="XR17" s="83"/>
      <c r="XS17" s="83"/>
      <c r="XT17" s="83"/>
      <c r="XU17" s="83"/>
      <c r="XV17" s="83"/>
      <c r="XW17" s="83"/>
      <c r="XX17" s="83"/>
      <c r="XY17" s="83"/>
      <c r="XZ17" s="83"/>
      <c r="YA17" s="83"/>
      <c r="YB17" s="83"/>
      <c r="YC17" s="83"/>
      <c r="YD17" s="83"/>
      <c r="YE17" s="83"/>
      <c r="YF17" s="83"/>
      <c r="YG17" s="83"/>
      <c r="YH17" s="83"/>
      <c r="YI17" s="83"/>
      <c r="YJ17" s="83"/>
      <c r="YK17" s="83"/>
      <c r="YL17" s="83"/>
      <c r="YM17" s="83"/>
      <c r="YN17" s="83"/>
      <c r="YO17" s="83"/>
      <c r="YP17" s="83"/>
      <c r="YQ17" s="83"/>
      <c r="YR17" s="83"/>
      <c r="YS17" s="83"/>
      <c r="YT17" s="83"/>
      <c r="YU17" s="83"/>
      <c r="YV17" s="83"/>
      <c r="YW17" s="83"/>
      <c r="YX17" s="83"/>
      <c r="YY17" s="83"/>
      <c r="YZ17" s="83"/>
      <c r="ZA17" s="83"/>
      <c r="ZB17" s="83"/>
      <c r="ZC17" s="83"/>
      <c r="ZD17" s="83"/>
      <c r="ZE17" s="83"/>
      <c r="ZF17" s="83"/>
      <c r="ZG17" s="83"/>
      <c r="ZH17" s="83"/>
      <c r="ZI17" s="83"/>
      <c r="ZJ17" s="83"/>
      <c r="ZK17" s="83"/>
      <c r="ZL17" s="83"/>
      <c r="ZM17" s="83"/>
      <c r="ZN17" s="83"/>
      <c r="ZO17" s="83"/>
      <c r="ZP17" s="83"/>
      <c r="ZQ17" s="83"/>
      <c r="ZR17" s="83"/>
      <c r="ZS17" s="83"/>
      <c r="ZT17" s="83"/>
      <c r="ZU17" s="83"/>
      <c r="ZV17" s="83"/>
      <c r="ZW17" s="83"/>
      <c r="ZX17" s="83"/>
      <c r="ZY17" s="83"/>
      <c r="ZZ17" s="83"/>
      <c r="AAA17" s="83"/>
      <c r="AAB17" s="83"/>
      <c r="AAC17" s="83"/>
      <c r="AAD17" s="83"/>
      <c r="AAE17" s="83"/>
      <c r="AAF17" s="83"/>
      <c r="AAG17" s="83"/>
      <c r="AAH17" s="83"/>
      <c r="AAI17" s="83"/>
      <c r="AAJ17" s="83"/>
      <c r="AAK17" s="83"/>
      <c r="AAL17" s="83"/>
      <c r="AAM17" s="83"/>
      <c r="AAN17" s="83"/>
      <c r="AAO17" s="83"/>
      <c r="AAP17" s="83"/>
      <c r="AAQ17" s="83"/>
      <c r="AAR17" s="83"/>
      <c r="AAS17" s="83"/>
      <c r="AAT17" s="83"/>
      <c r="AAU17" s="83"/>
      <c r="AAV17" s="83"/>
      <c r="AAW17" s="83"/>
      <c r="AAX17" s="83"/>
      <c r="AAY17" s="83"/>
      <c r="AAZ17" s="83"/>
      <c r="ABA17" s="83"/>
      <c r="ABB17" s="83"/>
      <c r="ABC17" s="83"/>
      <c r="ABD17" s="83"/>
      <c r="ABE17" s="83"/>
      <c r="ABF17" s="83"/>
      <c r="ABG17" s="83"/>
      <c r="ABH17" s="83"/>
      <c r="ABI17" s="83"/>
      <c r="ABJ17" s="83"/>
      <c r="ABK17" s="83"/>
      <c r="ABL17" s="83"/>
      <c r="ABM17" s="83"/>
      <c r="ABN17" s="83"/>
      <c r="ABO17" s="83"/>
      <c r="ABP17" s="83"/>
      <c r="ABQ17" s="83"/>
      <c r="ABR17" s="83"/>
      <c r="ABS17" s="83"/>
      <c r="ABT17" s="83"/>
      <c r="ABU17" s="83"/>
      <c r="ABV17" s="83"/>
      <c r="ABW17" s="83"/>
      <c r="ABX17" s="83"/>
      <c r="ABY17" s="83"/>
      <c r="ABZ17" s="83"/>
      <c r="ACA17" s="83"/>
      <c r="ACB17" s="83"/>
      <c r="ACC17" s="83"/>
      <c r="ACD17" s="83"/>
      <c r="ACE17" s="83"/>
      <c r="ACF17" s="83"/>
      <c r="ACG17" s="83"/>
      <c r="ACH17" s="83"/>
      <c r="ACI17" s="83"/>
      <c r="ACJ17" s="83"/>
      <c r="ACK17" s="83"/>
      <c r="ACL17" s="83"/>
      <c r="ACM17" s="83"/>
      <c r="ACN17" s="83"/>
      <c r="ACO17" s="83"/>
      <c r="ACP17" s="83"/>
      <c r="ACQ17" s="83"/>
      <c r="ACR17" s="83"/>
      <c r="ACS17" s="83"/>
      <c r="ACT17" s="83"/>
      <c r="ACU17" s="83"/>
      <c r="ACV17" s="83"/>
      <c r="ACW17" s="83"/>
      <c r="ACX17" s="83"/>
      <c r="ACY17" s="83"/>
      <c r="ACZ17" s="83"/>
      <c r="ADA17" s="83"/>
      <c r="ADB17" s="83"/>
      <c r="ADC17" s="83"/>
      <c r="ADD17" s="83"/>
      <c r="ADE17" s="83"/>
      <c r="ADF17" s="83"/>
      <c r="ADG17" s="83"/>
      <c r="ADH17" s="83"/>
      <c r="ADI17" s="83"/>
      <c r="ADJ17" s="83"/>
      <c r="ADK17" s="83"/>
      <c r="ADL17" s="83"/>
      <c r="ADM17" s="83"/>
      <c r="ADN17" s="83"/>
      <c r="ADO17" s="83"/>
      <c r="ADP17" s="83"/>
      <c r="ADQ17" s="83"/>
      <c r="ADR17" s="83"/>
      <c r="ADS17" s="83"/>
      <c r="ADT17" s="83"/>
      <c r="ADU17" s="83"/>
      <c r="ADV17" s="83"/>
      <c r="ADW17" s="83"/>
      <c r="ADX17" s="83"/>
      <c r="ADY17" s="83"/>
      <c r="ADZ17" s="83"/>
      <c r="AEA17" s="83"/>
      <c r="AEB17" s="83"/>
      <c r="AEC17" s="83"/>
      <c r="AED17" s="83"/>
      <c r="AEE17" s="83"/>
      <c r="AEF17" s="83"/>
      <c r="AEG17" s="83"/>
      <c r="AEH17" s="83"/>
      <c r="AEI17" s="83"/>
      <c r="AEJ17" s="83"/>
      <c r="AEK17" s="83"/>
      <c r="AEL17" s="83"/>
      <c r="AEM17" s="83"/>
      <c r="AEN17" s="83"/>
      <c r="AEO17" s="83"/>
      <c r="AEP17" s="83"/>
      <c r="AEQ17" s="83"/>
      <c r="AER17" s="83"/>
      <c r="AES17" s="83"/>
      <c r="AET17" s="83"/>
      <c r="AEU17" s="83"/>
      <c r="AEV17" s="83"/>
      <c r="AEW17" s="83"/>
      <c r="AEX17" s="83"/>
      <c r="AEY17" s="83"/>
      <c r="AEZ17" s="83"/>
      <c r="AFA17" s="83"/>
      <c r="AFB17" s="83"/>
      <c r="AFC17" s="83"/>
      <c r="AFD17" s="83"/>
      <c r="AFE17" s="83"/>
      <c r="AFF17" s="83"/>
      <c r="AFG17" s="83"/>
      <c r="AFH17" s="83"/>
      <c r="AFI17" s="83"/>
      <c r="AFJ17" s="83"/>
      <c r="AFK17" s="83"/>
      <c r="AFL17" s="83"/>
      <c r="AFM17" s="83"/>
      <c r="AFN17" s="83"/>
      <c r="AFO17" s="83"/>
      <c r="AFP17" s="83"/>
      <c r="AFQ17" s="83"/>
      <c r="AFR17" s="83"/>
      <c r="AFS17" s="83"/>
      <c r="AFT17" s="83"/>
      <c r="AFU17" s="83"/>
      <c r="AFV17" s="83"/>
      <c r="AFW17" s="83"/>
      <c r="AFX17" s="83"/>
      <c r="AFY17" s="83"/>
      <c r="AFZ17" s="83"/>
      <c r="AGA17" s="83"/>
      <c r="AGB17" s="83"/>
      <c r="AGC17" s="83"/>
      <c r="AGD17" s="83"/>
      <c r="AGE17" s="83"/>
      <c r="AGF17" s="83"/>
      <c r="AGG17" s="83"/>
      <c r="AGH17" s="83"/>
      <c r="AGI17" s="83"/>
      <c r="AGJ17" s="83"/>
      <c r="AGK17" s="83"/>
      <c r="AGL17" s="83"/>
      <c r="AGM17" s="83"/>
      <c r="AGN17" s="83"/>
      <c r="AGO17" s="83"/>
      <c r="AGP17" s="83"/>
      <c r="AGQ17" s="83"/>
      <c r="AGR17" s="83"/>
      <c r="AGS17" s="83"/>
      <c r="AGT17" s="83"/>
      <c r="AGU17" s="83"/>
      <c r="AGV17" s="83"/>
      <c r="AGW17" s="83"/>
      <c r="AGX17" s="83"/>
      <c r="AGY17" s="83"/>
      <c r="AGZ17" s="83"/>
      <c r="AHA17" s="83"/>
      <c r="AHB17" s="83"/>
      <c r="AHC17" s="83"/>
      <c r="AHD17" s="83"/>
      <c r="AHE17" s="83"/>
      <c r="AHF17" s="83"/>
      <c r="AHG17" s="83"/>
      <c r="AHH17" s="83"/>
      <c r="AHI17" s="83"/>
      <c r="AHJ17" s="83"/>
      <c r="AHK17" s="83"/>
      <c r="AHL17" s="83"/>
      <c r="AHM17" s="83"/>
      <c r="AHN17" s="83"/>
      <c r="AHO17" s="83"/>
      <c r="AHP17" s="83"/>
      <c r="AHQ17" s="83"/>
      <c r="AHR17" s="83"/>
      <c r="AHS17" s="83"/>
      <c r="AHT17" s="83"/>
      <c r="AHU17" s="83"/>
      <c r="AHV17" s="83"/>
      <c r="AHW17" s="83"/>
      <c r="AHX17" s="83"/>
      <c r="AHY17" s="83"/>
      <c r="AHZ17" s="83"/>
      <c r="AIA17" s="83"/>
      <c r="AIB17" s="83"/>
      <c r="AIC17" s="83"/>
      <c r="AID17" s="83"/>
      <c r="AIE17" s="83"/>
      <c r="AIF17" s="83"/>
      <c r="AIG17" s="83"/>
      <c r="AIH17" s="83"/>
      <c r="AII17" s="83"/>
      <c r="AIJ17" s="83"/>
      <c r="AIK17" s="83"/>
      <c r="AIL17" s="83"/>
      <c r="AIM17" s="83"/>
      <c r="AIN17" s="83"/>
      <c r="AIO17" s="83"/>
      <c r="AIP17" s="83"/>
      <c r="AIQ17" s="83"/>
      <c r="AIR17" s="83"/>
      <c r="AIS17" s="83"/>
      <c r="AIT17" s="83"/>
      <c r="AIU17" s="83"/>
      <c r="AIV17" s="83"/>
      <c r="AIW17" s="83"/>
      <c r="AIX17" s="83"/>
      <c r="AIY17" s="83"/>
      <c r="AIZ17" s="83"/>
      <c r="AJA17" s="83"/>
      <c r="AJB17" s="83"/>
      <c r="AJC17" s="83"/>
      <c r="AJD17" s="83"/>
      <c r="AJE17" s="83"/>
      <c r="AJF17" s="83"/>
      <c r="AJG17" s="83"/>
      <c r="AJH17" s="83"/>
      <c r="AJI17" s="83"/>
      <c r="AJJ17" s="83"/>
      <c r="AJK17" s="83"/>
      <c r="AJL17" s="83"/>
      <c r="AJM17" s="83"/>
      <c r="AJN17" s="83"/>
      <c r="AJO17" s="83"/>
      <c r="AJP17" s="83"/>
      <c r="AJQ17" s="83"/>
      <c r="AJR17" s="83"/>
      <c r="AJS17" s="83"/>
      <c r="AJT17" s="83"/>
      <c r="AJU17" s="83"/>
      <c r="AJV17" s="83"/>
      <c r="AJW17" s="83"/>
      <c r="AJX17" s="83"/>
      <c r="AJY17" s="83"/>
      <c r="AJZ17" s="83"/>
      <c r="AKA17" s="83"/>
      <c r="AKB17" s="83"/>
      <c r="AKC17" s="83"/>
      <c r="AKD17" s="83"/>
      <c r="AKE17" s="83"/>
      <c r="AKF17" s="83"/>
      <c r="AKG17" s="83"/>
      <c r="AKH17" s="83"/>
      <c r="AKI17" s="83"/>
      <c r="AKJ17" s="83"/>
      <c r="AKK17" s="83"/>
      <c r="AKL17" s="83"/>
      <c r="AKM17" s="83"/>
      <c r="AKN17" s="83"/>
      <c r="AKO17" s="83"/>
      <c r="AKP17" s="83"/>
      <c r="AKQ17" s="83"/>
      <c r="AKR17" s="83"/>
      <c r="AKS17" s="83"/>
      <c r="AKT17" s="83"/>
      <c r="AKU17" s="83"/>
      <c r="AKV17" s="83"/>
      <c r="AKW17" s="83"/>
      <c r="AKX17" s="83"/>
      <c r="AKY17" s="83"/>
      <c r="AKZ17" s="83"/>
      <c r="ALA17" s="83"/>
      <c r="ALB17" s="83"/>
      <c r="ALC17" s="83"/>
      <c r="ALD17" s="83"/>
      <c r="ALE17" s="83"/>
      <c r="ALF17" s="83"/>
      <c r="ALG17" s="83"/>
      <c r="ALH17" s="83"/>
      <c r="ALI17" s="83"/>
      <c r="ALJ17" s="83"/>
      <c r="ALK17" s="83"/>
      <c r="ALL17" s="83"/>
      <c r="ALM17" s="83"/>
      <c r="ALN17" s="83"/>
      <c r="ALO17" s="83"/>
      <c r="ALP17" s="83"/>
      <c r="ALQ17" s="83"/>
      <c r="ALR17" s="83"/>
      <c r="ALS17" s="83"/>
      <c r="ALT17" s="83"/>
      <c r="ALU17" s="83"/>
      <c r="ALV17" s="83"/>
      <c r="ALW17" s="83"/>
      <c r="ALX17" s="83"/>
      <c r="ALY17" s="83"/>
      <c r="ALZ17" s="83"/>
      <c r="AMA17" s="83"/>
      <c r="AMB17" s="83"/>
      <c r="AMC17" s="83"/>
      <c r="AMD17" s="83"/>
      <c r="AME17" s="83"/>
      <c r="AMF17" s="83"/>
      <c r="AMG17" s="83"/>
      <c r="AMH17" s="83"/>
      <c r="AMI17" s="83"/>
      <c r="AMJ17" s="83"/>
      <c r="AMK17" s="83"/>
      <c r="AML17" s="83"/>
      <c r="AMM17" s="83"/>
      <c r="AMN17" s="83"/>
      <c r="AMO17" s="83"/>
      <c r="AMP17" s="83"/>
      <c r="AMQ17" s="83"/>
      <c r="AMR17" s="83"/>
      <c r="AMS17" s="83"/>
      <c r="AMT17" s="83"/>
      <c r="AMU17" s="83"/>
      <c r="AMV17" s="83"/>
      <c r="AMW17" s="83"/>
      <c r="AMX17" s="83"/>
      <c r="AMY17" s="83"/>
      <c r="AMZ17" s="83"/>
      <c r="ANA17" s="83"/>
      <c r="ANB17" s="83"/>
      <c r="ANC17" s="83"/>
      <c r="AND17" s="83"/>
      <c r="ANE17" s="83"/>
      <c r="ANF17" s="83"/>
      <c r="ANG17" s="83"/>
      <c r="ANH17" s="83"/>
      <c r="ANI17" s="83"/>
      <c r="ANJ17" s="83"/>
      <c r="ANK17" s="83"/>
      <c r="ANL17" s="83"/>
      <c r="ANM17" s="83"/>
      <c r="ANN17" s="83"/>
      <c r="ANO17" s="83"/>
      <c r="ANP17" s="83"/>
      <c r="ANQ17" s="83"/>
      <c r="ANR17" s="83"/>
      <c r="ANS17" s="83"/>
      <c r="ANT17" s="83"/>
      <c r="ANU17" s="83"/>
      <c r="ANV17" s="83"/>
      <c r="ANW17" s="83"/>
      <c r="ANX17" s="83"/>
      <c r="ANY17" s="83"/>
      <c r="ANZ17" s="83"/>
      <c r="AOA17" s="83"/>
      <c r="AOB17" s="83"/>
      <c r="AOC17" s="83"/>
      <c r="AOD17" s="83"/>
      <c r="AOE17" s="83"/>
      <c r="AOF17" s="83"/>
      <c r="AOG17" s="83"/>
      <c r="AOH17" s="83"/>
      <c r="AOI17" s="83"/>
      <c r="AOJ17" s="83"/>
      <c r="AOK17" s="83"/>
      <c r="AOL17" s="83"/>
      <c r="AOM17" s="83"/>
      <c r="AON17" s="83"/>
      <c r="AOO17" s="83"/>
      <c r="AOP17" s="83"/>
      <c r="AOQ17" s="83"/>
      <c r="AOR17" s="83"/>
      <c r="AOS17" s="83"/>
      <c r="AOT17" s="83"/>
      <c r="AOU17" s="83"/>
      <c r="AOV17" s="83"/>
      <c r="AOW17" s="83"/>
      <c r="AOX17" s="83"/>
      <c r="AOY17" s="83"/>
      <c r="AOZ17" s="83"/>
      <c r="APA17" s="83"/>
      <c r="APB17" s="83"/>
      <c r="APC17" s="83"/>
      <c r="APD17" s="83"/>
      <c r="APE17" s="83"/>
      <c r="APF17" s="83"/>
      <c r="APG17" s="83"/>
      <c r="APH17" s="83"/>
      <c r="API17" s="83"/>
      <c r="APJ17" s="83"/>
      <c r="APK17" s="83"/>
      <c r="APL17" s="83"/>
      <c r="APM17" s="83"/>
      <c r="APN17" s="83"/>
      <c r="APO17" s="83"/>
      <c r="APP17" s="83"/>
      <c r="APQ17" s="83"/>
      <c r="APR17" s="83"/>
      <c r="APS17" s="83"/>
      <c r="APT17" s="83"/>
      <c r="APU17" s="83"/>
      <c r="APV17" s="83"/>
      <c r="APW17" s="83"/>
      <c r="APX17" s="83"/>
      <c r="APY17" s="83"/>
      <c r="APZ17" s="83"/>
      <c r="AQA17" s="83"/>
      <c r="AQB17" s="83"/>
      <c r="AQC17" s="83"/>
      <c r="AQD17" s="83"/>
      <c r="AQE17" s="83"/>
      <c r="AQF17" s="83"/>
      <c r="AQG17" s="83"/>
      <c r="AQH17" s="83"/>
      <c r="AQI17" s="83"/>
      <c r="AQJ17" s="83"/>
      <c r="AQK17" s="83"/>
      <c r="AQL17" s="83"/>
      <c r="AQM17" s="83"/>
      <c r="AQN17" s="83"/>
      <c r="AQO17" s="83"/>
      <c r="AQP17" s="83"/>
      <c r="AQQ17" s="83"/>
      <c r="AQR17" s="83"/>
      <c r="AQS17" s="83"/>
      <c r="AQT17" s="83"/>
      <c r="AQU17" s="83"/>
      <c r="AQV17" s="83"/>
      <c r="AQW17" s="83"/>
      <c r="AQX17" s="83"/>
      <c r="AQY17" s="83"/>
      <c r="AQZ17" s="83"/>
      <c r="ARA17" s="83"/>
      <c r="ARB17" s="83"/>
      <c r="ARC17" s="83"/>
      <c r="ARD17" s="83"/>
      <c r="ARE17" s="83"/>
      <c r="ARF17" s="83"/>
      <c r="ARG17" s="83"/>
      <c r="ARH17" s="83"/>
      <c r="ARI17" s="83"/>
      <c r="ARJ17" s="83"/>
      <c r="ARK17" s="83"/>
      <c r="ARL17" s="83"/>
      <c r="ARM17" s="83"/>
      <c r="ARN17" s="83"/>
      <c r="ARO17" s="83"/>
      <c r="ARP17" s="83"/>
      <c r="ARQ17" s="83"/>
      <c r="ARR17" s="83"/>
      <c r="ARS17" s="83"/>
      <c r="ART17" s="83"/>
      <c r="ARU17" s="83"/>
      <c r="ARV17" s="83"/>
      <c r="ARW17" s="83"/>
      <c r="ARX17" s="83"/>
      <c r="ARY17" s="83"/>
      <c r="ARZ17" s="83"/>
      <c r="ASA17" s="83"/>
      <c r="ASB17" s="83"/>
      <c r="ASC17" s="83"/>
      <c r="ASD17" s="83"/>
      <c r="ASE17" s="83"/>
      <c r="ASF17" s="83"/>
      <c r="ASG17" s="83"/>
      <c r="ASH17" s="83"/>
      <c r="ASI17" s="83"/>
      <c r="ASJ17" s="83"/>
      <c r="ASK17" s="83"/>
      <c r="ASL17" s="83"/>
      <c r="ASM17" s="83"/>
      <c r="ASN17" s="83"/>
      <c r="ASO17" s="83"/>
      <c r="ASP17" s="83"/>
      <c r="ASQ17" s="83"/>
      <c r="ASR17" s="83"/>
      <c r="ASS17" s="83"/>
      <c r="AST17" s="83"/>
      <c r="ASU17" s="83"/>
      <c r="ASV17" s="83"/>
      <c r="ASW17" s="83"/>
      <c r="ASX17" s="83"/>
      <c r="ASY17" s="83"/>
      <c r="ASZ17" s="83"/>
      <c r="ATA17" s="83"/>
      <c r="ATB17" s="83"/>
      <c r="ATC17" s="83"/>
      <c r="ATD17" s="83"/>
      <c r="ATE17" s="83"/>
      <c r="ATF17" s="83"/>
      <c r="ATG17" s="83"/>
      <c r="ATH17" s="83"/>
      <c r="ATI17" s="83"/>
      <c r="ATJ17" s="83"/>
      <c r="ATK17" s="83"/>
      <c r="ATL17" s="83"/>
      <c r="ATM17" s="83"/>
      <c r="ATN17" s="83"/>
      <c r="ATO17" s="83"/>
      <c r="ATP17" s="83"/>
      <c r="ATQ17" s="83"/>
      <c r="ATR17" s="83"/>
      <c r="ATS17" s="83"/>
      <c r="ATT17" s="83"/>
      <c r="ATU17" s="83"/>
      <c r="ATV17" s="83"/>
      <c r="ATW17" s="83"/>
      <c r="ATX17" s="83"/>
      <c r="ATY17" s="83"/>
      <c r="ATZ17" s="83"/>
      <c r="AUA17" s="83"/>
      <c r="AUB17" s="83"/>
      <c r="AUC17" s="83"/>
      <c r="AUD17" s="83"/>
      <c r="AUE17" s="83"/>
      <c r="AUF17" s="83"/>
      <c r="AUG17" s="83"/>
      <c r="AUH17" s="83"/>
      <c r="AUI17" s="83"/>
      <c r="AUJ17" s="83"/>
      <c r="AUK17" s="83"/>
      <c r="AUL17" s="83"/>
      <c r="AUM17" s="83"/>
      <c r="AUN17" s="83"/>
      <c r="AUO17" s="83"/>
      <c r="AUP17" s="83"/>
      <c r="AUQ17" s="83"/>
      <c r="AUR17" s="83"/>
      <c r="AUS17" s="83"/>
      <c r="AUT17" s="83"/>
      <c r="AUU17" s="83"/>
      <c r="AUV17" s="83"/>
      <c r="AUW17" s="83"/>
      <c r="AUX17" s="83"/>
      <c r="AUY17" s="83"/>
      <c r="AUZ17" s="83"/>
      <c r="AVA17" s="83"/>
      <c r="AVB17" s="83"/>
      <c r="AVC17" s="83"/>
      <c r="AVD17" s="83"/>
      <c r="AVE17" s="83"/>
      <c r="AVF17" s="83"/>
      <c r="AVG17" s="83"/>
      <c r="AVH17" s="83"/>
      <c r="AVI17" s="83"/>
      <c r="AVJ17" s="83"/>
      <c r="AVK17" s="83"/>
      <c r="AVL17" s="83"/>
      <c r="AVM17" s="83"/>
      <c r="AVN17" s="83"/>
      <c r="AVO17" s="83"/>
      <c r="AVP17" s="83"/>
      <c r="AVQ17" s="83"/>
      <c r="AVR17" s="83"/>
      <c r="AVS17" s="83"/>
      <c r="AVT17" s="83"/>
      <c r="AVU17" s="83"/>
      <c r="AVV17" s="83"/>
      <c r="AVW17" s="83"/>
      <c r="AVX17" s="83"/>
      <c r="AVY17" s="83"/>
      <c r="AVZ17" s="83"/>
      <c r="AWA17" s="83"/>
      <c r="AWB17" s="83"/>
      <c r="AWC17" s="83"/>
      <c r="AWD17" s="83"/>
      <c r="AWE17" s="83"/>
      <c r="AWF17" s="83"/>
      <c r="AWG17" s="83"/>
      <c r="AWH17" s="83"/>
      <c r="AWI17" s="83"/>
      <c r="AWJ17" s="83"/>
      <c r="AWK17" s="83"/>
      <c r="AWL17" s="83"/>
      <c r="AWM17" s="83"/>
      <c r="AWN17" s="83"/>
      <c r="AWO17" s="83"/>
      <c r="AWP17" s="83"/>
      <c r="AWQ17" s="83"/>
      <c r="AWR17" s="83"/>
      <c r="AWS17" s="83"/>
      <c r="AWT17" s="83"/>
      <c r="AWU17" s="83"/>
      <c r="AWV17" s="83"/>
      <c r="AWW17" s="83"/>
      <c r="AWX17" s="83"/>
      <c r="AWY17" s="83"/>
      <c r="AWZ17" s="83"/>
      <c r="AXA17" s="83"/>
      <c r="AXB17" s="83"/>
      <c r="AXC17" s="83"/>
      <c r="AXD17" s="83"/>
      <c r="AXE17" s="83"/>
      <c r="AXF17" s="83"/>
      <c r="AXG17" s="83"/>
      <c r="AXH17" s="83"/>
      <c r="AXI17" s="83"/>
      <c r="AXJ17" s="83"/>
      <c r="AXK17" s="83"/>
      <c r="AXL17" s="83"/>
      <c r="AXM17" s="83"/>
      <c r="AXN17" s="83"/>
      <c r="AXO17" s="83"/>
      <c r="AXP17" s="83"/>
      <c r="AXQ17" s="83"/>
      <c r="AXR17" s="83"/>
      <c r="AXS17" s="83"/>
      <c r="AXT17" s="83"/>
      <c r="AXU17" s="83"/>
      <c r="AXV17" s="83"/>
      <c r="AXW17" s="83"/>
      <c r="AXX17" s="83"/>
      <c r="AXY17" s="83"/>
      <c r="AXZ17" s="83"/>
      <c r="AYA17" s="83"/>
      <c r="AYB17" s="83"/>
      <c r="AYC17" s="83"/>
      <c r="AYD17" s="83"/>
      <c r="AYE17" s="83"/>
      <c r="AYF17" s="83"/>
      <c r="AYG17" s="83"/>
      <c r="AYH17" s="83"/>
      <c r="AYI17" s="83"/>
      <c r="AYJ17" s="83"/>
      <c r="AYK17" s="83"/>
      <c r="AYL17" s="83"/>
      <c r="AYM17" s="83"/>
      <c r="AYN17" s="83"/>
      <c r="AYO17" s="83"/>
      <c r="AYP17" s="83"/>
      <c r="AYQ17" s="83"/>
      <c r="AYR17" s="83"/>
      <c r="AYS17" s="83"/>
      <c r="AYT17" s="83"/>
      <c r="AYU17" s="83"/>
      <c r="AYV17" s="83"/>
      <c r="AYW17" s="83"/>
      <c r="AYX17" s="83"/>
      <c r="AYY17" s="83"/>
      <c r="AYZ17" s="83"/>
      <c r="AZA17" s="83"/>
      <c r="AZB17" s="83"/>
      <c r="AZC17" s="83"/>
      <c r="AZD17" s="83"/>
      <c r="AZE17" s="83"/>
      <c r="AZF17" s="83"/>
      <c r="AZG17" s="83"/>
      <c r="AZH17" s="83"/>
      <c r="AZI17" s="83"/>
      <c r="AZJ17" s="83"/>
      <c r="AZK17" s="83"/>
      <c r="AZL17" s="83"/>
      <c r="AZM17" s="83"/>
      <c r="AZN17" s="83"/>
      <c r="AZO17" s="83"/>
      <c r="AZP17" s="83"/>
      <c r="AZQ17" s="83"/>
      <c r="AZR17" s="83"/>
      <c r="AZS17" s="83"/>
      <c r="AZT17" s="83"/>
      <c r="AZU17" s="83"/>
      <c r="AZV17" s="83"/>
      <c r="AZW17" s="83"/>
      <c r="AZX17" s="83"/>
      <c r="AZY17" s="83"/>
      <c r="AZZ17" s="83"/>
      <c r="BAA17" s="83"/>
      <c r="BAB17" s="83"/>
      <c r="BAC17" s="83"/>
      <c r="BAD17" s="83"/>
      <c r="BAE17" s="83"/>
      <c r="BAF17" s="83"/>
      <c r="BAG17" s="83"/>
      <c r="BAH17" s="83"/>
      <c r="BAI17" s="83"/>
      <c r="BAJ17" s="83"/>
      <c r="BAK17" s="83"/>
      <c r="BAL17" s="83"/>
      <c r="BAM17" s="83"/>
      <c r="BAN17" s="83"/>
      <c r="BAO17" s="83"/>
      <c r="BAP17" s="83"/>
      <c r="BAQ17" s="83"/>
      <c r="BAR17" s="83"/>
      <c r="BAS17" s="83"/>
      <c r="BAT17" s="83"/>
      <c r="BAU17" s="83"/>
      <c r="BAV17" s="83"/>
      <c r="BAW17" s="83"/>
      <c r="BAX17" s="83"/>
      <c r="BAY17" s="83"/>
      <c r="BAZ17" s="83"/>
      <c r="BBA17" s="83"/>
      <c r="BBB17" s="83"/>
      <c r="BBC17" s="83"/>
      <c r="BBD17" s="83"/>
      <c r="BBE17" s="83"/>
      <c r="BBF17" s="83"/>
      <c r="BBG17" s="83"/>
      <c r="BBH17" s="83"/>
      <c r="BBI17" s="83"/>
      <c r="BBJ17" s="83"/>
      <c r="BBK17" s="83"/>
      <c r="BBL17" s="83"/>
      <c r="BBM17" s="83"/>
      <c r="BBN17" s="83"/>
      <c r="BBO17" s="83"/>
      <c r="BBP17" s="83"/>
      <c r="BBQ17" s="83"/>
      <c r="BBR17" s="83"/>
      <c r="BBS17" s="83"/>
      <c r="BBT17" s="83"/>
      <c r="BBU17" s="83"/>
      <c r="BBV17" s="83"/>
      <c r="BBW17" s="83"/>
      <c r="BBX17" s="83"/>
      <c r="BBY17" s="83"/>
      <c r="BBZ17" s="83"/>
      <c r="BCA17" s="83"/>
      <c r="BCB17" s="83"/>
      <c r="BCC17" s="83"/>
      <c r="BCD17" s="83"/>
      <c r="BCE17" s="83"/>
      <c r="BCF17" s="83"/>
      <c r="BCG17" s="83"/>
      <c r="BCH17" s="83"/>
      <c r="BCI17" s="83"/>
      <c r="BCJ17" s="83"/>
      <c r="BCK17" s="83"/>
      <c r="BCL17" s="83"/>
      <c r="BCM17" s="83"/>
      <c r="BCN17" s="83"/>
      <c r="BCO17" s="83"/>
      <c r="BCP17" s="83"/>
      <c r="BCQ17" s="83"/>
      <c r="BCR17" s="83"/>
      <c r="BCS17" s="83"/>
      <c r="BCT17" s="83"/>
      <c r="BCU17" s="83"/>
      <c r="BCV17" s="83"/>
      <c r="BCW17" s="83"/>
      <c r="BCX17" s="83"/>
      <c r="BCY17" s="83"/>
      <c r="BCZ17" s="83"/>
      <c r="BDA17" s="83"/>
      <c r="BDB17" s="83"/>
      <c r="BDC17" s="83"/>
      <c r="BDD17" s="83"/>
      <c r="BDE17" s="83"/>
      <c r="BDF17" s="83"/>
      <c r="BDG17" s="83"/>
      <c r="BDH17" s="83"/>
      <c r="BDI17" s="83"/>
      <c r="BDJ17" s="83"/>
      <c r="BDK17" s="83"/>
      <c r="BDL17" s="83"/>
      <c r="BDM17" s="83"/>
      <c r="BDN17" s="83"/>
      <c r="BDO17" s="83"/>
      <c r="BDP17" s="83"/>
      <c r="BDQ17" s="83"/>
      <c r="BDR17" s="83"/>
      <c r="BDS17" s="83"/>
      <c r="BDT17" s="83"/>
      <c r="BDU17" s="83"/>
      <c r="BDV17" s="83"/>
      <c r="BDW17" s="83"/>
      <c r="BDX17" s="83"/>
      <c r="BDY17" s="83"/>
      <c r="BDZ17" s="83"/>
      <c r="BEA17" s="83"/>
      <c r="BEB17" s="83"/>
      <c r="BEC17" s="83"/>
      <c r="BED17" s="83"/>
      <c r="BEE17" s="83"/>
      <c r="BEF17" s="83"/>
      <c r="BEG17" s="83"/>
      <c r="BEH17" s="83"/>
      <c r="BEI17" s="83"/>
      <c r="BEJ17" s="83"/>
      <c r="BEK17" s="83"/>
      <c r="BEL17" s="83"/>
      <c r="BEM17" s="83"/>
      <c r="BEN17" s="83"/>
      <c r="BEO17" s="83"/>
      <c r="BEP17" s="83"/>
      <c r="BEQ17" s="83"/>
      <c r="BER17" s="83"/>
      <c r="BES17" s="83"/>
      <c r="BET17" s="83"/>
      <c r="BEU17" s="83"/>
      <c r="BEV17" s="83"/>
      <c r="BEW17" s="83"/>
      <c r="BEX17" s="83"/>
      <c r="BEY17" s="83"/>
      <c r="BEZ17" s="83"/>
      <c r="BFA17" s="83"/>
      <c r="BFB17" s="83"/>
      <c r="BFC17" s="83"/>
      <c r="BFD17" s="83"/>
      <c r="BFE17" s="83"/>
      <c r="BFF17" s="83"/>
      <c r="BFG17" s="83"/>
      <c r="BFH17" s="83"/>
      <c r="BFI17" s="83"/>
      <c r="BFJ17" s="83"/>
      <c r="BFK17" s="83"/>
      <c r="BFL17" s="83"/>
      <c r="BFM17" s="83"/>
      <c r="BFN17" s="83"/>
      <c r="BFO17" s="83"/>
      <c r="BFP17" s="83"/>
      <c r="BFQ17" s="83"/>
      <c r="BFR17" s="83"/>
      <c r="BFS17" s="83"/>
      <c r="BFT17" s="83"/>
      <c r="BFU17" s="83"/>
      <c r="BFV17" s="83"/>
      <c r="BFW17" s="83"/>
      <c r="BFX17" s="83"/>
      <c r="BFY17" s="83"/>
      <c r="BFZ17" s="83"/>
      <c r="BGA17" s="83"/>
      <c r="BGB17" s="83"/>
      <c r="BGC17" s="83"/>
      <c r="BGD17" s="83"/>
      <c r="BGE17" s="83"/>
      <c r="BGF17" s="83"/>
      <c r="BGG17" s="83"/>
      <c r="BGH17" s="83"/>
      <c r="BGI17" s="83"/>
      <c r="BGJ17" s="83"/>
      <c r="BGK17" s="83"/>
      <c r="BGL17" s="83"/>
      <c r="BGM17" s="83"/>
      <c r="BGN17" s="83"/>
      <c r="BGO17" s="83"/>
      <c r="BGP17" s="83"/>
      <c r="BGQ17" s="83"/>
      <c r="BGR17" s="83"/>
      <c r="BGS17" s="83"/>
      <c r="BGT17" s="83"/>
      <c r="BGU17" s="83"/>
      <c r="BGV17" s="83"/>
      <c r="BGW17" s="83"/>
      <c r="BGX17" s="83"/>
      <c r="BGY17" s="83"/>
      <c r="BGZ17" s="83"/>
      <c r="BHA17" s="83"/>
      <c r="BHB17" s="83"/>
      <c r="BHC17" s="83"/>
      <c r="BHD17" s="83"/>
      <c r="BHE17" s="83"/>
      <c r="BHF17" s="83"/>
      <c r="BHG17" s="83"/>
      <c r="BHH17" s="83"/>
      <c r="BHI17" s="83"/>
      <c r="BHJ17" s="83"/>
      <c r="BHK17" s="83"/>
      <c r="BHL17" s="83"/>
      <c r="BHM17" s="83"/>
      <c r="BHN17" s="83"/>
      <c r="BHO17" s="83"/>
      <c r="BHP17" s="83"/>
      <c r="BHQ17" s="83"/>
      <c r="BHR17" s="83"/>
      <c r="BHS17" s="83"/>
      <c r="BHT17" s="83"/>
      <c r="BHU17" s="83"/>
      <c r="BHV17" s="83"/>
      <c r="BHW17" s="83"/>
      <c r="BHX17" s="83"/>
      <c r="BHY17" s="83"/>
      <c r="BHZ17" s="83"/>
      <c r="BIA17" s="83"/>
      <c r="BIB17" s="83"/>
      <c r="BIC17" s="83"/>
      <c r="BID17" s="83"/>
      <c r="BIE17" s="83"/>
      <c r="BIF17" s="83"/>
      <c r="BIG17" s="83"/>
      <c r="BIH17" s="83"/>
      <c r="BII17" s="83"/>
      <c r="BIJ17" s="83"/>
      <c r="BIK17" s="83"/>
      <c r="BIL17" s="83"/>
      <c r="BIM17" s="83"/>
      <c r="BIN17" s="83"/>
      <c r="BIO17" s="83"/>
      <c r="BIP17" s="83"/>
      <c r="BIQ17" s="83"/>
      <c r="BIR17" s="83"/>
      <c r="BIS17" s="83"/>
      <c r="BIT17" s="83"/>
      <c r="BIU17" s="83"/>
      <c r="BIV17" s="83"/>
      <c r="BIW17" s="83"/>
      <c r="BIX17" s="83"/>
      <c r="BIY17" s="83"/>
      <c r="BIZ17" s="83"/>
      <c r="BJA17" s="83"/>
      <c r="BJB17" s="83"/>
      <c r="BJC17" s="83"/>
      <c r="BJD17" s="83"/>
      <c r="BJE17" s="83"/>
      <c r="BJF17" s="83"/>
      <c r="BJG17" s="83"/>
      <c r="BJH17" s="83"/>
      <c r="BJI17" s="83"/>
      <c r="BJJ17" s="83"/>
      <c r="BJK17" s="83"/>
      <c r="BJL17" s="83"/>
      <c r="BJM17" s="83"/>
      <c r="BJN17" s="83"/>
      <c r="BJO17" s="83"/>
      <c r="BJP17" s="83"/>
      <c r="BJQ17" s="83"/>
      <c r="BJR17" s="83"/>
      <c r="BJS17" s="83"/>
      <c r="BJT17" s="83"/>
      <c r="BJU17" s="83"/>
      <c r="BJV17" s="83"/>
      <c r="BJW17" s="83"/>
      <c r="BJX17" s="83"/>
      <c r="BJY17" s="83"/>
      <c r="BJZ17" s="83"/>
      <c r="BKA17" s="83"/>
      <c r="BKB17" s="83"/>
      <c r="BKC17" s="83"/>
      <c r="BKD17" s="83"/>
      <c r="BKE17" s="83"/>
      <c r="BKF17" s="83"/>
      <c r="BKG17" s="83"/>
      <c r="BKH17" s="83"/>
      <c r="BKI17" s="83"/>
      <c r="BKJ17" s="83"/>
      <c r="BKK17" s="83"/>
      <c r="BKL17" s="83"/>
      <c r="BKM17" s="83"/>
      <c r="BKN17" s="83"/>
      <c r="BKO17" s="83"/>
      <c r="BKP17" s="83"/>
      <c r="BKQ17" s="83"/>
      <c r="BKR17" s="83"/>
      <c r="BKS17" s="83"/>
      <c r="BKT17" s="83"/>
      <c r="BKU17" s="83"/>
      <c r="BKV17" s="83"/>
      <c r="BKW17" s="83"/>
      <c r="BKX17" s="83"/>
      <c r="BKY17" s="83"/>
      <c r="BKZ17" s="83"/>
      <c r="BLA17" s="83"/>
      <c r="BLB17" s="83"/>
      <c r="BLC17" s="83"/>
      <c r="BLD17" s="83"/>
      <c r="BLE17" s="83"/>
      <c r="BLF17" s="83"/>
      <c r="BLG17" s="83"/>
      <c r="BLH17" s="83"/>
      <c r="BLI17" s="83"/>
      <c r="BLJ17" s="83"/>
      <c r="BLK17" s="83"/>
      <c r="BLL17" s="83"/>
      <c r="BLM17" s="83"/>
      <c r="BLN17" s="83"/>
      <c r="BLO17" s="83"/>
      <c r="BLP17" s="83"/>
      <c r="BLQ17" s="83"/>
      <c r="BLR17" s="83"/>
      <c r="BLS17" s="83"/>
      <c r="BLT17" s="83"/>
      <c r="BLU17" s="83"/>
      <c r="BLV17" s="83"/>
      <c r="BLW17" s="83"/>
      <c r="BLX17" s="83"/>
      <c r="BLY17" s="83"/>
      <c r="BLZ17" s="83"/>
      <c r="BMA17" s="83"/>
      <c r="BMB17" s="83"/>
      <c r="BMC17" s="83"/>
      <c r="BMD17" s="83"/>
      <c r="BME17" s="83"/>
      <c r="BMF17" s="83"/>
      <c r="BMG17" s="83"/>
      <c r="BMH17" s="83"/>
      <c r="BMI17" s="83"/>
      <c r="BMJ17" s="83"/>
      <c r="BMK17" s="83"/>
      <c r="BML17" s="83"/>
      <c r="BMM17" s="83"/>
      <c r="BMN17" s="83"/>
      <c r="BMO17" s="83"/>
      <c r="BMP17" s="83"/>
      <c r="BMQ17" s="83"/>
      <c r="BMR17" s="83"/>
      <c r="BMS17" s="83"/>
      <c r="BMT17" s="83"/>
      <c r="BMU17" s="83"/>
      <c r="BMV17" s="83"/>
      <c r="BMW17" s="83"/>
      <c r="BMX17" s="83"/>
      <c r="BMY17" s="83"/>
      <c r="BMZ17" s="83"/>
      <c r="BNA17" s="83"/>
      <c r="BNB17" s="83"/>
      <c r="BNC17" s="83"/>
      <c r="BND17" s="83"/>
      <c r="BNE17" s="83"/>
      <c r="BNF17" s="83"/>
      <c r="BNG17" s="83"/>
      <c r="BNH17" s="83"/>
      <c r="BNI17" s="83"/>
      <c r="BNJ17" s="83"/>
      <c r="BNK17" s="83"/>
      <c r="BNL17" s="83"/>
      <c r="BNM17" s="83"/>
      <c r="BNN17" s="83"/>
      <c r="BNO17" s="83"/>
      <c r="BNP17" s="83"/>
      <c r="BNQ17" s="83"/>
      <c r="BNR17" s="83"/>
      <c r="BNS17" s="83"/>
      <c r="BNT17" s="83"/>
      <c r="BNU17" s="83"/>
      <c r="BNV17" s="83"/>
      <c r="BNW17" s="83"/>
      <c r="BNX17" s="83"/>
      <c r="BNY17" s="83"/>
      <c r="BNZ17" s="83"/>
      <c r="BOA17" s="83"/>
      <c r="BOB17" s="83"/>
      <c r="BOC17" s="83"/>
      <c r="BOD17" s="83"/>
      <c r="BOE17" s="83"/>
      <c r="BOF17" s="83"/>
      <c r="BOG17" s="83"/>
      <c r="BOH17" s="83"/>
      <c r="BOI17" s="83"/>
      <c r="BOJ17" s="83"/>
      <c r="BOK17" s="83"/>
      <c r="BOL17" s="83"/>
      <c r="BOM17" s="83"/>
      <c r="BON17" s="83"/>
      <c r="BOO17" s="83"/>
      <c r="BOP17" s="83"/>
      <c r="BOQ17" s="83"/>
      <c r="BOR17" s="83"/>
      <c r="BOS17" s="83"/>
      <c r="BOT17" s="83"/>
      <c r="BOU17" s="83"/>
      <c r="BOV17" s="83"/>
      <c r="BOW17" s="83"/>
      <c r="BOX17" s="83"/>
      <c r="BOY17" s="83"/>
      <c r="BOZ17" s="83"/>
      <c r="BPA17" s="83"/>
      <c r="BPB17" s="83"/>
      <c r="BPC17" s="83"/>
      <c r="BPD17" s="83"/>
      <c r="BPE17" s="83"/>
      <c r="BPF17" s="83"/>
      <c r="BPG17" s="83"/>
      <c r="BPH17" s="83"/>
      <c r="BPI17" s="83"/>
      <c r="BPJ17" s="83"/>
      <c r="BPK17" s="83"/>
      <c r="BPL17" s="83"/>
      <c r="BPM17" s="83"/>
      <c r="BPN17" s="83"/>
      <c r="BPO17" s="83"/>
      <c r="BPP17" s="83"/>
      <c r="BPQ17" s="83"/>
      <c r="BPR17" s="83"/>
      <c r="BPS17" s="83"/>
      <c r="BPT17" s="83"/>
      <c r="BPU17" s="83"/>
      <c r="BPV17" s="83"/>
      <c r="BPW17" s="83"/>
      <c r="BPX17" s="83"/>
      <c r="BPY17" s="83"/>
      <c r="BPZ17" s="83"/>
      <c r="BQA17" s="83"/>
      <c r="BQB17" s="83"/>
      <c r="BQC17" s="83"/>
      <c r="BQD17" s="83"/>
      <c r="BQE17" s="83"/>
      <c r="BQF17" s="83"/>
      <c r="BQG17" s="83"/>
      <c r="BQH17" s="83"/>
      <c r="BQI17" s="83"/>
      <c r="BQJ17" s="83"/>
      <c r="BQK17" s="83"/>
      <c r="BQL17" s="83"/>
      <c r="BQM17" s="83"/>
      <c r="BQN17" s="83"/>
      <c r="BQO17" s="83"/>
      <c r="BQP17" s="83"/>
      <c r="BQQ17" s="83"/>
      <c r="BQR17" s="83"/>
      <c r="BQS17" s="83"/>
      <c r="BQT17" s="83"/>
      <c r="BQU17" s="83"/>
      <c r="BQV17" s="83"/>
      <c r="BQW17" s="83"/>
      <c r="BQX17" s="83"/>
      <c r="BQY17" s="83"/>
      <c r="BQZ17" s="83"/>
      <c r="BRA17" s="83"/>
      <c r="BRB17" s="83"/>
      <c r="BRC17" s="83"/>
      <c r="BRD17" s="83"/>
      <c r="BRE17" s="83"/>
      <c r="BRF17" s="83"/>
      <c r="BRG17" s="83"/>
      <c r="BRH17" s="83"/>
      <c r="BRI17" s="83"/>
      <c r="BRJ17" s="83"/>
      <c r="BRK17" s="83"/>
      <c r="BRL17" s="83"/>
      <c r="BRM17" s="83"/>
      <c r="BRN17" s="83"/>
      <c r="BRO17" s="83"/>
      <c r="BRP17" s="83"/>
      <c r="BRQ17" s="83"/>
      <c r="BRR17" s="83"/>
      <c r="BRS17" s="83"/>
      <c r="BRT17" s="83"/>
      <c r="BRU17" s="83"/>
      <c r="BRV17" s="83"/>
      <c r="BRW17" s="83"/>
      <c r="BRX17" s="83"/>
      <c r="BRY17" s="83"/>
      <c r="BRZ17" s="83"/>
      <c r="BSA17" s="83"/>
      <c r="BSB17" s="83"/>
      <c r="BSC17" s="83"/>
      <c r="BSD17" s="83"/>
      <c r="BSE17" s="83"/>
      <c r="BSF17" s="83"/>
      <c r="BSG17" s="83"/>
      <c r="BSH17" s="83"/>
      <c r="BSI17" s="83"/>
      <c r="BSJ17" s="83"/>
      <c r="BSK17" s="83"/>
      <c r="BSL17" s="83"/>
      <c r="BSM17" s="83"/>
      <c r="BSN17" s="83"/>
      <c r="BSO17" s="83"/>
      <c r="BSP17" s="83"/>
      <c r="BSQ17" s="83"/>
      <c r="BSR17" s="83"/>
      <c r="BSS17" s="83"/>
      <c r="BST17" s="83"/>
      <c r="BSU17" s="83"/>
      <c r="BSV17" s="83"/>
      <c r="BSW17" s="83"/>
      <c r="BSX17" s="83"/>
      <c r="BSY17" s="83"/>
      <c r="BSZ17" s="83"/>
      <c r="BTA17" s="83"/>
      <c r="BTB17" s="83"/>
      <c r="BTC17" s="83"/>
      <c r="BTD17" s="83"/>
      <c r="BTE17" s="83"/>
      <c r="BTF17" s="83"/>
      <c r="BTG17" s="83"/>
      <c r="BTH17" s="83"/>
      <c r="BTI17" s="83"/>
      <c r="BTJ17" s="83"/>
      <c r="BTK17" s="83"/>
      <c r="BTL17" s="83"/>
      <c r="BTM17" s="83"/>
      <c r="BTN17" s="83"/>
      <c r="BTO17" s="83"/>
      <c r="BTP17" s="83"/>
      <c r="BTQ17" s="83"/>
      <c r="BTR17" s="83"/>
      <c r="BTS17" s="83"/>
      <c r="BTT17" s="83"/>
      <c r="BTU17" s="83"/>
      <c r="BTV17" s="83"/>
      <c r="BTW17" s="83"/>
      <c r="BTX17" s="83"/>
      <c r="BTY17" s="83"/>
      <c r="BTZ17" s="83"/>
      <c r="BUA17" s="83"/>
      <c r="BUB17" s="83"/>
      <c r="BUC17" s="83"/>
      <c r="BUD17" s="83"/>
      <c r="BUE17" s="83"/>
      <c r="BUF17" s="83"/>
      <c r="BUG17" s="83"/>
      <c r="BUH17" s="83"/>
      <c r="BUI17" s="83"/>
      <c r="BUJ17" s="83"/>
      <c r="BUK17" s="83"/>
      <c r="BUL17" s="83"/>
      <c r="BUM17" s="83"/>
      <c r="BUN17" s="83"/>
      <c r="BUO17" s="83"/>
      <c r="BUP17" s="83"/>
      <c r="BUQ17" s="83"/>
      <c r="BUR17" s="83"/>
      <c r="BUS17" s="83"/>
      <c r="BUT17" s="83"/>
      <c r="BUU17" s="83"/>
      <c r="BUV17" s="83"/>
      <c r="BUW17" s="83"/>
      <c r="BUX17" s="83"/>
      <c r="BUY17" s="83"/>
      <c r="BUZ17" s="83"/>
      <c r="BVA17" s="83"/>
      <c r="BVB17" s="83"/>
      <c r="BVC17" s="83"/>
      <c r="BVD17" s="83"/>
      <c r="BVE17" s="83"/>
      <c r="BVF17" s="83"/>
      <c r="BVG17" s="83"/>
      <c r="BVH17" s="83"/>
      <c r="BVI17" s="83"/>
      <c r="BVJ17" s="83"/>
      <c r="BVK17" s="83"/>
      <c r="BVL17" s="83"/>
      <c r="BVM17" s="83"/>
      <c r="BVN17" s="83"/>
      <c r="BVO17" s="83"/>
      <c r="BVP17" s="83"/>
      <c r="BVQ17" s="83"/>
      <c r="BVR17" s="83"/>
      <c r="BVS17" s="83"/>
      <c r="BVT17" s="83"/>
      <c r="BVU17" s="83"/>
      <c r="BVV17" s="83"/>
      <c r="BVW17" s="83"/>
      <c r="BVX17" s="83"/>
      <c r="BVY17" s="83"/>
      <c r="BVZ17" s="83"/>
      <c r="BWA17" s="83"/>
      <c r="BWB17" s="83"/>
      <c r="BWC17" s="83"/>
      <c r="BWD17" s="83"/>
      <c r="BWE17" s="83"/>
      <c r="BWF17" s="83"/>
      <c r="BWG17" s="83"/>
      <c r="BWH17" s="83"/>
      <c r="BWI17" s="83"/>
      <c r="BWJ17" s="83"/>
      <c r="BWK17" s="83"/>
      <c r="BWL17" s="83"/>
      <c r="BWM17" s="83"/>
      <c r="BWN17" s="83"/>
      <c r="BWO17" s="83"/>
      <c r="BWP17" s="83"/>
      <c r="BWQ17" s="83"/>
      <c r="BWR17" s="83"/>
      <c r="BWS17" s="83"/>
      <c r="BWT17" s="83"/>
      <c r="BWU17" s="83"/>
      <c r="BWV17" s="83"/>
      <c r="BWW17" s="83"/>
      <c r="BWX17" s="83"/>
      <c r="BWY17" s="83"/>
      <c r="BWZ17" s="83"/>
      <c r="BXA17" s="83"/>
      <c r="BXB17" s="83"/>
      <c r="BXC17" s="83"/>
      <c r="BXD17" s="83"/>
      <c r="BXE17" s="83"/>
      <c r="BXF17" s="83"/>
      <c r="BXG17" s="83"/>
      <c r="BXH17" s="83"/>
      <c r="BXI17" s="83"/>
      <c r="BXJ17" s="83"/>
      <c r="BXK17" s="83"/>
      <c r="BXL17" s="83"/>
      <c r="BXM17" s="83"/>
      <c r="BXN17" s="83"/>
      <c r="BXO17" s="83"/>
      <c r="BXP17" s="83"/>
      <c r="BXQ17" s="83"/>
      <c r="BXR17" s="83"/>
      <c r="BXS17" s="83"/>
      <c r="BXT17" s="83"/>
      <c r="BXU17" s="83"/>
      <c r="BXV17" s="83"/>
      <c r="BXW17" s="83"/>
      <c r="BXX17" s="83"/>
      <c r="BXY17" s="83"/>
      <c r="BXZ17" s="83"/>
      <c r="BYA17" s="83"/>
      <c r="BYB17" s="83"/>
      <c r="BYC17" s="83"/>
      <c r="BYD17" s="83"/>
      <c r="BYE17" s="83"/>
      <c r="BYF17" s="83"/>
      <c r="BYG17" s="83"/>
      <c r="BYH17" s="83"/>
      <c r="BYI17" s="83"/>
      <c r="BYJ17" s="83"/>
      <c r="BYK17" s="83"/>
      <c r="BYL17" s="83"/>
      <c r="BYM17" s="83"/>
      <c r="BYN17" s="83"/>
      <c r="BYO17" s="83"/>
      <c r="BYP17" s="83"/>
      <c r="BYQ17" s="83"/>
      <c r="BYR17" s="83"/>
      <c r="BYS17" s="83"/>
      <c r="BYT17" s="83"/>
      <c r="BYU17" s="83"/>
      <c r="BYV17" s="83"/>
      <c r="BYW17" s="83"/>
      <c r="BYX17" s="83"/>
      <c r="BYY17" s="83"/>
      <c r="BYZ17" s="83"/>
      <c r="BZA17" s="83"/>
      <c r="BZB17" s="83"/>
      <c r="BZC17" s="83"/>
      <c r="BZD17" s="83"/>
      <c r="BZE17" s="83"/>
      <c r="BZF17" s="83"/>
      <c r="BZG17" s="83"/>
      <c r="BZH17" s="83"/>
      <c r="BZI17" s="83"/>
      <c r="BZJ17" s="83"/>
      <c r="BZK17" s="83"/>
      <c r="BZL17" s="83"/>
      <c r="BZM17" s="83"/>
      <c r="BZN17" s="83"/>
      <c r="BZO17" s="83"/>
      <c r="BZP17" s="83"/>
      <c r="BZQ17" s="83"/>
      <c r="BZR17" s="83"/>
      <c r="BZS17" s="83"/>
      <c r="BZT17" s="83"/>
      <c r="BZU17" s="83"/>
      <c r="BZV17" s="83"/>
      <c r="BZW17" s="83"/>
      <c r="BZX17" s="83"/>
      <c r="BZY17" s="83"/>
      <c r="BZZ17" s="83"/>
      <c r="CAA17" s="83"/>
      <c r="CAB17" s="83"/>
      <c r="CAC17" s="83"/>
      <c r="CAD17" s="83"/>
      <c r="CAE17" s="83"/>
      <c r="CAF17" s="83"/>
      <c r="CAG17" s="83"/>
      <c r="CAH17" s="83"/>
      <c r="CAI17" s="83"/>
      <c r="CAJ17" s="83"/>
      <c r="CAK17" s="83"/>
      <c r="CAL17" s="83"/>
      <c r="CAM17" s="83"/>
      <c r="CAN17" s="83"/>
      <c r="CAO17" s="83"/>
      <c r="CAP17" s="83"/>
      <c r="CAQ17" s="83"/>
      <c r="CAR17" s="83"/>
      <c r="CAS17" s="83"/>
      <c r="CAT17" s="83"/>
      <c r="CAU17" s="83"/>
      <c r="CAV17" s="83"/>
      <c r="CAW17" s="83"/>
      <c r="CAX17" s="83"/>
      <c r="CAY17" s="83"/>
      <c r="CAZ17" s="83"/>
      <c r="CBA17" s="83"/>
      <c r="CBB17" s="83"/>
      <c r="CBC17" s="83"/>
      <c r="CBD17" s="83"/>
      <c r="CBE17" s="83"/>
      <c r="CBF17" s="83"/>
      <c r="CBG17" s="83"/>
      <c r="CBH17" s="83"/>
      <c r="CBI17" s="83"/>
      <c r="CBJ17" s="83"/>
      <c r="CBK17" s="83"/>
      <c r="CBL17" s="83"/>
      <c r="CBM17" s="83"/>
      <c r="CBN17" s="83"/>
      <c r="CBO17" s="83"/>
      <c r="CBP17" s="83"/>
      <c r="CBQ17" s="83"/>
      <c r="CBR17" s="83"/>
      <c r="CBS17" s="83"/>
      <c r="CBT17" s="83"/>
      <c r="CBU17" s="83"/>
      <c r="CBV17" s="83"/>
      <c r="CBW17" s="83"/>
      <c r="CBX17" s="83"/>
      <c r="CBY17" s="83"/>
      <c r="CBZ17" s="83"/>
      <c r="CCA17" s="83"/>
      <c r="CCB17" s="83"/>
      <c r="CCC17" s="83"/>
      <c r="CCD17" s="83"/>
      <c r="CCE17" s="83"/>
      <c r="CCF17" s="83"/>
      <c r="CCG17" s="83"/>
      <c r="CCH17" s="83"/>
      <c r="CCI17" s="83"/>
      <c r="CCJ17" s="83"/>
      <c r="CCK17" s="83"/>
      <c r="CCL17" s="83"/>
      <c r="CCM17" s="83"/>
      <c r="CCN17" s="83"/>
      <c r="CCO17" s="83"/>
      <c r="CCP17" s="83"/>
      <c r="CCQ17" s="83"/>
      <c r="CCR17" s="83"/>
      <c r="CCS17" s="83"/>
      <c r="CCT17" s="83"/>
      <c r="CCU17" s="83"/>
      <c r="CCV17" s="83"/>
      <c r="CCW17" s="83"/>
      <c r="CCX17" s="83"/>
      <c r="CCY17" s="83"/>
      <c r="CCZ17" s="83"/>
      <c r="CDA17" s="83"/>
      <c r="CDB17" s="83"/>
      <c r="CDC17" s="83"/>
      <c r="CDD17" s="83"/>
      <c r="CDE17" s="83"/>
      <c r="CDF17" s="83"/>
      <c r="CDG17" s="83"/>
      <c r="CDH17" s="83"/>
      <c r="CDI17" s="83"/>
      <c r="CDJ17" s="83"/>
      <c r="CDK17" s="83"/>
      <c r="CDL17" s="83"/>
      <c r="CDM17" s="83"/>
      <c r="CDN17" s="83"/>
      <c r="CDO17" s="83"/>
      <c r="CDP17" s="83"/>
      <c r="CDQ17" s="83"/>
      <c r="CDR17" s="83"/>
      <c r="CDS17" s="83"/>
      <c r="CDT17" s="83"/>
      <c r="CDU17" s="83"/>
      <c r="CDV17" s="83"/>
      <c r="CDW17" s="83"/>
      <c r="CDX17" s="83"/>
      <c r="CDY17" s="83"/>
      <c r="CDZ17" s="83"/>
      <c r="CEA17" s="83"/>
      <c r="CEB17" s="83"/>
      <c r="CEC17" s="83"/>
      <c r="CED17" s="83"/>
      <c r="CEE17" s="83"/>
      <c r="CEF17" s="83"/>
      <c r="CEG17" s="83"/>
      <c r="CEH17" s="83"/>
      <c r="CEI17" s="83"/>
      <c r="CEJ17" s="83"/>
      <c r="CEK17" s="83"/>
      <c r="CEL17" s="83"/>
      <c r="CEM17" s="83"/>
      <c r="CEN17" s="83"/>
      <c r="CEO17" s="83"/>
      <c r="CEP17" s="83"/>
      <c r="CEQ17" s="83"/>
      <c r="CER17" s="83"/>
      <c r="CES17" s="83"/>
      <c r="CET17" s="83"/>
      <c r="CEU17" s="83"/>
      <c r="CEV17" s="83"/>
      <c r="CEW17" s="83"/>
      <c r="CEX17" s="83"/>
      <c r="CEY17" s="83"/>
      <c r="CEZ17" s="83"/>
      <c r="CFA17" s="83"/>
      <c r="CFB17" s="83"/>
      <c r="CFC17" s="83"/>
      <c r="CFD17" s="83"/>
      <c r="CFE17" s="83"/>
      <c r="CFF17" s="83"/>
      <c r="CFG17" s="83"/>
      <c r="CFH17" s="83"/>
      <c r="CFI17" s="83"/>
      <c r="CFJ17" s="83"/>
      <c r="CFK17" s="83"/>
      <c r="CFL17" s="83"/>
      <c r="CFM17" s="83"/>
      <c r="CFN17" s="83"/>
      <c r="CFO17" s="83"/>
      <c r="CFP17" s="83"/>
      <c r="CFQ17" s="83"/>
      <c r="CFR17" s="83"/>
      <c r="CFS17" s="83"/>
      <c r="CFT17" s="83"/>
      <c r="CFU17" s="83"/>
      <c r="CFV17" s="83"/>
      <c r="CFW17" s="83"/>
      <c r="CFX17" s="83"/>
      <c r="CFY17" s="83"/>
      <c r="CFZ17" s="83"/>
      <c r="CGA17" s="83"/>
      <c r="CGB17" s="83"/>
      <c r="CGC17" s="83"/>
      <c r="CGD17" s="83"/>
      <c r="CGE17" s="83"/>
      <c r="CGF17" s="83"/>
      <c r="CGG17" s="83"/>
      <c r="CGH17" s="83"/>
      <c r="CGI17" s="83"/>
      <c r="CGJ17" s="83"/>
      <c r="CGK17" s="83"/>
      <c r="CGL17" s="83"/>
      <c r="CGM17" s="83"/>
      <c r="CGN17" s="83"/>
      <c r="CGO17" s="83"/>
      <c r="CGP17" s="83"/>
      <c r="CGQ17" s="83"/>
      <c r="CGR17" s="83"/>
      <c r="CGS17" s="83"/>
      <c r="CGT17" s="83"/>
      <c r="CGU17" s="83"/>
      <c r="CGV17" s="83"/>
      <c r="CGW17" s="83"/>
      <c r="CGX17" s="83"/>
      <c r="CGY17" s="83"/>
      <c r="CGZ17" s="83"/>
      <c r="CHA17" s="83"/>
      <c r="CHB17" s="83"/>
      <c r="CHC17" s="83"/>
      <c r="CHD17" s="83"/>
      <c r="CHE17" s="83"/>
      <c r="CHF17" s="83"/>
      <c r="CHG17" s="83"/>
      <c r="CHH17" s="83"/>
      <c r="CHI17" s="83"/>
      <c r="CHJ17" s="83"/>
      <c r="CHK17" s="83"/>
      <c r="CHL17" s="83"/>
      <c r="CHM17" s="83"/>
      <c r="CHN17" s="83"/>
      <c r="CHO17" s="83"/>
      <c r="CHP17" s="83"/>
      <c r="CHQ17" s="83"/>
      <c r="CHR17" s="83"/>
      <c r="CHS17" s="83"/>
      <c r="CHT17" s="83"/>
      <c r="CHU17" s="83"/>
      <c r="CHV17" s="83"/>
      <c r="CHW17" s="83"/>
      <c r="CHX17" s="83"/>
      <c r="CHY17" s="83"/>
      <c r="CHZ17" s="83"/>
      <c r="CIA17" s="83"/>
      <c r="CIB17" s="83"/>
      <c r="CIC17" s="83"/>
      <c r="CID17" s="83"/>
      <c r="CIE17" s="83"/>
      <c r="CIF17" s="83"/>
      <c r="CIG17" s="83"/>
      <c r="CIH17" s="83"/>
      <c r="CII17" s="83"/>
      <c r="CIJ17" s="83"/>
      <c r="CIK17" s="83"/>
      <c r="CIL17" s="83"/>
      <c r="CIM17" s="83"/>
      <c r="CIN17" s="83"/>
      <c r="CIO17" s="83"/>
      <c r="CIP17" s="83"/>
      <c r="CIQ17" s="83"/>
      <c r="CIR17" s="83"/>
      <c r="CIS17" s="83"/>
      <c r="CIT17" s="83"/>
      <c r="CIU17" s="83"/>
      <c r="CIV17" s="83"/>
      <c r="CIW17" s="83"/>
      <c r="CIX17" s="83"/>
      <c r="CIY17" s="83"/>
      <c r="CIZ17" s="83"/>
      <c r="CJA17" s="83"/>
      <c r="CJB17" s="83"/>
      <c r="CJC17" s="83"/>
      <c r="CJD17" s="83"/>
      <c r="CJE17" s="83"/>
      <c r="CJF17" s="83"/>
      <c r="CJG17" s="83"/>
      <c r="CJH17" s="83"/>
      <c r="CJI17" s="83"/>
      <c r="CJJ17" s="83"/>
      <c r="CJK17" s="83"/>
      <c r="CJL17" s="83"/>
      <c r="CJM17" s="83"/>
      <c r="CJN17" s="83"/>
      <c r="CJO17" s="83"/>
      <c r="CJP17" s="83"/>
      <c r="CJQ17" s="83"/>
      <c r="CJR17" s="83"/>
      <c r="CJS17" s="83"/>
      <c r="CJT17" s="83"/>
      <c r="CJU17" s="83"/>
      <c r="CJV17" s="83"/>
      <c r="CJW17" s="83"/>
      <c r="CJX17" s="83"/>
      <c r="CJY17" s="83"/>
      <c r="CJZ17" s="83"/>
      <c r="CKA17" s="83"/>
      <c r="CKB17" s="83"/>
      <c r="CKC17" s="83"/>
      <c r="CKD17" s="83"/>
      <c r="CKE17" s="83"/>
      <c r="CKF17" s="83"/>
      <c r="CKG17" s="83"/>
      <c r="CKH17" s="83"/>
      <c r="CKI17" s="83"/>
      <c r="CKJ17" s="83"/>
      <c r="CKK17" s="83"/>
      <c r="CKL17" s="83"/>
      <c r="CKM17" s="83"/>
      <c r="CKN17" s="83"/>
      <c r="CKO17" s="83"/>
      <c r="CKP17" s="83"/>
      <c r="CKQ17" s="83"/>
      <c r="CKR17" s="83"/>
      <c r="CKS17" s="83"/>
      <c r="CKT17" s="83"/>
      <c r="CKU17" s="83"/>
      <c r="CKV17" s="83"/>
      <c r="CKW17" s="83"/>
      <c r="CKX17" s="83"/>
      <c r="CKY17" s="83"/>
      <c r="CKZ17" s="83"/>
      <c r="CLA17" s="83"/>
      <c r="CLB17" s="83"/>
      <c r="CLC17" s="83"/>
      <c r="CLD17" s="83"/>
      <c r="CLE17" s="83"/>
      <c r="CLF17" s="83"/>
      <c r="CLG17" s="83"/>
      <c r="CLH17" s="83"/>
      <c r="CLI17" s="83"/>
      <c r="CLJ17" s="83"/>
      <c r="CLK17" s="83"/>
      <c r="CLL17" s="83"/>
      <c r="CLM17" s="83"/>
      <c r="CLN17" s="83"/>
      <c r="CLO17" s="83"/>
      <c r="CLP17" s="83"/>
      <c r="CLQ17" s="83"/>
      <c r="CLR17" s="83"/>
      <c r="CLS17" s="83"/>
      <c r="CLT17" s="83"/>
      <c r="CLU17" s="83"/>
      <c r="CLV17" s="83"/>
      <c r="CLW17" s="83"/>
      <c r="CLX17" s="83"/>
      <c r="CLY17" s="83"/>
      <c r="CLZ17" s="83"/>
      <c r="CMA17" s="83"/>
      <c r="CMB17" s="83"/>
      <c r="CMC17" s="83"/>
      <c r="CMD17" s="83"/>
      <c r="CME17" s="83"/>
      <c r="CMF17" s="83"/>
      <c r="CMG17" s="83"/>
      <c r="CMH17" s="83"/>
      <c r="CMI17" s="83"/>
      <c r="CMJ17" s="83"/>
      <c r="CMK17" s="83"/>
      <c r="CML17" s="83"/>
      <c r="CMM17" s="83"/>
      <c r="CMN17" s="83"/>
      <c r="CMO17" s="83"/>
      <c r="CMP17" s="83"/>
      <c r="CMQ17" s="83"/>
      <c r="CMR17" s="83"/>
      <c r="CMS17" s="83"/>
      <c r="CMT17" s="83"/>
      <c r="CMU17" s="83"/>
      <c r="CMV17" s="83"/>
      <c r="CMW17" s="83"/>
      <c r="CMX17" s="83"/>
      <c r="CMY17" s="83"/>
      <c r="CMZ17" s="83"/>
      <c r="CNA17" s="83"/>
      <c r="CNB17" s="83"/>
      <c r="CNC17" s="83"/>
      <c r="CND17" s="83"/>
      <c r="CNE17" s="83"/>
      <c r="CNF17" s="83"/>
      <c r="CNG17" s="83"/>
      <c r="CNH17" s="83"/>
      <c r="CNI17" s="83"/>
      <c r="CNJ17" s="83"/>
      <c r="CNK17" s="83"/>
      <c r="CNL17" s="83"/>
      <c r="CNM17" s="83"/>
      <c r="CNN17" s="83"/>
      <c r="CNO17" s="83"/>
      <c r="CNP17" s="83"/>
      <c r="CNQ17" s="83"/>
      <c r="CNR17" s="83"/>
      <c r="CNS17" s="83"/>
      <c r="CNT17" s="83"/>
      <c r="CNU17" s="83"/>
      <c r="CNV17" s="83"/>
      <c r="CNW17" s="83"/>
      <c r="CNX17" s="83"/>
      <c r="CNY17" s="83"/>
      <c r="CNZ17" s="83"/>
      <c r="COA17" s="83"/>
      <c r="COB17" s="83"/>
      <c r="COC17" s="83"/>
      <c r="COD17" s="83"/>
      <c r="COE17" s="83"/>
      <c r="COF17" s="83"/>
      <c r="COG17" s="83"/>
      <c r="COH17" s="83"/>
      <c r="COI17" s="83"/>
      <c r="COJ17" s="83"/>
      <c r="COK17" s="83"/>
      <c r="COL17" s="83"/>
      <c r="COM17" s="83"/>
      <c r="CON17" s="83"/>
      <c r="COO17" s="83"/>
      <c r="COP17" s="83"/>
      <c r="COQ17" s="83"/>
      <c r="COR17" s="83"/>
      <c r="COS17" s="83"/>
      <c r="COT17" s="83"/>
      <c r="COU17" s="83"/>
      <c r="COV17" s="83"/>
      <c r="COW17" s="83"/>
      <c r="COX17" s="83"/>
      <c r="COY17" s="83"/>
      <c r="COZ17" s="83"/>
      <c r="CPA17" s="83"/>
      <c r="CPB17" s="83"/>
      <c r="CPC17" s="83"/>
      <c r="CPD17" s="83"/>
      <c r="CPE17" s="83"/>
      <c r="CPF17" s="83"/>
      <c r="CPG17" s="83"/>
      <c r="CPH17" s="83"/>
      <c r="CPI17" s="83"/>
      <c r="CPJ17" s="83"/>
      <c r="CPK17" s="83"/>
      <c r="CPL17" s="83"/>
      <c r="CPM17" s="83"/>
      <c r="CPN17" s="83"/>
      <c r="CPO17" s="83"/>
      <c r="CPP17" s="83"/>
      <c r="CPQ17" s="83"/>
      <c r="CPR17" s="83"/>
      <c r="CPS17" s="83"/>
      <c r="CPT17" s="83"/>
      <c r="CPU17" s="83"/>
      <c r="CPV17" s="83"/>
      <c r="CPW17" s="83"/>
      <c r="CPX17" s="83"/>
      <c r="CPY17" s="83"/>
      <c r="CPZ17" s="83"/>
      <c r="CQA17" s="83"/>
      <c r="CQB17" s="83"/>
      <c r="CQC17" s="83"/>
      <c r="CQD17" s="83"/>
      <c r="CQE17" s="83"/>
      <c r="CQF17" s="83"/>
      <c r="CQG17" s="83"/>
      <c r="CQH17" s="83"/>
      <c r="CQI17" s="83"/>
      <c r="CQJ17" s="83"/>
      <c r="CQK17" s="83"/>
      <c r="CQL17" s="83"/>
      <c r="CQM17" s="83"/>
      <c r="CQN17" s="83"/>
      <c r="CQO17" s="83"/>
      <c r="CQP17" s="83"/>
      <c r="CQQ17" s="83"/>
      <c r="CQR17" s="83"/>
      <c r="CQS17" s="83"/>
      <c r="CQT17" s="83"/>
      <c r="CQU17" s="83"/>
      <c r="CQV17" s="83"/>
      <c r="CQW17" s="83"/>
      <c r="CQX17" s="83"/>
      <c r="CQY17" s="83"/>
      <c r="CQZ17" s="83"/>
      <c r="CRA17" s="83"/>
      <c r="CRB17" s="83"/>
      <c r="CRC17" s="83"/>
      <c r="CRD17" s="83"/>
      <c r="CRE17" s="83"/>
      <c r="CRF17" s="83"/>
      <c r="CRG17" s="83"/>
      <c r="CRH17" s="83"/>
      <c r="CRI17" s="83"/>
      <c r="CRJ17" s="83"/>
      <c r="CRK17" s="83"/>
      <c r="CRL17" s="83"/>
      <c r="CRM17" s="83"/>
      <c r="CRN17" s="83"/>
      <c r="CRO17" s="83"/>
      <c r="CRP17" s="83"/>
      <c r="CRQ17" s="83"/>
      <c r="CRR17" s="83"/>
      <c r="CRS17" s="83"/>
      <c r="CRT17" s="83"/>
      <c r="CRU17" s="83"/>
      <c r="CRV17" s="83"/>
      <c r="CRW17" s="83"/>
      <c r="CRX17" s="83"/>
      <c r="CRY17" s="83"/>
      <c r="CRZ17" s="83"/>
      <c r="CSA17" s="83"/>
      <c r="CSB17" s="83"/>
      <c r="CSC17" s="83"/>
      <c r="CSD17" s="83"/>
      <c r="CSE17" s="83"/>
      <c r="CSF17" s="83"/>
      <c r="CSG17" s="83"/>
      <c r="CSH17" s="83"/>
      <c r="CSI17" s="83"/>
      <c r="CSJ17" s="83"/>
      <c r="CSK17" s="83"/>
      <c r="CSL17" s="83"/>
      <c r="CSM17" s="83"/>
      <c r="CSN17" s="83"/>
      <c r="CSO17" s="83"/>
      <c r="CSP17" s="83"/>
      <c r="CSQ17" s="83"/>
      <c r="CSR17" s="83"/>
      <c r="CSS17" s="83"/>
      <c r="CST17" s="83"/>
      <c r="CSU17" s="83"/>
      <c r="CSV17" s="83"/>
      <c r="CSW17" s="83"/>
      <c r="CSX17" s="83"/>
      <c r="CSY17" s="83"/>
      <c r="CSZ17" s="83"/>
      <c r="CTA17" s="83"/>
      <c r="CTB17" s="83"/>
      <c r="CTC17" s="83"/>
      <c r="CTD17" s="83"/>
      <c r="CTE17" s="83"/>
      <c r="CTF17" s="83"/>
      <c r="CTG17" s="83"/>
      <c r="CTH17" s="83"/>
      <c r="CTI17" s="83"/>
      <c r="CTJ17" s="83"/>
      <c r="CTK17" s="83"/>
      <c r="CTL17" s="83"/>
      <c r="CTM17" s="83"/>
      <c r="CTN17" s="83"/>
      <c r="CTO17" s="83"/>
      <c r="CTP17" s="83"/>
      <c r="CTQ17" s="83"/>
      <c r="CTR17" s="83"/>
      <c r="CTS17" s="83"/>
      <c r="CTT17" s="83"/>
      <c r="CTU17" s="83"/>
      <c r="CTV17" s="83"/>
      <c r="CTW17" s="83"/>
      <c r="CTX17" s="83"/>
      <c r="CTY17" s="83"/>
      <c r="CTZ17" s="83"/>
      <c r="CUA17" s="83"/>
      <c r="CUB17" s="83"/>
      <c r="CUC17" s="83"/>
      <c r="CUD17" s="83"/>
      <c r="CUE17" s="83"/>
      <c r="CUF17" s="83"/>
      <c r="CUG17" s="83"/>
      <c r="CUH17" s="83"/>
      <c r="CUI17" s="83"/>
      <c r="CUJ17" s="83"/>
      <c r="CUK17" s="83"/>
      <c r="CUL17" s="83"/>
      <c r="CUM17" s="83"/>
      <c r="CUN17" s="83"/>
      <c r="CUO17" s="83"/>
      <c r="CUP17" s="83"/>
      <c r="CUQ17" s="83"/>
      <c r="CUR17" s="83"/>
      <c r="CUS17" s="83"/>
      <c r="CUT17" s="83"/>
      <c r="CUU17" s="83"/>
      <c r="CUV17" s="83"/>
      <c r="CUW17" s="83"/>
      <c r="CUX17" s="83"/>
      <c r="CUY17" s="83"/>
      <c r="CUZ17" s="83"/>
      <c r="CVA17" s="83"/>
      <c r="CVB17" s="83"/>
      <c r="CVC17" s="83"/>
      <c r="CVD17" s="83"/>
      <c r="CVE17" s="83"/>
      <c r="CVF17" s="83"/>
      <c r="CVG17" s="83"/>
      <c r="CVH17" s="83"/>
      <c r="CVI17" s="83"/>
      <c r="CVJ17" s="83"/>
      <c r="CVK17" s="83"/>
      <c r="CVL17" s="83"/>
      <c r="CVM17" s="83"/>
      <c r="CVN17" s="83"/>
      <c r="CVO17" s="83"/>
      <c r="CVP17" s="83"/>
      <c r="CVQ17" s="83"/>
      <c r="CVR17" s="83"/>
      <c r="CVS17" s="83"/>
      <c r="CVT17" s="83"/>
      <c r="CVU17" s="83"/>
      <c r="CVV17" s="83"/>
      <c r="CVW17" s="83"/>
      <c r="CVX17" s="83"/>
      <c r="CVY17" s="83"/>
      <c r="CVZ17" s="83"/>
      <c r="CWA17" s="83"/>
      <c r="CWB17" s="83"/>
      <c r="CWC17" s="83"/>
      <c r="CWD17" s="83"/>
      <c r="CWE17" s="83"/>
      <c r="CWF17" s="83"/>
      <c r="CWG17" s="83"/>
      <c r="CWH17" s="83"/>
      <c r="CWI17" s="83"/>
      <c r="CWJ17" s="83"/>
      <c r="CWK17" s="83"/>
      <c r="CWL17" s="83"/>
      <c r="CWM17" s="83"/>
      <c r="CWN17" s="83"/>
      <c r="CWO17" s="83"/>
      <c r="CWP17" s="83"/>
      <c r="CWQ17" s="83"/>
      <c r="CWR17" s="83"/>
      <c r="CWS17" s="83"/>
      <c r="CWT17" s="83"/>
      <c r="CWU17" s="83"/>
      <c r="CWV17" s="83"/>
      <c r="CWW17" s="83"/>
      <c r="CWX17" s="83"/>
      <c r="CWY17" s="83"/>
      <c r="CWZ17" s="83"/>
      <c r="CXA17" s="83"/>
      <c r="CXB17" s="83"/>
      <c r="CXC17" s="83"/>
      <c r="CXD17" s="83"/>
      <c r="CXE17" s="83"/>
      <c r="CXF17" s="83"/>
      <c r="CXG17" s="83"/>
      <c r="CXH17" s="83"/>
      <c r="CXI17" s="83"/>
      <c r="CXJ17" s="83"/>
      <c r="CXK17" s="83"/>
      <c r="CXL17" s="83"/>
      <c r="CXM17" s="83"/>
      <c r="CXN17" s="83"/>
      <c r="CXO17" s="83"/>
      <c r="CXP17" s="83"/>
      <c r="CXQ17" s="83"/>
      <c r="CXR17" s="83"/>
      <c r="CXS17" s="83"/>
      <c r="CXT17" s="83"/>
      <c r="CXU17" s="83"/>
      <c r="CXV17" s="83"/>
      <c r="CXW17" s="83"/>
      <c r="CXX17" s="83"/>
      <c r="CXY17" s="83"/>
      <c r="CXZ17" s="83"/>
      <c r="CYA17" s="83"/>
      <c r="CYB17" s="83"/>
      <c r="CYC17" s="83"/>
      <c r="CYD17" s="83"/>
      <c r="CYE17" s="83"/>
      <c r="CYF17" s="83"/>
      <c r="CYG17" s="83"/>
      <c r="CYH17" s="83"/>
      <c r="CYI17" s="83"/>
      <c r="CYJ17" s="83"/>
      <c r="CYK17" s="83"/>
      <c r="CYL17" s="83"/>
      <c r="CYM17" s="83"/>
      <c r="CYN17" s="83"/>
      <c r="CYO17" s="83"/>
      <c r="CYP17" s="83"/>
      <c r="CYQ17" s="83"/>
      <c r="CYR17" s="83"/>
      <c r="CYS17" s="83"/>
      <c r="CYT17" s="83"/>
      <c r="CYU17" s="83"/>
      <c r="CYV17" s="83"/>
      <c r="CYW17" s="83"/>
      <c r="CYX17" s="83"/>
      <c r="CYY17" s="83"/>
      <c r="CYZ17" s="83"/>
      <c r="CZA17" s="83"/>
      <c r="CZB17" s="83"/>
      <c r="CZC17" s="83"/>
      <c r="CZD17" s="83"/>
      <c r="CZE17" s="83"/>
      <c r="CZF17" s="83"/>
      <c r="CZG17" s="83"/>
      <c r="CZH17" s="83"/>
      <c r="CZI17" s="83"/>
      <c r="CZJ17" s="83"/>
      <c r="CZK17" s="83"/>
      <c r="CZL17" s="83"/>
      <c r="CZM17" s="83"/>
      <c r="CZN17" s="83"/>
      <c r="CZO17" s="83"/>
      <c r="CZP17" s="83"/>
      <c r="CZQ17" s="83"/>
      <c r="CZR17" s="83"/>
      <c r="CZS17" s="83"/>
      <c r="CZT17" s="83"/>
      <c r="CZU17" s="83"/>
      <c r="CZV17" s="83"/>
      <c r="CZW17" s="83"/>
      <c r="CZX17" s="83"/>
      <c r="CZY17" s="83"/>
      <c r="CZZ17" s="83"/>
      <c r="DAA17" s="83"/>
      <c r="DAB17" s="83"/>
      <c r="DAC17" s="83"/>
      <c r="DAD17" s="83"/>
      <c r="DAE17" s="83"/>
      <c r="DAF17" s="83"/>
      <c r="DAG17" s="83"/>
      <c r="DAH17" s="83"/>
      <c r="DAI17" s="83"/>
      <c r="DAJ17" s="83"/>
      <c r="DAK17" s="83"/>
      <c r="DAL17" s="83"/>
      <c r="DAM17" s="83"/>
      <c r="DAN17" s="83"/>
      <c r="DAO17" s="83"/>
      <c r="DAP17" s="83"/>
      <c r="DAQ17" s="83"/>
      <c r="DAR17" s="83"/>
      <c r="DAS17" s="83"/>
      <c r="DAT17" s="83"/>
      <c r="DAU17" s="83"/>
      <c r="DAV17" s="83"/>
      <c r="DAW17" s="83"/>
      <c r="DAX17" s="83"/>
      <c r="DAY17" s="83"/>
      <c r="DAZ17" s="83"/>
      <c r="DBA17" s="83"/>
      <c r="DBB17" s="83"/>
      <c r="DBC17" s="83"/>
      <c r="DBD17" s="83"/>
      <c r="DBE17" s="83"/>
      <c r="DBF17" s="83"/>
      <c r="DBG17" s="83"/>
      <c r="DBH17" s="83"/>
      <c r="DBI17" s="83"/>
      <c r="DBJ17" s="83"/>
      <c r="DBK17" s="83"/>
      <c r="DBL17" s="83"/>
      <c r="DBM17" s="83"/>
      <c r="DBN17" s="83"/>
      <c r="DBO17" s="83"/>
      <c r="DBP17" s="83"/>
      <c r="DBQ17" s="83"/>
      <c r="DBR17" s="83"/>
      <c r="DBS17" s="83"/>
      <c r="DBT17" s="83"/>
      <c r="DBU17" s="83"/>
      <c r="DBV17" s="83"/>
      <c r="DBW17" s="83"/>
      <c r="DBX17" s="83"/>
      <c r="DBY17" s="83"/>
      <c r="DBZ17" s="83"/>
      <c r="DCA17" s="83"/>
      <c r="DCB17" s="83"/>
      <c r="DCC17" s="83"/>
      <c r="DCD17" s="83"/>
      <c r="DCE17" s="83"/>
      <c r="DCF17" s="83"/>
      <c r="DCG17" s="83"/>
      <c r="DCH17" s="83"/>
      <c r="DCI17" s="83"/>
      <c r="DCJ17" s="83"/>
      <c r="DCK17" s="83"/>
      <c r="DCL17" s="83"/>
      <c r="DCM17" s="83"/>
      <c r="DCN17" s="83"/>
      <c r="DCO17" s="83"/>
      <c r="DCP17" s="83"/>
      <c r="DCQ17" s="83"/>
      <c r="DCR17" s="83"/>
      <c r="DCS17" s="83"/>
      <c r="DCT17" s="83"/>
      <c r="DCU17" s="83"/>
      <c r="DCV17" s="83"/>
      <c r="DCW17" s="83"/>
      <c r="DCX17" s="83"/>
      <c r="DCY17" s="83"/>
      <c r="DCZ17" s="83"/>
      <c r="DDA17" s="83"/>
      <c r="DDB17" s="83"/>
      <c r="DDC17" s="83"/>
      <c r="DDD17" s="83"/>
      <c r="DDE17" s="83"/>
      <c r="DDF17" s="83"/>
      <c r="DDG17" s="83"/>
      <c r="DDH17" s="83"/>
      <c r="DDI17" s="83"/>
      <c r="DDJ17" s="83"/>
      <c r="DDK17" s="83"/>
      <c r="DDL17" s="83"/>
      <c r="DDM17" s="83"/>
      <c r="DDN17" s="83"/>
      <c r="DDO17" s="83"/>
      <c r="DDP17" s="83"/>
      <c r="DDQ17" s="83"/>
      <c r="DDR17" s="83"/>
      <c r="DDS17" s="83"/>
      <c r="DDT17" s="83"/>
      <c r="DDU17" s="83"/>
      <c r="DDV17" s="83"/>
      <c r="DDW17" s="83"/>
      <c r="DDX17" s="83"/>
      <c r="DDY17" s="83"/>
      <c r="DDZ17" s="83"/>
      <c r="DEA17" s="83"/>
      <c r="DEB17" s="83"/>
      <c r="DEC17" s="83"/>
      <c r="DED17" s="83"/>
      <c r="DEE17" s="83"/>
      <c r="DEF17" s="83"/>
      <c r="DEG17" s="83"/>
      <c r="DEH17" s="83"/>
      <c r="DEI17" s="83"/>
      <c r="DEJ17" s="83"/>
      <c r="DEK17" s="83"/>
      <c r="DEL17" s="83"/>
      <c r="DEM17" s="83"/>
      <c r="DEN17" s="83"/>
      <c r="DEO17" s="83"/>
      <c r="DEP17" s="83"/>
      <c r="DEQ17" s="83"/>
      <c r="DER17" s="83"/>
      <c r="DES17" s="83"/>
      <c r="DET17" s="83"/>
      <c r="DEU17" s="83"/>
      <c r="DEV17" s="83"/>
      <c r="DEW17" s="83"/>
      <c r="DEX17" s="83"/>
      <c r="DEY17" s="83"/>
      <c r="DEZ17" s="83"/>
      <c r="DFA17" s="83"/>
      <c r="DFB17" s="83"/>
      <c r="DFC17" s="83"/>
      <c r="DFD17" s="83"/>
      <c r="DFE17" s="83"/>
      <c r="DFF17" s="83"/>
      <c r="DFG17" s="83"/>
      <c r="DFH17" s="83"/>
      <c r="DFI17" s="83"/>
      <c r="DFJ17" s="83"/>
      <c r="DFK17" s="83"/>
      <c r="DFL17" s="83"/>
      <c r="DFM17" s="83"/>
      <c r="DFN17" s="83"/>
      <c r="DFO17" s="83"/>
      <c r="DFP17" s="83"/>
      <c r="DFQ17" s="83"/>
      <c r="DFR17" s="83"/>
      <c r="DFS17" s="83"/>
      <c r="DFT17" s="83"/>
      <c r="DFU17" s="83"/>
      <c r="DFV17" s="83"/>
      <c r="DFW17" s="83"/>
      <c r="DFX17" s="83"/>
      <c r="DFY17" s="83"/>
      <c r="DFZ17" s="83"/>
      <c r="DGA17" s="83"/>
      <c r="DGB17" s="83"/>
      <c r="DGC17" s="83"/>
      <c r="DGD17" s="83"/>
      <c r="DGE17" s="83"/>
      <c r="DGF17" s="83"/>
      <c r="DGG17" s="83"/>
      <c r="DGH17" s="83"/>
      <c r="DGI17" s="83"/>
      <c r="DGJ17" s="83"/>
      <c r="DGK17" s="83"/>
      <c r="DGL17" s="83"/>
      <c r="DGM17" s="83"/>
      <c r="DGN17" s="83"/>
      <c r="DGO17" s="83"/>
      <c r="DGP17" s="83"/>
      <c r="DGQ17" s="83"/>
      <c r="DGR17" s="83"/>
      <c r="DGS17" s="83"/>
      <c r="DGT17" s="83"/>
      <c r="DGU17" s="83"/>
      <c r="DGV17" s="83"/>
      <c r="DGW17" s="83"/>
      <c r="DGX17" s="83"/>
      <c r="DGY17" s="83"/>
      <c r="DGZ17" s="83"/>
      <c r="DHA17" s="83"/>
      <c r="DHB17" s="83"/>
      <c r="DHC17" s="83"/>
      <c r="DHD17" s="83"/>
      <c r="DHE17" s="83"/>
      <c r="DHF17" s="83"/>
      <c r="DHG17" s="83"/>
      <c r="DHH17" s="83"/>
      <c r="DHI17" s="83"/>
      <c r="DHJ17" s="83"/>
      <c r="DHK17" s="83"/>
      <c r="DHL17" s="83"/>
      <c r="DHM17" s="83"/>
      <c r="DHN17" s="83"/>
      <c r="DHO17" s="83"/>
      <c r="DHP17" s="83"/>
      <c r="DHQ17" s="83"/>
      <c r="DHR17" s="83"/>
      <c r="DHS17" s="83"/>
      <c r="DHT17" s="83"/>
      <c r="DHU17" s="83"/>
      <c r="DHV17" s="83"/>
      <c r="DHW17" s="83"/>
      <c r="DHX17" s="83"/>
      <c r="DHY17" s="83"/>
      <c r="DHZ17" s="83"/>
      <c r="DIA17" s="83"/>
      <c r="DIB17" s="83"/>
      <c r="DIC17" s="83"/>
      <c r="DID17" s="83"/>
      <c r="DIE17" s="83"/>
      <c r="DIF17" s="83"/>
      <c r="DIG17" s="83"/>
      <c r="DIH17" s="83"/>
      <c r="DII17" s="83"/>
      <c r="DIJ17" s="83"/>
      <c r="DIK17" s="83"/>
      <c r="DIL17" s="83"/>
      <c r="DIM17" s="83"/>
      <c r="DIN17" s="83"/>
      <c r="DIO17" s="83"/>
      <c r="DIP17" s="83"/>
      <c r="DIQ17" s="83"/>
      <c r="DIR17" s="83"/>
      <c r="DIS17" s="83"/>
      <c r="DIT17" s="83"/>
      <c r="DIU17" s="83"/>
      <c r="DIV17" s="83"/>
      <c r="DIW17" s="83"/>
      <c r="DIX17" s="83"/>
      <c r="DIY17" s="83"/>
      <c r="DIZ17" s="83"/>
      <c r="DJA17" s="83"/>
      <c r="DJB17" s="83"/>
      <c r="DJC17" s="83"/>
      <c r="DJD17" s="83"/>
      <c r="DJE17" s="83"/>
      <c r="DJF17" s="83"/>
      <c r="DJG17" s="83"/>
      <c r="DJH17" s="83"/>
      <c r="DJI17" s="83"/>
      <c r="DJJ17" s="83"/>
      <c r="DJK17" s="83"/>
      <c r="DJL17" s="83"/>
      <c r="DJM17" s="83"/>
      <c r="DJN17" s="83"/>
      <c r="DJO17" s="83"/>
      <c r="DJP17" s="83"/>
      <c r="DJQ17" s="83"/>
      <c r="DJR17" s="83"/>
      <c r="DJS17" s="83"/>
      <c r="DJT17" s="83"/>
      <c r="DJU17" s="83"/>
      <c r="DJV17" s="83"/>
      <c r="DJW17" s="83"/>
      <c r="DJX17" s="83"/>
      <c r="DJY17" s="83"/>
      <c r="DJZ17" s="83"/>
      <c r="DKA17" s="83"/>
      <c r="DKB17" s="83"/>
      <c r="DKC17" s="83"/>
      <c r="DKD17" s="83"/>
      <c r="DKE17" s="83"/>
      <c r="DKF17" s="83"/>
      <c r="DKG17" s="83"/>
      <c r="DKH17" s="83"/>
      <c r="DKI17" s="83"/>
      <c r="DKJ17" s="83"/>
      <c r="DKK17" s="83"/>
      <c r="DKL17" s="83"/>
      <c r="DKM17" s="83"/>
      <c r="DKN17" s="83"/>
      <c r="DKO17" s="83"/>
      <c r="DKP17" s="83"/>
      <c r="DKQ17" s="83"/>
      <c r="DKR17" s="83"/>
      <c r="DKS17" s="83"/>
      <c r="DKT17" s="83"/>
      <c r="DKU17" s="83"/>
      <c r="DKV17" s="83"/>
      <c r="DKW17" s="83"/>
      <c r="DKX17" s="83"/>
      <c r="DKY17" s="83"/>
      <c r="DKZ17" s="83"/>
      <c r="DLA17" s="83"/>
      <c r="DLB17" s="83"/>
      <c r="DLC17" s="83"/>
      <c r="DLD17" s="83"/>
      <c r="DLE17" s="83"/>
      <c r="DLF17" s="83"/>
      <c r="DLG17" s="83"/>
      <c r="DLH17" s="83"/>
      <c r="DLI17" s="83"/>
      <c r="DLJ17" s="83"/>
      <c r="DLK17" s="83"/>
      <c r="DLL17" s="83"/>
      <c r="DLM17" s="83"/>
      <c r="DLN17" s="83"/>
      <c r="DLO17" s="83"/>
      <c r="DLP17" s="83"/>
      <c r="DLQ17" s="83"/>
      <c r="DLR17" s="83"/>
      <c r="DLS17" s="83"/>
      <c r="DLT17" s="83"/>
      <c r="DLU17" s="83"/>
      <c r="DLV17" s="83"/>
      <c r="DLW17" s="83"/>
      <c r="DLX17" s="83"/>
      <c r="DLY17" s="83"/>
      <c r="DLZ17" s="83"/>
      <c r="DMA17" s="83"/>
      <c r="DMB17" s="83"/>
      <c r="DMC17" s="83"/>
      <c r="DMD17" s="83"/>
      <c r="DME17" s="83"/>
      <c r="DMF17" s="83"/>
      <c r="DMG17" s="83"/>
      <c r="DMH17" s="83"/>
      <c r="DMI17" s="83"/>
      <c r="DMJ17" s="83"/>
      <c r="DMK17" s="83"/>
      <c r="DML17" s="83"/>
      <c r="DMM17" s="83"/>
      <c r="DMN17" s="83"/>
      <c r="DMO17" s="83"/>
      <c r="DMP17" s="83"/>
      <c r="DMQ17" s="83"/>
      <c r="DMR17" s="83"/>
      <c r="DMS17" s="83"/>
      <c r="DMT17" s="83"/>
      <c r="DMU17" s="83"/>
      <c r="DMV17" s="83"/>
      <c r="DMW17" s="83"/>
      <c r="DMX17" s="83"/>
      <c r="DMY17" s="83"/>
      <c r="DMZ17" s="83"/>
      <c r="DNA17" s="83"/>
      <c r="DNB17" s="83"/>
      <c r="DNC17" s="83"/>
      <c r="DND17" s="83"/>
      <c r="DNE17" s="83"/>
      <c r="DNF17" s="83"/>
      <c r="DNG17" s="83"/>
      <c r="DNH17" s="83"/>
      <c r="DNI17" s="83"/>
      <c r="DNJ17" s="83"/>
      <c r="DNK17" s="83"/>
      <c r="DNL17" s="83"/>
      <c r="DNM17" s="83"/>
      <c r="DNN17" s="83"/>
      <c r="DNO17" s="83"/>
      <c r="DNP17" s="83"/>
      <c r="DNQ17" s="83"/>
      <c r="DNR17" s="83"/>
      <c r="DNS17" s="83"/>
      <c r="DNT17" s="83"/>
      <c r="DNU17" s="83"/>
      <c r="DNV17" s="83"/>
      <c r="DNW17" s="83"/>
      <c r="DNX17" s="83"/>
      <c r="DNY17" s="83"/>
      <c r="DNZ17" s="83"/>
      <c r="DOA17" s="83"/>
      <c r="DOB17" s="83"/>
      <c r="DOC17" s="83"/>
      <c r="DOD17" s="83"/>
      <c r="DOE17" s="83"/>
      <c r="DOF17" s="83"/>
      <c r="DOG17" s="83"/>
      <c r="DOH17" s="83"/>
      <c r="DOI17" s="83"/>
      <c r="DOJ17" s="83"/>
      <c r="DOK17" s="83"/>
      <c r="DOL17" s="83"/>
      <c r="DOM17" s="83"/>
      <c r="DON17" s="83"/>
      <c r="DOO17" s="83"/>
      <c r="DOP17" s="83"/>
      <c r="DOQ17" s="83"/>
      <c r="DOR17" s="83"/>
      <c r="DOS17" s="83"/>
      <c r="DOT17" s="83"/>
      <c r="DOU17" s="83"/>
      <c r="DOV17" s="83"/>
      <c r="DOW17" s="83"/>
      <c r="DOX17" s="83"/>
      <c r="DOY17" s="83"/>
      <c r="DOZ17" s="83"/>
      <c r="DPA17" s="83"/>
      <c r="DPB17" s="83"/>
      <c r="DPC17" s="83"/>
      <c r="DPD17" s="83"/>
      <c r="DPE17" s="83"/>
      <c r="DPF17" s="83"/>
      <c r="DPG17" s="83"/>
      <c r="DPH17" s="83"/>
      <c r="DPI17" s="83"/>
      <c r="DPJ17" s="83"/>
      <c r="DPK17" s="83"/>
      <c r="DPL17" s="83"/>
      <c r="DPM17" s="83"/>
      <c r="DPN17" s="83"/>
      <c r="DPO17" s="83"/>
      <c r="DPP17" s="83"/>
      <c r="DPQ17" s="83"/>
      <c r="DPR17" s="83"/>
      <c r="DPS17" s="83"/>
      <c r="DPT17" s="83"/>
      <c r="DPU17" s="83"/>
      <c r="DPV17" s="83"/>
      <c r="DPW17" s="83"/>
      <c r="DPX17" s="83"/>
      <c r="DPY17" s="83"/>
      <c r="DPZ17" s="83"/>
      <c r="DQA17" s="83"/>
      <c r="DQB17" s="83"/>
      <c r="DQC17" s="83"/>
      <c r="DQD17" s="83"/>
      <c r="DQE17" s="83"/>
      <c r="DQF17" s="83"/>
      <c r="DQG17" s="83"/>
      <c r="DQH17" s="83"/>
      <c r="DQI17" s="83"/>
      <c r="DQJ17" s="83"/>
      <c r="DQK17" s="83"/>
      <c r="DQL17" s="83"/>
      <c r="DQM17" s="83"/>
      <c r="DQN17" s="83"/>
      <c r="DQO17" s="83"/>
      <c r="DQP17" s="83"/>
      <c r="DQQ17" s="83"/>
      <c r="DQR17" s="83"/>
      <c r="DQS17" s="83"/>
      <c r="DQT17" s="83"/>
      <c r="DQU17" s="83"/>
      <c r="DQV17" s="83"/>
      <c r="DQW17" s="83"/>
      <c r="DQX17" s="83"/>
      <c r="DQY17" s="83"/>
      <c r="DQZ17" s="83"/>
      <c r="DRA17" s="83"/>
      <c r="DRB17" s="83"/>
      <c r="DRC17" s="83"/>
      <c r="DRD17" s="83"/>
      <c r="DRE17" s="83"/>
      <c r="DRF17" s="83"/>
      <c r="DRG17" s="83"/>
      <c r="DRH17" s="83"/>
      <c r="DRI17" s="83"/>
      <c r="DRJ17" s="83"/>
      <c r="DRK17" s="83"/>
      <c r="DRL17" s="83"/>
      <c r="DRM17" s="83"/>
      <c r="DRN17" s="83"/>
      <c r="DRO17" s="83"/>
      <c r="DRP17" s="83"/>
      <c r="DRQ17" s="83"/>
      <c r="DRR17" s="83"/>
      <c r="DRS17" s="83"/>
      <c r="DRT17" s="83"/>
      <c r="DRU17" s="83"/>
      <c r="DRV17" s="83"/>
      <c r="DRW17" s="83"/>
      <c r="DRX17" s="83"/>
      <c r="DRY17" s="83"/>
      <c r="DRZ17" s="83"/>
      <c r="DSA17" s="83"/>
      <c r="DSB17" s="83"/>
      <c r="DSC17" s="83"/>
      <c r="DSD17" s="83"/>
      <c r="DSE17" s="83"/>
      <c r="DSF17" s="83"/>
      <c r="DSG17" s="83"/>
      <c r="DSH17" s="83"/>
      <c r="DSI17" s="83"/>
      <c r="DSJ17" s="83"/>
      <c r="DSK17" s="83"/>
      <c r="DSL17" s="83"/>
      <c r="DSM17" s="83"/>
      <c r="DSN17" s="83"/>
      <c r="DSO17" s="83"/>
      <c r="DSP17" s="83"/>
      <c r="DSQ17" s="83"/>
      <c r="DSR17" s="83"/>
      <c r="DSS17" s="83"/>
      <c r="DST17" s="83"/>
      <c r="DSU17" s="83"/>
      <c r="DSV17" s="83"/>
      <c r="DSW17" s="83"/>
      <c r="DSX17" s="83"/>
      <c r="DSY17" s="83"/>
      <c r="DSZ17" s="83"/>
      <c r="DTA17" s="83"/>
      <c r="DTB17" s="83"/>
      <c r="DTC17" s="83"/>
      <c r="DTD17" s="83"/>
      <c r="DTE17" s="83"/>
      <c r="DTF17" s="83"/>
      <c r="DTG17" s="83"/>
      <c r="DTH17" s="83"/>
      <c r="DTI17" s="83"/>
      <c r="DTJ17" s="83"/>
      <c r="DTK17" s="83"/>
      <c r="DTL17" s="83"/>
      <c r="DTM17" s="83"/>
      <c r="DTN17" s="83"/>
      <c r="DTO17" s="83"/>
      <c r="DTP17" s="83"/>
      <c r="DTQ17" s="83"/>
      <c r="DTR17" s="83"/>
      <c r="DTS17" s="83"/>
      <c r="DTT17" s="83"/>
      <c r="DTU17" s="83"/>
      <c r="DTV17" s="83"/>
      <c r="DTW17" s="83"/>
      <c r="DTX17" s="83"/>
      <c r="DTY17" s="83"/>
      <c r="DTZ17" s="83"/>
      <c r="DUA17" s="83"/>
      <c r="DUB17" s="83"/>
      <c r="DUC17" s="83"/>
      <c r="DUD17" s="83"/>
      <c r="DUE17" s="83"/>
      <c r="DUF17" s="83"/>
      <c r="DUG17" s="83"/>
      <c r="DUH17" s="83"/>
      <c r="DUI17" s="83"/>
      <c r="DUJ17" s="83"/>
      <c r="DUK17" s="83"/>
      <c r="DUL17" s="83"/>
      <c r="DUM17" s="83"/>
      <c r="DUN17" s="83"/>
      <c r="DUO17" s="83"/>
      <c r="DUP17" s="83"/>
      <c r="DUQ17" s="83"/>
      <c r="DUR17" s="83"/>
      <c r="DUS17" s="83"/>
      <c r="DUT17" s="83"/>
      <c r="DUU17" s="83"/>
      <c r="DUV17" s="83"/>
      <c r="DUW17" s="83"/>
      <c r="DUX17" s="83"/>
      <c r="DUY17" s="83"/>
      <c r="DUZ17" s="83"/>
      <c r="DVA17" s="83"/>
      <c r="DVB17" s="83"/>
      <c r="DVC17" s="83"/>
      <c r="DVD17" s="83"/>
      <c r="DVE17" s="83"/>
      <c r="DVF17" s="83"/>
      <c r="DVG17" s="83"/>
      <c r="DVH17" s="83"/>
      <c r="DVI17" s="83"/>
      <c r="DVJ17" s="83"/>
      <c r="DVK17" s="83"/>
      <c r="DVL17" s="83"/>
      <c r="DVM17" s="83"/>
      <c r="DVN17" s="83"/>
      <c r="DVO17" s="83"/>
      <c r="DVP17" s="83"/>
      <c r="DVQ17" s="83"/>
      <c r="DVR17" s="83"/>
      <c r="DVS17" s="83"/>
      <c r="DVT17" s="83"/>
      <c r="DVU17" s="83"/>
      <c r="DVV17" s="83"/>
      <c r="DVW17" s="83"/>
      <c r="DVX17" s="83"/>
      <c r="DVY17" s="83"/>
      <c r="DVZ17" s="83"/>
      <c r="DWA17" s="83"/>
      <c r="DWB17" s="83"/>
      <c r="DWC17" s="83"/>
      <c r="DWD17" s="83"/>
      <c r="DWE17" s="83"/>
      <c r="DWF17" s="83"/>
      <c r="DWG17" s="83"/>
      <c r="DWH17" s="83"/>
      <c r="DWI17" s="83"/>
      <c r="DWJ17" s="83"/>
      <c r="DWK17" s="83"/>
      <c r="DWL17" s="83"/>
      <c r="DWM17" s="83"/>
      <c r="DWN17" s="83"/>
      <c r="DWO17" s="83"/>
      <c r="DWP17" s="83"/>
      <c r="DWQ17" s="83"/>
      <c r="DWR17" s="83"/>
      <c r="DWS17" s="83"/>
      <c r="DWT17" s="83"/>
      <c r="DWU17" s="83"/>
      <c r="DWV17" s="83"/>
      <c r="DWW17" s="83"/>
      <c r="DWX17" s="83"/>
      <c r="DWY17" s="83"/>
      <c r="DWZ17" s="83"/>
      <c r="DXA17" s="83"/>
      <c r="DXB17" s="83"/>
      <c r="DXC17" s="83"/>
      <c r="DXD17" s="83"/>
      <c r="DXE17" s="83"/>
      <c r="DXF17" s="83"/>
      <c r="DXG17" s="83"/>
      <c r="DXH17" s="83"/>
      <c r="DXI17" s="83"/>
      <c r="DXJ17" s="83"/>
      <c r="DXK17" s="83"/>
      <c r="DXL17" s="83"/>
      <c r="DXM17" s="83"/>
      <c r="DXN17" s="83"/>
      <c r="DXO17" s="83"/>
      <c r="DXP17" s="83"/>
      <c r="DXQ17" s="83"/>
      <c r="DXR17" s="83"/>
      <c r="DXS17" s="83"/>
      <c r="DXT17" s="83"/>
      <c r="DXU17" s="83"/>
      <c r="DXV17" s="83"/>
      <c r="DXW17" s="83"/>
      <c r="DXX17" s="83"/>
      <c r="DXY17" s="83"/>
      <c r="DXZ17" s="83"/>
      <c r="DYA17" s="83"/>
      <c r="DYB17" s="83"/>
      <c r="DYC17" s="83"/>
      <c r="DYD17" s="83"/>
      <c r="DYE17" s="83"/>
      <c r="DYF17" s="83"/>
      <c r="DYG17" s="83"/>
      <c r="DYH17" s="83"/>
      <c r="DYI17" s="83"/>
      <c r="DYJ17" s="83"/>
      <c r="DYK17" s="83"/>
      <c r="DYL17" s="83"/>
      <c r="DYM17" s="83"/>
      <c r="DYN17" s="83"/>
      <c r="DYO17" s="83"/>
      <c r="DYP17" s="83"/>
      <c r="DYQ17" s="83"/>
      <c r="DYR17" s="83"/>
      <c r="DYS17" s="83"/>
      <c r="DYT17" s="83"/>
      <c r="DYU17" s="83"/>
      <c r="DYV17" s="83"/>
      <c r="DYW17" s="83"/>
      <c r="DYX17" s="83"/>
      <c r="DYY17" s="83"/>
      <c r="DYZ17" s="83"/>
      <c r="DZA17" s="83"/>
      <c r="DZB17" s="83"/>
      <c r="DZC17" s="83"/>
      <c r="DZD17" s="83"/>
      <c r="DZE17" s="83"/>
      <c r="DZF17" s="83"/>
      <c r="DZG17" s="83"/>
      <c r="DZH17" s="83"/>
      <c r="DZI17" s="83"/>
      <c r="DZJ17" s="83"/>
      <c r="DZK17" s="83"/>
      <c r="DZL17" s="83"/>
      <c r="DZM17" s="83"/>
      <c r="DZN17" s="83"/>
      <c r="DZO17" s="83"/>
      <c r="DZP17" s="83"/>
      <c r="DZQ17" s="83"/>
      <c r="DZR17" s="83"/>
      <c r="DZS17" s="83"/>
      <c r="DZT17" s="83"/>
      <c r="DZU17" s="83"/>
      <c r="DZV17" s="83"/>
      <c r="DZW17" s="83"/>
      <c r="DZX17" s="83"/>
      <c r="DZY17" s="83"/>
      <c r="DZZ17" s="83"/>
      <c r="EAA17" s="83"/>
      <c r="EAB17" s="83"/>
      <c r="EAC17" s="83"/>
      <c r="EAD17" s="83"/>
      <c r="EAE17" s="83"/>
      <c r="EAF17" s="83"/>
      <c r="EAG17" s="83"/>
      <c r="EAH17" s="83"/>
      <c r="EAI17" s="83"/>
      <c r="EAJ17" s="83"/>
      <c r="EAK17" s="83"/>
      <c r="EAL17" s="83"/>
      <c r="EAM17" s="83"/>
      <c r="EAN17" s="83"/>
      <c r="EAO17" s="83"/>
      <c r="EAP17" s="83"/>
      <c r="EAQ17" s="83"/>
      <c r="EAR17" s="83"/>
      <c r="EAS17" s="83"/>
      <c r="EAT17" s="83"/>
      <c r="EAU17" s="83"/>
      <c r="EAV17" s="83"/>
      <c r="EAW17" s="83"/>
      <c r="EAX17" s="83"/>
      <c r="EAY17" s="83"/>
      <c r="EAZ17" s="83"/>
      <c r="EBA17" s="83"/>
      <c r="EBB17" s="83"/>
      <c r="EBC17" s="83"/>
      <c r="EBD17" s="83"/>
      <c r="EBE17" s="83"/>
      <c r="EBF17" s="83"/>
      <c r="EBG17" s="83"/>
      <c r="EBH17" s="83"/>
      <c r="EBI17" s="83"/>
      <c r="EBJ17" s="83"/>
      <c r="EBK17" s="83"/>
      <c r="EBL17" s="83"/>
      <c r="EBM17" s="83"/>
      <c r="EBN17" s="83"/>
      <c r="EBO17" s="83"/>
      <c r="EBP17" s="83"/>
      <c r="EBQ17" s="83"/>
      <c r="EBR17" s="83"/>
      <c r="EBS17" s="83"/>
      <c r="EBT17" s="83"/>
      <c r="EBU17" s="83"/>
      <c r="EBV17" s="83"/>
      <c r="EBW17" s="83"/>
      <c r="EBX17" s="83"/>
      <c r="EBY17" s="83"/>
      <c r="EBZ17" s="83"/>
      <c r="ECA17" s="83"/>
      <c r="ECB17" s="83"/>
      <c r="ECC17" s="83"/>
      <c r="ECD17" s="83"/>
      <c r="ECE17" s="83"/>
      <c r="ECF17" s="83"/>
      <c r="ECG17" s="83"/>
      <c r="ECH17" s="83"/>
      <c r="ECI17" s="83"/>
      <c r="ECJ17" s="83"/>
      <c r="ECK17" s="83"/>
      <c r="ECL17" s="83"/>
      <c r="ECM17" s="83"/>
      <c r="ECN17" s="83"/>
      <c r="ECO17" s="83"/>
      <c r="ECP17" s="83"/>
      <c r="ECQ17" s="83"/>
      <c r="ECR17" s="83"/>
      <c r="ECS17" s="83"/>
      <c r="ECT17" s="83"/>
      <c r="ECU17" s="83"/>
      <c r="ECV17" s="83"/>
      <c r="ECW17" s="83"/>
      <c r="ECX17" s="83"/>
      <c r="ECY17" s="83"/>
      <c r="ECZ17" s="83"/>
      <c r="EDA17" s="83"/>
      <c r="EDB17" s="83"/>
      <c r="EDC17" s="83"/>
      <c r="EDD17" s="83"/>
      <c r="EDE17" s="83"/>
      <c r="EDF17" s="83"/>
      <c r="EDG17" s="83"/>
      <c r="EDH17" s="83"/>
      <c r="EDI17" s="83"/>
      <c r="EDJ17" s="83"/>
      <c r="EDK17" s="83"/>
      <c r="EDL17" s="83"/>
      <c r="EDM17" s="83"/>
      <c r="EDN17" s="83"/>
      <c r="EDO17" s="83"/>
      <c r="EDP17" s="83"/>
      <c r="EDQ17" s="83"/>
      <c r="EDR17" s="83"/>
      <c r="EDS17" s="83"/>
      <c r="EDT17" s="83"/>
      <c r="EDU17" s="83"/>
      <c r="EDV17" s="83"/>
      <c r="EDW17" s="83"/>
      <c r="EDX17" s="83"/>
      <c r="EDY17" s="83"/>
      <c r="EDZ17" s="83"/>
      <c r="EEA17" s="83"/>
      <c r="EEB17" s="83"/>
      <c r="EEC17" s="83"/>
      <c r="EED17" s="83"/>
      <c r="EEE17" s="83"/>
      <c r="EEF17" s="83"/>
      <c r="EEG17" s="83"/>
      <c r="EEH17" s="83"/>
      <c r="EEI17" s="83"/>
      <c r="EEJ17" s="83"/>
      <c r="EEK17" s="83"/>
      <c r="EEL17" s="83"/>
      <c r="EEM17" s="83"/>
      <c r="EEN17" s="83"/>
      <c r="EEO17" s="83"/>
      <c r="EEP17" s="83"/>
      <c r="EEQ17" s="83"/>
      <c r="EER17" s="83"/>
      <c r="EES17" s="83"/>
      <c r="EET17" s="83"/>
      <c r="EEU17" s="83"/>
      <c r="EEV17" s="83"/>
      <c r="EEW17" s="83"/>
      <c r="EEX17" s="83"/>
      <c r="EEY17" s="83"/>
      <c r="EEZ17" s="83"/>
      <c r="EFA17" s="83"/>
      <c r="EFB17" s="83"/>
      <c r="EFC17" s="83"/>
      <c r="EFD17" s="83"/>
      <c r="EFE17" s="83"/>
      <c r="EFF17" s="83"/>
      <c r="EFG17" s="83"/>
      <c r="EFH17" s="83"/>
      <c r="EFI17" s="83"/>
      <c r="EFJ17" s="83"/>
      <c r="EFK17" s="83"/>
      <c r="EFL17" s="83"/>
      <c r="EFM17" s="83"/>
      <c r="EFN17" s="83"/>
      <c r="EFO17" s="83"/>
      <c r="EFP17" s="83"/>
      <c r="EFQ17" s="83"/>
      <c r="EFR17" s="83"/>
      <c r="EFS17" s="83"/>
      <c r="EFT17" s="83"/>
      <c r="EFU17" s="83"/>
      <c r="EFV17" s="83"/>
      <c r="EFW17" s="83"/>
      <c r="EFX17" s="83"/>
      <c r="EFY17" s="83"/>
      <c r="EFZ17" s="83"/>
      <c r="EGA17" s="83"/>
      <c r="EGB17" s="83"/>
      <c r="EGC17" s="83"/>
      <c r="EGD17" s="83"/>
      <c r="EGE17" s="83"/>
      <c r="EGF17" s="83"/>
      <c r="EGG17" s="83"/>
      <c r="EGH17" s="83"/>
      <c r="EGI17" s="83"/>
      <c r="EGJ17" s="83"/>
      <c r="EGK17" s="83"/>
      <c r="EGL17" s="83"/>
      <c r="EGM17" s="83"/>
      <c r="EGN17" s="83"/>
      <c r="EGO17" s="83"/>
      <c r="EGP17" s="83"/>
      <c r="EGQ17" s="83"/>
      <c r="EGR17" s="83"/>
      <c r="EGS17" s="83"/>
      <c r="EGT17" s="83"/>
      <c r="EGU17" s="83"/>
      <c r="EGV17" s="83"/>
      <c r="EGW17" s="83"/>
      <c r="EGX17" s="83"/>
      <c r="EGY17" s="83"/>
      <c r="EGZ17" s="83"/>
      <c r="EHA17" s="83"/>
      <c r="EHB17" s="83"/>
      <c r="EHC17" s="83"/>
      <c r="EHD17" s="83"/>
      <c r="EHE17" s="83"/>
      <c r="EHF17" s="83"/>
      <c r="EHG17" s="83"/>
      <c r="EHH17" s="83"/>
      <c r="EHI17" s="83"/>
      <c r="EHJ17" s="83"/>
      <c r="EHK17" s="83"/>
      <c r="EHL17" s="83"/>
      <c r="EHM17" s="83"/>
      <c r="EHN17" s="83"/>
      <c r="EHO17" s="83"/>
      <c r="EHP17" s="83"/>
      <c r="EHQ17" s="83"/>
      <c r="EHR17" s="83"/>
      <c r="EHS17" s="83"/>
      <c r="EHT17" s="83"/>
      <c r="EHU17" s="83"/>
      <c r="EHV17" s="83"/>
      <c r="EHW17" s="83"/>
      <c r="EHX17" s="83"/>
      <c r="EHY17" s="83"/>
      <c r="EHZ17" s="83"/>
      <c r="EIA17" s="83"/>
      <c r="EIB17" s="83"/>
      <c r="EIC17" s="83"/>
      <c r="EID17" s="83"/>
      <c r="EIE17" s="83"/>
      <c r="EIF17" s="83"/>
      <c r="EIG17" s="83"/>
      <c r="EIH17" s="83"/>
      <c r="EII17" s="83"/>
      <c r="EIJ17" s="83"/>
      <c r="EIK17" s="83"/>
      <c r="EIL17" s="83"/>
      <c r="EIM17" s="83"/>
      <c r="EIN17" s="83"/>
      <c r="EIO17" s="83"/>
      <c r="EIP17" s="83"/>
      <c r="EIQ17" s="83"/>
      <c r="EIR17" s="83"/>
      <c r="EIS17" s="83"/>
      <c r="EIT17" s="83"/>
      <c r="EIU17" s="83"/>
      <c r="EIV17" s="83"/>
      <c r="EIW17" s="83"/>
      <c r="EIX17" s="83"/>
      <c r="EIY17" s="83"/>
      <c r="EIZ17" s="83"/>
      <c r="EJA17" s="83"/>
      <c r="EJB17" s="83"/>
      <c r="EJC17" s="83"/>
      <c r="EJD17" s="83"/>
      <c r="EJE17" s="83"/>
      <c r="EJF17" s="83"/>
      <c r="EJG17" s="83"/>
      <c r="EJH17" s="83"/>
      <c r="EJI17" s="83"/>
      <c r="EJJ17" s="83"/>
      <c r="EJK17" s="83"/>
      <c r="EJL17" s="83"/>
      <c r="EJM17" s="83"/>
      <c r="EJN17" s="83"/>
      <c r="EJO17" s="83"/>
      <c r="EJP17" s="83"/>
      <c r="EJQ17" s="83"/>
      <c r="EJR17" s="83"/>
      <c r="EJS17" s="83"/>
      <c r="EJT17" s="83"/>
      <c r="EJU17" s="83"/>
      <c r="EJV17" s="83"/>
      <c r="EJW17" s="83"/>
      <c r="EJX17" s="83"/>
      <c r="EJY17" s="83"/>
      <c r="EJZ17" s="83"/>
      <c r="EKA17" s="83"/>
      <c r="EKB17" s="83"/>
      <c r="EKC17" s="83"/>
      <c r="EKD17" s="83"/>
      <c r="EKE17" s="83"/>
      <c r="EKF17" s="83"/>
      <c r="EKG17" s="83"/>
      <c r="EKH17" s="83"/>
      <c r="EKI17" s="83"/>
      <c r="EKJ17" s="83"/>
      <c r="EKK17" s="83"/>
      <c r="EKL17" s="83"/>
      <c r="EKM17" s="83"/>
      <c r="EKN17" s="83"/>
      <c r="EKO17" s="83"/>
      <c r="EKP17" s="83"/>
      <c r="EKQ17" s="83"/>
      <c r="EKR17" s="83"/>
      <c r="EKS17" s="83"/>
      <c r="EKT17" s="83"/>
      <c r="EKU17" s="83"/>
      <c r="EKV17" s="83"/>
      <c r="EKW17" s="83"/>
      <c r="EKX17" s="83"/>
      <c r="EKY17" s="83"/>
      <c r="EKZ17" s="83"/>
      <c r="ELA17" s="83"/>
      <c r="ELB17" s="83"/>
      <c r="ELC17" s="83"/>
      <c r="ELD17" s="83"/>
      <c r="ELE17" s="83"/>
      <c r="ELF17" s="83"/>
      <c r="ELG17" s="83"/>
      <c r="ELH17" s="83"/>
      <c r="ELI17" s="83"/>
      <c r="ELJ17" s="83"/>
      <c r="ELK17" s="83"/>
      <c r="ELL17" s="83"/>
      <c r="ELM17" s="83"/>
      <c r="ELN17" s="83"/>
      <c r="ELO17" s="83"/>
      <c r="ELP17" s="83"/>
      <c r="ELQ17" s="83"/>
      <c r="ELR17" s="83"/>
      <c r="ELS17" s="83"/>
      <c r="ELT17" s="83"/>
      <c r="ELU17" s="83"/>
      <c r="ELV17" s="83"/>
      <c r="ELW17" s="83"/>
      <c r="ELX17" s="83"/>
      <c r="ELY17" s="83"/>
      <c r="ELZ17" s="83"/>
      <c r="EMA17" s="83"/>
      <c r="EMB17" s="83"/>
      <c r="EMC17" s="83"/>
      <c r="EMD17" s="83"/>
      <c r="EME17" s="83"/>
      <c r="EMF17" s="83"/>
      <c r="EMG17" s="83"/>
      <c r="EMH17" s="83"/>
      <c r="EMI17" s="83"/>
      <c r="EMJ17" s="83"/>
      <c r="EMK17" s="83"/>
      <c r="EML17" s="83"/>
      <c r="EMM17" s="83"/>
      <c r="EMN17" s="83"/>
      <c r="EMO17" s="83"/>
      <c r="EMP17" s="83"/>
      <c r="EMQ17" s="83"/>
      <c r="EMR17" s="83"/>
      <c r="EMS17" s="83"/>
      <c r="EMT17" s="83"/>
      <c r="EMU17" s="83"/>
      <c r="EMV17" s="83"/>
      <c r="EMW17" s="83"/>
      <c r="EMX17" s="83"/>
      <c r="EMY17" s="83"/>
      <c r="EMZ17" s="83"/>
      <c r="ENA17" s="83"/>
      <c r="ENB17" s="83"/>
      <c r="ENC17" s="83"/>
      <c r="END17" s="83"/>
      <c r="ENE17" s="83"/>
      <c r="ENF17" s="83"/>
      <c r="ENG17" s="83"/>
      <c r="ENH17" s="83"/>
      <c r="ENI17" s="83"/>
      <c r="ENJ17" s="83"/>
      <c r="ENK17" s="83"/>
      <c r="ENL17" s="83"/>
      <c r="ENM17" s="83"/>
      <c r="ENN17" s="83"/>
      <c r="ENO17" s="83"/>
      <c r="ENP17" s="83"/>
      <c r="ENQ17" s="83"/>
      <c r="ENR17" s="83"/>
      <c r="ENS17" s="83"/>
      <c r="ENT17" s="83"/>
      <c r="ENU17" s="83"/>
      <c r="ENV17" s="83"/>
      <c r="ENW17" s="83"/>
      <c r="ENX17" s="83"/>
      <c r="ENY17" s="83"/>
      <c r="ENZ17" s="83"/>
      <c r="EOA17" s="83"/>
      <c r="EOB17" s="83"/>
      <c r="EOC17" s="83"/>
      <c r="EOD17" s="83"/>
      <c r="EOE17" s="83"/>
      <c r="EOF17" s="83"/>
      <c r="EOG17" s="83"/>
      <c r="EOH17" s="83"/>
      <c r="EOI17" s="83"/>
      <c r="EOJ17" s="83"/>
      <c r="EOK17" s="83"/>
      <c r="EOL17" s="83"/>
      <c r="EOM17" s="83"/>
      <c r="EON17" s="83"/>
      <c r="EOO17" s="83"/>
      <c r="EOP17" s="83"/>
      <c r="EOQ17" s="83"/>
      <c r="EOR17" s="83"/>
      <c r="EOS17" s="83"/>
      <c r="EOT17" s="83"/>
      <c r="EOU17" s="83"/>
      <c r="EOV17" s="83"/>
      <c r="EOW17" s="83"/>
      <c r="EOX17" s="83"/>
      <c r="EOY17" s="83"/>
      <c r="EOZ17" s="83"/>
      <c r="EPA17" s="83"/>
      <c r="EPB17" s="83"/>
      <c r="EPC17" s="83"/>
      <c r="EPD17" s="83"/>
      <c r="EPE17" s="83"/>
      <c r="EPF17" s="83"/>
      <c r="EPG17" s="83"/>
      <c r="EPH17" s="83"/>
      <c r="EPI17" s="83"/>
      <c r="EPJ17" s="83"/>
      <c r="EPK17" s="83"/>
      <c r="EPL17" s="83"/>
      <c r="EPM17" s="83"/>
      <c r="EPN17" s="83"/>
      <c r="EPO17" s="83"/>
      <c r="EPP17" s="83"/>
      <c r="EPQ17" s="83"/>
      <c r="EPR17" s="83"/>
      <c r="EPS17" s="83"/>
      <c r="EPT17" s="83"/>
      <c r="EPU17" s="83"/>
      <c r="EPV17" s="83"/>
      <c r="EPW17" s="83"/>
      <c r="EPX17" s="83"/>
      <c r="EPY17" s="83"/>
      <c r="EPZ17" s="83"/>
      <c r="EQA17" s="83"/>
      <c r="EQB17" s="83"/>
      <c r="EQC17" s="83"/>
      <c r="EQD17" s="83"/>
      <c r="EQE17" s="83"/>
      <c r="EQF17" s="83"/>
      <c r="EQG17" s="83"/>
      <c r="EQH17" s="83"/>
      <c r="EQI17" s="83"/>
      <c r="EQJ17" s="83"/>
      <c r="EQK17" s="83"/>
      <c r="EQL17" s="83"/>
      <c r="EQM17" s="83"/>
      <c r="EQN17" s="83"/>
      <c r="EQO17" s="83"/>
      <c r="EQP17" s="83"/>
      <c r="EQQ17" s="83"/>
      <c r="EQR17" s="83"/>
      <c r="EQS17" s="83"/>
      <c r="EQT17" s="83"/>
      <c r="EQU17" s="83"/>
      <c r="EQV17" s="83"/>
      <c r="EQW17" s="83"/>
      <c r="EQX17" s="83"/>
      <c r="EQY17" s="83"/>
      <c r="EQZ17" s="83"/>
      <c r="ERA17" s="83"/>
      <c r="ERB17" s="83"/>
      <c r="ERC17" s="83"/>
      <c r="ERD17" s="83"/>
      <c r="ERE17" s="83"/>
      <c r="ERF17" s="83"/>
      <c r="ERG17" s="83"/>
      <c r="ERH17" s="83"/>
      <c r="ERI17" s="83"/>
      <c r="ERJ17" s="83"/>
      <c r="ERK17" s="83"/>
      <c r="ERL17" s="83"/>
      <c r="ERM17" s="83"/>
      <c r="ERN17" s="83"/>
      <c r="ERO17" s="83"/>
      <c r="ERP17" s="83"/>
      <c r="ERQ17" s="83"/>
      <c r="ERR17" s="83"/>
      <c r="ERS17" s="83"/>
      <c r="ERT17" s="83"/>
      <c r="ERU17" s="83"/>
      <c r="ERV17" s="83"/>
      <c r="ERW17" s="83"/>
      <c r="ERX17" s="83"/>
      <c r="ERY17" s="83"/>
      <c r="ERZ17" s="83"/>
      <c r="ESA17" s="83"/>
      <c r="ESB17" s="83"/>
      <c r="ESC17" s="83"/>
      <c r="ESD17" s="83"/>
      <c r="ESE17" s="83"/>
      <c r="ESF17" s="83"/>
      <c r="ESG17" s="83"/>
      <c r="ESH17" s="83"/>
      <c r="ESI17" s="83"/>
      <c r="ESJ17" s="83"/>
      <c r="ESK17" s="83"/>
      <c r="ESL17" s="83"/>
      <c r="ESM17" s="83"/>
      <c r="ESN17" s="83"/>
      <c r="ESO17" s="83"/>
      <c r="ESP17" s="83"/>
      <c r="ESQ17" s="83"/>
      <c r="ESR17" s="83"/>
      <c r="ESS17" s="83"/>
      <c r="EST17" s="83"/>
      <c r="ESU17" s="83"/>
      <c r="ESV17" s="83"/>
      <c r="ESW17" s="83"/>
      <c r="ESX17" s="83"/>
      <c r="ESY17" s="83"/>
      <c r="ESZ17" s="83"/>
      <c r="ETA17" s="83"/>
      <c r="ETB17" s="83"/>
      <c r="ETC17" s="83"/>
      <c r="ETD17" s="83"/>
      <c r="ETE17" s="83"/>
      <c r="ETF17" s="83"/>
      <c r="ETG17" s="83"/>
      <c r="ETH17" s="83"/>
      <c r="ETI17" s="83"/>
      <c r="ETJ17" s="83"/>
      <c r="ETK17" s="83"/>
      <c r="ETL17" s="83"/>
      <c r="ETM17" s="83"/>
      <c r="ETN17" s="83"/>
      <c r="ETO17" s="83"/>
      <c r="ETP17" s="83"/>
      <c r="ETQ17" s="83"/>
      <c r="ETR17" s="83"/>
      <c r="ETS17" s="83"/>
      <c r="ETT17" s="83"/>
      <c r="ETU17" s="83"/>
      <c r="ETV17" s="83"/>
      <c r="ETW17" s="83"/>
      <c r="ETX17" s="83"/>
      <c r="ETY17" s="83"/>
      <c r="ETZ17" s="83"/>
      <c r="EUA17" s="83"/>
      <c r="EUB17" s="83"/>
      <c r="EUC17" s="83"/>
      <c r="EUD17" s="83"/>
      <c r="EUE17" s="83"/>
      <c r="EUF17" s="83"/>
      <c r="EUG17" s="83"/>
      <c r="EUH17" s="83"/>
      <c r="EUI17" s="83"/>
      <c r="EUJ17" s="83"/>
      <c r="EUK17" s="83"/>
      <c r="EUL17" s="83"/>
      <c r="EUM17" s="83"/>
      <c r="EUN17" s="83"/>
      <c r="EUO17" s="83"/>
      <c r="EUP17" s="83"/>
      <c r="EUQ17" s="83"/>
      <c r="EUR17" s="83"/>
      <c r="EUS17" s="83"/>
      <c r="EUT17" s="83"/>
      <c r="EUU17" s="83"/>
      <c r="EUV17" s="83"/>
      <c r="EUW17" s="83"/>
      <c r="EUX17" s="83"/>
      <c r="EUY17" s="83"/>
      <c r="EUZ17" s="83"/>
      <c r="EVA17" s="83"/>
      <c r="EVB17" s="83"/>
      <c r="EVC17" s="83"/>
      <c r="EVD17" s="83"/>
      <c r="EVE17" s="83"/>
      <c r="EVF17" s="83"/>
      <c r="EVG17" s="83"/>
      <c r="EVH17" s="83"/>
      <c r="EVI17" s="83"/>
      <c r="EVJ17" s="83"/>
      <c r="EVK17" s="83"/>
      <c r="EVL17" s="83"/>
      <c r="EVM17" s="83"/>
      <c r="EVN17" s="83"/>
      <c r="EVO17" s="83"/>
      <c r="EVP17" s="83"/>
      <c r="EVQ17" s="83"/>
      <c r="EVR17" s="83"/>
      <c r="EVS17" s="83"/>
      <c r="EVT17" s="83"/>
      <c r="EVU17" s="83"/>
      <c r="EVV17" s="83"/>
      <c r="EVW17" s="83"/>
      <c r="EVX17" s="83"/>
      <c r="EVY17" s="83"/>
      <c r="EVZ17" s="83"/>
      <c r="EWA17" s="83"/>
      <c r="EWB17" s="83"/>
      <c r="EWC17" s="83"/>
      <c r="EWD17" s="83"/>
      <c r="EWE17" s="83"/>
      <c r="EWF17" s="83"/>
      <c r="EWG17" s="83"/>
      <c r="EWH17" s="83"/>
      <c r="EWI17" s="83"/>
      <c r="EWJ17" s="83"/>
      <c r="EWK17" s="83"/>
      <c r="EWL17" s="83"/>
      <c r="EWM17" s="83"/>
      <c r="EWN17" s="83"/>
      <c r="EWO17" s="83"/>
      <c r="EWP17" s="83"/>
      <c r="EWQ17" s="83"/>
      <c r="EWR17" s="83"/>
      <c r="EWS17" s="83"/>
      <c r="EWT17" s="83"/>
      <c r="EWU17" s="83"/>
      <c r="EWV17" s="83"/>
      <c r="EWW17" s="83"/>
      <c r="EWX17" s="83"/>
      <c r="EWY17" s="83"/>
      <c r="EWZ17" s="83"/>
      <c r="EXA17" s="83"/>
      <c r="EXB17" s="83"/>
      <c r="EXC17" s="83"/>
      <c r="EXD17" s="83"/>
      <c r="EXE17" s="83"/>
      <c r="EXF17" s="83"/>
      <c r="EXG17" s="83"/>
      <c r="EXH17" s="83"/>
      <c r="EXI17" s="83"/>
      <c r="EXJ17" s="83"/>
      <c r="EXK17" s="83"/>
      <c r="EXL17" s="83"/>
      <c r="EXM17" s="83"/>
      <c r="EXN17" s="83"/>
      <c r="EXO17" s="83"/>
      <c r="EXP17" s="83"/>
      <c r="EXQ17" s="83"/>
      <c r="EXR17" s="83"/>
      <c r="EXS17" s="83"/>
      <c r="EXT17" s="83"/>
      <c r="EXU17" s="83"/>
      <c r="EXV17" s="83"/>
      <c r="EXW17" s="83"/>
      <c r="EXX17" s="83"/>
      <c r="EXY17" s="83"/>
      <c r="EXZ17" s="83"/>
      <c r="EYA17" s="83"/>
      <c r="EYB17" s="83"/>
      <c r="EYC17" s="83"/>
      <c r="EYD17" s="83"/>
      <c r="EYE17" s="83"/>
      <c r="EYF17" s="83"/>
      <c r="EYG17" s="83"/>
      <c r="EYH17" s="83"/>
      <c r="EYI17" s="83"/>
      <c r="EYJ17" s="83"/>
      <c r="EYK17" s="83"/>
      <c r="EYL17" s="83"/>
      <c r="EYM17" s="83"/>
      <c r="EYN17" s="83"/>
      <c r="EYO17" s="83"/>
      <c r="EYP17" s="83"/>
      <c r="EYQ17" s="83"/>
      <c r="EYR17" s="83"/>
      <c r="EYS17" s="83"/>
      <c r="EYT17" s="83"/>
      <c r="EYU17" s="83"/>
      <c r="EYV17" s="83"/>
      <c r="EYW17" s="83"/>
      <c r="EYX17" s="83"/>
      <c r="EYY17" s="83"/>
      <c r="EYZ17" s="83"/>
      <c r="EZA17" s="83"/>
      <c r="EZB17" s="83"/>
      <c r="EZC17" s="83"/>
      <c r="EZD17" s="83"/>
      <c r="EZE17" s="83"/>
      <c r="EZF17" s="83"/>
      <c r="EZG17" s="83"/>
      <c r="EZH17" s="83"/>
      <c r="EZI17" s="83"/>
      <c r="EZJ17" s="83"/>
      <c r="EZK17" s="83"/>
      <c r="EZL17" s="83"/>
      <c r="EZM17" s="83"/>
      <c r="EZN17" s="83"/>
      <c r="EZO17" s="83"/>
      <c r="EZP17" s="83"/>
      <c r="EZQ17" s="83"/>
      <c r="EZR17" s="83"/>
      <c r="EZS17" s="83"/>
      <c r="EZT17" s="83"/>
      <c r="EZU17" s="83"/>
      <c r="EZV17" s="83"/>
      <c r="EZW17" s="83"/>
      <c r="EZX17" s="83"/>
      <c r="EZY17" s="83"/>
      <c r="EZZ17" s="83"/>
      <c r="FAA17" s="83"/>
      <c r="FAB17" s="83"/>
      <c r="FAC17" s="83"/>
      <c r="FAD17" s="83"/>
      <c r="FAE17" s="83"/>
      <c r="FAF17" s="83"/>
      <c r="FAG17" s="83"/>
      <c r="FAH17" s="83"/>
      <c r="FAI17" s="83"/>
      <c r="FAJ17" s="83"/>
      <c r="FAK17" s="83"/>
      <c r="FAL17" s="83"/>
      <c r="FAM17" s="83"/>
      <c r="FAN17" s="83"/>
      <c r="FAO17" s="83"/>
      <c r="FAP17" s="83"/>
      <c r="FAQ17" s="83"/>
      <c r="FAR17" s="83"/>
      <c r="FAS17" s="83"/>
      <c r="FAT17" s="83"/>
      <c r="FAU17" s="83"/>
      <c r="FAV17" s="83"/>
      <c r="FAW17" s="83"/>
      <c r="FAX17" s="83"/>
      <c r="FAY17" s="83"/>
      <c r="FAZ17" s="83"/>
      <c r="FBA17" s="83"/>
      <c r="FBB17" s="83"/>
      <c r="FBC17" s="83"/>
      <c r="FBD17" s="83"/>
      <c r="FBE17" s="83"/>
      <c r="FBF17" s="83"/>
      <c r="FBG17" s="83"/>
      <c r="FBH17" s="83"/>
      <c r="FBI17" s="83"/>
      <c r="FBJ17" s="83"/>
      <c r="FBK17" s="83"/>
      <c r="FBL17" s="83"/>
      <c r="FBM17" s="83"/>
      <c r="FBN17" s="83"/>
      <c r="FBO17" s="83"/>
      <c r="FBP17" s="83"/>
      <c r="FBQ17" s="83"/>
      <c r="FBR17" s="83"/>
      <c r="FBS17" s="83"/>
      <c r="FBT17" s="83"/>
      <c r="FBU17" s="83"/>
      <c r="FBV17" s="83"/>
      <c r="FBW17" s="83"/>
      <c r="FBX17" s="83"/>
      <c r="FBY17" s="83"/>
      <c r="FBZ17" s="83"/>
      <c r="FCA17" s="83"/>
      <c r="FCB17" s="83"/>
      <c r="FCC17" s="83"/>
      <c r="FCD17" s="83"/>
      <c r="FCE17" s="83"/>
      <c r="FCF17" s="83"/>
      <c r="FCG17" s="83"/>
      <c r="FCH17" s="83"/>
      <c r="FCI17" s="83"/>
      <c r="FCJ17" s="83"/>
      <c r="FCK17" s="83"/>
      <c r="FCL17" s="83"/>
      <c r="FCM17" s="83"/>
      <c r="FCN17" s="83"/>
      <c r="FCO17" s="83"/>
      <c r="FCP17" s="83"/>
      <c r="FCQ17" s="83"/>
      <c r="FCR17" s="83"/>
      <c r="FCS17" s="83"/>
      <c r="FCT17" s="83"/>
      <c r="FCU17" s="83"/>
      <c r="FCV17" s="83"/>
      <c r="FCW17" s="83"/>
      <c r="FCX17" s="83"/>
      <c r="FCY17" s="83"/>
      <c r="FCZ17" s="83"/>
      <c r="FDA17" s="83"/>
      <c r="FDB17" s="83"/>
      <c r="FDC17" s="83"/>
      <c r="FDD17" s="83"/>
      <c r="FDE17" s="83"/>
      <c r="FDF17" s="83"/>
      <c r="FDG17" s="83"/>
      <c r="FDH17" s="83"/>
      <c r="FDI17" s="83"/>
      <c r="FDJ17" s="83"/>
      <c r="FDK17" s="83"/>
      <c r="FDL17" s="83"/>
      <c r="FDM17" s="83"/>
      <c r="FDN17" s="83"/>
      <c r="FDO17" s="83"/>
      <c r="FDP17" s="83"/>
      <c r="FDQ17" s="83"/>
      <c r="FDR17" s="83"/>
      <c r="FDS17" s="83"/>
      <c r="FDT17" s="83"/>
      <c r="FDU17" s="83"/>
      <c r="FDV17" s="83"/>
      <c r="FDW17" s="83"/>
      <c r="FDX17" s="83"/>
      <c r="FDY17" s="83"/>
      <c r="FDZ17" s="83"/>
      <c r="FEA17" s="83"/>
      <c r="FEB17" s="83"/>
      <c r="FEC17" s="83"/>
      <c r="FED17" s="83"/>
      <c r="FEE17" s="83"/>
      <c r="FEF17" s="83"/>
      <c r="FEG17" s="83"/>
      <c r="FEH17" s="83"/>
      <c r="FEI17" s="83"/>
      <c r="FEJ17" s="83"/>
      <c r="FEK17" s="83"/>
      <c r="FEL17" s="83"/>
      <c r="FEM17" s="83"/>
      <c r="FEN17" s="83"/>
      <c r="FEO17" s="83"/>
      <c r="FEP17" s="83"/>
      <c r="FEQ17" s="83"/>
      <c r="FER17" s="83"/>
      <c r="FES17" s="83"/>
      <c r="FET17" s="83"/>
      <c r="FEU17" s="83"/>
      <c r="FEV17" s="83"/>
      <c r="FEW17" s="83"/>
      <c r="FEX17" s="83"/>
      <c r="FEY17" s="83"/>
      <c r="FEZ17" s="83"/>
      <c r="FFA17" s="83"/>
      <c r="FFB17" s="83"/>
      <c r="FFC17" s="83"/>
      <c r="FFD17" s="83"/>
      <c r="FFE17" s="83"/>
      <c r="FFF17" s="83"/>
      <c r="FFG17" s="83"/>
      <c r="FFH17" s="83"/>
      <c r="FFI17" s="83"/>
      <c r="FFJ17" s="83"/>
      <c r="FFK17" s="83"/>
      <c r="FFL17" s="83"/>
      <c r="FFM17" s="83"/>
      <c r="FFN17" s="83"/>
      <c r="FFO17" s="83"/>
      <c r="FFP17" s="83"/>
      <c r="FFQ17" s="83"/>
      <c r="FFR17" s="83"/>
      <c r="FFS17" s="83"/>
      <c r="FFT17" s="83"/>
      <c r="FFU17" s="83"/>
      <c r="FFV17" s="83"/>
      <c r="FFW17" s="83"/>
      <c r="FFX17" s="83"/>
      <c r="FFY17" s="83"/>
      <c r="FFZ17" s="83"/>
      <c r="FGA17" s="83"/>
      <c r="FGB17" s="83"/>
      <c r="FGC17" s="83"/>
      <c r="FGD17" s="83"/>
      <c r="FGE17" s="83"/>
      <c r="FGF17" s="83"/>
      <c r="FGG17" s="83"/>
      <c r="FGH17" s="83"/>
      <c r="FGI17" s="83"/>
      <c r="FGJ17" s="83"/>
      <c r="FGK17" s="83"/>
      <c r="FGL17" s="83"/>
      <c r="FGM17" s="83"/>
      <c r="FGN17" s="83"/>
      <c r="FGO17" s="83"/>
      <c r="FGP17" s="83"/>
      <c r="FGQ17" s="83"/>
      <c r="FGR17" s="83"/>
      <c r="FGS17" s="83"/>
      <c r="FGT17" s="83"/>
      <c r="FGU17" s="83"/>
      <c r="FGV17" s="83"/>
      <c r="FGW17" s="83"/>
      <c r="FGX17" s="83"/>
      <c r="FGY17" s="83"/>
      <c r="FGZ17" s="83"/>
      <c r="FHA17" s="83"/>
      <c r="FHB17" s="83"/>
      <c r="FHC17" s="83"/>
      <c r="FHD17" s="83"/>
      <c r="FHE17" s="83"/>
      <c r="FHF17" s="83"/>
      <c r="FHG17" s="83"/>
      <c r="FHH17" s="83"/>
      <c r="FHI17" s="83"/>
      <c r="FHJ17" s="83"/>
      <c r="FHK17" s="83"/>
      <c r="FHL17" s="83"/>
      <c r="FHM17" s="83"/>
      <c r="FHN17" s="83"/>
      <c r="FHO17" s="83"/>
      <c r="FHP17" s="83"/>
      <c r="FHQ17" s="83"/>
      <c r="FHR17" s="83"/>
      <c r="FHS17" s="83"/>
      <c r="FHT17" s="83"/>
      <c r="FHU17" s="83"/>
      <c r="FHV17" s="83"/>
      <c r="FHW17" s="83"/>
      <c r="FHX17" s="83"/>
      <c r="FHY17" s="83"/>
      <c r="FHZ17" s="83"/>
      <c r="FIA17" s="83"/>
      <c r="FIB17" s="83"/>
      <c r="FIC17" s="83"/>
      <c r="FID17" s="83"/>
      <c r="FIE17" s="83"/>
      <c r="FIF17" s="83"/>
      <c r="FIG17" s="83"/>
      <c r="FIH17" s="83"/>
      <c r="FII17" s="83"/>
      <c r="FIJ17" s="83"/>
      <c r="FIK17" s="83"/>
      <c r="FIL17" s="83"/>
      <c r="FIM17" s="83"/>
      <c r="FIN17" s="83"/>
      <c r="FIO17" s="83"/>
      <c r="FIP17" s="83"/>
      <c r="FIQ17" s="83"/>
      <c r="FIR17" s="83"/>
      <c r="FIS17" s="83"/>
      <c r="FIT17" s="83"/>
      <c r="FIU17" s="83"/>
      <c r="FIV17" s="83"/>
      <c r="FIW17" s="83"/>
      <c r="FIX17" s="83"/>
      <c r="FIY17" s="83"/>
      <c r="FIZ17" s="83"/>
      <c r="FJA17" s="83"/>
      <c r="FJB17" s="83"/>
      <c r="FJC17" s="83"/>
      <c r="FJD17" s="83"/>
      <c r="FJE17" s="83"/>
      <c r="FJF17" s="83"/>
      <c r="FJG17" s="83"/>
      <c r="FJH17" s="83"/>
      <c r="FJI17" s="83"/>
      <c r="FJJ17" s="83"/>
      <c r="FJK17" s="83"/>
      <c r="FJL17" s="83"/>
      <c r="FJM17" s="83"/>
      <c r="FJN17" s="83"/>
      <c r="FJO17" s="83"/>
      <c r="FJP17" s="83"/>
      <c r="FJQ17" s="83"/>
      <c r="FJR17" s="83"/>
      <c r="FJS17" s="83"/>
      <c r="FJT17" s="83"/>
      <c r="FJU17" s="83"/>
      <c r="FJV17" s="83"/>
      <c r="FJW17" s="83"/>
      <c r="FJX17" s="83"/>
      <c r="FJY17" s="83"/>
      <c r="FJZ17" s="83"/>
      <c r="FKA17" s="83"/>
      <c r="FKB17" s="83"/>
      <c r="FKC17" s="83"/>
      <c r="FKD17" s="83"/>
      <c r="FKE17" s="83"/>
      <c r="FKF17" s="83"/>
      <c r="FKG17" s="83"/>
      <c r="FKH17" s="83"/>
      <c r="FKI17" s="83"/>
      <c r="FKJ17" s="83"/>
      <c r="FKK17" s="83"/>
      <c r="FKL17" s="83"/>
      <c r="FKM17" s="83"/>
      <c r="FKN17" s="83"/>
      <c r="FKO17" s="83"/>
      <c r="FKP17" s="83"/>
      <c r="FKQ17" s="83"/>
      <c r="FKR17" s="83"/>
      <c r="FKS17" s="83"/>
      <c r="FKT17" s="83"/>
      <c r="FKU17" s="83"/>
      <c r="FKV17" s="83"/>
      <c r="FKW17" s="83"/>
      <c r="FKX17" s="83"/>
      <c r="FKY17" s="83"/>
      <c r="FKZ17" s="83"/>
      <c r="FLA17" s="83"/>
      <c r="FLB17" s="83"/>
      <c r="FLC17" s="83"/>
      <c r="FLD17" s="83"/>
      <c r="FLE17" s="83"/>
      <c r="FLF17" s="83"/>
      <c r="FLG17" s="83"/>
      <c r="FLH17" s="83"/>
      <c r="FLI17" s="83"/>
      <c r="FLJ17" s="83"/>
      <c r="FLK17" s="83"/>
      <c r="FLL17" s="83"/>
      <c r="FLM17" s="83"/>
      <c r="FLN17" s="83"/>
      <c r="FLO17" s="83"/>
      <c r="FLP17" s="83"/>
      <c r="FLQ17" s="83"/>
      <c r="FLR17" s="83"/>
      <c r="FLS17" s="83"/>
      <c r="FLT17" s="83"/>
      <c r="FLU17" s="83"/>
      <c r="FLV17" s="83"/>
      <c r="FLW17" s="83"/>
      <c r="FLX17" s="83"/>
      <c r="FLY17" s="83"/>
      <c r="FLZ17" s="83"/>
      <c r="FMA17" s="83"/>
      <c r="FMB17" s="83"/>
      <c r="FMC17" s="83"/>
      <c r="FMD17" s="83"/>
      <c r="FME17" s="83"/>
      <c r="FMF17" s="83"/>
      <c r="FMG17" s="83"/>
      <c r="FMH17" s="83"/>
      <c r="FMI17" s="83"/>
      <c r="FMJ17" s="83"/>
      <c r="FMK17" s="83"/>
      <c r="FML17" s="83"/>
      <c r="FMM17" s="83"/>
      <c r="FMN17" s="83"/>
      <c r="FMO17" s="83"/>
      <c r="FMP17" s="83"/>
      <c r="FMQ17" s="83"/>
      <c r="FMR17" s="83"/>
      <c r="FMS17" s="83"/>
      <c r="FMT17" s="83"/>
      <c r="FMU17" s="83"/>
      <c r="FMV17" s="83"/>
      <c r="FMW17" s="83"/>
      <c r="FMX17" s="83"/>
      <c r="FMY17" s="83"/>
      <c r="FMZ17" s="83"/>
      <c r="FNA17" s="83"/>
      <c r="FNB17" s="83"/>
      <c r="FNC17" s="83"/>
      <c r="FND17" s="83"/>
      <c r="FNE17" s="83"/>
      <c r="FNF17" s="83"/>
      <c r="FNG17" s="83"/>
      <c r="FNH17" s="83"/>
      <c r="FNI17" s="83"/>
      <c r="FNJ17" s="83"/>
      <c r="FNK17" s="83"/>
      <c r="FNL17" s="83"/>
      <c r="FNM17" s="83"/>
      <c r="FNN17" s="83"/>
      <c r="FNO17" s="83"/>
      <c r="FNP17" s="83"/>
      <c r="FNQ17" s="83"/>
      <c r="FNR17" s="83"/>
      <c r="FNS17" s="83"/>
      <c r="FNT17" s="83"/>
      <c r="FNU17" s="83"/>
      <c r="FNV17" s="83"/>
      <c r="FNW17" s="83"/>
      <c r="FNX17" s="83"/>
      <c r="FNY17" s="83"/>
      <c r="FNZ17" s="83"/>
      <c r="FOA17" s="83"/>
      <c r="FOB17" s="83"/>
      <c r="FOC17" s="83"/>
      <c r="FOD17" s="83"/>
      <c r="FOE17" s="83"/>
      <c r="FOF17" s="83"/>
      <c r="FOG17" s="83"/>
      <c r="FOH17" s="83"/>
      <c r="FOI17" s="83"/>
      <c r="FOJ17" s="83"/>
      <c r="FOK17" s="83"/>
      <c r="FOL17" s="83"/>
      <c r="FOM17" s="83"/>
      <c r="FON17" s="83"/>
      <c r="FOO17" s="83"/>
      <c r="FOP17" s="83"/>
      <c r="FOQ17" s="83"/>
      <c r="FOR17" s="83"/>
      <c r="FOS17" s="83"/>
      <c r="FOT17" s="83"/>
      <c r="FOU17" s="83"/>
      <c r="FOV17" s="83"/>
      <c r="FOW17" s="83"/>
      <c r="FOX17" s="83"/>
      <c r="FOY17" s="83"/>
      <c r="FOZ17" s="83"/>
      <c r="FPA17" s="83"/>
      <c r="FPB17" s="83"/>
      <c r="FPC17" s="83"/>
      <c r="FPD17" s="83"/>
      <c r="FPE17" s="83"/>
      <c r="FPF17" s="83"/>
      <c r="FPG17" s="83"/>
      <c r="FPH17" s="83"/>
      <c r="FPI17" s="83"/>
      <c r="FPJ17" s="83"/>
      <c r="FPK17" s="83"/>
      <c r="FPL17" s="83"/>
      <c r="FPM17" s="83"/>
      <c r="FPN17" s="83"/>
      <c r="FPO17" s="83"/>
      <c r="FPP17" s="83"/>
      <c r="FPQ17" s="83"/>
      <c r="FPR17" s="83"/>
      <c r="FPS17" s="83"/>
      <c r="FPT17" s="83"/>
      <c r="FPU17" s="83"/>
      <c r="FPV17" s="83"/>
      <c r="FPW17" s="83"/>
      <c r="FPX17" s="83"/>
      <c r="FPY17" s="83"/>
      <c r="FPZ17" s="83"/>
      <c r="FQA17" s="83"/>
      <c r="FQB17" s="83"/>
      <c r="FQC17" s="83"/>
      <c r="FQD17" s="83"/>
      <c r="FQE17" s="83"/>
      <c r="FQF17" s="83"/>
      <c r="FQG17" s="83"/>
      <c r="FQH17" s="83"/>
      <c r="FQI17" s="83"/>
      <c r="FQJ17" s="83"/>
      <c r="FQK17" s="83"/>
      <c r="FQL17" s="83"/>
      <c r="FQM17" s="83"/>
      <c r="FQN17" s="83"/>
      <c r="FQO17" s="83"/>
      <c r="FQP17" s="83"/>
      <c r="FQQ17" s="83"/>
      <c r="FQR17" s="83"/>
      <c r="FQS17" s="83"/>
      <c r="FQT17" s="83"/>
      <c r="FQU17" s="83"/>
      <c r="FQV17" s="83"/>
      <c r="FQW17" s="83"/>
      <c r="FQX17" s="83"/>
      <c r="FQY17" s="83"/>
      <c r="FQZ17" s="83"/>
      <c r="FRA17" s="83"/>
      <c r="FRB17" s="83"/>
      <c r="FRC17" s="83"/>
      <c r="FRD17" s="83"/>
      <c r="FRE17" s="83"/>
      <c r="FRF17" s="83"/>
      <c r="FRG17" s="83"/>
      <c r="FRH17" s="83"/>
      <c r="FRI17" s="83"/>
      <c r="FRJ17" s="83"/>
      <c r="FRK17" s="83"/>
      <c r="FRL17" s="83"/>
      <c r="FRM17" s="83"/>
      <c r="FRN17" s="83"/>
      <c r="FRO17" s="83"/>
      <c r="FRP17" s="83"/>
      <c r="FRQ17" s="83"/>
      <c r="FRR17" s="83"/>
      <c r="FRS17" s="83"/>
      <c r="FRT17" s="83"/>
      <c r="FRU17" s="83"/>
      <c r="FRV17" s="83"/>
      <c r="FRW17" s="83"/>
      <c r="FRX17" s="83"/>
      <c r="FRY17" s="83"/>
      <c r="FRZ17" s="83"/>
      <c r="FSA17" s="83"/>
      <c r="FSB17" s="83"/>
      <c r="FSC17" s="83"/>
      <c r="FSD17" s="83"/>
      <c r="FSE17" s="83"/>
      <c r="FSF17" s="83"/>
      <c r="FSG17" s="83"/>
      <c r="FSH17" s="83"/>
      <c r="FSI17" s="83"/>
      <c r="FSJ17" s="83"/>
      <c r="FSK17" s="83"/>
      <c r="FSL17" s="83"/>
      <c r="FSM17" s="83"/>
      <c r="FSN17" s="83"/>
      <c r="FSO17" s="83"/>
      <c r="FSP17" s="83"/>
      <c r="FSQ17" s="83"/>
      <c r="FSR17" s="83"/>
      <c r="FSS17" s="83"/>
      <c r="FST17" s="83"/>
      <c r="FSU17" s="83"/>
      <c r="FSV17" s="83"/>
      <c r="FSW17" s="83"/>
      <c r="FSX17" s="83"/>
      <c r="FSY17" s="83"/>
      <c r="FSZ17" s="83"/>
      <c r="FTA17" s="83"/>
      <c r="FTB17" s="83"/>
      <c r="FTC17" s="83"/>
      <c r="FTD17" s="83"/>
      <c r="FTE17" s="83"/>
      <c r="FTF17" s="83"/>
      <c r="FTG17" s="83"/>
      <c r="FTH17" s="83"/>
      <c r="FTI17" s="83"/>
      <c r="FTJ17" s="83"/>
      <c r="FTK17" s="83"/>
      <c r="FTL17" s="83"/>
      <c r="FTM17" s="83"/>
      <c r="FTN17" s="83"/>
      <c r="FTO17" s="83"/>
      <c r="FTP17" s="83"/>
      <c r="FTQ17" s="83"/>
      <c r="FTR17" s="83"/>
      <c r="FTS17" s="83"/>
      <c r="FTT17" s="83"/>
      <c r="FTU17" s="83"/>
      <c r="FTV17" s="83"/>
      <c r="FTW17" s="83"/>
      <c r="FTX17" s="83"/>
      <c r="FTY17" s="83"/>
      <c r="FTZ17" s="83"/>
      <c r="FUA17" s="83"/>
      <c r="FUB17" s="83"/>
      <c r="FUC17" s="83"/>
      <c r="FUD17" s="83"/>
      <c r="FUE17" s="83"/>
      <c r="FUF17" s="83"/>
      <c r="FUG17" s="83"/>
      <c r="FUH17" s="83"/>
      <c r="FUI17" s="83"/>
      <c r="FUJ17" s="83"/>
      <c r="FUK17" s="83"/>
      <c r="FUL17" s="83"/>
      <c r="FUM17" s="83"/>
      <c r="FUN17" s="83"/>
      <c r="FUO17" s="83"/>
      <c r="FUP17" s="83"/>
      <c r="FUQ17" s="83"/>
      <c r="FUR17" s="83"/>
      <c r="FUS17" s="83"/>
      <c r="FUT17" s="83"/>
      <c r="FUU17" s="83"/>
      <c r="FUV17" s="83"/>
      <c r="FUW17" s="83"/>
      <c r="FUX17" s="83"/>
      <c r="FUY17" s="83"/>
      <c r="FUZ17" s="83"/>
      <c r="FVA17" s="83"/>
      <c r="FVB17" s="83"/>
      <c r="FVC17" s="83"/>
      <c r="FVD17" s="83"/>
      <c r="FVE17" s="83"/>
      <c r="FVF17" s="83"/>
      <c r="FVG17" s="83"/>
      <c r="FVH17" s="83"/>
      <c r="FVI17" s="83"/>
      <c r="FVJ17" s="83"/>
      <c r="FVK17" s="83"/>
      <c r="FVL17" s="83"/>
      <c r="FVM17" s="83"/>
      <c r="FVN17" s="83"/>
      <c r="FVO17" s="83"/>
      <c r="FVP17" s="83"/>
      <c r="FVQ17" s="83"/>
      <c r="FVR17" s="83"/>
      <c r="FVS17" s="83"/>
      <c r="FVT17" s="83"/>
      <c r="FVU17" s="83"/>
      <c r="FVV17" s="83"/>
      <c r="FVW17" s="83"/>
      <c r="FVX17" s="83"/>
      <c r="FVY17" s="83"/>
      <c r="FVZ17" s="83"/>
      <c r="FWA17" s="83"/>
      <c r="FWB17" s="83"/>
      <c r="FWC17" s="83"/>
      <c r="FWD17" s="83"/>
      <c r="FWE17" s="83"/>
      <c r="FWF17" s="83"/>
      <c r="FWG17" s="83"/>
      <c r="FWH17" s="83"/>
      <c r="FWI17" s="83"/>
      <c r="FWJ17" s="83"/>
      <c r="FWK17" s="83"/>
      <c r="FWL17" s="83"/>
      <c r="FWM17" s="83"/>
      <c r="FWN17" s="83"/>
      <c r="FWO17" s="83"/>
      <c r="FWP17" s="83"/>
      <c r="FWQ17" s="83"/>
      <c r="FWR17" s="83"/>
      <c r="FWS17" s="83"/>
      <c r="FWT17" s="83"/>
      <c r="FWU17" s="83"/>
      <c r="FWV17" s="83"/>
      <c r="FWW17" s="83"/>
      <c r="FWX17" s="83"/>
      <c r="FWY17" s="83"/>
      <c r="FWZ17" s="83"/>
      <c r="FXA17" s="83"/>
      <c r="FXB17" s="83"/>
      <c r="FXC17" s="83"/>
      <c r="FXD17" s="83"/>
      <c r="FXE17" s="83"/>
      <c r="FXF17" s="83"/>
      <c r="FXG17" s="83"/>
      <c r="FXH17" s="83"/>
      <c r="FXI17" s="83"/>
      <c r="FXJ17" s="83"/>
      <c r="FXK17" s="83"/>
      <c r="FXL17" s="83"/>
      <c r="FXM17" s="83"/>
      <c r="FXN17" s="83"/>
      <c r="FXO17" s="83"/>
      <c r="FXP17" s="83"/>
      <c r="FXQ17" s="83"/>
      <c r="FXR17" s="83"/>
      <c r="FXS17" s="83"/>
      <c r="FXT17" s="83"/>
      <c r="FXU17" s="83"/>
      <c r="FXV17" s="83"/>
      <c r="FXW17" s="83"/>
      <c r="FXX17" s="83"/>
      <c r="FXY17" s="83"/>
      <c r="FXZ17" s="83"/>
      <c r="FYA17" s="83"/>
      <c r="FYB17" s="83"/>
      <c r="FYC17" s="83"/>
      <c r="FYD17" s="83"/>
      <c r="FYE17" s="83"/>
      <c r="FYF17" s="83"/>
      <c r="FYG17" s="83"/>
      <c r="FYH17" s="83"/>
      <c r="FYI17" s="83"/>
      <c r="FYJ17" s="83"/>
      <c r="FYK17" s="83"/>
      <c r="FYL17" s="83"/>
      <c r="FYM17" s="83"/>
      <c r="FYN17" s="83"/>
      <c r="FYO17" s="83"/>
      <c r="FYP17" s="83"/>
      <c r="FYQ17" s="83"/>
      <c r="FYR17" s="83"/>
      <c r="FYS17" s="83"/>
      <c r="FYT17" s="83"/>
      <c r="FYU17" s="83"/>
      <c r="FYV17" s="83"/>
      <c r="FYW17" s="83"/>
      <c r="FYX17" s="83"/>
      <c r="FYY17" s="83"/>
      <c r="FYZ17" s="83"/>
      <c r="FZA17" s="83"/>
      <c r="FZB17" s="83"/>
      <c r="FZC17" s="83"/>
      <c r="FZD17" s="83"/>
      <c r="FZE17" s="83"/>
      <c r="FZF17" s="83"/>
      <c r="FZG17" s="83"/>
      <c r="FZH17" s="83"/>
      <c r="FZI17" s="83"/>
      <c r="FZJ17" s="83"/>
      <c r="FZK17" s="83"/>
      <c r="FZL17" s="83"/>
      <c r="FZM17" s="83"/>
      <c r="FZN17" s="83"/>
      <c r="FZO17" s="83"/>
      <c r="FZP17" s="83"/>
      <c r="FZQ17" s="83"/>
      <c r="FZR17" s="83"/>
      <c r="FZS17" s="83"/>
      <c r="FZT17" s="83"/>
      <c r="FZU17" s="83"/>
      <c r="FZV17" s="83"/>
      <c r="FZW17" s="83"/>
      <c r="FZX17" s="83"/>
      <c r="FZY17" s="83"/>
      <c r="FZZ17" s="83"/>
      <c r="GAA17" s="83"/>
      <c r="GAB17" s="83"/>
      <c r="GAC17" s="83"/>
      <c r="GAD17" s="83"/>
      <c r="GAE17" s="83"/>
      <c r="GAF17" s="83"/>
      <c r="GAG17" s="83"/>
      <c r="GAH17" s="83"/>
      <c r="GAI17" s="83"/>
      <c r="GAJ17" s="83"/>
      <c r="GAK17" s="83"/>
      <c r="GAL17" s="83"/>
      <c r="GAM17" s="83"/>
      <c r="GAN17" s="83"/>
      <c r="GAO17" s="83"/>
      <c r="GAP17" s="83"/>
      <c r="GAQ17" s="83"/>
      <c r="GAR17" s="83"/>
      <c r="GAS17" s="83"/>
      <c r="GAT17" s="83"/>
      <c r="GAU17" s="83"/>
      <c r="GAV17" s="83"/>
      <c r="GAW17" s="83"/>
      <c r="GAX17" s="83"/>
      <c r="GAY17" s="83"/>
      <c r="GAZ17" s="83"/>
      <c r="GBA17" s="83"/>
      <c r="GBB17" s="83"/>
      <c r="GBC17" s="83"/>
      <c r="GBD17" s="83"/>
      <c r="GBE17" s="83"/>
      <c r="GBF17" s="83"/>
      <c r="GBG17" s="83"/>
      <c r="GBH17" s="83"/>
      <c r="GBI17" s="83"/>
      <c r="GBJ17" s="83"/>
      <c r="GBK17" s="83"/>
      <c r="GBL17" s="83"/>
      <c r="GBM17" s="83"/>
      <c r="GBN17" s="83"/>
      <c r="GBO17" s="83"/>
      <c r="GBP17" s="83"/>
      <c r="GBQ17" s="83"/>
      <c r="GBR17" s="83"/>
      <c r="GBS17" s="83"/>
      <c r="GBT17" s="83"/>
      <c r="GBU17" s="83"/>
      <c r="GBV17" s="83"/>
      <c r="GBW17" s="83"/>
      <c r="GBX17" s="83"/>
      <c r="GBY17" s="83"/>
      <c r="GBZ17" s="83"/>
      <c r="GCA17" s="83"/>
      <c r="GCB17" s="83"/>
      <c r="GCC17" s="83"/>
      <c r="GCD17" s="83"/>
      <c r="GCE17" s="83"/>
      <c r="GCF17" s="83"/>
      <c r="GCG17" s="83"/>
      <c r="GCH17" s="83"/>
      <c r="GCI17" s="83"/>
      <c r="GCJ17" s="83"/>
      <c r="GCK17" s="83"/>
      <c r="GCL17" s="83"/>
      <c r="GCM17" s="83"/>
      <c r="GCN17" s="83"/>
      <c r="GCO17" s="83"/>
      <c r="GCP17" s="83"/>
      <c r="GCQ17" s="83"/>
      <c r="GCR17" s="83"/>
      <c r="GCS17" s="83"/>
      <c r="GCT17" s="83"/>
      <c r="GCU17" s="83"/>
      <c r="GCV17" s="83"/>
      <c r="GCW17" s="83"/>
      <c r="GCX17" s="83"/>
      <c r="GCY17" s="83"/>
      <c r="GCZ17" s="83"/>
      <c r="GDA17" s="83"/>
      <c r="GDB17" s="83"/>
      <c r="GDC17" s="83"/>
      <c r="GDD17" s="83"/>
      <c r="GDE17" s="83"/>
      <c r="GDF17" s="83"/>
      <c r="GDG17" s="83"/>
      <c r="GDH17" s="83"/>
      <c r="GDI17" s="83"/>
      <c r="GDJ17" s="83"/>
      <c r="GDK17" s="83"/>
      <c r="GDL17" s="83"/>
      <c r="GDM17" s="83"/>
      <c r="GDN17" s="83"/>
      <c r="GDO17" s="83"/>
      <c r="GDP17" s="83"/>
      <c r="GDQ17" s="83"/>
      <c r="GDR17" s="83"/>
      <c r="GDS17" s="83"/>
      <c r="GDT17" s="83"/>
      <c r="GDU17" s="83"/>
      <c r="GDV17" s="83"/>
      <c r="GDW17" s="83"/>
      <c r="GDX17" s="83"/>
      <c r="GDY17" s="83"/>
      <c r="GDZ17" s="83"/>
      <c r="GEA17" s="83"/>
      <c r="GEB17" s="83"/>
      <c r="GEC17" s="83"/>
      <c r="GED17" s="83"/>
      <c r="GEE17" s="83"/>
      <c r="GEF17" s="83"/>
      <c r="GEG17" s="83"/>
      <c r="GEH17" s="83"/>
      <c r="GEI17" s="83"/>
      <c r="GEJ17" s="83"/>
      <c r="GEK17" s="83"/>
      <c r="GEL17" s="83"/>
      <c r="GEM17" s="83"/>
      <c r="GEN17" s="83"/>
      <c r="GEO17" s="83"/>
      <c r="GEP17" s="83"/>
      <c r="GEQ17" s="83"/>
      <c r="GER17" s="83"/>
      <c r="GES17" s="83"/>
      <c r="GET17" s="83"/>
      <c r="GEU17" s="83"/>
      <c r="GEV17" s="83"/>
      <c r="GEW17" s="83"/>
      <c r="GEX17" s="83"/>
      <c r="GEY17" s="83"/>
      <c r="GEZ17" s="83"/>
      <c r="GFA17" s="83"/>
      <c r="GFB17" s="83"/>
      <c r="GFC17" s="83"/>
      <c r="GFD17" s="83"/>
      <c r="GFE17" s="83"/>
      <c r="GFF17" s="83"/>
      <c r="GFG17" s="83"/>
      <c r="GFH17" s="83"/>
      <c r="GFI17" s="83"/>
      <c r="GFJ17" s="83"/>
      <c r="GFK17" s="83"/>
      <c r="GFL17" s="83"/>
      <c r="GFM17" s="83"/>
      <c r="GFN17" s="83"/>
      <c r="GFO17" s="83"/>
      <c r="GFP17" s="83"/>
      <c r="GFQ17" s="83"/>
      <c r="GFR17" s="83"/>
      <c r="GFS17" s="83"/>
      <c r="GFT17" s="83"/>
      <c r="GFU17" s="83"/>
      <c r="GFV17" s="83"/>
      <c r="GFW17" s="83"/>
      <c r="GFX17" s="83"/>
      <c r="GFY17" s="83"/>
      <c r="GFZ17" s="83"/>
      <c r="GGA17" s="83"/>
      <c r="GGB17" s="83"/>
      <c r="GGC17" s="83"/>
      <c r="GGD17" s="83"/>
      <c r="GGE17" s="83"/>
      <c r="GGF17" s="83"/>
      <c r="GGG17" s="83"/>
      <c r="GGH17" s="83"/>
      <c r="GGI17" s="83"/>
      <c r="GGJ17" s="83"/>
      <c r="GGK17" s="83"/>
      <c r="GGL17" s="83"/>
      <c r="GGM17" s="83"/>
      <c r="GGN17" s="83"/>
      <c r="GGO17" s="83"/>
      <c r="GGP17" s="83"/>
      <c r="GGQ17" s="83"/>
      <c r="GGR17" s="83"/>
      <c r="GGS17" s="83"/>
      <c r="GGT17" s="83"/>
      <c r="GGU17" s="83"/>
      <c r="GGV17" s="83"/>
      <c r="GGW17" s="83"/>
      <c r="GGX17" s="83"/>
      <c r="GGY17" s="83"/>
      <c r="GGZ17" s="83"/>
      <c r="GHA17" s="83"/>
      <c r="GHB17" s="83"/>
      <c r="GHC17" s="83"/>
      <c r="GHD17" s="83"/>
      <c r="GHE17" s="83"/>
      <c r="GHF17" s="83"/>
      <c r="GHG17" s="83"/>
      <c r="GHH17" s="83"/>
      <c r="GHI17" s="83"/>
      <c r="GHJ17" s="83"/>
      <c r="GHK17" s="83"/>
      <c r="GHL17" s="83"/>
      <c r="GHM17" s="83"/>
      <c r="GHN17" s="83"/>
      <c r="GHO17" s="83"/>
      <c r="GHP17" s="83"/>
      <c r="GHQ17" s="83"/>
      <c r="GHR17" s="83"/>
      <c r="GHS17" s="83"/>
      <c r="GHT17" s="83"/>
      <c r="GHU17" s="83"/>
      <c r="GHV17" s="83"/>
      <c r="GHW17" s="83"/>
      <c r="GHX17" s="83"/>
      <c r="GHY17" s="83"/>
      <c r="GHZ17" s="83"/>
      <c r="GIA17" s="83"/>
      <c r="GIB17" s="83"/>
      <c r="GIC17" s="83"/>
      <c r="GID17" s="83"/>
      <c r="GIE17" s="83"/>
      <c r="GIF17" s="83"/>
      <c r="GIG17" s="83"/>
      <c r="GIH17" s="83"/>
      <c r="GII17" s="83"/>
      <c r="GIJ17" s="83"/>
      <c r="GIK17" s="83"/>
      <c r="GIL17" s="83"/>
      <c r="GIM17" s="83"/>
      <c r="GIN17" s="83"/>
      <c r="GIO17" s="83"/>
      <c r="GIP17" s="83"/>
      <c r="GIQ17" s="83"/>
      <c r="GIR17" s="83"/>
      <c r="GIS17" s="83"/>
      <c r="GIT17" s="83"/>
      <c r="GIU17" s="83"/>
      <c r="GIV17" s="83"/>
      <c r="GIW17" s="83"/>
      <c r="GIX17" s="83"/>
      <c r="GIY17" s="83"/>
      <c r="GIZ17" s="83"/>
      <c r="GJA17" s="83"/>
      <c r="GJB17" s="83"/>
      <c r="GJC17" s="83"/>
      <c r="GJD17" s="83"/>
      <c r="GJE17" s="83"/>
      <c r="GJF17" s="83"/>
      <c r="GJG17" s="83"/>
      <c r="GJH17" s="83"/>
      <c r="GJI17" s="83"/>
      <c r="GJJ17" s="83"/>
      <c r="GJK17" s="83"/>
      <c r="GJL17" s="83"/>
      <c r="GJM17" s="83"/>
      <c r="GJN17" s="83"/>
      <c r="GJO17" s="83"/>
      <c r="GJP17" s="83"/>
      <c r="GJQ17" s="83"/>
      <c r="GJR17" s="83"/>
      <c r="GJS17" s="83"/>
      <c r="GJT17" s="83"/>
      <c r="GJU17" s="83"/>
      <c r="GJV17" s="83"/>
      <c r="GJW17" s="83"/>
      <c r="GJX17" s="83"/>
      <c r="GJY17" s="83"/>
      <c r="GJZ17" s="83"/>
      <c r="GKA17" s="83"/>
      <c r="GKB17" s="83"/>
      <c r="GKC17" s="83"/>
      <c r="GKD17" s="83"/>
      <c r="GKE17" s="83"/>
      <c r="GKF17" s="83"/>
      <c r="GKG17" s="83"/>
      <c r="GKH17" s="83"/>
      <c r="GKI17" s="83"/>
      <c r="GKJ17" s="83"/>
      <c r="GKK17" s="83"/>
      <c r="GKL17" s="83"/>
      <c r="GKM17" s="83"/>
      <c r="GKN17" s="83"/>
      <c r="GKO17" s="83"/>
      <c r="GKP17" s="83"/>
      <c r="GKQ17" s="83"/>
      <c r="GKR17" s="83"/>
      <c r="GKS17" s="83"/>
      <c r="GKT17" s="83"/>
      <c r="GKU17" s="83"/>
      <c r="GKV17" s="83"/>
      <c r="GKW17" s="83"/>
      <c r="GKX17" s="83"/>
      <c r="GKY17" s="83"/>
      <c r="GKZ17" s="83"/>
      <c r="GLA17" s="83"/>
      <c r="GLB17" s="83"/>
      <c r="GLC17" s="83"/>
      <c r="GLD17" s="83"/>
      <c r="GLE17" s="83"/>
      <c r="GLF17" s="83"/>
      <c r="GLG17" s="83"/>
      <c r="GLH17" s="83"/>
      <c r="GLI17" s="83"/>
      <c r="GLJ17" s="83"/>
      <c r="GLK17" s="83"/>
      <c r="GLL17" s="83"/>
      <c r="GLM17" s="83"/>
      <c r="GLN17" s="83"/>
      <c r="GLO17" s="83"/>
      <c r="GLP17" s="83"/>
      <c r="GLQ17" s="83"/>
      <c r="GLR17" s="83"/>
      <c r="GLS17" s="83"/>
      <c r="GLT17" s="83"/>
      <c r="GLU17" s="83"/>
      <c r="GLV17" s="83"/>
      <c r="GLW17" s="83"/>
      <c r="GLX17" s="83"/>
      <c r="GLY17" s="83"/>
      <c r="GLZ17" s="83"/>
      <c r="GMA17" s="83"/>
      <c r="GMB17" s="83"/>
      <c r="GMC17" s="83"/>
      <c r="GMD17" s="83"/>
      <c r="GME17" s="83"/>
      <c r="GMF17" s="83"/>
      <c r="GMG17" s="83"/>
      <c r="GMH17" s="83"/>
      <c r="GMI17" s="83"/>
      <c r="GMJ17" s="83"/>
      <c r="GMK17" s="83"/>
      <c r="GML17" s="83"/>
      <c r="GMM17" s="83"/>
      <c r="GMN17" s="83"/>
      <c r="GMO17" s="83"/>
      <c r="GMP17" s="83"/>
      <c r="GMQ17" s="83"/>
      <c r="GMR17" s="83"/>
      <c r="GMS17" s="83"/>
      <c r="GMT17" s="83"/>
      <c r="GMU17" s="83"/>
      <c r="GMV17" s="83"/>
      <c r="GMW17" s="83"/>
      <c r="GMX17" s="83"/>
      <c r="GMY17" s="83"/>
      <c r="GMZ17" s="83"/>
      <c r="GNA17" s="83"/>
      <c r="GNB17" s="83"/>
      <c r="GNC17" s="83"/>
      <c r="GND17" s="83"/>
      <c r="GNE17" s="83"/>
      <c r="GNF17" s="83"/>
      <c r="GNG17" s="83"/>
      <c r="GNH17" s="83"/>
      <c r="GNI17" s="83"/>
      <c r="GNJ17" s="83"/>
      <c r="GNK17" s="83"/>
      <c r="GNL17" s="83"/>
      <c r="GNM17" s="83"/>
      <c r="GNN17" s="83"/>
      <c r="GNO17" s="83"/>
      <c r="GNP17" s="83"/>
      <c r="GNQ17" s="83"/>
      <c r="GNR17" s="83"/>
      <c r="GNS17" s="83"/>
      <c r="GNT17" s="83"/>
      <c r="GNU17" s="83"/>
      <c r="GNV17" s="83"/>
      <c r="GNW17" s="83"/>
      <c r="GNX17" s="83"/>
      <c r="GNY17" s="83"/>
      <c r="GNZ17" s="83"/>
      <c r="GOA17" s="83"/>
      <c r="GOB17" s="83"/>
      <c r="GOC17" s="83"/>
      <c r="GOD17" s="83"/>
      <c r="GOE17" s="83"/>
      <c r="GOF17" s="83"/>
      <c r="GOG17" s="83"/>
      <c r="GOH17" s="83"/>
      <c r="GOI17" s="83"/>
      <c r="GOJ17" s="83"/>
      <c r="GOK17" s="83"/>
      <c r="GOL17" s="83"/>
      <c r="GOM17" s="83"/>
      <c r="GON17" s="83"/>
      <c r="GOO17" s="83"/>
      <c r="GOP17" s="83"/>
      <c r="GOQ17" s="83"/>
      <c r="GOR17" s="83"/>
      <c r="GOS17" s="83"/>
      <c r="GOT17" s="83"/>
      <c r="GOU17" s="83"/>
      <c r="GOV17" s="83"/>
      <c r="GOW17" s="83"/>
      <c r="GOX17" s="83"/>
      <c r="GOY17" s="83"/>
      <c r="GOZ17" s="83"/>
      <c r="GPA17" s="83"/>
      <c r="GPB17" s="83"/>
      <c r="GPC17" s="83"/>
      <c r="GPD17" s="83"/>
      <c r="GPE17" s="83"/>
      <c r="GPF17" s="83"/>
      <c r="GPG17" s="83"/>
      <c r="GPH17" s="83"/>
      <c r="GPI17" s="83"/>
      <c r="GPJ17" s="83"/>
      <c r="GPK17" s="83"/>
      <c r="GPL17" s="83"/>
      <c r="GPM17" s="83"/>
      <c r="GPN17" s="83"/>
      <c r="GPO17" s="83"/>
      <c r="GPP17" s="83"/>
      <c r="GPQ17" s="83"/>
      <c r="GPR17" s="83"/>
      <c r="GPS17" s="83"/>
      <c r="GPT17" s="83"/>
      <c r="GPU17" s="83"/>
      <c r="GPV17" s="83"/>
      <c r="GPW17" s="83"/>
      <c r="GPX17" s="83"/>
      <c r="GPY17" s="83"/>
      <c r="GPZ17" s="83"/>
      <c r="GQA17" s="83"/>
      <c r="GQB17" s="83"/>
      <c r="GQC17" s="83"/>
      <c r="GQD17" s="83"/>
      <c r="GQE17" s="83"/>
      <c r="GQF17" s="83"/>
      <c r="GQG17" s="83"/>
      <c r="GQH17" s="83"/>
      <c r="GQI17" s="83"/>
      <c r="GQJ17" s="83"/>
      <c r="GQK17" s="83"/>
      <c r="GQL17" s="83"/>
      <c r="GQM17" s="83"/>
      <c r="GQN17" s="83"/>
      <c r="GQO17" s="83"/>
      <c r="GQP17" s="83"/>
      <c r="GQQ17" s="83"/>
      <c r="GQR17" s="83"/>
      <c r="GQS17" s="83"/>
      <c r="GQT17" s="83"/>
      <c r="GQU17" s="83"/>
      <c r="GQV17" s="83"/>
      <c r="GQW17" s="83"/>
      <c r="GQX17" s="83"/>
      <c r="GQY17" s="83"/>
      <c r="GQZ17" s="83"/>
      <c r="GRA17" s="83"/>
      <c r="GRB17" s="83"/>
      <c r="GRC17" s="83"/>
      <c r="GRD17" s="83"/>
      <c r="GRE17" s="83"/>
      <c r="GRF17" s="83"/>
      <c r="GRG17" s="83"/>
      <c r="GRH17" s="83"/>
      <c r="GRI17" s="83"/>
      <c r="GRJ17" s="83"/>
      <c r="GRK17" s="83"/>
      <c r="GRL17" s="83"/>
      <c r="GRM17" s="83"/>
      <c r="GRN17" s="83"/>
      <c r="GRO17" s="83"/>
      <c r="GRP17" s="83"/>
      <c r="GRQ17" s="83"/>
      <c r="GRR17" s="83"/>
      <c r="GRS17" s="83"/>
      <c r="GRT17" s="83"/>
      <c r="GRU17" s="83"/>
      <c r="GRV17" s="83"/>
      <c r="GRW17" s="83"/>
      <c r="GRX17" s="83"/>
      <c r="GRY17" s="83"/>
      <c r="GRZ17" s="83"/>
      <c r="GSA17" s="83"/>
      <c r="GSB17" s="83"/>
      <c r="GSC17" s="83"/>
      <c r="GSD17" s="83"/>
      <c r="GSE17" s="83"/>
      <c r="GSF17" s="83"/>
      <c r="GSG17" s="83"/>
      <c r="GSH17" s="83"/>
      <c r="GSI17" s="83"/>
      <c r="GSJ17" s="83"/>
      <c r="GSK17" s="83"/>
      <c r="GSL17" s="83"/>
      <c r="GSM17" s="83"/>
      <c r="GSN17" s="83"/>
      <c r="GSO17" s="83"/>
      <c r="GSP17" s="83"/>
      <c r="GSQ17" s="83"/>
      <c r="GSR17" s="83"/>
      <c r="GSS17" s="83"/>
      <c r="GST17" s="83"/>
      <c r="GSU17" s="83"/>
      <c r="GSV17" s="83"/>
      <c r="GSW17" s="83"/>
      <c r="GSX17" s="83"/>
      <c r="GSY17" s="83"/>
      <c r="GSZ17" s="83"/>
      <c r="GTA17" s="83"/>
      <c r="GTB17" s="83"/>
      <c r="GTC17" s="83"/>
      <c r="GTD17" s="83"/>
      <c r="GTE17" s="83"/>
      <c r="GTF17" s="83"/>
      <c r="GTG17" s="83"/>
      <c r="GTH17" s="83"/>
      <c r="GTI17" s="83"/>
      <c r="GTJ17" s="83"/>
      <c r="GTK17" s="83"/>
      <c r="GTL17" s="83"/>
      <c r="GTM17" s="83"/>
      <c r="GTN17" s="83"/>
      <c r="GTO17" s="83"/>
      <c r="GTP17" s="83"/>
      <c r="GTQ17" s="83"/>
      <c r="GTR17" s="83"/>
      <c r="GTS17" s="83"/>
      <c r="GTT17" s="83"/>
      <c r="GTU17" s="83"/>
      <c r="GTV17" s="83"/>
      <c r="GTW17" s="83"/>
      <c r="GTX17" s="83"/>
      <c r="GTY17" s="83"/>
      <c r="GTZ17" s="83"/>
      <c r="GUA17" s="83"/>
      <c r="GUB17" s="83"/>
      <c r="GUC17" s="83"/>
      <c r="GUD17" s="83"/>
      <c r="GUE17" s="83"/>
      <c r="GUF17" s="83"/>
      <c r="GUG17" s="83"/>
      <c r="GUH17" s="83"/>
      <c r="GUI17" s="83"/>
      <c r="GUJ17" s="83"/>
      <c r="GUK17" s="83"/>
      <c r="GUL17" s="83"/>
      <c r="GUM17" s="83"/>
      <c r="GUN17" s="83"/>
      <c r="GUO17" s="83"/>
      <c r="GUP17" s="83"/>
      <c r="GUQ17" s="83"/>
      <c r="GUR17" s="83"/>
      <c r="GUS17" s="83"/>
      <c r="GUT17" s="83"/>
      <c r="GUU17" s="83"/>
      <c r="GUV17" s="83"/>
      <c r="GUW17" s="83"/>
      <c r="GUX17" s="83"/>
      <c r="GUY17" s="83"/>
      <c r="GUZ17" s="83"/>
      <c r="GVA17" s="83"/>
      <c r="GVB17" s="83"/>
      <c r="GVC17" s="83"/>
      <c r="GVD17" s="83"/>
      <c r="GVE17" s="83"/>
      <c r="GVF17" s="83"/>
      <c r="GVG17" s="83"/>
      <c r="GVH17" s="83"/>
      <c r="GVI17" s="83"/>
      <c r="GVJ17" s="83"/>
      <c r="GVK17" s="83"/>
      <c r="GVL17" s="83"/>
      <c r="GVM17" s="83"/>
      <c r="GVN17" s="83"/>
      <c r="GVO17" s="83"/>
      <c r="GVP17" s="83"/>
      <c r="GVQ17" s="83"/>
      <c r="GVR17" s="83"/>
      <c r="GVS17" s="83"/>
      <c r="GVT17" s="83"/>
      <c r="GVU17" s="83"/>
      <c r="GVV17" s="83"/>
      <c r="GVW17" s="83"/>
      <c r="GVX17" s="83"/>
      <c r="GVY17" s="83"/>
      <c r="GVZ17" s="83"/>
      <c r="GWA17" s="83"/>
      <c r="GWB17" s="83"/>
      <c r="GWC17" s="83"/>
      <c r="GWD17" s="83"/>
      <c r="GWE17" s="83"/>
      <c r="GWF17" s="83"/>
      <c r="GWG17" s="83"/>
      <c r="GWH17" s="83"/>
      <c r="GWI17" s="83"/>
      <c r="GWJ17" s="83"/>
      <c r="GWK17" s="83"/>
      <c r="GWL17" s="83"/>
      <c r="GWM17" s="83"/>
      <c r="GWN17" s="83"/>
      <c r="GWO17" s="83"/>
      <c r="GWP17" s="83"/>
      <c r="GWQ17" s="83"/>
      <c r="GWR17" s="83"/>
      <c r="GWS17" s="83"/>
      <c r="GWT17" s="83"/>
      <c r="GWU17" s="83"/>
      <c r="GWV17" s="83"/>
      <c r="GWW17" s="83"/>
      <c r="GWX17" s="83"/>
      <c r="GWY17" s="83"/>
      <c r="GWZ17" s="83"/>
      <c r="GXA17" s="83"/>
      <c r="GXB17" s="83"/>
      <c r="GXC17" s="83"/>
      <c r="GXD17" s="83"/>
      <c r="GXE17" s="83"/>
      <c r="GXF17" s="83"/>
      <c r="GXG17" s="83"/>
      <c r="GXH17" s="83"/>
      <c r="GXI17" s="83"/>
      <c r="GXJ17" s="83"/>
      <c r="GXK17" s="83"/>
      <c r="GXL17" s="83"/>
      <c r="GXM17" s="83"/>
      <c r="GXN17" s="83"/>
      <c r="GXO17" s="83"/>
      <c r="GXP17" s="83"/>
      <c r="GXQ17" s="83"/>
      <c r="GXR17" s="83"/>
      <c r="GXS17" s="83"/>
      <c r="GXT17" s="83"/>
      <c r="GXU17" s="83"/>
      <c r="GXV17" s="83"/>
      <c r="GXW17" s="83"/>
      <c r="GXX17" s="83"/>
      <c r="GXY17" s="83"/>
      <c r="GXZ17" s="83"/>
      <c r="GYA17" s="83"/>
      <c r="GYB17" s="83"/>
      <c r="GYC17" s="83"/>
      <c r="GYD17" s="83"/>
      <c r="GYE17" s="83"/>
      <c r="GYF17" s="83"/>
      <c r="GYG17" s="83"/>
      <c r="GYH17" s="83"/>
      <c r="GYI17" s="83"/>
      <c r="GYJ17" s="83"/>
      <c r="GYK17" s="83"/>
      <c r="GYL17" s="83"/>
      <c r="GYM17" s="83"/>
      <c r="GYN17" s="83"/>
      <c r="GYO17" s="83"/>
      <c r="GYP17" s="83"/>
      <c r="GYQ17" s="83"/>
      <c r="GYR17" s="83"/>
      <c r="GYS17" s="83"/>
      <c r="GYT17" s="83"/>
      <c r="GYU17" s="83"/>
      <c r="GYV17" s="83"/>
      <c r="GYW17" s="83"/>
      <c r="GYX17" s="83"/>
      <c r="GYY17" s="83"/>
      <c r="GYZ17" s="83"/>
      <c r="GZA17" s="83"/>
      <c r="GZB17" s="83"/>
      <c r="GZC17" s="83"/>
      <c r="GZD17" s="83"/>
      <c r="GZE17" s="83"/>
      <c r="GZF17" s="83"/>
      <c r="GZG17" s="83"/>
      <c r="GZH17" s="83"/>
      <c r="GZI17" s="83"/>
      <c r="GZJ17" s="83"/>
      <c r="GZK17" s="83"/>
      <c r="GZL17" s="83"/>
      <c r="GZM17" s="83"/>
      <c r="GZN17" s="83"/>
      <c r="GZO17" s="83"/>
      <c r="GZP17" s="83"/>
      <c r="GZQ17" s="83"/>
      <c r="GZR17" s="83"/>
      <c r="GZS17" s="83"/>
      <c r="GZT17" s="83"/>
      <c r="GZU17" s="83"/>
      <c r="GZV17" s="83"/>
      <c r="GZW17" s="83"/>
      <c r="GZX17" s="83"/>
      <c r="GZY17" s="83"/>
      <c r="GZZ17" s="83"/>
      <c r="HAA17" s="83"/>
      <c r="HAB17" s="83"/>
      <c r="HAC17" s="83"/>
      <c r="HAD17" s="83"/>
      <c r="HAE17" s="83"/>
      <c r="HAF17" s="83"/>
      <c r="HAG17" s="83"/>
      <c r="HAH17" s="83"/>
      <c r="HAI17" s="83"/>
      <c r="HAJ17" s="83"/>
      <c r="HAK17" s="83"/>
      <c r="HAL17" s="83"/>
      <c r="HAM17" s="83"/>
      <c r="HAN17" s="83"/>
      <c r="HAO17" s="83"/>
      <c r="HAP17" s="83"/>
      <c r="HAQ17" s="83"/>
      <c r="HAR17" s="83"/>
      <c r="HAS17" s="83"/>
      <c r="HAT17" s="83"/>
      <c r="HAU17" s="83"/>
      <c r="HAV17" s="83"/>
      <c r="HAW17" s="83"/>
      <c r="HAX17" s="83"/>
      <c r="HAY17" s="83"/>
      <c r="HAZ17" s="83"/>
      <c r="HBA17" s="83"/>
      <c r="HBB17" s="83"/>
      <c r="HBC17" s="83"/>
      <c r="HBD17" s="83"/>
      <c r="HBE17" s="83"/>
      <c r="HBF17" s="83"/>
      <c r="HBG17" s="83"/>
      <c r="HBH17" s="83"/>
      <c r="HBI17" s="83"/>
      <c r="HBJ17" s="83"/>
      <c r="HBK17" s="83"/>
      <c r="HBL17" s="83"/>
      <c r="HBM17" s="83"/>
      <c r="HBN17" s="83"/>
      <c r="HBO17" s="83"/>
      <c r="HBP17" s="83"/>
      <c r="HBQ17" s="83"/>
      <c r="HBR17" s="83"/>
      <c r="HBS17" s="83"/>
      <c r="HBT17" s="83"/>
      <c r="HBU17" s="83"/>
      <c r="HBV17" s="83"/>
      <c r="HBW17" s="83"/>
      <c r="HBX17" s="83"/>
      <c r="HBY17" s="83"/>
      <c r="HBZ17" s="83"/>
      <c r="HCA17" s="83"/>
      <c r="HCB17" s="83"/>
      <c r="HCC17" s="83"/>
      <c r="HCD17" s="83"/>
      <c r="HCE17" s="83"/>
      <c r="HCF17" s="83"/>
      <c r="HCG17" s="83"/>
      <c r="HCH17" s="83"/>
      <c r="HCI17" s="83"/>
      <c r="HCJ17" s="83"/>
      <c r="HCK17" s="83"/>
      <c r="HCL17" s="83"/>
      <c r="HCM17" s="83"/>
      <c r="HCN17" s="83"/>
      <c r="HCO17" s="83"/>
      <c r="HCP17" s="83"/>
      <c r="HCQ17" s="83"/>
      <c r="HCR17" s="83"/>
      <c r="HCS17" s="83"/>
      <c r="HCT17" s="83"/>
      <c r="HCU17" s="83"/>
      <c r="HCV17" s="83"/>
      <c r="HCW17" s="83"/>
      <c r="HCX17" s="83"/>
      <c r="HCY17" s="83"/>
      <c r="HCZ17" s="83"/>
      <c r="HDA17" s="83"/>
      <c r="HDB17" s="83"/>
      <c r="HDC17" s="83"/>
      <c r="HDD17" s="83"/>
      <c r="HDE17" s="83"/>
      <c r="HDF17" s="83"/>
      <c r="HDG17" s="83"/>
      <c r="HDH17" s="83"/>
      <c r="HDI17" s="83"/>
      <c r="HDJ17" s="83"/>
      <c r="HDK17" s="83"/>
      <c r="HDL17" s="83"/>
      <c r="HDM17" s="83"/>
      <c r="HDN17" s="83"/>
      <c r="HDO17" s="83"/>
      <c r="HDP17" s="83"/>
      <c r="HDQ17" s="83"/>
      <c r="HDR17" s="83"/>
      <c r="HDS17" s="83"/>
      <c r="HDT17" s="83"/>
      <c r="HDU17" s="83"/>
      <c r="HDV17" s="83"/>
      <c r="HDW17" s="83"/>
      <c r="HDX17" s="83"/>
      <c r="HDY17" s="83"/>
      <c r="HDZ17" s="83"/>
      <c r="HEA17" s="83"/>
      <c r="HEB17" s="83"/>
      <c r="HEC17" s="83"/>
      <c r="HED17" s="83"/>
      <c r="HEE17" s="83"/>
      <c r="HEF17" s="83"/>
      <c r="HEG17" s="83"/>
      <c r="HEH17" s="83"/>
      <c r="HEI17" s="83"/>
      <c r="HEJ17" s="83"/>
      <c r="HEK17" s="83"/>
      <c r="HEL17" s="83"/>
      <c r="HEM17" s="83"/>
      <c r="HEN17" s="83"/>
      <c r="HEO17" s="83"/>
      <c r="HEP17" s="83"/>
      <c r="HEQ17" s="83"/>
      <c r="HER17" s="83"/>
      <c r="HES17" s="83"/>
      <c r="HET17" s="83"/>
      <c r="HEU17" s="83"/>
      <c r="HEV17" s="83"/>
      <c r="HEW17" s="83"/>
      <c r="HEX17" s="83"/>
      <c r="HEY17" s="83"/>
      <c r="HEZ17" s="83"/>
      <c r="HFA17" s="83"/>
      <c r="HFB17" s="83"/>
      <c r="HFC17" s="83"/>
      <c r="HFD17" s="83"/>
      <c r="HFE17" s="83"/>
      <c r="HFF17" s="83"/>
      <c r="HFG17" s="83"/>
      <c r="HFH17" s="83"/>
      <c r="HFI17" s="83"/>
      <c r="HFJ17" s="83"/>
      <c r="HFK17" s="83"/>
      <c r="HFL17" s="83"/>
      <c r="HFM17" s="83"/>
      <c r="HFN17" s="83"/>
      <c r="HFO17" s="83"/>
      <c r="HFP17" s="83"/>
      <c r="HFQ17" s="83"/>
      <c r="HFR17" s="83"/>
      <c r="HFS17" s="83"/>
      <c r="HFT17" s="83"/>
      <c r="HFU17" s="83"/>
      <c r="HFV17" s="83"/>
      <c r="HFW17" s="83"/>
      <c r="HFX17" s="83"/>
      <c r="HFY17" s="83"/>
      <c r="HFZ17" s="83"/>
      <c r="HGA17" s="83"/>
      <c r="HGB17" s="83"/>
      <c r="HGC17" s="83"/>
      <c r="HGD17" s="83"/>
      <c r="HGE17" s="83"/>
      <c r="HGF17" s="83"/>
      <c r="HGG17" s="83"/>
      <c r="HGH17" s="83"/>
      <c r="HGI17" s="83"/>
      <c r="HGJ17" s="83"/>
      <c r="HGK17" s="83"/>
      <c r="HGL17" s="83"/>
      <c r="HGM17" s="83"/>
      <c r="HGN17" s="83"/>
      <c r="HGO17" s="83"/>
      <c r="HGP17" s="83"/>
      <c r="HGQ17" s="83"/>
      <c r="HGR17" s="83"/>
      <c r="HGS17" s="83"/>
      <c r="HGT17" s="83"/>
      <c r="HGU17" s="83"/>
      <c r="HGV17" s="83"/>
      <c r="HGW17" s="83"/>
      <c r="HGX17" s="83"/>
      <c r="HGY17" s="83"/>
      <c r="HGZ17" s="83"/>
      <c r="HHA17" s="83"/>
      <c r="HHB17" s="83"/>
      <c r="HHC17" s="83"/>
      <c r="HHD17" s="83"/>
      <c r="HHE17" s="83"/>
      <c r="HHF17" s="83"/>
      <c r="HHG17" s="83"/>
      <c r="HHH17" s="83"/>
      <c r="HHI17" s="83"/>
      <c r="HHJ17" s="83"/>
      <c r="HHK17" s="83"/>
      <c r="HHL17" s="83"/>
      <c r="HHM17" s="83"/>
      <c r="HHN17" s="83"/>
      <c r="HHO17" s="83"/>
      <c r="HHP17" s="83"/>
      <c r="HHQ17" s="83"/>
      <c r="HHR17" s="83"/>
      <c r="HHS17" s="83"/>
      <c r="HHT17" s="83"/>
      <c r="HHU17" s="83"/>
      <c r="HHV17" s="83"/>
      <c r="HHW17" s="83"/>
      <c r="HHX17" s="83"/>
      <c r="HHY17" s="83"/>
      <c r="HHZ17" s="83"/>
      <c r="HIA17" s="83"/>
      <c r="HIB17" s="83"/>
      <c r="HIC17" s="83"/>
      <c r="HID17" s="83"/>
      <c r="HIE17" s="83"/>
      <c r="HIF17" s="83"/>
      <c r="HIG17" s="83"/>
      <c r="HIH17" s="83"/>
      <c r="HII17" s="83"/>
      <c r="HIJ17" s="83"/>
      <c r="HIK17" s="83"/>
      <c r="HIL17" s="83"/>
      <c r="HIM17" s="83"/>
      <c r="HIN17" s="83"/>
      <c r="HIO17" s="83"/>
      <c r="HIP17" s="83"/>
      <c r="HIQ17" s="83"/>
      <c r="HIR17" s="83"/>
      <c r="HIS17" s="83"/>
      <c r="HIT17" s="83"/>
      <c r="HIU17" s="83"/>
      <c r="HIV17" s="83"/>
      <c r="HIW17" s="83"/>
      <c r="HIX17" s="83"/>
      <c r="HIY17" s="83"/>
      <c r="HIZ17" s="83"/>
      <c r="HJA17" s="83"/>
      <c r="HJB17" s="83"/>
      <c r="HJC17" s="83"/>
      <c r="HJD17" s="83"/>
      <c r="HJE17" s="83"/>
      <c r="HJF17" s="83"/>
      <c r="HJG17" s="83"/>
      <c r="HJH17" s="83"/>
      <c r="HJI17" s="83"/>
      <c r="HJJ17" s="83"/>
      <c r="HJK17" s="83"/>
      <c r="HJL17" s="83"/>
      <c r="HJM17" s="83"/>
      <c r="HJN17" s="83"/>
      <c r="HJO17" s="83"/>
      <c r="HJP17" s="83"/>
      <c r="HJQ17" s="83"/>
      <c r="HJR17" s="83"/>
      <c r="HJS17" s="83"/>
      <c r="HJT17" s="83"/>
      <c r="HJU17" s="83"/>
      <c r="HJV17" s="83"/>
      <c r="HJW17" s="83"/>
      <c r="HJX17" s="83"/>
      <c r="HJY17" s="83"/>
      <c r="HJZ17" s="83"/>
      <c r="HKA17" s="83"/>
      <c r="HKB17" s="83"/>
      <c r="HKC17" s="83"/>
      <c r="HKD17" s="83"/>
      <c r="HKE17" s="83"/>
      <c r="HKF17" s="83"/>
      <c r="HKG17" s="83"/>
      <c r="HKH17" s="83"/>
      <c r="HKI17" s="83"/>
      <c r="HKJ17" s="83"/>
      <c r="HKK17" s="83"/>
      <c r="HKL17" s="83"/>
      <c r="HKM17" s="83"/>
      <c r="HKN17" s="83"/>
      <c r="HKO17" s="83"/>
      <c r="HKP17" s="83"/>
      <c r="HKQ17" s="83"/>
      <c r="HKR17" s="83"/>
      <c r="HKS17" s="83"/>
      <c r="HKT17" s="83"/>
      <c r="HKU17" s="83"/>
      <c r="HKV17" s="83"/>
      <c r="HKW17" s="83"/>
      <c r="HKX17" s="83"/>
      <c r="HKY17" s="83"/>
      <c r="HKZ17" s="83"/>
      <c r="HLA17" s="83"/>
      <c r="HLB17" s="83"/>
      <c r="HLC17" s="83"/>
      <c r="HLD17" s="83"/>
      <c r="HLE17" s="83"/>
      <c r="HLF17" s="83"/>
      <c r="HLG17" s="83"/>
      <c r="HLH17" s="83"/>
      <c r="HLI17" s="83"/>
      <c r="HLJ17" s="83"/>
      <c r="HLK17" s="83"/>
      <c r="HLL17" s="83"/>
      <c r="HLM17" s="83"/>
      <c r="HLN17" s="83"/>
      <c r="HLO17" s="83"/>
      <c r="HLP17" s="83"/>
      <c r="HLQ17" s="83"/>
      <c r="HLR17" s="83"/>
      <c r="HLS17" s="83"/>
      <c r="HLT17" s="83"/>
      <c r="HLU17" s="83"/>
      <c r="HLV17" s="83"/>
      <c r="HLW17" s="83"/>
      <c r="HLX17" s="83"/>
      <c r="HLY17" s="83"/>
      <c r="HLZ17" s="83"/>
      <c r="HMA17" s="83"/>
      <c r="HMB17" s="83"/>
      <c r="HMC17" s="83"/>
      <c r="HMD17" s="83"/>
      <c r="HME17" s="83"/>
      <c r="HMF17" s="83"/>
      <c r="HMG17" s="83"/>
      <c r="HMH17" s="83"/>
      <c r="HMI17" s="83"/>
      <c r="HMJ17" s="83"/>
      <c r="HMK17" s="83"/>
      <c r="HML17" s="83"/>
      <c r="HMM17" s="83"/>
      <c r="HMN17" s="83"/>
      <c r="HMO17" s="83"/>
      <c r="HMP17" s="83"/>
      <c r="HMQ17" s="83"/>
      <c r="HMR17" s="83"/>
      <c r="HMS17" s="83"/>
      <c r="HMT17" s="83"/>
      <c r="HMU17" s="83"/>
      <c r="HMV17" s="83"/>
      <c r="HMW17" s="83"/>
      <c r="HMX17" s="83"/>
      <c r="HMY17" s="83"/>
      <c r="HMZ17" s="83"/>
      <c r="HNA17" s="83"/>
      <c r="HNB17" s="83"/>
      <c r="HNC17" s="83"/>
      <c r="HND17" s="83"/>
      <c r="HNE17" s="83"/>
      <c r="HNF17" s="83"/>
      <c r="HNG17" s="83"/>
      <c r="HNH17" s="83"/>
      <c r="HNI17" s="83"/>
      <c r="HNJ17" s="83"/>
      <c r="HNK17" s="83"/>
      <c r="HNL17" s="83"/>
      <c r="HNM17" s="83"/>
      <c r="HNN17" s="83"/>
      <c r="HNO17" s="83"/>
      <c r="HNP17" s="83"/>
      <c r="HNQ17" s="83"/>
      <c r="HNR17" s="83"/>
      <c r="HNS17" s="83"/>
      <c r="HNT17" s="83"/>
      <c r="HNU17" s="83"/>
      <c r="HNV17" s="83"/>
      <c r="HNW17" s="83"/>
      <c r="HNX17" s="83"/>
      <c r="HNY17" s="83"/>
      <c r="HNZ17" s="83"/>
      <c r="HOA17" s="83"/>
      <c r="HOB17" s="83"/>
      <c r="HOC17" s="83"/>
      <c r="HOD17" s="83"/>
      <c r="HOE17" s="83"/>
      <c r="HOF17" s="83"/>
      <c r="HOG17" s="83"/>
      <c r="HOH17" s="83"/>
      <c r="HOI17" s="83"/>
      <c r="HOJ17" s="83"/>
      <c r="HOK17" s="83"/>
      <c r="HOL17" s="83"/>
      <c r="HOM17" s="83"/>
      <c r="HON17" s="83"/>
      <c r="HOO17" s="83"/>
      <c r="HOP17" s="83"/>
      <c r="HOQ17" s="83"/>
      <c r="HOR17" s="83"/>
      <c r="HOS17" s="83"/>
      <c r="HOT17" s="83"/>
      <c r="HOU17" s="83"/>
      <c r="HOV17" s="83"/>
      <c r="HOW17" s="83"/>
      <c r="HOX17" s="83"/>
      <c r="HOY17" s="83"/>
      <c r="HOZ17" s="83"/>
      <c r="HPA17" s="83"/>
      <c r="HPB17" s="83"/>
      <c r="HPC17" s="83"/>
      <c r="HPD17" s="83"/>
      <c r="HPE17" s="83"/>
      <c r="HPF17" s="83"/>
      <c r="HPG17" s="83"/>
      <c r="HPH17" s="83"/>
      <c r="HPI17" s="83"/>
      <c r="HPJ17" s="83"/>
      <c r="HPK17" s="83"/>
      <c r="HPL17" s="83"/>
      <c r="HPM17" s="83"/>
      <c r="HPN17" s="83"/>
      <c r="HPO17" s="83"/>
      <c r="HPP17" s="83"/>
      <c r="HPQ17" s="83"/>
      <c r="HPR17" s="83"/>
      <c r="HPS17" s="83"/>
      <c r="HPT17" s="83"/>
      <c r="HPU17" s="83"/>
      <c r="HPV17" s="83"/>
      <c r="HPW17" s="83"/>
      <c r="HPX17" s="83"/>
      <c r="HPY17" s="83"/>
      <c r="HPZ17" s="83"/>
      <c r="HQA17" s="83"/>
      <c r="HQB17" s="83"/>
      <c r="HQC17" s="83"/>
      <c r="HQD17" s="83"/>
      <c r="HQE17" s="83"/>
      <c r="HQF17" s="83"/>
      <c r="HQG17" s="83"/>
      <c r="HQH17" s="83"/>
      <c r="HQI17" s="83"/>
      <c r="HQJ17" s="83"/>
      <c r="HQK17" s="83"/>
      <c r="HQL17" s="83"/>
      <c r="HQM17" s="83"/>
      <c r="HQN17" s="83"/>
      <c r="HQO17" s="83"/>
      <c r="HQP17" s="83"/>
      <c r="HQQ17" s="83"/>
      <c r="HQR17" s="83"/>
      <c r="HQS17" s="83"/>
      <c r="HQT17" s="83"/>
      <c r="HQU17" s="83"/>
      <c r="HQV17" s="83"/>
      <c r="HQW17" s="83"/>
      <c r="HQX17" s="83"/>
      <c r="HQY17" s="83"/>
      <c r="HQZ17" s="83"/>
      <c r="HRA17" s="83"/>
      <c r="HRB17" s="83"/>
      <c r="HRC17" s="83"/>
      <c r="HRD17" s="83"/>
      <c r="HRE17" s="83"/>
      <c r="HRF17" s="83"/>
      <c r="HRG17" s="83"/>
      <c r="HRH17" s="83"/>
      <c r="HRI17" s="83"/>
      <c r="HRJ17" s="83"/>
      <c r="HRK17" s="83"/>
      <c r="HRL17" s="83"/>
      <c r="HRM17" s="83"/>
      <c r="HRN17" s="83"/>
      <c r="HRO17" s="83"/>
      <c r="HRP17" s="83"/>
      <c r="HRQ17" s="83"/>
      <c r="HRR17" s="83"/>
      <c r="HRS17" s="83"/>
      <c r="HRT17" s="83"/>
      <c r="HRU17" s="83"/>
      <c r="HRV17" s="83"/>
      <c r="HRW17" s="83"/>
      <c r="HRX17" s="83"/>
      <c r="HRY17" s="83"/>
      <c r="HRZ17" s="83"/>
      <c r="HSA17" s="83"/>
      <c r="HSB17" s="83"/>
      <c r="HSC17" s="83"/>
      <c r="HSD17" s="83"/>
      <c r="HSE17" s="83"/>
      <c r="HSF17" s="83"/>
      <c r="HSG17" s="83"/>
      <c r="HSH17" s="83"/>
      <c r="HSI17" s="83"/>
      <c r="HSJ17" s="83"/>
      <c r="HSK17" s="83"/>
      <c r="HSL17" s="83"/>
      <c r="HSM17" s="83"/>
      <c r="HSN17" s="83"/>
      <c r="HSO17" s="83"/>
      <c r="HSP17" s="83"/>
      <c r="HSQ17" s="83"/>
      <c r="HSR17" s="83"/>
      <c r="HSS17" s="83"/>
      <c r="HST17" s="83"/>
      <c r="HSU17" s="83"/>
      <c r="HSV17" s="83"/>
      <c r="HSW17" s="83"/>
      <c r="HSX17" s="83"/>
      <c r="HSY17" s="83"/>
      <c r="HSZ17" s="83"/>
      <c r="HTA17" s="83"/>
      <c r="HTB17" s="83"/>
      <c r="HTC17" s="83"/>
      <c r="HTD17" s="83"/>
      <c r="HTE17" s="83"/>
      <c r="HTF17" s="83"/>
      <c r="HTG17" s="83"/>
      <c r="HTH17" s="83"/>
      <c r="HTI17" s="83"/>
      <c r="HTJ17" s="83"/>
      <c r="HTK17" s="83"/>
      <c r="HTL17" s="83"/>
      <c r="HTM17" s="83"/>
      <c r="HTN17" s="83"/>
      <c r="HTO17" s="83"/>
      <c r="HTP17" s="83"/>
      <c r="HTQ17" s="83"/>
      <c r="HTR17" s="83"/>
      <c r="HTS17" s="83"/>
      <c r="HTT17" s="83"/>
      <c r="HTU17" s="83"/>
      <c r="HTV17" s="83"/>
      <c r="HTW17" s="83"/>
      <c r="HTX17" s="83"/>
      <c r="HTY17" s="83"/>
      <c r="HTZ17" s="83"/>
      <c r="HUA17" s="83"/>
      <c r="HUB17" s="83"/>
      <c r="HUC17" s="83"/>
      <c r="HUD17" s="83"/>
      <c r="HUE17" s="83"/>
      <c r="HUF17" s="83"/>
      <c r="HUG17" s="83"/>
      <c r="HUH17" s="83"/>
      <c r="HUI17" s="83"/>
      <c r="HUJ17" s="83"/>
      <c r="HUK17" s="83"/>
      <c r="HUL17" s="83"/>
      <c r="HUM17" s="83"/>
      <c r="HUN17" s="83"/>
      <c r="HUO17" s="83"/>
      <c r="HUP17" s="83"/>
      <c r="HUQ17" s="83"/>
      <c r="HUR17" s="83"/>
      <c r="HUS17" s="83"/>
      <c r="HUT17" s="83"/>
      <c r="HUU17" s="83"/>
      <c r="HUV17" s="83"/>
      <c r="HUW17" s="83"/>
      <c r="HUX17" s="83"/>
      <c r="HUY17" s="83"/>
      <c r="HUZ17" s="83"/>
      <c r="HVA17" s="83"/>
      <c r="HVB17" s="83"/>
      <c r="HVC17" s="83"/>
      <c r="HVD17" s="83"/>
      <c r="HVE17" s="83"/>
      <c r="HVF17" s="83"/>
      <c r="HVG17" s="83"/>
      <c r="HVH17" s="83"/>
      <c r="HVI17" s="83"/>
      <c r="HVJ17" s="83"/>
      <c r="HVK17" s="83"/>
      <c r="HVL17" s="83"/>
      <c r="HVM17" s="83"/>
      <c r="HVN17" s="83"/>
      <c r="HVO17" s="83"/>
      <c r="HVP17" s="83"/>
      <c r="HVQ17" s="83"/>
      <c r="HVR17" s="83"/>
      <c r="HVS17" s="83"/>
      <c r="HVT17" s="83"/>
      <c r="HVU17" s="83"/>
      <c r="HVV17" s="83"/>
      <c r="HVW17" s="83"/>
      <c r="HVX17" s="83"/>
      <c r="HVY17" s="83"/>
      <c r="HVZ17" s="83"/>
      <c r="HWA17" s="83"/>
      <c r="HWB17" s="83"/>
      <c r="HWC17" s="83"/>
      <c r="HWD17" s="83"/>
      <c r="HWE17" s="83"/>
      <c r="HWF17" s="83"/>
      <c r="HWG17" s="83"/>
      <c r="HWH17" s="83"/>
      <c r="HWI17" s="83"/>
      <c r="HWJ17" s="83"/>
      <c r="HWK17" s="83"/>
      <c r="HWL17" s="83"/>
      <c r="HWM17" s="83"/>
      <c r="HWN17" s="83"/>
      <c r="HWO17" s="83"/>
      <c r="HWP17" s="83"/>
      <c r="HWQ17" s="83"/>
      <c r="HWR17" s="83"/>
      <c r="HWS17" s="83"/>
      <c r="HWT17" s="83"/>
      <c r="HWU17" s="83"/>
      <c r="HWV17" s="83"/>
      <c r="HWW17" s="83"/>
      <c r="HWX17" s="83"/>
      <c r="HWY17" s="83"/>
      <c r="HWZ17" s="83"/>
      <c r="HXA17" s="83"/>
      <c r="HXB17" s="83"/>
      <c r="HXC17" s="83"/>
      <c r="HXD17" s="83"/>
      <c r="HXE17" s="83"/>
      <c r="HXF17" s="83"/>
      <c r="HXG17" s="83"/>
      <c r="HXH17" s="83"/>
      <c r="HXI17" s="83"/>
      <c r="HXJ17" s="83"/>
      <c r="HXK17" s="83"/>
      <c r="HXL17" s="83"/>
      <c r="HXM17" s="83"/>
      <c r="HXN17" s="83"/>
      <c r="HXO17" s="83"/>
      <c r="HXP17" s="83"/>
      <c r="HXQ17" s="83"/>
      <c r="HXR17" s="83"/>
      <c r="HXS17" s="83"/>
      <c r="HXT17" s="83"/>
      <c r="HXU17" s="83"/>
      <c r="HXV17" s="83"/>
      <c r="HXW17" s="83"/>
      <c r="HXX17" s="83"/>
      <c r="HXY17" s="83"/>
      <c r="HXZ17" s="83"/>
      <c r="HYA17" s="83"/>
      <c r="HYB17" s="83"/>
      <c r="HYC17" s="83"/>
      <c r="HYD17" s="83"/>
      <c r="HYE17" s="83"/>
      <c r="HYF17" s="83"/>
      <c r="HYG17" s="83"/>
      <c r="HYH17" s="83"/>
      <c r="HYI17" s="83"/>
      <c r="HYJ17" s="83"/>
      <c r="HYK17" s="83"/>
      <c r="HYL17" s="83"/>
      <c r="HYM17" s="83"/>
      <c r="HYN17" s="83"/>
      <c r="HYO17" s="83"/>
      <c r="HYP17" s="83"/>
      <c r="HYQ17" s="83"/>
      <c r="HYR17" s="83"/>
      <c r="HYS17" s="83"/>
      <c r="HYT17" s="83"/>
      <c r="HYU17" s="83"/>
      <c r="HYV17" s="83"/>
      <c r="HYW17" s="83"/>
      <c r="HYX17" s="83"/>
      <c r="HYY17" s="83"/>
      <c r="HYZ17" s="83"/>
      <c r="HZA17" s="83"/>
      <c r="HZB17" s="83"/>
      <c r="HZC17" s="83"/>
      <c r="HZD17" s="83"/>
      <c r="HZE17" s="83"/>
      <c r="HZF17" s="83"/>
      <c r="HZG17" s="83"/>
      <c r="HZH17" s="83"/>
      <c r="HZI17" s="83"/>
      <c r="HZJ17" s="83"/>
      <c r="HZK17" s="83"/>
      <c r="HZL17" s="83"/>
      <c r="HZM17" s="83"/>
      <c r="HZN17" s="83"/>
      <c r="HZO17" s="83"/>
      <c r="HZP17" s="83"/>
      <c r="HZQ17" s="83"/>
      <c r="HZR17" s="83"/>
      <c r="HZS17" s="83"/>
      <c r="HZT17" s="83"/>
      <c r="HZU17" s="83"/>
      <c r="HZV17" s="83"/>
      <c r="HZW17" s="83"/>
      <c r="HZX17" s="83"/>
      <c r="HZY17" s="83"/>
      <c r="HZZ17" s="83"/>
      <c r="IAA17" s="83"/>
      <c r="IAB17" s="83"/>
      <c r="IAC17" s="83"/>
      <c r="IAD17" s="83"/>
      <c r="IAE17" s="83"/>
      <c r="IAF17" s="83"/>
      <c r="IAG17" s="83"/>
      <c r="IAH17" s="83"/>
      <c r="IAI17" s="83"/>
      <c r="IAJ17" s="83"/>
      <c r="IAK17" s="83"/>
      <c r="IAL17" s="83"/>
      <c r="IAM17" s="83"/>
      <c r="IAN17" s="83"/>
      <c r="IAO17" s="83"/>
      <c r="IAP17" s="83"/>
      <c r="IAQ17" s="83"/>
      <c r="IAR17" s="83"/>
      <c r="IAS17" s="83"/>
      <c r="IAT17" s="83"/>
      <c r="IAU17" s="83"/>
      <c r="IAV17" s="83"/>
      <c r="IAW17" s="83"/>
      <c r="IAX17" s="83"/>
      <c r="IAY17" s="83"/>
      <c r="IAZ17" s="83"/>
      <c r="IBA17" s="83"/>
      <c r="IBB17" s="83"/>
      <c r="IBC17" s="83"/>
      <c r="IBD17" s="83"/>
      <c r="IBE17" s="83"/>
      <c r="IBF17" s="83"/>
      <c r="IBG17" s="83"/>
      <c r="IBH17" s="83"/>
      <c r="IBI17" s="83"/>
      <c r="IBJ17" s="83"/>
      <c r="IBK17" s="83"/>
      <c r="IBL17" s="83"/>
      <c r="IBM17" s="83"/>
      <c r="IBN17" s="83"/>
      <c r="IBO17" s="83"/>
      <c r="IBP17" s="83"/>
      <c r="IBQ17" s="83"/>
      <c r="IBR17" s="83"/>
      <c r="IBS17" s="83"/>
      <c r="IBT17" s="83"/>
      <c r="IBU17" s="83"/>
      <c r="IBV17" s="83"/>
      <c r="IBW17" s="83"/>
      <c r="IBX17" s="83"/>
      <c r="IBY17" s="83"/>
      <c r="IBZ17" s="83"/>
      <c r="ICA17" s="83"/>
      <c r="ICB17" s="83"/>
      <c r="ICC17" s="83"/>
      <c r="ICD17" s="83"/>
      <c r="ICE17" s="83"/>
      <c r="ICF17" s="83"/>
      <c r="ICG17" s="83"/>
      <c r="ICH17" s="83"/>
      <c r="ICI17" s="83"/>
      <c r="ICJ17" s="83"/>
      <c r="ICK17" s="83"/>
      <c r="ICL17" s="83"/>
      <c r="ICM17" s="83"/>
      <c r="ICN17" s="83"/>
      <c r="ICO17" s="83"/>
      <c r="ICP17" s="83"/>
      <c r="ICQ17" s="83"/>
      <c r="ICR17" s="83"/>
      <c r="ICS17" s="83"/>
      <c r="ICT17" s="83"/>
      <c r="ICU17" s="83"/>
      <c r="ICV17" s="83"/>
      <c r="ICW17" s="83"/>
      <c r="ICX17" s="83"/>
      <c r="ICY17" s="83"/>
      <c r="ICZ17" s="83"/>
      <c r="IDA17" s="83"/>
      <c r="IDB17" s="83"/>
      <c r="IDC17" s="83"/>
      <c r="IDD17" s="83"/>
      <c r="IDE17" s="83"/>
      <c r="IDF17" s="83"/>
      <c r="IDG17" s="83"/>
      <c r="IDH17" s="83"/>
      <c r="IDI17" s="83"/>
      <c r="IDJ17" s="83"/>
      <c r="IDK17" s="83"/>
      <c r="IDL17" s="83"/>
      <c r="IDM17" s="83"/>
      <c r="IDN17" s="83"/>
      <c r="IDO17" s="83"/>
      <c r="IDP17" s="83"/>
      <c r="IDQ17" s="83"/>
      <c r="IDR17" s="83"/>
      <c r="IDS17" s="83"/>
      <c r="IDT17" s="83"/>
      <c r="IDU17" s="83"/>
      <c r="IDV17" s="83"/>
      <c r="IDW17" s="83"/>
      <c r="IDX17" s="83"/>
      <c r="IDY17" s="83"/>
      <c r="IDZ17" s="83"/>
      <c r="IEA17" s="83"/>
      <c r="IEB17" s="83"/>
      <c r="IEC17" s="83"/>
      <c r="IED17" s="83"/>
      <c r="IEE17" s="83"/>
      <c r="IEF17" s="83"/>
      <c r="IEG17" s="83"/>
      <c r="IEH17" s="83"/>
      <c r="IEI17" s="83"/>
      <c r="IEJ17" s="83"/>
      <c r="IEK17" s="83"/>
      <c r="IEL17" s="83"/>
      <c r="IEM17" s="83"/>
      <c r="IEN17" s="83"/>
      <c r="IEO17" s="83"/>
      <c r="IEP17" s="83"/>
      <c r="IEQ17" s="83"/>
      <c r="IER17" s="83"/>
      <c r="IES17" s="83"/>
      <c r="IET17" s="83"/>
      <c r="IEU17" s="83"/>
      <c r="IEV17" s="83"/>
      <c r="IEW17" s="83"/>
      <c r="IEX17" s="83"/>
      <c r="IEY17" s="83"/>
      <c r="IEZ17" s="83"/>
      <c r="IFA17" s="83"/>
      <c r="IFB17" s="83"/>
      <c r="IFC17" s="83"/>
      <c r="IFD17" s="83"/>
      <c r="IFE17" s="83"/>
      <c r="IFF17" s="83"/>
      <c r="IFG17" s="83"/>
      <c r="IFH17" s="83"/>
      <c r="IFI17" s="83"/>
      <c r="IFJ17" s="83"/>
      <c r="IFK17" s="83"/>
      <c r="IFL17" s="83"/>
      <c r="IFM17" s="83"/>
      <c r="IFN17" s="83"/>
      <c r="IFO17" s="83"/>
      <c r="IFP17" s="83"/>
      <c r="IFQ17" s="83"/>
      <c r="IFR17" s="83"/>
      <c r="IFS17" s="83"/>
      <c r="IFT17" s="83"/>
      <c r="IFU17" s="83"/>
      <c r="IFV17" s="83"/>
      <c r="IFW17" s="83"/>
      <c r="IFX17" s="83"/>
      <c r="IFY17" s="83"/>
      <c r="IFZ17" s="83"/>
      <c r="IGA17" s="83"/>
      <c r="IGB17" s="83"/>
      <c r="IGC17" s="83"/>
      <c r="IGD17" s="83"/>
      <c r="IGE17" s="83"/>
      <c r="IGF17" s="83"/>
      <c r="IGG17" s="83"/>
      <c r="IGH17" s="83"/>
      <c r="IGI17" s="83"/>
      <c r="IGJ17" s="83"/>
      <c r="IGK17" s="83"/>
      <c r="IGL17" s="83"/>
      <c r="IGM17" s="83"/>
      <c r="IGN17" s="83"/>
      <c r="IGO17" s="83"/>
      <c r="IGP17" s="83"/>
      <c r="IGQ17" s="83"/>
      <c r="IGR17" s="83"/>
      <c r="IGS17" s="83"/>
      <c r="IGT17" s="83"/>
      <c r="IGU17" s="83"/>
      <c r="IGV17" s="83"/>
      <c r="IGW17" s="83"/>
      <c r="IGX17" s="83"/>
      <c r="IGY17" s="83"/>
      <c r="IGZ17" s="83"/>
      <c r="IHA17" s="83"/>
      <c r="IHB17" s="83"/>
      <c r="IHC17" s="83"/>
      <c r="IHD17" s="83"/>
      <c r="IHE17" s="83"/>
      <c r="IHF17" s="83"/>
      <c r="IHG17" s="83"/>
      <c r="IHH17" s="83"/>
      <c r="IHI17" s="83"/>
      <c r="IHJ17" s="83"/>
      <c r="IHK17" s="83"/>
      <c r="IHL17" s="83"/>
      <c r="IHM17" s="83"/>
      <c r="IHN17" s="83"/>
      <c r="IHO17" s="83"/>
      <c r="IHP17" s="83"/>
      <c r="IHQ17" s="83"/>
      <c r="IHR17" s="83"/>
      <c r="IHS17" s="83"/>
      <c r="IHT17" s="83"/>
      <c r="IHU17" s="83"/>
      <c r="IHV17" s="83"/>
      <c r="IHW17" s="83"/>
      <c r="IHX17" s="83"/>
      <c r="IHY17" s="83"/>
      <c r="IHZ17" s="83"/>
      <c r="IIA17" s="83"/>
      <c r="IIB17" s="83"/>
      <c r="IIC17" s="83"/>
      <c r="IID17" s="83"/>
      <c r="IIE17" s="83"/>
      <c r="IIF17" s="83"/>
      <c r="IIG17" s="83"/>
      <c r="IIH17" s="83"/>
      <c r="III17" s="83"/>
      <c r="IIJ17" s="83"/>
      <c r="IIK17" s="83"/>
      <c r="IIL17" s="83"/>
      <c r="IIM17" s="83"/>
      <c r="IIN17" s="83"/>
      <c r="IIO17" s="83"/>
      <c r="IIP17" s="83"/>
      <c r="IIQ17" s="83"/>
      <c r="IIR17" s="83"/>
      <c r="IIS17" s="83"/>
      <c r="IIT17" s="83"/>
      <c r="IIU17" s="83"/>
      <c r="IIV17" s="83"/>
      <c r="IIW17" s="83"/>
      <c r="IIX17" s="83"/>
      <c r="IIY17" s="83"/>
      <c r="IIZ17" s="83"/>
      <c r="IJA17" s="83"/>
      <c r="IJB17" s="83"/>
      <c r="IJC17" s="83"/>
      <c r="IJD17" s="83"/>
      <c r="IJE17" s="83"/>
      <c r="IJF17" s="83"/>
      <c r="IJG17" s="83"/>
      <c r="IJH17" s="83"/>
      <c r="IJI17" s="83"/>
      <c r="IJJ17" s="83"/>
      <c r="IJK17" s="83"/>
      <c r="IJL17" s="83"/>
      <c r="IJM17" s="83"/>
      <c r="IJN17" s="83"/>
      <c r="IJO17" s="83"/>
      <c r="IJP17" s="83"/>
      <c r="IJQ17" s="83"/>
      <c r="IJR17" s="83"/>
      <c r="IJS17" s="83"/>
      <c r="IJT17" s="83"/>
      <c r="IJU17" s="83"/>
      <c r="IJV17" s="83"/>
      <c r="IJW17" s="83"/>
      <c r="IJX17" s="83"/>
      <c r="IJY17" s="83"/>
      <c r="IJZ17" s="83"/>
      <c r="IKA17" s="83"/>
      <c r="IKB17" s="83"/>
      <c r="IKC17" s="83"/>
      <c r="IKD17" s="83"/>
      <c r="IKE17" s="83"/>
      <c r="IKF17" s="83"/>
      <c r="IKG17" s="83"/>
      <c r="IKH17" s="83"/>
      <c r="IKI17" s="83"/>
      <c r="IKJ17" s="83"/>
      <c r="IKK17" s="83"/>
      <c r="IKL17" s="83"/>
      <c r="IKM17" s="83"/>
      <c r="IKN17" s="83"/>
      <c r="IKO17" s="83"/>
      <c r="IKP17" s="83"/>
      <c r="IKQ17" s="83"/>
      <c r="IKR17" s="83"/>
      <c r="IKS17" s="83"/>
      <c r="IKT17" s="83"/>
      <c r="IKU17" s="83"/>
      <c r="IKV17" s="83"/>
      <c r="IKW17" s="83"/>
      <c r="IKX17" s="83"/>
      <c r="IKY17" s="83"/>
      <c r="IKZ17" s="83"/>
      <c r="ILA17" s="83"/>
      <c r="ILB17" s="83"/>
      <c r="ILC17" s="83"/>
      <c r="ILD17" s="83"/>
      <c r="ILE17" s="83"/>
      <c r="ILF17" s="83"/>
      <c r="ILG17" s="83"/>
      <c r="ILH17" s="83"/>
      <c r="ILI17" s="83"/>
      <c r="ILJ17" s="83"/>
      <c r="ILK17" s="83"/>
      <c r="ILL17" s="83"/>
      <c r="ILM17" s="83"/>
      <c r="ILN17" s="83"/>
      <c r="ILO17" s="83"/>
      <c r="ILP17" s="83"/>
      <c r="ILQ17" s="83"/>
      <c r="ILR17" s="83"/>
      <c r="ILS17" s="83"/>
      <c r="ILT17" s="83"/>
      <c r="ILU17" s="83"/>
      <c r="ILV17" s="83"/>
      <c r="ILW17" s="83"/>
      <c r="ILX17" s="83"/>
      <c r="ILY17" s="83"/>
      <c r="ILZ17" s="83"/>
      <c r="IMA17" s="83"/>
      <c r="IMB17" s="83"/>
      <c r="IMC17" s="83"/>
      <c r="IMD17" s="83"/>
      <c r="IME17" s="83"/>
      <c r="IMF17" s="83"/>
      <c r="IMG17" s="83"/>
      <c r="IMH17" s="83"/>
      <c r="IMI17" s="83"/>
      <c r="IMJ17" s="83"/>
      <c r="IMK17" s="83"/>
      <c r="IML17" s="83"/>
      <c r="IMM17" s="83"/>
      <c r="IMN17" s="83"/>
      <c r="IMO17" s="83"/>
      <c r="IMP17" s="83"/>
      <c r="IMQ17" s="83"/>
      <c r="IMR17" s="83"/>
      <c r="IMS17" s="83"/>
      <c r="IMT17" s="83"/>
      <c r="IMU17" s="83"/>
      <c r="IMV17" s="83"/>
      <c r="IMW17" s="83"/>
      <c r="IMX17" s="83"/>
      <c r="IMY17" s="83"/>
      <c r="IMZ17" s="83"/>
      <c r="INA17" s="83"/>
      <c r="INB17" s="83"/>
      <c r="INC17" s="83"/>
      <c r="IND17" s="83"/>
      <c r="INE17" s="83"/>
      <c r="INF17" s="83"/>
      <c r="ING17" s="83"/>
      <c r="INH17" s="83"/>
      <c r="INI17" s="83"/>
      <c r="INJ17" s="83"/>
      <c r="INK17" s="83"/>
      <c r="INL17" s="83"/>
      <c r="INM17" s="83"/>
      <c r="INN17" s="83"/>
      <c r="INO17" s="83"/>
      <c r="INP17" s="83"/>
      <c r="INQ17" s="83"/>
      <c r="INR17" s="83"/>
      <c r="INS17" s="83"/>
      <c r="INT17" s="83"/>
      <c r="INU17" s="83"/>
      <c r="INV17" s="83"/>
      <c r="INW17" s="83"/>
      <c r="INX17" s="83"/>
      <c r="INY17" s="83"/>
      <c r="INZ17" s="83"/>
      <c r="IOA17" s="83"/>
      <c r="IOB17" s="83"/>
      <c r="IOC17" s="83"/>
      <c r="IOD17" s="83"/>
      <c r="IOE17" s="83"/>
      <c r="IOF17" s="83"/>
      <c r="IOG17" s="83"/>
      <c r="IOH17" s="83"/>
      <c r="IOI17" s="83"/>
      <c r="IOJ17" s="83"/>
      <c r="IOK17" s="83"/>
      <c r="IOL17" s="83"/>
      <c r="IOM17" s="83"/>
      <c r="ION17" s="83"/>
      <c r="IOO17" s="83"/>
      <c r="IOP17" s="83"/>
      <c r="IOQ17" s="83"/>
      <c r="IOR17" s="83"/>
      <c r="IOS17" s="83"/>
      <c r="IOT17" s="83"/>
      <c r="IOU17" s="83"/>
      <c r="IOV17" s="83"/>
      <c r="IOW17" s="83"/>
      <c r="IOX17" s="83"/>
      <c r="IOY17" s="83"/>
      <c r="IOZ17" s="83"/>
      <c r="IPA17" s="83"/>
      <c r="IPB17" s="83"/>
      <c r="IPC17" s="83"/>
      <c r="IPD17" s="83"/>
      <c r="IPE17" s="83"/>
      <c r="IPF17" s="83"/>
      <c r="IPG17" s="83"/>
      <c r="IPH17" s="83"/>
      <c r="IPI17" s="83"/>
      <c r="IPJ17" s="83"/>
      <c r="IPK17" s="83"/>
      <c r="IPL17" s="83"/>
      <c r="IPM17" s="83"/>
      <c r="IPN17" s="83"/>
      <c r="IPO17" s="83"/>
      <c r="IPP17" s="83"/>
      <c r="IPQ17" s="83"/>
      <c r="IPR17" s="83"/>
      <c r="IPS17" s="83"/>
      <c r="IPT17" s="83"/>
      <c r="IPU17" s="83"/>
      <c r="IPV17" s="83"/>
      <c r="IPW17" s="83"/>
      <c r="IPX17" s="83"/>
      <c r="IPY17" s="83"/>
      <c r="IPZ17" s="83"/>
      <c r="IQA17" s="83"/>
      <c r="IQB17" s="83"/>
      <c r="IQC17" s="83"/>
      <c r="IQD17" s="83"/>
      <c r="IQE17" s="83"/>
      <c r="IQF17" s="83"/>
      <c r="IQG17" s="83"/>
      <c r="IQH17" s="83"/>
      <c r="IQI17" s="83"/>
      <c r="IQJ17" s="83"/>
      <c r="IQK17" s="83"/>
      <c r="IQL17" s="83"/>
      <c r="IQM17" s="83"/>
      <c r="IQN17" s="83"/>
      <c r="IQO17" s="83"/>
      <c r="IQP17" s="83"/>
      <c r="IQQ17" s="83"/>
      <c r="IQR17" s="83"/>
      <c r="IQS17" s="83"/>
      <c r="IQT17" s="83"/>
      <c r="IQU17" s="83"/>
      <c r="IQV17" s="83"/>
      <c r="IQW17" s="83"/>
      <c r="IQX17" s="83"/>
      <c r="IQY17" s="83"/>
      <c r="IQZ17" s="83"/>
      <c r="IRA17" s="83"/>
      <c r="IRB17" s="83"/>
      <c r="IRC17" s="83"/>
      <c r="IRD17" s="83"/>
      <c r="IRE17" s="83"/>
      <c r="IRF17" s="83"/>
      <c r="IRG17" s="83"/>
      <c r="IRH17" s="83"/>
      <c r="IRI17" s="83"/>
      <c r="IRJ17" s="83"/>
      <c r="IRK17" s="83"/>
      <c r="IRL17" s="83"/>
      <c r="IRM17" s="83"/>
      <c r="IRN17" s="83"/>
      <c r="IRO17" s="83"/>
      <c r="IRP17" s="83"/>
      <c r="IRQ17" s="83"/>
      <c r="IRR17" s="83"/>
      <c r="IRS17" s="83"/>
      <c r="IRT17" s="83"/>
      <c r="IRU17" s="83"/>
      <c r="IRV17" s="83"/>
      <c r="IRW17" s="83"/>
      <c r="IRX17" s="83"/>
      <c r="IRY17" s="83"/>
      <c r="IRZ17" s="83"/>
      <c r="ISA17" s="83"/>
      <c r="ISB17" s="83"/>
      <c r="ISC17" s="83"/>
      <c r="ISD17" s="83"/>
      <c r="ISE17" s="83"/>
      <c r="ISF17" s="83"/>
      <c r="ISG17" s="83"/>
      <c r="ISH17" s="83"/>
      <c r="ISI17" s="83"/>
      <c r="ISJ17" s="83"/>
      <c r="ISK17" s="83"/>
      <c r="ISL17" s="83"/>
      <c r="ISM17" s="83"/>
      <c r="ISN17" s="83"/>
      <c r="ISO17" s="83"/>
      <c r="ISP17" s="83"/>
      <c r="ISQ17" s="83"/>
      <c r="ISR17" s="83"/>
      <c r="ISS17" s="83"/>
      <c r="IST17" s="83"/>
      <c r="ISU17" s="83"/>
      <c r="ISV17" s="83"/>
      <c r="ISW17" s="83"/>
      <c r="ISX17" s="83"/>
      <c r="ISY17" s="83"/>
      <c r="ISZ17" s="83"/>
      <c r="ITA17" s="83"/>
      <c r="ITB17" s="83"/>
      <c r="ITC17" s="83"/>
      <c r="ITD17" s="83"/>
      <c r="ITE17" s="83"/>
      <c r="ITF17" s="83"/>
      <c r="ITG17" s="83"/>
      <c r="ITH17" s="83"/>
      <c r="ITI17" s="83"/>
      <c r="ITJ17" s="83"/>
      <c r="ITK17" s="83"/>
      <c r="ITL17" s="83"/>
      <c r="ITM17" s="83"/>
      <c r="ITN17" s="83"/>
      <c r="ITO17" s="83"/>
      <c r="ITP17" s="83"/>
      <c r="ITQ17" s="83"/>
      <c r="ITR17" s="83"/>
      <c r="ITS17" s="83"/>
      <c r="ITT17" s="83"/>
      <c r="ITU17" s="83"/>
      <c r="ITV17" s="83"/>
      <c r="ITW17" s="83"/>
      <c r="ITX17" s="83"/>
      <c r="ITY17" s="83"/>
      <c r="ITZ17" s="83"/>
      <c r="IUA17" s="83"/>
      <c r="IUB17" s="83"/>
      <c r="IUC17" s="83"/>
      <c r="IUD17" s="83"/>
      <c r="IUE17" s="83"/>
      <c r="IUF17" s="83"/>
      <c r="IUG17" s="83"/>
      <c r="IUH17" s="83"/>
      <c r="IUI17" s="83"/>
      <c r="IUJ17" s="83"/>
      <c r="IUK17" s="83"/>
      <c r="IUL17" s="83"/>
      <c r="IUM17" s="83"/>
      <c r="IUN17" s="83"/>
      <c r="IUO17" s="83"/>
      <c r="IUP17" s="83"/>
      <c r="IUQ17" s="83"/>
      <c r="IUR17" s="83"/>
      <c r="IUS17" s="83"/>
      <c r="IUT17" s="83"/>
      <c r="IUU17" s="83"/>
      <c r="IUV17" s="83"/>
      <c r="IUW17" s="83"/>
      <c r="IUX17" s="83"/>
      <c r="IUY17" s="83"/>
      <c r="IUZ17" s="83"/>
      <c r="IVA17" s="83"/>
      <c r="IVB17" s="83"/>
      <c r="IVC17" s="83"/>
      <c r="IVD17" s="83"/>
      <c r="IVE17" s="83"/>
      <c r="IVF17" s="83"/>
      <c r="IVG17" s="83"/>
      <c r="IVH17" s="83"/>
      <c r="IVI17" s="83"/>
      <c r="IVJ17" s="83"/>
      <c r="IVK17" s="83"/>
      <c r="IVL17" s="83"/>
      <c r="IVM17" s="83"/>
      <c r="IVN17" s="83"/>
      <c r="IVO17" s="83"/>
      <c r="IVP17" s="83"/>
      <c r="IVQ17" s="83"/>
      <c r="IVR17" s="83"/>
      <c r="IVS17" s="83"/>
      <c r="IVT17" s="83"/>
      <c r="IVU17" s="83"/>
      <c r="IVV17" s="83"/>
      <c r="IVW17" s="83"/>
      <c r="IVX17" s="83"/>
      <c r="IVY17" s="83"/>
      <c r="IVZ17" s="83"/>
      <c r="IWA17" s="83"/>
      <c r="IWB17" s="83"/>
      <c r="IWC17" s="83"/>
      <c r="IWD17" s="83"/>
      <c r="IWE17" s="83"/>
      <c r="IWF17" s="83"/>
      <c r="IWG17" s="83"/>
      <c r="IWH17" s="83"/>
      <c r="IWI17" s="83"/>
      <c r="IWJ17" s="83"/>
      <c r="IWK17" s="83"/>
      <c r="IWL17" s="83"/>
      <c r="IWM17" s="83"/>
      <c r="IWN17" s="83"/>
      <c r="IWO17" s="83"/>
      <c r="IWP17" s="83"/>
      <c r="IWQ17" s="83"/>
      <c r="IWR17" s="83"/>
      <c r="IWS17" s="83"/>
      <c r="IWT17" s="83"/>
      <c r="IWU17" s="83"/>
      <c r="IWV17" s="83"/>
      <c r="IWW17" s="83"/>
      <c r="IWX17" s="83"/>
      <c r="IWY17" s="83"/>
      <c r="IWZ17" s="83"/>
      <c r="IXA17" s="83"/>
      <c r="IXB17" s="83"/>
      <c r="IXC17" s="83"/>
      <c r="IXD17" s="83"/>
      <c r="IXE17" s="83"/>
      <c r="IXF17" s="83"/>
      <c r="IXG17" s="83"/>
      <c r="IXH17" s="83"/>
      <c r="IXI17" s="83"/>
      <c r="IXJ17" s="83"/>
      <c r="IXK17" s="83"/>
      <c r="IXL17" s="83"/>
      <c r="IXM17" s="83"/>
      <c r="IXN17" s="83"/>
      <c r="IXO17" s="83"/>
      <c r="IXP17" s="83"/>
      <c r="IXQ17" s="83"/>
      <c r="IXR17" s="83"/>
      <c r="IXS17" s="83"/>
      <c r="IXT17" s="83"/>
      <c r="IXU17" s="83"/>
      <c r="IXV17" s="83"/>
      <c r="IXW17" s="83"/>
      <c r="IXX17" s="83"/>
      <c r="IXY17" s="83"/>
      <c r="IXZ17" s="83"/>
      <c r="IYA17" s="83"/>
      <c r="IYB17" s="83"/>
      <c r="IYC17" s="83"/>
      <c r="IYD17" s="83"/>
      <c r="IYE17" s="83"/>
      <c r="IYF17" s="83"/>
      <c r="IYG17" s="83"/>
      <c r="IYH17" s="83"/>
      <c r="IYI17" s="83"/>
      <c r="IYJ17" s="83"/>
      <c r="IYK17" s="83"/>
      <c r="IYL17" s="83"/>
      <c r="IYM17" s="83"/>
      <c r="IYN17" s="83"/>
      <c r="IYO17" s="83"/>
      <c r="IYP17" s="83"/>
      <c r="IYQ17" s="83"/>
      <c r="IYR17" s="83"/>
      <c r="IYS17" s="83"/>
      <c r="IYT17" s="83"/>
      <c r="IYU17" s="83"/>
      <c r="IYV17" s="83"/>
      <c r="IYW17" s="83"/>
      <c r="IYX17" s="83"/>
      <c r="IYY17" s="83"/>
      <c r="IYZ17" s="83"/>
      <c r="IZA17" s="83"/>
      <c r="IZB17" s="83"/>
      <c r="IZC17" s="83"/>
      <c r="IZD17" s="83"/>
      <c r="IZE17" s="83"/>
      <c r="IZF17" s="83"/>
      <c r="IZG17" s="83"/>
      <c r="IZH17" s="83"/>
      <c r="IZI17" s="83"/>
      <c r="IZJ17" s="83"/>
      <c r="IZK17" s="83"/>
      <c r="IZL17" s="83"/>
      <c r="IZM17" s="83"/>
      <c r="IZN17" s="83"/>
      <c r="IZO17" s="83"/>
      <c r="IZP17" s="83"/>
      <c r="IZQ17" s="83"/>
      <c r="IZR17" s="83"/>
      <c r="IZS17" s="83"/>
      <c r="IZT17" s="83"/>
      <c r="IZU17" s="83"/>
      <c r="IZV17" s="83"/>
      <c r="IZW17" s="83"/>
      <c r="IZX17" s="83"/>
      <c r="IZY17" s="83"/>
      <c r="IZZ17" s="83"/>
      <c r="JAA17" s="83"/>
      <c r="JAB17" s="83"/>
      <c r="JAC17" s="83"/>
      <c r="JAD17" s="83"/>
      <c r="JAE17" s="83"/>
      <c r="JAF17" s="83"/>
      <c r="JAG17" s="83"/>
      <c r="JAH17" s="83"/>
      <c r="JAI17" s="83"/>
      <c r="JAJ17" s="83"/>
      <c r="JAK17" s="83"/>
      <c r="JAL17" s="83"/>
      <c r="JAM17" s="83"/>
      <c r="JAN17" s="83"/>
      <c r="JAO17" s="83"/>
      <c r="JAP17" s="83"/>
      <c r="JAQ17" s="83"/>
      <c r="JAR17" s="83"/>
      <c r="JAS17" s="83"/>
      <c r="JAT17" s="83"/>
      <c r="JAU17" s="83"/>
      <c r="JAV17" s="83"/>
      <c r="JAW17" s="83"/>
      <c r="JAX17" s="83"/>
      <c r="JAY17" s="83"/>
      <c r="JAZ17" s="83"/>
      <c r="JBA17" s="83"/>
      <c r="JBB17" s="83"/>
      <c r="JBC17" s="83"/>
      <c r="JBD17" s="83"/>
      <c r="JBE17" s="83"/>
      <c r="JBF17" s="83"/>
      <c r="JBG17" s="83"/>
      <c r="JBH17" s="83"/>
      <c r="JBI17" s="83"/>
      <c r="JBJ17" s="83"/>
      <c r="JBK17" s="83"/>
      <c r="JBL17" s="83"/>
      <c r="JBM17" s="83"/>
      <c r="JBN17" s="83"/>
      <c r="JBO17" s="83"/>
      <c r="JBP17" s="83"/>
      <c r="JBQ17" s="83"/>
      <c r="JBR17" s="83"/>
      <c r="JBS17" s="83"/>
      <c r="JBT17" s="83"/>
      <c r="JBU17" s="83"/>
      <c r="JBV17" s="83"/>
      <c r="JBW17" s="83"/>
      <c r="JBX17" s="83"/>
      <c r="JBY17" s="83"/>
      <c r="JBZ17" s="83"/>
      <c r="JCA17" s="83"/>
      <c r="JCB17" s="83"/>
      <c r="JCC17" s="83"/>
      <c r="JCD17" s="83"/>
      <c r="JCE17" s="83"/>
      <c r="JCF17" s="83"/>
      <c r="JCG17" s="83"/>
      <c r="JCH17" s="83"/>
      <c r="JCI17" s="83"/>
      <c r="JCJ17" s="83"/>
      <c r="JCK17" s="83"/>
      <c r="JCL17" s="83"/>
      <c r="JCM17" s="83"/>
      <c r="JCN17" s="83"/>
      <c r="JCO17" s="83"/>
      <c r="JCP17" s="83"/>
      <c r="JCQ17" s="83"/>
      <c r="JCR17" s="83"/>
      <c r="JCS17" s="83"/>
      <c r="JCT17" s="83"/>
      <c r="JCU17" s="83"/>
      <c r="JCV17" s="83"/>
      <c r="JCW17" s="83"/>
      <c r="JCX17" s="83"/>
      <c r="JCY17" s="83"/>
      <c r="JCZ17" s="83"/>
      <c r="JDA17" s="83"/>
      <c r="JDB17" s="83"/>
      <c r="JDC17" s="83"/>
      <c r="JDD17" s="83"/>
      <c r="JDE17" s="83"/>
      <c r="JDF17" s="83"/>
      <c r="JDG17" s="83"/>
      <c r="JDH17" s="83"/>
      <c r="JDI17" s="83"/>
      <c r="JDJ17" s="83"/>
      <c r="JDK17" s="83"/>
      <c r="JDL17" s="83"/>
      <c r="JDM17" s="83"/>
      <c r="JDN17" s="83"/>
      <c r="JDO17" s="83"/>
      <c r="JDP17" s="83"/>
      <c r="JDQ17" s="83"/>
      <c r="JDR17" s="83"/>
      <c r="JDS17" s="83"/>
      <c r="JDT17" s="83"/>
      <c r="JDU17" s="83"/>
      <c r="JDV17" s="83"/>
      <c r="JDW17" s="83"/>
      <c r="JDX17" s="83"/>
      <c r="JDY17" s="83"/>
      <c r="JDZ17" s="83"/>
      <c r="JEA17" s="83"/>
      <c r="JEB17" s="83"/>
      <c r="JEC17" s="83"/>
      <c r="JED17" s="83"/>
      <c r="JEE17" s="83"/>
      <c r="JEF17" s="83"/>
      <c r="JEG17" s="83"/>
      <c r="JEH17" s="83"/>
      <c r="JEI17" s="83"/>
      <c r="JEJ17" s="83"/>
      <c r="JEK17" s="83"/>
      <c r="JEL17" s="83"/>
      <c r="JEM17" s="83"/>
      <c r="JEN17" s="83"/>
      <c r="JEO17" s="83"/>
      <c r="JEP17" s="83"/>
      <c r="JEQ17" s="83"/>
      <c r="JER17" s="83"/>
      <c r="JES17" s="83"/>
      <c r="JET17" s="83"/>
      <c r="JEU17" s="83"/>
      <c r="JEV17" s="83"/>
      <c r="JEW17" s="83"/>
      <c r="JEX17" s="83"/>
      <c r="JEY17" s="83"/>
      <c r="JEZ17" s="83"/>
      <c r="JFA17" s="83"/>
      <c r="JFB17" s="83"/>
      <c r="JFC17" s="83"/>
      <c r="JFD17" s="83"/>
      <c r="JFE17" s="83"/>
      <c r="JFF17" s="83"/>
      <c r="JFG17" s="83"/>
      <c r="JFH17" s="83"/>
      <c r="JFI17" s="83"/>
      <c r="JFJ17" s="83"/>
      <c r="JFK17" s="83"/>
      <c r="JFL17" s="83"/>
      <c r="JFM17" s="83"/>
      <c r="JFN17" s="83"/>
      <c r="JFO17" s="83"/>
      <c r="JFP17" s="83"/>
      <c r="JFQ17" s="83"/>
      <c r="JFR17" s="83"/>
      <c r="JFS17" s="83"/>
      <c r="JFT17" s="83"/>
      <c r="JFU17" s="83"/>
      <c r="JFV17" s="83"/>
      <c r="JFW17" s="83"/>
      <c r="JFX17" s="83"/>
      <c r="JFY17" s="83"/>
      <c r="JFZ17" s="83"/>
      <c r="JGA17" s="83"/>
      <c r="JGB17" s="83"/>
      <c r="JGC17" s="83"/>
      <c r="JGD17" s="83"/>
      <c r="JGE17" s="83"/>
      <c r="JGF17" s="83"/>
      <c r="JGG17" s="83"/>
      <c r="JGH17" s="83"/>
      <c r="JGI17" s="83"/>
      <c r="JGJ17" s="83"/>
      <c r="JGK17" s="83"/>
      <c r="JGL17" s="83"/>
      <c r="JGM17" s="83"/>
      <c r="JGN17" s="83"/>
      <c r="JGO17" s="83"/>
      <c r="JGP17" s="83"/>
      <c r="JGQ17" s="83"/>
      <c r="JGR17" s="83"/>
      <c r="JGS17" s="83"/>
      <c r="JGT17" s="83"/>
      <c r="JGU17" s="83"/>
      <c r="JGV17" s="83"/>
      <c r="JGW17" s="83"/>
      <c r="JGX17" s="83"/>
      <c r="JGY17" s="83"/>
      <c r="JGZ17" s="83"/>
      <c r="JHA17" s="83"/>
      <c r="JHB17" s="83"/>
      <c r="JHC17" s="83"/>
      <c r="JHD17" s="83"/>
      <c r="JHE17" s="83"/>
      <c r="JHF17" s="83"/>
      <c r="JHG17" s="83"/>
      <c r="JHH17" s="83"/>
      <c r="JHI17" s="83"/>
      <c r="JHJ17" s="83"/>
      <c r="JHK17" s="83"/>
      <c r="JHL17" s="83"/>
      <c r="JHM17" s="83"/>
      <c r="JHN17" s="83"/>
      <c r="JHO17" s="83"/>
      <c r="JHP17" s="83"/>
      <c r="JHQ17" s="83"/>
      <c r="JHR17" s="83"/>
      <c r="JHS17" s="83"/>
      <c r="JHT17" s="83"/>
      <c r="JHU17" s="83"/>
      <c r="JHV17" s="83"/>
      <c r="JHW17" s="83"/>
      <c r="JHX17" s="83"/>
      <c r="JHY17" s="83"/>
      <c r="JHZ17" s="83"/>
      <c r="JIA17" s="83"/>
      <c r="JIB17" s="83"/>
      <c r="JIC17" s="83"/>
      <c r="JID17" s="83"/>
      <c r="JIE17" s="83"/>
      <c r="JIF17" s="83"/>
      <c r="JIG17" s="83"/>
      <c r="JIH17" s="83"/>
      <c r="JII17" s="83"/>
      <c r="JIJ17" s="83"/>
      <c r="JIK17" s="83"/>
      <c r="JIL17" s="83"/>
      <c r="JIM17" s="83"/>
      <c r="JIN17" s="83"/>
      <c r="JIO17" s="83"/>
      <c r="JIP17" s="83"/>
      <c r="JIQ17" s="83"/>
      <c r="JIR17" s="83"/>
      <c r="JIS17" s="83"/>
      <c r="JIT17" s="83"/>
      <c r="JIU17" s="83"/>
      <c r="JIV17" s="83"/>
      <c r="JIW17" s="83"/>
      <c r="JIX17" s="83"/>
      <c r="JIY17" s="83"/>
      <c r="JIZ17" s="83"/>
      <c r="JJA17" s="83"/>
      <c r="JJB17" s="83"/>
      <c r="JJC17" s="83"/>
      <c r="JJD17" s="83"/>
      <c r="JJE17" s="83"/>
      <c r="JJF17" s="83"/>
      <c r="JJG17" s="83"/>
      <c r="JJH17" s="83"/>
      <c r="JJI17" s="83"/>
      <c r="JJJ17" s="83"/>
      <c r="JJK17" s="83"/>
      <c r="JJL17" s="83"/>
      <c r="JJM17" s="83"/>
      <c r="JJN17" s="83"/>
      <c r="JJO17" s="83"/>
      <c r="JJP17" s="83"/>
      <c r="JJQ17" s="83"/>
      <c r="JJR17" s="83"/>
      <c r="JJS17" s="83"/>
      <c r="JJT17" s="83"/>
      <c r="JJU17" s="83"/>
      <c r="JJV17" s="83"/>
      <c r="JJW17" s="83"/>
      <c r="JJX17" s="83"/>
      <c r="JJY17" s="83"/>
      <c r="JJZ17" s="83"/>
      <c r="JKA17" s="83"/>
      <c r="JKB17" s="83"/>
      <c r="JKC17" s="83"/>
      <c r="JKD17" s="83"/>
      <c r="JKE17" s="83"/>
      <c r="JKF17" s="83"/>
      <c r="JKG17" s="83"/>
      <c r="JKH17" s="83"/>
      <c r="JKI17" s="83"/>
      <c r="JKJ17" s="83"/>
      <c r="JKK17" s="83"/>
      <c r="JKL17" s="83"/>
      <c r="JKM17" s="83"/>
      <c r="JKN17" s="83"/>
      <c r="JKO17" s="83"/>
      <c r="JKP17" s="83"/>
      <c r="JKQ17" s="83"/>
      <c r="JKR17" s="83"/>
      <c r="JKS17" s="83"/>
      <c r="JKT17" s="83"/>
      <c r="JKU17" s="83"/>
      <c r="JKV17" s="83"/>
      <c r="JKW17" s="83"/>
      <c r="JKX17" s="83"/>
      <c r="JKY17" s="83"/>
      <c r="JKZ17" s="83"/>
      <c r="JLA17" s="83"/>
      <c r="JLB17" s="83"/>
      <c r="JLC17" s="83"/>
      <c r="JLD17" s="83"/>
      <c r="JLE17" s="83"/>
      <c r="JLF17" s="83"/>
      <c r="JLG17" s="83"/>
      <c r="JLH17" s="83"/>
      <c r="JLI17" s="83"/>
      <c r="JLJ17" s="83"/>
      <c r="JLK17" s="83"/>
      <c r="JLL17" s="83"/>
      <c r="JLM17" s="83"/>
      <c r="JLN17" s="83"/>
      <c r="JLO17" s="83"/>
      <c r="JLP17" s="83"/>
      <c r="JLQ17" s="83"/>
      <c r="JLR17" s="83"/>
      <c r="JLS17" s="83"/>
      <c r="JLT17" s="83"/>
      <c r="JLU17" s="83"/>
      <c r="JLV17" s="83"/>
      <c r="JLW17" s="83"/>
      <c r="JLX17" s="83"/>
      <c r="JLY17" s="83"/>
      <c r="JLZ17" s="83"/>
      <c r="JMA17" s="83"/>
      <c r="JMB17" s="83"/>
      <c r="JMC17" s="83"/>
      <c r="JMD17" s="83"/>
      <c r="JME17" s="83"/>
      <c r="JMF17" s="83"/>
      <c r="JMG17" s="83"/>
      <c r="JMH17" s="83"/>
      <c r="JMI17" s="83"/>
      <c r="JMJ17" s="83"/>
      <c r="JMK17" s="83"/>
      <c r="JML17" s="83"/>
      <c r="JMM17" s="83"/>
      <c r="JMN17" s="83"/>
      <c r="JMO17" s="83"/>
      <c r="JMP17" s="83"/>
      <c r="JMQ17" s="83"/>
      <c r="JMR17" s="83"/>
      <c r="JMS17" s="83"/>
      <c r="JMT17" s="83"/>
      <c r="JMU17" s="83"/>
      <c r="JMV17" s="83"/>
      <c r="JMW17" s="83"/>
      <c r="JMX17" s="83"/>
      <c r="JMY17" s="83"/>
      <c r="JMZ17" s="83"/>
      <c r="JNA17" s="83"/>
      <c r="JNB17" s="83"/>
      <c r="JNC17" s="83"/>
      <c r="JND17" s="83"/>
      <c r="JNE17" s="83"/>
      <c r="JNF17" s="83"/>
      <c r="JNG17" s="83"/>
      <c r="JNH17" s="83"/>
      <c r="JNI17" s="83"/>
      <c r="JNJ17" s="83"/>
      <c r="JNK17" s="83"/>
      <c r="JNL17" s="83"/>
      <c r="JNM17" s="83"/>
      <c r="JNN17" s="83"/>
      <c r="JNO17" s="83"/>
      <c r="JNP17" s="83"/>
      <c r="JNQ17" s="83"/>
      <c r="JNR17" s="83"/>
      <c r="JNS17" s="83"/>
      <c r="JNT17" s="83"/>
      <c r="JNU17" s="83"/>
      <c r="JNV17" s="83"/>
      <c r="JNW17" s="83"/>
      <c r="JNX17" s="83"/>
      <c r="JNY17" s="83"/>
      <c r="JNZ17" s="83"/>
      <c r="JOA17" s="83"/>
      <c r="JOB17" s="83"/>
      <c r="JOC17" s="83"/>
      <c r="JOD17" s="83"/>
      <c r="JOE17" s="83"/>
      <c r="JOF17" s="83"/>
      <c r="JOG17" s="83"/>
      <c r="JOH17" s="83"/>
      <c r="JOI17" s="83"/>
      <c r="JOJ17" s="83"/>
      <c r="JOK17" s="83"/>
      <c r="JOL17" s="83"/>
      <c r="JOM17" s="83"/>
      <c r="JON17" s="83"/>
      <c r="JOO17" s="83"/>
      <c r="JOP17" s="83"/>
      <c r="JOQ17" s="83"/>
      <c r="JOR17" s="83"/>
      <c r="JOS17" s="83"/>
      <c r="JOT17" s="83"/>
      <c r="JOU17" s="83"/>
      <c r="JOV17" s="83"/>
      <c r="JOW17" s="83"/>
      <c r="JOX17" s="83"/>
      <c r="JOY17" s="83"/>
      <c r="JOZ17" s="83"/>
      <c r="JPA17" s="83"/>
      <c r="JPB17" s="83"/>
      <c r="JPC17" s="83"/>
      <c r="JPD17" s="83"/>
      <c r="JPE17" s="83"/>
      <c r="JPF17" s="83"/>
      <c r="JPG17" s="83"/>
      <c r="JPH17" s="83"/>
      <c r="JPI17" s="83"/>
      <c r="JPJ17" s="83"/>
      <c r="JPK17" s="83"/>
      <c r="JPL17" s="83"/>
      <c r="JPM17" s="83"/>
      <c r="JPN17" s="83"/>
      <c r="JPO17" s="83"/>
      <c r="JPP17" s="83"/>
      <c r="JPQ17" s="83"/>
      <c r="JPR17" s="83"/>
      <c r="JPS17" s="83"/>
      <c r="JPT17" s="83"/>
      <c r="JPU17" s="83"/>
      <c r="JPV17" s="83"/>
      <c r="JPW17" s="83"/>
      <c r="JPX17" s="83"/>
      <c r="JPY17" s="83"/>
      <c r="JPZ17" s="83"/>
      <c r="JQA17" s="83"/>
      <c r="JQB17" s="83"/>
      <c r="JQC17" s="83"/>
      <c r="JQD17" s="83"/>
      <c r="JQE17" s="83"/>
      <c r="JQF17" s="83"/>
      <c r="JQG17" s="83"/>
      <c r="JQH17" s="83"/>
      <c r="JQI17" s="83"/>
      <c r="JQJ17" s="83"/>
      <c r="JQK17" s="83"/>
      <c r="JQL17" s="83"/>
      <c r="JQM17" s="83"/>
      <c r="JQN17" s="83"/>
      <c r="JQO17" s="83"/>
      <c r="JQP17" s="83"/>
      <c r="JQQ17" s="83"/>
      <c r="JQR17" s="83"/>
      <c r="JQS17" s="83"/>
      <c r="JQT17" s="83"/>
      <c r="JQU17" s="83"/>
      <c r="JQV17" s="83"/>
      <c r="JQW17" s="83"/>
      <c r="JQX17" s="83"/>
      <c r="JQY17" s="83"/>
      <c r="JQZ17" s="83"/>
      <c r="JRA17" s="83"/>
      <c r="JRB17" s="83"/>
      <c r="JRC17" s="83"/>
      <c r="JRD17" s="83"/>
      <c r="JRE17" s="83"/>
      <c r="JRF17" s="83"/>
      <c r="JRG17" s="83"/>
      <c r="JRH17" s="83"/>
      <c r="JRI17" s="83"/>
      <c r="JRJ17" s="83"/>
      <c r="JRK17" s="83"/>
      <c r="JRL17" s="83"/>
      <c r="JRM17" s="83"/>
      <c r="JRN17" s="83"/>
      <c r="JRO17" s="83"/>
      <c r="JRP17" s="83"/>
      <c r="JRQ17" s="83"/>
      <c r="JRR17" s="83"/>
      <c r="JRS17" s="83"/>
      <c r="JRT17" s="83"/>
      <c r="JRU17" s="83"/>
      <c r="JRV17" s="83"/>
      <c r="JRW17" s="83"/>
      <c r="JRX17" s="83"/>
      <c r="JRY17" s="83"/>
      <c r="JRZ17" s="83"/>
      <c r="JSA17" s="83"/>
      <c r="JSB17" s="83"/>
      <c r="JSC17" s="83"/>
      <c r="JSD17" s="83"/>
      <c r="JSE17" s="83"/>
      <c r="JSF17" s="83"/>
      <c r="JSG17" s="83"/>
      <c r="JSH17" s="83"/>
      <c r="JSI17" s="83"/>
      <c r="JSJ17" s="83"/>
      <c r="JSK17" s="83"/>
      <c r="JSL17" s="83"/>
      <c r="JSM17" s="83"/>
      <c r="JSN17" s="83"/>
      <c r="JSO17" s="83"/>
      <c r="JSP17" s="83"/>
      <c r="JSQ17" s="83"/>
      <c r="JSR17" s="83"/>
      <c r="JSS17" s="83"/>
      <c r="JST17" s="83"/>
      <c r="JSU17" s="83"/>
      <c r="JSV17" s="83"/>
      <c r="JSW17" s="83"/>
      <c r="JSX17" s="83"/>
      <c r="JSY17" s="83"/>
      <c r="JSZ17" s="83"/>
      <c r="JTA17" s="83"/>
      <c r="JTB17" s="83"/>
      <c r="JTC17" s="83"/>
      <c r="JTD17" s="83"/>
      <c r="JTE17" s="83"/>
      <c r="JTF17" s="83"/>
      <c r="JTG17" s="83"/>
      <c r="JTH17" s="83"/>
      <c r="JTI17" s="83"/>
      <c r="JTJ17" s="83"/>
      <c r="JTK17" s="83"/>
      <c r="JTL17" s="83"/>
      <c r="JTM17" s="83"/>
      <c r="JTN17" s="83"/>
      <c r="JTO17" s="83"/>
      <c r="JTP17" s="83"/>
      <c r="JTQ17" s="83"/>
      <c r="JTR17" s="83"/>
      <c r="JTS17" s="83"/>
      <c r="JTT17" s="83"/>
      <c r="JTU17" s="83"/>
      <c r="JTV17" s="83"/>
      <c r="JTW17" s="83"/>
      <c r="JTX17" s="83"/>
      <c r="JTY17" s="83"/>
      <c r="JTZ17" s="83"/>
      <c r="JUA17" s="83"/>
      <c r="JUB17" s="83"/>
      <c r="JUC17" s="83"/>
      <c r="JUD17" s="83"/>
      <c r="JUE17" s="83"/>
      <c r="JUF17" s="83"/>
      <c r="JUG17" s="83"/>
      <c r="JUH17" s="83"/>
      <c r="JUI17" s="83"/>
      <c r="JUJ17" s="83"/>
      <c r="JUK17" s="83"/>
      <c r="JUL17" s="83"/>
      <c r="JUM17" s="83"/>
      <c r="JUN17" s="83"/>
      <c r="JUO17" s="83"/>
      <c r="JUP17" s="83"/>
      <c r="JUQ17" s="83"/>
      <c r="JUR17" s="83"/>
      <c r="JUS17" s="83"/>
      <c r="JUT17" s="83"/>
      <c r="JUU17" s="83"/>
      <c r="JUV17" s="83"/>
      <c r="JUW17" s="83"/>
      <c r="JUX17" s="83"/>
      <c r="JUY17" s="83"/>
      <c r="JUZ17" s="83"/>
      <c r="JVA17" s="83"/>
      <c r="JVB17" s="83"/>
      <c r="JVC17" s="83"/>
      <c r="JVD17" s="83"/>
      <c r="JVE17" s="83"/>
      <c r="JVF17" s="83"/>
      <c r="JVG17" s="83"/>
      <c r="JVH17" s="83"/>
      <c r="JVI17" s="83"/>
      <c r="JVJ17" s="83"/>
      <c r="JVK17" s="83"/>
      <c r="JVL17" s="83"/>
      <c r="JVM17" s="83"/>
      <c r="JVN17" s="83"/>
      <c r="JVO17" s="83"/>
      <c r="JVP17" s="83"/>
      <c r="JVQ17" s="83"/>
      <c r="JVR17" s="83"/>
      <c r="JVS17" s="83"/>
      <c r="JVT17" s="83"/>
      <c r="JVU17" s="83"/>
      <c r="JVV17" s="83"/>
      <c r="JVW17" s="83"/>
      <c r="JVX17" s="83"/>
      <c r="JVY17" s="83"/>
      <c r="JVZ17" s="83"/>
      <c r="JWA17" s="83"/>
      <c r="JWB17" s="83"/>
      <c r="JWC17" s="83"/>
      <c r="JWD17" s="83"/>
      <c r="JWE17" s="83"/>
      <c r="JWF17" s="83"/>
      <c r="JWG17" s="83"/>
      <c r="JWH17" s="83"/>
      <c r="JWI17" s="83"/>
      <c r="JWJ17" s="83"/>
      <c r="JWK17" s="83"/>
      <c r="JWL17" s="83"/>
      <c r="JWM17" s="83"/>
      <c r="JWN17" s="83"/>
      <c r="JWO17" s="83"/>
      <c r="JWP17" s="83"/>
      <c r="JWQ17" s="83"/>
      <c r="JWR17" s="83"/>
      <c r="JWS17" s="83"/>
      <c r="JWT17" s="83"/>
      <c r="JWU17" s="83"/>
      <c r="JWV17" s="83"/>
      <c r="JWW17" s="83"/>
      <c r="JWX17" s="83"/>
      <c r="JWY17" s="83"/>
      <c r="JWZ17" s="83"/>
      <c r="JXA17" s="83"/>
      <c r="JXB17" s="83"/>
      <c r="JXC17" s="83"/>
      <c r="JXD17" s="83"/>
      <c r="JXE17" s="83"/>
      <c r="JXF17" s="83"/>
      <c r="JXG17" s="83"/>
      <c r="JXH17" s="83"/>
      <c r="JXI17" s="83"/>
      <c r="JXJ17" s="83"/>
      <c r="JXK17" s="83"/>
      <c r="JXL17" s="83"/>
      <c r="JXM17" s="83"/>
      <c r="JXN17" s="83"/>
      <c r="JXO17" s="83"/>
      <c r="JXP17" s="83"/>
      <c r="JXQ17" s="83"/>
      <c r="JXR17" s="83"/>
      <c r="JXS17" s="83"/>
      <c r="JXT17" s="83"/>
      <c r="JXU17" s="83"/>
      <c r="JXV17" s="83"/>
      <c r="JXW17" s="83"/>
      <c r="JXX17" s="83"/>
      <c r="JXY17" s="83"/>
      <c r="JXZ17" s="83"/>
      <c r="JYA17" s="83"/>
      <c r="JYB17" s="83"/>
      <c r="JYC17" s="83"/>
      <c r="JYD17" s="83"/>
      <c r="JYE17" s="83"/>
      <c r="JYF17" s="83"/>
      <c r="JYG17" s="83"/>
      <c r="JYH17" s="83"/>
      <c r="JYI17" s="83"/>
      <c r="JYJ17" s="83"/>
      <c r="JYK17" s="83"/>
      <c r="JYL17" s="83"/>
      <c r="JYM17" s="83"/>
      <c r="JYN17" s="83"/>
      <c r="JYO17" s="83"/>
      <c r="JYP17" s="83"/>
      <c r="JYQ17" s="83"/>
      <c r="JYR17" s="83"/>
      <c r="JYS17" s="83"/>
      <c r="JYT17" s="83"/>
      <c r="JYU17" s="83"/>
      <c r="JYV17" s="83"/>
      <c r="JYW17" s="83"/>
      <c r="JYX17" s="83"/>
      <c r="JYY17" s="83"/>
      <c r="JYZ17" s="83"/>
      <c r="JZA17" s="83"/>
      <c r="JZB17" s="83"/>
      <c r="JZC17" s="83"/>
      <c r="JZD17" s="83"/>
      <c r="JZE17" s="83"/>
      <c r="JZF17" s="83"/>
      <c r="JZG17" s="83"/>
      <c r="JZH17" s="83"/>
      <c r="JZI17" s="83"/>
      <c r="JZJ17" s="83"/>
      <c r="JZK17" s="83"/>
      <c r="JZL17" s="83"/>
      <c r="JZM17" s="83"/>
      <c r="JZN17" s="83"/>
      <c r="JZO17" s="83"/>
      <c r="JZP17" s="83"/>
      <c r="JZQ17" s="83"/>
      <c r="JZR17" s="83"/>
      <c r="JZS17" s="83"/>
      <c r="JZT17" s="83"/>
      <c r="JZU17" s="83"/>
      <c r="JZV17" s="83"/>
      <c r="JZW17" s="83"/>
      <c r="JZX17" s="83"/>
      <c r="JZY17" s="83"/>
      <c r="JZZ17" s="83"/>
      <c r="KAA17" s="83"/>
      <c r="KAB17" s="83"/>
      <c r="KAC17" s="83"/>
      <c r="KAD17" s="83"/>
      <c r="KAE17" s="83"/>
      <c r="KAF17" s="83"/>
      <c r="KAG17" s="83"/>
      <c r="KAH17" s="83"/>
      <c r="KAI17" s="83"/>
      <c r="KAJ17" s="83"/>
      <c r="KAK17" s="83"/>
      <c r="KAL17" s="83"/>
      <c r="KAM17" s="83"/>
      <c r="KAN17" s="83"/>
      <c r="KAO17" s="83"/>
      <c r="KAP17" s="83"/>
      <c r="KAQ17" s="83"/>
      <c r="KAR17" s="83"/>
      <c r="KAS17" s="83"/>
      <c r="KAT17" s="83"/>
      <c r="KAU17" s="83"/>
      <c r="KAV17" s="83"/>
      <c r="KAW17" s="83"/>
      <c r="KAX17" s="83"/>
      <c r="KAY17" s="83"/>
      <c r="KAZ17" s="83"/>
      <c r="KBA17" s="83"/>
      <c r="KBB17" s="83"/>
      <c r="KBC17" s="83"/>
      <c r="KBD17" s="83"/>
      <c r="KBE17" s="83"/>
      <c r="KBF17" s="83"/>
      <c r="KBG17" s="83"/>
      <c r="KBH17" s="83"/>
      <c r="KBI17" s="83"/>
      <c r="KBJ17" s="83"/>
      <c r="KBK17" s="83"/>
      <c r="KBL17" s="83"/>
      <c r="KBM17" s="83"/>
      <c r="KBN17" s="83"/>
      <c r="KBO17" s="83"/>
      <c r="KBP17" s="83"/>
      <c r="KBQ17" s="83"/>
      <c r="KBR17" s="83"/>
      <c r="KBS17" s="83"/>
      <c r="KBT17" s="83"/>
      <c r="KBU17" s="83"/>
      <c r="KBV17" s="83"/>
      <c r="KBW17" s="83"/>
      <c r="KBX17" s="83"/>
      <c r="KBY17" s="83"/>
      <c r="KBZ17" s="83"/>
      <c r="KCA17" s="83"/>
      <c r="KCB17" s="83"/>
      <c r="KCC17" s="83"/>
      <c r="KCD17" s="83"/>
      <c r="KCE17" s="83"/>
      <c r="KCF17" s="83"/>
      <c r="KCG17" s="83"/>
      <c r="KCH17" s="83"/>
      <c r="KCI17" s="83"/>
      <c r="KCJ17" s="83"/>
      <c r="KCK17" s="83"/>
      <c r="KCL17" s="83"/>
      <c r="KCM17" s="83"/>
      <c r="KCN17" s="83"/>
      <c r="KCO17" s="83"/>
      <c r="KCP17" s="83"/>
      <c r="KCQ17" s="83"/>
      <c r="KCR17" s="83"/>
      <c r="KCS17" s="83"/>
      <c r="KCT17" s="83"/>
      <c r="KCU17" s="83"/>
      <c r="KCV17" s="83"/>
      <c r="KCW17" s="83"/>
      <c r="KCX17" s="83"/>
      <c r="KCY17" s="83"/>
      <c r="KCZ17" s="83"/>
      <c r="KDA17" s="83"/>
      <c r="KDB17" s="83"/>
      <c r="KDC17" s="83"/>
      <c r="KDD17" s="83"/>
      <c r="KDE17" s="83"/>
      <c r="KDF17" s="83"/>
      <c r="KDG17" s="83"/>
      <c r="KDH17" s="83"/>
      <c r="KDI17" s="83"/>
      <c r="KDJ17" s="83"/>
      <c r="KDK17" s="83"/>
      <c r="KDL17" s="83"/>
      <c r="KDM17" s="83"/>
      <c r="KDN17" s="83"/>
      <c r="KDO17" s="83"/>
      <c r="KDP17" s="83"/>
      <c r="KDQ17" s="83"/>
      <c r="KDR17" s="83"/>
      <c r="KDS17" s="83"/>
      <c r="KDT17" s="83"/>
      <c r="KDU17" s="83"/>
      <c r="KDV17" s="83"/>
      <c r="KDW17" s="83"/>
      <c r="KDX17" s="83"/>
      <c r="KDY17" s="83"/>
      <c r="KDZ17" s="83"/>
      <c r="KEA17" s="83"/>
      <c r="KEB17" s="83"/>
      <c r="KEC17" s="83"/>
      <c r="KED17" s="83"/>
      <c r="KEE17" s="83"/>
      <c r="KEF17" s="83"/>
      <c r="KEG17" s="83"/>
      <c r="KEH17" s="83"/>
      <c r="KEI17" s="83"/>
      <c r="KEJ17" s="83"/>
      <c r="KEK17" s="83"/>
      <c r="KEL17" s="83"/>
      <c r="KEM17" s="83"/>
      <c r="KEN17" s="83"/>
      <c r="KEO17" s="83"/>
      <c r="KEP17" s="83"/>
      <c r="KEQ17" s="83"/>
      <c r="KER17" s="83"/>
      <c r="KES17" s="83"/>
      <c r="KET17" s="83"/>
      <c r="KEU17" s="83"/>
      <c r="KEV17" s="83"/>
      <c r="KEW17" s="83"/>
      <c r="KEX17" s="83"/>
      <c r="KEY17" s="83"/>
      <c r="KEZ17" s="83"/>
      <c r="KFA17" s="83"/>
      <c r="KFB17" s="83"/>
      <c r="KFC17" s="83"/>
      <c r="KFD17" s="83"/>
      <c r="KFE17" s="83"/>
      <c r="KFF17" s="83"/>
      <c r="KFG17" s="83"/>
      <c r="KFH17" s="83"/>
      <c r="KFI17" s="83"/>
      <c r="KFJ17" s="83"/>
      <c r="KFK17" s="83"/>
      <c r="KFL17" s="83"/>
      <c r="KFM17" s="83"/>
      <c r="KFN17" s="83"/>
      <c r="KFO17" s="83"/>
      <c r="KFP17" s="83"/>
      <c r="KFQ17" s="83"/>
      <c r="KFR17" s="83"/>
      <c r="KFS17" s="83"/>
      <c r="KFT17" s="83"/>
      <c r="KFU17" s="83"/>
      <c r="KFV17" s="83"/>
      <c r="KFW17" s="83"/>
      <c r="KFX17" s="83"/>
      <c r="KFY17" s="83"/>
      <c r="KFZ17" s="83"/>
      <c r="KGA17" s="83"/>
      <c r="KGB17" s="83"/>
      <c r="KGC17" s="83"/>
      <c r="KGD17" s="83"/>
      <c r="KGE17" s="83"/>
      <c r="KGF17" s="83"/>
      <c r="KGG17" s="83"/>
      <c r="KGH17" s="83"/>
      <c r="KGI17" s="83"/>
      <c r="KGJ17" s="83"/>
      <c r="KGK17" s="83"/>
      <c r="KGL17" s="83"/>
      <c r="KGM17" s="83"/>
      <c r="KGN17" s="83"/>
      <c r="KGO17" s="83"/>
      <c r="KGP17" s="83"/>
      <c r="KGQ17" s="83"/>
      <c r="KGR17" s="83"/>
      <c r="KGS17" s="83"/>
      <c r="KGT17" s="83"/>
      <c r="KGU17" s="83"/>
      <c r="KGV17" s="83"/>
      <c r="KGW17" s="83"/>
      <c r="KGX17" s="83"/>
      <c r="KGY17" s="83"/>
      <c r="KGZ17" s="83"/>
      <c r="KHA17" s="83"/>
      <c r="KHB17" s="83"/>
      <c r="KHC17" s="83"/>
      <c r="KHD17" s="83"/>
      <c r="KHE17" s="83"/>
      <c r="KHF17" s="83"/>
      <c r="KHG17" s="83"/>
      <c r="KHH17" s="83"/>
      <c r="KHI17" s="83"/>
      <c r="KHJ17" s="83"/>
      <c r="KHK17" s="83"/>
      <c r="KHL17" s="83"/>
      <c r="KHM17" s="83"/>
      <c r="KHN17" s="83"/>
      <c r="KHO17" s="83"/>
      <c r="KHP17" s="83"/>
      <c r="KHQ17" s="83"/>
      <c r="KHR17" s="83"/>
      <c r="KHS17" s="83"/>
      <c r="KHT17" s="83"/>
      <c r="KHU17" s="83"/>
      <c r="KHV17" s="83"/>
      <c r="KHW17" s="83"/>
      <c r="KHX17" s="83"/>
      <c r="KHY17" s="83"/>
      <c r="KHZ17" s="83"/>
      <c r="KIA17" s="83"/>
      <c r="KIB17" s="83"/>
      <c r="KIC17" s="83"/>
      <c r="KID17" s="83"/>
      <c r="KIE17" s="83"/>
      <c r="KIF17" s="83"/>
      <c r="KIG17" s="83"/>
      <c r="KIH17" s="83"/>
      <c r="KII17" s="83"/>
      <c r="KIJ17" s="83"/>
      <c r="KIK17" s="83"/>
      <c r="KIL17" s="83"/>
      <c r="KIM17" s="83"/>
      <c r="KIN17" s="83"/>
      <c r="KIO17" s="83"/>
      <c r="KIP17" s="83"/>
      <c r="KIQ17" s="83"/>
      <c r="KIR17" s="83"/>
      <c r="KIS17" s="83"/>
      <c r="KIT17" s="83"/>
      <c r="KIU17" s="83"/>
      <c r="KIV17" s="83"/>
      <c r="KIW17" s="83"/>
      <c r="KIX17" s="83"/>
      <c r="KIY17" s="83"/>
      <c r="KIZ17" s="83"/>
      <c r="KJA17" s="83"/>
      <c r="KJB17" s="83"/>
      <c r="KJC17" s="83"/>
      <c r="KJD17" s="83"/>
      <c r="KJE17" s="83"/>
      <c r="KJF17" s="83"/>
      <c r="KJG17" s="83"/>
      <c r="KJH17" s="83"/>
      <c r="KJI17" s="83"/>
      <c r="KJJ17" s="83"/>
      <c r="KJK17" s="83"/>
      <c r="KJL17" s="83"/>
      <c r="KJM17" s="83"/>
      <c r="KJN17" s="83"/>
      <c r="KJO17" s="83"/>
      <c r="KJP17" s="83"/>
      <c r="KJQ17" s="83"/>
      <c r="KJR17" s="83"/>
      <c r="KJS17" s="83"/>
      <c r="KJT17" s="83"/>
      <c r="KJU17" s="83"/>
      <c r="KJV17" s="83"/>
      <c r="KJW17" s="83"/>
      <c r="KJX17" s="83"/>
      <c r="KJY17" s="83"/>
      <c r="KJZ17" s="83"/>
      <c r="KKA17" s="83"/>
      <c r="KKB17" s="83"/>
      <c r="KKC17" s="83"/>
      <c r="KKD17" s="83"/>
      <c r="KKE17" s="83"/>
      <c r="KKF17" s="83"/>
      <c r="KKG17" s="83"/>
      <c r="KKH17" s="83"/>
      <c r="KKI17" s="83"/>
      <c r="KKJ17" s="83"/>
      <c r="KKK17" s="83"/>
      <c r="KKL17" s="83"/>
      <c r="KKM17" s="83"/>
      <c r="KKN17" s="83"/>
      <c r="KKO17" s="83"/>
      <c r="KKP17" s="83"/>
      <c r="KKQ17" s="83"/>
      <c r="KKR17" s="83"/>
      <c r="KKS17" s="83"/>
      <c r="KKT17" s="83"/>
      <c r="KKU17" s="83"/>
      <c r="KKV17" s="83"/>
      <c r="KKW17" s="83"/>
      <c r="KKX17" s="83"/>
      <c r="KKY17" s="83"/>
      <c r="KKZ17" s="83"/>
      <c r="KLA17" s="83"/>
      <c r="KLB17" s="83"/>
      <c r="KLC17" s="83"/>
      <c r="KLD17" s="83"/>
      <c r="KLE17" s="83"/>
      <c r="KLF17" s="83"/>
      <c r="KLG17" s="83"/>
      <c r="KLH17" s="83"/>
      <c r="KLI17" s="83"/>
      <c r="KLJ17" s="83"/>
      <c r="KLK17" s="83"/>
      <c r="KLL17" s="83"/>
      <c r="KLM17" s="83"/>
      <c r="KLN17" s="83"/>
      <c r="KLO17" s="83"/>
      <c r="KLP17" s="83"/>
      <c r="KLQ17" s="83"/>
      <c r="KLR17" s="83"/>
      <c r="KLS17" s="83"/>
      <c r="KLT17" s="83"/>
      <c r="KLU17" s="83"/>
      <c r="KLV17" s="83"/>
      <c r="KLW17" s="83"/>
      <c r="KLX17" s="83"/>
      <c r="KLY17" s="83"/>
      <c r="KLZ17" s="83"/>
      <c r="KMA17" s="83"/>
      <c r="KMB17" s="83"/>
      <c r="KMC17" s="83"/>
      <c r="KMD17" s="83"/>
      <c r="KME17" s="83"/>
      <c r="KMF17" s="83"/>
      <c r="KMG17" s="83"/>
      <c r="KMH17" s="83"/>
      <c r="KMI17" s="83"/>
      <c r="KMJ17" s="83"/>
      <c r="KMK17" s="83"/>
      <c r="KML17" s="83"/>
      <c r="KMM17" s="83"/>
      <c r="KMN17" s="83"/>
      <c r="KMO17" s="83"/>
      <c r="KMP17" s="83"/>
      <c r="KMQ17" s="83"/>
      <c r="KMR17" s="83"/>
      <c r="KMS17" s="83"/>
      <c r="KMT17" s="83"/>
      <c r="KMU17" s="83"/>
      <c r="KMV17" s="83"/>
      <c r="KMW17" s="83"/>
      <c r="KMX17" s="83"/>
      <c r="KMY17" s="83"/>
      <c r="KMZ17" s="83"/>
      <c r="KNA17" s="83"/>
      <c r="KNB17" s="83"/>
      <c r="KNC17" s="83"/>
      <c r="KND17" s="83"/>
      <c r="KNE17" s="83"/>
      <c r="KNF17" s="83"/>
      <c r="KNG17" s="83"/>
      <c r="KNH17" s="83"/>
      <c r="KNI17" s="83"/>
      <c r="KNJ17" s="83"/>
      <c r="KNK17" s="83"/>
      <c r="KNL17" s="83"/>
      <c r="KNM17" s="83"/>
      <c r="KNN17" s="83"/>
      <c r="KNO17" s="83"/>
      <c r="KNP17" s="83"/>
      <c r="KNQ17" s="83"/>
      <c r="KNR17" s="83"/>
      <c r="KNS17" s="83"/>
      <c r="KNT17" s="83"/>
      <c r="KNU17" s="83"/>
      <c r="KNV17" s="83"/>
      <c r="KNW17" s="83"/>
      <c r="KNX17" s="83"/>
      <c r="KNY17" s="83"/>
      <c r="KNZ17" s="83"/>
      <c r="KOA17" s="83"/>
      <c r="KOB17" s="83"/>
      <c r="KOC17" s="83"/>
      <c r="KOD17" s="83"/>
      <c r="KOE17" s="83"/>
      <c r="KOF17" s="83"/>
      <c r="KOG17" s="83"/>
      <c r="KOH17" s="83"/>
      <c r="KOI17" s="83"/>
      <c r="KOJ17" s="83"/>
      <c r="KOK17" s="83"/>
      <c r="KOL17" s="83"/>
      <c r="KOM17" s="83"/>
      <c r="KON17" s="83"/>
      <c r="KOO17" s="83"/>
      <c r="KOP17" s="83"/>
      <c r="KOQ17" s="83"/>
      <c r="KOR17" s="83"/>
      <c r="KOS17" s="83"/>
      <c r="KOT17" s="83"/>
      <c r="KOU17" s="83"/>
      <c r="KOV17" s="83"/>
      <c r="KOW17" s="83"/>
      <c r="KOX17" s="83"/>
      <c r="KOY17" s="83"/>
      <c r="KOZ17" s="83"/>
      <c r="KPA17" s="83"/>
      <c r="KPB17" s="83"/>
      <c r="KPC17" s="83"/>
      <c r="KPD17" s="83"/>
      <c r="KPE17" s="83"/>
      <c r="KPF17" s="83"/>
      <c r="KPG17" s="83"/>
      <c r="KPH17" s="83"/>
      <c r="KPI17" s="83"/>
      <c r="KPJ17" s="83"/>
      <c r="KPK17" s="83"/>
      <c r="KPL17" s="83"/>
      <c r="KPM17" s="83"/>
      <c r="KPN17" s="83"/>
      <c r="KPO17" s="83"/>
      <c r="KPP17" s="83"/>
      <c r="KPQ17" s="83"/>
      <c r="KPR17" s="83"/>
      <c r="KPS17" s="83"/>
      <c r="KPT17" s="83"/>
      <c r="KPU17" s="83"/>
      <c r="KPV17" s="83"/>
      <c r="KPW17" s="83"/>
      <c r="KPX17" s="83"/>
      <c r="KPY17" s="83"/>
      <c r="KPZ17" s="83"/>
      <c r="KQA17" s="83"/>
      <c r="KQB17" s="83"/>
      <c r="KQC17" s="83"/>
      <c r="KQD17" s="83"/>
      <c r="KQE17" s="83"/>
      <c r="KQF17" s="83"/>
      <c r="KQG17" s="83"/>
      <c r="KQH17" s="83"/>
      <c r="KQI17" s="83"/>
      <c r="KQJ17" s="83"/>
      <c r="KQK17" s="83"/>
      <c r="KQL17" s="83"/>
      <c r="KQM17" s="83"/>
      <c r="KQN17" s="83"/>
      <c r="KQO17" s="83"/>
      <c r="KQP17" s="83"/>
      <c r="KQQ17" s="83"/>
      <c r="KQR17" s="83"/>
      <c r="KQS17" s="83"/>
      <c r="KQT17" s="83"/>
      <c r="KQU17" s="83"/>
      <c r="KQV17" s="83"/>
      <c r="KQW17" s="83"/>
      <c r="KQX17" s="83"/>
      <c r="KQY17" s="83"/>
      <c r="KQZ17" s="83"/>
      <c r="KRA17" s="83"/>
      <c r="KRB17" s="83"/>
      <c r="KRC17" s="83"/>
      <c r="KRD17" s="83"/>
      <c r="KRE17" s="83"/>
      <c r="KRF17" s="83"/>
      <c r="KRG17" s="83"/>
      <c r="KRH17" s="83"/>
      <c r="KRI17" s="83"/>
      <c r="KRJ17" s="83"/>
      <c r="KRK17" s="83"/>
      <c r="KRL17" s="83"/>
      <c r="KRM17" s="83"/>
      <c r="KRN17" s="83"/>
      <c r="KRO17" s="83"/>
      <c r="KRP17" s="83"/>
      <c r="KRQ17" s="83"/>
      <c r="KRR17" s="83"/>
      <c r="KRS17" s="83"/>
      <c r="KRT17" s="83"/>
      <c r="KRU17" s="83"/>
      <c r="KRV17" s="83"/>
      <c r="KRW17" s="83"/>
      <c r="KRX17" s="83"/>
      <c r="KRY17" s="83"/>
      <c r="KRZ17" s="83"/>
      <c r="KSA17" s="83"/>
      <c r="KSB17" s="83"/>
      <c r="KSC17" s="83"/>
      <c r="KSD17" s="83"/>
      <c r="KSE17" s="83"/>
      <c r="KSF17" s="83"/>
      <c r="KSG17" s="83"/>
      <c r="KSH17" s="83"/>
      <c r="KSI17" s="83"/>
      <c r="KSJ17" s="83"/>
      <c r="KSK17" s="83"/>
      <c r="KSL17" s="83"/>
      <c r="KSM17" s="83"/>
      <c r="KSN17" s="83"/>
      <c r="KSO17" s="83"/>
      <c r="KSP17" s="83"/>
      <c r="KSQ17" s="83"/>
      <c r="KSR17" s="83"/>
      <c r="KSS17" s="83"/>
      <c r="KST17" s="83"/>
      <c r="KSU17" s="83"/>
      <c r="KSV17" s="83"/>
      <c r="KSW17" s="83"/>
      <c r="KSX17" s="83"/>
      <c r="KSY17" s="83"/>
      <c r="KSZ17" s="83"/>
      <c r="KTA17" s="83"/>
      <c r="KTB17" s="83"/>
      <c r="KTC17" s="83"/>
      <c r="KTD17" s="83"/>
      <c r="KTE17" s="83"/>
      <c r="KTF17" s="83"/>
      <c r="KTG17" s="83"/>
      <c r="KTH17" s="83"/>
      <c r="KTI17" s="83"/>
      <c r="KTJ17" s="83"/>
      <c r="KTK17" s="83"/>
      <c r="KTL17" s="83"/>
      <c r="KTM17" s="83"/>
      <c r="KTN17" s="83"/>
      <c r="KTO17" s="83"/>
      <c r="KTP17" s="83"/>
      <c r="KTQ17" s="83"/>
      <c r="KTR17" s="83"/>
      <c r="KTS17" s="83"/>
      <c r="KTT17" s="83"/>
      <c r="KTU17" s="83"/>
      <c r="KTV17" s="83"/>
      <c r="KTW17" s="83"/>
      <c r="KTX17" s="83"/>
      <c r="KTY17" s="83"/>
      <c r="KTZ17" s="83"/>
      <c r="KUA17" s="83"/>
      <c r="KUB17" s="83"/>
      <c r="KUC17" s="83"/>
      <c r="KUD17" s="83"/>
      <c r="KUE17" s="83"/>
      <c r="KUF17" s="83"/>
      <c r="KUG17" s="83"/>
      <c r="KUH17" s="83"/>
      <c r="KUI17" s="83"/>
      <c r="KUJ17" s="83"/>
      <c r="KUK17" s="83"/>
      <c r="KUL17" s="83"/>
      <c r="KUM17" s="83"/>
      <c r="KUN17" s="83"/>
      <c r="KUO17" s="83"/>
      <c r="KUP17" s="83"/>
      <c r="KUQ17" s="83"/>
      <c r="KUR17" s="83"/>
      <c r="KUS17" s="83"/>
      <c r="KUT17" s="83"/>
      <c r="KUU17" s="83"/>
      <c r="KUV17" s="83"/>
      <c r="KUW17" s="83"/>
      <c r="KUX17" s="83"/>
      <c r="KUY17" s="83"/>
      <c r="KUZ17" s="83"/>
      <c r="KVA17" s="83"/>
      <c r="KVB17" s="83"/>
      <c r="KVC17" s="83"/>
      <c r="KVD17" s="83"/>
      <c r="KVE17" s="83"/>
      <c r="KVF17" s="83"/>
      <c r="KVG17" s="83"/>
      <c r="KVH17" s="83"/>
      <c r="KVI17" s="83"/>
      <c r="KVJ17" s="83"/>
      <c r="KVK17" s="83"/>
      <c r="KVL17" s="83"/>
      <c r="KVM17" s="83"/>
      <c r="KVN17" s="83"/>
      <c r="KVO17" s="83"/>
      <c r="KVP17" s="83"/>
      <c r="KVQ17" s="83"/>
      <c r="KVR17" s="83"/>
      <c r="KVS17" s="83"/>
      <c r="KVT17" s="83"/>
      <c r="KVU17" s="83"/>
      <c r="KVV17" s="83"/>
      <c r="KVW17" s="83"/>
      <c r="KVX17" s="83"/>
      <c r="KVY17" s="83"/>
      <c r="KVZ17" s="83"/>
      <c r="KWA17" s="83"/>
      <c r="KWB17" s="83"/>
      <c r="KWC17" s="83"/>
      <c r="KWD17" s="83"/>
      <c r="KWE17" s="83"/>
      <c r="KWF17" s="83"/>
      <c r="KWG17" s="83"/>
      <c r="KWH17" s="83"/>
      <c r="KWI17" s="83"/>
      <c r="KWJ17" s="83"/>
      <c r="KWK17" s="83"/>
      <c r="KWL17" s="83"/>
      <c r="KWM17" s="83"/>
      <c r="KWN17" s="83"/>
      <c r="KWO17" s="83"/>
      <c r="KWP17" s="83"/>
      <c r="KWQ17" s="83"/>
      <c r="KWR17" s="83"/>
      <c r="KWS17" s="83"/>
      <c r="KWT17" s="83"/>
      <c r="KWU17" s="83"/>
      <c r="KWV17" s="83"/>
      <c r="KWW17" s="83"/>
      <c r="KWX17" s="83"/>
      <c r="KWY17" s="83"/>
      <c r="KWZ17" s="83"/>
      <c r="KXA17" s="83"/>
      <c r="KXB17" s="83"/>
      <c r="KXC17" s="83"/>
      <c r="KXD17" s="83"/>
      <c r="KXE17" s="83"/>
      <c r="KXF17" s="83"/>
      <c r="KXG17" s="83"/>
      <c r="KXH17" s="83"/>
      <c r="KXI17" s="83"/>
      <c r="KXJ17" s="83"/>
      <c r="KXK17" s="83"/>
      <c r="KXL17" s="83"/>
      <c r="KXM17" s="83"/>
      <c r="KXN17" s="83"/>
      <c r="KXO17" s="83"/>
      <c r="KXP17" s="83"/>
      <c r="KXQ17" s="83"/>
      <c r="KXR17" s="83"/>
      <c r="KXS17" s="83"/>
      <c r="KXT17" s="83"/>
      <c r="KXU17" s="83"/>
      <c r="KXV17" s="83"/>
      <c r="KXW17" s="83"/>
      <c r="KXX17" s="83"/>
      <c r="KXY17" s="83"/>
      <c r="KXZ17" s="83"/>
      <c r="KYA17" s="83"/>
      <c r="KYB17" s="83"/>
      <c r="KYC17" s="83"/>
      <c r="KYD17" s="83"/>
      <c r="KYE17" s="83"/>
      <c r="KYF17" s="83"/>
      <c r="KYG17" s="83"/>
      <c r="KYH17" s="83"/>
      <c r="KYI17" s="83"/>
      <c r="KYJ17" s="83"/>
      <c r="KYK17" s="83"/>
      <c r="KYL17" s="83"/>
      <c r="KYM17" s="83"/>
      <c r="KYN17" s="83"/>
      <c r="KYO17" s="83"/>
      <c r="KYP17" s="83"/>
      <c r="KYQ17" s="83"/>
      <c r="KYR17" s="83"/>
      <c r="KYS17" s="83"/>
      <c r="KYT17" s="83"/>
      <c r="KYU17" s="83"/>
      <c r="KYV17" s="83"/>
      <c r="KYW17" s="83"/>
      <c r="KYX17" s="83"/>
      <c r="KYY17" s="83"/>
      <c r="KYZ17" s="83"/>
      <c r="KZA17" s="83"/>
      <c r="KZB17" s="83"/>
      <c r="KZC17" s="83"/>
      <c r="KZD17" s="83"/>
      <c r="KZE17" s="83"/>
      <c r="KZF17" s="83"/>
      <c r="KZG17" s="83"/>
      <c r="KZH17" s="83"/>
      <c r="KZI17" s="83"/>
      <c r="KZJ17" s="83"/>
      <c r="KZK17" s="83"/>
      <c r="KZL17" s="83"/>
      <c r="KZM17" s="83"/>
      <c r="KZN17" s="83"/>
      <c r="KZO17" s="83"/>
      <c r="KZP17" s="83"/>
      <c r="KZQ17" s="83"/>
      <c r="KZR17" s="83"/>
      <c r="KZS17" s="83"/>
      <c r="KZT17" s="83"/>
      <c r="KZU17" s="83"/>
      <c r="KZV17" s="83"/>
      <c r="KZW17" s="83"/>
      <c r="KZX17" s="83"/>
      <c r="KZY17" s="83"/>
      <c r="KZZ17" s="83"/>
      <c r="LAA17" s="83"/>
      <c r="LAB17" s="83"/>
      <c r="LAC17" s="83"/>
      <c r="LAD17" s="83"/>
      <c r="LAE17" s="83"/>
      <c r="LAF17" s="83"/>
      <c r="LAG17" s="83"/>
      <c r="LAH17" s="83"/>
      <c r="LAI17" s="83"/>
      <c r="LAJ17" s="83"/>
      <c r="LAK17" s="83"/>
      <c r="LAL17" s="83"/>
      <c r="LAM17" s="83"/>
      <c r="LAN17" s="83"/>
      <c r="LAO17" s="83"/>
      <c r="LAP17" s="83"/>
      <c r="LAQ17" s="83"/>
      <c r="LAR17" s="83"/>
      <c r="LAS17" s="83"/>
      <c r="LAT17" s="83"/>
      <c r="LAU17" s="83"/>
      <c r="LAV17" s="83"/>
      <c r="LAW17" s="83"/>
      <c r="LAX17" s="83"/>
      <c r="LAY17" s="83"/>
      <c r="LAZ17" s="83"/>
      <c r="LBA17" s="83"/>
      <c r="LBB17" s="83"/>
      <c r="LBC17" s="83"/>
      <c r="LBD17" s="83"/>
      <c r="LBE17" s="83"/>
      <c r="LBF17" s="83"/>
      <c r="LBG17" s="83"/>
      <c r="LBH17" s="83"/>
      <c r="LBI17" s="83"/>
      <c r="LBJ17" s="83"/>
      <c r="LBK17" s="83"/>
      <c r="LBL17" s="83"/>
      <c r="LBM17" s="83"/>
      <c r="LBN17" s="83"/>
      <c r="LBO17" s="83"/>
      <c r="LBP17" s="83"/>
      <c r="LBQ17" s="83"/>
      <c r="LBR17" s="83"/>
      <c r="LBS17" s="83"/>
      <c r="LBT17" s="83"/>
      <c r="LBU17" s="83"/>
      <c r="LBV17" s="83"/>
      <c r="LBW17" s="83"/>
      <c r="LBX17" s="83"/>
      <c r="LBY17" s="83"/>
      <c r="LBZ17" s="83"/>
      <c r="LCA17" s="83"/>
      <c r="LCB17" s="83"/>
      <c r="LCC17" s="83"/>
      <c r="LCD17" s="83"/>
      <c r="LCE17" s="83"/>
      <c r="LCF17" s="83"/>
      <c r="LCG17" s="83"/>
      <c r="LCH17" s="83"/>
      <c r="LCI17" s="83"/>
      <c r="LCJ17" s="83"/>
      <c r="LCK17" s="83"/>
      <c r="LCL17" s="83"/>
      <c r="LCM17" s="83"/>
      <c r="LCN17" s="83"/>
      <c r="LCO17" s="83"/>
      <c r="LCP17" s="83"/>
      <c r="LCQ17" s="83"/>
      <c r="LCR17" s="83"/>
      <c r="LCS17" s="83"/>
      <c r="LCT17" s="83"/>
      <c r="LCU17" s="83"/>
      <c r="LCV17" s="83"/>
      <c r="LCW17" s="83"/>
      <c r="LCX17" s="83"/>
      <c r="LCY17" s="83"/>
      <c r="LCZ17" s="83"/>
      <c r="LDA17" s="83"/>
      <c r="LDB17" s="83"/>
      <c r="LDC17" s="83"/>
      <c r="LDD17" s="83"/>
      <c r="LDE17" s="83"/>
      <c r="LDF17" s="83"/>
      <c r="LDG17" s="83"/>
      <c r="LDH17" s="83"/>
      <c r="LDI17" s="83"/>
      <c r="LDJ17" s="83"/>
      <c r="LDK17" s="83"/>
      <c r="LDL17" s="83"/>
      <c r="LDM17" s="83"/>
      <c r="LDN17" s="83"/>
      <c r="LDO17" s="83"/>
      <c r="LDP17" s="83"/>
      <c r="LDQ17" s="83"/>
      <c r="LDR17" s="83"/>
      <c r="LDS17" s="83"/>
      <c r="LDT17" s="83"/>
      <c r="LDU17" s="83"/>
      <c r="LDV17" s="83"/>
      <c r="LDW17" s="83"/>
      <c r="LDX17" s="83"/>
      <c r="LDY17" s="83"/>
      <c r="LDZ17" s="83"/>
      <c r="LEA17" s="83"/>
      <c r="LEB17" s="83"/>
      <c r="LEC17" s="83"/>
      <c r="LED17" s="83"/>
      <c r="LEE17" s="83"/>
      <c r="LEF17" s="83"/>
      <c r="LEG17" s="83"/>
      <c r="LEH17" s="83"/>
      <c r="LEI17" s="83"/>
      <c r="LEJ17" s="83"/>
      <c r="LEK17" s="83"/>
      <c r="LEL17" s="83"/>
      <c r="LEM17" s="83"/>
      <c r="LEN17" s="83"/>
      <c r="LEO17" s="83"/>
      <c r="LEP17" s="83"/>
      <c r="LEQ17" s="83"/>
      <c r="LER17" s="83"/>
      <c r="LES17" s="83"/>
      <c r="LET17" s="83"/>
      <c r="LEU17" s="83"/>
      <c r="LEV17" s="83"/>
      <c r="LEW17" s="83"/>
      <c r="LEX17" s="83"/>
      <c r="LEY17" s="83"/>
      <c r="LEZ17" s="83"/>
      <c r="LFA17" s="83"/>
      <c r="LFB17" s="83"/>
      <c r="LFC17" s="83"/>
      <c r="LFD17" s="83"/>
      <c r="LFE17" s="83"/>
      <c r="LFF17" s="83"/>
      <c r="LFG17" s="83"/>
      <c r="LFH17" s="83"/>
      <c r="LFI17" s="83"/>
      <c r="LFJ17" s="83"/>
      <c r="LFK17" s="83"/>
      <c r="LFL17" s="83"/>
      <c r="LFM17" s="83"/>
      <c r="LFN17" s="83"/>
      <c r="LFO17" s="83"/>
      <c r="LFP17" s="83"/>
      <c r="LFQ17" s="83"/>
      <c r="LFR17" s="83"/>
      <c r="LFS17" s="83"/>
      <c r="LFT17" s="83"/>
      <c r="LFU17" s="83"/>
      <c r="LFV17" s="83"/>
      <c r="LFW17" s="83"/>
      <c r="LFX17" s="83"/>
      <c r="LFY17" s="83"/>
      <c r="LFZ17" s="83"/>
      <c r="LGA17" s="83"/>
      <c r="LGB17" s="83"/>
      <c r="LGC17" s="83"/>
      <c r="LGD17" s="83"/>
      <c r="LGE17" s="83"/>
      <c r="LGF17" s="83"/>
      <c r="LGG17" s="83"/>
      <c r="LGH17" s="83"/>
      <c r="LGI17" s="83"/>
      <c r="LGJ17" s="83"/>
      <c r="LGK17" s="83"/>
      <c r="LGL17" s="83"/>
      <c r="LGM17" s="83"/>
      <c r="LGN17" s="83"/>
      <c r="LGO17" s="83"/>
      <c r="LGP17" s="83"/>
      <c r="LGQ17" s="83"/>
      <c r="LGR17" s="83"/>
      <c r="LGS17" s="83"/>
      <c r="LGT17" s="83"/>
      <c r="LGU17" s="83"/>
      <c r="LGV17" s="83"/>
      <c r="LGW17" s="83"/>
      <c r="LGX17" s="83"/>
      <c r="LGY17" s="83"/>
      <c r="LGZ17" s="83"/>
      <c r="LHA17" s="83"/>
      <c r="LHB17" s="83"/>
      <c r="LHC17" s="83"/>
      <c r="LHD17" s="83"/>
      <c r="LHE17" s="83"/>
      <c r="LHF17" s="83"/>
      <c r="LHG17" s="83"/>
      <c r="LHH17" s="83"/>
      <c r="LHI17" s="83"/>
      <c r="LHJ17" s="83"/>
      <c r="LHK17" s="83"/>
      <c r="LHL17" s="83"/>
      <c r="LHM17" s="83"/>
      <c r="LHN17" s="83"/>
      <c r="LHO17" s="83"/>
      <c r="LHP17" s="83"/>
      <c r="LHQ17" s="83"/>
      <c r="LHR17" s="83"/>
      <c r="LHS17" s="83"/>
      <c r="LHT17" s="83"/>
      <c r="LHU17" s="83"/>
      <c r="LHV17" s="83"/>
      <c r="LHW17" s="83"/>
      <c r="LHX17" s="83"/>
      <c r="LHY17" s="83"/>
      <c r="LHZ17" s="83"/>
      <c r="LIA17" s="83"/>
      <c r="LIB17" s="83"/>
      <c r="LIC17" s="83"/>
      <c r="LID17" s="83"/>
      <c r="LIE17" s="83"/>
      <c r="LIF17" s="83"/>
      <c r="LIG17" s="83"/>
      <c r="LIH17" s="83"/>
      <c r="LII17" s="83"/>
      <c r="LIJ17" s="83"/>
      <c r="LIK17" s="83"/>
      <c r="LIL17" s="83"/>
      <c r="LIM17" s="83"/>
      <c r="LIN17" s="83"/>
      <c r="LIO17" s="83"/>
      <c r="LIP17" s="83"/>
      <c r="LIQ17" s="83"/>
      <c r="LIR17" s="83"/>
      <c r="LIS17" s="83"/>
      <c r="LIT17" s="83"/>
      <c r="LIU17" s="83"/>
      <c r="LIV17" s="83"/>
      <c r="LIW17" s="83"/>
      <c r="LIX17" s="83"/>
      <c r="LIY17" s="83"/>
      <c r="LIZ17" s="83"/>
      <c r="LJA17" s="83"/>
      <c r="LJB17" s="83"/>
      <c r="LJC17" s="83"/>
      <c r="LJD17" s="83"/>
      <c r="LJE17" s="83"/>
      <c r="LJF17" s="83"/>
      <c r="LJG17" s="83"/>
      <c r="LJH17" s="83"/>
      <c r="LJI17" s="83"/>
      <c r="LJJ17" s="83"/>
      <c r="LJK17" s="83"/>
      <c r="LJL17" s="83"/>
      <c r="LJM17" s="83"/>
      <c r="LJN17" s="83"/>
      <c r="LJO17" s="83"/>
      <c r="LJP17" s="83"/>
      <c r="LJQ17" s="83"/>
      <c r="LJR17" s="83"/>
      <c r="LJS17" s="83"/>
      <c r="LJT17" s="83"/>
      <c r="LJU17" s="83"/>
      <c r="LJV17" s="83"/>
      <c r="LJW17" s="83"/>
      <c r="LJX17" s="83"/>
      <c r="LJY17" s="83"/>
      <c r="LJZ17" s="83"/>
      <c r="LKA17" s="83"/>
      <c r="LKB17" s="83"/>
      <c r="LKC17" s="83"/>
      <c r="LKD17" s="83"/>
      <c r="LKE17" s="83"/>
      <c r="LKF17" s="83"/>
      <c r="LKG17" s="83"/>
      <c r="LKH17" s="83"/>
      <c r="LKI17" s="83"/>
      <c r="LKJ17" s="83"/>
      <c r="LKK17" s="83"/>
      <c r="LKL17" s="83"/>
      <c r="LKM17" s="83"/>
      <c r="LKN17" s="83"/>
      <c r="LKO17" s="83"/>
      <c r="LKP17" s="83"/>
      <c r="LKQ17" s="83"/>
      <c r="LKR17" s="83"/>
      <c r="LKS17" s="83"/>
      <c r="LKT17" s="83"/>
      <c r="LKU17" s="83"/>
      <c r="LKV17" s="83"/>
      <c r="LKW17" s="83"/>
      <c r="LKX17" s="83"/>
      <c r="LKY17" s="83"/>
      <c r="LKZ17" s="83"/>
      <c r="LLA17" s="83"/>
      <c r="LLB17" s="83"/>
      <c r="LLC17" s="83"/>
      <c r="LLD17" s="83"/>
      <c r="LLE17" s="83"/>
      <c r="LLF17" s="83"/>
      <c r="LLG17" s="83"/>
      <c r="LLH17" s="83"/>
      <c r="LLI17" s="83"/>
      <c r="LLJ17" s="83"/>
      <c r="LLK17" s="83"/>
      <c r="LLL17" s="83"/>
      <c r="LLM17" s="83"/>
      <c r="LLN17" s="83"/>
      <c r="LLO17" s="83"/>
      <c r="LLP17" s="83"/>
      <c r="LLQ17" s="83"/>
      <c r="LLR17" s="83"/>
      <c r="LLS17" s="83"/>
      <c r="LLT17" s="83"/>
      <c r="LLU17" s="83"/>
      <c r="LLV17" s="83"/>
      <c r="LLW17" s="83"/>
      <c r="LLX17" s="83"/>
      <c r="LLY17" s="83"/>
      <c r="LLZ17" s="83"/>
      <c r="LMA17" s="83"/>
      <c r="LMB17" s="83"/>
      <c r="LMC17" s="83"/>
      <c r="LMD17" s="83"/>
      <c r="LME17" s="83"/>
      <c r="LMF17" s="83"/>
      <c r="LMG17" s="83"/>
      <c r="LMH17" s="83"/>
      <c r="LMI17" s="83"/>
      <c r="LMJ17" s="83"/>
      <c r="LMK17" s="83"/>
      <c r="LML17" s="83"/>
      <c r="LMM17" s="83"/>
      <c r="LMN17" s="83"/>
      <c r="LMO17" s="83"/>
      <c r="LMP17" s="83"/>
      <c r="LMQ17" s="83"/>
      <c r="LMR17" s="83"/>
      <c r="LMS17" s="83"/>
      <c r="LMT17" s="83"/>
      <c r="LMU17" s="83"/>
      <c r="LMV17" s="83"/>
      <c r="LMW17" s="83"/>
      <c r="LMX17" s="83"/>
      <c r="LMY17" s="83"/>
      <c r="LMZ17" s="83"/>
      <c r="LNA17" s="83"/>
      <c r="LNB17" s="83"/>
      <c r="LNC17" s="83"/>
      <c r="LND17" s="83"/>
      <c r="LNE17" s="83"/>
      <c r="LNF17" s="83"/>
      <c r="LNG17" s="83"/>
      <c r="LNH17" s="83"/>
      <c r="LNI17" s="83"/>
      <c r="LNJ17" s="83"/>
      <c r="LNK17" s="83"/>
      <c r="LNL17" s="83"/>
      <c r="LNM17" s="83"/>
      <c r="LNN17" s="83"/>
      <c r="LNO17" s="83"/>
      <c r="LNP17" s="83"/>
      <c r="LNQ17" s="83"/>
      <c r="LNR17" s="83"/>
      <c r="LNS17" s="83"/>
      <c r="LNT17" s="83"/>
      <c r="LNU17" s="83"/>
      <c r="LNV17" s="83"/>
      <c r="LNW17" s="83"/>
      <c r="LNX17" s="83"/>
      <c r="LNY17" s="83"/>
      <c r="LNZ17" s="83"/>
      <c r="LOA17" s="83"/>
      <c r="LOB17" s="83"/>
      <c r="LOC17" s="83"/>
      <c r="LOD17" s="83"/>
      <c r="LOE17" s="83"/>
      <c r="LOF17" s="83"/>
      <c r="LOG17" s="83"/>
      <c r="LOH17" s="83"/>
      <c r="LOI17" s="83"/>
      <c r="LOJ17" s="83"/>
      <c r="LOK17" s="83"/>
      <c r="LOL17" s="83"/>
      <c r="LOM17" s="83"/>
      <c r="LON17" s="83"/>
      <c r="LOO17" s="83"/>
      <c r="LOP17" s="83"/>
      <c r="LOQ17" s="83"/>
      <c r="LOR17" s="83"/>
      <c r="LOS17" s="83"/>
      <c r="LOT17" s="83"/>
      <c r="LOU17" s="83"/>
      <c r="LOV17" s="83"/>
      <c r="LOW17" s="83"/>
      <c r="LOX17" s="83"/>
      <c r="LOY17" s="83"/>
      <c r="LOZ17" s="83"/>
      <c r="LPA17" s="83"/>
      <c r="LPB17" s="83"/>
      <c r="LPC17" s="83"/>
      <c r="LPD17" s="83"/>
      <c r="LPE17" s="83"/>
      <c r="LPF17" s="83"/>
      <c r="LPG17" s="83"/>
      <c r="LPH17" s="83"/>
      <c r="LPI17" s="83"/>
      <c r="LPJ17" s="83"/>
      <c r="LPK17" s="83"/>
      <c r="LPL17" s="83"/>
      <c r="LPM17" s="83"/>
      <c r="LPN17" s="83"/>
      <c r="LPO17" s="83"/>
      <c r="LPP17" s="83"/>
      <c r="LPQ17" s="83"/>
      <c r="LPR17" s="83"/>
      <c r="LPS17" s="83"/>
      <c r="LPT17" s="83"/>
      <c r="LPU17" s="83"/>
      <c r="LPV17" s="83"/>
      <c r="LPW17" s="83"/>
      <c r="LPX17" s="83"/>
      <c r="LPY17" s="83"/>
      <c r="LPZ17" s="83"/>
      <c r="LQA17" s="83"/>
      <c r="LQB17" s="83"/>
      <c r="LQC17" s="83"/>
      <c r="LQD17" s="83"/>
      <c r="LQE17" s="83"/>
      <c r="LQF17" s="83"/>
      <c r="LQG17" s="83"/>
      <c r="LQH17" s="83"/>
      <c r="LQI17" s="83"/>
      <c r="LQJ17" s="83"/>
      <c r="LQK17" s="83"/>
      <c r="LQL17" s="83"/>
      <c r="LQM17" s="83"/>
      <c r="LQN17" s="83"/>
      <c r="LQO17" s="83"/>
      <c r="LQP17" s="83"/>
      <c r="LQQ17" s="83"/>
      <c r="LQR17" s="83"/>
      <c r="LQS17" s="83"/>
      <c r="LQT17" s="83"/>
      <c r="LQU17" s="83"/>
      <c r="LQV17" s="83"/>
      <c r="LQW17" s="83"/>
      <c r="LQX17" s="83"/>
      <c r="LQY17" s="83"/>
      <c r="LQZ17" s="83"/>
      <c r="LRA17" s="83"/>
      <c r="LRB17" s="83"/>
      <c r="LRC17" s="83"/>
      <c r="LRD17" s="83"/>
      <c r="LRE17" s="83"/>
      <c r="LRF17" s="83"/>
      <c r="LRG17" s="83"/>
      <c r="LRH17" s="83"/>
      <c r="LRI17" s="83"/>
      <c r="LRJ17" s="83"/>
      <c r="LRK17" s="83"/>
      <c r="LRL17" s="83"/>
      <c r="LRM17" s="83"/>
      <c r="LRN17" s="83"/>
      <c r="LRO17" s="83"/>
      <c r="LRP17" s="83"/>
      <c r="LRQ17" s="83"/>
      <c r="LRR17" s="83"/>
      <c r="LRS17" s="83"/>
      <c r="LRT17" s="83"/>
      <c r="LRU17" s="83"/>
      <c r="LRV17" s="83"/>
      <c r="LRW17" s="83"/>
      <c r="LRX17" s="83"/>
      <c r="LRY17" s="83"/>
      <c r="LRZ17" s="83"/>
      <c r="LSA17" s="83"/>
      <c r="LSB17" s="83"/>
      <c r="LSC17" s="83"/>
      <c r="LSD17" s="83"/>
      <c r="LSE17" s="83"/>
      <c r="LSF17" s="83"/>
      <c r="LSG17" s="83"/>
      <c r="LSH17" s="83"/>
      <c r="LSI17" s="83"/>
      <c r="LSJ17" s="83"/>
      <c r="LSK17" s="83"/>
      <c r="LSL17" s="83"/>
      <c r="LSM17" s="83"/>
      <c r="LSN17" s="83"/>
      <c r="LSO17" s="83"/>
      <c r="LSP17" s="83"/>
      <c r="LSQ17" s="83"/>
      <c r="LSR17" s="83"/>
      <c r="LSS17" s="83"/>
      <c r="LST17" s="83"/>
      <c r="LSU17" s="83"/>
      <c r="LSV17" s="83"/>
      <c r="LSW17" s="83"/>
      <c r="LSX17" s="83"/>
      <c r="LSY17" s="83"/>
      <c r="LSZ17" s="83"/>
      <c r="LTA17" s="83"/>
      <c r="LTB17" s="83"/>
      <c r="LTC17" s="83"/>
      <c r="LTD17" s="83"/>
      <c r="LTE17" s="83"/>
      <c r="LTF17" s="83"/>
      <c r="LTG17" s="83"/>
      <c r="LTH17" s="83"/>
      <c r="LTI17" s="83"/>
      <c r="LTJ17" s="83"/>
      <c r="LTK17" s="83"/>
      <c r="LTL17" s="83"/>
      <c r="LTM17" s="83"/>
      <c r="LTN17" s="83"/>
      <c r="LTO17" s="83"/>
      <c r="LTP17" s="83"/>
      <c r="LTQ17" s="83"/>
      <c r="LTR17" s="83"/>
      <c r="LTS17" s="83"/>
      <c r="LTT17" s="83"/>
      <c r="LTU17" s="83"/>
      <c r="LTV17" s="83"/>
      <c r="LTW17" s="83"/>
      <c r="LTX17" s="83"/>
      <c r="LTY17" s="83"/>
      <c r="LTZ17" s="83"/>
      <c r="LUA17" s="83"/>
      <c r="LUB17" s="83"/>
      <c r="LUC17" s="83"/>
      <c r="LUD17" s="83"/>
      <c r="LUE17" s="83"/>
      <c r="LUF17" s="83"/>
      <c r="LUG17" s="83"/>
      <c r="LUH17" s="83"/>
      <c r="LUI17" s="83"/>
      <c r="LUJ17" s="83"/>
      <c r="LUK17" s="83"/>
      <c r="LUL17" s="83"/>
      <c r="LUM17" s="83"/>
      <c r="LUN17" s="83"/>
      <c r="LUO17" s="83"/>
      <c r="LUP17" s="83"/>
      <c r="LUQ17" s="83"/>
      <c r="LUR17" s="83"/>
      <c r="LUS17" s="83"/>
      <c r="LUT17" s="83"/>
      <c r="LUU17" s="83"/>
      <c r="LUV17" s="83"/>
      <c r="LUW17" s="83"/>
      <c r="LUX17" s="83"/>
      <c r="LUY17" s="83"/>
      <c r="LUZ17" s="83"/>
      <c r="LVA17" s="83"/>
      <c r="LVB17" s="83"/>
      <c r="LVC17" s="83"/>
      <c r="LVD17" s="83"/>
      <c r="LVE17" s="83"/>
      <c r="LVF17" s="83"/>
      <c r="LVG17" s="83"/>
      <c r="LVH17" s="83"/>
      <c r="LVI17" s="83"/>
      <c r="LVJ17" s="83"/>
      <c r="LVK17" s="83"/>
      <c r="LVL17" s="83"/>
      <c r="LVM17" s="83"/>
      <c r="LVN17" s="83"/>
      <c r="LVO17" s="83"/>
      <c r="LVP17" s="83"/>
      <c r="LVQ17" s="83"/>
      <c r="LVR17" s="83"/>
      <c r="LVS17" s="83"/>
      <c r="LVT17" s="83"/>
      <c r="LVU17" s="83"/>
      <c r="LVV17" s="83"/>
      <c r="LVW17" s="83"/>
      <c r="LVX17" s="83"/>
      <c r="LVY17" s="83"/>
      <c r="LVZ17" s="83"/>
      <c r="LWA17" s="83"/>
      <c r="LWB17" s="83"/>
      <c r="LWC17" s="83"/>
      <c r="LWD17" s="83"/>
      <c r="LWE17" s="83"/>
      <c r="LWF17" s="83"/>
      <c r="LWG17" s="83"/>
      <c r="LWH17" s="83"/>
      <c r="LWI17" s="83"/>
      <c r="LWJ17" s="83"/>
      <c r="LWK17" s="83"/>
      <c r="LWL17" s="83"/>
      <c r="LWM17" s="83"/>
      <c r="LWN17" s="83"/>
      <c r="LWO17" s="83"/>
      <c r="LWP17" s="83"/>
      <c r="LWQ17" s="83"/>
      <c r="LWR17" s="83"/>
      <c r="LWS17" s="83"/>
      <c r="LWT17" s="83"/>
      <c r="LWU17" s="83"/>
      <c r="LWV17" s="83"/>
      <c r="LWW17" s="83"/>
      <c r="LWX17" s="83"/>
      <c r="LWY17" s="83"/>
      <c r="LWZ17" s="83"/>
      <c r="LXA17" s="83"/>
      <c r="LXB17" s="83"/>
      <c r="LXC17" s="83"/>
      <c r="LXD17" s="83"/>
      <c r="LXE17" s="83"/>
      <c r="LXF17" s="83"/>
      <c r="LXG17" s="83"/>
      <c r="LXH17" s="83"/>
      <c r="LXI17" s="83"/>
      <c r="LXJ17" s="83"/>
      <c r="LXK17" s="83"/>
      <c r="LXL17" s="83"/>
      <c r="LXM17" s="83"/>
      <c r="LXN17" s="83"/>
      <c r="LXO17" s="83"/>
      <c r="LXP17" s="83"/>
      <c r="LXQ17" s="83"/>
      <c r="LXR17" s="83"/>
      <c r="LXS17" s="83"/>
      <c r="LXT17" s="83"/>
      <c r="LXU17" s="83"/>
      <c r="LXV17" s="83"/>
      <c r="LXW17" s="83"/>
      <c r="LXX17" s="83"/>
      <c r="LXY17" s="83"/>
      <c r="LXZ17" s="83"/>
      <c r="LYA17" s="83"/>
      <c r="LYB17" s="83"/>
      <c r="LYC17" s="83"/>
      <c r="LYD17" s="83"/>
      <c r="LYE17" s="83"/>
      <c r="LYF17" s="83"/>
      <c r="LYG17" s="83"/>
      <c r="LYH17" s="83"/>
      <c r="LYI17" s="83"/>
      <c r="LYJ17" s="83"/>
      <c r="LYK17" s="83"/>
      <c r="LYL17" s="83"/>
      <c r="LYM17" s="83"/>
      <c r="LYN17" s="83"/>
      <c r="LYO17" s="83"/>
      <c r="LYP17" s="83"/>
      <c r="LYQ17" s="83"/>
      <c r="LYR17" s="83"/>
      <c r="LYS17" s="83"/>
      <c r="LYT17" s="83"/>
      <c r="LYU17" s="83"/>
      <c r="LYV17" s="83"/>
      <c r="LYW17" s="83"/>
      <c r="LYX17" s="83"/>
      <c r="LYY17" s="83"/>
      <c r="LYZ17" s="83"/>
      <c r="LZA17" s="83"/>
      <c r="LZB17" s="83"/>
      <c r="LZC17" s="83"/>
      <c r="LZD17" s="83"/>
      <c r="LZE17" s="83"/>
      <c r="LZF17" s="83"/>
      <c r="LZG17" s="83"/>
      <c r="LZH17" s="83"/>
      <c r="LZI17" s="83"/>
      <c r="LZJ17" s="83"/>
      <c r="LZK17" s="83"/>
      <c r="LZL17" s="83"/>
      <c r="LZM17" s="83"/>
      <c r="LZN17" s="83"/>
      <c r="LZO17" s="83"/>
      <c r="LZP17" s="83"/>
      <c r="LZQ17" s="83"/>
      <c r="LZR17" s="83"/>
      <c r="LZS17" s="83"/>
      <c r="LZT17" s="83"/>
      <c r="LZU17" s="83"/>
      <c r="LZV17" s="83"/>
      <c r="LZW17" s="83"/>
      <c r="LZX17" s="83"/>
      <c r="LZY17" s="83"/>
      <c r="LZZ17" s="83"/>
      <c r="MAA17" s="83"/>
      <c r="MAB17" s="83"/>
      <c r="MAC17" s="83"/>
      <c r="MAD17" s="83"/>
      <c r="MAE17" s="83"/>
      <c r="MAF17" s="83"/>
      <c r="MAG17" s="83"/>
      <c r="MAH17" s="83"/>
      <c r="MAI17" s="83"/>
      <c r="MAJ17" s="83"/>
      <c r="MAK17" s="83"/>
      <c r="MAL17" s="83"/>
      <c r="MAM17" s="83"/>
      <c r="MAN17" s="83"/>
      <c r="MAO17" s="83"/>
      <c r="MAP17" s="83"/>
      <c r="MAQ17" s="83"/>
      <c r="MAR17" s="83"/>
      <c r="MAS17" s="83"/>
      <c r="MAT17" s="83"/>
      <c r="MAU17" s="83"/>
      <c r="MAV17" s="83"/>
      <c r="MAW17" s="83"/>
      <c r="MAX17" s="83"/>
      <c r="MAY17" s="83"/>
      <c r="MAZ17" s="83"/>
      <c r="MBA17" s="83"/>
      <c r="MBB17" s="83"/>
      <c r="MBC17" s="83"/>
      <c r="MBD17" s="83"/>
      <c r="MBE17" s="83"/>
      <c r="MBF17" s="83"/>
      <c r="MBG17" s="83"/>
      <c r="MBH17" s="83"/>
      <c r="MBI17" s="83"/>
      <c r="MBJ17" s="83"/>
      <c r="MBK17" s="83"/>
      <c r="MBL17" s="83"/>
      <c r="MBM17" s="83"/>
      <c r="MBN17" s="83"/>
      <c r="MBO17" s="83"/>
      <c r="MBP17" s="83"/>
      <c r="MBQ17" s="83"/>
      <c r="MBR17" s="83"/>
      <c r="MBS17" s="83"/>
      <c r="MBT17" s="83"/>
      <c r="MBU17" s="83"/>
      <c r="MBV17" s="83"/>
      <c r="MBW17" s="83"/>
      <c r="MBX17" s="83"/>
      <c r="MBY17" s="83"/>
      <c r="MBZ17" s="83"/>
      <c r="MCA17" s="83"/>
      <c r="MCB17" s="83"/>
      <c r="MCC17" s="83"/>
      <c r="MCD17" s="83"/>
      <c r="MCE17" s="83"/>
      <c r="MCF17" s="83"/>
      <c r="MCG17" s="83"/>
      <c r="MCH17" s="83"/>
      <c r="MCI17" s="83"/>
      <c r="MCJ17" s="83"/>
      <c r="MCK17" s="83"/>
      <c r="MCL17" s="83"/>
      <c r="MCM17" s="83"/>
      <c r="MCN17" s="83"/>
      <c r="MCO17" s="83"/>
      <c r="MCP17" s="83"/>
      <c r="MCQ17" s="83"/>
      <c r="MCR17" s="83"/>
      <c r="MCS17" s="83"/>
      <c r="MCT17" s="83"/>
      <c r="MCU17" s="83"/>
      <c r="MCV17" s="83"/>
      <c r="MCW17" s="83"/>
      <c r="MCX17" s="83"/>
      <c r="MCY17" s="83"/>
      <c r="MCZ17" s="83"/>
      <c r="MDA17" s="83"/>
      <c r="MDB17" s="83"/>
      <c r="MDC17" s="83"/>
      <c r="MDD17" s="83"/>
      <c r="MDE17" s="83"/>
      <c r="MDF17" s="83"/>
      <c r="MDG17" s="83"/>
      <c r="MDH17" s="83"/>
      <c r="MDI17" s="83"/>
      <c r="MDJ17" s="83"/>
      <c r="MDK17" s="83"/>
      <c r="MDL17" s="83"/>
      <c r="MDM17" s="83"/>
      <c r="MDN17" s="83"/>
      <c r="MDO17" s="83"/>
      <c r="MDP17" s="83"/>
      <c r="MDQ17" s="83"/>
      <c r="MDR17" s="83"/>
      <c r="MDS17" s="83"/>
      <c r="MDT17" s="83"/>
      <c r="MDU17" s="83"/>
      <c r="MDV17" s="83"/>
      <c r="MDW17" s="83"/>
      <c r="MDX17" s="83"/>
      <c r="MDY17" s="83"/>
      <c r="MDZ17" s="83"/>
      <c r="MEA17" s="83"/>
      <c r="MEB17" s="83"/>
      <c r="MEC17" s="83"/>
      <c r="MED17" s="83"/>
      <c r="MEE17" s="83"/>
      <c r="MEF17" s="83"/>
      <c r="MEG17" s="83"/>
      <c r="MEH17" s="83"/>
      <c r="MEI17" s="83"/>
      <c r="MEJ17" s="83"/>
      <c r="MEK17" s="83"/>
      <c r="MEL17" s="83"/>
      <c r="MEM17" s="83"/>
      <c r="MEN17" s="83"/>
      <c r="MEO17" s="83"/>
      <c r="MEP17" s="83"/>
      <c r="MEQ17" s="83"/>
      <c r="MER17" s="83"/>
      <c r="MES17" s="83"/>
      <c r="MET17" s="83"/>
      <c r="MEU17" s="83"/>
      <c r="MEV17" s="83"/>
      <c r="MEW17" s="83"/>
      <c r="MEX17" s="83"/>
      <c r="MEY17" s="83"/>
      <c r="MEZ17" s="83"/>
      <c r="MFA17" s="83"/>
      <c r="MFB17" s="83"/>
      <c r="MFC17" s="83"/>
      <c r="MFD17" s="83"/>
      <c r="MFE17" s="83"/>
      <c r="MFF17" s="83"/>
      <c r="MFG17" s="83"/>
      <c r="MFH17" s="83"/>
      <c r="MFI17" s="83"/>
      <c r="MFJ17" s="83"/>
      <c r="MFK17" s="83"/>
      <c r="MFL17" s="83"/>
      <c r="MFM17" s="83"/>
      <c r="MFN17" s="83"/>
      <c r="MFO17" s="83"/>
      <c r="MFP17" s="83"/>
      <c r="MFQ17" s="83"/>
      <c r="MFR17" s="83"/>
      <c r="MFS17" s="83"/>
      <c r="MFT17" s="83"/>
      <c r="MFU17" s="83"/>
      <c r="MFV17" s="83"/>
      <c r="MFW17" s="83"/>
      <c r="MFX17" s="83"/>
      <c r="MFY17" s="83"/>
      <c r="MFZ17" s="83"/>
      <c r="MGA17" s="83"/>
      <c r="MGB17" s="83"/>
      <c r="MGC17" s="83"/>
      <c r="MGD17" s="83"/>
      <c r="MGE17" s="83"/>
      <c r="MGF17" s="83"/>
      <c r="MGG17" s="83"/>
      <c r="MGH17" s="83"/>
      <c r="MGI17" s="83"/>
      <c r="MGJ17" s="83"/>
      <c r="MGK17" s="83"/>
      <c r="MGL17" s="83"/>
      <c r="MGM17" s="83"/>
      <c r="MGN17" s="83"/>
      <c r="MGO17" s="83"/>
      <c r="MGP17" s="83"/>
      <c r="MGQ17" s="83"/>
      <c r="MGR17" s="83"/>
      <c r="MGS17" s="83"/>
      <c r="MGT17" s="83"/>
      <c r="MGU17" s="83"/>
      <c r="MGV17" s="83"/>
      <c r="MGW17" s="83"/>
      <c r="MGX17" s="83"/>
      <c r="MGY17" s="83"/>
      <c r="MGZ17" s="83"/>
      <c r="MHA17" s="83"/>
      <c r="MHB17" s="83"/>
      <c r="MHC17" s="83"/>
      <c r="MHD17" s="83"/>
      <c r="MHE17" s="83"/>
      <c r="MHF17" s="83"/>
      <c r="MHG17" s="83"/>
      <c r="MHH17" s="83"/>
      <c r="MHI17" s="83"/>
      <c r="MHJ17" s="83"/>
      <c r="MHK17" s="83"/>
      <c r="MHL17" s="83"/>
      <c r="MHM17" s="83"/>
      <c r="MHN17" s="83"/>
      <c r="MHO17" s="83"/>
      <c r="MHP17" s="83"/>
      <c r="MHQ17" s="83"/>
      <c r="MHR17" s="83"/>
      <c r="MHS17" s="83"/>
      <c r="MHT17" s="83"/>
      <c r="MHU17" s="83"/>
      <c r="MHV17" s="83"/>
      <c r="MHW17" s="83"/>
      <c r="MHX17" s="83"/>
      <c r="MHY17" s="83"/>
      <c r="MHZ17" s="83"/>
      <c r="MIA17" s="83"/>
      <c r="MIB17" s="83"/>
      <c r="MIC17" s="83"/>
      <c r="MID17" s="83"/>
      <c r="MIE17" s="83"/>
      <c r="MIF17" s="83"/>
      <c r="MIG17" s="83"/>
      <c r="MIH17" s="83"/>
      <c r="MII17" s="83"/>
      <c r="MIJ17" s="83"/>
      <c r="MIK17" s="83"/>
      <c r="MIL17" s="83"/>
      <c r="MIM17" s="83"/>
      <c r="MIN17" s="83"/>
      <c r="MIO17" s="83"/>
      <c r="MIP17" s="83"/>
      <c r="MIQ17" s="83"/>
      <c r="MIR17" s="83"/>
      <c r="MIS17" s="83"/>
      <c r="MIT17" s="83"/>
      <c r="MIU17" s="83"/>
      <c r="MIV17" s="83"/>
      <c r="MIW17" s="83"/>
      <c r="MIX17" s="83"/>
      <c r="MIY17" s="83"/>
      <c r="MIZ17" s="83"/>
      <c r="MJA17" s="83"/>
      <c r="MJB17" s="83"/>
      <c r="MJC17" s="83"/>
      <c r="MJD17" s="83"/>
      <c r="MJE17" s="83"/>
      <c r="MJF17" s="83"/>
      <c r="MJG17" s="83"/>
      <c r="MJH17" s="83"/>
      <c r="MJI17" s="83"/>
      <c r="MJJ17" s="83"/>
      <c r="MJK17" s="83"/>
      <c r="MJL17" s="83"/>
      <c r="MJM17" s="83"/>
      <c r="MJN17" s="83"/>
      <c r="MJO17" s="83"/>
      <c r="MJP17" s="83"/>
      <c r="MJQ17" s="83"/>
      <c r="MJR17" s="83"/>
      <c r="MJS17" s="83"/>
      <c r="MJT17" s="83"/>
      <c r="MJU17" s="83"/>
      <c r="MJV17" s="83"/>
      <c r="MJW17" s="83"/>
      <c r="MJX17" s="83"/>
      <c r="MJY17" s="83"/>
      <c r="MJZ17" s="83"/>
      <c r="MKA17" s="83"/>
      <c r="MKB17" s="83"/>
      <c r="MKC17" s="83"/>
      <c r="MKD17" s="83"/>
      <c r="MKE17" s="83"/>
      <c r="MKF17" s="83"/>
      <c r="MKG17" s="83"/>
      <c r="MKH17" s="83"/>
      <c r="MKI17" s="83"/>
      <c r="MKJ17" s="83"/>
      <c r="MKK17" s="83"/>
      <c r="MKL17" s="83"/>
      <c r="MKM17" s="83"/>
      <c r="MKN17" s="83"/>
      <c r="MKO17" s="83"/>
      <c r="MKP17" s="83"/>
      <c r="MKQ17" s="83"/>
      <c r="MKR17" s="83"/>
      <c r="MKS17" s="83"/>
      <c r="MKT17" s="83"/>
      <c r="MKU17" s="83"/>
      <c r="MKV17" s="83"/>
      <c r="MKW17" s="83"/>
      <c r="MKX17" s="83"/>
      <c r="MKY17" s="83"/>
      <c r="MKZ17" s="83"/>
      <c r="MLA17" s="83"/>
      <c r="MLB17" s="83"/>
      <c r="MLC17" s="83"/>
      <c r="MLD17" s="83"/>
      <c r="MLE17" s="83"/>
      <c r="MLF17" s="83"/>
      <c r="MLG17" s="83"/>
      <c r="MLH17" s="83"/>
      <c r="MLI17" s="83"/>
      <c r="MLJ17" s="83"/>
      <c r="MLK17" s="83"/>
      <c r="MLL17" s="83"/>
      <c r="MLM17" s="83"/>
      <c r="MLN17" s="83"/>
      <c r="MLO17" s="83"/>
      <c r="MLP17" s="83"/>
      <c r="MLQ17" s="83"/>
      <c r="MLR17" s="83"/>
      <c r="MLS17" s="83"/>
      <c r="MLT17" s="83"/>
      <c r="MLU17" s="83"/>
      <c r="MLV17" s="83"/>
      <c r="MLW17" s="83"/>
      <c r="MLX17" s="83"/>
      <c r="MLY17" s="83"/>
      <c r="MLZ17" s="83"/>
      <c r="MMA17" s="83"/>
      <c r="MMB17" s="83"/>
      <c r="MMC17" s="83"/>
      <c r="MMD17" s="83"/>
      <c r="MME17" s="83"/>
      <c r="MMF17" s="83"/>
      <c r="MMG17" s="83"/>
      <c r="MMH17" s="83"/>
      <c r="MMI17" s="83"/>
      <c r="MMJ17" s="83"/>
      <c r="MMK17" s="83"/>
      <c r="MML17" s="83"/>
      <c r="MMM17" s="83"/>
      <c r="MMN17" s="83"/>
      <c r="MMO17" s="83"/>
      <c r="MMP17" s="83"/>
      <c r="MMQ17" s="83"/>
      <c r="MMR17" s="83"/>
      <c r="MMS17" s="83"/>
      <c r="MMT17" s="83"/>
      <c r="MMU17" s="83"/>
      <c r="MMV17" s="83"/>
      <c r="MMW17" s="83"/>
      <c r="MMX17" s="83"/>
      <c r="MMY17" s="83"/>
      <c r="MMZ17" s="83"/>
      <c r="MNA17" s="83"/>
      <c r="MNB17" s="83"/>
      <c r="MNC17" s="83"/>
      <c r="MND17" s="83"/>
      <c r="MNE17" s="83"/>
      <c r="MNF17" s="83"/>
      <c r="MNG17" s="83"/>
      <c r="MNH17" s="83"/>
      <c r="MNI17" s="83"/>
      <c r="MNJ17" s="83"/>
      <c r="MNK17" s="83"/>
      <c r="MNL17" s="83"/>
      <c r="MNM17" s="83"/>
      <c r="MNN17" s="83"/>
      <c r="MNO17" s="83"/>
      <c r="MNP17" s="83"/>
      <c r="MNQ17" s="83"/>
      <c r="MNR17" s="83"/>
      <c r="MNS17" s="83"/>
      <c r="MNT17" s="83"/>
      <c r="MNU17" s="83"/>
      <c r="MNV17" s="83"/>
      <c r="MNW17" s="83"/>
      <c r="MNX17" s="83"/>
      <c r="MNY17" s="83"/>
      <c r="MNZ17" s="83"/>
      <c r="MOA17" s="83"/>
      <c r="MOB17" s="83"/>
      <c r="MOC17" s="83"/>
      <c r="MOD17" s="83"/>
      <c r="MOE17" s="83"/>
      <c r="MOF17" s="83"/>
      <c r="MOG17" s="83"/>
      <c r="MOH17" s="83"/>
      <c r="MOI17" s="83"/>
      <c r="MOJ17" s="83"/>
      <c r="MOK17" s="83"/>
      <c r="MOL17" s="83"/>
      <c r="MOM17" s="83"/>
      <c r="MON17" s="83"/>
      <c r="MOO17" s="83"/>
      <c r="MOP17" s="83"/>
      <c r="MOQ17" s="83"/>
      <c r="MOR17" s="83"/>
      <c r="MOS17" s="83"/>
      <c r="MOT17" s="83"/>
      <c r="MOU17" s="83"/>
      <c r="MOV17" s="83"/>
      <c r="MOW17" s="83"/>
      <c r="MOX17" s="83"/>
      <c r="MOY17" s="83"/>
      <c r="MOZ17" s="83"/>
      <c r="MPA17" s="83"/>
      <c r="MPB17" s="83"/>
      <c r="MPC17" s="83"/>
      <c r="MPD17" s="83"/>
      <c r="MPE17" s="83"/>
      <c r="MPF17" s="83"/>
      <c r="MPG17" s="83"/>
      <c r="MPH17" s="83"/>
      <c r="MPI17" s="83"/>
      <c r="MPJ17" s="83"/>
      <c r="MPK17" s="83"/>
      <c r="MPL17" s="83"/>
      <c r="MPM17" s="83"/>
      <c r="MPN17" s="83"/>
      <c r="MPO17" s="83"/>
      <c r="MPP17" s="83"/>
      <c r="MPQ17" s="83"/>
      <c r="MPR17" s="83"/>
      <c r="MPS17" s="83"/>
      <c r="MPT17" s="83"/>
      <c r="MPU17" s="83"/>
      <c r="MPV17" s="83"/>
      <c r="MPW17" s="83"/>
      <c r="MPX17" s="83"/>
      <c r="MPY17" s="83"/>
      <c r="MPZ17" s="83"/>
      <c r="MQA17" s="83"/>
      <c r="MQB17" s="83"/>
      <c r="MQC17" s="83"/>
      <c r="MQD17" s="83"/>
      <c r="MQE17" s="83"/>
      <c r="MQF17" s="83"/>
      <c r="MQG17" s="83"/>
      <c r="MQH17" s="83"/>
      <c r="MQI17" s="83"/>
      <c r="MQJ17" s="83"/>
      <c r="MQK17" s="83"/>
      <c r="MQL17" s="83"/>
      <c r="MQM17" s="83"/>
      <c r="MQN17" s="83"/>
      <c r="MQO17" s="83"/>
      <c r="MQP17" s="83"/>
      <c r="MQQ17" s="83"/>
      <c r="MQR17" s="83"/>
      <c r="MQS17" s="83"/>
      <c r="MQT17" s="83"/>
      <c r="MQU17" s="83"/>
      <c r="MQV17" s="83"/>
      <c r="MQW17" s="83"/>
      <c r="MQX17" s="83"/>
      <c r="MQY17" s="83"/>
      <c r="MQZ17" s="83"/>
      <c r="MRA17" s="83"/>
      <c r="MRB17" s="83"/>
      <c r="MRC17" s="83"/>
      <c r="MRD17" s="83"/>
      <c r="MRE17" s="83"/>
      <c r="MRF17" s="83"/>
      <c r="MRG17" s="83"/>
      <c r="MRH17" s="83"/>
      <c r="MRI17" s="83"/>
      <c r="MRJ17" s="83"/>
      <c r="MRK17" s="83"/>
      <c r="MRL17" s="83"/>
      <c r="MRM17" s="83"/>
      <c r="MRN17" s="83"/>
      <c r="MRO17" s="83"/>
      <c r="MRP17" s="83"/>
      <c r="MRQ17" s="83"/>
      <c r="MRR17" s="83"/>
      <c r="MRS17" s="83"/>
      <c r="MRT17" s="83"/>
      <c r="MRU17" s="83"/>
      <c r="MRV17" s="83"/>
      <c r="MRW17" s="83"/>
      <c r="MRX17" s="83"/>
      <c r="MRY17" s="83"/>
      <c r="MRZ17" s="83"/>
      <c r="MSA17" s="83"/>
      <c r="MSB17" s="83"/>
      <c r="MSC17" s="83"/>
      <c r="MSD17" s="83"/>
      <c r="MSE17" s="83"/>
      <c r="MSF17" s="83"/>
      <c r="MSG17" s="83"/>
      <c r="MSH17" s="83"/>
      <c r="MSI17" s="83"/>
      <c r="MSJ17" s="83"/>
      <c r="MSK17" s="83"/>
      <c r="MSL17" s="83"/>
      <c r="MSM17" s="83"/>
      <c r="MSN17" s="83"/>
      <c r="MSO17" s="83"/>
      <c r="MSP17" s="83"/>
      <c r="MSQ17" s="83"/>
      <c r="MSR17" s="83"/>
      <c r="MSS17" s="83"/>
      <c r="MST17" s="83"/>
      <c r="MSU17" s="83"/>
      <c r="MSV17" s="83"/>
      <c r="MSW17" s="83"/>
      <c r="MSX17" s="83"/>
      <c r="MSY17" s="83"/>
      <c r="MSZ17" s="83"/>
      <c r="MTA17" s="83"/>
      <c r="MTB17" s="83"/>
      <c r="MTC17" s="83"/>
      <c r="MTD17" s="83"/>
      <c r="MTE17" s="83"/>
      <c r="MTF17" s="83"/>
      <c r="MTG17" s="83"/>
      <c r="MTH17" s="83"/>
      <c r="MTI17" s="83"/>
      <c r="MTJ17" s="83"/>
      <c r="MTK17" s="83"/>
      <c r="MTL17" s="83"/>
      <c r="MTM17" s="83"/>
      <c r="MTN17" s="83"/>
      <c r="MTO17" s="83"/>
      <c r="MTP17" s="83"/>
      <c r="MTQ17" s="83"/>
      <c r="MTR17" s="83"/>
      <c r="MTS17" s="83"/>
      <c r="MTT17" s="83"/>
      <c r="MTU17" s="83"/>
      <c r="MTV17" s="83"/>
      <c r="MTW17" s="83"/>
      <c r="MTX17" s="83"/>
      <c r="MTY17" s="83"/>
      <c r="MTZ17" s="83"/>
      <c r="MUA17" s="83"/>
      <c r="MUB17" s="83"/>
      <c r="MUC17" s="83"/>
      <c r="MUD17" s="83"/>
      <c r="MUE17" s="83"/>
      <c r="MUF17" s="83"/>
      <c r="MUG17" s="83"/>
      <c r="MUH17" s="83"/>
      <c r="MUI17" s="83"/>
      <c r="MUJ17" s="83"/>
      <c r="MUK17" s="83"/>
      <c r="MUL17" s="83"/>
      <c r="MUM17" s="83"/>
      <c r="MUN17" s="83"/>
      <c r="MUO17" s="83"/>
      <c r="MUP17" s="83"/>
      <c r="MUQ17" s="83"/>
      <c r="MUR17" s="83"/>
      <c r="MUS17" s="83"/>
      <c r="MUT17" s="83"/>
      <c r="MUU17" s="83"/>
      <c r="MUV17" s="83"/>
      <c r="MUW17" s="83"/>
      <c r="MUX17" s="83"/>
      <c r="MUY17" s="83"/>
      <c r="MUZ17" s="83"/>
      <c r="MVA17" s="83"/>
      <c r="MVB17" s="83"/>
      <c r="MVC17" s="83"/>
      <c r="MVD17" s="83"/>
      <c r="MVE17" s="83"/>
      <c r="MVF17" s="83"/>
      <c r="MVG17" s="83"/>
      <c r="MVH17" s="83"/>
      <c r="MVI17" s="83"/>
      <c r="MVJ17" s="83"/>
      <c r="MVK17" s="83"/>
      <c r="MVL17" s="83"/>
      <c r="MVM17" s="83"/>
      <c r="MVN17" s="83"/>
      <c r="MVO17" s="83"/>
      <c r="MVP17" s="83"/>
      <c r="MVQ17" s="83"/>
      <c r="MVR17" s="83"/>
      <c r="MVS17" s="83"/>
      <c r="MVT17" s="83"/>
      <c r="MVU17" s="83"/>
      <c r="MVV17" s="83"/>
      <c r="MVW17" s="83"/>
      <c r="MVX17" s="83"/>
      <c r="MVY17" s="83"/>
      <c r="MVZ17" s="83"/>
      <c r="MWA17" s="83"/>
      <c r="MWB17" s="83"/>
      <c r="MWC17" s="83"/>
      <c r="MWD17" s="83"/>
      <c r="MWE17" s="83"/>
      <c r="MWF17" s="83"/>
      <c r="MWG17" s="83"/>
      <c r="MWH17" s="83"/>
      <c r="MWI17" s="83"/>
      <c r="MWJ17" s="83"/>
      <c r="MWK17" s="83"/>
      <c r="MWL17" s="83"/>
      <c r="MWM17" s="83"/>
      <c r="MWN17" s="83"/>
      <c r="MWO17" s="83"/>
      <c r="MWP17" s="83"/>
      <c r="MWQ17" s="83"/>
      <c r="MWR17" s="83"/>
      <c r="MWS17" s="83"/>
      <c r="MWT17" s="83"/>
      <c r="MWU17" s="83"/>
      <c r="MWV17" s="83"/>
      <c r="MWW17" s="83"/>
      <c r="MWX17" s="83"/>
      <c r="MWY17" s="83"/>
      <c r="MWZ17" s="83"/>
      <c r="MXA17" s="83"/>
      <c r="MXB17" s="83"/>
      <c r="MXC17" s="83"/>
      <c r="MXD17" s="83"/>
      <c r="MXE17" s="83"/>
      <c r="MXF17" s="83"/>
      <c r="MXG17" s="83"/>
      <c r="MXH17" s="83"/>
      <c r="MXI17" s="83"/>
      <c r="MXJ17" s="83"/>
      <c r="MXK17" s="83"/>
      <c r="MXL17" s="83"/>
      <c r="MXM17" s="83"/>
      <c r="MXN17" s="83"/>
      <c r="MXO17" s="83"/>
      <c r="MXP17" s="83"/>
      <c r="MXQ17" s="83"/>
      <c r="MXR17" s="83"/>
      <c r="MXS17" s="83"/>
      <c r="MXT17" s="83"/>
      <c r="MXU17" s="83"/>
      <c r="MXV17" s="83"/>
      <c r="MXW17" s="83"/>
      <c r="MXX17" s="83"/>
      <c r="MXY17" s="83"/>
      <c r="MXZ17" s="83"/>
      <c r="MYA17" s="83"/>
      <c r="MYB17" s="83"/>
      <c r="MYC17" s="83"/>
      <c r="MYD17" s="83"/>
      <c r="MYE17" s="83"/>
      <c r="MYF17" s="83"/>
      <c r="MYG17" s="83"/>
      <c r="MYH17" s="83"/>
      <c r="MYI17" s="83"/>
      <c r="MYJ17" s="83"/>
      <c r="MYK17" s="83"/>
      <c r="MYL17" s="83"/>
      <c r="MYM17" s="83"/>
      <c r="MYN17" s="83"/>
      <c r="MYO17" s="83"/>
      <c r="MYP17" s="83"/>
      <c r="MYQ17" s="83"/>
      <c r="MYR17" s="83"/>
      <c r="MYS17" s="83"/>
      <c r="MYT17" s="83"/>
      <c r="MYU17" s="83"/>
      <c r="MYV17" s="83"/>
      <c r="MYW17" s="83"/>
      <c r="MYX17" s="83"/>
      <c r="MYY17" s="83"/>
      <c r="MYZ17" s="83"/>
      <c r="MZA17" s="83"/>
      <c r="MZB17" s="83"/>
      <c r="MZC17" s="83"/>
      <c r="MZD17" s="83"/>
      <c r="MZE17" s="83"/>
      <c r="MZF17" s="83"/>
      <c r="MZG17" s="83"/>
      <c r="MZH17" s="83"/>
      <c r="MZI17" s="83"/>
      <c r="MZJ17" s="83"/>
      <c r="MZK17" s="83"/>
      <c r="MZL17" s="83"/>
      <c r="MZM17" s="83"/>
      <c r="MZN17" s="83"/>
      <c r="MZO17" s="83"/>
      <c r="MZP17" s="83"/>
      <c r="MZQ17" s="83"/>
      <c r="MZR17" s="83"/>
      <c r="MZS17" s="83"/>
      <c r="MZT17" s="83"/>
      <c r="MZU17" s="83"/>
      <c r="MZV17" s="83"/>
      <c r="MZW17" s="83"/>
      <c r="MZX17" s="83"/>
      <c r="MZY17" s="83"/>
      <c r="MZZ17" s="83"/>
      <c r="NAA17" s="83"/>
      <c r="NAB17" s="83"/>
      <c r="NAC17" s="83"/>
      <c r="NAD17" s="83"/>
      <c r="NAE17" s="83"/>
      <c r="NAF17" s="83"/>
      <c r="NAG17" s="83"/>
      <c r="NAH17" s="83"/>
      <c r="NAI17" s="83"/>
      <c r="NAJ17" s="83"/>
      <c r="NAK17" s="83"/>
      <c r="NAL17" s="83"/>
      <c r="NAM17" s="83"/>
      <c r="NAN17" s="83"/>
      <c r="NAO17" s="83"/>
      <c r="NAP17" s="83"/>
      <c r="NAQ17" s="83"/>
      <c r="NAR17" s="83"/>
      <c r="NAS17" s="83"/>
      <c r="NAT17" s="83"/>
      <c r="NAU17" s="83"/>
      <c r="NAV17" s="83"/>
      <c r="NAW17" s="83"/>
      <c r="NAX17" s="83"/>
      <c r="NAY17" s="83"/>
      <c r="NAZ17" s="83"/>
      <c r="NBA17" s="83"/>
      <c r="NBB17" s="83"/>
      <c r="NBC17" s="83"/>
      <c r="NBD17" s="83"/>
      <c r="NBE17" s="83"/>
      <c r="NBF17" s="83"/>
      <c r="NBG17" s="83"/>
      <c r="NBH17" s="83"/>
      <c r="NBI17" s="83"/>
      <c r="NBJ17" s="83"/>
      <c r="NBK17" s="83"/>
      <c r="NBL17" s="83"/>
      <c r="NBM17" s="83"/>
      <c r="NBN17" s="83"/>
      <c r="NBO17" s="83"/>
      <c r="NBP17" s="83"/>
      <c r="NBQ17" s="83"/>
      <c r="NBR17" s="83"/>
      <c r="NBS17" s="83"/>
      <c r="NBT17" s="83"/>
      <c r="NBU17" s="83"/>
      <c r="NBV17" s="83"/>
      <c r="NBW17" s="83"/>
      <c r="NBX17" s="83"/>
      <c r="NBY17" s="83"/>
      <c r="NBZ17" s="83"/>
      <c r="NCA17" s="83"/>
      <c r="NCB17" s="83"/>
      <c r="NCC17" s="83"/>
      <c r="NCD17" s="83"/>
      <c r="NCE17" s="83"/>
      <c r="NCF17" s="83"/>
      <c r="NCG17" s="83"/>
      <c r="NCH17" s="83"/>
      <c r="NCI17" s="83"/>
      <c r="NCJ17" s="83"/>
      <c r="NCK17" s="83"/>
      <c r="NCL17" s="83"/>
      <c r="NCM17" s="83"/>
      <c r="NCN17" s="83"/>
      <c r="NCO17" s="83"/>
      <c r="NCP17" s="83"/>
      <c r="NCQ17" s="83"/>
      <c r="NCR17" s="83"/>
      <c r="NCS17" s="83"/>
      <c r="NCT17" s="83"/>
      <c r="NCU17" s="83"/>
      <c r="NCV17" s="83"/>
      <c r="NCW17" s="83"/>
      <c r="NCX17" s="83"/>
      <c r="NCY17" s="83"/>
      <c r="NCZ17" s="83"/>
      <c r="NDA17" s="83"/>
      <c r="NDB17" s="83"/>
      <c r="NDC17" s="83"/>
      <c r="NDD17" s="83"/>
      <c r="NDE17" s="83"/>
      <c r="NDF17" s="83"/>
      <c r="NDG17" s="83"/>
      <c r="NDH17" s="83"/>
      <c r="NDI17" s="83"/>
      <c r="NDJ17" s="83"/>
      <c r="NDK17" s="83"/>
      <c r="NDL17" s="83"/>
      <c r="NDM17" s="83"/>
      <c r="NDN17" s="83"/>
      <c r="NDO17" s="83"/>
      <c r="NDP17" s="83"/>
      <c r="NDQ17" s="83"/>
      <c r="NDR17" s="83"/>
      <c r="NDS17" s="83"/>
      <c r="NDT17" s="83"/>
      <c r="NDU17" s="83"/>
      <c r="NDV17" s="83"/>
      <c r="NDW17" s="83"/>
      <c r="NDX17" s="83"/>
      <c r="NDY17" s="83"/>
      <c r="NDZ17" s="83"/>
      <c r="NEA17" s="83"/>
      <c r="NEB17" s="83"/>
      <c r="NEC17" s="83"/>
      <c r="NED17" s="83"/>
      <c r="NEE17" s="83"/>
      <c r="NEF17" s="83"/>
      <c r="NEG17" s="83"/>
      <c r="NEH17" s="83"/>
      <c r="NEI17" s="83"/>
      <c r="NEJ17" s="83"/>
      <c r="NEK17" s="83"/>
      <c r="NEL17" s="83"/>
      <c r="NEM17" s="83"/>
      <c r="NEN17" s="83"/>
      <c r="NEO17" s="83"/>
      <c r="NEP17" s="83"/>
      <c r="NEQ17" s="83"/>
      <c r="NER17" s="83"/>
      <c r="NES17" s="83"/>
      <c r="NET17" s="83"/>
      <c r="NEU17" s="83"/>
      <c r="NEV17" s="83"/>
      <c r="NEW17" s="83"/>
      <c r="NEX17" s="83"/>
      <c r="NEY17" s="83"/>
      <c r="NEZ17" s="83"/>
      <c r="NFA17" s="83"/>
      <c r="NFB17" s="83"/>
      <c r="NFC17" s="83"/>
      <c r="NFD17" s="83"/>
      <c r="NFE17" s="83"/>
      <c r="NFF17" s="83"/>
      <c r="NFG17" s="83"/>
      <c r="NFH17" s="83"/>
      <c r="NFI17" s="83"/>
      <c r="NFJ17" s="83"/>
      <c r="NFK17" s="83"/>
      <c r="NFL17" s="83"/>
      <c r="NFM17" s="83"/>
      <c r="NFN17" s="83"/>
      <c r="NFO17" s="83"/>
      <c r="NFP17" s="83"/>
      <c r="NFQ17" s="83"/>
      <c r="NFR17" s="83"/>
      <c r="NFS17" s="83"/>
      <c r="NFT17" s="83"/>
      <c r="NFU17" s="83"/>
      <c r="NFV17" s="83"/>
      <c r="NFW17" s="83"/>
      <c r="NFX17" s="83"/>
      <c r="NFY17" s="83"/>
      <c r="NFZ17" s="83"/>
      <c r="NGA17" s="83"/>
      <c r="NGB17" s="83"/>
      <c r="NGC17" s="83"/>
      <c r="NGD17" s="83"/>
      <c r="NGE17" s="83"/>
      <c r="NGF17" s="83"/>
      <c r="NGG17" s="83"/>
      <c r="NGH17" s="83"/>
      <c r="NGI17" s="83"/>
      <c r="NGJ17" s="83"/>
      <c r="NGK17" s="83"/>
      <c r="NGL17" s="83"/>
      <c r="NGM17" s="83"/>
      <c r="NGN17" s="83"/>
      <c r="NGO17" s="83"/>
      <c r="NGP17" s="83"/>
      <c r="NGQ17" s="83"/>
      <c r="NGR17" s="83"/>
      <c r="NGS17" s="83"/>
      <c r="NGT17" s="83"/>
      <c r="NGU17" s="83"/>
      <c r="NGV17" s="83"/>
      <c r="NGW17" s="83"/>
      <c r="NGX17" s="83"/>
      <c r="NGY17" s="83"/>
      <c r="NGZ17" s="83"/>
      <c r="NHA17" s="83"/>
      <c r="NHB17" s="83"/>
      <c r="NHC17" s="83"/>
      <c r="NHD17" s="83"/>
      <c r="NHE17" s="83"/>
      <c r="NHF17" s="83"/>
      <c r="NHG17" s="83"/>
      <c r="NHH17" s="83"/>
      <c r="NHI17" s="83"/>
      <c r="NHJ17" s="83"/>
      <c r="NHK17" s="83"/>
      <c r="NHL17" s="83"/>
      <c r="NHM17" s="83"/>
      <c r="NHN17" s="83"/>
      <c r="NHO17" s="83"/>
      <c r="NHP17" s="83"/>
      <c r="NHQ17" s="83"/>
      <c r="NHR17" s="83"/>
      <c r="NHS17" s="83"/>
      <c r="NHT17" s="83"/>
      <c r="NHU17" s="83"/>
      <c r="NHV17" s="83"/>
      <c r="NHW17" s="83"/>
      <c r="NHX17" s="83"/>
      <c r="NHY17" s="83"/>
      <c r="NHZ17" s="83"/>
      <c r="NIA17" s="83"/>
      <c r="NIB17" s="83"/>
      <c r="NIC17" s="83"/>
      <c r="NID17" s="83"/>
      <c r="NIE17" s="83"/>
      <c r="NIF17" s="83"/>
      <c r="NIG17" s="83"/>
      <c r="NIH17" s="83"/>
      <c r="NII17" s="83"/>
      <c r="NIJ17" s="83"/>
      <c r="NIK17" s="83"/>
      <c r="NIL17" s="83"/>
      <c r="NIM17" s="83"/>
      <c r="NIN17" s="83"/>
      <c r="NIO17" s="83"/>
      <c r="NIP17" s="83"/>
      <c r="NIQ17" s="83"/>
      <c r="NIR17" s="83"/>
      <c r="NIS17" s="83"/>
      <c r="NIT17" s="83"/>
      <c r="NIU17" s="83"/>
      <c r="NIV17" s="83"/>
      <c r="NIW17" s="83"/>
      <c r="NIX17" s="83"/>
      <c r="NIY17" s="83"/>
      <c r="NIZ17" s="83"/>
      <c r="NJA17" s="83"/>
      <c r="NJB17" s="83"/>
      <c r="NJC17" s="83"/>
      <c r="NJD17" s="83"/>
      <c r="NJE17" s="83"/>
      <c r="NJF17" s="83"/>
      <c r="NJG17" s="83"/>
      <c r="NJH17" s="83"/>
      <c r="NJI17" s="83"/>
      <c r="NJJ17" s="83"/>
      <c r="NJK17" s="83"/>
      <c r="NJL17" s="83"/>
      <c r="NJM17" s="83"/>
      <c r="NJN17" s="83"/>
      <c r="NJO17" s="83"/>
      <c r="NJP17" s="83"/>
      <c r="NJQ17" s="83"/>
      <c r="NJR17" s="83"/>
      <c r="NJS17" s="83"/>
      <c r="NJT17" s="83"/>
      <c r="NJU17" s="83"/>
      <c r="NJV17" s="83"/>
      <c r="NJW17" s="83"/>
      <c r="NJX17" s="83"/>
      <c r="NJY17" s="83"/>
      <c r="NJZ17" s="83"/>
      <c r="NKA17" s="83"/>
      <c r="NKB17" s="83"/>
      <c r="NKC17" s="83"/>
      <c r="NKD17" s="83"/>
      <c r="NKE17" s="83"/>
      <c r="NKF17" s="83"/>
      <c r="NKG17" s="83"/>
      <c r="NKH17" s="83"/>
      <c r="NKI17" s="83"/>
      <c r="NKJ17" s="83"/>
      <c r="NKK17" s="83"/>
      <c r="NKL17" s="83"/>
      <c r="NKM17" s="83"/>
      <c r="NKN17" s="83"/>
      <c r="NKO17" s="83"/>
      <c r="NKP17" s="83"/>
      <c r="NKQ17" s="83"/>
      <c r="NKR17" s="83"/>
      <c r="NKS17" s="83"/>
      <c r="NKT17" s="83"/>
      <c r="NKU17" s="83"/>
      <c r="NKV17" s="83"/>
      <c r="NKW17" s="83"/>
      <c r="NKX17" s="83"/>
      <c r="NKY17" s="83"/>
      <c r="NKZ17" s="83"/>
      <c r="NLA17" s="83"/>
      <c r="NLB17" s="83"/>
      <c r="NLC17" s="83"/>
      <c r="NLD17" s="83"/>
      <c r="NLE17" s="83"/>
      <c r="NLF17" s="83"/>
      <c r="NLG17" s="83"/>
      <c r="NLH17" s="83"/>
      <c r="NLI17" s="83"/>
      <c r="NLJ17" s="83"/>
      <c r="NLK17" s="83"/>
      <c r="NLL17" s="83"/>
      <c r="NLM17" s="83"/>
      <c r="NLN17" s="83"/>
      <c r="NLO17" s="83"/>
      <c r="NLP17" s="83"/>
      <c r="NLQ17" s="83"/>
      <c r="NLR17" s="83"/>
      <c r="NLS17" s="83"/>
      <c r="NLT17" s="83"/>
      <c r="NLU17" s="83"/>
      <c r="NLV17" s="83"/>
      <c r="NLW17" s="83"/>
      <c r="NLX17" s="83"/>
      <c r="NLY17" s="83"/>
      <c r="NLZ17" s="83"/>
      <c r="NMA17" s="83"/>
      <c r="NMB17" s="83"/>
      <c r="NMC17" s="83"/>
      <c r="NMD17" s="83"/>
      <c r="NME17" s="83"/>
      <c r="NMF17" s="83"/>
      <c r="NMG17" s="83"/>
      <c r="NMH17" s="83"/>
      <c r="NMI17" s="83"/>
      <c r="NMJ17" s="83"/>
      <c r="NMK17" s="83"/>
      <c r="NML17" s="83"/>
      <c r="NMM17" s="83"/>
      <c r="NMN17" s="83"/>
      <c r="NMO17" s="83"/>
      <c r="NMP17" s="83"/>
      <c r="NMQ17" s="83"/>
      <c r="NMR17" s="83"/>
      <c r="NMS17" s="83"/>
      <c r="NMT17" s="83"/>
      <c r="NMU17" s="83"/>
      <c r="NMV17" s="83"/>
      <c r="NMW17" s="83"/>
      <c r="NMX17" s="83"/>
      <c r="NMY17" s="83"/>
      <c r="NMZ17" s="83"/>
      <c r="NNA17" s="83"/>
      <c r="NNB17" s="83"/>
      <c r="NNC17" s="83"/>
      <c r="NND17" s="83"/>
      <c r="NNE17" s="83"/>
      <c r="NNF17" s="83"/>
      <c r="NNG17" s="83"/>
      <c r="NNH17" s="83"/>
      <c r="NNI17" s="83"/>
      <c r="NNJ17" s="83"/>
      <c r="NNK17" s="83"/>
      <c r="NNL17" s="83"/>
      <c r="NNM17" s="83"/>
      <c r="NNN17" s="83"/>
      <c r="NNO17" s="83"/>
      <c r="NNP17" s="83"/>
      <c r="NNQ17" s="83"/>
      <c r="NNR17" s="83"/>
      <c r="NNS17" s="83"/>
      <c r="NNT17" s="83"/>
      <c r="NNU17" s="83"/>
      <c r="NNV17" s="83"/>
      <c r="NNW17" s="83"/>
      <c r="NNX17" s="83"/>
      <c r="NNY17" s="83"/>
      <c r="NNZ17" s="83"/>
      <c r="NOA17" s="83"/>
      <c r="NOB17" s="83"/>
      <c r="NOC17" s="83"/>
      <c r="NOD17" s="83"/>
      <c r="NOE17" s="83"/>
      <c r="NOF17" s="83"/>
      <c r="NOG17" s="83"/>
      <c r="NOH17" s="83"/>
      <c r="NOI17" s="83"/>
      <c r="NOJ17" s="83"/>
      <c r="NOK17" s="83"/>
      <c r="NOL17" s="83"/>
      <c r="NOM17" s="83"/>
      <c r="NON17" s="83"/>
      <c r="NOO17" s="83"/>
      <c r="NOP17" s="83"/>
      <c r="NOQ17" s="83"/>
      <c r="NOR17" s="83"/>
      <c r="NOS17" s="83"/>
      <c r="NOT17" s="83"/>
      <c r="NOU17" s="83"/>
      <c r="NOV17" s="83"/>
      <c r="NOW17" s="83"/>
      <c r="NOX17" s="83"/>
      <c r="NOY17" s="83"/>
      <c r="NOZ17" s="83"/>
      <c r="NPA17" s="83"/>
      <c r="NPB17" s="83"/>
      <c r="NPC17" s="83"/>
      <c r="NPD17" s="83"/>
      <c r="NPE17" s="83"/>
      <c r="NPF17" s="83"/>
      <c r="NPG17" s="83"/>
      <c r="NPH17" s="83"/>
      <c r="NPI17" s="83"/>
      <c r="NPJ17" s="83"/>
      <c r="NPK17" s="83"/>
      <c r="NPL17" s="83"/>
      <c r="NPM17" s="83"/>
      <c r="NPN17" s="83"/>
      <c r="NPO17" s="83"/>
      <c r="NPP17" s="83"/>
      <c r="NPQ17" s="83"/>
      <c r="NPR17" s="83"/>
      <c r="NPS17" s="83"/>
      <c r="NPT17" s="83"/>
      <c r="NPU17" s="83"/>
      <c r="NPV17" s="83"/>
      <c r="NPW17" s="83"/>
      <c r="NPX17" s="83"/>
      <c r="NPY17" s="83"/>
      <c r="NPZ17" s="83"/>
      <c r="NQA17" s="83"/>
      <c r="NQB17" s="83"/>
      <c r="NQC17" s="83"/>
      <c r="NQD17" s="83"/>
      <c r="NQE17" s="83"/>
      <c r="NQF17" s="83"/>
      <c r="NQG17" s="83"/>
      <c r="NQH17" s="83"/>
      <c r="NQI17" s="83"/>
      <c r="NQJ17" s="83"/>
      <c r="NQK17" s="83"/>
      <c r="NQL17" s="83"/>
      <c r="NQM17" s="83"/>
      <c r="NQN17" s="83"/>
      <c r="NQO17" s="83"/>
      <c r="NQP17" s="83"/>
      <c r="NQQ17" s="83"/>
      <c r="NQR17" s="83"/>
      <c r="NQS17" s="83"/>
      <c r="NQT17" s="83"/>
      <c r="NQU17" s="83"/>
      <c r="NQV17" s="83"/>
      <c r="NQW17" s="83"/>
      <c r="NQX17" s="83"/>
      <c r="NQY17" s="83"/>
      <c r="NQZ17" s="83"/>
      <c r="NRA17" s="83"/>
      <c r="NRB17" s="83"/>
      <c r="NRC17" s="83"/>
      <c r="NRD17" s="83"/>
      <c r="NRE17" s="83"/>
      <c r="NRF17" s="83"/>
      <c r="NRG17" s="83"/>
      <c r="NRH17" s="83"/>
      <c r="NRI17" s="83"/>
      <c r="NRJ17" s="83"/>
      <c r="NRK17" s="83"/>
      <c r="NRL17" s="83"/>
      <c r="NRM17" s="83"/>
      <c r="NRN17" s="83"/>
      <c r="NRO17" s="83"/>
      <c r="NRP17" s="83"/>
      <c r="NRQ17" s="83"/>
      <c r="NRR17" s="83"/>
      <c r="NRS17" s="83"/>
      <c r="NRT17" s="83"/>
      <c r="NRU17" s="83"/>
      <c r="NRV17" s="83"/>
      <c r="NRW17" s="83"/>
      <c r="NRX17" s="83"/>
      <c r="NRY17" s="83"/>
      <c r="NRZ17" s="83"/>
      <c r="NSA17" s="83"/>
      <c r="NSB17" s="83"/>
      <c r="NSC17" s="83"/>
      <c r="NSD17" s="83"/>
      <c r="NSE17" s="83"/>
      <c r="NSF17" s="83"/>
      <c r="NSG17" s="83"/>
      <c r="NSH17" s="83"/>
      <c r="NSI17" s="83"/>
      <c r="NSJ17" s="83"/>
      <c r="NSK17" s="83"/>
      <c r="NSL17" s="83"/>
      <c r="NSM17" s="83"/>
      <c r="NSN17" s="83"/>
      <c r="NSO17" s="83"/>
      <c r="NSP17" s="83"/>
      <c r="NSQ17" s="83"/>
      <c r="NSR17" s="83"/>
      <c r="NSS17" s="83"/>
      <c r="NST17" s="83"/>
      <c r="NSU17" s="83"/>
      <c r="NSV17" s="83"/>
      <c r="NSW17" s="83"/>
      <c r="NSX17" s="83"/>
      <c r="NSY17" s="83"/>
      <c r="NSZ17" s="83"/>
      <c r="NTA17" s="83"/>
      <c r="NTB17" s="83"/>
      <c r="NTC17" s="83"/>
      <c r="NTD17" s="83"/>
      <c r="NTE17" s="83"/>
      <c r="NTF17" s="83"/>
      <c r="NTG17" s="83"/>
      <c r="NTH17" s="83"/>
      <c r="NTI17" s="83"/>
      <c r="NTJ17" s="83"/>
      <c r="NTK17" s="83"/>
      <c r="NTL17" s="83"/>
      <c r="NTM17" s="83"/>
      <c r="NTN17" s="83"/>
      <c r="NTO17" s="83"/>
      <c r="NTP17" s="83"/>
      <c r="NTQ17" s="83"/>
      <c r="NTR17" s="83"/>
      <c r="NTS17" s="83"/>
      <c r="NTT17" s="83"/>
      <c r="NTU17" s="83"/>
      <c r="NTV17" s="83"/>
      <c r="NTW17" s="83"/>
      <c r="NTX17" s="83"/>
      <c r="NTY17" s="83"/>
      <c r="NTZ17" s="83"/>
      <c r="NUA17" s="83"/>
      <c r="NUB17" s="83"/>
      <c r="NUC17" s="83"/>
      <c r="NUD17" s="83"/>
      <c r="NUE17" s="83"/>
      <c r="NUF17" s="83"/>
      <c r="NUG17" s="83"/>
      <c r="NUH17" s="83"/>
      <c r="NUI17" s="83"/>
      <c r="NUJ17" s="83"/>
      <c r="NUK17" s="83"/>
      <c r="NUL17" s="83"/>
      <c r="NUM17" s="83"/>
      <c r="NUN17" s="83"/>
      <c r="NUO17" s="83"/>
      <c r="NUP17" s="83"/>
      <c r="NUQ17" s="83"/>
      <c r="NUR17" s="83"/>
      <c r="NUS17" s="83"/>
      <c r="NUT17" s="83"/>
      <c r="NUU17" s="83"/>
      <c r="NUV17" s="83"/>
      <c r="NUW17" s="83"/>
      <c r="NUX17" s="83"/>
      <c r="NUY17" s="83"/>
      <c r="NUZ17" s="83"/>
      <c r="NVA17" s="83"/>
      <c r="NVB17" s="83"/>
      <c r="NVC17" s="83"/>
      <c r="NVD17" s="83"/>
      <c r="NVE17" s="83"/>
      <c r="NVF17" s="83"/>
      <c r="NVG17" s="83"/>
      <c r="NVH17" s="83"/>
      <c r="NVI17" s="83"/>
      <c r="NVJ17" s="83"/>
      <c r="NVK17" s="83"/>
      <c r="NVL17" s="83"/>
      <c r="NVM17" s="83"/>
      <c r="NVN17" s="83"/>
      <c r="NVO17" s="83"/>
      <c r="NVP17" s="83"/>
      <c r="NVQ17" s="83"/>
      <c r="NVR17" s="83"/>
      <c r="NVS17" s="83"/>
      <c r="NVT17" s="83"/>
      <c r="NVU17" s="83"/>
      <c r="NVV17" s="83"/>
      <c r="NVW17" s="83"/>
      <c r="NVX17" s="83"/>
      <c r="NVY17" s="83"/>
      <c r="NVZ17" s="83"/>
      <c r="NWA17" s="83"/>
      <c r="NWB17" s="83"/>
      <c r="NWC17" s="83"/>
      <c r="NWD17" s="83"/>
      <c r="NWE17" s="83"/>
      <c r="NWF17" s="83"/>
      <c r="NWG17" s="83"/>
      <c r="NWH17" s="83"/>
      <c r="NWI17" s="83"/>
      <c r="NWJ17" s="83"/>
      <c r="NWK17" s="83"/>
      <c r="NWL17" s="83"/>
      <c r="NWM17" s="83"/>
      <c r="NWN17" s="83"/>
      <c r="NWO17" s="83"/>
      <c r="NWP17" s="83"/>
      <c r="NWQ17" s="83"/>
      <c r="NWR17" s="83"/>
      <c r="NWS17" s="83"/>
      <c r="NWT17" s="83"/>
      <c r="NWU17" s="83"/>
      <c r="NWV17" s="83"/>
      <c r="NWW17" s="83"/>
      <c r="NWX17" s="83"/>
      <c r="NWY17" s="83"/>
      <c r="NWZ17" s="83"/>
      <c r="NXA17" s="83"/>
      <c r="NXB17" s="83"/>
      <c r="NXC17" s="83"/>
      <c r="NXD17" s="83"/>
      <c r="NXE17" s="83"/>
      <c r="NXF17" s="83"/>
      <c r="NXG17" s="83"/>
      <c r="NXH17" s="83"/>
      <c r="NXI17" s="83"/>
      <c r="NXJ17" s="83"/>
      <c r="NXK17" s="83"/>
      <c r="NXL17" s="83"/>
      <c r="NXM17" s="83"/>
      <c r="NXN17" s="83"/>
      <c r="NXO17" s="83"/>
      <c r="NXP17" s="83"/>
      <c r="NXQ17" s="83"/>
      <c r="NXR17" s="83"/>
      <c r="NXS17" s="83"/>
      <c r="NXT17" s="83"/>
      <c r="NXU17" s="83"/>
      <c r="NXV17" s="83"/>
      <c r="NXW17" s="83"/>
      <c r="NXX17" s="83"/>
      <c r="NXY17" s="83"/>
      <c r="NXZ17" s="83"/>
      <c r="NYA17" s="83"/>
      <c r="NYB17" s="83"/>
      <c r="NYC17" s="83"/>
      <c r="NYD17" s="83"/>
      <c r="NYE17" s="83"/>
      <c r="NYF17" s="83"/>
      <c r="NYG17" s="83"/>
      <c r="NYH17" s="83"/>
      <c r="NYI17" s="83"/>
      <c r="NYJ17" s="83"/>
      <c r="NYK17" s="83"/>
      <c r="NYL17" s="83"/>
      <c r="NYM17" s="83"/>
      <c r="NYN17" s="83"/>
      <c r="NYO17" s="83"/>
      <c r="NYP17" s="83"/>
      <c r="NYQ17" s="83"/>
      <c r="NYR17" s="83"/>
      <c r="NYS17" s="83"/>
      <c r="NYT17" s="83"/>
      <c r="NYU17" s="83"/>
      <c r="NYV17" s="83"/>
      <c r="NYW17" s="83"/>
      <c r="NYX17" s="83"/>
      <c r="NYY17" s="83"/>
      <c r="NYZ17" s="83"/>
      <c r="NZA17" s="83"/>
      <c r="NZB17" s="83"/>
      <c r="NZC17" s="83"/>
      <c r="NZD17" s="83"/>
      <c r="NZE17" s="83"/>
      <c r="NZF17" s="83"/>
      <c r="NZG17" s="83"/>
      <c r="NZH17" s="83"/>
      <c r="NZI17" s="83"/>
      <c r="NZJ17" s="83"/>
      <c r="NZK17" s="83"/>
      <c r="NZL17" s="83"/>
      <c r="NZM17" s="83"/>
      <c r="NZN17" s="83"/>
      <c r="NZO17" s="83"/>
      <c r="NZP17" s="83"/>
      <c r="NZQ17" s="83"/>
      <c r="NZR17" s="83"/>
      <c r="NZS17" s="83"/>
      <c r="NZT17" s="83"/>
      <c r="NZU17" s="83"/>
      <c r="NZV17" s="83"/>
      <c r="NZW17" s="83"/>
      <c r="NZX17" s="83"/>
      <c r="NZY17" s="83"/>
      <c r="NZZ17" s="83"/>
      <c r="OAA17" s="83"/>
      <c r="OAB17" s="83"/>
      <c r="OAC17" s="83"/>
      <c r="OAD17" s="83"/>
      <c r="OAE17" s="83"/>
      <c r="OAF17" s="83"/>
      <c r="OAG17" s="83"/>
      <c r="OAH17" s="83"/>
      <c r="OAI17" s="83"/>
      <c r="OAJ17" s="83"/>
      <c r="OAK17" s="83"/>
      <c r="OAL17" s="83"/>
      <c r="OAM17" s="83"/>
      <c r="OAN17" s="83"/>
      <c r="OAO17" s="83"/>
      <c r="OAP17" s="83"/>
      <c r="OAQ17" s="83"/>
      <c r="OAR17" s="83"/>
      <c r="OAS17" s="83"/>
      <c r="OAT17" s="83"/>
      <c r="OAU17" s="83"/>
      <c r="OAV17" s="83"/>
      <c r="OAW17" s="83"/>
      <c r="OAX17" s="83"/>
      <c r="OAY17" s="83"/>
      <c r="OAZ17" s="83"/>
      <c r="OBA17" s="83"/>
      <c r="OBB17" s="83"/>
      <c r="OBC17" s="83"/>
      <c r="OBD17" s="83"/>
      <c r="OBE17" s="83"/>
      <c r="OBF17" s="83"/>
      <c r="OBG17" s="83"/>
      <c r="OBH17" s="83"/>
      <c r="OBI17" s="83"/>
      <c r="OBJ17" s="83"/>
      <c r="OBK17" s="83"/>
      <c r="OBL17" s="83"/>
      <c r="OBM17" s="83"/>
      <c r="OBN17" s="83"/>
      <c r="OBO17" s="83"/>
      <c r="OBP17" s="83"/>
      <c r="OBQ17" s="83"/>
      <c r="OBR17" s="83"/>
      <c r="OBS17" s="83"/>
      <c r="OBT17" s="83"/>
      <c r="OBU17" s="83"/>
      <c r="OBV17" s="83"/>
      <c r="OBW17" s="83"/>
      <c r="OBX17" s="83"/>
      <c r="OBY17" s="83"/>
      <c r="OBZ17" s="83"/>
      <c r="OCA17" s="83"/>
      <c r="OCB17" s="83"/>
      <c r="OCC17" s="83"/>
      <c r="OCD17" s="83"/>
      <c r="OCE17" s="83"/>
      <c r="OCF17" s="83"/>
      <c r="OCG17" s="83"/>
      <c r="OCH17" s="83"/>
      <c r="OCI17" s="83"/>
      <c r="OCJ17" s="83"/>
      <c r="OCK17" s="83"/>
      <c r="OCL17" s="83"/>
      <c r="OCM17" s="83"/>
      <c r="OCN17" s="83"/>
      <c r="OCO17" s="83"/>
      <c r="OCP17" s="83"/>
      <c r="OCQ17" s="83"/>
      <c r="OCR17" s="83"/>
      <c r="OCS17" s="83"/>
      <c r="OCT17" s="83"/>
      <c r="OCU17" s="83"/>
      <c r="OCV17" s="83"/>
      <c r="OCW17" s="83"/>
      <c r="OCX17" s="83"/>
      <c r="OCY17" s="83"/>
      <c r="OCZ17" s="83"/>
      <c r="ODA17" s="83"/>
      <c r="ODB17" s="83"/>
      <c r="ODC17" s="83"/>
      <c r="ODD17" s="83"/>
      <c r="ODE17" s="83"/>
      <c r="ODF17" s="83"/>
      <c r="ODG17" s="83"/>
      <c r="ODH17" s="83"/>
      <c r="ODI17" s="83"/>
      <c r="ODJ17" s="83"/>
      <c r="ODK17" s="83"/>
      <c r="ODL17" s="83"/>
      <c r="ODM17" s="83"/>
      <c r="ODN17" s="83"/>
      <c r="ODO17" s="83"/>
      <c r="ODP17" s="83"/>
      <c r="ODQ17" s="83"/>
      <c r="ODR17" s="83"/>
      <c r="ODS17" s="83"/>
      <c r="ODT17" s="83"/>
      <c r="ODU17" s="83"/>
      <c r="ODV17" s="83"/>
      <c r="ODW17" s="83"/>
      <c r="ODX17" s="83"/>
      <c r="ODY17" s="83"/>
      <c r="ODZ17" s="83"/>
      <c r="OEA17" s="83"/>
      <c r="OEB17" s="83"/>
      <c r="OEC17" s="83"/>
      <c r="OED17" s="83"/>
      <c r="OEE17" s="83"/>
      <c r="OEF17" s="83"/>
      <c r="OEG17" s="83"/>
      <c r="OEH17" s="83"/>
      <c r="OEI17" s="83"/>
      <c r="OEJ17" s="83"/>
      <c r="OEK17" s="83"/>
      <c r="OEL17" s="83"/>
      <c r="OEM17" s="83"/>
      <c r="OEN17" s="83"/>
      <c r="OEO17" s="83"/>
      <c r="OEP17" s="83"/>
      <c r="OEQ17" s="83"/>
      <c r="OER17" s="83"/>
      <c r="OES17" s="83"/>
      <c r="OET17" s="83"/>
      <c r="OEU17" s="83"/>
      <c r="OEV17" s="83"/>
      <c r="OEW17" s="83"/>
      <c r="OEX17" s="83"/>
      <c r="OEY17" s="83"/>
      <c r="OEZ17" s="83"/>
      <c r="OFA17" s="83"/>
      <c r="OFB17" s="83"/>
      <c r="OFC17" s="83"/>
      <c r="OFD17" s="83"/>
      <c r="OFE17" s="83"/>
      <c r="OFF17" s="83"/>
      <c r="OFG17" s="83"/>
      <c r="OFH17" s="83"/>
      <c r="OFI17" s="83"/>
      <c r="OFJ17" s="83"/>
      <c r="OFK17" s="83"/>
      <c r="OFL17" s="83"/>
      <c r="OFM17" s="83"/>
      <c r="OFN17" s="83"/>
      <c r="OFO17" s="83"/>
      <c r="OFP17" s="83"/>
      <c r="OFQ17" s="83"/>
      <c r="OFR17" s="83"/>
      <c r="OFS17" s="83"/>
      <c r="OFT17" s="83"/>
      <c r="OFU17" s="83"/>
      <c r="OFV17" s="83"/>
      <c r="OFW17" s="83"/>
      <c r="OFX17" s="83"/>
      <c r="OFY17" s="83"/>
      <c r="OFZ17" s="83"/>
      <c r="OGA17" s="83"/>
      <c r="OGB17" s="83"/>
      <c r="OGC17" s="83"/>
      <c r="OGD17" s="83"/>
      <c r="OGE17" s="83"/>
      <c r="OGF17" s="83"/>
      <c r="OGG17" s="83"/>
      <c r="OGH17" s="83"/>
      <c r="OGI17" s="83"/>
      <c r="OGJ17" s="83"/>
      <c r="OGK17" s="83"/>
      <c r="OGL17" s="83"/>
      <c r="OGM17" s="83"/>
      <c r="OGN17" s="83"/>
      <c r="OGO17" s="83"/>
      <c r="OGP17" s="83"/>
      <c r="OGQ17" s="83"/>
      <c r="OGR17" s="83"/>
      <c r="OGS17" s="83"/>
      <c r="OGT17" s="83"/>
      <c r="OGU17" s="83"/>
      <c r="OGV17" s="83"/>
      <c r="OGW17" s="83"/>
      <c r="OGX17" s="83"/>
      <c r="OGY17" s="83"/>
      <c r="OGZ17" s="83"/>
      <c r="OHA17" s="83"/>
      <c r="OHB17" s="83"/>
      <c r="OHC17" s="83"/>
      <c r="OHD17" s="83"/>
      <c r="OHE17" s="83"/>
      <c r="OHF17" s="83"/>
      <c r="OHG17" s="83"/>
      <c r="OHH17" s="83"/>
      <c r="OHI17" s="83"/>
      <c r="OHJ17" s="83"/>
      <c r="OHK17" s="83"/>
      <c r="OHL17" s="83"/>
      <c r="OHM17" s="83"/>
      <c r="OHN17" s="83"/>
      <c r="OHO17" s="83"/>
      <c r="OHP17" s="83"/>
      <c r="OHQ17" s="83"/>
      <c r="OHR17" s="83"/>
      <c r="OHS17" s="83"/>
      <c r="OHT17" s="83"/>
      <c r="OHU17" s="83"/>
      <c r="OHV17" s="83"/>
      <c r="OHW17" s="83"/>
      <c r="OHX17" s="83"/>
      <c r="OHY17" s="83"/>
      <c r="OHZ17" s="83"/>
      <c r="OIA17" s="83"/>
      <c r="OIB17" s="83"/>
      <c r="OIC17" s="83"/>
      <c r="OID17" s="83"/>
      <c r="OIE17" s="83"/>
      <c r="OIF17" s="83"/>
      <c r="OIG17" s="83"/>
      <c r="OIH17" s="83"/>
      <c r="OII17" s="83"/>
      <c r="OIJ17" s="83"/>
      <c r="OIK17" s="83"/>
      <c r="OIL17" s="83"/>
      <c r="OIM17" s="83"/>
      <c r="OIN17" s="83"/>
      <c r="OIO17" s="83"/>
      <c r="OIP17" s="83"/>
      <c r="OIQ17" s="83"/>
      <c r="OIR17" s="83"/>
      <c r="OIS17" s="83"/>
      <c r="OIT17" s="83"/>
      <c r="OIU17" s="83"/>
      <c r="OIV17" s="83"/>
      <c r="OIW17" s="83"/>
      <c r="OIX17" s="83"/>
      <c r="OIY17" s="83"/>
      <c r="OIZ17" s="83"/>
      <c r="OJA17" s="83"/>
      <c r="OJB17" s="83"/>
      <c r="OJC17" s="83"/>
      <c r="OJD17" s="83"/>
      <c r="OJE17" s="83"/>
      <c r="OJF17" s="83"/>
      <c r="OJG17" s="83"/>
      <c r="OJH17" s="83"/>
      <c r="OJI17" s="83"/>
      <c r="OJJ17" s="83"/>
      <c r="OJK17" s="83"/>
      <c r="OJL17" s="83"/>
      <c r="OJM17" s="83"/>
      <c r="OJN17" s="83"/>
      <c r="OJO17" s="83"/>
      <c r="OJP17" s="83"/>
      <c r="OJQ17" s="83"/>
      <c r="OJR17" s="83"/>
      <c r="OJS17" s="83"/>
      <c r="OJT17" s="83"/>
      <c r="OJU17" s="83"/>
      <c r="OJV17" s="83"/>
      <c r="OJW17" s="83"/>
      <c r="OJX17" s="83"/>
      <c r="OJY17" s="83"/>
      <c r="OJZ17" s="83"/>
      <c r="OKA17" s="83"/>
      <c r="OKB17" s="83"/>
      <c r="OKC17" s="83"/>
      <c r="OKD17" s="83"/>
      <c r="OKE17" s="83"/>
      <c r="OKF17" s="83"/>
      <c r="OKG17" s="83"/>
      <c r="OKH17" s="83"/>
      <c r="OKI17" s="83"/>
      <c r="OKJ17" s="83"/>
      <c r="OKK17" s="83"/>
      <c r="OKL17" s="83"/>
      <c r="OKM17" s="83"/>
      <c r="OKN17" s="83"/>
      <c r="OKO17" s="83"/>
      <c r="OKP17" s="83"/>
      <c r="OKQ17" s="83"/>
      <c r="OKR17" s="83"/>
      <c r="OKS17" s="83"/>
      <c r="OKT17" s="83"/>
      <c r="OKU17" s="83"/>
      <c r="OKV17" s="83"/>
      <c r="OKW17" s="83"/>
      <c r="OKX17" s="83"/>
      <c r="OKY17" s="83"/>
      <c r="OKZ17" s="83"/>
      <c r="OLA17" s="83"/>
      <c r="OLB17" s="83"/>
      <c r="OLC17" s="83"/>
      <c r="OLD17" s="83"/>
      <c r="OLE17" s="83"/>
      <c r="OLF17" s="83"/>
      <c r="OLG17" s="83"/>
      <c r="OLH17" s="83"/>
      <c r="OLI17" s="83"/>
      <c r="OLJ17" s="83"/>
      <c r="OLK17" s="83"/>
      <c r="OLL17" s="83"/>
      <c r="OLM17" s="83"/>
      <c r="OLN17" s="83"/>
      <c r="OLO17" s="83"/>
      <c r="OLP17" s="83"/>
      <c r="OLQ17" s="83"/>
      <c r="OLR17" s="83"/>
      <c r="OLS17" s="83"/>
      <c r="OLT17" s="83"/>
      <c r="OLU17" s="83"/>
      <c r="OLV17" s="83"/>
      <c r="OLW17" s="83"/>
      <c r="OLX17" s="83"/>
      <c r="OLY17" s="83"/>
      <c r="OLZ17" s="83"/>
      <c r="OMA17" s="83"/>
      <c r="OMB17" s="83"/>
      <c r="OMC17" s="83"/>
      <c r="OMD17" s="83"/>
      <c r="OME17" s="83"/>
      <c r="OMF17" s="83"/>
      <c r="OMG17" s="83"/>
      <c r="OMH17" s="83"/>
      <c r="OMI17" s="83"/>
      <c r="OMJ17" s="83"/>
      <c r="OMK17" s="83"/>
      <c r="OML17" s="83"/>
      <c r="OMM17" s="83"/>
      <c r="OMN17" s="83"/>
      <c r="OMO17" s="83"/>
      <c r="OMP17" s="83"/>
      <c r="OMQ17" s="83"/>
      <c r="OMR17" s="83"/>
      <c r="OMS17" s="83"/>
      <c r="OMT17" s="83"/>
      <c r="OMU17" s="83"/>
      <c r="OMV17" s="83"/>
      <c r="OMW17" s="83"/>
      <c r="OMX17" s="83"/>
      <c r="OMY17" s="83"/>
      <c r="OMZ17" s="83"/>
      <c r="ONA17" s="83"/>
      <c r="ONB17" s="83"/>
      <c r="ONC17" s="83"/>
      <c r="OND17" s="83"/>
      <c r="ONE17" s="83"/>
      <c r="ONF17" s="83"/>
      <c r="ONG17" s="83"/>
      <c r="ONH17" s="83"/>
      <c r="ONI17" s="83"/>
      <c r="ONJ17" s="83"/>
      <c r="ONK17" s="83"/>
      <c r="ONL17" s="83"/>
      <c r="ONM17" s="83"/>
      <c r="ONN17" s="83"/>
      <c r="ONO17" s="83"/>
      <c r="ONP17" s="83"/>
      <c r="ONQ17" s="83"/>
      <c r="ONR17" s="83"/>
      <c r="ONS17" s="83"/>
      <c r="ONT17" s="83"/>
      <c r="ONU17" s="83"/>
      <c r="ONV17" s="83"/>
      <c r="ONW17" s="83"/>
      <c r="ONX17" s="83"/>
      <c r="ONY17" s="83"/>
      <c r="ONZ17" s="83"/>
      <c r="OOA17" s="83"/>
      <c r="OOB17" s="83"/>
      <c r="OOC17" s="83"/>
      <c r="OOD17" s="83"/>
      <c r="OOE17" s="83"/>
      <c r="OOF17" s="83"/>
      <c r="OOG17" s="83"/>
      <c r="OOH17" s="83"/>
      <c r="OOI17" s="83"/>
      <c r="OOJ17" s="83"/>
      <c r="OOK17" s="83"/>
      <c r="OOL17" s="83"/>
      <c r="OOM17" s="83"/>
      <c r="OON17" s="83"/>
      <c r="OOO17" s="83"/>
      <c r="OOP17" s="83"/>
      <c r="OOQ17" s="83"/>
      <c r="OOR17" s="83"/>
      <c r="OOS17" s="83"/>
      <c r="OOT17" s="83"/>
      <c r="OOU17" s="83"/>
      <c r="OOV17" s="83"/>
      <c r="OOW17" s="83"/>
      <c r="OOX17" s="83"/>
      <c r="OOY17" s="83"/>
      <c r="OOZ17" s="83"/>
      <c r="OPA17" s="83"/>
      <c r="OPB17" s="83"/>
      <c r="OPC17" s="83"/>
      <c r="OPD17" s="83"/>
      <c r="OPE17" s="83"/>
      <c r="OPF17" s="83"/>
      <c r="OPG17" s="83"/>
      <c r="OPH17" s="83"/>
      <c r="OPI17" s="83"/>
      <c r="OPJ17" s="83"/>
      <c r="OPK17" s="83"/>
      <c r="OPL17" s="83"/>
      <c r="OPM17" s="83"/>
      <c r="OPN17" s="83"/>
      <c r="OPO17" s="83"/>
      <c r="OPP17" s="83"/>
      <c r="OPQ17" s="83"/>
      <c r="OPR17" s="83"/>
      <c r="OPS17" s="83"/>
      <c r="OPT17" s="83"/>
      <c r="OPU17" s="83"/>
      <c r="OPV17" s="83"/>
      <c r="OPW17" s="83"/>
      <c r="OPX17" s="83"/>
      <c r="OPY17" s="83"/>
      <c r="OPZ17" s="83"/>
      <c r="OQA17" s="83"/>
      <c r="OQB17" s="83"/>
      <c r="OQC17" s="83"/>
      <c r="OQD17" s="83"/>
      <c r="OQE17" s="83"/>
      <c r="OQF17" s="83"/>
      <c r="OQG17" s="83"/>
      <c r="OQH17" s="83"/>
      <c r="OQI17" s="83"/>
      <c r="OQJ17" s="83"/>
      <c r="OQK17" s="83"/>
      <c r="OQL17" s="83"/>
      <c r="OQM17" s="83"/>
      <c r="OQN17" s="83"/>
      <c r="OQO17" s="83"/>
      <c r="OQP17" s="83"/>
      <c r="OQQ17" s="83"/>
      <c r="OQR17" s="83"/>
      <c r="OQS17" s="83"/>
      <c r="OQT17" s="83"/>
      <c r="OQU17" s="83"/>
      <c r="OQV17" s="83"/>
      <c r="OQW17" s="83"/>
      <c r="OQX17" s="83"/>
      <c r="OQY17" s="83"/>
      <c r="OQZ17" s="83"/>
      <c r="ORA17" s="83"/>
      <c r="ORB17" s="83"/>
      <c r="ORC17" s="83"/>
      <c r="ORD17" s="83"/>
      <c r="ORE17" s="83"/>
      <c r="ORF17" s="83"/>
      <c r="ORG17" s="83"/>
      <c r="ORH17" s="83"/>
      <c r="ORI17" s="83"/>
      <c r="ORJ17" s="83"/>
      <c r="ORK17" s="83"/>
      <c r="ORL17" s="83"/>
      <c r="ORM17" s="83"/>
      <c r="ORN17" s="83"/>
      <c r="ORO17" s="83"/>
      <c r="ORP17" s="83"/>
      <c r="ORQ17" s="83"/>
      <c r="ORR17" s="83"/>
      <c r="ORS17" s="83"/>
      <c r="ORT17" s="83"/>
      <c r="ORU17" s="83"/>
      <c r="ORV17" s="83"/>
      <c r="ORW17" s="83"/>
      <c r="ORX17" s="83"/>
      <c r="ORY17" s="83"/>
      <c r="ORZ17" s="83"/>
      <c r="OSA17" s="83"/>
      <c r="OSB17" s="83"/>
      <c r="OSC17" s="83"/>
      <c r="OSD17" s="83"/>
      <c r="OSE17" s="83"/>
      <c r="OSF17" s="83"/>
      <c r="OSG17" s="83"/>
      <c r="OSH17" s="83"/>
      <c r="OSI17" s="83"/>
      <c r="OSJ17" s="83"/>
      <c r="OSK17" s="83"/>
      <c r="OSL17" s="83"/>
      <c r="OSM17" s="83"/>
      <c r="OSN17" s="83"/>
      <c r="OSO17" s="83"/>
      <c r="OSP17" s="83"/>
      <c r="OSQ17" s="83"/>
      <c r="OSR17" s="83"/>
      <c r="OSS17" s="83"/>
      <c r="OST17" s="83"/>
      <c r="OSU17" s="83"/>
      <c r="OSV17" s="83"/>
      <c r="OSW17" s="83"/>
      <c r="OSX17" s="83"/>
      <c r="OSY17" s="83"/>
      <c r="OSZ17" s="83"/>
      <c r="OTA17" s="83"/>
      <c r="OTB17" s="83"/>
      <c r="OTC17" s="83"/>
      <c r="OTD17" s="83"/>
      <c r="OTE17" s="83"/>
      <c r="OTF17" s="83"/>
      <c r="OTG17" s="83"/>
      <c r="OTH17" s="83"/>
      <c r="OTI17" s="83"/>
      <c r="OTJ17" s="83"/>
      <c r="OTK17" s="83"/>
      <c r="OTL17" s="83"/>
      <c r="OTM17" s="83"/>
      <c r="OTN17" s="83"/>
      <c r="OTO17" s="83"/>
      <c r="OTP17" s="83"/>
      <c r="OTQ17" s="83"/>
      <c r="OTR17" s="83"/>
      <c r="OTS17" s="83"/>
      <c r="OTT17" s="83"/>
      <c r="OTU17" s="83"/>
      <c r="OTV17" s="83"/>
      <c r="OTW17" s="83"/>
      <c r="OTX17" s="83"/>
      <c r="OTY17" s="83"/>
      <c r="OTZ17" s="83"/>
      <c r="OUA17" s="83"/>
      <c r="OUB17" s="83"/>
      <c r="OUC17" s="83"/>
      <c r="OUD17" s="83"/>
      <c r="OUE17" s="83"/>
      <c r="OUF17" s="83"/>
      <c r="OUG17" s="83"/>
      <c r="OUH17" s="83"/>
      <c r="OUI17" s="83"/>
      <c r="OUJ17" s="83"/>
      <c r="OUK17" s="83"/>
      <c r="OUL17" s="83"/>
      <c r="OUM17" s="83"/>
      <c r="OUN17" s="83"/>
      <c r="OUO17" s="83"/>
      <c r="OUP17" s="83"/>
      <c r="OUQ17" s="83"/>
      <c r="OUR17" s="83"/>
      <c r="OUS17" s="83"/>
      <c r="OUT17" s="83"/>
      <c r="OUU17" s="83"/>
      <c r="OUV17" s="83"/>
      <c r="OUW17" s="83"/>
      <c r="OUX17" s="83"/>
      <c r="OUY17" s="83"/>
      <c r="OUZ17" s="83"/>
      <c r="OVA17" s="83"/>
      <c r="OVB17" s="83"/>
      <c r="OVC17" s="83"/>
      <c r="OVD17" s="83"/>
      <c r="OVE17" s="83"/>
      <c r="OVF17" s="83"/>
      <c r="OVG17" s="83"/>
      <c r="OVH17" s="83"/>
      <c r="OVI17" s="83"/>
      <c r="OVJ17" s="83"/>
      <c r="OVK17" s="83"/>
      <c r="OVL17" s="83"/>
      <c r="OVM17" s="83"/>
      <c r="OVN17" s="83"/>
      <c r="OVO17" s="83"/>
      <c r="OVP17" s="83"/>
      <c r="OVQ17" s="83"/>
      <c r="OVR17" s="83"/>
      <c r="OVS17" s="83"/>
      <c r="OVT17" s="83"/>
      <c r="OVU17" s="83"/>
      <c r="OVV17" s="83"/>
      <c r="OVW17" s="83"/>
      <c r="OVX17" s="83"/>
      <c r="OVY17" s="83"/>
      <c r="OVZ17" s="83"/>
      <c r="OWA17" s="83"/>
      <c r="OWB17" s="83"/>
      <c r="OWC17" s="83"/>
      <c r="OWD17" s="83"/>
      <c r="OWE17" s="83"/>
      <c r="OWF17" s="83"/>
      <c r="OWG17" s="83"/>
      <c r="OWH17" s="83"/>
      <c r="OWI17" s="83"/>
      <c r="OWJ17" s="83"/>
      <c r="OWK17" s="83"/>
      <c r="OWL17" s="83"/>
      <c r="OWM17" s="83"/>
      <c r="OWN17" s="83"/>
      <c r="OWO17" s="83"/>
      <c r="OWP17" s="83"/>
      <c r="OWQ17" s="83"/>
      <c r="OWR17" s="83"/>
      <c r="OWS17" s="83"/>
      <c r="OWT17" s="83"/>
      <c r="OWU17" s="83"/>
      <c r="OWV17" s="83"/>
      <c r="OWW17" s="83"/>
      <c r="OWX17" s="83"/>
      <c r="OWY17" s="83"/>
      <c r="OWZ17" s="83"/>
      <c r="OXA17" s="83"/>
      <c r="OXB17" s="83"/>
      <c r="OXC17" s="83"/>
      <c r="OXD17" s="83"/>
      <c r="OXE17" s="83"/>
      <c r="OXF17" s="83"/>
      <c r="OXG17" s="83"/>
      <c r="OXH17" s="83"/>
      <c r="OXI17" s="83"/>
      <c r="OXJ17" s="83"/>
      <c r="OXK17" s="83"/>
      <c r="OXL17" s="83"/>
      <c r="OXM17" s="83"/>
      <c r="OXN17" s="83"/>
      <c r="OXO17" s="83"/>
      <c r="OXP17" s="83"/>
      <c r="OXQ17" s="83"/>
      <c r="OXR17" s="83"/>
      <c r="OXS17" s="83"/>
      <c r="OXT17" s="83"/>
      <c r="OXU17" s="83"/>
      <c r="OXV17" s="83"/>
      <c r="OXW17" s="83"/>
      <c r="OXX17" s="83"/>
      <c r="OXY17" s="83"/>
      <c r="OXZ17" s="83"/>
      <c r="OYA17" s="83"/>
      <c r="OYB17" s="83"/>
      <c r="OYC17" s="83"/>
      <c r="OYD17" s="83"/>
      <c r="OYE17" s="83"/>
      <c r="OYF17" s="83"/>
      <c r="OYG17" s="83"/>
      <c r="OYH17" s="83"/>
      <c r="OYI17" s="83"/>
      <c r="OYJ17" s="83"/>
      <c r="OYK17" s="83"/>
      <c r="OYL17" s="83"/>
      <c r="OYM17" s="83"/>
      <c r="OYN17" s="83"/>
      <c r="OYO17" s="83"/>
      <c r="OYP17" s="83"/>
      <c r="OYQ17" s="83"/>
      <c r="OYR17" s="83"/>
      <c r="OYS17" s="83"/>
      <c r="OYT17" s="83"/>
      <c r="OYU17" s="83"/>
      <c r="OYV17" s="83"/>
      <c r="OYW17" s="83"/>
      <c r="OYX17" s="83"/>
      <c r="OYY17" s="83"/>
      <c r="OYZ17" s="83"/>
      <c r="OZA17" s="83"/>
      <c r="OZB17" s="83"/>
      <c r="OZC17" s="83"/>
      <c r="OZD17" s="83"/>
      <c r="OZE17" s="83"/>
      <c r="OZF17" s="83"/>
      <c r="OZG17" s="83"/>
      <c r="OZH17" s="83"/>
      <c r="OZI17" s="83"/>
      <c r="OZJ17" s="83"/>
      <c r="OZK17" s="83"/>
      <c r="OZL17" s="83"/>
      <c r="OZM17" s="83"/>
      <c r="OZN17" s="83"/>
      <c r="OZO17" s="83"/>
      <c r="OZP17" s="83"/>
      <c r="OZQ17" s="83"/>
      <c r="OZR17" s="83"/>
      <c r="OZS17" s="83"/>
      <c r="OZT17" s="83"/>
      <c r="OZU17" s="83"/>
      <c r="OZV17" s="83"/>
      <c r="OZW17" s="83"/>
      <c r="OZX17" s="83"/>
      <c r="OZY17" s="83"/>
      <c r="OZZ17" s="83"/>
      <c r="PAA17" s="83"/>
      <c r="PAB17" s="83"/>
      <c r="PAC17" s="83"/>
      <c r="PAD17" s="83"/>
      <c r="PAE17" s="83"/>
      <c r="PAF17" s="83"/>
      <c r="PAG17" s="83"/>
      <c r="PAH17" s="83"/>
      <c r="PAI17" s="83"/>
      <c r="PAJ17" s="83"/>
      <c r="PAK17" s="83"/>
      <c r="PAL17" s="83"/>
      <c r="PAM17" s="83"/>
      <c r="PAN17" s="83"/>
      <c r="PAO17" s="83"/>
      <c r="PAP17" s="83"/>
      <c r="PAQ17" s="83"/>
      <c r="PAR17" s="83"/>
      <c r="PAS17" s="83"/>
      <c r="PAT17" s="83"/>
      <c r="PAU17" s="83"/>
      <c r="PAV17" s="83"/>
      <c r="PAW17" s="83"/>
      <c r="PAX17" s="83"/>
      <c r="PAY17" s="83"/>
      <c r="PAZ17" s="83"/>
      <c r="PBA17" s="83"/>
      <c r="PBB17" s="83"/>
      <c r="PBC17" s="83"/>
      <c r="PBD17" s="83"/>
      <c r="PBE17" s="83"/>
      <c r="PBF17" s="83"/>
      <c r="PBG17" s="83"/>
      <c r="PBH17" s="83"/>
      <c r="PBI17" s="83"/>
      <c r="PBJ17" s="83"/>
      <c r="PBK17" s="83"/>
      <c r="PBL17" s="83"/>
      <c r="PBM17" s="83"/>
      <c r="PBN17" s="83"/>
      <c r="PBO17" s="83"/>
      <c r="PBP17" s="83"/>
      <c r="PBQ17" s="83"/>
      <c r="PBR17" s="83"/>
      <c r="PBS17" s="83"/>
      <c r="PBT17" s="83"/>
      <c r="PBU17" s="83"/>
      <c r="PBV17" s="83"/>
      <c r="PBW17" s="83"/>
      <c r="PBX17" s="83"/>
      <c r="PBY17" s="83"/>
      <c r="PBZ17" s="83"/>
      <c r="PCA17" s="83"/>
      <c r="PCB17" s="83"/>
      <c r="PCC17" s="83"/>
      <c r="PCD17" s="83"/>
      <c r="PCE17" s="83"/>
      <c r="PCF17" s="83"/>
      <c r="PCG17" s="83"/>
      <c r="PCH17" s="83"/>
      <c r="PCI17" s="83"/>
      <c r="PCJ17" s="83"/>
      <c r="PCK17" s="83"/>
      <c r="PCL17" s="83"/>
      <c r="PCM17" s="83"/>
      <c r="PCN17" s="83"/>
      <c r="PCO17" s="83"/>
      <c r="PCP17" s="83"/>
      <c r="PCQ17" s="83"/>
      <c r="PCR17" s="83"/>
      <c r="PCS17" s="83"/>
      <c r="PCT17" s="83"/>
      <c r="PCU17" s="83"/>
      <c r="PCV17" s="83"/>
      <c r="PCW17" s="83"/>
      <c r="PCX17" s="83"/>
      <c r="PCY17" s="83"/>
      <c r="PCZ17" s="83"/>
      <c r="PDA17" s="83"/>
      <c r="PDB17" s="83"/>
      <c r="PDC17" s="83"/>
      <c r="PDD17" s="83"/>
      <c r="PDE17" s="83"/>
      <c r="PDF17" s="83"/>
      <c r="PDG17" s="83"/>
      <c r="PDH17" s="83"/>
      <c r="PDI17" s="83"/>
      <c r="PDJ17" s="83"/>
      <c r="PDK17" s="83"/>
      <c r="PDL17" s="83"/>
      <c r="PDM17" s="83"/>
      <c r="PDN17" s="83"/>
      <c r="PDO17" s="83"/>
      <c r="PDP17" s="83"/>
      <c r="PDQ17" s="83"/>
      <c r="PDR17" s="83"/>
      <c r="PDS17" s="83"/>
      <c r="PDT17" s="83"/>
      <c r="PDU17" s="83"/>
      <c r="PDV17" s="83"/>
      <c r="PDW17" s="83"/>
      <c r="PDX17" s="83"/>
      <c r="PDY17" s="83"/>
      <c r="PDZ17" s="83"/>
      <c r="PEA17" s="83"/>
      <c r="PEB17" s="83"/>
      <c r="PEC17" s="83"/>
      <c r="PED17" s="83"/>
      <c r="PEE17" s="83"/>
      <c r="PEF17" s="83"/>
      <c r="PEG17" s="83"/>
      <c r="PEH17" s="83"/>
      <c r="PEI17" s="83"/>
      <c r="PEJ17" s="83"/>
      <c r="PEK17" s="83"/>
      <c r="PEL17" s="83"/>
      <c r="PEM17" s="83"/>
      <c r="PEN17" s="83"/>
      <c r="PEO17" s="83"/>
      <c r="PEP17" s="83"/>
      <c r="PEQ17" s="83"/>
      <c r="PER17" s="83"/>
      <c r="PES17" s="83"/>
      <c r="PET17" s="83"/>
      <c r="PEU17" s="83"/>
      <c r="PEV17" s="83"/>
      <c r="PEW17" s="83"/>
      <c r="PEX17" s="83"/>
      <c r="PEY17" s="83"/>
      <c r="PEZ17" s="83"/>
      <c r="PFA17" s="83"/>
      <c r="PFB17" s="83"/>
      <c r="PFC17" s="83"/>
      <c r="PFD17" s="83"/>
      <c r="PFE17" s="83"/>
      <c r="PFF17" s="83"/>
      <c r="PFG17" s="83"/>
      <c r="PFH17" s="83"/>
      <c r="PFI17" s="83"/>
      <c r="PFJ17" s="83"/>
      <c r="PFK17" s="83"/>
      <c r="PFL17" s="83"/>
      <c r="PFM17" s="83"/>
      <c r="PFN17" s="83"/>
      <c r="PFO17" s="83"/>
      <c r="PFP17" s="83"/>
      <c r="PFQ17" s="83"/>
      <c r="PFR17" s="83"/>
      <c r="PFS17" s="83"/>
      <c r="PFT17" s="83"/>
      <c r="PFU17" s="83"/>
      <c r="PFV17" s="83"/>
      <c r="PFW17" s="83"/>
      <c r="PFX17" s="83"/>
      <c r="PFY17" s="83"/>
      <c r="PFZ17" s="83"/>
      <c r="PGA17" s="83"/>
      <c r="PGB17" s="83"/>
      <c r="PGC17" s="83"/>
      <c r="PGD17" s="83"/>
      <c r="PGE17" s="83"/>
      <c r="PGF17" s="83"/>
      <c r="PGG17" s="83"/>
      <c r="PGH17" s="83"/>
      <c r="PGI17" s="83"/>
      <c r="PGJ17" s="83"/>
      <c r="PGK17" s="83"/>
      <c r="PGL17" s="83"/>
      <c r="PGM17" s="83"/>
      <c r="PGN17" s="83"/>
      <c r="PGO17" s="83"/>
      <c r="PGP17" s="83"/>
      <c r="PGQ17" s="83"/>
      <c r="PGR17" s="83"/>
      <c r="PGS17" s="83"/>
      <c r="PGT17" s="83"/>
      <c r="PGU17" s="83"/>
      <c r="PGV17" s="83"/>
      <c r="PGW17" s="83"/>
      <c r="PGX17" s="83"/>
      <c r="PGY17" s="83"/>
      <c r="PGZ17" s="83"/>
      <c r="PHA17" s="83"/>
      <c r="PHB17" s="83"/>
      <c r="PHC17" s="83"/>
      <c r="PHD17" s="83"/>
      <c r="PHE17" s="83"/>
      <c r="PHF17" s="83"/>
      <c r="PHG17" s="83"/>
      <c r="PHH17" s="83"/>
      <c r="PHI17" s="83"/>
      <c r="PHJ17" s="83"/>
      <c r="PHK17" s="83"/>
      <c r="PHL17" s="83"/>
      <c r="PHM17" s="83"/>
      <c r="PHN17" s="83"/>
      <c r="PHO17" s="83"/>
      <c r="PHP17" s="83"/>
      <c r="PHQ17" s="83"/>
      <c r="PHR17" s="83"/>
      <c r="PHS17" s="83"/>
      <c r="PHT17" s="83"/>
      <c r="PHU17" s="83"/>
      <c r="PHV17" s="83"/>
      <c r="PHW17" s="83"/>
      <c r="PHX17" s="83"/>
      <c r="PHY17" s="83"/>
      <c r="PHZ17" s="83"/>
      <c r="PIA17" s="83"/>
      <c r="PIB17" s="83"/>
      <c r="PIC17" s="83"/>
      <c r="PID17" s="83"/>
      <c r="PIE17" s="83"/>
      <c r="PIF17" s="83"/>
      <c r="PIG17" s="83"/>
      <c r="PIH17" s="83"/>
      <c r="PII17" s="83"/>
      <c r="PIJ17" s="83"/>
      <c r="PIK17" s="83"/>
      <c r="PIL17" s="83"/>
      <c r="PIM17" s="83"/>
      <c r="PIN17" s="83"/>
      <c r="PIO17" s="83"/>
      <c r="PIP17" s="83"/>
      <c r="PIQ17" s="83"/>
      <c r="PIR17" s="83"/>
      <c r="PIS17" s="83"/>
      <c r="PIT17" s="83"/>
      <c r="PIU17" s="83"/>
      <c r="PIV17" s="83"/>
      <c r="PIW17" s="83"/>
      <c r="PIX17" s="83"/>
      <c r="PIY17" s="83"/>
      <c r="PIZ17" s="83"/>
      <c r="PJA17" s="83"/>
      <c r="PJB17" s="83"/>
      <c r="PJC17" s="83"/>
      <c r="PJD17" s="83"/>
      <c r="PJE17" s="83"/>
      <c r="PJF17" s="83"/>
      <c r="PJG17" s="83"/>
      <c r="PJH17" s="83"/>
      <c r="PJI17" s="83"/>
      <c r="PJJ17" s="83"/>
      <c r="PJK17" s="83"/>
      <c r="PJL17" s="83"/>
      <c r="PJM17" s="83"/>
      <c r="PJN17" s="83"/>
      <c r="PJO17" s="83"/>
      <c r="PJP17" s="83"/>
      <c r="PJQ17" s="83"/>
      <c r="PJR17" s="83"/>
      <c r="PJS17" s="83"/>
      <c r="PJT17" s="83"/>
      <c r="PJU17" s="83"/>
      <c r="PJV17" s="83"/>
      <c r="PJW17" s="83"/>
      <c r="PJX17" s="83"/>
      <c r="PJY17" s="83"/>
      <c r="PJZ17" s="83"/>
      <c r="PKA17" s="83"/>
      <c r="PKB17" s="83"/>
      <c r="PKC17" s="83"/>
      <c r="PKD17" s="83"/>
      <c r="PKE17" s="83"/>
      <c r="PKF17" s="83"/>
      <c r="PKG17" s="83"/>
      <c r="PKH17" s="83"/>
      <c r="PKI17" s="83"/>
      <c r="PKJ17" s="83"/>
      <c r="PKK17" s="83"/>
      <c r="PKL17" s="83"/>
      <c r="PKM17" s="83"/>
      <c r="PKN17" s="83"/>
      <c r="PKO17" s="83"/>
      <c r="PKP17" s="83"/>
      <c r="PKQ17" s="83"/>
      <c r="PKR17" s="83"/>
      <c r="PKS17" s="83"/>
      <c r="PKT17" s="83"/>
      <c r="PKU17" s="83"/>
      <c r="PKV17" s="83"/>
      <c r="PKW17" s="83"/>
      <c r="PKX17" s="83"/>
      <c r="PKY17" s="83"/>
      <c r="PKZ17" s="83"/>
      <c r="PLA17" s="83"/>
      <c r="PLB17" s="83"/>
      <c r="PLC17" s="83"/>
      <c r="PLD17" s="83"/>
      <c r="PLE17" s="83"/>
      <c r="PLF17" s="83"/>
      <c r="PLG17" s="83"/>
      <c r="PLH17" s="83"/>
      <c r="PLI17" s="83"/>
      <c r="PLJ17" s="83"/>
      <c r="PLK17" s="83"/>
      <c r="PLL17" s="83"/>
      <c r="PLM17" s="83"/>
      <c r="PLN17" s="83"/>
      <c r="PLO17" s="83"/>
      <c r="PLP17" s="83"/>
      <c r="PLQ17" s="83"/>
      <c r="PLR17" s="83"/>
      <c r="PLS17" s="83"/>
      <c r="PLT17" s="83"/>
      <c r="PLU17" s="83"/>
      <c r="PLV17" s="83"/>
      <c r="PLW17" s="83"/>
      <c r="PLX17" s="83"/>
      <c r="PLY17" s="83"/>
      <c r="PLZ17" s="83"/>
      <c r="PMA17" s="83"/>
      <c r="PMB17" s="83"/>
      <c r="PMC17" s="83"/>
      <c r="PMD17" s="83"/>
      <c r="PME17" s="83"/>
      <c r="PMF17" s="83"/>
      <c r="PMG17" s="83"/>
      <c r="PMH17" s="83"/>
      <c r="PMI17" s="83"/>
      <c r="PMJ17" s="83"/>
      <c r="PMK17" s="83"/>
      <c r="PML17" s="83"/>
      <c r="PMM17" s="83"/>
      <c r="PMN17" s="83"/>
      <c r="PMO17" s="83"/>
      <c r="PMP17" s="83"/>
      <c r="PMQ17" s="83"/>
      <c r="PMR17" s="83"/>
      <c r="PMS17" s="83"/>
      <c r="PMT17" s="83"/>
      <c r="PMU17" s="83"/>
      <c r="PMV17" s="83"/>
      <c r="PMW17" s="83"/>
      <c r="PMX17" s="83"/>
      <c r="PMY17" s="83"/>
      <c r="PMZ17" s="83"/>
      <c r="PNA17" s="83"/>
      <c r="PNB17" s="83"/>
      <c r="PNC17" s="83"/>
      <c r="PND17" s="83"/>
      <c r="PNE17" s="83"/>
      <c r="PNF17" s="83"/>
      <c r="PNG17" s="83"/>
      <c r="PNH17" s="83"/>
      <c r="PNI17" s="83"/>
      <c r="PNJ17" s="83"/>
      <c r="PNK17" s="83"/>
      <c r="PNL17" s="83"/>
      <c r="PNM17" s="83"/>
      <c r="PNN17" s="83"/>
      <c r="PNO17" s="83"/>
      <c r="PNP17" s="83"/>
      <c r="PNQ17" s="83"/>
      <c r="PNR17" s="83"/>
      <c r="PNS17" s="83"/>
      <c r="PNT17" s="83"/>
      <c r="PNU17" s="83"/>
      <c r="PNV17" s="83"/>
      <c r="PNW17" s="83"/>
      <c r="PNX17" s="83"/>
      <c r="PNY17" s="83"/>
      <c r="PNZ17" s="83"/>
      <c r="POA17" s="83"/>
      <c r="POB17" s="83"/>
      <c r="POC17" s="83"/>
      <c r="POD17" s="83"/>
      <c r="POE17" s="83"/>
      <c r="POF17" s="83"/>
      <c r="POG17" s="83"/>
      <c r="POH17" s="83"/>
      <c r="POI17" s="83"/>
      <c r="POJ17" s="83"/>
      <c r="POK17" s="83"/>
      <c r="POL17" s="83"/>
      <c r="POM17" s="83"/>
      <c r="PON17" s="83"/>
      <c r="POO17" s="83"/>
      <c r="POP17" s="83"/>
      <c r="POQ17" s="83"/>
      <c r="POR17" s="83"/>
      <c r="POS17" s="83"/>
      <c r="POT17" s="83"/>
      <c r="POU17" s="83"/>
      <c r="POV17" s="83"/>
      <c r="POW17" s="83"/>
      <c r="POX17" s="83"/>
      <c r="POY17" s="83"/>
      <c r="POZ17" s="83"/>
      <c r="PPA17" s="83"/>
      <c r="PPB17" s="83"/>
      <c r="PPC17" s="83"/>
      <c r="PPD17" s="83"/>
      <c r="PPE17" s="83"/>
      <c r="PPF17" s="83"/>
      <c r="PPG17" s="83"/>
      <c r="PPH17" s="83"/>
      <c r="PPI17" s="83"/>
      <c r="PPJ17" s="83"/>
      <c r="PPK17" s="83"/>
      <c r="PPL17" s="83"/>
      <c r="PPM17" s="83"/>
      <c r="PPN17" s="83"/>
      <c r="PPO17" s="83"/>
      <c r="PPP17" s="83"/>
      <c r="PPQ17" s="83"/>
      <c r="PPR17" s="83"/>
      <c r="PPS17" s="83"/>
      <c r="PPT17" s="83"/>
      <c r="PPU17" s="83"/>
      <c r="PPV17" s="83"/>
      <c r="PPW17" s="83"/>
      <c r="PPX17" s="83"/>
      <c r="PPY17" s="83"/>
      <c r="PPZ17" s="83"/>
      <c r="PQA17" s="83"/>
      <c r="PQB17" s="83"/>
      <c r="PQC17" s="83"/>
      <c r="PQD17" s="83"/>
      <c r="PQE17" s="83"/>
      <c r="PQF17" s="83"/>
      <c r="PQG17" s="83"/>
      <c r="PQH17" s="83"/>
      <c r="PQI17" s="83"/>
      <c r="PQJ17" s="83"/>
      <c r="PQK17" s="83"/>
      <c r="PQL17" s="83"/>
      <c r="PQM17" s="83"/>
      <c r="PQN17" s="83"/>
      <c r="PQO17" s="83"/>
      <c r="PQP17" s="83"/>
      <c r="PQQ17" s="83"/>
      <c r="PQR17" s="83"/>
      <c r="PQS17" s="83"/>
      <c r="PQT17" s="83"/>
      <c r="PQU17" s="83"/>
      <c r="PQV17" s="83"/>
      <c r="PQW17" s="83"/>
      <c r="PQX17" s="83"/>
      <c r="PQY17" s="83"/>
      <c r="PQZ17" s="83"/>
      <c r="PRA17" s="83"/>
      <c r="PRB17" s="83"/>
      <c r="PRC17" s="83"/>
      <c r="PRD17" s="83"/>
      <c r="PRE17" s="83"/>
      <c r="PRF17" s="83"/>
      <c r="PRG17" s="83"/>
      <c r="PRH17" s="83"/>
      <c r="PRI17" s="83"/>
      <c r="PRJ17" s="83"/>
      <c r="PRK17" s="83"/>
      <c r="PRL17" s="83"/>
      <c r="PRM17" s="83"/>
      <c r="PRN17" s="83"/>
      <c r="PRO17" s="83"/>
      <c r="PRP17" s="83"/>
      <c r="PRQ17" s="83"/>
      <c r="PRR17" s="83"/>
      <c r="PRS17" s="83"/>
      <c r="PRT17" s="83"/>
      <c r="PRU17" s="83"/>
      <c r="PRV17" s="83"/>
      <c r="PRW17" s="83"/>
      <c r="PRX17" s="83"/>
      <c r="PRY17" s="83"/>
      <c r="PRZ17" s="83"/>
      <c r="PSA17" s="83"/>
      <c r="PSB17" s="83"/>
      <c r="PSC17" s="83"/>
      <c r="PSD17" s="83"/>
      <c r="PSE17" s="83"/>
      <c r="PSF17" s="83"/>
      <c r="PSG17" s="83"/>
      <c r="PSH17" s="83"/>
      <c r="PSI17" s="83"/>
      <c r="PSJ17" s="83"/>
      <c r="PSK17" s="83"/>
      <c r="PSL17" s="83"/>
      <c r="PSM17" s="83"/>
      <c r="PSN17" s="83"/>
      <c r="PSO17" s="83"/>
      <c r="PSP17" s="83"/>
      <c r="PSQ17" s="83"/>
      <c r="PSR17" s="83"/>
      <c r="PSS17" s="83"/>
      <c r="PST17" s="83"/>
      <c r="PSU17" s="83"/>
      <c r="PSV17" s="83"/>
      <c r="PSW17" s="83"/>
      <c r="PSX17" s="83"/>
      <c r="PSY17" s="83"/>
      <c r="PSZ17" s="83"/>
      <c r="PTA17" s="83"/>
      <c r="PTB17" s="83"/>
      <c r="PTC17" s="83"/>
      <c r="PTD17" s="83"/>
      <c r="PTE17" s="83"/>
      <c r="PTF17" s="83"/>
      <c r="PTG17" s="83"/>
      <c r="PTH17" s="83"/>
      <c r="PTI17" s="83"/>
      <c r="PTJ17" s="83"/>
      <c r="PTK17" s="83"/>
      <c r="PTL17" s="83"/>
      <c r="PTM17" s="83"/>
      <c r="PTN17" s="83"/>
      <c r="PTO17" s="83"/>
      <c r="PTP17" s="83"/>
      <c r="PTQ17" s="83"/>
      <c r="PTR17" s="83"/>
      <c r="PTS17" s="83"/>
      <c r="PTT17" s="83"/>
      <c r="PTU17" s="83"/>
      <c r="PTV17" s="83"/>
      <c r="PTW17" s="83"/>
      <c r="PTX17" s="83"/>
      <c r="PTY17" s="83"/>
      <c r="PTZ17" s="83"/>
      <c r="PUA17" s="83"/>
      <c r="PUB17" s="83"/>
      <c r="PUC17" s="83"/>
      <c r="PUD17" s="83"/>
      <c r="PUE17" s="83"/>
      <c r="PUF17" s="83"/>
      <c r="PUG17" s="83"/>
      <c r="PUH17" s="83"/>
      <c r="PUI17" s="83"/>
      <c r="PUJ17" s="83"/>
      <c r="PUK17" s="83"/>
      <c r="PUL17" s="83"/>
      <c r="PUM17" s="83"/>
      <c r="PUN17" s="83"/>
      <c r="PUO17" s="83"/>
      <c r="PUP17" s="83"/>
      <c r="PUQ17" s="83"/>
      <c r="PUR17" s="83"/>
      <c r="PUS17" s="83"/>
      <c r="PUT17" s="83"/>
      <c r="PUU17" s="83"/>
      <c r="PUV17" s="83"/>
      <c r="PUW17" s="83"/>
      <c r="PUX17" s="83"/>
      <c r="PUY17" s="83"/>
      <c r="PUZ17" s="83"/>
      <c r="PVA17" s="83"/>
      <c r="PVB17" s="83"/>
      <c r="PVC17" s="83"/>
      <c r="PVD17" s="83"/>
      <c r="PVE17" s="83"/>
      <c r="PVF17" s="83"/>
      <c r="PVG17" s="83"/>
      <c r="PVH17" s="83"/>
      <c r="PVI17" s="83"/>
      <c r="PVJ17" s="83"/>
      <c r="PVK17" s="83"/>
      <c r="PVL17" s="83"/>
      <c r="PVM17" s="83"/>
      <c r="PVN17" s="83"/>
      <c r="PVO17" s="83"/>
      <c r="PVP17" s="83"/>
      <c r="PVQ17" s="83"/>
      <c r="PVR17" s="83"/>
      <c r="PVS17" s="83"/>
      <c r="PVT17" s="83"/>
      <c r="PVU17" s="83"/>
      <c r="PVV17" s="83"/>
      <c r="PVW17" s="83"/>
      <c r="PVX17" s="83"/>
      <c r="PVY17" s="83"/>
      <c r="PVZ17" s="83"/>
      <c r="PWA17" s="83"/>
      <c r="PWB17" s="83"/>
      <c r="PWC17" s="83"/>
      <c r="PWD17" s="83"/>
      <c r="PWE17" s="83"/>
      <c r="PWF17" s="83"/>
      <c r="PWG17" s="83"/>
      <c r="PWH17" s="83"/>
      <c r="PWI17" s="83"/>
      <c r="PWJ17" s="83"/>
      <c r="PWK17" s="83"/>
      <c r="PWL17" s="83"/>
      <c r="PWM17" s="83"/>
      <c r="PWN17" s="83"/>
      <c r="PWO17" s="83"/>
      <c r="PWP17" s="83"/>
      <c r="PWQ17" s="83"/>
      <c r="PWR17" s="83"/>
      <c r="PWS17" s="83"/>
      <c r="PWT17" s="83"/>
      <c r="PWU17" s="83"/>
      <c r="PWV17" s="83"/>
      <c r="PWW17" s="83"/>
      <c r="PWX17" s="83"/>
      <c r="PWY17" s="83"/>
      <c r="PWZ17" s="83"/>
      <c r="PXA17" s="83"/>
      <c r="PXB17" s="83"/>
      <c r="PXC17" s="83"/>
      <c r="PXD17" s="83"/>
      <c r="PXE17" s="83"/>
      <c r="PXF17" s="83"/>
      <c r="PXG17" s="83"/>
      <c r="PXH17" s="83"/>
      <c r="PXI17" s="83"/>
      <c r="PXJ17" s="83"/>
      <c r="PXK17" s="83"/>
      <c r="PXL17" s="83"/>
      <c r="PXM17" s="83"/>
      <c r="PXN17" s="83"/>
      <c r="PXO17" s="83"/>
      <c r="PXP17" s="83"/>
      <c r="PXQ17" s="83"/>
      <c r="PXR17" s="83"/>
      <c r="PXS17" s="83"/>
      <c r="PXT17" s="83"/>
      <c r="PXU17" s="83"/>
      <c r="PXV17" s="83"/>
      <c r="PXW17" s="83"/>
      <c r="PXX17" s="83"/>
      <c r="PXY17" s="83"/>
      <c r="PXZ17" s="83"/>
      <c r="PYA17" s="83"/>
      <c r="PYB17" s="83"/>
      <c r="PYC17" s="83"/>
      <c r="PYD17" s="83"/>
      <c r="PYE17" s="83"/>
      <c r="PYF17" s="83"/>
      <c r="PYG17" s="83"/>
      <c r="PYH17" s="83"/>
      <c r="PYI17" s="83"/>
      <c r="PYJ17" s="83"/>
      <c r="PYK17" s="83"/>
      <c r="PYL17" s="83"/>
      <c r="PYM17" s="83"/>
      <c r="PYN17" s="83"/>
      <c r="PYO17" s="83"/>
      <c r="PYP17" s="83"/>
      <c r="PYQ17" s="83"/>
      <c r="PYR17" s="83"/>
      <c r="PYS17" s="83"/>
      <c r="PYT17" s="83"/>
      <c r="PYU17" s="83"/>
      <c r="PYV17" s="83"/>
      <c r="PYW17" s="83"/>
      <c r="PYX17" s="83"/>
      <c r="PYY17" s="83"/>
      <c r="PYZ17" s="83"/>
      <c r="PZA17" s="83"/>
      <c r="PZB17" s="83"/>
      <c r="PZC17" s="83"/>
      <c r="PZD17" s="83"/>
      <c r="PZE17" s="83"/>
      <c r="PZF17" s="83"/>
      <c r="PZG17" s="83"/>
      <c r="PZH17" s="83"/>
      <c r="PZI17" s="83"/>
      <c r="PZJ17" s="83"/>
      <c r="PZK17" s="83"/>
      <c r="PZL17" s="83"/>
      <c r="PZM17" s="83"/>
      <c r="PZN17" s="83"/>
      <c r="PZO17" s="83"/>
      <c r="PZP17" s="83"/>
      <c r="PZQ17" s="83"/>
      <c r="PZR17" s="83"/>
      <c r="PZS17" s="83"/>
      <c r="PZT17" s="83"/>
      <c r="PZU17" s="83"/>
      <c r="PZV17" s="83"/>
      <c r="PZW17" s="83"/>
      <c r="PZX17" s="83"/>
      <c r="PZY17" s="83"/>
      <c r="PZZ17" s="83"/>
      <c r="QAA17" s="83"/>
      <c r="QAB17" s="83"/>
      <c r="QAC17" s="83"/>
      <c r="QAD17" s="83"/>
      <c r="QAE17" s="83"/>
      <c r="QAF17" s="83"/>
      <c r="QAG17" s="83"/>
      <c r="QAH17" s="83"/>
      <c r="QAI17" s="83"/>
      <c r="QAJ17" s="83"/>
      <c r="QAK17" s="83"/>
      <c r="QAL17" s="83"/>
      <c r="QAM17" s="83"/>
      <c r="QAN17" s="83"/>
      <c r="QAO17" s="83"/>
      <c r="QAP17" s="83"/>
      <c r="QAQ17" s="83"/>
      <c r="QAR17" s="83"/>
      <c r="QAS17" s="83"/>
      <c r="QAT17" s="83"/>
      <c r="QAU17" s="83"/>
      <c r="QAV17" s="83"/>
      <c r="QAW17" s="83"/>
      <c r="QAX17" s="83"/>
      <c r="QAY17" s="83"/>
      <c r="QAZ17" s="83"/>
      <c r="QBA17" s="83"/>
      <c r="QBB17" s="83"/>
      <c r="QBC17" s="83"/>
      <c r="QBD17" s="83"/>
      <c r="QBE17" s="83"/>
      <c r="QBF17" s="83"/>
      <c r="QBG17" s="83"/>
      <c r="QBH17" s="83"/>
      <c r="QBI17" s="83"/>
      <c r="QBJ17" s="83"/>
      <c r="QBK17" s="83"/>
      <c r="QBL17" s="83"/>
      <c r="QBM17" s="83"/>
      <c r="QBN17" s="83"/>
      <c r="QBO17" s="83"/>
      <c r="QBP17" s="83"/>
      <c r="QBQ17" s="83"/>
      <c r="QBR17" s="83"/>
      <c r="QBS17" s="83"/>
      <c r="QBT17" s="83"/>
      <c r="QBU17" s="83"/>
      <c r="QBV17" s="83"/>
      <c r="QBW17" s="83"/>
      <c r="QBX17" s="83"/>
      <c r="QBY17" s="83"/>
      <c r="QBZ17" s="83"/>
      <c r="QCA17" s="83"/>
      <c r="QCB17" s="83"/>
      <c r="QCC17" s="83"/>
      <c r="QCD17" s="83"/>
      <c r="QCE17" s="83"/>
      <c r="QCF17" s="83"/>
      <c r="QCG17" s="83"/>
      <c r="QCH17" s="83"/>
      <c r="QCI17" s="83"/>
      <c r="QCJ17" s="83"/>
      <c r="QCK17" s="83"/>
      <c r="QCL17" s="83"/>
      <c r="QCM17" s="83"/>
      <c r="QCN17" s="83"/>
      <c r="QCO17" s="83"/>
      <c r="QCP17" s="83"/>
      <c r="QCQ17" s="83"/>
      <c r="QCR17" s="83"/>
      <c r="QCS17" s="83"/>
      <c r="QCT17" s="83"/>
      <c r="QCU17" s="83"/>
      <c r="QCV17" s="83"/>
      <c r="QCW17" s="83"/>
      <c r="QCX17" s="83"/>
      <c r="QCY17" s="83"/>
      <c r="QCZ17" s="83"/>
      <c r="QDA17" s="83"/>
      <c r="QDB17" s="83"/>
      <c r="QDC17" s="83"/>
      <c r="QDD17" s="83"/>
      <c r="QDE17" s="83"/>
      <c r="QDF17" s="83"/>
      <c r="QDG17" s="83"/>
      <c r="QDH17" s="83"/>
      <c r="QDI17" s="83"/>
      <c r="QDJ17" s="83"/>
      <c r="QDK17" s="83"/>
      <c r="QDL17" s="83"/>
      <c r="QDM17" s="83"/>
      <c r="QDN17" s="83"/>
      <c r="QDO17" s="83"/>
      <c r="QDP17" s="83"/>
      <c r="QDQ17" s="83"/>
      <c r="QDR17" s="83"/>
      <c r="QDS17" s="83"/>
      <c r="QDT17" s="83"/>
      <c r="QDU17" s="83"/>
      <c r="QDV17" s="83"/>
      <c r="QDW17" s="83"/>
      <c r="QDX17" s="83"/>
      <c r="QDY17" s="83"/>
      <c r="QDZ17" s="83"/>
      <c r="QEA17" s="83"/>
      <c r="QEB17" s="83"/>
      <c r="QEC17" s="83"/>
      <c r="QED17" s="83"/>
      <c r="QEE17" s="83"/>
      <c r="QEF17" s="83"/>
      <c r="QEG17" s="83"/>
      <c r="QEH17" s="83"/>
      <c r="QEI17" s="83"/>
      <c r="QEJ17" s="83"/>
      <c r="QEK17" s="83"/>
      <c r="QEL17" s="83"/>
      <c r="QEM17" s="83"/>
      <c r="QEN17" s="83"/>
      <c r="QEO17" s="83"/>
      <c r="QEP17" s="83"/>
      <c r="QEQ17" s="83"/>
      <c r="QER17" s="83"/>
      <c r="QES17" s="83"/>
      <c r="QET17" s="83"/>
      <c r="QEU17" s="83"/>
      <c r="QEV17" s="83"/>
      <c r="QEW17" s="83"/>
      <c r="QEX17" s="83"/>
      <c r="QEY17" s="83"/>
      <c r="QEZ17" s="83"/>
      <c r="QFA17" s="83"/>
      <c r="QFB17" s="83"/>
      <c r="QFC17" s="83"/>
      <c r="QFD17" s="83"/>
      <c r="QFE17" s="83"/>
      <c r="QFF17" s="83"/>
      <c r="QFG17" s="83"/>
      <c r="QFH17" s="83"/>
      <c r="QFI17" s="83"/>
      <c r="QFJ17" s="83"/>
      <c r="QFK17" s="83"/>
      <c r="QFL17" s="83"/>
      <c r="QFM17" s="83"/>
      <c r="QFN17" s="83"/>
      <c r="QFO17" s="83"/>
      <c r="QFP17" s="83"/>
      <c r="QFQ17" s="83"/>
      <c r="QFR17" s="83"/>
      <c r="QFS17" s="83"/>
      <c r="QFT17" s="83"/>
      <c r="QFU17" s="83"/>
      <c r="QFV17" s="83"/>
      <c r="QFW17" s="83"/>
      <c r="QFX17" s="83"/>
      <c r="QFY17" s="83"/>
      <c r="QFZ17" s="83"/>
      <c r="QGA17" s="83"/>
      <c r="QGB17" s="83"/>
      <c r="QGC17" s="83"/>
      <c r="QGD17" s="83"/>
      <c r="QGE17" s="83"/>
      <c r="QGF17" s="83"/>
      <c r="QGG17" s="83"/>
      <c r="QGH17" s="83"/>
      <c r="QGI17" s="83"/>
      <c r="QGJ17" s="83"/>
      <c r="QGK17" s="83"/>
      <c r="QGL17" s="83"/>
      <c r="QGM17" s="83"/>
      <c r="QGN17" s="83"/>
      <c r="QGO17" s="83"/>
      <c r="QGP17" s="83"/>
      <c r="QGQ17" s="83"/>
      <c r="QGR17" s="83"/>
      <c r="QGS17" s="83"/>
      <c r="QGT17" s="83"/>
      <c r="QGU17" s="83"/>
      <c r="QGV17" s="83"/>
      <c r="QGW17" s="83"/>
      <c r="QGX17" s="83"/>
      <c r="QGY17" s="83"/>
      <c r="QGZ17" s="83"/>
      <c r="QHA17" s="83"/>
      <c r="QHB17" s="83"/>
      <c r="QHC17" s="83"/>
      <c r="QHD17" s="83"/>
      <c r="QHE17" s="83"/>
      <c r="QHF17" s="83"/>
      <c r="QHG17" s="83"/>
      <c r="QHH17" s="83"/>
      <c r="QHI17" s="83"/>
      <c r="QHJ17" s="83"/>
      <c r="QHK17" s="83"/>
      <c r="QHL17" s="83"/>
      <c r="QHM17" s="83"/>
      <c r="QHN17" s="83"/>
      <c r="QHO17" s="83"/>
      <c r="QHP17" s="83"/>
      <c r="QHQ17" s="83"/>
      <c r="QHR17" s="83"/>
      <c r="QHS17" s="83"/>
      <c r="QHT17" s="83"/>
      <c r="QHU17" s="83"/>
      <c r="QHV17" s="83"/>
      <c r="QHW17" s="83"/>
      <c r="QHX17" s="83"/>
      <c r="QHY17" s="83"/>
      <c r="QHZ17" s="83"/>
      <c r="QIA17" s="83"/>
      <c r="QIB17" s="83"/>
      <c r="QIC17" s="83"/>
      <c r="QID17" s="83"/>
      <c r="QIE17" s="83"/>
      <c r="QIF17" s="83"/>
      <c r="QIG17" s="83"/>
      <c r="QIH17" s="83"/>
      <c r="QII17" s="83"/>
      <c r="QIJ17" s="83"/>
      <c r="QIK17" s="83"/>
      <c r="QIL17" s="83"/>
      <c r="QIM17" s="83"/>
      <c r="QIN17" s="83"/>
      <c r="QIO17" s="83"/>
      <c r="QIP17" s="83"/>
      <c r="QIQ17" s="83"/>
      <c r="QIR17" s="83"/>
      <c r="QIS17" s="83"/>
      <c r="QIT17" s="83"/>
      <c r="QIU17" s="83"/>
      <c r="QIV17" s="83"/>
      <c r="QIW17" s="83"/>
      <c r="QIX17" s="83"/>
      <c r="QIY17" s="83"/>
      <c r="QIZ17" s="83"/>
      <c r="QJA17" s="83"/>
      <c r="QJB17" s="83"/>
      <c r="QJC17" s="83"/>
      <c r="QJD17" s="83"/>
      <c r="QJE17" s="83"/>
      <c r="QJF17" s="83"/>
      <c r="QJG17" s="83"/>
      <c r="QJH17" s="83"/>
      <c r="QJI17" s="83"/>
      <c r="QJJ17" s="83"/>
      <c r="QJK17" s="83"/>
      <c r="QJL17" s="83"/>
      <c r="QJM17" s="83"/>
      <c r="QJN17" s="83"/>
      <c r="QJO17" s="83"/>
      <c r="QJP17" s="83"/>
      <c r="QJQ17" s="83"/>
      <c r="QJR17" s="83"/>
      <c r="QJS17" s="83"/>
      <c r="QJT17" s="83"/>
      <c r="QJU17" s="83"/>
      <c r="QJV17" s="83"/>
      <c r="QJW17" s="83"/>
      <c r="QJX17" s="83"/>
      <c r="QJY17" s="83"/>
      <c r="QJZ17" s="83"/>
      <c r="QKA17" s="83"/>
      <c r="QKB17" s="83"/>
      <c r="QKC17" s="83"/>
      <c r="QKD17" s="83"/>
      <c r="QKE17" s="83"/>
      <c r="QKF17" s="83"/>
      <c r="QKG17" s="83"/>
      <c r="QKH17" s="83"/>
      <c r="QKI17" s="83"/>
      <c r="QKJ17" s="83"/>
      <c r="QKK17" s="83"/>
      <c r="QKL17" s="83"/>
      <c r="QKM17" s="83"/>
      <c r="QKN17" s="83"/>
      <c r="QKO17" s="83"/>
      <c r="QKP17" s="83"/>
      <c r="QKQ17" s="83"/>
      <c r="QKR17" s="83"/>
      <c r="QKS17" s="83"/>
      <c r="QKT17" s="83"/>
      <c r="QKU17" s="83"/>
      <c r="QKV17" s="83"/>
      <c r="QKW17" s="83"/>
      <c r="QKX17" s="83"/>
      <c r="QKY17" s="83"/>
      <c r="QKZ17" s="83"/>
      <c r="QLA17" s="83"/>
      <c r="QLB17" s="83"/>
      <c r="QLC17" s="83"/>
      <c r="QLD17" s="83"/>
      <c r="QLE17" s="83"/>
      <c r="QLF17" s="83"/>
      <c r="QLG17" s="83"/>
      <c r="QLH17" s="83"/>
      <c r="QLI17" s="83"/>
      <c r="QLJ17" s="83"/>
      <c r="QLK17" s="83"/>
      <c r="QLL17" s="83"/>
      <c r="QLM17" s="83"/>
      <c r="QLN17" s="83"/>
      <c r="QLO17" s="83"/>
      <c r="QLP17" s="83"/>
      <c r="QLQ17" s="83"/>
      <c r="QLR17" s="83"/>
      <c r="QLS17" s="83"/>
      <c r="QLT17" s="83"/>
      <c r="QLU17" s="83"/>
      <c r="QLV17" s="83"/>
      <c r="QLW17" s="83"/>
      <c r="QLX17" s="83"/>
      <c r="QLY17" s="83"/>
      <c r="QLZ17" s="83"/>
      <c r="QMA17" s="83"/>
      <c r="QMB17" s="83"/>
      <c r="QMC17" s="83"/>
      <c r="QMD17" s="83"/>
      <c r="QME17" s="83"/>
      <c r="QMF17" s="83"/>
      <c r="QMG17" s="83"/>
      <c r="QMH17" s="83"/>
      <c r="QMI17" s="83"/>
      <c r="QMJ17" s="83"/>
      <c r="QMK17" s="83"/>
      <c r="QML17" s="83"/>
      <c r="QMM17" s="83"/>
      <c r="QMN17" s="83"/>
      <c r="QMO17" s="83"/>
      <c r="QMP17" s="83"/>
      <c r="QMQ17" s="83"/>
      <c r="QMR17" s="83"/>
      <c r="QMS17" s="83"/>
      <c r="QMT17" s="83"/>
      <c r="QMU17" s="83"/>
      <c r="QMV17" s="83"/>
      <c r="QMW17" s="83"/>
      <c r="QMX17" s="83"/>
      <c r="QMY17" s="83"/>
      <c r="QMZ17" s="83"/>
      <c r="QNA17" s="83"/>
      <c r="QNB17" s="83"/>
      <c r="QNC17" s="83"/>
      <c r="QND17" s="83"/>
      <c r="QNE17" s="83"/>
      <c r="QNF17" s="83"/>
      <c r="QNG17" s="83"/>
      <c r="QNH17" s="83"/>
      <c r="QNI17" s="83"/>
      <c r="QNJ17" s="83"/>
      <c r="QNK17" s="83"/>
      <c r="QNL17" s="83"/>
      <c r="QNM17" s="83"/>
      <c r="QNN17" s="83"/>
      <c r="QNO17" s="83"/>
      <c r="QNP17" s="83"/>
      <c r="QNQ17" s="83"/>
      <c r="QNR17" s="83"/>
      <c r="QNS17" s="83"/>
      <c r="QNT17" s="83"/>
      <c r="QNU17" s="83"/>
      <c r="QNV17" s="83"/>
      <c r="QNW17" s="83"/>
      <c r="QNX17" s="83"/>
      <c r="QNY17" s="83"/>
      <c r="QNZ17" s="83"/>
      <c r="QOA17" s="83"/>
      <c r="QOB17" s="83"/>
      <c r="QOC17" s="83"/>
      <c r="QOD17" s="83"/>
      <c r="QOE17" s="83"/>
      <c r="QOF17" s="83"/>
      <c r="QOG17" s="83"/>
      <c r="QOH17" s="83"/>
      <c r="QOI17" s="83"/>
      <c r="QOJ17" s="83"/>
      <c r="QOK17" s="83"/>
      <c r="QOL17" s="83"/>
      <c r="QOM17" s="83"/>
      <c r="QON17" s="83"/>
      <c r="QOO17" s="83"/>
      <c r="QOP17" s="83"/>
      <c r="QOQ17" s="83"/>
      <c r="QOR17" s="83"/>
      <c r="QOS17" s="83"/>
      <c r="QOT17" s="83"/>
      <c r="QOU17" s="83"/>
      <c r="QOV17" s="83"/>
      <c r="QOW17" s="83"/>
      <c r="QOX17" s="83"/>
      <c r="QOY17" s="83"/>
      <c r="QOZ17" s="83"/>
      <c r="QPA17" s="83"/>
      <c r="QPB17" s="83"/>
      <c r="QPC17" s="83"/>
      <c r="QPD17" s="83"/>
      <c r="QPE17" s="83"/>
      <c r="QPF17" s="83"/>
      <c r="QPG17" s="83"/>
      <c r="QPH17" s="83"/>
      <c r="QPI17" s="83"/>
      <c r="QPJ17" s="83"/>
      <c r="QPK17" s="83"/>
      <c r="QPL17" s="83"/>
      <c r="QPM17" s="83"/>
      <c r="QPN17" s="83"/>
      <c r="QPO17" s="83"/>
      <c r="QPP17" s="83"/>
      <c r="QPQ17" s="83"/>
      <c r="QPR17" s="83"/>
      <c r="QPS17" s="83"/>
      <c r="QPT17" s="83"/>
      <c r="QPU17" s="83"/>
      <c r="QPV17" s="83"/>
      <c r="QPW17" s="83"/>
      <c r="QPX17" s="83"/>
      <c r="QPY17" s="83"/>
      <c r="QPZ17" s="83"/>
      <c r="QQA17" s="83"/>
      <c r="QQB17" s="83"/>
      <c r="QQC17" s="83"/>
      <c r="QQD17" s="83"/>
      <c r="QQE17" s="83"/>
      <c r="QQF17" s="83"/>
      <c r="QQG17" s="83"/>
      <c r="QQH17" s="83"/>
      <c r="QQI17" s="83"/>
      <c r="QQJ17" s="83"/>
      <c r="QQK17" s="83"/>
      <c r="QQL17" s="83"/>
      <c r="QQM17" s="83"/>
      <c r="QQN17" s="83"/>
      <c r="QQO17" s="83"/>
      <c r="QQP17" s="83"/>
      <c r="QQQ17" s="83"/>
      <c r="QQR17" s="83"/>
      <c r="QQS17" s="83"/>
      <c r="QQT17" s="83"/>
      <c r="QQU17" s="83"/>
      <c r="QQV17" s="83"/>
      <c r="QQW17" s="83"/>
      <c r="QQX17" s="83"/>
      <c r="QQY17" s="83"/>
      <c r="QQZ17" s="83"/>
      <c r="QRA17" s="83"/>
      <c r="QRB17" s="83"/>
      <c r="QRC17" s="83"/>
      <c r="QRD17" s="83"/>
      <c r="QRE17" s="83"/>
      <c r="QRF17" s="83"/>
      <c r="QRG17" s="83"/>
      <c r="QRH17" s="83"/>
      <c r="QRI17" s="83"/>
      <c r="QRJ17" s="83"/>
      <c r="QRK17" s="83"/>
      <c r="QRL17" s="83"/>
      <c r="QRM17" s="83"/>
      <c r="QRN17" s="83"/>
      <c r="QRO17" s="83"/>
      <c r="QRP17" s="83"/>
      <c r="QRQ17" s="83"/>
      <c r="QRR17" s="83"/>
      <c r="QRS17" s="83"/>
      <c r="QRT17" s="83"/>
      <c r="QRU17" s="83"/>
      <c r="QRV17" s="83"/>
      <c r="QRW17" s="83"/>
      <c r="QRX17" s="83"/>
      <c r="QRY17" s="83"/>
      <c r="QRZ17" s="83"/>
      <c r="QSA17" s="83"/>
      <c r="QSB17" s="83"/>
      <c r="QSC17" s="83"/>
      <c r="QSD17" s="83"/>
      <c r="QSE17" s="83"/>
      <c r="QSF17" s="83"/>
      <c r="QSG17" s="83"/>
      <c r="QSH17" s="83"/>
      <c r="QSI17" s="83"/>
      <c r="QSJ17" s="83"/>
      <c r="QSK17" s="83"/>
      <c r="QSL17" s="83"/>
      <c r="QSM17" s="83"/>
      <c r="QSN17" s="83"/>
      <c r="QSO17" s="83"/>
      <c r="QSP17" s="83"/>
      <c r="QSQ17" s="83"/>
      <c r="QSR17" s="83"/>
      <c r="QSS17" s="83"/>
      <c r="QST17" s="83"/>
      <c r="QSU17" s="83"/>
      <c r="QSV17" s="83"/>
      <c r="QSW17" s="83"/>
      <c r="QSX17" s="83"/>
      <c r="QSY17" s="83"/>
      <c r="QSZ17" s="83"/>
      <c r="QTA17" s="83"/>
      <c r="QTB17" s="83"/>
      <c r="QTC17" s="83"/>
      <c r="QTD17" s="83"/>
      <c r="QTE17" s="83"/>
      <c r="QTF17" s="83"/>
      <c r="QTG17" s="83"/>
      <c r="QTH17" s="83"/>
      <c r="QTI17" s="83"/>
      <c r="QTJ17" s="83"/>
      <c r="QTK17" s="83"/>
      <c r="QTL17" s="83"/>
      <c r="QTM17" s="83"/>
      <c r="QTN17" s="83"/>
      <c r="QTO17" s="83"/>
      <c r="QTP17" s="83"/>
      <c r="QTQ17" s="83"/>
      <c r="QTR17" s="83"/>
      <c r="QTS17" s="83"/>
      <c r="QTT17" s="83"/>
      <c r="QTU17" s="83"/>
      <c r="QTV17" s="83"/>
      <c r="QTW17" s="83"/>
      <c r="QTX17" s="83"/>
      <c r="QTY17" s="83"/>
      <c r="QTZ17" s="83"/>
      <c r="QUA17" s="83"/>
      <c r="QUB17" s="83"/>
      <c r="QUC17" s="83"/>
      <c r="QUD17" s="83"/>
      <c r="QUE17" s="83"/>
      <c r="QUF17" s="83"/>
      <c r="QUG17" s="83"/>
      <c r="QUH17" s="83"/>
      <c r="QUI17" s="83"/>
      <c r="QUJ17" s="83"/>
      <c r="QUK17" s="83"/>
      <c r="QUL17" s="83"/>
      <c r="QUM17" s="83"/>
      <c r="QUN17" s="83"/>
      <c r="QUO17" s="83"/>
      <c r="QUP17" s="83"/>
      <c r="QUQ17" s="83"/>
      <c r="QUR17" s="83"/>
      <c r="QUS17" s="83"/>
      <c r="QUT17" s="83"/>
      <c r="QUU17" s="83"/>
      <c r="QUV17" s="83"/>
      <c r="QUW17" s="83"/>
      <c r="QUX17" s="83"/>
      <c r="QUY17" s="83"/>
      <c r="QUZ17" s="83"/>
      <c r="QVA17" s="83"/>
      <c r="QVB17" s="83"/>
      <c r="QVC17" s="83"/>
      <c r="QVD17" s="83"/>
      <c r="QVE17" s="83"/>
      <c r="QVF17" s="83"/>
      <c r="QVG17" s="83"/>
      <c r="QVH17" s="83"/>
      <c r="QVI17" s="83"/>
      <c r="QVJ17" s="83"/>
      <c r="QVK17" s="83"/>
      <c r="QVL17" s="83"/>
      <c r="QVM17" s="83"/>
      <c r="QVN17" s="83"/>
      <c r="QVO17" s="83"/>
      <c r="QVP17" s="83"/>
      <c r="QVQ17" s="83"/>
      <c r="QVR17" s="83"/>
      <c r="QVS17" s="83"/>
      <c r="QVT17" s="83"/>
      <c r="QVU17" s="83"/>
      <c r="QVV17" s="83"/>
      <c r="QVW17" s="83"/>
      <c r="QVX17" s="83"/>
      <c r="QVY17" s="83"/>
      <c r="QVZ17" s="83"/>
      <c r="QWA17" s="83"/>
      <c r="QWB17" s="83"/>
      <c r="QWC17" s="83"/>
      <c r="QWD17" s="83"/>
      <c r="QWE17" s="83"/>
      <c r="QWF17" s="83"/>
      <c r="QWG17" s="83"/>
      <c r="QWH17" s="83"/>
      <c r="QWI17" s="83"/>
      <c r="QWJ17" s="83"/>
      <c r="QWK17" s="83"/>
      <c r="QWL17" s="83"/>
      <c r="QWM17" s="83"/>
      <c r="QWN17" s="83"/>
      <c r="QWO17" s="83"/>
      <c r="QWP17" s="83"/>
      <c r="QWQ17" s="83"/>
      <c r="QWR17" s="83"/>
      <c r="QWS17" s="83"/>
      <c r="QWT17" s="83"/>
      <c r="QWU17" s="83"/>
      <c r="QWV17" s="83"/>
      <c r="QWW17" s="83"/>
      <c r="QWX17" s="83"/>
      <c r="QWY17" s="83"/>
      <c r="QWZ17" s="83"/>
      <c r="QXA17" s="83"/>
      <c r="QXB17" s="83"/>
      <c r="QXC17" s="83"/>
      <c r="QXD17" s="83"/>
      <c r="QXE17" s="83"/>
      <c r="QXF17" s="83"/>
      <c r="QXG17" s="83"/>
      <c r="QXH17" s="83"/>
      <c r="QXI17" s="83"/>
      <c r="QXJ17" s="83"/>
      <c r="QXK17" s="83"/>
      <c r="QXL17" s="83"/>
      <c r="QXM17" s="83"/>
      <c r="QXN17" s="83"/>
      <c r="QXO17" s="83"/>
      <c r="QXP17" s="83"/>
      <c r="QXQ17" s="83"/>
      <c r="QXR17" s="83"/>
      <c r="QXS17" s="83"/>
      <c r="QXT17" s="83"/>
      <c r="QXU17" s="83"/>
      <c r="QXV17" s="83"/>
      <c r="QXW17" s="83"/>
      <c r="QXX17" s="83"/>
      <c r="QXY17" s="83"/>
      <c r="QXZ17" s="83"/>
      <c r="QYA17" s="83"/>
      <c r="QYB17" s="83"/>
      <c r="QYC17" s="83"/>
      <c r="QYD17" s="83"/>
      <c r="QYE17" s="83"/>
      <c r="QYF17" s="83"/>
      <c r="QYG17" s="83"/>
      <c r="QYH17" s="83"/>
      <c r="QYI17" s="83"/>
      <c r="QYJ17" s="83"/>
      <c r="QYK17" s="83"/>
      <c r="QYL17" s="83"/>
      <c r="QYM17" s="83"/>
      <c r="QYN17" s="83"/>
      <c r="QYO17" s="83"/>
      <c r="QYP17" s="83"/>
      <c r="QYQ17" s="83"/>
      <c r="QYR17" s="83"/>
      <c r="QYS17" s="83"/>
      <c r="QYT17" s="83"/>
      <c r="QYU17" s="83"/>
      <c r="QYV17" s="83"/>
      <c r="QYW17" s="83"/>
      <c r="QYX17" s="83"/>
      <c r="QYY17" s="83"/>
      <c r="QYZ17" s="83"/>
      <c r="QZA17" s="83"/>
      <c r="QZB17" s="83"/>
      <c r="QZC17" s="83"/>
      <c r="QZD17" s="83"/>
      <c r="QZE17" s="83"/>
      <c r="QZF17" s="83"/>
      <c r="QZG17" s="83"/>
      <c r="QZH17" s="83"/>
      <c r="QZI17" s="83"/>
      <c r="QZJ17" s="83"/>
      <c r="QZK17" s="83"/>
      <c r="QZL17" s="83"/>
      <c r="QZM17" s="83"/>
      <c r="QZN17" s="83"/>
      <c r="QZO17" s="83"/>
      <c r="QZP17" s="83"/>
      <c r="QZQ17" s="83"/>
      <c r="QZR17" s="83"/>
      <c r="QZS17" s="83"/>
      <c r="QZT17" s="83"/>
      <c r="QZU17" s="83"/>
      <c r="QZV17" s="83"/>
      <c r="QZW17" s="83"/>
      <c r="QZX17" s="83"/>
      <c r="QZY17" s="83"/>
      <c r="QZZ17" s="83"/>
      <c r="RAA17" s="83"/>
      <c r="RAB17" s="83"/>
      <c r="RAC17" s="83"/>
      <c r="RAD17" s="83"/>
      <c r="RAE17" s="83"/>
      <c r="RAF17" s="83"/>
      <c r="RAG17" s="83"/>
      <c r="RAH17" s="83"/>
      <c r="RAI17" s="83"/>
      <c r="RAJ17" s="83"/>
      <c r="RAK17" s="83"/>
      <c r="RAL17" s="83"/>
      <c r="RAM17" s="83"/>
      <c r="RAN17" s="83"/>
      <c r="RAO17" s="83"/>
      <c r="RAP17" s="83"/>
      <c r="RAQ17" s="83"/>
      <c r="RAR17" s="83"/>
      <c r="RAS17" s="83"/>
      <c r="RAT17" s="83"/>
      <c r="RAU17" s="83"/>
      <c r="RAV17" s="83"/>
      <c r="RAW17" s="83"/>
      <c r="RAX17" s="83"/>
      <c r="RAY17" s="83"/>
      <c r="RAZ17" s="83"/>
      <c r="RBA17" s="83"/>
      <c r="RBB17" s="83"/>
      <c r="RBC17" s="83"/>
      <c r="RBD17" s="83"/>
      <c r="RBE17" s="83"/>
      <c r="RBF17" s="83"/>
      <c r="RBG17" s="83"/>
      <c r="RBH17" s="83"/>
      <c r="RBI17" s="83"/>
      <c r="RBJ17" s="83"/>
      <c r="RBK17" s="83"/>
      <c r="RBL17" s="83"/>
      <c r="RBM17" s="83"/>
      <c r="RBN17" s="83"/>
      <c r="RBO17" s="83"/>
      <c r="RBP17" s="83"/>
      <c r="RBQ17" s="83"/>
      <c r="RBR17" s="83"/>
      <c r="RBS17" s="83"/>
      <c r="RBT17" s="83"/>
      <c r="RBU17" s="83"/>
      <c r="RBV17" s="83"/>
      <c r="RBW17" s="83"/>
      <c r="RBX17" s="83"/>
      <c r="RBY17" s="83"/>
      <c r="RBZ17" s="83"/>
      <c r="RCA17" s="83"/>
      <c r="RCB17" s="83"/>
      <c r="RCC17" s="83"/>
      <c r="RCD17" s="83"/>
      <c r="RCE17" s="83"/>
      <c r="RCF17" s="83"/>
      <c r="RCG17" s="83"/>
      <c r="RCH17" s="83"/>
      <c r="RCI17" s="83"/>
      <c r="RCJ17" s="83"/>
      <c r="RCK17" s="83"/>
      <c r="RCL17" s="83"/>
      <c r="RCM17" s="83"/>
      <c r="RCN17" s="83"/>
      <c r="RCO17" s="83"/>
      <c r="RCP17" s="83"/>
      <c r="RCQ17" s="83"/>
      <c r="RCR17" s="83"/>
      <c r="RCS17" s="83"/>
      <c r="RCT17" s="83"/>
      <c r="RCU17" s="83"/>
      <c r="RCV17" s="83"/>
      <c r="RCW17" s="83"/>
      <c r="RCX17" s="83"/>
      <c r="RCY17" s="83"/>
      <c r="RCZ17" s="83"/>
      <c r="RDA17" s="83"/>
      <c r="RDB17" s="83"/>
      <c r="RDC17" s="83"/>
      <c r="RDD17" s="83"/>
      <c r="RDE17" s="83"/>
      <c r="RDF17" s="83"/>
      <c r="RDG17" s="83"/>
      <c r="RDH17" s="83"/>
      <c r="RDI17" s="83"/>
      <c r="RDJ17" s="83"/>
      <c r="RDK17" s="83"/>
      <c r="RDL17" s="83"/>
      <c r="RDM17" s="83"/>
      <c r="RDN17" s="83"/>
      <c r="RDO17" s="83"/>
      <c r="RDP17" s="83"/>
      <c r="RDQ17" s="83"/>
      <c r="RDR17" s="83"/>
      <c r="RDS17" s="83"/>
      <c r="RDT17" s="83"/>
      <c r="RDU17" s="83"/>
      <c r="RDV17" s="83"/>
      <c r="RDW17" s="83"/>
      <c r="RDX17" s="83"/>
      <c r="RDY17" s="83"/>
      <c r="RDZ17" s="83"/>
      <c r="REA17" s="83"/>
      <c r="REB17" s="83"/>
      <c r="REC17" s="83"/>
      <c r="RED17" s="83"/>
      <c r="REE17" s="83"/>
      <c r="REF17" s="83"/>
      <c r="REG17" s="83"/>
      <c r="REH17" s="83"/>
      <c r="REI17" s="83"/>
      <c r="REJ17" s="83"/>
      <c r="REK17" s="83"/>
      <c r="REL17" s="83"/>
      <c r="REM17" s="83"/>
      <c r="REN17" s="83"/>
      <c r="REO17" s="83"/>
      <c r="REP17" s="83"/>
      <c r="REQ17" s="83"/>
      <c r="RER17" s="83"/>
      <c r="RES17" s="83"/>
      <c r="RET17" s="83"/>
      <c r="REU17" s="83"/>
      <c r="REV17" s="83"/>
      <c r="REW17" s="83"/>
      <c r="REX17" s="83"/>
      <c r="REY17" s="83"/>
      <c r="REZ17" s="83"/>
      <c r="RFA17" s="83"/>
      <c r="RFB17" s="83"/>
      <c r="RFC17" s="83"/>
      <c r="RFD17" s="83"/>
      <c r="RFE17" s="83"/>
      <c r="RFF17" s="83"/>
      <c r="RFG17" s="83"/>
      <c r="RFH17" s="83"/>
      <c r="RFI17" s="83"/>
      <c r="RFJ17" s="83"/>
      <c r="RFK17" s="83"/>
      <c r="RFL17" s="83"/>
      <c r="RFM17" s="83"/>
      <c r="RFN17" s="83"/>
      <c r="RFO17" s="83"/>
      <c r="RFP17" s="83"/>
      <c r="RFQ17" s="83"/>
      <c r="RFR17" s="83"/>
      <c r="RFS17" s="83"/>
      <c r="RFT17" s="83"/>
      <c r="RFU17" s="83"/>
      <c r="RFV17" s="83"/>
      <c r="RFW17" s="83"/>
      <c r="RFX17" s="83"/>
      <c r="RFY17" s="83"/>
      <c r="RFZ17" s="83"/>
      <c r="RGA17" s="83"/>
      <c r="RGB17" s="83"/>
      <c r="RGC17" s="83"/>
      <c r="RGD17" s="83"/>
      <c r="RGE17" s="83"/>
      <c r="RGF17" s="83"/>
      <c r="RGG17" s="83"/>
      <c r="RGH17" s="83"/>
      <c r="RGI17" s="83"/>
      <c r="RGJ17" s="83"/>
      <c r="RGK17" s="83"/>
      <c r="RGL17" s="83"/>
      <c r="RGM17" s="83"/>
      <c r="RGN17" s="83"/>
      <c r="RGO17" s="83"/>
      <c r="RGP17" s="83"/>
      <c r="RGQ17" s="83"/>
      <c r="RGR17" s="83"/>
      <c r="RGS17" s="83"/>
      <c r="RGT17" s="83"/>
      <c r="RGU17" s="83"/>
      <c r="RGV17" s="83"/>
      <c r="RGW17" s="83"/>
      <c r="RGX17" s="83"/>
      <c r="RGY17" s="83"/>
      <c r="RGZ17" s="83"/>
      <c r="RHA17" s="83"/>
      <c r="RHB17" s="83"/>
      <c r="RHC17" s="83"/>
      <c r="RHD17" s="83"/>
      <c r="RHE17" s="83"/>
      <c r="RHF17" s="83"/>
      <c r="RHG17" s="83"/>
      <c r="RHH17" s="83"/>
      <c r="RHI17" s="83"/>
      <c r="RHJ17" s="83"/>
      <c r="RHK17" s="83"/>
      <c r="RHL17" s="83"/>
      <c r="RHM17" s="83"/>
      <c r="RHN17" s="83"/>
      <c r="RHO17" s="83"/>
      <c r="RHP17" s="83"/>
      <c r="RHQ17" s="83"/>
      <c r="RHR17" s="83"/>
      <c r="RHS17" s="83"/>
      <c r="RHT17" s="83"/>
      <c r="RHU17" s="83"/>
      <c r="RHV17" s="83"/>
      <c r="RHW17" s="83"/>
      <c r="RHX17" s="83"/>
      <c r="RHY17" s="83"/>
      <c r="RHZ17" s="83"/>
      <c r="RIA17" s="83"/>
      <c r="RIB17" s="83"/>
      <c r="RIC17" s="83"/>
      <c r="RID17" s="83"/>
      <c r="RIE17" s="83"/>
      <c r="RIF17" s="83"/>
      <c r="RIG17" s="83"/>
      <c r="RIH17" s="83"/>
      <c r="RII17" s="83"/>
      <c r="RIJ17" s="83"/>
      <c r="RIK17" s="83"/>
      <c r="RIL17" s="83"/>
      <c r="RIM17" s="83"/>
      <c r="RIN17" s="83"/>
      <c r="RIO17" s="83"/>
      <c r="RIP17" s="83"/>
      <c r="RIQ17" s="83"/>
      <c r="RIR17" s="83"/>
      <c r="RIS17" s="83"/>
      <c r="RIT17" s="83"/>
      <c r="RIU17" s="83"/>
      <c r="RIV17" s="83"/>
      <c r="RIW17" s="83"/>
      <c r="RIX17" s="83"/>
      <c r="RIY17" s="83"/>
      <c r="RIZ17" s="83"/>
      <c r="RJA17" s="83"/>
      <c r="RJB17" s="83"/>
      <c r="RJC17" s="83"/>
      <c r="RJD17" s="83"/>
      <c r="RJE17" s="83"/>
      <c r="RJF17" s="83"/>
      <c r="RJG17" s="83"/>
      <c r="RJH17" s="83"/>
      <c r="RJI17" s="83"/>
      <c r="RJJ17" s="83"/>
      <c r="RJK17" s="83"/>
      <c r="RJL17" s="83"/>
      <c r="RJM17" s="83"/>
      <c r="RJN17" s="83"/>
      <c r="RJO17" s="83"/>
      <c r="RJP17" s="83"/>
      <c r="RJQ17" s="83"/>
      <c r="RJR17" s="83"/>
      <c r="RJS17" s="83"/>
      <c r="RJT17" s="83"/>
      <c r="RJU17" s="83"/>
      <c r="RJV17" s="83"/>
      <c r="RJW17" s="83"/>
      <c r="RJX17" s="83"/>
      <c r="RJY17" s="83"/>
      <c r="RJZ17" s="83"/>
      <c r="RKA17" s="83"/>
      <c r="RKB17" s="83"/>
      <c r="RKC17" s="83"/>
      <c r="RKD17" s="83"/>
      <c r="RKE17" s="83"/>
      <c r="RKF17" s="83"/>
      <c r="RKG17" s="83"/>
      <c r="RKH17" s="83"/>
      <c r="RKI17" s="83"/>
      <c r="RKJ17" s="83"/>
      <c r="RKK17" s="83"/>
      <c r="RKL17" s="83"/>
      <c r="RKM17" s="83"/>
      <c r="RKN17" s="83"/>
      <c r="RKO17" s="83"/>
      <c r="RKP17" s="83"/>
      <c r="RKQ17" s="83"/>
      <c r="RKR17" s="83"/>
      <c r="RKS17" s="83"/>
      <c r="RKT17" s="83"/>
      <c r="RKU17" s="83"/>
      <c r="RKV17" s="83"/>
      <c r="RKW17" s="83"/>
      <c r="RKX17" s="83"/>
      <c r="RKY17" s="83"/>
      <c r="RKZ17" s="83"/>
      <c r="RLA17" s="83"/>
      <c r="RLB17" s="83"/>
      <c r="RLC17" s="83"/>
      <c r="RLD17" s="83"/>
      <c r="RLE17" s="83"/>
      <c r="RLF17" s="83"/>
      <c r="RLG17" s="83"/>
      <c r="RLH17" s="83"/>
      <c r="RLI17" s="83"/>
      <c r="RLJ17" s="83"/>
      <c r="RLK17" s="83"/>
      <c r="RLL17" s="83"/>
      <c r="RLM17" s="83"/>
      <c r="RLN17" s="83"/>
      <c r="RLO17" s="83"/>
      <c r="RLP17" s="83"/>
      <c r="RLQ17" s="83"/>
      <c r="RLR17" s="83"/>
      <c r="RLS17" s="83"/>
      <c r="RLT17" s="83"/>
      <c r="RLU17" s="83"/>
      <c r="RLV17" s="83"/>
      <c r="RLW17" s="83"/>
      <c r="RLX17" s="83"/>
      <c r="RLY17" s="83"/>
      <c r="RLZ17" s="83"/>
      <c r="RMA17" s="83"/>
      <c r="RMB17" s="83"/>
      <c r="RMC17" s="83"/>
      <c r="RMD17" s="83"/>
      <c r="RME17" s="83"/>
      <c r="RMF17" s="83"/>
      <c r="RMG17" s="83"/>
      <c r="RMH17" s="83"/>
      <c r="RMI17" s="83"/>
      <c r="RMJ17" s="83"/>
      <c r="RMK17" s="83"/>
      <c r="RML17" s="83"/>
      <c r="RMM17" s="83"/>
      <c r="RMN17" s="83"/>
      <c r="RMO17" s="83"/>
      <c r="RMP17" s="83"/>
      <c r="RMQ17" s="83"/>
      <c r="RMR17" s="83"/>
      <c r="RMS17" s="83"/>
      <c r="RMT17" s="83"/>
      <c r="RMU17" s="83"/>
      <c r="RMV17" s="83"/>
      <c r="RMW17" s="83"/>
      <c r="RMX17" s="83"/>
      <c r="RMY17" s="83"/>
      <c r="RMZ17" s="83"/>
      <c r="RNA17" s="83"/>
      <c r="RNB17" s="83"/>
      <c r="RNC17" s="83"/>
      <c r="RND17" s="83"/>
      <c r="RNE17" s="83"/>
      <c r="RNF17" s="83"/>
      <c r="RNG17" s="83"/>
      <c r="RNH17" s="83"/>
      <c r="RNI17" s="83"/>
      <c r="RNJ17" s="83"/>
      <c r="RNK17" s="83"/>
      <c r="RNL17" s="83"/>
      <c r="RNM17" s="83"/>
      <c r="RNN17" s="83"/>
      <c r="RNO17" s="83"/>
      <c r="RNP17" s="83"/>
      <c r="RNQ17" s="83"/>
      <c r="RNR17" s="83"/>
      <c r="RNS17" s="83"/>
      <c r="RNT17" s="83"/>
      <c r="RNU17" s="83"/>
      <c r="RNV17" s="83"/>
      <c r="RNW17" s="83"/>
      <c r="RNX17" s="83"/>
      <c r="RNY17" s="83"/>
      <c r="RNZ17" s="83"/>
      <c r="ROA17" s="83"/>
      <c r="ROB17" s="83"/>
      <c r="ROC17" s="83"/>
      <c r="ROD17" s="83"/>
      <c r="ROE17" s="83"/>
      <c r="ROF17" s="83"/>
      <c r="ROG17" s="83"/>
      <c r="ROH17" s="83"/>
      <c r="ROI17" s="83"/>
      <c r="ROJ17" s="83"/>
      <c r="ROK17" s="83"/>
      <c r="ROL17" s="83"/>
      <c r="ROM17" s="83"/>
      <c r="RON17" s="83"/>
      <c r="ROO17" s="83"/>
      <c r="ROP17" s="83"/>
      <c r="ROQ17" s="83"/>
      <c r="ROR17" s="83"/>
      <c r="ROS17" s="83"/>
      <c r="ROT17" s="83"/>
      <c r="ROU17" s="83"/>
      <c r="ROV17" s="83"/>
      <c r="ROW17" s="83"/>
      <c r="ROX17" s="83"/>
      <c r="ROY17" s="83"/>
      <c r="ROZ17" s="83"/>
      <c r="RPA17" s="83"/>
      <c r="RPB17" s="83"/>
      <c r="RPC17" s="83"/>
      <c r="RPD17" s="83"/>
      <c r="RPE17" s="83"/>
      <c r="RPF17" s="83"/>
      <c r="RPG17" s="83"/>
      <c r="RPH17" s="83"/>
      <c r="RPI17" s="83"/>
      <c r="RPJ17" s="83"/>
      <c r="RPK17" s="83"/>
      <c r="RPL17" s="83"/>
      <c r="RPM17" s="83"/>
      <c r="RPN17" s="83"/>
      <c r="RPO17" s="83"/>
      <c r="RPP17" s="83"/>
      <c r="RPQ17" s="83"/>
      <c r="RPR17" s="83"/>
      <c r="RPS17" s="83"/>
      <c r="RPT17" s="83"/>
      <c r="RPU17" s="83"/>
      <c r="RPV17" s="83"/>
      <c r="RPW17" s="83"/>
      <c r="RPX17" s="83"/>
      <c r="RPY17" s="83"/>
      <c r="RPZ17" s="83"/>
      <c r="RQA17" s="83"/>
      <c r="RQB17" s="83"/>
      <c r="RQC17" s="83"/>
      <c r="RQD17" s="83"/>
      <c r="RQE17" s="83"/>
      <c r="RQF17" s="83"/>
      <c r="RQG17" s="83"/>
      <c r="RQH17" s="83"/>
      <c r="RQI17" s="83"/>
      <c r="RQJ17" s="83"/>
      <c r="RQK17" s="83"/>
      <c r="RQL17" s="83"/>
      <c r="RQM17" s="83"/>
      <c r="RQN17" s="83"/>
      <c r="RQO17" s="83"/>
      <c r="RQP17" s="83"/>
      <c r="RQQ17" s="83"/>
      <c r="RQR17" s="83"/>
      <c r="RQS17" s="83"/>
      <c r="RQT17" s="83"/>
      <c r="RQU17" s="83"/>
      <c r="RQV17" s="83"/>
      <c r="RQW17" s="83"/>
      <c r="RQX17" s="83"/>
      <c r="RQY17" s="83"/>
      <c r="RQZ17" s="83"/>
      <c r="RRA17" s="83"/>
      <c r="RRB17" s="83"/>
      <c r="RRC17" s="83"/>
      <c r="RRD17" s="83"/>
      <c r="RRE17" s="83"/>
      <c r="RRF17" s="83"/>
      <c r="RRG17" s="83"/>
      <c r="RRH17" s="83"/>
      <c r="RRI17" s="83"/>
      <c r="RRJ17" s="83"/>
      <c r="RRK17" s="83"/>
      <c r="RRL17" s="83"/>
      <c r="RRM17" s="83"/>
      <c r="RRN17" s="83"/>
      <c r="RRO17" s="83"/>
      <c r="RRP17" s="83"/>
      <c r="RRQ17" s="83"/>
      <c r="RRR17" s="83"/>
      <c r="RRS17" s="83"/>
      <c r="RRT17" s="83"/>
      <c r="RRU17" s="83"/>
      <c r="RRV17" s="83"/>
      <c r="RRW17" s="83"/>
      <c r="RRX17" s="83"/>
      <c r="RRY17" s="83"/>
      <c r="RRZ17" s="83"/>
      <c r="RSA17" s="83"/>
      <c r="RSB17" s="83"/>
      <c r="RSC17" s="83"/>
      <c r="RSD17" s="83"/>
      <c r="RSE17" s="83"/>
      <c r="RSF17" s="83"/>
      <c r="RSG17" s="83"/>
      <c r="RSH17" s="83"/>
      <c r="RSI17" s="83"/>
      <c r="RSJ17" s="83"/>
      <c r="RSK17" s="83"/>
      <c r="RSL17" s="83"/>
      <c r="RSM17" s="83"/>
      <c r="RSN17" s="83"/>
      <c r="RSO17" s="83"/>
      <c r="RSP17" s="83"/>
      <c r="RSQ17" s="83"/>
      <c r="RSR17" s="83"/>
      <c r="RSS17" s="83"/>
      <c r="RST17" s="83"/>
      <c r="RSU17" s="83"/>
      <c r="RSV17" s="83"/>
      <c r="RSW17" s="83"/>
      <c r="RSX17" s="83"/>
      <c r="RSY17" s="83"/>
      <c r="RSZ17" s="83"/>
      <c r="RTA17" s="83"/>
      <c r="RTB17" s="83"/>
      <c r="RTC17" s="83"/>
      <c r="RTD17" s="83"/>
      <c r="RTE17" s="83"/>
      <c r="RTF17" s="83"/>
      <c r="RTG17" s="83"/>
      <c r="RTH17" s="83"/>
      <c r="RTI17" s="83"/>
      <c r="RTJ17" s="83"/>
      <c r="RTK17" s="83"/>
      <c r="RTL17" s="83"/>
      <c r="RTM17" s="83"/>
      <c r="RTN17" s="83"/>
      <c r="RTO17" s="83"/>
      <c r="RTP17" s="83"/>
      <c r="RTQ17" s="83"/>
      <c r="RTR17" s="83"/>
      <c r="RTS17" s="83"/>
      <c r="RTT17" s="83"/>
      <c r="RTU17" s="83"/>
      <c r="RTV17" s="83"/>
      <c r="RTW17" s="83"/>
      <c r="RTX17" s="83"/>
      <c r="RTY17" s="83"/>
      <c r="RTZ17" s="83"/>
      <c r="RUA17" s="83"/>
      <c r="RUB17" s="83"/>
      <c r="RUC17" s="83"/>
      <c r="RUD17" s="83"/>
      <c r="RUE17" s="83"/>
      <c r="RUF17" s="83"/>
      <c r="RUG17" s="83"/>
      <c r="RUH17" s="83"/>
      <c r="RUI17" s="83"/>
      <c r="RUJ17" s="83"/>
      <c r="RUK17" s="83"/>
      <c r="RUL17" s="83"/>
      <c r="RUM17" s="83"/>
      <c r="RUN17" s="83"/>
      <c r="RUO17" s="83"/>
      <c r="RUP17" s="83"/>
      <c r="RUQ17" s="83"/>
      <c r="RUR17" s="83"/>
      <c r="RUS17" s="83"/>
      <c r="RUT17" s="83"/>
      <c r="RUU17" s="83"/>
      <c r="RUV17" s="83"/>
      <c r="RUW17" s="83"/>
      <c r="RUX17" s="83"/>
      <c r="RUY17" s="83"/>
      <c r="RUZ17" s="83"/>
      <c r="RVA17" s="83"/>
      <c r="RVB17" s="83"/>
      <c r="RVC17" s="83"/>
      <c r="RVD17" s="83"/>
      <c r="RVE17" s="83"/>
      <c r="RVF17" s="83"/>
      <c r="RVG17" s="83"/>
      <c r="RVH17" s="83"/>
      <c r="RVI17" s="83"/>
      <c r="RVJ17" s="83"/>
      <c r="RVK17" s="83"/>
      <c r="RVL17" s="83"/>
      <c r="RVM17" s="83"/>
      <c r="RVN17" s="83"/>
      <c r="RVO17" s="83"/>
      <c r="RVP17" s="83"/>
      <c r="RVQ17" s="83"/>
      <c r="RVR17" s="83"/>
      <c r="RVS17" s="83"/>
      <c r="RVT17" s="83"/>
      <c r="RVU17" s="83"/>
      <c r="RVV17" s="83"/>
      <c r="RVW17" s="83"/>
      <c r="RVX17" s="83"/>
      <c r="RVY17" s="83"/>
      <c r="RVZ17" s="83"/>
      <c r="RWA17" s="83"/>
      <c r="RWB17" s="83"/>
      <c r="RWC17" s="83"/>
      <c r="RWD17" s="83"/>
      <c r="RWE17" s="83"/>
      <c r="RWF17" s="83"/>
      <c r="RWG17" s="83"/>
      <c r="RWH17" s="83"/>
      <c r="RWI17" s="83"/>
      <c r="RWJ17" s="83"/>
      <c r="RWK17" s="83"/>
      <c r="RWL17" s="83"/>
      <c r="RWM17" s="83"/>
      <c r="RWN17" s="83"/>
      <c r="RWO17" s="83"/>
      <c r="RWP17" s="83"/>
      <c r="RWQ17" s="83"/>
      <c r="RWR17" s="83"/>
      <c r="RWS17" s="83"/>
      <c r="RWT17" s="83"/>
      <c r="RWU17" s="83"/>
      <c r="RWV17" s="83"/>
      <c r="RWW17" s="83"/>
      <c r="RWX17" s="83"/>
      <c r="RWY17" s="83"/>
      <c r="RWZ17" s="83"/>
      <c r="RXA17" s="83"/>
      <c r="RXB17" s="83"/>
      <c r="RXC17" s="83"/>
      <c r="RXD17" s="83"/>
      <c r="RXE17" s="83"/>
      <c r="RXF17" s="83"/>
      <c r="RXG17" s="83"/>
      <c r="RXH17" s="83"/>
      <c r="RXI17" s="83"/>
      <c r="RXJ17" s="83"/>
      <c r="RXK17" s="83"/>
      <c r="RXL17" s="83"/>
      <c r="RXM17" s="83"/>
      <c r="RXN17" s="83"/>
      <c r="RXO17" s="83"/>
      <c r="RXP17" s="83"/>
      <c r="RXQ17" s="83"/>
      <c r="RXR17" s="83"/>
      <c r="RXS17" s="83"/>
      <c r="RXT17" s="83"/>
      <c r="RXU17" s="83"/>
      <c r="RXV17" s="83"/>
      <c r="RXW17" s="83"/>
      <c r="RXX17" s="83"/>
      <c r="RXY17" s="83"/>
      <c r="RXZ17" s="83"/>
      <c r="RYA17" s="83"/>
      <c r="RYB17" s="83"/>
      <c r="RYC17" s="83"/>
      <c r="RYD17" s="83"/>
      <c r="RYE17" s="83"/>
      <c r="RYF17" s="83"/>
      <c r="RYG17" s="83"/>
      <c r="RYH17" s="83"/>
      <c r="RYI17" s="83"/>
      <c r="RYJ17" s="83"/>
      <c r="RYK17" s="83"/>
      <c r="RYL17" s="83"/>
      <c r="RYM17" s="83"/>
      <c r="RYN17" s="83"/>
      <c r="RYO17" s="83"/>
      <c r="RYP17" s="83"/>
      <c r="RYQ17" s="83"/>
      <c r="RYR17" s="83"/>
      <c r="RYS17" s="83"/>
      <c r="RYT17" s="83"/>
      <c r="RYU17" s="83"/>
      <c r="RYV17" s="83"/>
      <c r="RYW17" s="83"/>
      <c r="RYX17" s="83"/>
      <c r="RYY17" s="83"/>
      <c r="RYZ17" s="83"/>
      <c r="RZA17" s="83"/>
      <c r="RZB17" s="83"/>
      <c r="RZC17" s="83"/>
      <c r="RZD17" s="83"/>
      <c r="RZE17" s="83"/>
      <c r="RZF17" s="83"/>
      <c r="RZG17" s="83"/>
      <c r="RZH17" s="83"/>
      <c r="RZI17" s="83"/>
      <c r="RZJ17" s="83"/>
      <c r="RZK17" s="83"/>
      <c r="RZL17" s="83"/>
      <c r="RZM17" s="83"/>
      <c r="RZN17" s="83"/>
      <c r="RZO17" s="83"/>
      <c r="RZP17" s="83"/>
      <c r="RZQ17" s="83"/>
      <c r="RZR17" s="83"/>
      <c r="RZS17" s="83"/>
      <c r="RZT17" s="83"/>
      <c r="RZU17" s="83"/>
      <c r="RZV17" s="83"/>
      <c r="RZW17" s="83"/>
      <c r="RZX17" s="83"/>
      <c r="RZY17" s="83"/>
      <c r="RZZ17" s="83"/>
      <c r="SAA17" s="83"/>
      <c r="SAB17" s="83"/>
      <c r="SAC17" s="83"/>
      <c r="SAD17" s="83"/>
      <c r="SAE17" s="83"/>
      <c r="SAF17" s="83"/>
      <c r="SAG17" s="83"/>
      <c r="SAH17" s="83"/>
      <c r="SAI17" s="83"/>
      <c r="SAJ17" s="83"/>
      <c r="SAK17" s="83"/>
      <c r="SAL17" s="83"/>
      <c r="SAM17" s="83"/>
      <c r="SAN17" s="83"/>
      <c r="SAO17" s="83"/>
      <c r="SAP17" s="83"/>
      <c r="SAQ17" s="83"/>
      <c r="SAR17" s="83"/>
      <c r="SAS17" s="83"/>
      <c r="SAT17" s="83"/>
      <c r="SAU17" s="83"/>
      <c r="SAV17" s="83"/>
      <c r="SAW17" s="83"/>
      <c r="SAX17" s="83"/>
      <c r="SAY17" s="83"/>
      <c r="SAZ17" s="83"/>
      <c r="SBA17" s="83"/>
      <c r="SBB17" s="83"/>
      <c r="SBC17" s="83"/>
      <c r="SBD17" s="83"/>
      <c r="SBE17" s="83"/>
      <c r="SBF17" s="83"/>
      <c r="SBG17" s="83"/>
      <c r="SBH17" s="83"/>
      <c r="SBI17" s="83"/>
      <c r="SBJ17" s="83"/>
      <c r="SBK17" s="83"/>
      <c r="SBL17" s="83"/>
      <c r="SBM17" s="83"/>
      <c r="SBN17" s="83"/>
      <c r="SBO17" s="83"/>
      <c r="SBP17" s="83"/>
      <c r="SBQ17" s="83"/>
      <c r="SBR17" s="83"/>
      <c r="SBS17" s="83"/>
      <c r="SBT17" s="83"/>
      <c r="SBU17" s="83"/>
      <c r="SBV17" s="83"/>
      <c r="SBW17" s="83"/>
      <c r="SBX17" s="83"/>
      <c r="SBY17" s="83"/>
      <c r="SBZ17" s="83"/>
      <c r="SCA17" s="83"/>
      <c r="SCB17" s="83"/>
      <c r="SCC17" s="83"/>
      <c r="SCD17" s="83"/>
      <c r="SCE17" s="83"/>
      <c r="SCF17" s="83"/>
      <c r="SCG17" s="83"/>
      <c r="SCH17" s="83"/>
      <c r="SCI17" s="83"/>
      <c r="SCJ17" s="83"/>
      <c r="SCK17" s="83"/>
      <c r="SCL17" s="83"/>
      <c r="SCM17" s="83"/>
      <c r="SCN17" s="83"/>
      <c r="SCO17" s="83"/>
      <c r="SCP17" s="83"/>
      <c r="SCQ17" s="83"/>
      <c r="SCR17" s="83"/>
      <c r="SCS17" s="83"/>
      <c r="SCT17" s="83"/>
      <c r="SCU17" s="83"/>
      <c r="SCV17" s="83"/>
      <c r="SCW17" s="83"/>
      <c r="SCX17" s="83"/>
      <c r="SCY17" s="83"/>
      <c r="SCZ17" s="83"/>
      <c r="SDA17" s="83"/>
      <c r="SDB17" s="83"/>
      <c r="SDC17" s="83"/>
      <c r="SDD17" s="83"/>
      <c r="SDE17" s="83"/>
      <c r="SDF17" s="83"/>
      <c r="SDG17" s="83"/>
      <c r="SDH17" s="83"/>
      <c r="SDI17" s="83"/>
      <c r="SDJ17" s="83"/>
      <c r="SDK17" s="83"/>
      <c r="SDL17" s="83"/>
      <c r="SDM17" s="83"/>
      <c r="SDN17" s="83"/>
      <c r="SDO17" s="83"/>
      <c r="SDP17" s="83"/>
      <c r="SDQ17" s="83"/>
      <c r="SDR17" s="83"/>
      <c r="SDS17" s="83"/>
      <c r="SDT17" s="83"/>
      <c r="SDU17" s="83"/>
      <c r="SDV17" s="83"/>
      <c r="SDW17" s="83"/>
      <c r="SDX17" s="83"/>
      <c r="SDY17" s="83"/>
      <c r="SDZ17" s="83"/>
      <c r="SEA17" s="83"/>
      <c r="SEB17" s="83"/>
      <c r="SEC17" s="83"/>
      <c r="SED17" s="83"/>
      <c r="SEE17" s="83"/>
      <c r="SEF17" s="83"/>
      <c r="SEG17" s="83"/>
      <c r="SEH17" s="83"/>
      <c r="SEI17" s="83"/>
      <c r="SEJ17" s="83"/>
      <c r="SEK17" s="83"/>
      <c r="SEL17" s="83"/>
      <c r="SEM17" s="83"/>
      <c r="SEN17" s="83"/>
      <c r="SEO17" s="83"/>
      <c r="SEP17" s="83"/>
      <c r="SEQ17" s="83"/>
      <c r="SER17" s="83"/>
      <c r="SES17" s="83"/>
      <c r="SET17" s="83"/>
      <c r="SEU17" s="83"/>
      <c r="SEV17" s="83"/>
      <c r="SEW17" s="83"/>
      <c r="SEX17" s="83"/>
      <c r="SEY17" s="83"/>
      <c r="SEZ17" s="83"/>
      <c r="SFA17" s="83"/>
      <c r="SFB17" s="83"/>
      <c r="SFC17" s="83"/>
      <c r="SFD17" s="83"/>
      <c r="SFE17" s="83"/>
      <c r="SFF17" s="83"/>
      <c r="SFG17" s="83"/>
      <c r="SFH17" s="83"/>
      <c r="SFI17" s="83"/>
      <c r="SFJ17" s="83"/>
      <c r="SFK17" s="83"/>
      <c r="SFL17" s="83"/>
      <c r="SFM17" s="83"/>
      <c r="SFN17" s="83"/>
      <c r="SFO17" s="83"/>
      <c r="SFP17" s="83"/>
      <c r="SFQ17" s="83"/>
      <c r="SFR17" s="83"/>
      <c r="SFS17" s="83"/>
      <c r="SFT17" s="83"/>
      <c r="SFU17" s="83"/>
      <c r="SFV17" s="83"/>
      <c r="SFW17" s="83"/>
      <c r="SFX17" s="83"/>
      <c r="SFY17" s="83"/>
      <c r="SFZ17" s="83"/>
      <c r="SGA17" s="83"/>
      <c r="SGB17" s="83"/>
      <c r="SGC17" s="83"/>
      <c r="SGD17" s="83"/>
      <c r="SGE17" s="83"/>
      <c r="SGF17" s="83"/>
      <c r="SGG17" s="83"/>
      <c r="SGH17" s="83"/>
      <c r="SGI17" s="83"/>
      <c r="SGJ17" s="83"/>
      <c r="SGK17" s="83"/>
      <c r="SGL17" s="83"/>
      <c r="SGM17" s="83"/>
      <c r="SGN17" s="83"/>
      <c r="SGO17" s="83"/>
      <c r="SGP17" s="83"/>
      <c r="SGQ17" s="83"/>
      <c r="SGR17" s="83"/>
      <c r="SGS17" s="83"/>
      <c r="SGT17" s="83"/>
      <c r="SGU17" s="83"/>
      <c r="SGV17" s="83"/>
      <c r="SGW17" s="83"/>
      <c r="SGX17" s="83"/>
      <c r="SGY17" s="83"/>
      <c r="SGZ17" s="83"/>
      <c r="SHA17" s="83"/>
      <c r="SHB17" s="83"/>
      <c r="SHC17" s="83"/>
      <c r="SHD17" s="83"/>
      <c r="SHE17" s="83"/>
      <c r="SHF17" s="83"/>
      <c r="SHG17" s="83"/>
      <c r="SHH17" s="83"/>
      <c r="SHI17" s="83"/>
      <c r="SHJ17" s="83"/>
      <c r="SHK17" s="83"/>
      <c r="SHL17" s="83"/>
      <c r="SHM17" s="83"/>
      <c r="SHN17" s="83"/>
      <c r="SHO17" s="83"/>
      <c r="SHP17" s="83"/>
      <c r="SHQ17" s="83"/>
      <c r="SHR17" s="83"/>
      <c r="SHS17" s="83"/>
      <c r="SHT17" s="83"/>
      <c r="SHU17" s="83"/>
      <c r="SHV17" s="83"/>
      <c r="SHW17" s="83"/>
      <c r="SHX17" s="83"/>
      <c r="SHY17" s="83"/>
      <c r="SHZ17" s="83"/>
      <c r="SIA17" s="83"/>
      <c r="SIB17" s="83"/>
      <c r="SIC17" s="83"/>
      <c r="SID17" s="83"/>
      <c r="SIE17" s="83"/>
      <c r="SIF17" s="83"/>
      <c r="SIG17" s="83"/>
      <c r="SIH17" s="83"/>
      <c r="SII17" s="83"/>
      <c r="SIJ17" s="83"/>
      <c r="SIK17" s="83"/>
      <c r="SIL17" s="83"/>
      <c r="SIM17" s="83"/>
      <c r="SIN17" s="83"/>
      <c r="SIO17" s="83"/>
      <c r="SIP17" s="83"/>
      <c r="SIQ17" s="83"/>
      <c r="SIR17" s="83"/>
      <c r="SIS17" s="83"/>
      <c r="SIT17" s="83"/>
      <c r="SIU17" s="83"/>
      <c r="SIV17" s="83"/>
      <c r="SIW17" s="83"/>
      <c r="SIX17" s="83"/>
      <c r="SIY17" s="83"/>
      <c r="SIZ17" s="83"/>
      <c r="SJA17" s="83"/>
      <c r="SJB17" s="83"/>
      <c r="SJC17" s="83"/>
      <c r="SJD17" s="83"/>
      <c r="SJE17" s="83"/>
      <c r="SJF17" s="83"/>
      <c r="SJG17" s="83"/>
      <c r="SJH17" s="83"/>
      <c r="SJI17" s="83"/>
      <c r="SJJ17" s="83"/>
      <c r="SJK17" s="83"/>
      <c r="SJL17" s="83"/>
      <c r="SJM17" s="83"/>
      <c r="SJN17" s="83"/>
      <c r="SJO17" s="83"/>
      <c r="SJP17" s="83"/>
      <c r="SJQ17" s="83"/>
      <c r="SJR17" s="83"/>
      <c r="SJS17" s="83"/>
      <c r="SJT17" s="83"/>
      <c r="SJU17" s="83"/>
      <c r="SJV17" s="83"/>
      <c r="SJW17" s="83"/>
      <c r="SJX17" s="83"/>
      <c r="SJY17" s="83"/>
      <c r="SJZ17" s="83"/>
      <c r="SKA17" s="83"/>
      <c r="SKB17" s="83"/>
      <c r="SKC17" s="83"/>
      <c r="SKD17" s="83"/>
      <c r="SKE17" s="83"/>
      <c r="SKF17" s="83"/>
      <c r="SKG17" s="83"/>
      <c r="SKH17" s="83"/>
      <c r="SKI17" s="83"/>
      <c r="SKJ17" s="83"/>
      <c r="SKK17" s="83"/>
      <c r="SKL17" s="83"/>
      <c r="SKM17" s="83"/>
      <c r="SKN17" s="83"/>
      <c r="SKO17" s="83"/>
      <c r="SKP17" s="83"/>
      <c r="SKQ17" s="83"/>
      <c r="SKR17" s="83"/>
      <c r="SKS17" s="83"/>
      <c r="SKT17" s="83"/>
      <c r="SKU17" s="83"/>
      <c r="SKV17" s="83"/>
      <c r="SKW17" s="83"/>
      <c r="SKX17" s="83"/>
      <c r="SKY17" s="83"/>
      <c r="SKZ17" s="83"/>
      <c r="SLA17" s="83"/>
      <c r="SLB17" s="83"/>
      <c r="SLC17" s="83"/>
      <c r="SLD17" s="83"/>
      <c r="SLE17" s="83"/>
      <c r="SLF17" s="83"/>
      <c r="SLG17" s="83"/>
      <c r="SLH17" s="83"/>
      <c r="SLI17" s="83"/>
      <c r="SLJ17" s="83"/>
      <c r="SLK17" s="83"/>
      <c r="SLL17" s="83"/>
      <c r="SLM17" s="83"/>
      <c r="SLN17" s="83"/>
      <c r="SLO17" s="83"/>
      <c r="SLP17" s="83"/>
      <c r="SLQ17" s="83"/>
      <c r="SLR17" s="83"/>
      <c r="SLS17" s="83"/>
      <c r="SLT17" s="83"/>
      <c r="SLU17" s="83"/>
      <c r="SLV17" s="83"/>
      <c r="SLW17" s="83"/>
      <c r="SLX17" s="83"/>
      <c r="SLY17" s="83"/>
      <c r="SLZ17" s="83"/>
      <c r="SMA17" s="83"/>
      <c r="SMB17" s="83"/>
      <c r="SMC17" s="83"/>
      <c r="SMD17" s="83"/>
      <c r="SME17" s="83"/>
      <c r="SMF17" s="83"/>
      <c r="SMG17" s="83"/>
      <c r="SMH17" s="83"/>
      <c r="SMI17" s="83"/>
      <c r="SMJ17" s="83"/>
      <c r="SMK17" s="83"/>
      <c r="SML17" s="83"/>
      <c r="SMM17" s="83"/>
      <c r="SMN17" s="83"/>
      <c r="SMO17" s="83"/>
      <c r="SMP17" s="83"/>
      <c r="SMQ17" s="83"/>
      <c r="SMR17" s="83"/>
      <c r="SMS17" s="83"/>
      <c r="SMT17" s="83"/>
      <c r="SMU17" s="83"/>
      <c r="SMV17" s="83"/>
      <c r="SMW17" s="83"/>
      <c r="SMX17" s="83"/>
      <c r="SMY17" s="83"/>
      <c r="SMZ17" s="83"/>
      <c r="SNA17" s="83"/>
      <c r="SNB17" s="83"/>
      <c r="SNC17" s="83"/>
      <c r="SND17" s="83"/>
      <c r="SNE17" s="83"/>
      <c r="SNF17" s="83"/>
      <c r="SNG17" s="83"/>
      <c r="SNH17" s="83"/>
      <c r="SNI17" s="83"/>
      <c r="SNJ17" s="83"/>
      <c r="SNK17" s="83"/>
      <c r="SNL17" s="83"/>
      <c r="SNM17" s="83"/>
      <c r="SNN17" s="83"/>
      <c r="SNO17" s="83"/>
      <c r="SNP17" s="83"/>
      <c r="SNQ17" s="83"/>
      <c r="SNR17" s="83"/>
      <c r="SNS17" s="83"/>
      <c r="SNT17" s="83"/>
      <c r="SNU17" s="83"/>
      <c r="SNV17" s="83"/>
      <c r="SNW17" s="83"/>
      <c r="SNX17" s="83"/>
      <c r="SNY17" s="83"/>
      <c r="SNZ17" s="83"/>
      <c r="SOA17" s="83"/>
      <c r="SOB17" s="83"/>
      <c r="SOC17" s="83"/>
      <c r="SOD17" s="83"/>
      <c r="SOE17" s="83"/>
      <c r="SOF17" s="83"/>
      <c r="SOG17" s="83"/>
      <c r="SOH17" s="83"/>
      <c r="SOI17" s="83"/>
      <c r="SOJ17" s="83"/>
      <c r="SOK17" s="83"/>
      <c r="SOL17" s="83"/>
      <c r="SOM17" s="83"/>
      <c r="SON17" s="83"/>
      <c r="SOO17" s="83"/>
      <c r="SOP17" s="83"/>
      <c r="SOQ17" s="83"/>
      <c r="SOR17" s="83"/>
      <c r="SOS17" s="83"/>
      <c r="SOT17" s="83"/>
      <c r="SOU17" s="83"/>
      <c r="SOV17" s="83"/>
      <c r="SOW17" s="83"/>
      <c r="SOX17" s="83"/>
      <c r="SOY17" s="83"/>
      <c r="SOZ17" s="83"/>
      <c r="SPA17" s="83"/>
      <c r="SPB17" s="83"/>
      <c r="SPC17" s="83"/>
      <c r="SPD17" s="83"/>
      <c r="SPE17" s="83"/>
      <c r="SPF17" s="83"/>
      <c r="SPG17" s="83"/>
      <c r="SPH17" s="83"/>
      <c r="SPI17" s="83"/>
      <c r="SPJ17" s="83"/>
      <c r="SPK17" s="83"/>
      <c r="SPL17" s="83"/>
      <c r="SPM17" s="83"/>
      <c r="SPN17" s="83"/>
      <c r="SPO17" s="83"/>
      <c r="SPP17" s="83"/>
      <c r="SPQ17" s="83"/>
      <c r="SPR17" s="83"/>
      <c r="SPS17" s="83"/>
      <c r="SPT17" s="83"/>
      <c r="SPU17" s="83"/>
      <c r="SPV17" s="83"/>
      <c r="SPW17" s="83"/>
      <c r="SPX17" s="83"/>
      <c r="SPY17" s="83"/>
      <c r="SPZ17" s="83"/>
      <c r="SQA17" s="83"/>
      <c r="SQB17" s="83"/>
      <c r="SQC17" s="83"/>
      <c r="SQD17" s="83"/>
      <c r="SQE17" s="83"/>
      <c r="SQF17" s="83"/>
      <c r="SQG17" s="83"/>
      <c r="SQH17" s="83"/>
      <c r="SQI17" s="83"/>
      <c r="SQJ17" s="83"/>
      <c r="SQK17" s="83"/>
      <c r="SQL17" s="83"/>
      <c r="SQM17" s="83"/>
      <c r="SQN17" s="83"/>
      <c r="SQO17" s="83"/>
      <c r="SQP17" s="83"/>
      <c r="SQQ17" s="83"/>
      <c r="SQR17" s="83"/>
      <c r="SQS17" s="83"/>
      <c r="SQT17" s="83"/>
      <c r="SQU17" s="83"/>
      <c r="SQV17" s="83"/>
      <c r="SQW17" s="83"/>
      <c r="SQX17" s="83"/>
      <c r="SQY17" s="83"/>
      <c r="SQZ17" s="83"/>
      <c r="SRA17" s="83"/>
      <c r="SRB17" s="83"/>
      <c r="SRC17" s="83"/>
      <c r="SRD17" s="83"/>
      <c r="SRE17" s="83"/>
      <c r="SRF17" s="83"/>
      <c r="SRG17" s="83"/>
      <c r="SRH17" s="83"/>
      <c r="SRI17" s="83"/>
      <c r="SRJ17" s="83"/>
      <c r="SRK17" s="83"/>
      <c r="SRL17" s="83"/>
      <c r="SRM17" s="83"/>
      <c r="SRN17" s="83"/>
      <c r="SRO17" s="83"/>
      <c r="SRP17" s="83"/>
      <c r="SRQ17" s="83"/>
      <c r="SRR17" s="83"/>
      <c r="SRS17" s="83"/>
      <c r="SRT17" s="83"/>
      <c r="SRU17" s="83"/>
      <c r="SRV17" s="83"/>
      <c r="SRW17" s="83"/>
      <c r="SRX17" s="83"/>
      <c r="SRY17" s="83"/>
      <c r="SRZ17" s="83"/>
      <c r="SSA17" s="83"/>
      <c r="SSB17" s="83"/>
      <c r="SSC17" s="83"/>
      <c r="SSD17" s="83"/>
      <c r="SSE17" s="83"/>
      <c r="SSF17" s="83"/>
      <c r="SSG17" s="83"/>
      <c r="SSH17" s="83"/>
      <c r="SSI17" s="83"/>
      <c r="SSJ17" s="83"/>
      <c r="SSK17" s="83"/>
      <c r="SSL17" s="83"/>
      <c r="SSM17" s="83"/>
      <c r="SSN17" s="83"/>
      <c r="SSO17" s="83"/>
      <c r="SSP17" s="83"/>
      <c r="SSQ17" s="83"/>
      <c r="SSR17" s="83"/>
      <c r="SSS17" s="83"/>
      <c r="SST17" s="83"/>
      <c r="SSU17" s="83"/>
      <c r="SSV17" s="83"/>
      <c r="SSW17" s="83"/>
      <c r="SSX17" s="83"/>
      <c r="SSY17" s="83"/>
      <c r="SSZ17" s="83"/>
      <c r="STA17" s="83"/>
      <c r="STB17" s="83"/>
      <c r="STC17" s="83"/>
      <c r="STD17" s="83"/>
      <c r="STE17" s="83"/>
      <c r="STF17" s="83"/>
      <c r="STG17" s="83"/>
      <c r="STH17" s="83"/>
      <c r="STI17" s="83"/>
      <c r="STJ17" s="83"/>
      <c r="STK17" s="83"/>
      <c r="STL17" s="83"/>
      <c r="STM17" s="83"/>
      <c r="STN17" s="83"/>
      <c r="STO17" s="83"/>
      <c r="STP17" s="83"/>
      <c r="STQ17" s="83"/>
      <c r="STR17" s="83"/>
      <c r="STS17" s="83"/>
      <c r="STT17" s="83"/>
      <c r="STU17" s="83"/>
      <c r="STV17" s="83"/>
      <c r="STW17" s="83"/>
      <c r="STX17" s="83"/>
      <c r="STY17" s="83"/>
      <c r="STZ17" s="83"/>
      <c r="SUA17" s="83"/>
      <c r="SUB17" s="83"/>
      <c r="SUC17" s="83"/>
      <c r="SUD17" s="83"/>
      <c r="SUE17" s="83"/>
      <c r="SUF17" s="83"/>
      <c r="SUG17" s="83"/>
      <c r="SUH17" s="83"/>
      <c r="SUI17" s="83"/>
      <c r="SUJ17" s="83"/>
      <c r="SUK17" s="83"/>
      <c r="SUL17" s="83"/>
      <c r="SUM17" s="83"/>
      <c r="SUN17" s="83"/>
      <c r="SUO17" s="83"/>
      <c r="SUP17" s="83"/>
      <c r="SUQ17" s="83"/>
      <c r="SUR17" s="83"/>
      <c r="SUS17" s="83"/>
      <c r="SUT17" s="83"/>
      <c r="SUU17" s="83"/>
      <c r="SUV17" s="83"/>
      <c r="SUW17" s="83"/>
      <c r="SUX17" s="83"/>
      <c r="SUY17" s="83"/>
      <c r="SUZ17" s="83"/>
      <c r="SVA17" s="83"/>
      <c r="SVB17" s="83"/>
      <c r="SVC17" s="83"/>
      <c r="SVD17" s="83"/>
      <c r="SVE17" s="83"/>
      <c r="SVF17" s="83"/>
      <c r="SVG17" s="83"/>
      <c r="SVH17" s="83"/>
      <c r="SVI17" s="83"/>
      <c r="SVJ17" s="83"/>
      <c r="SVK17" s="83"/>
      <c r="SVL17" s="83"/>
      <c r="SVM17" s="83"/>
      <c r="SVN17" s="83"/>
      <c r="SVO17" s="83"/>
      <c r="SVP17" s="83"/>
      <c r="SVQ17" s="83"/>
      <c r="SVR17" s="83"/>
      <c r="SVS17" s="83"/>
      <c r="SVT17" s="83"/>
      <c r="SVU17" s="83"/>
      <c r="SVV17" s="83"/>
      <c r="SVW17" s="83"/>
      <c r="SVX17" s="83"/>
      <c r="SVY17" s="83"/>
      <c r="SVZ17" s="83"/>
      <c r="SWA17" s="83"/>
      <c r="SWB17" s="83"/>
      <c r="SWC17" s="83"/>
      <c r="SWD17" s="83"/>
      <c r="SWE17" s="83"/>
      <c r="SWF17" s="83"/>
      <c r="SWG17" s="83"/>
      <c r="SWH17" s="83"/>
      <c r="SWI17" s="83"/>
      <c r="SWJ17" s="83"/>
      <c r="SWK17" s="83"/>
      <c r="SWL17" s="83"/>
      <c r="SWM17" s="83"/>
      <c r="SWN17" s="83"/>
      <c r="SWO17" s="83"/>
      <c r="SWP17" s="83"/>
      <c r="SWQ17" s="83"/>
      <c r="SWR17" s="83"/>
      <c r="SWS17" s="83"/>
      <c r="SWT17" s="83"/>
      <c r="SWU17" s="83"/>
      <c r="SWV17" s="83"/>
      <c r="SWW17" s="83"/>
      <c r="SWX17" s="83"/>
      <c r="SWY17" s="83"/>
      <c r="SWZ17" s="83"/>
      <c r="SXA17" s="83"/>
      <c r="SXB17" s="83"/>
      <c r="SXC17" s="83"/>
      <c r="SXD17" s="83"/>
      <c r="SXE17" s="83"/>
      <c r="SXF17" s="83"/>
      <c r="SXG17" s="83"/>
      <c r="SXH17" s="83"/>
      <c r="SXI17" s="83"/>
      <c r="SXJ17" s="83"/>
      <c r="SXK17" s="83"/>
      <c r="SXL17" s="83"/>
      <c r="SXM17" s="83"/>
      <c r="SXN17" s="83"/>
      <c r="SXO17" s="83"/>
      <c r="SXP17" s="83"/>
      <c r="SXQ17" s="83"/>
      <c r="SXR17" s="83"/>
      <c r="SXS17" s="83"/>
      <c r="SXT17" s="83"/>
      <c r="SXU17" s="83"/>
      <c r="SXV17" s="83"/>
      <c r="SXW17" s="83"/>
      <c r="SXX17" s="83"/>
      <c r="SXY17" s="83"/>
      <c r="SXZ17" s="83"/>
      <c r="SYA17" s="83"/>
      <c r="SYB17" s="83"/>
      <c r="SYC17" s="83"/>
      <c r="SYD17" s="83"/>
      <c r="SYE17" s="83"/>
      <c r="SYF17" s="83"/>
      <c r="SYG17" s="83"/>
      <c r="SYH17" s="83"/>
      <c r="SYI17" s="83"/>
      <c r="SYJ17" s="83"/>
      <c r="SYK17" s="83"/>
      <c r="SYL17" s="83"/>
      <c r="SYM17" s="83"/>
      <c r="SYN17" s="83"/>
      <c r="SYO17" s="83"/>
      <c r="SYP17" s="83"/>
      <c r="SYQ17" s="83"/>
      <c r="SYR17" s="83"/>
      <c r="SYS17" s="83"/>
      <c r="SYT17" s="83"/>
      <c r="SYU17" s="83"/>
      <c r="SYV17" s="83"/>
      <c r="SYW17" s="83"/>
      <c r="SYX17" s="83"/>
      <c r="SYY17" s="83"/>
      <c r="SYZ17" s="83"/>
      <c r="SZA17" s="83"/>
      <c r="SZB17" s="83"/>
      <c r="SZC17" s="83"/>
      <c r="SZD17" s="83"/>
      <c r="SZE17" s="83"/>
      <c r="SZF17" s="83"/>
      <c r="SZG17" s="83"/>
      <c r="SZH17" s="83"/>
      <c r="SZI17" s="83"/>
      <c r="SZJ17" s="83"/>
      <c r="SZK17" s="83"/>
      <c r="SZL17" s="83"/>
      <c r="SZM17" s="83"/>
      <c r="SZN17" s="83"/>
      <c r="SZO17" s="83"/>
      <c r="SZP17" s="83"/>
      <c r="SZQ17" s="83"/>
      <c r="SZR17" s="83"/>
      <c r="SZS17" s="83"/>
      <c r="SZT17" s="83"/>
      <c r="SZU17" s="83"/>
      <c r="SZV17" s="83"/>
      <c r="SZW17" s="83"/>
      <c r="SZX17" s="83"/>
      <c r="SZY17" s="83"/>
      <c r="SZZ17" s="83"/>
      <c r="TAA17" s="83"/>
      <c r="TAB17" s="83"/>
      <c r="TAC17" s="83"/>
      <c r="TAD17" s="83"/>
      <c r="TAE17" s="83"/>
      <c r="TAF17" s="83"/>
      <c r="TAG17" s="83"/>
      <c r="TAH17" s="83"/>
      <c r="TAI17" s="83"/>
      <c r="TAJ17" s="83"/>
      <c r="TAK17" s="83"/>
      <c r="TAL17" s="83"/>
      <c r="TAM17" s="83"/>
      <c r="TAN17" s="83"/>
      <c r="TAO17" s="83"/>
      <c r="TAP17" s="83"/>
      <c r="TAQ17" s="83"/>
      <c r="TAR17" s="83"/>
      <c r="TAS17" s="83"/>
      <c r="TAT17" s="83"/>
      <c r="TAU17" s="83"/>
      <c r="TAV17" s="83"/>
      <c r="TAW17" s="83"/>
      <c r="TAX17" s="83"/>
      <c r="TAY17" s="83"/>
      <c r="TAZ17" s="83"/>
      <c r="TBA17" s="83"/>
      <c r="TBB17" s="83"/>
      <c r="TBC17" s="83"/>
      <c r="TBD17" s="83"/>
      <c r="TBE17" s="83"/>
      <c r="TBF17" s="83"/>
      <c r="TBG17" s="83"/>
      <c r="TBH17" s="83"/>
      <c r="TBI17" s="83"/>
      <c r="TBJ17" s="83"/>
      <c r="TBK17" s="83"/>
      <c r="TBL17" s="83"/>
      <c r="TBM17" s="83"/>
      <c r="TBN17" s="83"/>
      <c r="TBO17" s="83"/>
      <c r="TBP17" s="83"/>
      <c r="TBQ17" s="83"/>
      <c r="TBR17" s="83"/>
      <c r="TBS17" s="83"/>
      <c r="TBT17" s="83"/>
      <c r="TBU17" s="83"/>
      <c r="TBV17" s="83"/>
      <c r="TBW17" s="83"/>
      <c r="TBX17" s="83"/>
      <c r="TBY17" s="83"/>
      <c r="TBZ17" s="83"/>
      <c r="TCA17" s="83"/>
      <c r="TCB17" s="83"/>
      <c r="TCC17" s="83"/>
      <c r="TCD17" s="83"/>
      <c r="TCE17" s="83"/>
      <c r="TCF17" s="83"/>
      <c r="TCG17" s="83"/>
      <c r="TCH17" s="83"/>
      <c r="TCI17" s="83"/>
      <c r="TCJ17" s="83"/>
      <c r="TCK17" s="83"/>
      <c r="TCL17" s="83"/>
      <c r="TCM17" s="83"/>
      <c r="TCN17" s="83"/>
      <c r="TCO17" s="83"/>
      <c r="TCP17" s="83"/>
      <c r="TCQ17" s="83"/>
      <c r="TCR17" s="83"/>
      <c r="TCS17" s="83"/>
      <c r="TCT17" s="83"/>
      <c r="TCU17" s="83"/>
      <c r="TCV17" s="83"/>
      <c r="TCW17" s="83"/>
      <c r="TCX17" s="83"/>
      <c r="TCY17" s="83"/>
      <c r="TCZ17" s="83"/>
      <c r="TDA17" s="83"/>
      <c r="TDB17" s="83"/>
      <c r="TDC17" s="83"/>
      <c r="TDD17" s="83"/>
      <c r="TDE17" s="83"/>
      <c r="TDF17" s="83"/>
      <c r="TDG17" s="83"/>
      <c r="TDH17" s="83"/>
      <c r="TDI17" s="83"/>
      <c r="TDJ17" s="83"/>
      <c r="TDK17" s="83"/>
      <c r="TDL17" s="83"/>
      <c r="TDM17" s="83"/>
      <c r="TDN17" s="83"/>
      <c r="TDO17" s="83"/>
      <c r="TDP17" s="83"/>
      <c r="TDQ17" s="83"/>
      <c r="TDR17" s="83"/>
      <c r="TDS17" s="83"/>
      <c r="TDT17" s="83"/>
      <c r="TDU17" s="83"/>
      <c r="TDV17" s="83"/>
      <c r="TDW17" s="83"/>
      <c r="TDX17" s="83"/>
      <c r="TDY17" s="83"/>
      <c r="TDZ17" s="83"/>
      <c r="TEA17" s="83"/>
      <c r="TEB17" s="83"/>
      <c r="TEC17" s="83"/>
      <c r="TED17" s="83"/>
      <c r="TEE17" s="83"/>
      <c r="TEF17" s="83"/>
      <c r="TEG17" s="83"/>
      <c r="TEH17" s="83"/>
      <c r="TEI17" s="83"/>
      <c r="TEJ17" s="83"/>
      <c r="TEK17" s="83"/>
      <c r="TEL17" s="83"/>
      <c r="TEM17" s="83"/>
      <c r="TEN17" s="83"/>
      <c r="TEO17" s="83"/>
      <c r="TEP17" s="83"/>
      <c r="TEQ17" s="83"/>
      <c r="TER17" s="83"/>
      <c r="TES17" s="83"/>
      <c r="TET17" s="83"/>
      <c r="TEU17" s="83"/>
      <c r="TEV17" s="83"/>
      <c r="TEW17" s="83"/>
      <c r="TEX17" s="83"/>
      <c r="TEY17" s="83"/>
      <c r="TEZ17" s="83"/>
      <c r="TFA17" s="83"/>
      <c r="TFB17" s="83"/>
      <c r="TFC17" s="83"/>
      <c r="TFD17" s="83"/>
      <c r="TFE17" s="83"/>
      <c r="TFF17" s="83"/>
      <c r="TFG17" s="83"/>
      <c r="TFH17" s="83"/>
      <c r="TFI17" s="83"/>
      <c r="TFJ17" s="83"/>
      <c r="TFK17" s="83"/>
      <c r="TFL17" s="83"/>
      <c r="TFM17" s="83"/>
      <c r="TFN17" s="83"/>
      <c r="TFO17" s="83"/>
      <c r="TFP17" s="83"/>
      <c r="TFQ17" s="83"/>
      <c r="TFR17" s="83"/>
      <c r="TFS17" s="83"/>
      <c r="TFT17" s="83"/>
      <c r="TFU17" s="83"/>
      <c r="TFV17" s="83"/>
      <c r="TFW17" s="83"/>
      <c r="TFX17" s="83"/>
      <c r="TFY17" s="83"/>
      <c r="TFZ17" s="83"/>
      <c r="TGA17" s="83"/>
      <c r="TGB17" s="83"/>
      <c r="TGC17" s="83"/>
      <c r="TGD17" s="83"/>
      <c r="TGE17" s="83"/>
      <c r="TGF17" s="83"/>
      <c r="TGG17" s="83"/>
      <c r="TGH17" s="83"/>
      <c r="TGI17" s="83"/>
      <c r="TGJ17" s="83"/>
      <c r="TGK17" s="83"/>
      <c r="TGL17" s="83"/>
      <c r="TGM17" s="83"/>
      <c r="TGN17" s="83"/>
      <c r="TGO17" s="83"/>
      <c r="TGP17" s="83"/>
      <c r="TGQ17" s="83"/>
      <c r="TGR17" s="83"/>
      <c r="TGS17" s="83"/>
      <c r="TGT17" s="83"/>
      <c r="TGU17" s="83"/>
      <c r="TGV17" s="83"/>
      <c r="TGW17" s="83"/>
      <c r="TGX17" s="83"/>
      <c r="TGY17" s="83"/>
      <c r="TGZ17" s="83"/>
      <c r="THA17" s="83"/>
      <c r="THB17" s="83"/>
      <c r="THC17" s="83"/>
      <c r="THD17" s="83"/>
      <c r="THE17" s="83"/>
      <c r="THF17" s="83"/>
      <c r="THG17" s="83"/>
      <c r="THH17" s="83"/>
      <c r="THI17" s="83"/>
      <c r="THJ17" s="83"/>
      <c r="THK17" s="83"/>
      <c r="THL17" s="83"/>
      <c r="THM17" s="83"/>
      <c r="THN17" s="83"/>
      <c r="THO17" s="83"/>
      <c r="THP17" s="83"/>
      <c r="THQ17" s="83"/>
      <c r="THR17" s="83"/>
      <c r="THS17" s="83"/>
      <c r="THT17" s="83"/>
      <c r="THU17" s="83"/>
      <c r="THV17" s="83"/>
      <c r="THW17" s="83"/>
      <c r="THX17" s="83"/>
      <c r="THY17" s="83"/>
      <c r="THZ17" s="83"/>
      <c r="TIA17" s="83"/>
      <c r="TIB17" s="83"/>
      <c r="TIC17" s="83"/>
      <c r="TID17" s="83"/>
      <c r="TIE17" s="83"/>
      <c r="TIF17" s="83"/>
      <c r="TIG17" s="83"/>
      <c r="TIH17" s="83"/>
      <c r="TII17" s="83"/>
      <c r="TIJ17" s="83"/>
      <c r="TIK17" s="83"/>
      <c r="TIL17" s="83"/>
      <c r="TIM17" s="83"/>
      <c r="TIN17" s="83"/>
      <c r="TIO17" s="83"/>
      <c r="TIP17" s="83"/>
      <c r="TIQ17" s="83"/>
      <c r="TIR17" s="83"/>
      <c r="TIS17" s="83"/>
      <c r="TIT17" s="83"/>
      <c r="TIU17" s="83"/>
      <c r="TIV17" s="83"/>
      <c r="TIW17" s="83"/>
      <c r="TIX17" s="83"/>
      <c r="TIY17" s="83"/>
      <c r="TIZ17" s="83"/>
      <c r="TJA17" s="83"/>
      <c r="TJB17" s="83"/>
      <c r="TJC17" s="83"/>
      <c r="TJD17" s="83"/>
      <c r="TJE17" s="83"/>
      <c r="TJF17" s="83"/>
      <c r="TJG17" s="83"/>
      <c r="TJH17" s="83"/>
      <c r="TJI17" s="83"/>
      <c r="TJJ17" s="83"/>
      <c r="TJK17" s="83"/>
      <c r="TJL17" s="83"/>
      <c r="TJM17" s="83"/>
      <c r="TJN17" s="83"/>
      <c r="TJO17" s="83"/>
      <c r="TJP17" s="83"/>
      <c r="TJQ17" s="83"/>
      <c r="TJR17" s="83"/>
      <c r="TJS17" s="83"/>
      <c r="TJT17" s="83"/>
      <c r="TJU17" s="83"/>
      <c r="TJV17" s="83"/>
      <c r="TJW17" s="83"/>
      <c r="TJX17" s="83"/>
      <c r="TJY17" s="83"/>
      <c r="TJZ17" s="83"/>
      <c r="TKA17" s="83"/>
      <c r="TKB17" s="83"/>
      <c r="TKC17" s="83"/>
      <c r="TKD17" s="83"/>
      <c r="TKE17" s="83"/>
      <c r="TKF17" s="83"/>
      <c r="TKG17" s="83"/>
      <c r="TKH17" s="83"/>
      <c r="TKI17" s="83"/>
      <c r="TKJ17" s="83"/>
      <c r="TKK17" s="83"/>
      <c r="TKL17" s="83"/>
      <c r="TKM17" s="83"/>
      <c r="TKN17" s="83"/>
      <c r="TKO17" s="83"/>
      <c r="TKP17" s="83"/>
      <c r="TKQ17" s="83"/>
      <c r="TKR17" s="83"/>
      <c r="TKS17" s="83"/>
      <c r="TKT17" s="83"/>
      <c r="TKU17" s="83"/>
      <c r="TKV17" s="83"/>
      <c r="TKW17" s="83"/>
      <c r="TKX17" s="83"/>
      <c r="TKY17" s="83"/>
      <c r="TKZ17" s="83"/>
      <c r="TLA17" s="83"/>
      <c r="TLB17" s="83"/>
      <c r="TLC17" s="83"/>
      <c r="TLD17" s="83"/>
      <c r="TLE17" s="83"/>
      <c r="TLF17" s="83"/>
      <c r="TLG17" s="83"/>
      <c r="TLH17" s="83"/>
      <c r="TLI17" s="83"/>
      <c r="TLJ17" s="83"/>
      <c r="TLK17" s="83"/>
      <c r="TLL17" s="83"/>
      <c r="TLM17" s="83"/>
      <c r="TLN17" s="83"/>
      <c r="TLO17" s="83"/>
      <c r="TLP17" s="83"/>
      <c r="TLQ17" s="83"/>
      <c r="TLR17" s="83"/>
      <c r="TLS17" s="83"/>
      <c r="TLT17" s="83"/>
      <c r="TLU17" s="83"/>
      <c r="TLV17" s="83"/>
      <c r="TLW17" s="83"/>
      <c r="TLX17" s="83"/>
      <c r="TLY17" s="83"/>
      <c r="TLZ17" s="83"/>
      <c r="TMA17" s="83"/>
      <c r="TMB17" s="83"/>
      <c r="TMC17" s="83"/>
      <c r="TMD17" s="83"/>
      <c r="TME17" s="83"/>
      <c r="TMF17" s="83"/>
      <c r="TMG17" s="83"/>
      <c r="TMH17" s="83"/>
      <c r="TMI17" s="83"/>
      <c r="TMJ17" s="83"/>
      <c r="TMK17" s="83"/>
      <c r="TML17" s="83"/>
      <c r="TMM17" s="83"/>
      <c r="TMN17" s="83"/>
      <c r="TMO17" s="83"/>
      <c r="TMP17" s="83"/>
      <c r="TMQ17" s="83"/>
      <c r="TMR17" s="83"/>
      <c r="TMS17" s="83"/>
      <c r="TMT17" s="83"/>
      <c r="TMU17" s="83"/>
      <c r="TMV17" s="83"/>
      <c r="TMW17" s="83"/>
      <c r="TMX17" s="83"/>
      <c r="TMY17" s="83"/>
      <c r="TMZ17" s="83"/>
      <c r="TNA17" s="83"/>
      <c r="TNB17" s="83"/>
      <c r="TNC17" s="83"/>
      <c r="TND17" s="83"/>
      <c r="TNE17" s="83"/>
      <c r="TNF17" s="83"/>
      <c r="TNG17" s="83"/>
      <c r="TNH17" s="83"/>
      <c r="TNI17" s="83"/>
      <c r="TNJ17" s="83"/>
      <c r="TNK17" s="83"/>
      <c r="TNL17" s="83"/>
      <c r="TNM17" s="83"/>
      <c r="TNN17" s="83"/>
      <c r="TNO17" s="83"/>
      <c r="TNP17" s="83"/>
      <c r="TNQ17" s="83"/>
      <c r="TNR17" s="83"/>
      <c r="TNS17" s="83"/>
      <c r="TNT17" s="83"/>
      <c r="TNU17" s="83"/>
      <c r="TNV17" s="83"/>
      <c r="TNW17" s="83"/>
      <c r="TNX17" s="83"/>
      <c r="TNY17" s="83"/>
      <c r="TNZ17" s="83"/>
      <c r="TOA17" s="83"/>
      <c r="TOB17" s="83"/>
      <c r="TOC17" s="83"/>
      <c r="TOD17" s="83"/>
      <c r="TOE17" s="83"/>
      <c r="TOF17" s="83"/>
      <c r="TOG17" s="83"/>
      <c r="TOH17" s="83"/>
      <c r="TOI17" s="83"/>
      <c r="TOJ17" s="83"/>
      <c r="TOK17" s="83"/>
      <c r="TOL17" s="83"/>
      <c r="TOM17" s="83"/>
      <c r="TON17" s="83"/>
      <c r="TOO17" s="83"/>
      <c r="TOP17" s="83"/>
      <c r="TOQ17" s="83"/>
      <c r="TOR17" s="83"/>
      <c r="TOS17" s="83"/>
      <c r="TOT17" s="83"/>
      <c r="TOU17" s="83"/>
      <c r="TOV17" s="83"/>
      <c r="TOW17" s="83"/>
      <c r="TOX17" s="83"/>
      <c r="TOY17" s="83"/>
      <c r="TOZ17" s="83"/>
      <c r="TPA17" s="83"/>
      <c r="TPB17" s="83"/>
      <c r="TPC17" s="83"/>
      <c r="TPD17" s="83"/>
      <c r="TPE17" s="83"/>
      <c r="TPF17" s="83"/>
      <c r="TPG17" s="83"/>
      <c r="TPH17" s="83"/>
      <c r="TPI17" s="83"/>
      <c r="TPJ17" s="83"/>
      <c r="TPK17" s="83"/>
      <c r="TPL17" s="83"/>
      <c r="TPM17" s="83"/>
      <c r="TPN17" s="83"/>
      <c r="TPO17" s="83"/>
      <c r="TPP17" s="83"/>
      <c r="TPQ17" s="83"/>
      <c r="TPR17" s="83"/>
      <c r="TPS17" s="83"/>
      <c r="TPT17" s="83"/>
      <c r="TPU17" s="83"/>
      <c r="TPV17" s="83"/>
      <c r="TPW17" s="83"/>
      <c r="TPX17" s="83"/>
      <c r="TPY17" s="83"/>
      <c r="TPZ17" s="83"/>
      <c r="TQA17" s="83"/>
      <c r="TQB17" s="83"/>
      <c r="TQC17" s="83"/>
      <c r="TQD17" s="83"/>
      <c r="TQE17" s="83"/>
      <c r="TQF17" s="83"/>
      <c r="TQG17" s="83"/>
      <c r="TQH17" s="83"/>
      <c r="TQI17" s="83"/>
      <c r="TQJ17" s="83"/>
      <c r="TQK17" s="83"/>
      <c r="TQL17" s="83"/>
      <c r="TQM17" s="83"/>
      <c r="TQN17" s="83"/>
      <c r="TQO17" s="83"/>
      <c r="TQP17" s="83"/>
      <c r="TQQ17" s="83"/>
      <c r="TQR17" s="83"/>
      <c r="TQS17" s="83"/>
      <c r="TQT17" s="83"/>
      <c r="TQU17" s="83"/>
      <c r="TQV17" s="83"/>
      <c r="TQW17" s="83"/>
      <c r="TQX17" s="83"/>
      <c r="TQY17" s="83"/>
      <c r="TQZ17" s="83"/>
      <c r="TRA17" s="83"/>
      <c r="TRB17" s="83"/>
      <c r="TRC17" s="83"/>
      <c r="TRD17" s="83"/>
      <c r="TRE17" s="83"/>
      <c r="TRF17" s="83"/>
      <c r="TRG17" s="83"/>
      <c r="TRH17" s="83"/>
      <c r="TRI17" s="83"/>
      <c r="TRJ17" s="83"/>
      <c r="TRK17" s="83"/>
      <c r="TRL17" s="83"/>
      <c r="TRM17" s="83"/>
      <c r="TRN17" s="83"/>
      <c r="TRO17" s="83"/>
      <c r="TRP17" s="83"/>
      <c r="TRQ17" s="83"/>
      <c r="TRR17" s="83"/>
      <c r="TRS17" s="83"/>
      <c r="TRT17" s="83"/>
      <c r="TRU17" s="83"/>
      <c r="TRV17" s="83"/>
      <c r="TRW17" s="83"/>
      <c r="TRX17" s="83"/>
      <c r="TRY17" s="83"/>
      <c r="TRZ17" s="83"/>
      <c r="TSA17" s="83"/>
      <c r="TSB17" s="83"/>
      <c r="TSC17" s="83"/>
      <c r="TSD17" s="83"/>
      <c r="TSE17" s="83"/>
      <c r="TSF17" s="83"/>
      <c r="TSG17" s="83"/>
      <c r="TSH17" s="83"/>
      <c r="TSI17" s="83"/>
      <c r="TSJ17" s="83"/>
      <c r="TSK17" s="83"/>
      <c r="TSL17" s="83"/>
      <c r="TSM17" s="83"/>
      <c r="TSN17" s="83"/>
      <c r="TSO17" s="83"/>
      <c r="TSP17" s="83"/>
      <c r="TSQ17" s="83"/>
      <c r="TSR17" s="83"/>
      <c r="TSS17" s="83"/>
      <c r="TST17" s="83"/>
      <c r="TSU17" s="83"/>
      <c r="TSV17" s="83"/>
      <c r="TSW17" s="83"/>
      <c r="TSX17" s="83"/>
      <c r="TSY17" s="83"/>
      <c r="TSZ17" s="83"/>
      <c r="TTA17" s="83"/>
      <c r="TTB17" s="83"/>
      <c r="TTC17" s="83"/>
      <c r="TTD17" s="83"/>
      <c r="TTE17" s="83"/>
      <c r="TTF17" s="83"/>
      <c r="TTG17" s="83"/>
      <c r="TTH17" s="83"/>
      <c r="TTI17" s="83"/>
      <c r="TTJ17" s="83"/>
      <c r="TTK17" s="83"/>
      <c r="TTL17" s="83"/>
      <c r="TTM17" s="83"/>
      <c r="TTN17" s="83"/>
      <c r="TTO17" s="83"/>
      <c r="TTP17" s="83"/>
      <c r="TTQ17" s="83"/>
      <c r="TTR17" s="83"/>
      <c r="TTS17" s="83"/>
      <c r="TTT17" s="83"/>
      <c r="TTU17" s="83"/>
      <c r="TTV17" s="83"/>
      <c r="TTW17" s="83"/>
      <c r="TTX17" s="83"/>
      <c r="TTY17" s="83"/>
      <c r="TTZ17" s="83"/>
      <c r="TUA17" s="83"/>
      <c r="TUB17" s="83"/>
      <c r="TUC17" s="83"/>
      <c r="TUD17" s="83"/>
      <c r="TUE17" s="83"/>
      <c r="TUF17" s="83"/>
      <c r="TUG17" s="83"/>
      <c r="TUH17" s="83"/>
      <c r="TUI17" s="83"/>
      <c r="TUJ17" s="83"/>
      <c r="TUK17" s="83"/>
      <c r="TUL17" s="83"/>
      <c r="TUM17" s="83"/>
      <c r="TUN17" s="83"/>
      <c r="TUO17" s="83"/>
      <c r="TUP17" s="83"/>
      <c r="TUQ17" s="83"/>
      <c r="TUR17" s="83"/>
      <c r="TUS17" s="83"/>
      <c r="TUT17" s="83"/>
      <c r="TUU17" s="83"/>
      <c r="TUV17" s="83"/>
      <c r="TUW17" s="83"/>
      <c r="TUX17" s="83"/>
      <c r="TUY17" s="83"/>
      <c r="TUZ17" s="83"/>
      <c r="TVA17" s="83"/>
      <c r="TVB17" s="83"/>
      <c r="TVC17" s="83"/>
      <c r="TVD17" s="83"/>
      <c r="TVE17" s="83"/>
      <c r="TVF17" s="83"/>
      <c r="TVG17" s="83"/>
      <c r="TVH17" s="83"/>
      <c r="TVI17" s="83"/>
      <c r="TVJ17" s="83"/>
      <c r="TVK17" s="83"/>
      <c r="TVL17" s="83"/>
      <c r="TVM17" s="83"/>
      <c r="TVN17" s="83"/>
      <c r="TVO17" s="83"/>
      <c r="TVP17" s="83"/>
      <c r="TVQ17" s="83"/>
      <c r="TVR17" s="83"/>
      <c r="TVS17" s="83"/>
      <c r="TVT17" s="83"/>
      <c r="TVU17" s="83"/>
      <c r="TVV17" s="83"/>
      <c r="TVW17" s="83"/>
      <c r="TVX17" s="83"/>
      <c r="TVY17" s="83"/>
      <c r="TVZ17" s="83"/>
      <c r="TWA17" s="83"/>
      <c r="TWB17" s="83"/>
      <c r="TWC17" s="83"/>
      <c r="TWD17" s="83"/>
      <c r="TWE17" s="83"/>
      <c r="TWF17" s="83"/>
      <c r="TWG17" s="83"/>
      <c r="TWH17" s="83"/>
      <c r="TWI17" s="83"/>
      <c r="TWJ17" s="83"/>
      <c r="TWK17" s="83"/>
      <c r="TWL17" s="83"/>
      <c r="TWM17" s="83"/>
      <c r="TWN17" s="83"/>
      <c r="TWO17" s="83"/>
      <c r="TWP17" s="83"/>
      <c r="TWQ17" s="83"/>
      <c r="TWR17" s="83"/>
      <c r="TWS17" s="83"/>
      <c r="TWT17" s="83"/>
      <c r="TWU17" s="83"/>
      <c r="TWV17" s="83"/>
      <c r="TWW17" s="83"/>
      <c r="TWX17" s="83"/>
      <c r="TWY17" s="83"/>
      <c r="TWZ17" s="83"/>
      <c r="TXA17" s="83"/>
      <c r="TXB17" s="83"/>
      <c r="TXC17" s="83"/>
      <c r="TXD17" s="83"/>
      <c r="TXE17" s="83"/>
      <c r="TXF17" s="83"/>
      <c r="TXG17" s="83"/>
      <c r="TXH17" s="83"/>
      <c r="TXI17" s="83"/>
      <c r="TXJ17" s="83"/>
      <c r="TXK17" s="83"/>
      <c r="TXL17" s="83"/>
      <c r="TXM17" s="83"/>
      <c r="TXN17" s="83"/>
      <c r="TXO17" s="83"/>
      <c r="TXP17" s="83"/>
      <c r="TXQ17" s="83"/>
      <c r="TXR17" s="83"/>
      <c r="TXS17" s="83"/>
      <c r="TXT17" s="83"/>
      <c r="TXU17" s="83"/>
      <c r="TXV17" s="83"/>
      <c r="TXW17" s="83"/>
      <c r="TXX17" s="83"/>
      <c r="TXY17" s="83"/>
      <c r="TXZ17" s="83"/>
      <c r="TYA17" s="83"/>
      <c r="TYB17" s="83"/>
      <c r="TYC17" s="83"/>
      <c r="TYD17" s="83"/>
      <c r="TYE17" s="83"/>
      <c r="TYF17" s="83"/>
      <c r="TYG17" s="83"/>
      <c r="TYH17" s="83"/>
      <c r="TYI17" s="83"/>
      <c r="TYJ17" s="83"/>
      <c r="TYK17" s="83"/>
      <c r="TYL17" s="83"/>
      <c r="TYM17" s="83"/>
      <c r="TYN17" s="83"/>
      <c r="TYO17" s="83"/>
      <c r="TYP17" s="83"/>
      <c r="TYQ17" s="83"/>
      <c r="TYR17" s="83"/>
      <c r="TYS17" s="83"/>
      <c r="TYT17" s="83"/>
      <c r="TYU17" s="83"/>
      <c r="TYV17" s="83"/>
      <c r="TYW17" s="83"/>
      <c r="TYX17" s="83"/>
      <c r="TYY17" s="83"/>
      <c r="TYZ17" s="83"/>
      <c r="TZA17" s="83"/>
      <c r="TZB17" s="83"/>
      <c r="TZC17" s="83"/>
      <c r="TZD17" s="83"/>
      <c r="TZE17" s="83"/>
      <c r="TZF17" s="83"/>
      <c r="TZG17" s="83"/>
      <c r="TZH17" s="83"/>
      <c r="TZI17" s="83"/>
      <c r="TZJ17" s="83"/>
      <c r="TZK17" s="83"/>
      <c r="TZL17" s="83"/>
      <c r="TZM17" s="83"/>
      <c r="TZN17" s="83"/>
      <c r="TZO17" s="83"/>
      <c r="TZP17" s="83"/>
      <c r="TZQ17" s="83"/>
      <c r="TZR17" s="83"/>
      <c r="TZS17" s="83"/>
      <c r="TZT17" s="83"/>
      <c r="TZU17" s="83"/>
      <c r="TZV17" s="83"/>
      <c r="TZW17" s="83"/>
      <c r="TZX17" s="83"/>
      <c r="TZY17" s="83"/>
      <c r="TZZ17" s="83"/>
      <c r="UAA17" s="83"/>
      <c r="UAB17" s="83"/>
      <c r="UAC17" s="83"/>
      <c r="UAD17" s="83"/>
      <c r="UAE17" s="83"/>
      <c r="UAF17" s="83"/>
      <c r="UAG17" s="83"/>
      <c r="UAH17" s="83"/>
      <c r="UAI17" s="83"/>
      <c r="UAJ17" s="83"/>
      <c r="UAK17" s="83"/>
      <c r="UAL17" s="83"/>
      <c r="UAM17" s="83"/>
      <c r="UAN17" s="83"/>
      <c r="UAO17" s="83"/>
      <c r="UAP17" s="83"/>
      <c r="UAQ17" s="83"/>
      <c r="UAR17" s="83"/>
      <c r="UAS17" s="83"/>
      <c r="UAT17" s="83"/>
      <c r="UAU17" s="83"/>
      <c r="UAV17" s="83"/>
      <c r="UAW17" s="83"/>
      <c r="UAX17" s="83"/>
      <c r="UAY17" s="83"/>
      <c r="UAZ17" s="83"/>
      <c r="UBA17" s="83"/>
      <c r="UBB17" s="83"/>
      <c r="UBC17" s="83"/>
      <c r="UBD17" s="83"/>
      <c r="UBE17" s="83"/>
      <c r="UBF17" s="83"/>
      <c r="UBG17" s="83"/>
      <c r="UBH17" s="83"/>
      <c r="UBI17" s="83"/>
      <c r="UBJ17" s="83"/>
      <c r="UBK17" s="83"/>
      <c r="UBL17" s="83"/>
      <c r="UBM17" s="83"/>
      <c r="UBN17" s="83"/>
      <c r="UBO17" s="83"/>
      <c r="UBP17" s="83"/>
      <c r="UBQ17" s="83"/>
      <c r="UBR17" s="83"/>
      <c r="UBS17" s="83"/>
      <c r="UBT17" s="83"/>
      <c r="UBU17" s="83"/>
      <c r="UBV17" s="83"/>
      <c r="UBW17" s="83"/>
      <c r="UBX17" s="83"/>
      <c r="UBY17" s="83"/>
      <c r="UBZ17" s="83"/>
      <c r="UCA17" s="83"/>
      <c r="UCB17" s="83"/>
      <c r="UCC17" s="83"/>
      <c r="UCD17" s="83"/>
      <c r="UCE17" s="83"/>
      <c r="UCF17" s="83"/>
      <c r="UCG17" s="83"/>
      <c r="UCH17" s="83"/>
      <c r="UCI17" s="83"/>
      <c r="UCJ17" s="83"/>
      <c r="UCK17" s="83"/>
      <c r="UCL17" s="83"/>
      <c r="UCM17" s="83"/>
      <c r="UCN17" s="83"/>
      <c r="UCO17" s="83"/>
      <c r="UCP17" s="83"/>
      <c r="UCQ17" s="83"/>
      <c r="UCR17" s="83"/>
      <c r="UCS17" s="83"/>
      <c r="UCT17" s="83"/>
      <c r="UCU17" s="83"/>
      <c r="UCV17" s="83"/>
      <c r="UCW17" s="83"/>
      <c r="UCX17" s="83"/>
      <c r="UCY17" s="83"/>
      <c r="UCZ17" s="83"/>
      <c r="UDA17" s="83"/>
      <c r="UDB17" s="83"/>
      <c r="UDC17" s="83"/>
      <c r="UDD17" s="83"/>
      <c r="UDE17" s="83"/>
      <c r="UDF17" s="83"/>
      <c r="UDG17" s="83"/>
      <c r="UDH17" s="83"/>
      <c r="UDI17" s="83"/>
      <c r="UDJ17" s="83"/>
      <c r="UDK17" s="83"/>
      <c r="UDL17" s="83"/>
      <c r="UDM17" s="83"/>
      <c r="UDN17" s="83"/>
      <c r="UDO17" s="83"/>
      <c r="UDP17" s="83"/>
      <c r="UDQ17" s="83"/>
      <c r="UDR17" s="83"/>
      <c r="UDS17" s="83"/>
      <c r="UDT17" s="83"/>
      <c r="UDU17" s="83"/>
      <c r="UDV17" s="83"/>
      <c r="UDW17" s="83"/>
      <c r="UDX17" s="83"/>
      <c r="UDY17" s="83"/>
      <c r="UDZ17" s="83"/>
      <c r="UEA17" s="83"/>
      <c r="UEB17" s="83"/>
      <c r="UEC17" s="83"/>
      <c r="UED17" s="83"/>
      <c r="UEE17" s="83"/>
      <c r="UEF17" s="83"/>
      <c r="UEG17" s="83"/>
      <c r="UEH17" s="83"/>
      <c r="UEI17" s="83"/>
      <c r="UEJ17" s="83"/>
      <c r="UEK17" s="83"/>
      <c r="UEL17" s="83"/>
      <c r="UEM17" s="83"/>
      <c r="UEN17" s="83"/>
      <c r="UEO17" s="83"/>
      <c r="UEP17" s="83"/>
      <c r="UEQ17" s="83"/>
      <c r="UER17" s="83"/>
      <c r="UES17" s="83"/>
      <c r="UET17" s="83"/>
      <c r="UEU17" s="83"/>
      <c r="UEV17" s="83"/>
      <c r="UEW17" s="83"/>
      <c r="UEX17" s="83"/>
      <c r="UEY17" s="83"/>
      <c r="UEZ17" s="83"/>
      <c r="UFA17" s="83"/>
      <c r="UFB17" s="83"/>
      <c r="UFC17" s="83"/>
      <c r="UFD17" s="83"/>
      <c r="UFE17" s="83"/>
      <c r="UFF17" s="83"/>
      <c r="UFG17" s="83"/>
      <c r="UFH17" s="83"/>
      <c r="UFI17" s="83"/>
      <c r="UFJ17" s="83"/>
      <c r="UFK17" s="83"/>
      <c r="UFL17" s="83"/>
      <c r="UFM17" s="83"/>
      <c r="UFN17" s="83"/>
      <c r="UFO17" s="83"/>
      <c r="UFP17" s="83"/>
      <c r="UFQ17" s="83"/>
      <c r="UFR17" s="83"/>
      <c r="UFS17" s="83"/>
      <c r="UFT17" s="83"/>
      <c r="UFU17" s="83"/>
      <c r="UFV17" s="83"/>
      <c r="UFW17" s="83"/>
      <c r="UFX17" s="83"/>
      <c r="UFY17" s="83"/>
      <c r="UFZ17" s="83"/>
      <c r="UGA17" s="83"/>
      <c r="UGB17" s="83"/>
      <c r="UGC17" s="83"/>
      <c r="UGD17" s="83"/>
      <c r="UGE17" s="83"/>
      <c r="UGF17" s="83"/>
      <c r="UGG17" s="83"/>
      <c r="UGH17" s="83"/>
      <c r="UGI17" s="83"/>
      <c r="UGJ17" s="83"/>
      <c r="UGK17" s="83"/>
      <c r="UGL17" s="83"/>
      <c r="UGM17" s="83"/>
      <c r="UGN17" s="83"/>
      <c r="UGO17" s="83"/>
      <c r="UGP17" s="83"/>
      <c r="UGQ17" s="83"/>
      <c r="UGR17" s="83"/>
      <c r="UGS17" s="83"/>
      <c r="UGT17" s="83"/>
      <c r="UGU17" s="83"/>
      <c r="UGV17" s="83"/>
      <c r="UGW17" s="83"/>
      <c r="UGX17" s="83"/>
      <c r="UGY17" s="83"/>
      <c r="UGZ17" s="83"/>
      <c r="UHA17" s="83"/>
      <c r="UHB17" s="83"/>
      <c r="UHC17" s="83"/>
      <c r="UHD17" s="83"/>
      <c r="UHE17" s="83"/>
      <c r="UHF17" s="83"/>
      <c r="UHG17" s="83"/>
      <c r="UHH17" s="83"/>
      <c r="UHI17" s="83"/>
      <c r="UHJ17" s="83"/>
      <c r="UHK17" s="83"/>
      <c r="UHL17" s="83"/>
      <c r="UHM17" s="83"/>
      <c r="UHN17" s="83"/>
      <c r="UHO17" s="83"/>
      <c r="UHP17" s="83"/>
      <c r="UHQ17" s="83"/>
      <c r="UHR17" s="83"/>
      <c r="UHS17" s="83"/>
      <c r="UHT17" s="83"/>
      <c r="UHU17" s="83"/>
      <c r="UHV17" s="83"/>
      <c r="UHW17" s="83"/>
      <c r="UHX17" s="83"/>
      <c r="UHY17" s="83"/>
      <c r="UHZ17" s="83"/>
      <c r="UIA17" s="83"/>
      <c r="UIB17" s="83"/>
      <c r="UIC17" s="83"/>
      <c r="UID17" s="83"/>
      <c r="UIE17" s="83"/>
      <c r="UIF17" s="83"/>
      <c r="UIG17" s="83"/>
      <c r="UIH17" s="83"/>
      <c r="UII17" s="83"/>
      <c r="UIJ17" s="83"/>
      <c r="UIK17" s="83"/>
      <c r="UIL17" s="83"/>
      <c r="UIM17" s="83"/>
      <c r="UIN17" s="83"/>
      <c r="UIO17" s="83"/>
      <c r="UIP17" s="83"/>
      <c r="UIQ17" s="83"/>
      <c r="UIR17" s="83"/>
      <c r="UIS17" s="83"/>
      <c r="UIT17" s="83"/>
      <c r="UIU17" s="83"/>
      <c r="UIV17" s="83"/>
      <c r="UIW17" s="83"/>
      <c r="UIX17" s="83"/>
      <c r="UIY17" s="83"/>
      <c r="UIZ17" s="83"/>
      <c r="UJA17" s="83"/>
      <c r="UJB17" s="83"/>
      <c r="UJC17" s="83"/>
      <c r="UJD17" s="83"/>
      <c r="UJE17" s="83"/>
      <c r="UJF17" s="83"/>
      <c r="UJG17" s="83"/>
      <c r="UJH17" s="83"/>
      <c r="UJI17" s="83"/>
      <c r="UJJ17" s="83"/>
      <c r="UJK17" s="83"/>
      <c r="UJL17" s="83"/>
      <c r="UJM17" s="83"/>
      <c r="UJN17" s="83"/>
      <c r="UJO17" s="83"/>
      <c r="UJP17" s="83"/>
      <c r="UJQ17" s="83"/>
      <c r="UJR17" s="83"/>
      <c r="UJS17" s="83"/>
      <c r="UJT17" s="83"/>
      <c r="UJU17" s="83"/>
      <c r="UJV17" s="83"/>
      <c r="UJW17" s="83"/>
      <c r="UJX17" s="83"/>
      <c r="UJY17" s="83"/>
      <c r="UJZ17" s="83"/>
      <c r="UKA17" s="83"/>
      <c r="UKB17" s="83"/>
      <c r="UKC17" s="83"/>
      <c r="UKD17" s="83"/>
      <c r="UKE17" s="83"/>
      <c r="UKF17" s="83"/>
      <c r="UKG17" s="83"/>
      <c r="UKH17" s="83"/>
      <c r="UKI17" s="83"/>
      <c r="UKJ17" s="83"/>
      <c r="UKK17" s="83"/>
      <c r="UKL17" s="83"/>
      <c r="UKM17" s="83"/>
      <c r="UKN17" s="83"/>
      <c r="UKO17" s="83"/>
      <c r="UKP17" s="83"/>
      <c r="UKQ17" s="83"/>
      <c r="UKR17" s="83"/>
      <c r="UKS17" s="83"/>
      <c r="UKT17" s="83"/>
      <c r="UKU17" s="83"/>
      <c r="UKV17" s="83"/>
      <c r="UKW17" s="83"/>
      <c r="UKX17" s="83"/>
      <c r="UKY17" s="83"/>
      <c r="UKZ17" s="83"/>
      <c r="ULA17" s="83"/>
      <c r="ULB17" s="83"/>
      <c r="ULC17" s="83"/>
      <c r="ULD17" s="83"/>
      <c r="ULE17" s="83"/>
      <c r="ULF17" s="83"/>
      <c r="ULG17" s="83"/>
      <c r="ULH17" s="83"/>
      <c r="ULI17" s="83"/>
      <c r="ULJ17" s="83"/>
      <c r="ULK17" s="83"/>
      <c r="ULL17" s="83"/>
      <c r="ULM17" s="83"/>
      <c r="ULN17" s="83"/>
      <c r="ULO17" s="83"/>
      <c r="ULP17" s="83"/>
      <c r="ULQ17" s="83"/>
      <c r="ULR17" s="83"/>
      <c r="ULS17" s="83"/>
      <c r="ULT17" s="83"/>
      <c r="ULU17" s="83"/>
      <c r="ULV17" s="83"/>
      <c r="ULW17" s="83"/>
      <c r="ULX17" s="83"/>
      <c r="ULY17" s="83"/>
      <c r="ULZ17" s="83"/>
      <c r="UMA17" s="83"/>
      <c r="UMB17" s="83"/>
      <c r="UMC17" s="83"/>
      <c r="UMD17" s="83"/>
      <c r="UME17" s="83"/>
      <c r="UMF17" s="83"/>
      <c r="UMG17" s="83"/>
      <c r="UMH17" s="83"/>
      <c r="UMI17" s="83"/>
      <c r="UMJ17" s="83"/>
      <c r="UMK17" s="83"/>
      <c r="UML17" s="83"/>
      <c r="UMM17" s="83"/>
      <c r="UMN17" s="83"/>
      <c r="UMO17" s="83"/>
      <c r="UMP17" s="83"/>
      <c r="UMQ17" s="83"/>
      <c r="UMR17" s="83"/>
      <c r="UMS17" s="83"/>
      <c r="UMT17" s="83"/>
      <c r="UMU17" s="83"/>
      <c r="UMV17" s="83"/>
      <c r="UMW17" s="83"/>
      <c r="UMX17" s="83"/>
      <c r="UMY17" s="83"/>
      <c r="UMZ17" s="83"/>
      <c r="UNA17" s="83"/>
      <c r="UNB17" s="83"/>
      <c r="UNC17" s="83"/>
      <c r="UND17" s="83"/>
      <c r="UNE17" s="83"/>
      <c r="UNF17" s="83"/>
      <c r="UNG17" s="83"/>
      <c r="UNH17" s="83"/>
      <c r="UNI17" s="83"/>
      <c r="UNJ17" s="83"/>
      <c r="UNK17" s="83"/>
      <c r="UNL17" s="83"/>
      <c r="UNM17" s="83"/>
      <c r="UNN17" s="83"/>
      <c r="UNO17" s="83"/>
      <c r="UNP17" s="83"/>
      <c r="UNQ17" s="83"/>
      <c r="UNR17" s="83"/>
      <c r="UNS17" s="83"/>
      <c r="UNT17" s="83"/>
      <c r="UNU17" s="83"/>
      <c r="UNV17" s="83"/>
      <c r="UNW17" s="83"/>
      <c r="UNX17" s="83"/>
      <c r="UNY17" s="83"/>
      <c r="UNZ17" s="83"/>
      <c r="UOA17" s="83"/>
      <c r="UOB17" s="83"/>
      <c r="UOC17" s="83"/>
      <c r="UOD17" s="83"/>
      <c r="UOE17" s="83"/>
      <c r="UOF17" s="83"/>
      <c r="UOG17" s="83"/>
      <c r="UOH17" s="83"/>
      <c r="UOI17" s="83"/>
      <c r="UOJ17" s="83"/>
      <c r="UOK17" s="83"/>
      <c r="UOL17" s="83"/>
      <c r="UOM17" s="83"/>
      <c r="UON17" s="83"/>
      <c r="UOO17" s="83"/>
      <c r="UOP17" s="83"/>
      <c r="UOQ17" s="83"/>
      <c r="UOR17" s="83"/>
      <c r="UOS17" s="83"/>
      <c r="UOT17" s="83"/>
      <c r="UOU17" s="83"/>
      <c r="UOV17" s="83"/>
      <c r="UOW17" s="83"/>
      <c r="UOX17" s="83"/>
      <c r="UOY17" s="83"/>
      <c r="UOZ17" s="83"/>
      <c r="UPA17" s="83"/>
      <c r="UPB17" s="83"/>
      <c r="UPC17" s="83"/>
      <c r="UPD17" s="83"/>
      <c r="UPE17" s="83"/>
      <c r="UPF17" s="83"/>
      <c r="UPG17" s="83"/>
      <c r="UPH17" s="83"/>
      <c r="UPI17" s="83"/>
      <c r="UPJ17" s="83"/>
      <c r="UPK17" s="83"/>
      <c r="UPL17" s="83"/>
      <c r="UPM17" s="83"/>
      <c r="UPN17" s="83"/>
      <c r="UPO17" s="83"/>
      <c r="UPP17" s="83"/>
      <c r="UPQ17" s="83"/>
      <c r="UPR17" s="83"/>
      <c r="UPS17" s="83"/>
      <c r="UPT17" s="83"/>
      <c r="UPU17" s="83"/>
      <c r="UPV17" s="83"/>
      <c r="UPW17" s="83"/>
      <c r="UPX17" s="83"/>
      <c r="UPY17" s="83"/>
      <c r="UPZ17" s="83"/>
      <c r="UQA17" s="83"/>
      <c r="UQB17" s="83"/>
      <c r="UQC17" s="83"/>
      <c r="UQD17" s="83"/>
      <c r="UQE17" s="83"/>
      <c r="UQF17" s="83"/>
      <c r="UQG17" s="83"/>
      <c r="UQH17" s="83"/>
      <c r="UQI17" s="83"/>
      <c r="UQJ17" s="83"/>
      <c r="UQK17" s="83"/>
      <c r="UQL17" s="83"/>
      <c r="UQM17" s="83"/>
      <c r="UQN17" s="83"/>
      <c r="UQO17" s="83"/>
      <c r="UQP17" s="83"/>
      <c r="UQQ17" s="83"/>
      <c r="UQR17" s="83"/>
      <c r="UQS17" s="83"/>
      <c r="UQT17" s="83"/>
      <c r="UQU17" s="83"/>
      <c r="UQV17" s="83"/>
      <c r="UQW17" s="83"/>
      <c r="UQX17" s="83"/>
      <c r="UQY17" s="83"/>
      <c r="UQZ17" s="83"/>
      <c r="URA17" s="83"/>
      <c r="URB17" s="83"/>
      <c r="URC17" s="83"/>
      <c r="URD17" s="83"/>
      <c r="URE17" s="83"/>
      <c r="URF17" s="83"/>
      <c r="URG17" s="83"/>
      <c r="URH17" s="83"/>
      <c r="URI17" s="83"/>
      <c r="URJ17" s="83"/>
      <c r="URK17" s="83"/>
      <c r="URL17" s="83"/>
      <c r="URM17" s="83"/>
      <c r="URN17" s="83"/>
      <c r="URO17" s="83"/>
      <c r="URP17" s="83"/>
      <c r="URQ17" s="83"/>
      <c r="URR17" s="83"/>
      <c r="URS17" s="83"/>
      <c r="URT17" s="83"/>
      <c r="URU17" s="83"/>
      <c r="URV17" s="83"/>
      <c r="URW17" s="83"/>
      <c r="URX17" s="83"/>
      <c r="URY17" s="83"/>
      <c r="URZ17" s="83"/>
      <c r="USA17" s="83"/>
      <c r="USB17" s="83"/>
      <c r="USC17" s="83"/>
      <c r="USD17" s="83"/>
      <c r="USE17" s="83"/>
      <c r="USF17" s="83"/>
      <c r="USG17" s="83"/>
      <c r="USH17" s="83"/>
      <c r="USI17" s="83"/>
      <c r="USJ17" s="83"/>
      <c r="USK17" s="83"/>
      <c r="USL17" s="83"/>
      <c r="USM17" s="83"/>
      <c r="USN17" s="83"/>
      <c r="USO17" s="83"/>
      <c r="USP17" s="83"/>
      <c r="USQ17" s="83"/>
      <c r="USR17" s="83"/>
      <c r="USS17" s="83"/>
      <c r="UST17" s="83"/>
      <c r="USU17" s="83"/>
      <c r="USV17" s="83"/>
      <c r="USW17" s="83"/>
      <c r="USX17" s="83"/>
      <c r="USY17" s="83"/>
      <c r="USZ17" s="83"/>
      <c r="UTA17" s="83"/>
      <c r="UTB17" s="83"/>
      <c r="UTC17" s="83"/>
      <c r="UTD17" s="83"/>
      <c r="UTE17" s="83"/>
      <c r="UTF17" s="83"/>
      <c r="UTG17" s="83"/>
      <c r="UTH17" s="83"/>
      <c r="UTI17" s="83"/>
      <c r="UTJ17" s="83"/>
      <c r="UTK17" s="83"/>
      <c r="UTL17" s="83"/>
      <c r="UTM17" s="83"/>
      <c r="UTN17" s="83"/>
      <c r="UTO17" s="83"/>
      <c r="UTP17" s="83"/>
      <c r="UTQ17" s="83"/>
      <c r="UTR17" s="83"/>
      <c r="UTS17" s="83"/>
      <c r="UTT17" s="83"/>
      <c r="UTU17" s="83"/>
      <c r="UTV17" s="83"/>
      <c r="UTW17" s="83"/>
      <c r="UTX17" s="83"/>
      <c r="UTY17" s="83"/>
      <c r="UTZ17" s="83"/>
      <c r="UUA17" s="83"/>
      <c r="UUB17" s="83"/>
      <c r="UUC17" s="83"/>
      <c r="UUD17" s="83"/>
      <c r="UUE17" s="83"/>
      <c r="UUF17" s="83"/>
      <c r="UUG17" s="83"/>
      <c r="UUH17" s="83"/>
      <c r="UUI17" s="83"/>
      <c r="UUJ17" s="83"/>
      <c r="UUK17" s="83"/>
      <c r="UUL17" s="83"/>
      <c r="UUM17" s="83"/>
      <c r="UUN17" s="83"/>
      <c r="UUO17" s="83"/>
      <c r="UUP17" s="83"/>
      <c r="UUQ17" s="83"/>
      <c r="UUR17" s="83"/>
      <c r="UUS17" s="83"/>
      <c r="UUT17" s="83"/>
      <c r="UUU17" s="83"/>
      <c r="UUV17" s="83"/>
      <c r="UUW17" s="83"/>
      <c r="UUX17" s="83"/>
      <c r="UUY17" s="83"/>
      <c r="UUZ17" s="83"/>
      <c r="UVA17" s="83"/>
      <c r="UVB17" s="83"/>
      <c r="UVC17" s="83"/>
      <c r="UVD17" s="83"/>
      <c r="UVE17" s="83"/>
      <c r="UVF17" s="83"/>
      <c r="UVG17" s="83"/>
      <c r="UVH17" s="83"/>
      <c r="UVI17" s="83"/>
      <c r="UVJ17" s="83"/>
      <c r="UVK17" s="83"/>
      <c r="UVL17" s="83"/>
      <c r="UVM17" s="83"/>
      <c r="UVN17" s="83"/>
      <c r="UVO17" s="83"/>
      <c r="UVP17" s="83"/>
      <c r="UVQ17" s="83"/>
      <c r="UVR17" s="83"/>
      <c r="UVS17" s="83"/>
      <c r="UVT17" s="83"/>
      <c r="UVU17" s="83"/>
      <c r="UVV17" s="83"/>
      <c r="UVW17" s="83"/>
      <c r="UVX17" s="83"/>
      <c r="UVY17" s="83"/>
      <c r="UVZ17" s="83"/>
      <c r="UWA17" s="83"/>
      <c r="UWB17" s="83"/>
      <c r="UWC17" s="83"/>
      <c r="UWD17" s="83"/>
      <c r="UWE17" s="83"/>
      <c r="UWF17" s="83"/>
      <c r="UWG17" s="83"/>
      <c r="UWH17" s="83"/>
      <c r="UWI17" s="83"/>
      <c r="UWJ17" s="83"/>
      <c r="UWK17" s="83"/>
      <c r="UWL17" s="83"/>
      <c r="UWM17" s="83"/>
      <c r="UWN17" s="83"/>
      <c r="UWO17" s="83"/>
      <c r="UWP17" s="83"/>
      <c r="UWQ17" s="83"/>
      <c r="UWR17" s="83"/>
      <c r="UWS17" s="83"/>
      <c r="UWT17" s="83"/>
      <c r="UWU17" s="83"/>
      <c r="UWV17" s="83"/>
      <c r="UWW17" s="83"/>
      <c r="UWX17" s="83"/>
      <c r="UWY17" s="83"/>
      <c r="UWZ17" s="83"/>
      <c r="UXA17" s="83"/>
      <c r="UXB17" s="83"/>
      <c r="UXC17" s="83"/>
      <c r="UXD17" s="83"/>
      <c r="UXE17" s="83"/>
      <c r="UXF17" s="83"/>
      <c r="UXG17" s="83"/>
      <c r="UXH17" s="83"/>
      <c r="UXI17" s="83"/>
      <c r="UXJ17" s="83"/>
      <c r="UXK17" s="83"/>
      <c r="UXL17" s="83"/>
      <c r="UXM17" s="83"/>
      <c r="UXN17" s="83"/>
      <c r="UXO17" s="83"/>
      <c r="UXP17" s="83"/>
      <c r="UXQ17" s="83"/>
      <c r="UXR17" s="83"/>
      <c r="UXS17" s="83"/>
      <c r="UXT17" s="83"/>
      <c r="UXU17" s="83"/>
      <c r="UXV17" s="83"/>
      <c r="UXW17" s="83"/>
      <c r="UXX17" s="83"/>
      <c r="UXY17" s="83"/>
      <c r="UXZ17" s="83"/>
      <c r="UYA17" s="83"/>
      <c r="UYB17" s="83"/>
      <c r="UYC17" s="83"/>
      <c r="UYD17" s="83"/>
      <c r="UYE17" s="83"/>
      <c r="UYF17" s="83"/>
      <c r="UYG17" s="83"/>
      <c r="UYH17" s="83"/>
      <c r="UYI17" s="83"/>
      <c r="UYJ17" s="83"/>
      <c r="UYK17" s="83"/>
      <c r="UYL17" s="83"/>
      <c r="UYM17" s="83"/>
      <c r="UYN17" s="83"/>
      <c r="UYO17" s="83"/>
      <c r="UYP17" s="83"/>
      <c r="UYQ17" s="83"/>
      <c r="UYR17" s="83"/>
      <c r="UYS17" s="83"/>
      <c r="UYT17" s="83"/>
      <c r="UYU17" s="83"/>
      <c r="UYV17" s="83"/>
      <c r="UYW17" s="83"/>
      <c r="UYX17" s="83"/>
      <c r="UYY17" s="83"/>
      <c r="UYZ17" s="83"/>
      <c r="UZA17" s="83"/>
      <c r="UZB17" s="83"/>
      <c r="UZC17" s="83"/>
      <c r="UZD17" s="83"/>
      <c r="UZE17" s="83"/>
      <c r="UZF17" s="83"/>
      <c r="UZG17" s="83"/>
      <c r="UZH17" s="83"/>
      <c r="UZI17" s="83"/>
      <c r="UZJ17" s="83"/>
      <c r="UZK17" s="83"/>
      <c r="UZL17" s="83"/>
      <c r="UZM17" s="83"/>
      <c r="UZN17" s="83"/>
      <c r="UZO17" s="83"/>
      <c r="UZP17" s="83"/>
      <c r="UZQ17" s="83"/>
      <c r="UZR17" s="83"/>
      <c r="UZS17" s="83"/>
      <c r="UZT17" s="83"/>
      <c r="UZU17" s="83"/>
      <c r="UZV17" s="83"/>
      <c r="UZW17" s="83"/>
      <c r="UZX17" s="83"/>
      <c r="UZY17" s="83"/>
      <c r="UZZ17" s="83"/>
      <c r="VAA17" s="83"/>
      <c r="VAB17" s="83"/>
      <c r="VAC17" s="83"/>
      <c r="VAD17" s="83"/>
      <c r="VAE17" s="83"/>
      <c r="VAF17" s="83"/>
      <c r="VAG17" s="83"/>
      <c r="VAH17" s="83"/>
      <c r="VAI17" s="83"/>
      <c r="VAJ17" s="83"/>
      <c r="VAK17" s="83"/>
      <c r="VAL17" s="83"/>
      <c r="VAM17" s="83"/>
      <c r="VAN17" s="83"/>
      <c r="VAO17" s="83"/>
      <c r="VAP17" s="83"/>
      <c r="VAQ17" s="83"/>
      <c r="VAR17" s="83"/>
      <c r="VAS17" s="83"/>
      <c r="VAT17" s="83"/>
      <c r="VAU17" s="83"/>
      <c r="VAV17" s="83"/>
      <c r="VAW17" s="83"/>
      <c r="VAX17" s="83"/>
      <c r="VAY17" s="83"/>
      <c r="VAZ17" s="83"/>
      <c r="VBA17" s="83"/>
      <c r="VBB17" s="83"/>
      <c r="VBC17" s="83"/>
      <c r="VBD17" s="83"/>
      <c r="VBE17" s="83"/>
      <c r="VBF17" s="83"/>
      <c r="VBG17" s="83"/>
      <c r="VBH17" s="83"/>
      <c r="VBI17" s="83"/>
      <c r="VBJ17" s="83"/>
      <c r="VBK17" s="83"/>
      <c r="VBL17" s="83"/>
      <c r="VBM17" s="83"/>
      <c r="VBN17" s="83"/>
      <c r="VBO17" s="83"/>
      <c r="VBP17" s="83"/>
      <c r="VBQ17" s="83"/>
      <c r="VBR17" s="83"/>
      <c r="VBS17" s="83"/>
      <c r="VBT17" s="83"/>
      <c r="VBU17" s="83"/>
      <c r="VBV17" s="83"/>
      <c r="VBW17" s="83"/>
      <c r="VBX17" s="83"/>
      <c r="VBY17" s="83"/>
      <c r="VBZ17" s="83"/>
      <c r="VCA17" s="83"/>
      <c r="VCB17" s="83"/>
      <c r="VCC17" s="83"/>
      <c r="VCD17" s="83"/>
      <c r="VCE17" s="83"/>
      <c r="VCF17" s="83"/>
      <c r="VCG17" s="83"/>
      <c r="VCH17" s="83"/>
      <c r="VCI17" s="83"/>
      <c r="VCJ17" s="83"/>
      <c r="VCK17" s="83"/>
      <c r="VCL17" s="83"/>
      <c r="VCM17" s="83"/>
      <c r="VCN17" s="83"/>
      <c r="VCO17" s="83"/>
      <c r="VCP17" s="83"/>
      <c r="VCQ17" s="83"/>
      <c r="VCR17" s="83"/>
      <c r="VCS17" s="83"/>
      <c r="VCT17" s="83"/>
      <c r="VCU17" s="83"/>
      <c r="VCV17" s="83"/>
      <c r="VCW17" s="83"/>
      <c r="VCX17" s="83"/>
      <c r="VCY17" s="83"/>
      <c r="VCZ17" s="83"/>
      <c r="VDA17" s="83"/>
      <c r="VDB17" s="83"/>
      <c r="VDC17" s="83"/>
      <c r="VDD17" s="83"/>
      <c r="VDE17" s="83"/>
      <c r="VDF17" s="83"/>
      <c r="VDG17" s="83"/>
      <c r="VDH17" s="83"/>
      <c r="VDI17" s="83"/>
      <c r="VDJ17" s="83"/>
      <c r="VDK17" s="83"/>
      <c r="VDL17" s="83"/>
      <c r="VDM17" s="83"/>
      <c r="VDN17" s="83"/>
      <c r="VDO17" s="83"/>
      <c r="VDP17" s="83"/>
      <c r="VDQ17" s="83"/>
      <c r="VDR17" s="83"/>
      <c r="VDS17" s="83"/>
      <c r="VDT17" s="83"/>
      <c r="VDU17" s="83"/>
      <c r="VDV17" s="83"/>
      <c r="VDW17" s="83"/>
      <c r="VDX17" s="83"/>
      <c r="VDY17" s="83"/>
      <c r="VDZ17" s="83"/>
      <c r="VEA17" s="83"/>
      <c r="VEB17" s="83"/>
      <c r="VEC17" s="83"/>
      <c r="VED17" s="83"/>
      <c r="VEE17" s="83"/>
      <c r="VEF17" s="83"/>
      <c r="VEG17" s="83"/>
      <c r="VEH17" s="83"/>
      <c r="VEI17" s="83"/>
      <c r="VEJ17" s="83"/>
      <c r="VEK17" s="83"/>
      <c r="VEL17" s="83"/>
      <c r="VEM17" s="83"/>
      <c r="VEN17" s="83"/>
      <c r="VEO17" s="83"/>
      <c r="VEP17" s="83"/>
      <c r="VEQ17" s="83"/>
      <c r="VER17" s="83"/>
      <c r="VES17" s="83"/>
      <c r="VET17" s="83"/>
      <c r="VEU17" s="83"/>
      <c r="VEV17" s="83"/>
      <c r="VEW17" s="83"/>
      <c r="VEX17" s="83"/>
      <c r="VEY17" s="83"/>
      <c r="VEZ17" s="83"/>
      <c r="VFA17" s="83"/>
      <c r="VFB17" s="83"/>
      <c r="VFC17" s="83"/>
      <c r="VFD17" s="83"/>
      <c r="VFE17" s="83"/>
      <c r="VFF17" s="83"/>
      <c r="VFG17" s="83"/>
      <c r="VFH17" s="83"/>
      <c r="VFI17" s="83"/>
      <c r="VFJ17" s="83"/>
      <c r="VFK17" s="83"/>
      <c r="VFL17" s="83"/>
      <c r="VFM17" s="83"/>
      <c r="VFN17" s="83"/>
      <c r="VFO17" s="83"/>
      <c r="VFP17" s="83"/>
      <c r="VFQ17" s="83"/>
      <c r="VFR17" s="83"/>
      <c r="VFS17" s="83"/>
      <c r="VFT17" s="83"/>
      <c r="VFU17" s="83"/>
      <c r="VFV17" s="83"/>
      <c r="VFW17" s="83"/>
      <c r="VFX17" s="83"/>
      <c r="VFY17" s="83"/>
      <c r="VFZ17" s="83"/>
      <c r="VGA17" s="83"/>
      <c r="VGB17" s="83"/>
      <c r="VGC17" s="83"/>
      <c r="VGD17" s="83"/>
      <c r="VGE17" s="83"/>
      <c r="VGF17" s="83"/>
      <c r="VGG17" s="83"/>
      <c r="VGH17" s="83"/>
      <c r="VGI17" s="83"/>
      <c r="VGJ17" s="83"/>
      <c r="VGK17" s="83"/>
      <c r="VGL17" s="83"/>
      <c r="VGM17" s="83"/>
      <c r="VGN17" s="83"/>
      <c r="VGO17" s="83"/>
      <c r="VGP17" s="83"/>
      <c r="VGQ17" s="83"/>
      <c r="VGR17" s="83"/>
      <c r="VGS17" s="83"/>
      <c r="VGT17" s="83"/>
      <c r="VGU17" s="83"/>
      <c r="VGV17" s="83"/>
      <c r="VGW17" s="83"/>
      <c r="VGX17" s="83"/>
      <c r="VGY17" s="83"/>
      <c r="VGZ17" s="83"/>
      <c r="VHA17" s="83"/>
      <c r="VHB17" s="83"/>
      <c r="VHC17" s="83"/>
      <c r="VHD17" s="83"/>
      <c r="VHE17" s="83"/>
      <c r="VHF17" s="83"/>
      <c r="VHG17" s="83"/>
      <c r="VHH17" s="83"/>
      <c r="VHI17" s="83"/>
      <c r="VHJ17" s="83"/>
      <c r="VHK17" s="83"/>
      <c r="VHL17" s="83"/>
      <c r="VHM17" s="83"/>
      <c r="VHN17" s="83"/>
      <c r="VHO17" s="83"/>
      <c r="VHP17" s="83"/>
      <c r="VHQ17" s="83"/>
      <c r="VHR17" s="83"/>
      <c r="VHS17" s="83"/>
      <c r="VHT17" s="83"/>
      <c r="VHU17" s="83"/>
      <c r="VHV17" s="83"/>
      <c r="VHW17" s="83"/>
      <c r="VHX17" s="83"/>
      <c r="VHY17" s="83"/>
      <c r="VHZ17" s="83"/>
      <c r="VIA17" s="83"/>
      <c r="VIB17" s="83"/>
      <c r="VIC17" s="83"/>
      <c r="VID17" s="83"/>
      <c r="VIE17" s="83"/>
      <c r="VIF17" s="83"/>
      <c r="VIG17" s="83"/>
      <c r="VIH17" s="83"/>
      <c r="VII17" s="83"/>
      <c r="VIJ17" s="83"/>
      <c r="VIK17" s="83"/>
      <c r="VIL17" s="83"/>
      <c r="VIM17" s="83"/>
      <c r="VIN17" s="83"/>
      <c r="VIO17" s="83"/>
      <c r="VIP17" s="83"/>
      <c r="VIQ17" s="83"/>
      <c r="VIR17" s="83"/>
      <c r="VIS17" s="83"/>
      <c r="VIT17" s="83"/>
      <c r="VIU17" s="83"/>
      <c r="VIV17" s="83"/>
      <c r="VIW17" s="83"/>
      <c r="VIX17" s="83"/>
      <c r="VIY17" s="83"/>
      <c r="VIZ17" s="83"/>
      <c r="VJA17" s="83"/>
      <c r="VJB17" s="83"/>
      <c r="VJC17" s="83"/>
      <c r="VJD17" s="83"/>
      <c r="VJE17" s="83"/>
      <c r="VJF17" s="83"/>
      <c r="VJG17" s="83"/>
      <c r="VJH17" s="83"/>
      <c r="VJI17" s="83"/>
      <c r="VJJ17" s="83"/>
      <c r="VJK17" s="83"/>
      <c r="VJL17" s="83"/>
      <c r="VJM17" s="83"/>
      <c r="VJN17" s="83"/>
      <c r="VJO17" s="83"/>
      <c r="VJP17" s="83"/>
      <c r="VJQ17" s="83"/>
      <c r="VJR17" s="83"/>
      <c r="VJS17" s="83"/>
      <c r="VJT17" s="83"/>
      <c r="VJU17" s="83"/>
      <c r="VJV17" s="83"/>
      <c r="VJW17" s="83"/>
      <c r="VJX17" s="83"/>
      <c r="VJY17" s="83"/>
      <c r="VJZ17" s="83"/>
      <c r="VKA17" s="83"/>
      <c r="VKB17" s="83"/>
      <c r="VKC17" s="83"/>
      <c r="VKD17" s="83"/>
      <c r="VKE17" s="83"/>
      <c r="VKF17" s="83"/>
      <c r="VKG17" s="83"/>
      <c r="VKH17" s="83"/>
      <c r="VKI17" s="83"/>
      <c r="VKJ17" s="83"/>
      <c r="VKK17" s="83"/>
      <c r="VKL17" s="83"/>
      <c r="VKM17" s="83"/>
      <c r="VKN17" s="83"/>
      <c r="VKO17" s="83"/>
      <c r="VKP17" s="83"/>
      <c r="VKQ17" s="83"/>
      <c r="VKR17" s="83"/>
      <c r="VKS17" s="83"/>
      <c r="VKT17" s="83"/>
      <c r="VKU17" s="83"/>
      <c r="VKV17" s="83"/>
      <c r="VKW17" s="83"/>
      <c r="VKX17" s="83"/>
      <c r="VKY17" s="83"/>
      <c r="VKZ17" s="83"/>
      <c r="VLA17" s="83"/>
      <c r="VLB17" s="83"/>
      <c r="VLC17" s="83"/>
      <c r="VLD17" s="83"/>
      <c r="VLE17" s="83"/>
      <c r="VLF17" s="83"/>
      <c r="VLG17" s="83"/>
      <c r="VLH17" s="83"/>
      <c r="VLI17" s="83"/>
      <c r="VLJ17" s="83"/>
      <c r="VLK17" s="83"/>
      <c r="VLL17" s="83"/>
      <c r="VLM17" s="83"/>
      <c r="VLN17" s="83"/>
      <c r="VLO17" s="83"/>
      <c r="VLP17" s="83"/>
      <c r="VLQ17" s="83"/>
      <c r="VLR17" s="83"/>
      <c r="VLS17" s="83"/>
      <c r="VLT17" s="83"/>
      <c r="VLU17" s="83"/>
      <c r="VLV17" s="83"/>
      <c r="VLW17" s="83"/>
      <c r="VLX17" s="83"/>
      <c r="VLY17" s="83"/>
      <c r="VLZ17" s="83"/>
      <c r="VMA17" s="83"/>
      <c r="VMB17" s="83"/>
      <c r="VMC17" s="83"/>
      <c r="VMD17" s="83"/>
      <c r="VME17" s="83"/>
      <c r="VMF17" s="83"/>
      <c r="VMG17" s="83"/>
      <c r="VMH17" s="83"/>
      <c r="VMI17" s="83"/>
      <c r="VMJ17" s="83"/>
      <c r="VMK17" s="83"/>
      <c r="VML17" s="83"/>
      <c r="VMM17" s="83"/>
      <c r="VMN17" s="83"/>
      <c r="VMO17" s="83"/>
      <c r="VMP17" s="83"/>
      <c r="VMQ17" s="83"/>
      <c r="VMR17" s="83"/>
      <c r="VMS17" s="83"/>
      <c r="VMT17" s="83"/>
      <c r="VMU17" s="83"/>
      <c r="VMV17" s="83"/>
      <c r="VMW17" s="83"/>
      <c r="VMX17" s="83"/>
      <c r="VMY17" s="83"/>
      <c r="VMZ17" s="83"/>
      <c r="VNA17" s="83"/>
      <c r="VNB17" s="83"/>
      <c r="VNC17" s="83"/>
      <c r="VND17" s="83"/>
      <c r="VNE17" s="83"/>
      <c r="VNF17" s="83"/>
      <c r="VNG17" s="83"/>
      <c r="VNH17" s="83"/>
      <c r="VNI17" s="83"/>
      <c r="VNJ17" s="83"/>
      <c r="VNK17" s="83"/>
      <c r="VNL17" s="83"/>
      <c r="VNM17" s="83"/>
      <c r="VNN17" s="83"/>
      <c r="VNO17" s="83"/>
      <c r="VNP17" s="83"/>
      <c r="VNQ17" s="83"/>
      <c r="VNR17" s="83"/>
      <c r="VNS17" s="83"/>
      <c r="VNT17" s="83"/>
      <c r="VNU17" s="83"/>
      <c r="VNV17" s="83"/>
      <c r="VNW17" s="83"/>
      <c r="VNX17" s="83"/>
      <c r="VNY17" s="83"/>
      <c r="VNZ17" s="83"/>
      <c r="VOA17" s="83"/>
      <c r="VOB17" s="83"/>
      <c r="VOC17" s="83"/>
      <c r="VOD17" s="83"/>
      <c r="VOE17" s="83"/>
      <c r="VOF17" s="83"/>
      <c r="VOG17" s="83"/>
      <c r="VOH17" s="83"/>
      <c r="VOI17" s="83"/>
      <c r="VOJ17" s="83"/>
      <c r="VOK17" s="83"/>
      <c r="VOL17" s="83"/>
      <c r="VOM17" s="83"/>
      <c r="VON17" s="83"/>
      <c r="VOO17" s="83"/>
      <c r="VOP17" s="83"/>
      <c r="VOQ17" s="83"/>
      <c r="VOR17" s="83"/>
      <c r="VOS17" s="83"/>
      <c r="VOT17" s="83"/>
      <c r="VOU17" s="83"/>
      <c r="VOV17" s="83"/>
      <c r="VOW17" s="83"/>
      <c r="VOX17" s="83"/>
      <c r="VOY17" s="83"/>
      <c r="VOZ17" s="83"/>
      <c r="VPA17" s="83"/>
      <c r="VPB17" s="83"/>
      <c r="VPC17" s="83"/>
      <c r="VPD17" s="83"/>
      <c r="VPE17" s="83"/>
      <c r="VPF17" s="83"/>
      <c r="VPG17" s="83"/>
      <c r="VPH17" s="83"/>
      <c r="VPI17" s="83"/>
      <c r="VPJ17" s="83"/>
      <c r="VPK17" s="83"/>
      <c r="VPL17" s="83"/>
      <c r="VPM17" s="83"/>
      <c r="VPN17" s="83"/>
      <c r="VPO17" s="83"/>
      <c r="VPP17" s="83"/>
      <c r="VPQ17" s="83"/>
      <c r="VPR17" s="83"/>
      <c r="VPS17" s="83"/>
      <c r="VPT17" s="83"/>
      <c r="VPU17" s="83"/>
      <c r="VPV17" s="83"/>
      <c r="VPW17" s="83"/>
      <c r="VPX17" s="83"/>
      <c r="VPY17" s="83"/>
      <c r="VPZ17" s="83"/>
      <c r="VQA17" s="83"/>
      <c r="VQB17" s="83"/>
      <c r="VQC17" s="83"/>
      <c r="VQD17" s="83"/>
      <c r="VQE17" s="83"/>
      <c r="VQF17" s="83"/>
      <c r="VQG17" s="83"/>
      <c r="VQH17" s="83"/>
      <c r="VQI17" s="83"/>
      <c r="VQJ17" s="83"/>
      <c r="VQK17" s="83"/>
      <c r="VQL17" s="83"/>
      <c r="VQM17" s="83"/>
      <c r="VQN17" s="83"/>
      <c r="VQO17" s="83"/>
      <c r="VQP17" s="83"/>
      <c r="VQQ17" s="83"/>
      <c r="VQR17" s="83"/>
      <c r="VQS17" s="83"/>
      <c r="VQT17" s="83"/>
      <c r="VQU17" s="83"/>
      <c r="VQV17" s="83"/>
      <c r="VQW17" s="83"/>
      <c r="VQX17" s="83"/>
      <c r="VQY17" s="83"/>
      <c r="VQZ17" s="83"/>
      <c r="VRA17" s="83"/>
      <c r="VRB17" s="83"/>
      <c r="VRC17" s="83"/>
      <c r="VRD17" s="83"/>
      <c r="VRE17" s="83"/>
      <c r="VRF17" s="83"/>
      <c r="VRG17" s="83"/>
      <c r="VRH17" s="83"/>
      <c r="VRI17" s="83"/>
      <c r="VRJ17" s="83"/>
      <c r="VRK17" s="83"/>
      <c r="VRL17" s="83"/>
      <c r="VRM17" s="83"/>
      <c r="VRN17" s="83"/>
      <c r="VRO17" s="83"/>
      <c r="VRP17" s="83"/>
      <c r="VRQ17" s="83"/>
      <c r="VRR17" s="83"/>
      <c r="VRS17" s="83"/>
      <c r="VRT17" s="83"/>
      <c r="VRU17" s="83"/>
      <c r="VRV17" s="83"/>
      <c r="VRW17" s="83"/>
      <c r="VRX17" s="83"/>
      <c r="VRY17" s="83"/>
      <c r="VRZ17" s="83"/>
      <c r="VSA17" s="83"/>
      <c r="VSB17" s="83"/>
      <c r="VSC17" s="83"/>
      <c r="VSD17" s="83"/>
      <c r="VSE17" s="83"/>
      <c r="VSF17" s="83"/>
      <c r="VSG17" s="83"/>
      <c r="VSH17" s="83"/>
      <c r="VSI17" s="83"/>
      <c r="VSJ17" s="83"/>
      <c r="VSK17" s="83"/>
      <c r="VSL17" s="83"/>
      <c r="VSM17" s="83"/>
      <c r="VSN17" s="83"/>
      <c r="VSO17" s="83"/>
      <c r="VSP17" s="83"/>
      <c r="VSQ17" s="83"/>
      <c r="VSR17" s="83"/>
      <c r="VSS17" s="83"/>
      <c r="VST17" s="83"/>
      <c r="VSU17" s="83"/>
      <c r="VSV17" s="83"/>
      <c r="VSW17" s="83"/>
      <c r="VSX17" s="83"/>
      <c r="VSY17" s="83"/>
      <c r="VSZ17" s="83"/>
      <c r="VTA17" s="83"/>
      <c r="VTB17" s="83"/>
      <c r="VTC17" s="83"/>
      <c r="VTD17" s="83"/>
      <c r="VTE17" s="83"/>
      <c r="VTF17" s="83"/>
      <c r="VTG17" s="83"/>
      <c r="VTH17" s="83"/>
      <c r="VTI17" s="83"/>
      <c r="VTJ17" s="83"/>
      <c r="VTK17" s="83"/>
      <c r="VTL17" s="83"/>
      <c r="VTM17" s="83"/>
      <c r="VTN17" s="83"/>
      <c r="VTO17" s="83"/>
      <c r="VTP17" s="83"/>
      <c r="VTQ17" s="83"/>
      <c r="VTR17" s="83"/>
      <c r="VTS17" s="83"/>
      <c r="VTT17" s="83"/>
      <c r="VTU17" s="83"/>
      <c r="VTV17" s="83"/>
      <c r="VTW17" s="83"/>
      <c r="VTX17" s="83"/>
      <c r="VTY17" s="83"/>
      <c r="VTZ17" s="83"/>
      <c r="VUA17" s="83"/>
      <c r="VUB17" s="83"/>
      <c r="VUC17" s="83"/>
      <c r="VUD17" s="83"/>
      <c r="VUE17" s="83"/>
      <c r="VUF17" s="83"/>
      <c r="VUG17" s="83"/>
      <c r="VUH17" s="83"/>
      <c r="VUI17" s="83"/>
      <c r="VUJ17" s="83"/>
      <c r="VUK17" s="83"/>
      <c r="VUL17" s="83"/>
      <c r="VUM17" s="83"/>
      <c r="VUN17" s="83"/>
      <c r="VUO17" s="83"/>
      <c r="VUP17" s="83"/>
      <c r="VUQ17" s="83"/>
      <c r="VUR17" s="83"/>
      <c r="VUS17" s="83"/>
      <c r="VUT17" s="83"/>
      <c r="VUU17" s="83"/>
      <c r="VUV17" s="83"/>
      <c r="VUW17" s="83"/>
      <c r="VUX17" s="83"/>
      <c r="VUY17" s="83"/>
      <c r="VUZ17" s="83"/>
      <c r="VVA17" s="83"/>
      <c r="VVB17" s="83"/>
      <c r="VVC17" s="83"/>
      <c r="VVD17" s="83"/>
      <c r="VVE17" s="83"/>
      <c r="VVF17" s="83"/>
      <c r="VVG17" s="83"/>
      <c r="VVH17" s="83"/>
      <c r="VVI17" s="83"/>
      <c r="VVJ17" s="83"/>
      <c r="VVK17" s="83"/>
      <c r="VVL17" s="83"/>
      <c r="VVM17" s="83"/>
      <c r="VVN17" s="83"/>
      <c r="VVO17" s="83"/>
      <c r="VVP17" s="83"/>
      <c r="VVQ17" s="83"/>
      <c r="VVR17" s="83"/>
      <c r="VVS17" s="83"/>
      <c r="VVT17" s="83"/>
      <c r="VVU17" s="83"/>
      <c r="VVV17" s="83"/>
      <c r="VVW17" s="83"/>
      <c r="VVX17" s="83"/>
      <c r="VVY17" s="83"/>
      <c r="VVZ17" s="83"/>
      <c r="VWA17" s="83"/>
      <c r="VWB17" s="83"/>
      <c r="VWC17" s="83"/>
      <c r="VWD17" s="83"/>
      <c r="VWE17" s="83"/>
      <c r="VWF17" s="83"/>
      <c r="VWG17" s="83"/>
      <c r="VWH17" s="83"/>
      <c r="VWI17" s="83"/>
      <c r="VWJ17" s="83"/>
      <c r="VWK17" s="83"/>
      <c r="VWL17" s="83"/>
      <c r="VWM17" s="83"/>
      <c r="VWN17" s="83"/>
      <c r="VWO17" s="83"/>
      <c r="VWP17" s="83"/>
      <c r="VWQ17" s="83"/>
      <c r="VWR17" s="83"/>
      <c r="VWS17" s="83"/>
      <c r="VWT17" s="83"/>
      <c r="VWU17" s="83"/>
      <c r="VWV17" s="83"/>
      <c r="VWW17" s="83"/>
      <c r="VWX17" s="83"/>
      <c r="VWY17" s="83"/>
      <c r="VWZ17" s="83"/>
      <c r="VXA17" s="83"/>
      <c r="VXB17" s="83"/>
      <c r="VXC17" s="83"/>
      <c r="VXD17" s="83"/>
      <c r="VXE17" s="83"/>
      <c r="VXF17" s="83"/>
      <c r="VXG17" s="83"/>
      <c r="VXH17" s="83"/>
      <c r="VXI17" s="83"/>
      <c r="VXJ17" s="83"/>
      <c r="VXK17" s="83"/>
      <c r="VXL17" s="83"/>
      <c r="VXM17" s="83"/>
      <c r="VXN17" s="83"/>
      <c r="VXO17" s="83"/>
      <c r="VXP17" s="83"/>
      <c r="VXQ17" s="83"/>
      <c r="VXR17" s="83"/>
      <c r="VXS17" s="83"/>
      <c r="VXT17" s="83"/>
      <c r="VXU17" s="83"/>
      <c r="VXV17" s="83"/>
      <c r="VXW17" s="83"/>
      <c r="VXX17" s="83"/>
      <c r="VXY17" s="83"/>
      <c r="VXZ17" s="83"/>
      <c r="VYA17" s="83"/>
      <c r="VYB17" s="83"/>
      <c r="VYC17" s="83"/>
      <c r="VYD17" s="83"/>
      <c r="VYE17" s="83"/>
      <c r="VYF17" s="83"/>
      <c r="VYG17" s="83"/>
      <c r="VYH17" s="83"/>
      <c r="VYI17" s="83"/>
      <c r="VYJ17" s="83"/>
      <c r="VYK17" s="83"/>
      <c r="VYL17" s="83"/>
      <c r="VYM17" s="83"/>
      <c r="VYN17" s="83"/>
      <c r="VYO17" s="83"/>
      <c r="VYP17" s="83"/>
      <c r="VYQ17" s="83"/>
      <c r="VYR17" s="83"/>
      <c r="VYS17" s="83"/>
      <c r="VYT17" s="83"/>
      <c r="VYU17" s="83"/>
      <c r="VYV17" s="83"/>
      <c r="VYW17" s="83"/>
      <c r="VYX17" s="83"/>
      <c r="VYY17" s="83"/>
      <c r="VYZ17" s="83"/>
      <c r="VZA17" s="83"/>
      <c r="VZB17" s="83"/>
      <c r="VZC17" s="83"/>
      <c r="VZD17" s="83"/>
      <c r="VZE17" s="83"/>
      <c r="VZF17" s="83"/>
      <c r="VZG17" s="83"/>
      <c r="VZH17" s="83"/>
      <c r="VZI17" s="83"/>
      <c r="VZJ17" s="83"/>
      <c r="VZK17" s="83"/>
      <c r="VZL17" s="83"/>
      <c r="VZM17" s="83"/>
      <c r="VZN17" s="83"/>
      <c r="VZO17" s="83"/>
      <c r="VZP17" s="83"/>
      <c r="VZQ17" s="83"/>
      <c r="VZR17" s="83"/>
      <c r="VZS17" s="83"/>
      <c r="VZT17" s="83"/>
      <c r="VZU17" s="83"/>
      <c r="VZV17" s="83"/>
      <c r="VZW17" s="83"/>
      <c r="VZX17" s="83"/>
      <c r="VZY17" s="83"/>
      <c r="VZZ17" s="83"/>
      <c r="WAA17" s="83"/>
      <c r="WAB17" s="83"/>
      <c r="WAC17" s="83"/>
      <c r="WAD17" s="83"/>
      <c r="WAE17" s="83"/>
      <c r="WAF17" s="83"/>
      <c r="WAG17" s="83"/>
      <c r="WAH17" s="83"/>
      <c r="WAI17" s="83"/>
      <c r="WAJ17" s="83"/>
      <c r="WAK17" s="83"/>
      <c r="WAL17" s="83"/>
      <c r="WAM17" s="83"/>
      <c r="WAN17" s="83"/>
      <c r="WAO17" s="83"/>
      <c r="WAP17" s="83"/>
      <c r="WAQ17" s="83"/>
      <c r="WAR17" s="83"/>
      <c r="WAS17" s="83"/>
      <c r="WAT17" s="83"/>
      <c r="WAU17" s="83"/>
      <c r="WAV17" s="83"/>
      <c r="WAW17" s="83"/>
      <c r="WAX17" s="83"/>
      <c r="WAY17" s="83"/>
      <c r="WAZ17" s="83"/>
      <c r="WBA17" s="83"/>
      <c r="WBB17" s="83"/>
      <c r="WBC17" s="83"/>
      <c r="WBD17" s="83"/>
      <c r="WBE17" s="83"/>
      <c r="WBF17" s="83"/>
      <c r="WBG17" s="83"/>
      <c r="WBH17" s="83"/>
      <c r="WBI17" s="83"/>
      <c r="WBJ17" s="83"/>
      <c r="WBK17" s="83"/>
      <c r="WBL17" s="83"/>
      <c r="WBM17" s="83"/>
      <c r="WBN17" s="83"/>
      <c r="WBO17" s="83"/>
      <c r="WBP17" s="83"/>
      <c r="WBQ17" s="83"/>
      <c r="WBR17" s="83"/>
      <c r="WBS17" s="83"/>
      <c r="WBT17" s="83"/>
      <c r="WBU17" s="83"/>
      <c r="WBV17" s="83"/>
      <c r="WBW17" s="83"/>
      <c r="WBX17" s="83"/>
      <c r="WBY17" s="83"/>
      <c r="WBZ17" s="83"/>
      <c r="WCA17" s="83"/>
      <c r="WCB17" s="83"/>
      <c r="WCC17" s="83"/>
      <c r="WCD17" s="83"/>
      <c r="WCE17" s="83"/>
      <c r="WCF17" s="83"/>
      <c r="WCG17" s="83"/>
      <c r="WCH17" s="83"/>
      <c r="WCI17" s="83"/>
      <c r="WCJ17" s="83"/>
      <c r="WCK17" s="83"/>
      <c r="WCL17" s="83"/>
      <c r="WCM17" s="83"/>
      <c r="WCN17" s="83"/>
      <c r="WCO17" s="83"/>
      <c r="WCP17" s="83"/>
      <c r="WCQ17" s="83"/>
      <c r="WCR17" s="83"/>
      <c r="WCS17" s="83"/>
      <c r="WCT17" s="83"/>
      <c r="WCU17" s="83"/>
      <c r="WCV17" s="83"/>
      <c r="WCW17" s="83"/>
      <c r="WCX17" s="83"/>
      <c r="WCY17" s="83"/>
      <c r="WCZ17" s="83"/>
      <c r="WDA17" s="83"/>
      <c r="WDB17" s="83"/>
      <c r="WDC17" s="83"/>
      <c r="WDD17" s="83"/>
      <c r="WDE17" s="83"/>
      <c r="WDF17" s="83"/>
      <c r="WDG17" s="83"/>
      <c r="WDH17" s="83"/>
      <c r="WDI17" s="83"/>
      <c r="WDJ17" s="83"/>
      <c r="WDK17" s="83"/>
      <c r="WDL17" s="83"/>
      <c r="WDM17" s="83"/>
      <c r="WDN17" s="83"/>
      <c r="WDO17" s="83"/>
      <c r="WDP17" s="83"/>
      <c r="WDQ17" s="83"/>
      <c r="WDR17" s="83"/>
      <c r="WDS17" s="83"/>
      <c r="WDT17" s="83"/>
      <c r="WDU17" s="83"/>
      <c r="WDV17" s="83"/>
      <c r="WDW17" s="83"/>
      <c r="WDX17" s="83"/>
      <c r="WDY17" s="83"/>
      <c r="WDZ17" s="83"/>
      <c r="WEA17" s="83"/>
      <c r="WEB17" s="83"/>
      <c r="WEC17" s="83"/>
      <c r="WED17" s="83"/>
      <c r="WEE17" s="83"/>
      <c r="WEF17" s="83"/>
      <c r="WEG17" s="83"/>
      <c r="WEH17" s="83"/>
      <c r="WEI17" s="83"/>
      <c r="WEJ17" s="83"/>
      <c r="WEK17" s="83"/>
      <c r="WEL17" s="83"/>
      <c r="WEM17" s="83"/>
      <c r="WEN17" s="83"/>
      <c r="WEO17" s="83"/>
      <c r="WEP17" s="83"/>
      <c r="WEQ17" s="83"/>
      <c r="WER17" s="83"/>
      <c r="WES17" s="83"/>
      <c r="WET17" s="83"/>
      <c r="WEU17" s="83"/>
      <c r="WEV17" s="83"/>
      <c r="WEW17" s="83"/>
      <c r="WEX17" s="83"/>
      <c r="WEY17" s="83"/>
      <c r="WEZ17" s="83"/>
      <c r="WFA17" s="83"/>
      <c r="WFB17" s="83"/>
      <c r="WFC17" s="83"/>
      <c r="WFD17" s="83"/>
      <c r="WFE17" s="83"/>
      <c r="WFF17" s="83"/>
      <c r="WFG17" s="83"/>
      <c r="WFH17" s="83"/>
      <c r="WFI17" s="83"/>
      <c r="WFJ17" s="83"/>
      <c r="WFK17" s="83"/>
      <c r="WFL17" s="83"/>
      <c r="WFM17" s="83"/>
      <c r="WFN17" s="83"/>
      <c r="WFO17" s="83"/>
      <c r="WFP17" s="83"/>
      <c r="WFQ17" s="83"/>
      <c r="WFR17" s="83"/>
      <c r="WFS17" s="83"/>
      <c r="WFT17" s="83"/>
      <c r="WFU17" s="83"/>
      <c r="WFV17" s="83"/>
      <c r="WFW17" s="83"/>
      <c r="WFX17" s="83"/>
      <c r="WFY17" s="83"/>
      <c r="WFZ17" s="83"/>
      <c r="WGA17" s="83"/>
      <c r="WGB17" s="83"/>
      <c r="WGC17" s="83"/>
      <c r="WGD17" s="83"/>
      <c r="WGE17" s="83"/>
      <c r="WGF17" s="83"/>
      <c r="WGG17" s="83"/>
      <c r="WGH17" s="83"/>
      <c r="WGI17" s="83"/>
      <c r="WGJ17" s="83"/>
      <c r="WGK17" s="83"/>
      <c r="WGL17" s="83"/>
      <c r="WGM17" s="83"/>
      <c r="WGN17" s="83"/>
      <c r="WGO17" s="83"/>
      <c r="WGP17" s="83"/>
      <c r="WGQ17" s="83"/>
      <c r="WGR17" s="83"/>
      <c r="WGS17" s="83"/>
      <c r="WGT17" s="83"/>
      <c r="WGU17" s="83"/>
      <c r="WGV17" s="83"/>
      <c r="WGW17" s="83"/>
      <c r="WGX17" s="83"/>
      <c r="WGY17" s="83"/>
      <c r="WGZ17" s="83"/>
      <c r="WHA17" s="83"/>
      <c r="WHB17" s="83"/>
      <c r="WHC17" s="83"/>
      <c r="WHD17" s="83"/>
      <c r="WHE17" s="83"/>
      <c r="WHF17" s="83"/>
      <c r="WHG17" s="83"/>
      <c r="WHH17" s="83"/>
      <c r="WHI17" s="83"/>
      <c r="WHJ17" s="83"/>
      <c r="WHK17" s="83"/>
      <c r="WHL17" s="83"/>
      <c r="WHM17" s="83"/>
      <c r="WHN17" s="83"/>
      <c r="WHO17" s="83"/>
      <c r="WHP17" s="83"/>
      <c r="WHQ17" s="83"/>
      <c r="WHR17" s="83"/>
      <c r="WHS17" s="83"/>
      <c r="WHT17" s="83"/>
      <c r="WHU17" s="83"/>
      <c r="WHV17" s="83"/>
      <c r="WHW17" s="83"/>
      <c r="WHX17" s="83"/>
      <c r="WHY17" s="83"/>
      <c r="WHZ17" s="83"/>
      <c r="WIA17" s="83"/>
      <c r="WIB17" s="83"/>
      <c r="WIC17" s="83"/>
      <c r="WID17" s="83"/>
      <c r="WIE17" s="83"/>
      <c r="WIF17" s="83"/>
      <c r="WIG17" s="83"/>
      <c r="WIH17" s="83"/>
      <c r="WII17" s="83"/>
      <c r="WIJ17" s="83"/>
      <c r="WIK17" s="83"/>
      <c r="WIL17" s="83"/>
      <c r="WIM17" s="83"/>
      <c r="WIN17" s="83"/>
      <c r="WIO17" s="83"/>
      <c r="WIP17" s="83"/>
      <c r="WIQ17" s="83"/>
      <c r="WIR17" s="83"/>
      <c r="WIS17" s="83"/>
      <c r="WIT17" s="83"/>
      <c r="WIU17" s="83"/>
      <c r="WIV17" s="83"/>
      <c r="WIW17" s="83"/>
      <c r="WIX17" s="83"/>
      <c r="WIY17" s="83"/>
      <c r="WIZ17" s="83"/>
      <c r="WJA17" s="83"/>
      <c r="WJB17" s="83"/>
      <c r="WJC17" s="83"/>
      <c r="WJD17" s="83"/>
      <c r="WJE17" s="83"/>
      <c r="WJF17" s="83"/>
      <c r="WJG17" s="83"/>
      <c r="WJH17" s="83"/>
      <c r="WJI17" s="83"/>
      <c r="WJJ17" s="83"/>
      <c r="WJK17" s="83"/>
      <c r="WJL17" s="83"/>
      <c r="WJM17" s="83"/>
      <c r="WJN17" s="83"/>
      <c r="WJO17" s="83"/>
      <c r="WJP17" s="83"/>
      <c r="WJQ17" s="83"/>
      <c r="WJR17" s="83"/>
      <c r="WJS17" s="83"/>
      <c r="WJT17" s="83"/>
      <c r="WJU17" s="83"/>
      <c r="WJV17" s="83"/>
      <c r="WJW17" s="83"/>
      <c r="WJX17" s="83"/>
      <c r="WJY17" s="83"/>
      <c r="WJZ17" s="83"/>
      <c r="WKA17" s="83"/>
      <c r="WKB17" s="83"/>
      <c r="WKC17" s="83"/>
      <c r="WKD17" s="83"/>
      <c r="WKE17" s="83"/>
      <c r="WKF17" s="83"/>
      <c r="WKG17" s="83"/>
      <c r="WKH17" s="83"/>
      <c r="WKI17" s="83"/>
      <c r="WKJ17" s="83"/>
      <c r="WKK17" s="83"/>
      <c r="WKL17" s="83"/>
      <c r="WKM17" s="83"/>
      <c r="WKN17" s="83"/>
      <c r="WKO17" s="83"/>
      <c r="WKP17" s="83"/>
      <c r="WKQ17" s="83"/>
      <c r="WKR17" s="83"/>
      <c r="WKS17" s="83"/>
      <c r="WKT17" s="83"/>
      <c r="WKU17" s="83"/>
      <c r="WKV17" s="83"/>
      <c r="WKW17" s="83"/>
      <c r="WKX17" s="83"/>
      <c r="WKY17" s="83"/>
      <c r="WKZ17" s="83"/>
      <c r="WLA17" s="83"/>
      <c r="WLB17" s="83"/>
      <c r="WLC17" s="83"/>
      <c r="WLD17" s="83"/>
      <c r="WLE17" s="83"/>
      <c r="WLF17" s="83"/>
      <c r="WLG17" s="83"/>
      <c r="WLH17" s="83"/>
      <c r="WLI17" s="83"/>
      <c r="WLJ17" s="83"/>
      <c r="WLK17" s="83"/>
      <c r="WLL17" s="83"/>
      <c r="WLM17" s="83"/>
      <c r="WLN17" s="83"/>
      <c r="WLO17" s="83"/>
      <c r="WLP17" s="83"/>
      <c r="WLQ17" s="83"/>
      <c r="WLR17" s="83"/>
      <c r="WLS17" s="83"/>
      <c r="WLT17" s="83"/>
      <c r="WLU17" s="83"/>
      <c r="WLV17" s="83"/>
      <c r="WLW17" s="83"/>
      <c r="WLX17" s="83"/>
      <c r="WLY17" s="83"/>
      <c r="WLZ17" s="83"/>
      <c r="WMA17" s="83"/>
      <c r="WMB17" s="83"/>
      <c r="WMC17" s="83"/>
      <c r="WMD17" s="83"/>
      <c r="WME17" s="83"/>
      <c r="WMF17" s="83"/>
      <c r="WMG17" s="83"/>
      <c r="WMH17" s="83"/>
      <c r="WMI17" s="83"/>
      <c r="WMJ17" s="83"/>
      <c r="WMK17" s="83"/>
      <c r="WML17" s="83"/>
      <c r="WMM17" s="83"/>
      <c r="WMN17" s="83"/>
      <c r="WMO17" s="83"/>
      <c r="WMP17" s="83"/>
      <c r="WMQ17" s="83"/>
      <c r="WMR17" s="83"/>
      <c r="WMS17" s="83"/>
      <c r="WMT17" s="83"/>
      <c r="WMU17" s="83"/>
      <c r="WMV17" s="83"/>
      <c r="WMW17" s="83"/>
      <c r="WMX17" s="83"/>
      <c r="WMY17" s="83"/>
      <c r="WMZ17" s="83"/>
      <c r="WNA17" s="83"/>
      <c r="WNB17" s="83"/>
      <c r="WNC17" s="83"/>
      <c r="WND17" s="83"/>
      <c r="WNE17" s="83"/>
      <c r="WNF17" s="83"/>
      <c r="WNG17" s="83"/>
      <c r="WNH17" s="83"/>
      <c r="WNI17" s="83"/>
      <c r="WNJ17" s="83"/>
      <c r="WNK17" s="83"/>
      <c r="WNL17" s="83"/>
      <c r="WNM17" s="83"/>
      <c r="WNN17" s="83"/>
      <c r="WNO17" s="83"/>
      <c r="WNP17" s="83"/>
      <c r="WNQ17" s="83"/>
      <c r="WNR17" s="83"/>
      <c r="WNS17" s="83"/>
      <c r="WNT17" s="83"/>
      <c r="WNU17" s="83"/>
      <c r="WNV17" s="83"/>
      <c r="WNW17" s="83"/>
      <c r="WNX17" s="83"/>
      <c r="WNY17" s="83"/>
      <c r="WNZ17" s="83"/>
      <c r="WOA17" s="83"/>
      <c r="WOB17" s="83"/>
      <c r="WOC17" s="83"/>
      <c r="WOD17" s="83"/>
      <c r="WOE17" s="83"/>
      <c r="WOF17" s="83"/>
      <c r="WOG17" s="83"/>
      <c r="WOH17" s="83"/>
      <c r="WOI17" s="83"/>
      <c r="WOJ17" s="83"/>
      <c r="WOK17" s="83"/>
      <c r="WOL17" s="83"/>
      <c r="WOM17" s="83"/>
      <c r="WON17" s="83"/>
      <c r="WOO17" s="83"/>
      <c r="WOP17" s="83"/>
      <c r="WOQ17" s="83"/>
      <c r="WOR17" s="83"/>
      <c r="WOS17" s="83"/>
      <c r="WOT17" s="83"/>
      <c r="WOU17" s="83"/>
      <c r="WOV17" s="83"/>
      <c r="WOW17" s="83"/>
      <c r="WOX17" s="83"/>
      <c r="WOY17" s="83"/>
      <c r="WOZ17" s="83"/>
      <c r="WPA17" s="83"/>
      <c r="WPB17" s="83"/>
      <c r="WPC17" s="83"/>
      <c r="WPD17" s="83"/>
      <c r="WPE17" s="83"/>
      <c r="WPF17" s="83"/>
      <c r="WPG17" s="83"/>
      <c r="WPH17" s="83"/>
      <c r="WPI17" s="83"/>
      <c r="WPJ17" s="83"/>
      <c r="WPK17" s="83"/>
      <c r="WPL17" s="83"/>
      <c r="WPM17" s="83"/>
      <c r="WPN17" s="83"/>
      <c r="WPO17" s="83"/>
      <c r="WPP17" s="83"/>
      <c r="WPQ17" s="83"/>
      <c r="WPR17" s="83"/>
      <c r="WPS17" s="83"/>
      <c r="WPT17" s="83"/>
      <c r="WPU17" s="83"/>
      <c r="WPV17" s="83"/>
      <c r="WPW17" s="83"/>
      <c r="WPX17" s="83"/>
      <c r="WPY17" s="83"/>
      <c r="WPZ17" s="83"/>
      <c r="WQA17" s="83"/>
      <c r="WQB17" s="83"/>
      <c r="WQC17" s="83"/>
      <c r="WQD17" s="83"/>
      <c r="WQE17" s="83"/>
      <c r="WQF17" s="83"/>
      <c r="WQG17" s="83"/>
      <c r="WQH17" s="83"/>
      <c r="WQI17" s="83"/>
      <c r="WQJ17" s="83"/>
      <c r="WQK17" s="83"/>
      <c r="WQL17" s="83"/>
      <c r="WQM17" s="83"/>
      <c r="WQN17" s="83"/>
      <c r="WQO17" s="83"/>
      <c r="WQP17" s="83"/>
      <c r="WQQ17" s="83"/>
      <c r="WQR17" s="83"/>
      <c r="WQS17" s="83"/>
      <c r="WQT17" s="83"/>
      <c r="WQU17" s="83"/>
      <c r="WQV17" s="83"/>
      <c r="WQW17" s="83"/>
      <c r="WQX17" s="83"/>
      <c r="WQY17" s="83"/>
      <c r="WQZ17" s="83"/>
      <c r="WRA17" s="83"/>
      <c r="WRB17" s="83"/>
      <c r="WRC17" s="83"/>
      <c r="WRD17" s="83"/>
      <c r="WRE17" s="83"/>
      <c r="WRF17" s="83"/>
      <c r="WRG17" s="83"/>
      <c r="WRH17" s="83"/>
      <c r="WRI17" s="83"/>
      <c r="WRJ17" s="83"/>
      <c r="WRK17" s="83"/>
      <c r="WRL17" s="83"/>
      <c r="WRM17" s="83"/>
      <c r="WRN17" s="83"/>
      <c r="WRO17" s="83"/>
      <c r="WRP17" s="83"/>
      <c r="WRQ17" s="83"/>
      <c r="WRR17" s="83"/>
      <c r="WRS17" s="83"/>
      <c r="WRT17" s="83"/>
      <c r="WRU17" s="83"/>
      <c r="WRV17" s="83"/>
      <c r="WRW17" s="83"/>
      <c r="WRX17" s="83"/>
      <c r="WRY17" s="83"/>
      <c r="WRZ17" s="83"/>
      <c r="WSA17" s="83"/>
      <c r="WSB17" s="83"/>
      <c r="WSC17" s="83"/>
      <c r="WSD17" s="83"/>
      <c r="WSE17" s="83"/>
      <c r="WSF17" s="83"/>
      <c r="WSG17" s="83"/>
      <c r="WSH17" s="83"/>
      <c r="WSI17" s="83"/>
      <c r="WSJ17" s="83"/>
      <c r="WSK17" s="83"/>
      <c r="WSL17" s="83"/>
      <c r="WSM17" s="83"/>
      <c r="WSN17" s="83"/>
      <c r="WSO17" s="83"/>
      <c r="WSP17" s="83"/>
      <c r="WSQ17" s="83"/>
      <c r="WSR17" s="83"/>
      <c r="WSS17" s="83"/>
      <c r="WST17" s="83"/>
      <c r="WSU17" s="83"/>
      <c r="WSV17" s="83"/>
      <c r="WSW17" s="83"/>
      <c r="WSX17" s="83"/>
      <c r="WSY17" s="83"/>
      <c r="WSZ17" s="83"/>
      <c r="WTA17" s="83"/>
      <c r="WTB17" s="83"/>
      <c r="WTC17" s="83"/>
      <c r="WTD17" s="83"/>
      <c r="WTE17" s="83"/>
      <c r="WTF17" s="83"/>
      <c r="WTG17" s="83"/>
      <c r="WTH17" s="83"/>
      <c r="WTI17" s="83"/>
      <c r="WTJ17" s="83"/>
      <c r="WTK17" s="83"/>
      <c r="WTL17" s="83"/>
      <c r="WTM17" s="83"/>
      <c r="WTN17" s="83"/>
      <c r="WTO17" s="83"/>
      <c r="WTP17" s="83"/>
      <c r="WTQ17" s="83"/>
      <c r="WTR17" s="83"/>
      <c r="WTS17" s="83"/>
      <c r="WTT17" s="83"/>
      <c r="WTU17" s="83"/>
      <c r="WTV17" s="83"/>
      <c r="WTW17" s="83"/>
      <c r="WTX17" s="83"/>
      <c r="WTY17" s="83"/>
      <c r="WTZ17" s="83"/>
      <c r="WUA17" s="83"/>
      <c r="WUB17" s="83"/>
      <c r="WUC17" s="83"/>
      <c r="WUD17" s="83"/>
      <c r="WUE17" s="83"/>
      <c r="WUF17" s="83"/>
      <c r="WUG17" s="83"/>
      <c r="WUH17" s="83"/>
      <c r="WUI17" s="83"/>
      <c r="WUJ17" s="83"/>
      <c r="WUK17" s="83"/>
      <c r="WUL17" s="83"/>
      <c r="WUM17" s="83"/>
      <c r="WUN17" s="83"/>
      <c r="WUO17" s="83"/>
      <c r="WUP17" s="83"/>
      <c r="WUQ17" s="83"/>
      <c r="WUR17" s="83"/>
      <c r="WUS17" s="83"/>
      <c r="WUT17" s="83"/>
      <c r="WUU17" s="83"/>
      <c r="WUV17" s="83"/>
      <c r="WUW17" s="83"/>
      <c r="WUX17" s="83"/>
      <c r="WUY17" s="83"/>
      <c r="WUZ17" s="83"/>
      <c r="WVA17" s="83"/>
      <c r="WVB17" s="83"/>
      <c r="WVC17" s="83"/>
      <c r="WVD17" s="83"/>
      <c r="WVE17" s="83"/>
      <c r="WVF17" s="83"/>
      <c r="WVG17" s="83"/>
      <c r="WVH17" s="83"/>
      <c r="WVI17" s="83"/>
      <c r="WVJ17" s="83"/>
      <c r="WVK17" s="83"/>
      <c r="WVL17" s="83"/>
      <c r="WVM17" s="83"/>
      <c r="WVN17" s="83"/>
      <c r="WVO17" s="83"/>
      <c r="WVP17" s="83"/>
      <c r="WVQ17" s="83"/>
      <c r="WVR17" s="83"/>
      <c r="WVS17" s="83"/>
      <c r="WVT17" s="83"/>
      <c r="WVU17" s="83"/>
      <c r="WVV17" s="83"/>
      <c r="WVW17" s="83"/>
      <c r="WVX17" s="83"/>
      <c r="WVY17" s="83"/>
      <c r="WVZ17" s="83"/>
      <c r="WWA17" s="83"/>
      <c r="WWB17" s="83"/>
      <c r="WWC17" s="83"/>
      <c r="WWD17" s="83"/>
      <c r="WWE17" s="83"/>
      <c r="WWF17" s="83"/>
      <c r="WWG17" s="83"/>
    </row>
    <row r="18" spans="1:16153">
      <c r="B18" s="88">
        <v>40</v>
      </c>
      <c r="C18" s="83" t="s">
        <v>108</v>
      </c>
      <c r="D18" s="108">
        <v>18</v>
      </c>
      <c r="E18" s="111">
        <v>30.3</v>
      </c>
      <c r="F18" s="111"/>
      <c r="G18" s="111"/>
      <c r="H18" s="111">
        <v>29.5</v>
      </c>
      <c r="I18" s="111">
        <v>29.2</v>
      </c>
      <c r="J18" s="111">
        <v>28.6</v>
      </c>
      <c r="K18" s="111">
        <v>27.8</v>
      </c>
      <c r="L18" s="111">
        <v>27.1</v>
      </c>
      <c r="M18" s="111">
        <v>26.7</v>
      </c>
      <c r="N18" s="111">
        <v>26.4</v>
      </c>
      <c r="O18" s="111">
        <v>26</v>
      </c>
      <c r="P18" s="111">
        <v>25.7</v>
      </c>
      <c r="Q18" s="111">
        <v>25.3</v>
      </c>
      <c r="R18" s="111">
        <v>24.7</v>
      </c>
      <c r="S18" s="111">
        <v>24.2</v>
      </c>
      <c r="T18" s="111">
        <v>23.6</v>
      </c>
      <c r="U18" s="111">
        <v>23.2</v>
      </c>
      <c r="V18" s="111">
        <v>22.7</v>
      </c>
      <c r="W18" s="111"/>
      <c r="X18" s="111"/>
      <c r="Y18" s="111"/>
      <c r="Z18" s="119">
        <v>18</v>
      </c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0"/>
      <c r="BE18" s="110"/>
      <c r="BF18" s="110"/>
      <c r="BG18" s="110"/>
      <c r="BH18" s="110"/>
      <c r="BI18" s="110"/>
      <c r="BJ18" s="110"/>
      <c r="BK18" s="110"/>
      <c r="BL18" s="110"/>
      <c r="BM18" s="110"/>
      <c r="BN18" s="110"/>
      <c r="BO18" s="110"/>
      <c r="BP18" s="110"/>
      <c r="BQ18" s="110"/>
      <c r="BR18" s="110"/>
      <c r="BS18" s="110"/>
      <c r="BT18" s="110"/>
      <c r="BU18" s="110"/>
      <c r="BV18" s="110"/>
      <c r="BW18" s="110"/>
      <c r="BX18" s="110"/>
      <c r="BY18" s="110"/>
      <c r="BZ18" s="110"/>
      <c r="CA18" s="110"/>
      <c r="CB18" s="110"/>
      <c r="CC18" s="110"/>
      <c r="CD18" s="110"/>
      <c r="CE18" s="110"/>
      <c r="CF18" s="110"/>
      <c r="CG18" s="110"/>
      <c r="CH18" s="110"/>
      <c r="CI18" s="110"/>
      <c r="CJ18" s="110"/>
      <c r="CK18" s="110"/>
      <c r="CL18" s="110"/>
      <c r="CM18" s="110"/>
      <c r="CN18" s="110"/>
      <c r="CO18" s="110"/>
      <c r="CP18" s="110"/>
      <c r="CQ18" s="110"/>
      <c r="CR18" s="110"/>
      <c r="CS18" s="110"/>
      <c r="CT18" s="110"/>
      <c r="CU18" s="110"/>
      <c r="CV18" s="110"/>
      <c r="CW18" s="110"/>
      <c r="CX18" s="110"/>
      <c r="CY18" s="110"/>
      <c r="CZ18" s="110"/>
      <c r="DA18" s="110"/>
      <c r="DB18" s="110"/>
      <c r="DC18" s="110"/>
      <c r="DD18" s="110"/>
      <c r="DE18" s="110"/>
      <c r="DF18" s="110"/>
      <c r="DG18" s="110"/>
      <c r="DH18" s="110"/>
      <c r="DI18" s="110"/>
      <c r="DJ18" s="110"/>
      <c r="DK18" s="110"/>
      <c r="DL18" s="110"/>
      <c r="DM18" s="110"/>
      <c r="DN18" s="110"/>
      <c r="DO18" s="110"/>
      <c r="DP18" s="110"/>
      <c r="DQ18" s="110"/>
      <c r="DR18" s="110"/>
      <c r="DS18" s="110"/>
      <c r="DT18" s="110"/>
      <c r="DU18" s="110"/>
      <c r="DV18" s="110"/>
      <c r="DW18" s="110"/>
      <c r="DX18" s="110"/>
      <c r="DY18" s="110"/>
      <c r="DZ18" s="110"/>
      <c r="EA18" s="110"/>
      <c r="EB18" s="110"/>
      <c r="EC18" s="110"/>
      <c r="ED18" s="110"/>
      <c r="EE18" s="110"/>
      <c r="EF18" s="110"/>
      <c r="EG18" s="110"/>
      <c r="EH18" s="110"/>
      <c r="EI18" s="110"/>
      <c r="EJ18" s="110"/>
      <c r="EK18" s="110"/>
      <c r="EL18" s="110"/>
      <c r="EM18" s="110"/>
      <c r="EN18" s="110"/>
      <c r="EO18" s="110"/>
      <c r="EP18" s="110"/>
      <c r="EQ18" s="110"/>
      <c r="ER18" s="110"/>
      <c r="ES18" s="110"/>
      <c r="ET18" s="110"/>
      <c r="EU18" s="110"/>
      <c r="EV18" s="110"/>
      <c r="EW18" s="110"/>
      <c r="EX18" s="110"/>
      <c r="EY18" s="110"/>
      <c r="EZ18" s="110"/>
      <c r="FA18" s="110"/>
      <c r="FB18" s="110"/>
      <c r="FC18" s="110"/>
      <c r="FD18" s="110"/>
      <c r="FE18" s="110"/>
      <c r="FF18" s="110"/>
      <c r="FG18" s="110"/>
      <c r="FH18" s="110"/>
      <c r="FI18" s="110"/>
      <c r="FJ18" s="110"/>
      <c r="FK18" s="110"/>
      <c r="FL18" s="110"/>
      <c r="FM18" s="110"/>
      <c r="FN18" s="110"/>
      <c r="FO18" s="110"/>
      <c r="FP18" s="110"/>
      <c r="FQ18" s="110"/>
      <c r="FR18" s="110"/>
      <c r="FS18" s="110"/>
      <c r="FT18" s="110"/>
      <c r="FU18" s="110"/>
      <c r="FV18" s="110"/>
      <c r="FW18" s="110"/>
      <c r="FX18" s="110"/>
      <c r="FY18" s="110"/>
      <c r="FZ18" s="110"/>
      <c r="GA18" s="110"/>
      <c r="GB18" s="110"/>
      <c r="GC18" s="110"/>
      <c r="GD18" s="110"/>
      <c r="GE18" s="110"/>
      <c r="GF18" s="110"/>
      <c r="GG18" s="110"/>
      <c r="GH18" s="110"/>
      <c r="GI18" s="110"/>
      <c r="GJ18" s="110"/>
      <c r="GK18" s="110"/>
      <c r="GL18" s="110"/>
      <c r="GM18" s="110"/>
      <c r="GN18" s="110"/>
      <c r="GO18" s="110"/>
      <c r="GP18" s="110"/>
      <c r="GQ18" s="110"/>
      <c r="GR18" s="110"/>
      <c r="GS18" s="110"/>
      <c r="GT18" s="110"/>
      <c r="GU18" s="110"/>
      <c r="GV18" s="110"/>
      <c r="GW18" s="110"/>
      <c r="GX18" s="110"/>
      <c r="GY18" s="110"/>
      <c r="GZ18" s="110"/>
      <c r="HA18" s="110"/>
      <c r="HB18" s="110"/>
      <c r="HC18" s="110"/>
      <c r="HD18" s="110"/>
      <c r="HE18" s="110"/>
      <c r="HF18" s="110"/>
      <c r="HG18" s="110"/>
      <c r="HH18" s="110"/>
      <c r="HI18" s="110"/>
      <c r="HJ18" s="110"/>
      <c r="HK18" s="110"/>
      <c r="HL18" s="110"/>
      <c r="HM18" s="110"/>
      <c r="HN18" s="110"/>
      <c r="HO18" s="110"/>
      <c r="HP18" s="110"/>
      <c r="HQ18" s="110"/>
      <c r="HR18" s="110"/>
      <c r="HS18" s="110"/>
      <c r="HT18" s="110"/>
      <c r="HU18" s="110"/>
      <c r="HV18" s="110"/>
      <c r="HW18" s="110"/>
      <c r="HX18" s="110"/>
      <c r="HY18" s="110"/>
      <c r="HZ18" s="110"/>
      <c r="IA18" s="110"/>
      <c r="IB18" s="110"/>
      <c r="IC18" s="110"/>
      <c r="ID18" s="110"/>
      <c r="IE18" s="110"/>
      <c r="IF18" s="110"/>
      <c r="IG18" s="110"/>
      <c r="IH18" s="110"/>
      <c r="II18" s="110"/>
      <c r="IJ18" s="110"/>
      <c r="IK18" s="110"/>
      <c r="IL18" s="110"/>
      <c r="IM18" s="110"/>
      <c r="IN18" s="110"/>
      <c r="IO18" s="110"/>
      <c r="IP18" s="110"/>
      <c r="IQ18" s="110"/>
      <c r="IR18" s="110"/>
      <c r="IS18" s="110"/>
      <c r="IT18" s="110"/>
      <c r="IU18" s="110"/>
      <c r="IV18" s="110"/>
      <c r="IW18" s="110"/>
      <c r="IX18" s="110"/>
      <c r="IY18" s="110"/>
      <c r="IZ18" s="110"/>
      <c r="JA18" s="110"/>
      <c r="JB18" s="110"/>
      <c r="JC18" s="110"/>
      <c r="JD18" s="110"/>
      <c r="JE18" s="110"/>
      <c r="JF18" s="110"/>
      <c r="JG18" s="110"/>
      <c r="JH18" s="110"/>
      <c r="JI18" s="110"/>
      <c r="JJ18" s="110"/>
      <c r="JK18" s="110"/>
      <c r="JL18" s="110"/>
      <c r="JM18" s="110"/>
      <c r="JN18" s="110"/>
      <c r="JO18" s="110"/>
      <c r="JP18" s="110"/>
      <c r="JQ18" s="110"/>
      <c r="JR18" s="110"/>
      <c r="JS18" s="110"/>
      <c r="JT18" s="110"/>
      <c r="JU18" s="110"/>
      <c r="JV18" s="110"/>
      <c r="JW18" s="110"/>
      <c r="JX18" s="110"/>
      <c r="JY18" s="110"/>
      <c r="JZ18" s="110"/>
      <c r="KA18" s="110"/>
      <c r="KB18" s="110"/>
      <c r="KC18" s="110"/>
      <c r="KD18" s="110"/>
      <c r="KE18" s="110"/>
      <c r="KF18" s="110"/>
      <c r="KG18" s="110"/>
      <c r="KH18" s="110"/>
      <c r="KI18" s="110"/>
      <c r="KJ18" s="110"/>
      <c r="KK18" s="110"/>
      <c r="KL18" s="110"/>
      <c r="KM18" s="110"/>
      <c r="KN18" s="110"/>
      <c r="KO18" s="110"/>
      <c r="KP18" s="110"/>
      <c r="KQ18" s="110"/>
      <c r="KR18" s="110"/>
      <c r="KS18" s="110"/>
      <c r="KT18" s="110"/>
      <c r="KU18" s="110"/>
      <c r="KV18" s="110"/>
      <c r="KW18" s="110"/>
      <c r="KX18" s="110"/>
      <c r="KY18" s="110"/>
      <c r="KZ18" s="110"/>
      <c r="LA18" s="110"/>
      <c r="LB18" s="110"/>
      <c r="LC18" s="110"/>
      <c r="LD18" s="110"/>
      <c r="LE18" s="110"/>
      <c r="LF18" s="110"/>
      <c r="LG18" s="110"/>
      <c r="LH18" s="110"/>
      <c r="LI18" s="110"/>
      <c r="LJ18" s="110"/>
      <c r="LK18" s="110"/>
      <c r="LL18" s="110"/>
      <c r="LM18" s="110"/>
      <c r="LN18" s="110"/>
      <c r="LO18" s="110"/>
      <c r="LP18" s="110"/>
      <c r="LQ18" s="110"/>
      <c r="LR18" s="110"/>
      <c r="LS18" s="110"/>
      <c r="LT18" s="110"/>
      <c r="LU18" s="110"/>
      <c r="LV18" s="110"/>
      <c r="LW18" s="110"/>
      <c r="LX18" s="110"/>
      <c r="LY18" s="110"/>
      <c r="LZ18" s="110"/>
      <c r="MA18" s="110"/>
      <c r="MB18" s="110"/>
      <c r="MC18" s="110"/>
      <c r="MD18" s="110"/>
      <c r="ME18" s="110"/>
      <c r="MF18" s="110"/>
      <c r="MG18" s="110"/>
      <c r="MH18" s="110"/>
      <c r="MI18" s="110"/>
      <c r="MJ18" s="110"/>
      <c r="MK18" s="110"/>
      <c r="ML18" s="110"/>
      <c r="MM18" s="110"/>
      <c r="MN18" s="110"/>
      <c r="MO18" s="110"/>
      <c r="MP18" s="110"/>
      <c r="MQ18" s="110"/>
      <c r="MR18" s="110"/>
      <c r="MS18" s="110"/>
      <c r="MT18" s="110"/>
      <c r="MU18" s="110"/>
      <c r="MV18" s="110"/>
      <c r="MW18" s="110"/>
      <c r="MX18" s="110"/>
      <c r="MY18" s="110"/>
      <c r="MZ18" s="110"/>
      <c r="NA18" s="110"/>
      <c r="NB18" s="110"/>
      <c r="NC18" s="110"/>
      <c r="ND18" s="110"/>
      <c r="NE18" s="110"/>
      <c r="NF18" s="110"/>
      <c r="NG18" s="110"/>
      <c r="NH18" s="110"/>
      <c r="NI18" s="110"/>
      <c r="NJ18" s="110"/>
      <c r="NK18" s="110"/>
      <c r="NL18" s="110"/>
      <c r="NM18" s="110"/>
      <c r="NN18" s="110"/>
      <c r="NO18" s="110"/>
      <c r="NP18" s="110"/>
      <c r="NQ18" s="110"/>
      <c r="NR18" s="110"/>
      <c r="NS18" s="110"/>
      <c r="NT18" s="110"/>
      <c r="NU18" s="110"/>
      <c r="NV18" s="110"/>
      <c r="NW18" s="110"/>
      <c r="NX18" s="110"/>
      <c r="NY18" s="110"/>
      <c r="NZ18" s="110"/>
      <c r="OA18" s="110"/>
      <c r="OB18" s="110"/>
      <c r="OC18" s="110"/>
      <c r="OD18" s="110"/>
      <c r="OE18" s="110"/>
      <c r="OF18" s="110"/>
      <c r="OG18" s="110"/>
      <c r="OH18" s="110"/>
      <c r="OI18" s="110"/>
      <c r="OJ18" s="110"/>
      <c r="OK18" s="110"/>
      <c r="OL18" s="110"/>
      <c r="OM18" s="110"/>
      <c r="ON18" s="110"/>
      <c r="OO18" s="110"/>
      <c r="OP18" s="110"/>
      <c r="OQ18" s="110"/>
      <c r="OR18" s="110"/>
      <c r="OS18" s="110"/>
      <c r="OT18" s="110"/>
      <c r="OU18" s="110"/>
      <c r="OV18" s="110"/>
      <c r="OW18" s="110"/>
      <c r="OX18" s="110"/>
      <c r="OY18" s="110"/>
      <c r="OZ18" s="110"/>
      <c r="PA18" s="110"/>
      <c r="PB18" s="110"/>
      <c r="PC18" s="110"/>
      <c r="PD18" s="110"/>
      <c r="PE18" s="110"/>
      <c r="PF18" s="110"/>
      <c r="PG18" s="110"/>
      <c r="PH18" s="110"/>
      <c r="PI18" s="110"/>
      <c r="PJ18" s="110"/>
      <c r="PK18" s="110"/>
      <c r="PL18" s="110"/>
      <c r="PM18" s="110"/>
      <c r="PN18" s="110"/>
      <c r="PO18" s="110"/>
      <c r="PP18" s="110"/>
      <c r="PQ18" s="110"/>
      <c r="PR18" s="110"/>
      <c r="PS18" s="110"/>
      <c r="PT18" s="110"/>
      <c r="PU18" s="110"/>
      <c r="PV18" s="110"/>
      <c r="PW18" s="110"/>
      <c r="PX18" s="110"/>
      <c r="PY18" s="110"/>
      <c r="PZ18" s="110"/>
      <c r="QA18" s="110"/>
      <c r="QB18" s="110"/>
      <c r="QC18" s="110"/>
      <c r="QD18" s="110"/>
      <c r="QE18" s="110"/>
      <c r="QF18" s="110"/>
      <c r="QG18" s="110"/>
      <c r="QH18" s="110"/>
      <c r="QI18" s="110"/>
      <c r="QJ18" s="110"/>
      <c r="QK18" s="110"/>
      <c r="QL18" s="110"/>
      <c r="QM18" s="110"/>
      <c r="QN18" s="110"/>
      <c r="QO18" s="110"/>
      <c r="QP18" s="110"/>
      <c r="QQ18" s="110"/>
      <c r="QR18" s="110"/>
      <c r="QS18" s="110"/>
      <c r="QT18" s="110"/>
      <c r="QU18" s="110"/>
      <c r="QV18" s="110"/>
      <c r="QW18" s="110"/>
      <c r="QX18" s="110"/>
      <c r="QY18" s="110"/>
      <c r="QZ18" s="110"/>
      <c r="RA18" s="110"/>
      <c r="RB18" s="110"/>
      <c r="RC18" s="110"/>
      <c r="RD18" s="110"/>
      <c r="RE18" s="110"/>
      <c r="RF18" s="110"/>
      <c r="RG18" s="110"/>
      <c r="RH18" s="110"/>
      <c r="RI18" s="110"/>
      <c r="RJ18" s="110"/>
      <c r="RK18" s="110"/>
      <c r="RL18" s="110"/>
      <c r="RM18" s="110"/>
      <c r="RN18" s="110"/>
      <c r="RO18" s="110"/>
      <c r="RP18" s="110"/>
      <c r="RQ18" s="110"/>
      <c r="RR18" s="110"/>
      <c r="RS18" s="110"/>
      <c r="RT18" s="110"/>
      <c r="RU18" s="110"/>
      <c r="RV18" s="110"/>
      <c r="RW18" s="110"/>
      <c r="RX18" s="110"/>
      <c r="RY18" s="110"/>
      <c r="RZ18" s="110"/>
      <c r="SA18" s="110"/>
      <c r="SB18" s="110"/>
      <c r="SC18" s="110"/>
      <c r="SD18" s="110"/>
      <c r="SE18" s="110"/>
      <c r="SF18" s="110"/>
      <c r="SG18" s="110"/>
      <c r="SH18" s="110"/>
      <c r="SI18" s="110"/>
      <c r="SJ18" s="110"/>
      <c r="SK18" s="110"/>
      <c r="SL18" s="110"/>
      <c r="SM18" s="110"/>
      <c r="SN18" s="110"/>
      <c r="SO18" s="110"/>
      <c r="SP18" s="110"/>
      <c r="SQ18" s="110"/>
      <c r="SR18" s="110"/>
      <c r="SS18" s="110"/>
      <c r="ST18" s="110"/>
      <c r="SU18" s="110"/>
      <c r="SV18" s="110"/>
      <c r="SW18" s="110"/>
      <c r="SX18" s="110"/>
      <c r="SY18" s="110"/>
      <c r="SZ18" s="110"/>
      <c r="TA18" s="110"/>
      <c r="TB18" s="110"/>
      <c r="TC18" s="110"/>
      <c r="TD18" s="110"/>
      <c r="TE18" s="110"/>
      <c r="TF18" s="110"/>
      <c r="TG18" s="110"/>
      <c r="TH18" s="110"/>
      <c r="TI18" s="110"/>
      <c r="TJ18" s="110"/>
      <c r="TK18" s="110"/>
      <c r="TL18" s="110"/>
      <c r="TM18" s="110"/>
      <c r="TN18" s="110"/>
      <c r="TO18" s="110"/>
      <c r="TP18" s="110"/>
      <c r="TQ18" s="110"/>
      <c r="TR18" s="110"/>
      <c r="TS18" s="110"/>
      <c r="TT18" s="110"/>
      <c r="TU18" s="110"/>
      <c r="TV18" s="110"/>
      <c r="TW18" s="110"/>
      <c r="TX18" s="110"/>
      <c r="TY18" s="110"/>
      <c r="TZ18" s="110"/>
      <c r="UA18" s="110"/>
      <c r="UB18" s="110"/>
      <c r="UC18" s="110"/>
      <c r="UD18" s="110"/>
      <c r="UE18" s="110"/>
      <c r="UF18" s="110"/>
      <c r="UG18" s="110"/>
      <c r="UH18" s="110"/>
      <c r="UI18" s="110"/>
      <c r="UJ18" s="110"/>
      <c r="UK18" s="110"/>
      <c r="UL18" s="110"/>
      <c r="UM18" s="110"/>
      <c r="UN18" s="110"/>
      <c r="UO18" s="110"/>
      <c r="UP18" s="110"/>
      <c r="UQ18" s="110"/>
      <c r="UR18" s="110"/>
      <c r="US18" s="110"/>
      <c r="UT18" s="110"/>
      <c r="UU18" s="110"/>
      <c r="UV18" s="110"/>
      <c r="UW18" s="110"/>
      <c r="UX18" s="110"/>
      <c r="UY18" s="110"/>
      <c r="UZ18" s="110"/>
      <c r="VA18" s="110"/>
      <c r="VB18" s="110"/>
      <c r="VC18" s="110"/>
      <c r="VD18" s="110"/>
      <c r="VE18" s="110"/>
      <c r="VF18" s="110"/>
      <c r="VG18" s="110"/>
      <c r="VH18" s="110"/>
      <c r="VI18" s="110"/>
      <c r="VJ18" s="110"/>
      <c r="VK18" s="110"/>
      <c r="VL18" s="110"/>
      <c r="VM18" s="110"/>
      <c r="VN18" s="110"/>
      <c r="VO18" s="110"/>
      <c r="VP18" s="110"/>
      <c r="VQ18" s="110"/>
      <c r="VR18" s="110"/>
      <c r="VS18" s="110"/>
      <c r="VT18" s="110"/>
      <c r="VU18" s="110"/>
      <c r="VV18" s="110"/>
      <c r="VW18" s="110"/>
      <c r="VX18" s="110"/>
      <c r="VY18" s="110"/>
      <c r="VZ18" s="110"/>
      <c r="WA18" s="110"/>
      <c r="WB18" s="110"/>
      <c r="WC18" s="110"/>
      <c r="WD18" s="110"/>
      <c r="WE18" s="110"/>
      <c r="WF18" s="110"/>
      <c r="WG18" s="110"/>
      <c r="WH18" s="110"/>
      <c r="WI18" s="110"/>
      <c r="WJ18" s="110"/>
      <c r="WK18" s="110"/>
      <c r="WL18" s="110"/>
      <c r="WM18" s="110"/>
      <c r="WN18" s="110"/>
      <c r="WO18" s="110"/>
      <c r="WP18" s="110"/>
      <c r="WQ18" s="110"/>
      <c r="WR18" s="110"/>
      <c r="WS18" s="110"/>
      <c r="WT18" s="110"/>
      <c r="WU18" s="110"/>
      <c r="WV18" s="110"/>
      <c r="WW18" s="110"/>
      <c r="WX18" s="110"/>
      <c r="WY18" s="110"/>
      <c r="WZ18" s="110"/>
      <c r="XA18" s="110"/>
      <c r="XB18" s="110"/>
      <c r="XC18" s="110"/>
      <c r="XD18" s="110"/>
      <c r="XE18" s="110"/>
      <c r="XF18" s="110"/>
      <c r="XG18" s="110"/>
      <c r="XH18" s="110"/>
      <c r="XI18" s="110"/>
      <c r="XJ18" s="110"/>
      <c r="XK18" s="110"/>
      <c r="XL18" s="110"/>
      <c r="XM18" s="110"/>
      <c r="XN18" s="110"/>
      <c r="XO18" s="110"/>
      <c r="XP18" s="110"/>
      <c r="XQ18" s="110"/>
      <c r="XR18" s="110"/>
      <c r="XS18" s="110"/>
      <c r="XT18" s="110"/>
      <c r="XU18" s="110"/>
      <c r="XV18" s="110"/>
      <c r="XW18" s="110"/>
      <c r="XX18" s="110"/>
      <c r="XY18" s="110"/>
      <c r="XZ18" s="110"/>
      <c r="YA18" s="110"/>
      <c r="YB18" s="110"/>
      <c r="YC18" s="110"/>
      <c r="YD18" s="110"/>
      <c r="YE18" s="110"/>
      <c r="YF18" s="110"/>
      <c r="YG18" s="110"/>
      <c r="YH18" s="110"/>
      <c r="YI18" s="110"/>
      <c r="YJ18" s="110"/>
      <c r="YK18" s="110"/>
      <c r="YL18" s="110"/>
      <c r="YM18" s="110"/>
      <c r="YN18" s="110"/>
      <c r="YO18" s="110"/>
      <c r="YP18" s="110"/>
      <c r="YQ18" s="110"/>
      <c r="YR18" s="110"/>
      <c r="YS18" s="110"/>
      <c r="YT18" s="110"/>
      <c r="YU18" s="110"/>
      <c r="YV18" s="110"/>
      <c r="YW18" s="110"/>
      <c r="YX18" s="110"/>
      <c r="YY18" s="110"/>
      <c r="YZ18" s="110"/>
      <c r="ZA18" s="110"/>
      <c r="ZB18" s="110"/>
      <c r="ZC18" s="110"/>
      <c r="ZD18" s="110"/>
      <c r="ZE18" s="110"/>
      <c r="ZF18" s="110"/>
      <c r="ZG18" s="110"/>
      <c r="ZH18" s="110"/>
      <c r="ZI18" s="110"/>
      <c r="ZJ18" s="110"/>
      <c r="ZK18" s="110"/>
      <c r="ZL18" s="110"/>
      <c r="ZM18" s="110"/>
      <c r="ZN18" s="110"/>
      <c r="ZO18" s="110"/>
      <c r="ZP18" s="110"/>
      <c r="ZQ18" s="110"/>
      <c r="ZR18" s="110"/>
      <c r="ZS18" s="110"/>
      <c r="ZT18" s="110"/>
      <c r="ZU18" s="110"/>
      <c r="ZV18" s="110"/>
      <c r="ZW18" s="110"/>
      <c r="ZX18" s="110"/>
      <c r="ZY18" s="110"/>
      <c r="ZZ18" s="110"/>
      <c r="AAA18" s="110"/>
      <c r="AAB18" s="110"/>
      <c r="AAC18" s="110"/>
      <c r="AAD18" s="110"/>
      <c r="AAE18" s="110"/>
      <c r="AAF18" s="110"/>
      <c r="AAG18" s="110"/>
      <c r="AAH18" s="110"/>
      <c r="AAI18" s="110"/>
      <c r="AAJ18" s="110"/>
      <c r="AAK18" s="110"/>
      <c r="AAL18" s="110"/>
      <c r="AAM18" s="110"/>
      <c r="AAN18" s="110"/>
      <c r="AAO18" s="110"/>
      <c r="AAP18" s="110"/>
      <c r="AAQ18" s="110"/>
      <c r="AAR18" s="110"/>
      <c r="AAS18" s="110"/>
      <c r="AAT18" s="110"/>
      <c r="AAU18" s="110"/>
      <c r="AAV18" s="110"/>
      <c r="AAW18" s="110"/>
      <c r="AAX18" s="110"/>
      <c r="AAY18" s="110"/>
      <c r="AAZ18" s="110"/>
      <c r="ABA18" s="110"/>
      <c r="ABB18" s="110"/>
      <c r="ABC18" s="110"/>
      <c r="ABD18" s="110"/>
      <c r="ABE18" s="110"/>
      <c r="ABF18" s="110"/>
      <c r="ABG18" s="110"/>
      <c r="ABH18" s="110"/>
      <c r="ABI18" s="110"/>
      <c r="ABJ18" s="110"/>
      <c r="ABK18" s="110"/>
      <c r="ABL18" s="110"/>
      <c r="ABM18" s="110"/>
      <c r="ABN18" s="110"/>
      <c r="ABO18" s="110"/>
      <c r="ABP18" s="110"/>
      <c r="ABQ18" s="110"/>
      <c r="ABR18" s="110"/>
      <c r="ABS18" s="110"/>
      <c r="ABT18" s="110"/>
      <c r="ABU18" s="110"/>
      <c r="ABV18" s="110"/>
      <c r="ABW18" s="110"/>
      <c r="ABX18" s="110"/>
      <c r="ABY18" s="110"/>
      <c r="ABZ18" s="110"/>
      <c r="ACA18" s="110"/>
      <c r="ACB18" s="110"/>
      <c r="ACC18" s="110"/>
      <c r="ACD18" s="110"/>
      <c r="ACE18" s="110"/>
      <c r="ACF18" s="110"/>
      <c r="ACG18" s="110"/>
      <c r="ACH18" s="110"/>
      <c r="ACI18" s="110"/>
      <c r="ACJ18" s="110"/>
      <c r="ACK18" s="110"/>
      <c r="ACL18" s="110"/>
      <c r="ACM18" s="110"/>
      <c r="ACN18" s="110"/>
      <c r="ACO18" s="110"/>
      <c r="ACP18" s="110"/>
      <c r="ACQ18" s="110"/>
      <c r="ACR18" s="110"/>
      <c r="ACS18" s="110"/>
      <c r="ACT18" s="110"/>
      <c r="ACU18" s="110"/>
      <c r="ACV18" s="110"/>
      <c r="ACW18" s="110"/>
      <c r="ACX18" s="110"/>
      <c r="ACY18" s="110"/>
      <c r="ACZ18" s="110"/>
      <c r="ADA18" s="110"/>
      <c r="ADB18" s="110"/>
      <c r="ADC18" s="110"/>
      <c r="ADD18" s="110"/>
      <c r="ADE18" s="110"/>
      <c r="ADF18" s="110"/>
      <c r="ADG18" s="110"/>
      <c r="ADH18" s="110"/>
      <c r="ADI18" s="110"/>
      <c r="ADJ18" s="110"/>
      <c r="ADK18" s="110"/>
      <c r="ADL18" s="110"/>
      <c r="ADM18" s="110"/>
      <c r="ADN18" s="110"/>
      <c r="ADO18" s="110"/>
      <c r="ADP18" s="110"/>
      <c r="ADQ18" s="110"/>
      <c r="ADR18" s="110"/>
      <c r="ADS18" s="110"/>
      <c r="ADT18" s="110"/>
      <c r="ADU18" s="110"/>
      <c r="ADV18" s="110"/>
      <c r="ADW18" s="110"/>
      <c r="ADX18" s="110"/>
      <c r="ADY18" s="110"/>
      <c r="ADZ18" s="110"/>
      <c r="AEA18" s="110"/>
      <c r="AEB18" s="110"/>
      <c r="AEC18" s="110"/>
      <c r="AED18" s="110"/>
      <c r="AEE18" s="110"/>
      <c r="AEF18" s="110"/>
      <c r="AEG18" s="110"/>
      <c r="AEH18" s="110"/>
      <c r="AEI18" s="110"/>
      <c r="AEJ18" s="110"/>
      <c r="AEK18" s="110"/>
      <c r="AEL18" s="110"/>
      <c r="AEM18" s="110"/>
      <c r="AEN18" s="110"/>
      <c r="AEO18" s="110"/>
      <c r="AEP18" s="110"/>
      <c r="AEQ18" s="110"/>
      <c r="AER18" s="110"/>
      <c r="AES18" s="110"/>
      <c r="AET18" s="110"/>
      <c r="AEU18" s="110"/>
      <c r="AEV18" s="110"/>
      <c r="AEW18" s="110"/>
      <c r="AEX18" s="110"/>
      <c r="AEY18" s="110"/>
      <c r="AEZ18" s="110"/>
      <c r="AFA18" s="110"/>
      <c r="AFB18" s="110"/>
      <c r="AFC18" s="110"/>
      <c r="AFD18" s="110"/>
      <c r="AFE18" s="110"/>
      <c r="AFF18" s="110"/>
      <c r="AFG18" s="110"/>
      <c r="AFH18" s="110"/>
      <c r="AFI18" s="110"/>
      <c r="AFJ18" s="110"/>
      <c r="AFK18" s="110"/>
      <c r="AFL18" s="110"/>
      <c r="AFM18" s="110"/>
      <c r="AFN18" s="110"/>
      <c r="AFO18" s="110"/>
      <c r="AFP18" s="110"/>
      <c r="AFQ18" s="110"/>
      <c r="AFR18" s="110"/>
      <c r="AFS18" s="110"/>
      <c r="AFT18" s="110"/>
      <c r="AFU18" s="110"/>
      <c r="AFV18" s="110"/>
      <c r="AFW18" s="110"/>
      <c r="AFX18" s="110"/>
      <c r="AFY18" s="110"/>
      <c r="AFZ18" s="110"/>
      <c r="AGA18" s="110"/>
      <c r="AGB18" s="110"/>
      <c r="AGC18" s="110"/>
      <c r="AGD18" s="110"/>
      <c r="AGE18" s="110"/>
      <c r="AGF18" s="110"/>
      <c r="AGG18" s="110"/>
      <c r="AGH18" s="110"/>
      <c r="AGI18" s="110"/>
      <c r="AGJ18" s="110"/>
      <c r="AGK18" s="110"/>
      <c r="AGL18" s="110"/>
      <c r="AGM18" s="110"/>
      <c r="AGN18" s="110"/>
      <c r="AGO18" s="110"/>
      <c r="AGP18" s="110"/>
      <c r="AGQ18" s="110"/>
      <c r="AGR18" s="110"/>
      <c r="AGS18" s="110"/>
      <c r="AGT18" s="110"/>
      <c r="AGU18" s="110"/>
      <c r="AGV18" s="110"/>
      <c r="AGW18" s="110"/>
      <c r="AGX18" s="110"/>
      <c r="AGY18" s="110"/>
      <c r="AGZ18" s="110"/>
      <c r="AHA18" s="110"/>
      <c r="AHB18" s="110"/>
      <c r="AHC18" s="110"/>
      <c r="AHD18" s="110"/>
      <c r="AHE18" s="110"/>
      <c r="AHF18" s="110"/>
      <c r="AHG18" s="110"/>
      <c r="AHH18" s="110"/>
      <c r="AHI18" s="110"/>
      <c r="AHJ18" s="110"/>
      <c r="AHK18" s="110"/>
      <c r="AHL18" s="110"/>
      <c r="AHM18" s="110"/>
      <c r="AHN18" s="110"/>
      <c r="AHO18" s="110"/>
      <c r="AHP18" s="110"/>
      <c r="AHQ18" s="110"/>
      <c r="AHR18" s="110"/>
      <c r="AHS18" s="110"/>
      <c r="AHT18" s="110"/>
      <c r="AHU18" s="110"/>
      <c r="AHV18" s="110"/>
      <c r="AHW18" s="110"/>
      <c r="AHX18" s="110"/>
      <c r="AHY18" s="110"/>
      <c r="AHZ18" s="110"/>
      <c r="AIA18" s="110"/>
      <c r="AIB18" s="110"/>
      <c r="AIC18" s="110"/>
      <c r="AID18" s="110"/>
      <c r="AIE18" s="110"/>
      <c r="AIF18" s="110"/>
      <c r="AIG18" s="110"/>
      <c r="AIH18" s="110"/>
      <c r="AII18" s="110"/>
      <c r="AIJ18" s="110"/>
      <c r="AIK18" s="110"/>
      <c r="AIL18" s="110"/>
      <c r="AIM18" s="110"/>
      <c r="AIN18" s="110"/>
      <c r="AIO18" s="110"/>
      <c r="AIP18" s="110"/>
      <c r="AIQ18" s="110"/>
      <c r="AIR18" s="110"/>
      <c r="AIS18" s="110"/>
      <c r="AIT18" s="110"/>
      <c r="AIU18" s="110"/>
      <c r="AIV18" s="110"/>
      <c r="AIW18" s="110"/>
      <c r="AIX18" s="110"/>
      <c r="AIY18" s="110"/>
      <c r="AIZ18" s="110"/>
      <c r="AJA18" s="110"/>
      <c r="AJB18" s="110"/>
      <c r="AJC18" s="110"/>
      <c r="AJD18" s="110"/>
      <c r="AJE18" s="110"/>
      <c r="AJF18" s="110"/>
      <c r="AJG18" s="110"/>
      <c r="AJH18" s="110"/>
      <c r="AJI18" s="110"/>
      <c r="AJJ18" s="110"/>
      <c r="AJK18" s="110"/>
      <c r="AJL18" s="110"/>
      <c r="AJM18" s="110"/>
      <c r="AJN18" s="110"/>
      <c r="AJO18" s="110"/>
      <c r="AJP18" s="110"/>
      <c r="AJQ18" s="110"/>
      <c r="AJR18" s="110"/>
      <c r="AJS18" s="110"/>
      <c r="AJT18" s="110"/>
      <c r="AJU18" s="110"/>
      <c r="AJV18" s="110"/>
      <c r="AJW18" s="110"/>
      <c r="AJX18" s="110"/>
      <c r="AJY18" s="110"/>
      <c r="AJZ18" s="110"/>
      <c r="AKA18" s="110"/>
      <c r="AKB18" s="110"/>
      <c r="AKC18" s="110"/>
      <c r="AKD18" s="110"/>
      <c r="AKE18" s="110"/>
      <c r="AKF18" s="110"/>
      <c r="AKG18" s="110"/>
      <c r="AKH18" s="110"/>
      <c r="AKI18" s="110"/>
      <c r="AKJ18" s="110"/>
      <c r="AKK18" s="110"/>
      <c r="AKL18" s="110"/>
      <c r="AKM18" s="110"/>
      <c r="AKN18" s="110"/>
      <c r="AKO18" s="110"/>
      <c r="AKP18" s="110"/>
      <c r="AKQ18" s="110"/>
      <c r="AKR18" s="110"/>
      <c r="AKS18" s="110"/>
      <c r="AKT18" s="110"/>
      <c r="AKU18" s="110"/>
      <c r="AKV18" s="110"/>
      <c r="AKW18" s="110"/>
      <c r="AKX18" s="110"/>
      <c r="AKY18" s="110"/>
      <c r="AKZ18" s="110"/>
      <c r="ALA18" s="110"/>
      <c r="ALB18" s="110"/>
      <c r="ALC18" s="110"/>
      <c r="ALD18" s="110"/>
      <c r="ALE18" s="110"/>
      <c r="ALF18" s="110"/>
      <c r="ALG18" s="110"/>
      <c r="ALH18" s="110"/>
      <c r="ALI18" s="110"/>
      <c r="ALJ18" s="110"/>
      <c r="ALK18" s="110"/>
      <c r="ALL18" s="110"/>
      <c r="ALM18" s="110"/>
      <c r="ALN18" s="110"/>
      <c r="ALO18" s="110"/>
      <c r="ALP18" s="110"/>
      <c r="ALQ18" s="110"/>
      <c r="ALR18" s="110"/>
      <c r="ALS18" s="110"/>
      <c r="ALT18" s="110"/>
      <c r="ALU18" s="110"/>
      <c r="ALV18" s="110"/>
      <c r="ALW18" s="110"/>
      <c r="ALX18" s="110"/>
      <c r="ALY18" s="110"/>
      <c r="ALZ18" s="110"/>
      <c r="AMA18" s="110"/>
      <c r="AMB18" s="110"/>
      <c r="AMC18" s="110"/>
      <c r="AMD18" s="110"/>
      <c r="AME18" s="110"/>
      <c r="AMF18" s="110"/>
      <c r="AMG18" s="110"/>
      <c r="AMH18" s="110"/>
      <c r="AMI18" s="110"/>
      <c r="AMJ18" s="110"/>
      <c r="AMK18" s="110"/>
      <c r="AML18" s="110"/>
      <c r="AMM18" s="110"/>
      <c r="AMN18" s="110"/>
      <c r="AMO18" s="110"/>
      <c r="AMP18" s="110"/>
      <c r="AMQ18" s="110"/>
      <c r="AMR18" s="110"/>
      <c r="AMS18" s="110"/>
      <c r="AMT18" s="110"/>
      <c r="AMU18" s="110"/>
      <c r="AMV18" s="110"/>
      <c r="AMW18" s="110"/>
      <c r="AMX18" s="110"/>
      <c r="AMY18" s="110"/>
      <c r="AMZ18" s="110"/>
      <c r="ANA18" s="110"/>
      <c r="ANB18" s="110"/>
      <c r="ANC18" s="110"/>
      <c r="AND18" s="110"/>
      <c r="ANE18" s="110"/>
      <c r="ANF18" s="110"/>
      <c r="ANG18" s="110"/>
      <c r="ANH18" s="110"/>
      <c r="ANI18" s="110"/>
      <c r="ANJ18" s="110"/>
      <c r="ANK18" s="110"/>
      <c r="ANL18" s="110"/>
      <c r="ANM18" s="110"/>
      <c r="ANN18" s="110"/>
      <c r="ANO18" s="110"/>
      <c r="ANP18" s="110"/>
      <c r="ANQ18" s="110"/>
      <c r="ANR18" s="110"/>
      <c r="ANS18" s="110"/>
      <c r="ANT18" s="110"/>
      <c r="ANU18" s="110"/>
      <c r="ANV18" s="110"/>
      <c r="ANW18" s="110"/>
      <c r="ANX18" s="110"/>
      <c r="ANY18" s="110"/>
      <c r="ANZ18" s="110"/>
      <c r="AOA18" s="110"/>
      <c r="AOB18" s="110"/>
      <c r="AOC18" s="110"/>
      <c r="AOD18" s="110"/>
      <c r="AOE18" s="110"/>
      <c r="AOF18" s="110"/>
      <c r="AOG18" s="110"/>
      <c r="AOH18" s="110"/>
      <c r="AOI18" s="110"/>
      <c r="AOJ18" s="110"/>
      <c r="AOK18" s="110"/>
      <c r="AOL18" s="110"/>
      <c r="AOM18" s="110"/>
      <c r="AON18" s="110"/>
      <c r="AOO18" s="110"/>
      <c r="AOP18" s="110"/>
      <c r="AOQ18" s="110"/>
      <c r="AOR18" s="110"/>
      <c r="AOS18" s="110"/>
      <c r="AOT18" s="110"/>
      <c r="AOU18" s="110"/>
      <c r="AOV18" s="110"/>
      <c r="AOW18" s="110"/>
      <c r="AOX18" s="110"/>
      <c r="AOY18" s="110"/>
      <c r="AOZ18" s="110"/>
      <c r="APA18" s="110"/>
      <c r="APB18" s="110"/>
      <c r="APC18" s="110"/>
      <c r="APD18" s="110"/>
      <c r="APE18" s="110"/>
      <c r="APF18" s="110"/>
      <c r="APG18" s="110"/>
      <c r="APH18" s="110"/>
      <c r="API18" s="110"/>
      <c r="APJ18" s="110"/>
      <c r="APK18" s="110"/>
      <c r="APL18" s="110"/>
      <c r="APM18" s="110"/>
      <c r="APN18" s="110"/>
      <c r="APO18" s="110"/>
      <c r="APP18" s="110"/>
      <c r="APQ18" s="110"/>
      <c r="APR18" s="110"/>
      <c r="APS18" s="110"/>
      <c r="APT18" s="110"/>
      <c r="APU18" s="110"/>
      <c r="APV18" s="110"/>
      <c r="APW18" s="110"/>
      <c r="APX18" s="110"/>
      <c r="APY18" s="110"/>
      <c r="APZ18" s="110"/>
      <c r="AQA18" s="110"/>
      <c r="AQB18" s="110"/>
      <c r="AQC18" s="110"/>
      <c r="AQD18" s="110"/>
      <c r="AQE18" s="110"/>
      <c r="AQF18" s="110"/>
      <c r="AQG18" s="110"/>
      <c r="AQH18" s="110"/>
      <c r="AQI18" s="110"/>
      <c r="AQJ18" s="110"/>
      <c r="AQK18" s="110"/>
      <c r="AQL18" s="110"/>
      <c r="AQM18" s="110"/>
      <c r="AQN18" s="110"/>
      <c r="AQO18" s="110"/>
      <c r="AQP18" s="110"/>
      <c r="AQQ18" s="110"/>
      <c r="AQR18" s="110"/>
      <c r="AQS18" s="110"/>
      <c r="AQT18" s="110"/>
      <c r="AQU18" s="110"/>
      <c r="AQV18" s="110"/>
      <c r="AQW18" s="110"/>
      <c r="AQX18" s="110"/>
      <c r="AQY18" s="110"/>
      <c r="AQZ18" s="110"/>
      <c r="ARA18" s="110"/>
      <c r="ARB18" s="110"/>
      <c r="ARC18" s="110"/>
      <c r="ARD18" s="110"/>
      <c r="ARE18" s="110"/>
      <c r="ARF18" s="110"/>
      <c r="ARG18" s="110"/>
      <c r="ARH18" s="110"/>
      <c r="ARI18" s="110"/>
      <c r="ARJ18" s="110"/>
      <c r="ARK18" s="110"/>
      <c r="ARL18" s="110"/>
      <c r="ARM18" s="110"/>
      <c r="ARN18" s="110"/>
      <c r="ARO18" s="110"/>
      <c r="ARP18" s="110"/>
      <c r="ARQ18" s="110"/>
      <c r="ARR18" s="110"/>
      <c r="ARS18" s="110"/>
      <c r="ART18" s="110"/>
      <c r="ARU18" s="110"/>
      <c r="ARV18" s="110"/>
      <c r="ARW18" s="110"/>
      <c r="ARX18" s="110"/>
      <c r="ARY18" s="110"/>
      <c r="ARZ18" s="110"/>
      <c r="ASA18" s="110"/>
      <c r="ASB18" s="110"/>
      <c r="ASC18" s="110"/>
      <c r="ASD18" s="110"/>
      <c r="ASE18" s="110"/>
      <c r="ASF18" s="110"/>
      <c r="ASG18" s="110"/>
      <c r="ASH18" s="110"/>
      <c r="ASI18" s="110"/>
      <c r="ASJ18" s="110"/>
      <c r="ASK18" s="110"/>
      <c r="ASL18" s="110"/>
      <c r="ASM18" s="110"/>
      <c r="ASN18" s="110"/>
      <c r="ASO18" s="110"/>
      <c r="ASP18" s="110"/>
      <c r="ASQ18" s="110"/>
      <c r="ASR18" s="110"/>
      <c r="ASS18" s="110"/>
      <c r="AST18" s="110"/>
      <c r="ASU18" s="110"/>
      <c r="ASV18" s="110"/>
      <c r="ASW18" s="110"/>
      <c r="ASX18" s="110"/>
      <c r="ASY18" s="110"/>
      <c r="ASZ18" s="110"/>
      <c r="ATA18" s="110"/>
      <c r="ATB18" s="110"/>
      <c r="ATC18" s="110"/>
      <c r="ATD18" s="110"/>
      <c r="ATE18" s="110"/>
      <c r="ATF18" s="110"/>
      <c r="ATG18" s="110"/>
      <c r="ATH18" s="110"/>
      <c r="ATI18" s="110"/>
      <c r="ATJ18" s="110"/>
      <c r="ATK18" s="110"/>
      <c r="ATL18" s="110"/>
      <c r="ATM18" s="110"/>
      <c r="ATN18" s="110"/>
      <c r="ATO18" s="110"/>
      <c r="ATP18" s="110"/>
      <c r="ATQ18" s="110"/>
      <c r="ATR18" s="110"/>
      <c r="ATS18" s="110"/>
      <c r="ATT18" s="110"/>
      <c r="ATU18" s="110"/>
      <c r="ATV18" s="110"/>
      <c r="ATW18" s="110"/>
      <c r="ATX18" s="110"/>
      <c r="ATY18" s="110"/>
      <c r="ATZ18" s="110"/>
      <c r="AUA18" s="110"/>
      <c r="AUB18" s="110"/>
      <c r="AUC18" s="110"/>
      <c r="AUD18" s="110"/>
      <c r="AUE18" s="110"/>
      <c r="AUF18" s="110"/>
      <c r="AUG18" s="110"/>
      <c r="AUH18" s="110"/>
      <c r="AUI18" s="110"/>
      <c r="AUJ18" s="110"/>
      <c r="AUK18" s="110"/>
      <c r="AUL18" s="110"/>
      <c r="AUM18" s="110"/>
      <c r="AUN18" s="110"/>
      <c r="AUO18" s="110"/>
      <c r="AUP18" s="110"/>
      <c r="AUQ18" s="110"/>
      <c r="AUR18" s="110"/>
      <c r="AUS18" s="110"/>
      <c r="AUT18" s="110"/>
      <c r="AUU18" s="110"/>
      <c r="AUV18" s="110"/>
      <c r="AUW18" s="110"/>
      <c r="AUX18" s="110"/>
      <c r="AUY18" s="110"/>
      <c r="AUZ18" s="110"/>
      <c r="AVA18" s="110"/>
      <c r="AVB18" s="110"/>
      <c r="AVC18" s="110"/>
      <c r="AVD18" s="110"/>
      <c r="AVE18" s="110"/>
      <c r="AVF18" s="110"/>
      <c r="AVG18" s="110"/>
      <c r="AVH18" s="110"/>
      <c r="AVI18" s="110"/>
      <c r="AVJ18" s="110"/>
      <c r="AVK18" s="110"/>
      <c r="AVL18" s="110"/>
      <c r="AVM18" s="110"/>
      <c r="AVN18" s="110"/>
      <c r="AVO18" s="110"/>
      <c r="AVP18" s="110"/>
      <c r="AVQ18" s="110"/>
      <c r="AVR18" s="110"/>
      <c r="AVS18" s="110"/>
      <c r="AVT18" s="110"/>
      <c r="AVU18" s="110"/>
      <c r="AVV18" s="110"/>
      <c r="AVW18" s="110"/>
      <c r="AVX18" s="110"/>
      <c r="AVY18" s="110"/>
      <c r="AVZ18" s="110"/>
      <c r="AWA18" s="110"/>
      <c r="AWB18" s="110"/>
      <c r="AWC18" s="110"/>
      <c r="AWD18" s="110"/>
      <c r="AWE18" s="110"/>
      <c r="AWF18" s="110"/>
      <c r="AWG18" s="110"/>
      <c r="AWH18" s="110"/>
      <c r="AWI18" s="110"/>
      <c r="AWJ18" s="110"/>
      <c r="AWK18" s="110"/>
      <c r="AWL18" s="110"/>
      <c r="AWM18" s="110"/>
      <c r="AWN18" s="110"/>
      <c r="AWO18" s="110"/>
      <c r="AWP18" s="110"/>
      <c r="AWQ18" s="110"/>
      <c r="AWR18" s="110"/>
      <c r="AWS18" s="110"/>
      <c r="AWT18" s="110"/>
      <c r="AWU18" s="110"/>
      <c r="AWV18" s="110"/>
      <c r="AWW18" s="110"/>
      <c r="AWX18" s="110"/>
      <c r="AWY18" s="110"/>
      <c r="AWZ18" s="110"/>
      <c r="AXA18" s="110"/>
      <c r="AXB18" s="110"/>
      <c r="AXC18" s="110"/>
      <c r="AXD18" s="110"/>
      <c r="AXE18" s="110"/>
      <c r="AXF18" s="110"/>
      <c r="AXG18" s="110"/>
      <c r="AXH18" s="110"/>
      <c r="AXI18" s="110"/>
      <c r="AXJ18" s="110"/>
      <c r="AXK18" s="110"/>
      <c r="AXL18" s="110"/>
      <c r="AXM18" s="110"/>
      <c r="AXN18" s="110"/>
      <c r="AXO18" s="110"/>
      <c r="AXP18" s="110"/>
      <c r="AXQ18" s="110"/>
      <c r="AXR18" s="110"/>
      <c r="AXS18" s="110"/>
      <c r="AXT18" s="110"/>
      <c r="AXU18" s="110"/>
      <c r="AXV18" s="110"/>
      <c r="AXW18" s="110"/>
      <c r="AXX18" s="110"/>
      <c r="AXY18" s="110"/>
      <c r="AXZ18" s="110"/>
      <c r="AYA18" s="110"/>
      <c r="AYB18" s="110"/>
      <c r="AYC18" s="110"/>
      <c r="AYD18" s="110"/>
      <c r="AYE18" s="110"/>
      <c r="AYF18" s="110"/>
      <c r="AYG18" s="110"/>
      <c r="AYH18" s="110"/>
      <c r="AYI18" s="110"/>
      <c r="AYJ18" s="110"/>
      <c r="AYK18" s="110"/>
      <c r="AYL18" s="110"/>
      <c r="AYM18" s="110"/>
      <c r="AYN18" s="110"/>
      <c r="AYO18" s="110"/>
      <c r="AYP18" s="110"/>
      <c r="AYQ18" s="110"/>
      <c r="AYR18" s="110"/>
      <c r="AYS18" s="110"/>
      <c r="AYT18" s="110"/>
      <c r="AYU18" s="110"/>
      <c r="AYV18" s="110"/>
      <c r="AYW18" s="110"/>
      <c r="AYX18" s="110"/>
      <c r="AYY18" s="110"/>
      <c r="AYZ18" s="110"/>
      <c r="AZA18" s="110"/>
      <c r="AZB18" s="110"/>
      <c r="AZC18" s="110"/>
      <c r="AZD18" s="110"/>
      <c r="AZE18" s="110"/>
      <c r="AZF18" s="110"/>
      <c r="AZG18" s="110"/>
      <c r="AZH18" s="110"/>
      <c r="AZI18" s="110"/>
      <c r="AZJ18" s="110"/>
      <c r="AZK18" s="110"/>
      <c r="AZL18" s="110"/>
      <c r="AZM18" s="110"/>
      <c r="AZN18" s="110"/>
      <c r="AZO18" s="110"/>
      <c r="AZP18" s="110"/>
      <c r="AZQ18" s="110"/>
      <c r="AZR18" s="110"/>
      <c r="AZS18" s="110"/>
      <c r="AZT18" s="110"/>
      <c r="AZU18" s="110"/>
      <c r="AZV18" s="110"/>
      <c r="AZW18" s="110"/>
      <c r="AZX18" s="110"/>
      <c r="AZY18" s="110"/>
      <c r="AZZ18" s="110"/>
      <c r="BAA18" s="110"/>
      <c r="BAB18" s="110"/>
      <c r="BAC18" s="110"/>
      <c r="BAD18" s="110"/>
      <c r="BAE18" s="110"/>
      <c r="BAF18" s="110"/>
      <c r="BAG18" s="110"/>
      <c r="BAH18" s="110"/>
      <c r="BAI18" s="110"/>
      <c r="BAJ18" s="110"/>
      <c r="BAK18" s="110"/>
      <c r="BAL18" s="110"/>
      <c r="BAM18" s="110"/>
      <c r="BAN18" s="110"/>
      <c r="BAO18" s="110"/>
      <c r="BAP18" s="110"/>
      <c r="BAQ18" s="110"/>
      <c r="BAR18" s="110"/>
      <c r="BAS18" s="110"/>
      <c r="BAT18" s="110"/>
      <c r="BAU18" s="110"/>
      <c r="BAV18" s="110"/>
      <c r="BAW18" s="110"/>
      <c r="BAX18" s="110"/>
      <c r="BAY18" s="110"/>
      <c r="BAZ18" s="110"/>
      <c r="BBA18" s="110"/>
      <c r="BBB18" s="110"/>
      <c r="BBC18" s="110"/>
      <c r="BBD18" s="110"/>
      <c r="BBE18" s="110"/>
      <c r="BBF18" s="110"/>
      <c r="BBG18" s="110"/>
      <c r="BBH18" s="110"/>
      <c r="BBI18" s="110"/>
      <c r="BBJ18" s="110"/>
      <c r="BBK18" s="110"/>
      <c r="BBL18" s="110"/>
      <c r="BBM18" s="110"/>
      <c r="BBN18" s="110"/>
      <c r="BBO18" s="110"/>
      <c r="BBP18" s="110"/>
      <c r="BBQ18" s="110"/>
      <c r="BBR18" s="110"/>
      <c r="BBS18" s="110"/>
      <c r="BBT18" s="110"/>
      <c r="BBU18" s="110"/>
      <c r="BBV18" s="110"/>
      <c r="BBW18" s="110"/>
      <c r="BBX18" s="110"/>
      <c r="BBY18" s="110"/>
      <c r="BBZ18" s="110"/>
      <c r="BCA18" s="110"/>
      <c r="BCB18" s="110"/>
      <c r="BCC18" s="110"/>
      <c r="BCD18" s="110"/>
      <c r="BCE18" s="110"/>
      <c r="BCF18" s="110"/>
      <c r="BCG18" s="110"/>
      <c r="BCH18" s="110"/>
      <c r="BCI18" s="110"/>
      <c r="BCJ18" s="110"/>
      <c r="BCK18" s="110"/>
      <c r="BCL18" s="110"/>
      <c r="BCM18" s="110"/>
      <c r="BCN18" s="110"/>
      <c r="BCO18" s="110"/>
      <c r="BCP18" s="110"/>
      <c r="BCQ18" s="110"/>
      <c r="BCR18" s="110"/>
      <c r="BCS18" s="110"/>
      <c r="BCT18" s="110"/>
      <c r="BCU18" s="110"/>
      <c r="BCV18" s="110"/>
      <c r="BCW18" s="110"/>
      <c r="BCX18" s="110"/>
      <c r="BCY18" s="110"/>
      <c r="BCZ18" s="110"/>
      <c r="BDA18" s="110"/>
      <c r="BDB18" s="110"/>
      <c r="BDC18" s="110"/>
      <c r="BDD18" s="110"/>
      <c r="BDE18" s="110"/>
      <c r="BDF18" s="110"/>
      <c r="BDG18" s="110"/>
      <c r="BDH18" s="110"/>
      <c r="BDI18" s="110"/>
      <c r="BDJ18" s="110"/>
      <c r="BDK18" s="110"/>
      <c r="BDL18" s="110"/>
      <c r="BDM18" s="110"/>
      <c r="BDN18" s="110"/>
      <c r="BDO18" s="110"/>
      <c r="BDP18" s="110"/>
      <c r="BDQ18" s="110"/>
      <c r="BDR18" s="110"/>
      <c r="BDS18" s="110"/>
      <c r="BDT18" s="110"/>
      <c r="BDU18" s="110"/>
      <c r="BDV18" s="110"/>
      <c r="BDW18" s="110"/>
      <c r="BDX18" s="110"/>
      <c r="BDY18" s="110"/>
      <c r="BDZ18" s="110"/>
      <c r="BEA18" s="110"/>
      <c r="BEB18" s="110"/>
      <c r="BEC18" s="110"/>
      <c r="BED18" s="110"/>
      <c r="BEE18" s="110"/>
      <c r="BEF18" s="110"/>
      <c r="BEG18" s="110"/>
      <c r="BEH18" s="110"/>
      <c r="BEI18" s="110"/>
      <c r="BEJ18" s="110"/>
      <c r="BEK18" s="110"/>
      <c r="BEL18" s="110"/>
      <c r="BEM18" s="110"/>
      <c r="BEN18" s="110"/>
      <c r="BEO18" s="110"/>
      <c r="BEP18" s="110"/>
      <c r="BEQ18" s="110"/>
      <c r="BER18" s="110"/>
      <c r="BES18" s="110"/>
      <c r="BET18" s="110"/>
      <c r="BEU18" s="110"/>
      <c r="BEV18" s="110"/>
      <c r="BEW18" s="110"/>
      <c r="BEX18" s="110"/>
      <c r="BEY18" s="110"/>
      <c r="BEZ18" s="110"/>
      <c r="BFA18" s="110"/>
      <c r="BFB18" s="110"/>
      <c r="BFC18" s="110"/>
      <c r="BFD18" s="110"/>
      <c r="BFE18" s="110"/>
      <c r="BFF18" s="110"/>
      <c r="BFG18" s="110"/>
      <c r="BFH18" s="110"/>
      <c r="BFI18" s="110"/>
      <c r="BFJ18" s="110"/>
      <c r="BFK18" s="110"/>
      <c r="BFL18" s="110"/>
      <c r="BFM18" s="110"/>
      <c r="BFN18" s="110"/>
      <c r="BFO18" s="110"/>
      <c r="BFP18" s="110"/>
      <c r="BFQ18" s="110"/>
      <c r="BFR18" s="110"/>
      <c r="BFS18" s="110"/>
      <c r="BFT18" s="110"/>
      <c r="BFU18" s="110"/>
      <c r="BFV18" s="110"/>
      <c r="BFW18" s="110"/>
      <c r="BFX18" s="110"/>
      <c r="BFY18" s="110"/>
      <c r="BFZ18" s="110"/>
      <c r="BGA18" s="110"/>
      <c r="BGB18" s="110"/>
      <c r="BGC18" s="110"/>
      <c r="BGD18" s="110"/>
      <c r="BGE18" s="110"/>
      <c r="BGF18" s="110"/>
      <c r="BGG18" s="110"/>
      <c r="BGH18" s="110"/>
      <c r="BGI18" s="110"/>
      <c r="BGJ18" s="110"/>
      <c r="BGK18" s="110"/>
      <c r="BGL18" s="110"/>
      <c r="BGM18" s="110"/>
      <c r="BGN18" s="110"/>
      <c r="BGO18" s="110"/>
      <c r="BGP18" s="110"/>
      <c r="BGQ18" s="110"/>
      <c r="BGR18" s="110"/>
      <c r="BGS18" s="110"/>
      <c r="BGT18" s="110"/>
      <c r="BGU18" s="110"/>
      <c r="BGV18" s="110"/>
      <c r="BGW18" s="110"/>
      <c r="BGX18" s="110"/>
      <c r="BGY18" s="110"/>
      <c r="BGZ18" s="110"/>
      <c r="BHA18" s="110"/>
      <c r="BHB18" s="110"/>
      <c r="BHC18" s="110"/>
      <c r="BHD18" s="110"/>
      <c r="BHE18" s="110"/>
      <c r="BHF18" s="110"/>
      <c r="BHG18" s="110"/>
      <c r="BHH18" s="110"/>
      <c r="BHI18" s="110"/>
      <c r="BHJ18" s="110"/>
      <c r="BHK18" s="110"/>
      <c r="BHL18" s="110"/>
      <c r="BHM18" s="110"/>
      <c r="BHN18" s="110"/>
      <c r="BHO18" s="110"/>
      <c r="BHP18" s="110"/>
      <c r="BHQ18" s="110"/>
      <c r="BHR18" s="110"/>
      <c r="BHS18" s="110"/>
      <c r="BHT18" s="110"/>
      <c r="BHU18" s="110"/>
      <c r="BHV18" s="110"/>
      <c r="BHW18" s="110"/>
      <c r="BHX18" s="110"/>
      <c r="BHY18" s="110"/>
      <c r="BHZ18" s="110"/>
      <c r="BIA18" s="110"/>
      <c r="BIB18" s="110"/>
      <c r="BIC18" s="110"/>
      <c r="BID18" s="110"/>
      <c r="BIE18" s="110"/>
      <c r="BIF18" s="110"/>
      <c r="BIG18" s="110"/>
      <c r="BIH18" s="110"/>
      <c r="BII18" s="110"/>
      <c r="BIJ18" s="110"/>
      <c r="BIK18" s="110"/>
      <c r="BIL18" s="110"/>
      <c r="BIM18" s="110"/>
      <c r="BIN18" s="110"/>
      <c r="BIO18" s="110"/>
      <c r="BIP18" s="110"/>
      <c r="BIQ18" s="110"/>
      <c r="BIR18" s="110"/>
      <c r="BIS18" s="110"/>
      <c r="BIT18" s="110"/>
      <c r="BIU18" s="110"/>
      <c r="BIV18" s="110"/>
      <c r="BIW18" s="110"/>
      <c r="BIX18" s="110"/>
      <c r="BIY18" s="110"/>
      <c r="BIZ18" s="110"/>
      <c r="BJA18" s="110"/>
      <c r="BJB18" s="110"/>
      <c r="BJC18" s="110"/>
      <c r="BJD18" s="110"/>
      <c r="BJE18" s="110"/>
      <c r="BJF18" s="110"/>
      <c r="BJG18" s="110"/>
      <c r="BJH18" s="110"/>
      <c r="BJI18" s="110"/>
      <c r="BJJ18" s="110"/>
      <c r="BJK18" s="110"/>
      <c r="BJL18" s="110"/>
      <c r="BJM18" s="110"/>
      <c r="BJN18" s="110"/>
      <c r="BJO18" s="110"/>
      <c r="BJP18" s="110"/>
      <c r="BJQ18" s="110"/>
      <c r="BJR18" s="110"/>
      <c r="BJS18" s="110"/>
      <c r="BJT18" s="110"/>
      <c r="BJU18" s="110"/>
      <c r="BJV18" s="110"/>
      <c r="BJW18" s="110"/>
      <c r="BJX18" s="110"/>
      <c r="BJY18" s="110"/>
      <c r="BJZ18" s="110"/>
      <c r="BKA18" s="110"/>
      <c r="BKB18" s="110"/>
      <c r="BKC18" s="110"/>
      <c r="BKD18" s="110"/>
      <c r="BKE18" s="110"/>
      <c r="BKF18" s="110"/>
      <c r="BKG18" s="110"/>
      <c r="BKH18" s="110"/>
      <c r="BKI18" s="110"/>
      <c r="BKJ18" s="110"/>
      <c r="BKK18" s="110"/>
      <c r="BKL18" s="110"/>
      <c r="BKM18" s="110"/>
      <c r="BKN18" s="110"/>
      <c r="BKO18" s="110"/>
      <c r="BKP18" s="110"/>
      <c r="BKQ18" s="110"/>
      <c r="BKR18" s="110"/>
      <c r="BKS18" s="110"/>
      <c r="BKT18" s="110"/>
      <c r="BKU18" s="110"/>
      <c r="BKV18" s="110"/>
      <c r="BKW18" s="110"/>
      <c r="BKX18" s="110"/>
      <c r="BKY18" s="110"/>
      <c r="BKZ18" s="110"/>
      <c r="BLA18" s="110"/>
      <c r="BLB18" s="110"/>
      <c r="BLC18" s="110"/>
      <c r="BLD18" s="110"/>
      <c r="BLE18" s="110"/>
      <c r="BLF18" s="110"/>
      <c r="BLG18" s="110"/>
      <c r="BLH18" s="110"/>
      <c r="BLI18" s="110"/>
      <c r="BLJ18" s="110"/>
      <c r="BLK18" s="110"/>
      <c r="BLL18" s="110"/>
      <c r="BLM18" s="110"/>
      <c r="BLN18" s="110"/>
      <c r="BLO18" s="110"/>
      <c r="BLP18" s="110"/>
      <c r="BLQ18" s="110"/>
      <c r="BLR18" s="110"/>
      <c r="BLS18" s="110"/>
      <c r="BLT18" s="110"/>
      <c r="BLU18" s="110"/>
      <c r="BLV18" s="110"/>
      <c r="BLW18" s="110"/>
      <c r="BLX18" s="110"/>
      <c r="BLY18" s="110"/>
      <c r="BLZ18" s="110"/>
      <c r="BMA18" s="110"/>
      <c r="BMB18" s="110"/>
      <c r="BMC18" s="110"/>
      <c r="BMD18" s="110"/>
      <c r="BME18" s="110"/>
      <c r="BMF18" s="110"/>
      <c r="BMG18" s="110"/>
      <c r="BMH18" s="110"/>
      <c r="BMI18" s="110"/>
      <c r="BMJ18" s="110"/>
      <c r="BMK18" s="110"/>
      <c r="BML18" s="110"/>
      <c r="BMM18" s="110"/>
      <c r="BMN18" s="110"/>
      <c r="BMO18" s="110"/>
      <c r="BMP18" s="110"/>
      <c r="BMQ18" s="110"/>
      <c r="BMR18" s="110"/>
      <c r="BMS18" s="110"/>
      <c r="BMT18" s="110"/>
      <c r="BMU18" s="110"/>
      <c r="BMV18" s="110"/>
      <c r="BMW18" s="110"/>
      <c r="BMX18" s="110"/>
      <c r="BMY18" s="110"/>
      <c r="BMZ18" s="110"/>
      <c r="BNA18" s="110"/>
      <c r="BNB18" s="110"/>
      <c r="BNC18" s="110"/>
      <c r="BND18" s="110"/>
      <c r="BNE18" s="110"/>
      <c r="BNF18" s="110"/>
      <c r="BNG18" s="110"/>
      <c r="BNH18" s="110"/>
      <c r="BNI18" s="110"/>
      <c r="BNJ18" s="110"/>
      <c r="BNK18" s="110"/>
      <c r="BNL18" s="110"/>
      <c r="BNM18" s="110"/>
      <c r="BNN18" s="110"/>
      <c r="BNO18" s="110"/>
      <c r="BNP18" s="110"/>
      <c r="BNQ18" s="110"/>
      <c r="BNR18" s="110"/>
      <c r="BNS18" s="110"/>
      <c r="BNT18" s="110"/>
      <c r="BNU18" s="110"/>
      <c r="BNV18" s="110"/>
      <c r="BNW18" s="110"/>
      <c r="BNX18" s="110"/>
      <c r="BNY18" s="110"/>
      <c r="BNZ18" s="110"/>
      <c r="BOA18" s="110"/>
      <c r="BOB18" s="110"/>
      <c r="BOC18" s="110"/>
      <c r="BOD18" s="110"/>
      <c r="BOE18" s="110"/>
      <c r="BOF18" s="110"/>
      <c r="BOG18" s="110"/>
      <c r="BOH18" s="110"/>
      <c r="BOI18" s="110"/>
      <c r="BOJ18" s="110"/>
      <c r="BOK18" s="110"/>
      <c r="BOL18" s="110"/>
      <c r="BOM18" s="110"/>
      <c r="BON18" s="110"/>
      <c r="BOO18" s="110"/>
      <c r="BOP18" s="110"/>
      <c r="BOQ18" s="110"/>
      <c r="BOR18" s="110"/>
      <c r="BOS18" s="110"/>
      <c r="BOT18" s="110"/>
      <c r="BOU18" s="110"/>
      <c r="BOV18" s="110"/>
      <c r="BOW18" s="110"/>
      <c r="BOX18" s="110"/>
      <c r="BOY18" s="110"/>
      <c r="BOZ18" s="110"/>
      <c r="BPA18" s="110"/>
      <c r="BPB18" s="110"/>
      <c r="BPC18" s="110"/>
      <c r="BPD18" s="110"/>
      <c r="BPE18" s="110"/>
      <c r="BPF18" s="110"/>
      <c r="BPG18" s="110"/>
      <c r="BPH18" s="110"/>
      <c r="BPI18" s="110"/>
      <c r="BPJ18" s="110"/>
      <c r="BPK18" s="110"/>
      <c r="BPL18" s="110"/>
      <c r="BPM18" s="110"/>
      <c r="BPN18" s="110"/>
      <c r="BPO18" s="110"/>
      <c r="BPP18" s="110"/>
      <c r="BPQ18" s="110"/>
      <c r="BPR18" s="110"/>
      <c r="BPS18" s="110"/>
      <c r="BPT18" s="110"/>
      <c r="BPU18" s="110"/>
      <c r="BPV18" s="110"/>
      <c r="BPW18" s="110"/>
      <c r="BPX18" s="110"/>
      <c r="BPY18" s="110"/>
      <c r="BPZ18" s="110"/>
      <c r="BQA18" s="110"/>
      <c r="BQB18" s="110"/>
      <c r="BQC18" s="110"/>
      <c r="BQD18" s="110"/>
      <c r="BQE18" s="110"/>
      <c r="BQF18" s="110"/>
      <c r="BQG18" s="110"/>
      <c r="BQH18" s="110"/>
      <c r="BQI18" s="110"/>
      <c r="BQJ18" s="110"/>
      <c r="BQK18" s="110"/>
      <c r="BQL18" s="110"/>
      <c r="BQM18" s="110"/>
      <c r="BQN18" s="110"/>
      <c r="BQO18" s="110"/>
      <c r="BQP18" s="110"/>
      <c r="BQQ18" s="110"/>
      <c r="BQR18" s="110"/>
      <c r="BQS18" s="110"/>
      <c r="BQT18" s="110"/>
      <c r="BQU18" s="110"/>
      <c r="BQV18" s="110"/>
      <c r="BQW18" s="110"/>
      <c r="BQX18" s="110"/>
      <c r="BQY18" s="110"/>
      <c r="BQZ18" s="110"/>
      <c r="BRA18" s="110"/>
      <c r="BRB18" s="110"/>
      <c r="BRC18" s="110"/>
      <c r="BRD18" s="110"/>
      <c r="BRE18" s="110"/>
      <c r="BRF18" s="110"/>
      <c r="BRG18" s="110"/>
      <c r="BRH18" s="110"/>
      <c r="BRI18" s="110"/>
      <c r="BRJ18" s="110"/>
      <c r="BRK18" s="110"/>
      <c r="BRL18" s="110"/>
      <c r="BRM18" s="110"/>
      <c r="BRN18" s="110"/>
      <c r="BRO18" s="110"/>
      <c r="BRP18" s="110"/>
      <c r="BRQ18" s="110"/>
      <c r="BRR18" s="110"/>
      <c r="BRS18" s="110"/>
      <c r="BRT18" s="110"/>
      <c r="BRU18" s="110"/>
      <c r="BRV18" s="110"/>
      <c r="BRW18" s="110"/>
      <c r="BRX18" s="110"/>
      <c r="BRY18" s="110"/>
      <c r="BRZ18" s="110"/>
      <c r="BSA18" s="110"/>
      <c r="BSB18" s="110"/>
      <c r="BSC18" s="110"/>
      <c r="BSD18" s="110"/>
      <c r="BSE18" s="110"/>
      <c r="BSF18" s="110"/>
      <c r="BSG18" s="110"/>
      <c r="BSH18" s="110"/>
      <c r="BSI18" s="110"/>
      <c r="BSJ18" s="110"/>
      <c r="BSK18" s="110"/>
      <c r="BSL18" s="110"/>
      <c r="BSM18" s="110"/>
      <c r="BSN18" s="110"/>
      <c r="BSO18" s="110"/>
      <c r="BSP18" s="110"/>
      <c r="BSQ18" s="110"/>
      <c r="BSR18" s="110"/>
      <c r="BSS18" s="110"/>
      <c r="BST18" s="110"/>
      <c r="BSU18" s="110"/>
      <c r="BSV18" s="110"/>
      <c r="BSW18" s="110"/>
      <c r="BSX18" s="110"/>
      <c r="BSY18" s="110"/>
      <c r="BSZ18" s="110"/>
      <c r="BTA18" s="110"/>
      <c r="BTB18" s="110"/>
      <c r="BTC18" s="110"/>
      <c r="BTD18" s="110"/>
      <c r="BTE18" s="110"/>
      <c r="BTF18" s="110"/>
      <c r="BTG18" s="110"/>
      <c r="BTH18" s="110"/>
      <c r="BTI18" s="110"/>
      <c r="BTJ18" s="110"/>
      <c r="BTK18" s="110"/>
      <c r="BTL18" s="110"/>
      <c r="BTM18" s="110"/>
      <c r="BTN18" s="110"/>
      <c r="BTO18" s="110"/>
      <c r="BTP18" s="110"/>
      <c r="BTQ18" s="110"/>
      <c r="BTR18" s="110"/>
      <c r="BTS18" s="110"/>
      <c r="BTT18" s="110"/>
      <c r="BTU18" s="110"/>
      <c r="BTV18" s="110"/>
      <c r="BTW18" s="110"/>
      <c r="BTX18" s="110"/>
      <c r="BTY18" s="110"/>
      <c r="BTZ18" s="110"/>
      <c r="BUA18" s="110"/>
      <c r="BUB18" s="110"/>
      <c r="BUC18" s="110"/>
      <c r="BUD18" s="110"/>
      <c r="BUE18" s="110"/>
      <c r="BUF18" s="110"/>
      <c r="BUG18" s="110"/>
      <c r="BUH18" s="110"/>
      <c r="BUI18" s="110"/>
      <c r="BUJ18" s="110"/>
      <c r="BUK18" s="110"/>
      <c r="BUL18" s="110"/>
      <c r="BUM18" s="110"/>
      <c r="BUN18" s="110"/>
      <c r="BUO18" s="110"/>
      <c r="BUP18" s="110"/>
      <c r="BUQ18" s="110"/>
      <c r="BUR18" s="110"/>
      <c r="BUS18" s="110"/>
      <c r="BUT18" s="110"/>
      <c r="BUU18" s="110"/>
      <c r="BUV18" s="110"/>
      <c r="BUW18" s="110"/>
      <c r="BUX18" s="110"/>
      <c r="BUY18" s="110"/>
      <c r="BUZ18" s="110"/>
      <c r="BVA18" s="110"/>
      <c r="BVB18" s="110"/>
      <c r="BVC18" s="110"/>
      <c r="BVD18" s="110"/>
      <c r="BVE18" s="110"/>
      <c r="BVF18" s="110"/>
      <c r="BVG18" s="110"/>
      <c r="BVH18" s="110"/>
      <c r="BVI18" s="110"/>
      <c r="BVJ18" s="110"/>
      <c r="BVK18" s="110"/>
      <c r="BVL18" s="110"/>
      <c r="BVM18" s="110"/>
      <c r="BVN18" s="110"/>
      <c r="BVO18" s="110"/>
      <c r="BVP18" s="110"/>
      <c r="BVQ18" s="110"/>
      <c r="BVR18" s="110"/>
      <c r="BVS18" s="110"/>
      <c r="BVT18" s="110"/>
      <c r="BVU18" s="110"/>
      <c r="BVV18" s="110"/>
      <c r="BVW18" s="110"/>
      <c r="BVX18" s="110"/>
      <c r="BVY18" s="110"/>
      <c r="BVZ18" s="110"/>
      <c r="BWA18" s="110"/>
      <c r="BWB18" s="110"/>
      <c r="BWC18" s="110"/>
      <c r="BWD18" s="110"/>
      <c r="BWE18" s="110"/>
      <c r="BWF18" s="110"/>
      <c r="BWG18" s="110"/>
      <c r="BWH18" s="110"/>
      <c r="BWI18" s="110"/>
      <c r="BWJ18" s="110"/>
      <c r="BWK18" s="110"/>
      <c r="BWL18" s="110"/>
      <c r="BWM18" s="110"/>
      <c r="BWN18" s="110"/>
      <c r="BWO18" s="110"/>
      <c r="BWP18" s="110"/>
      <c r="BWQ18" s="110"/>
      <c r="BWR18" s="110"/>
      <c r="BWS18" s="110"/>
      <c r="BWT18" s="110"/>
      <c r="BWU18" s="110"/>
      <c r="BWV18" s="110"/>
      <c r="BWW18" s="110"/>
      <c r="BWX18" s="110"/>
      <c r="BWY18" s="110"/>
      <c r="BWZ18" s="110"/>
      <c r="BXA18" s="110"/>
      <c r="BXB18" s="110"/>
      <c r="BXC18" s="110"/>
      <c r="BXD18" s="110"/>
      <c r="BXE18" s="110"/>
      <c r="BXF18" s="110"/>
      <c r="BXG18" s="110"/>
      <c r="BXH18" s="110"/>
      <c r="BXI18" s="110"/>
      <c r="BXJ18" s="110"/>
      <c r="BXK18" s="110"/>
      <c r="BXL18" s="110"/>
      <c r="BXM18" s="110"/>
      <c r="BXN18" s="110"/>
      <c r="BXO18" s="110"/>
      <c r="BXP18" s="110"/>
      <c r="BXQ18" s="110"/>
      <c r="BXR18" s="110"/>
      <c r="BXS18" s="110"/>
      <c r="BXT18" s="110"/>
      <c r="BXU18" s="110"/>
      <c r="BXV18" s="110"/>
      <c r="BXW18" s="110"/>
      <c r="BXX18" s="110"/>
      <c r="BXY18" s="110"/>
      <c r="BXZ18" s="110"/>
      <c r="BYA18" s="110"/>
      <c r="BYB18" s="110"/>
      <c r="BYC18" s="110"/>
      <c r="BYD18" s="110"/>
      <c r="BYE18" s="110"/>
      <c r="BYF18" s="110"/>
      <c r="BYG18" s="110"/>
      <c r="BYH18" s="110"/>
      <c r="BYI18" s="110"/>
      <c r="BYJ18" s="110"/>
      <c r="BYK18" s="110"/>
      <c r="BYL18" s="110"/>
      <c r="BYM18" s="110"/>
      <c r="BYN18" s="110"/>
      <c r="BYO18" s="110"/>
      <c r="BYP18" s="110"/>
      <c r="BYQ18" s="110"/>
      <c r="BYR18" s="110"/>
      <c r="BYS18" s="110"/>
      <c r="BYT18" s="110"/>
      <c r="BYU18" s="110"/>
      <c r="BYV18" s="110"/>
      <c r="BYW18" s="110"/>
      <c r="BYX18" s="110"/>
      <c r="BYY18" s="110"/>
      <c r="BYZ18" s="110"/>
      <c r="BZA18" s="110"/>
      <c r="BZB18" s="110"/>
      <c r="BZC18" s="110"/>
      <c r="BZD18" s="110"/>
      <c r="BZE18" s="110"/>
      <c r="BZF18" s="110"/>
      <c r="BZG18" s="110"/>
      <c r="BZH18" s="110"/>
      <c r="BZI18" s="110"/>
      <c r="BZJ18" s="110"/>
      <c r="BZK18" s="110"/>
      <c r="BZL18" s="110"/>
      <c r="BZM18" s="110"/>
      <c r="BZN18" s="110"/>
      <c r="BZO18" s="110"/>
      <c r="BZP18" s="110"/>
      <c r="BZQ18" s="110"/>
      <c r="BZR18" s="110"/>
      <c r="BZS18" s="110"/>
      <c r="BZT18" s="110"/>
      <c r="BZU18" s="110"/>
      <c r="BZV18" s="110"/>
      <c r="BZW18" s="110"/>
      <c r="BZX18" s="110"/>
      <c r="BZY18" s="110"/>
      <c r="BZZ18" s="110"/>
      <c r="CAA18" s="110"/>
      <c r="CAB18" s="110"/>
      <c r="CAC18" s="110"/>
      <c r="CAD18" s="110"/>
      <c r="CAE18" s="110"/>
      <c r="CAF18" s="110"/>
      <c r="CAG18" s="110"/>
      <c r="CAH18" s="110"/>
      <c r="CAI18" s="110"/>
      <c r="CAJ18" s="110"/>
      <c r="CAK18" s="110"/>
      <c r="CAL18" s="110"/>
      <c r="CAM18" s="110"/>
      <c r="CAN18" s="110"/>
      <c r="CAO18" s="110"/>
      <c r="CAP18" s="110"/>
      <c r="CAQ18" s="110"/>
      <c r="CAR18" s="110"/>
      <c r="CAS18" s="110"/>
      <c r="CAT18" s="110"/>
      <c r="CAU18" s="110"/>
      <c r="CAV18" s="110"/>
      <c r="CAW18" s="110"/>
      <c r="CAX18" s="110"/>
      <c r="CAY18" s="110"/>
      <c r="CAZ18" s="110"/>
      <c r="CBA18" s="110"/>
      <c r="CBB18" s="110"/>
      <c r="CBC18" s="110"/>
      <c r="CBD18" s="110"/>
      <c r="CBE18" s="110"/>
      <c r="CBF18" s="110"/>
      <c r="CBG18" s="110"/>
      <c r="CBH18" s="110"/>
      <c r="CBI18" s="110"/>
      <c r="CBJ18" s="110"/>
      <c r="CBK18" s="110"/>
      <c r="CBL18" s="110"/>
      <c r="CBM18" s="110"/>
      <c r="CBN18" s="110"/>
      <c r="CBO18" s="110"/>
      <c r="CBP18" s="110"/>
      <c r="CBQ18" s="110"/>
      <c r="CBR18" s="110"/>
      <c r="CBS18" s="110"/>
      <c r="CBT18" s="110"/>
      <c r="CBU18" s="110"/>
      <c r="CBV18" s="110"/>
      <c r="CBW18" s="110"/>
      <c r="CBX18" s="110"/>
      <c r="CBY18" s="110"/>
      <c r="CBZ18" s="110"/>
      <c r="CCA18" s="110"/>
      <c r="CCB18" s="110"/>
      <c r="CCC18" s="110"/>
      <c r="CCD18" s="110"/>
      <c r="CCE18" s="110"/>
      <c r="CCF18" s="110"/>
      <c r="CCG18" s="110"/>
      <c r="CCH18" s="110"/>
      <c r="CCI18" s="110"/>
      <c r="CCJ18" s="110"/>
      <c r="CCK18" s="110"/>
      <c r="CCL18" s="110"/>
      <c r="CCM18" s="110"/>
      <c r="CCN18" s="110"/>
      <c r="CCO18" s="110"/>
      <c r="CCP18" s="110"/>
      <c r="CCQ18" s="110"/>
      <c r="CCR18" s="110"/>
      <c r="CCS18" s="110"/>
      <c r="CCT18" s="110"/>
      <c r="CCU18" s="110"/>
      <c r="CCV18" s="110"/>
      <c r="CCW18" s="110"/>
      <c r="CCX18" s="110"/>
      <c r="CCY18" s="110"/>
      <c r="CCZ18" s="110"/>
      <c r="CDA18" s="110"/>
      <c r="CDB18" s="110"/>
      <c r="CDC18" s="110"/>
      <c r="CDD18" s="110"/>
      <c r="CDE18" s="110"/>
      <c r="CDF18" s="110"/>
      <c r="CDG18" s="110"/>
      <c r="CDH18" s="110"/>
      <c r="CDI18" s="110"/>
      <c r="CDJ18" s="110"/>
      <c r="CDK18" s="110"/>
      <c r="CDL18" s="110"/>
      <c r="CDM18" s="110"/>
      <c r="CDN18" s="110"/>
      <c r="CDO18" s="110"/>
      <c r="CDP18" s="110"/>
      <c r="CDQ18" s="110"/>
      <c r="CDR18" s="110"/>
      <c r="CDS18" s="110"/>
      <c r="CDT18" s="110"/>
      <c r="CDU18" s="110"/>
      <c r="CDV18" s="110"/>
      <c r="CDW18" s="110"/>
      <c r="CDX18" s="110"/>
      <c r="CDY18" s="110"/>
      <c r="CDZ18" s="110"/>
      <c r="CEA18" s="110"/>
      <c r="CEB18" s="110"/>
      <c r="CEC18" s="110"/>
      <c r="CED18" s="110"/>
      <c r="CEE18" s="110"/>
      <c r="CEF18" s="110"/>
      <c r="CEG18" s="110"/>
      <c r="CEH18" s="110"/>
      <c r="CEI18" s="110"/>
      <c r="CEJ18" s="110"/>
      <c r="CEK18" s="110"/>
      <c r="CEL18" s="110"/>
      <c r="CEM18" s="110"/>
      <c r="CEN18" s="110"/>
      <c r="CEO18" s="110"/>
      <c r="CEP18" s="110"/>
      <c r="CEQ18" s="110"/>
      <c r="CER18" s="110"/>
      <c r="CES18" s="110"/>
      <c r="CET18" s="110"/>
      <c r="CEU18" s="110"/>
      <c r="CEV18" s="110"/>
      <c r="CEW18" s="110"/>
      <c r="CEX18" s="110"/>
      <c r="CEY18" s="110"/>
      <c r="CEZ18" s="110"/>
      <c r="CFA18" s="110"/>
      <c r="CFB18" s="110"/>
      <c r="CFC18" s="110"/>
      <c r="CFD18" s="110"/>
      <c r="CFE18" s="110"/>
      <c r="CFF18" s="110"/>
      <c r="CFG18" s="110"/>
      <c r="CFH18" s="110"/>
      <c r="CFI18" s="110"/>
      <c r="CFJ18" s="110"/>
      <c r="CFK18" s="110"/>
      <c r="CFL18" s="110"/>
      <c r="CFM18" s="110"/>
      <c r="CFN18" s="110"/>
      <c r="CFO18" s="110"/>
      <c r="CFP18" s="110"/>
      <c r="CFQ18" s="110"/>
      <c r="CFR18" s="110"/>
      <c r="CFS18" s="110"/>
      <c r="CFT18" s="110"/>
      <c r="CFU18" s="110"/>
      <c r="CFV18" s="110"/>
      <c r="CFW18" s="110"/>
      <c r="CFX18" s="110"/>
      <c r="CFY18" s="110"/>
      <c r="CFZ18" s="110"/>
      <c r="CGA18" s="110"/>
      <c r="CGB18" s="110"/>
      <c r="CGC18" s="110"/>
      <c r="CGD18" s="110"/>
      <c r="CGE18" s="110"/>
      <c r="CGF18" s="110"/>
      <c r="CGG18" s="110"/>
      <c r="CGH18" s="110"/>
      <c r="CGI18" s="110"/>
      <c r="CGJ18" s="110"/>
      <c r="CGK18" s="110"/>
      <c r="CGL18" s="110"/>
      <c r="CGM18" s="110"/>
      <c r="CGN18" s="110"/>
      <c r="CGO18" s="110"/>
      <c r="CGP18" s="110"/>
      <c r="CGQ18" s="110"/>
      <c r="CGR18" s="110"/>
      <c r="CGS18" s="110"/>
      <c r="CGT18" s="110"/>
      <c r="CGU18" s="110"/>
      <c r="CGV18" s="110"/>
      <c r="CGW18" s="110"/>
      <c r="CGX18" s="110"/>
      <c r="CGY18" s="110"/>
      <c r="CGZ18" s="110"/>
      <c r="CHA18" s="110"/>
      <c r="CHB18" s="110"/>
      <c r="CHC18" s="110"/>
      <c r="CHD18" s="110"/>
      <c r="CHE18" s="110"/>
      <c r="CHF18" s="110"/>
      <c r="CHG18" s="110"/>
      <c r="CHH18" s="110"/>
      <c r="CHI18" s="110"/>
      <c r="CHJ18" s="110"/>
      <c r="CHK18" s="110"/>
      <c r="CHL18" s="110"/>
      <c r="CHM18" s="110"/>
      <c r="CHN18" s="110"/>
      <c r="CHO18" s="110"/>
      <c r="CHP18" s="110"/>
      <c r="CHQ18" s="110"/>
      <c r="CHR18" s="110"/>
      <c r="CHS18" s="110"/>
      <c r="CHT18" s="110"/>
      <c r="CHU18" s="110"/>
      <c r="CHV18" s="110"/>
      <c r="CHW18" s="110"/>
      <c r="CHX18" s="110"/>
      <c r="CHY18" s="110"/>
      <c r="CHZ18" s="110"/>
      <c r="CIA18" s="110"/>
      <c r="CIB18" s="110"/>
      <c r="CIC18" s="110"/>
      <c r="CID18" s="110"/>
      <c r="CIE18" s="110"/>
      <c r="CIF18" s="110"/>
      <c r="CIG18" s="110"/>
      <c r="CIH18" s="110"/>
      <c r="CII18" s="110"/>
      <c r="CIJ18" s="110"/>
      <c r="CIK18" s="110"/>
      <c r="CIL18" s="110"/>
      <c r="CIM18" s="110"/>
      <c r="CIN18" s="110"/>
      <c r="CIO18" s="110"/>
      <c r="CIP18" s="110"/>
      <c r="CIQ18" s="110"/>
      <c r="CIR18" s="110"/>
      <c r="CIS18" s="110"/>
      <c r="CIT18" s="110"/>
      <c r="CIU18" s="110"/>
      <c r="CIV18" s="110"/>
      <c r="CIW18" s="110"/>
      <c r="CIX18" s="110"/>
      <c r="CIY18" s="110"/>
      <c r="CIZ18" s="110"/>
      <c r="CJA18" s="110"/>
      <c r="CJB18" s="110"/>
      <c r="CJC18" s="110"/>
      <c r="CJD18" s="110"/>
      <c r="CJE18" s="110"/>
      <c r="CJF18" s="110"/>
      <c r="CJG18" s="110"/>
      <c r="CJH18" s="110"/>
      <c r="CJI18" s="110"/>
      <c r="CJJ18" s="110"/>
      <c r="CJK18" s="110"/>
      <c r="CJL18" s="110"/>
      <c r="CJM18" s="110"/>
      <c r="CJN18" s="110"/>
      <c r="CJO18" s="110"/>
      <c r="CJP18" s="110"/>
      <c r="CJQ18" s="110"/>
      <c r="CJR18" s="110"/>
      <c r="CJS18" s="110"/>
      <c r="CJT18" s="110"/>
      <c r="CJU18" s="110"/>
      <c r="CJV18" s="110"/>
      <c r="CJW18" s="110"/>
      <c r="CJX18" s="110"/>
      <c r="CJY18" s="110"/>
      <c r="CJZ18" s="110"/>
      <c r="CKA18" s="110"/>
      <c r="CKB18" s="110"/>
      <c r="CKC18" s="110"/>
      <c r="CKD18" s="110"/>
      <c r="CKE18" s="110"/>
      <c r="CKF18" s="110"/>
      <c r="CKG18" s="110"/>
      <c r="CKH18" s="110"/>
      <c r="CKI18" s="110"/>
      <c r="CKJ18" s="110"/>
      <c r="CKK18" s="110"/>
      <c r="CKL18" s="110"/>
      <c r="CKM18" s="110"/>
      <c r="CKN18" s="110"/>
      <c r="CKO18" s="110"/>
      <c r="CKP18" s="110"/>
      <c r="CKQ18" s="110"/>
      <c r="CKR18" s="110"/>
      <c r="CKS18" s="110"/>
      <c r="CKT18" s="110"/>
      <c r="CKU18" s="110"/>
      <c r="CKV18" s="110"/>
      <c r="CKW18" s="110"/>
      <c r="CKX18" s="110"/>
      <c r="CKY18" s="110"/>
      <c r="CKZ18" s="110"/>
      <c r="CLA18" s="110"/>
      <c r="CLB18" s="110"/>
      <c r="CLC18" s="110"/>
      <c r="CLD18" s="110"/>
      <c r="CLE18" s="110"/>
      <c r="CLF18" s="110"/>
      <c r="CLG18" s="110"/>
      <c r="CLH18" s="110"/>
      <c r="CLI18" s="110"/>
      <c r="CLJ18" s="110"/>
      <c r="CLK18" s="110"/>
      <c r="CLL18" s="110"/>
      <c r="CLM18" s="110"/>
      <c r="CLN18" s="110"/>
      <c r="CLO18" s="110"/>
      <c r="CLP18" s="110"/>
      <c r="CLQ18" s="110"/>
      <c r="CLR18" s="110"/>
      <c r="CLS18" s="110"/>
      <c r="CLT18" s="110"/>
      <c r="CLU18" s="110"/>
      <c r="CLV18" s="110"/>
      <c r="CLW18" s="110"/>
      <c r="CLX18" s="110"/>
      <c r="CLY18" s="110"/>
      <c r="CLZ18" s="110"/>
      <c r="CMA18" s="110"/>
      <c r="CMB18" s="110"/>
      <c r="CMC18" s="110"/>
      <c r="CMD18" s="110"/>
      <c r="CME18" s="110"/>
      <c r="CMF18" s="110"/>
      <c r="CMG18" s="110"/>
      <c r="CMH18" s="110"/>
      <c r="CMI18" s="110"/>
      <c r="CMJ18" s="110"/>
      <c r="CMK18" s="110"/>
      <c r="CML18" s="110"/>
      <c r="CMM18" s="110"/>
      <c r="CMN18" s="110"/>
      <c r="CMO18" s="110"/>
      <c r="CMP18" s="110"/>
      <c r="CMQ18" s="110"/>
      <c r="CMR18" s="110"/>
      <c r="CMS18" s="110"/>
      <c r="CMT18" s="110"/>
      <c r="CMU18" s="110"/>
      <c r="CMV18" s="110"/>
      <c r="CMW18" s="110"/>
      <c r="CMX18" s="110"/>
      <c r="CMY18" s="110"/>
      <c r="CMZ18" s="110"/>
      <c r="CNA18" s="110"/>
      <c r="CNB18" s="110"/>
      <c r="CNC18" s="110"/>
      <c r="CND18" s="110"/>
      <c r="CNE18" s="110"/>
      <c r="CNF18" s="110"/>
      <c r="CNG18" s="110"/>
      <c r="CNH18" s="110"/>
      <c r="CNI18" s="110"/>
      <c r="CNJ18" s="110"/>
      <c r="CNK18" s="110"/>
      <c r="CNL18" s="110"/>
      <c r="CNM18" s="110"/>
      <c r="CNN18" s="110"/>
      <c r="CNO18" s="110"/>
      <c r="CNP18" s="110"/>
      <c r="CNQ18" s="110"/>
      <c r="CNR18" s="110"/>
      <c r="CNS18" s="110"/>
      <c r="CNT18" s="110"/>
      <c r="CNU18" s="110"/>
      <c r="CNV18" s="110"/>
      <c r="CNW18" s="110"/>
      <c r="CNX18" s="110"/>
      <c r="CNY18" s="110"/>
      <c r="CNZ18" s="110"/>
      <c r="COA18" s="110"/>
      <c r="COB18" s="110"/>
      <c r="COC18" s="110"/>
      <c r="COD18" s="110"/>
      <c r="COE18" s="110"/>
      <c r="COF18" s="110"/>
      <c r="COG18" s="110"/>
      <c r="COH18" s="110"/>
      <c r="COI18" s="110"/>
      <c r="COJ18" s="110"/>
      <c r="COK18" s="110"/>
      <c r="COL18" s="110"/>
      <c r="COM18" s="110"/>
      <c r="CON18" s="110"/>
      <c r="COO18" s="110"/>
      <c r="COP18" s="110"/>
      <c r="COQ18" s="110"/>
      <c r="COR18" s="110"/>
      <c r="COS18" s="110"/>
      <c r="COT18" s="110"/>
      <c r="COU18" s="110"/>
      <c r="COV18" s="110"/>
      <c r="COW18" s="110"/>
      <c r="COX18" s="110"/>
      <c r="COY18" s="110"/>
      <c r="COZ18" s="110"/>
      <c r="CPA18" s="110"/>
      <c r="CPB18" s="110"/>
      <c r="CPC18" s="110"/>
      <c r="CPD18" s="110"/>
      <c r="CPE18" s="110"/>
      <c r="CPF18" s="110"/>
      <c r="CPG18" s="110"/>
      <c r="CPH18" s="110"/>
      <c r="CPI18" s="110"/>
      <c r="CPJ18" s="110"/>
      <c r="CPK18" s="110"/>
      <c r="CPL18" s="110"/>
      <c r="CPM18" s="110"/>
      <c r="CPN18" s="110"/>
      <c r="CPO18" s="110"/>
      <c r="CPP18" s="110"/>
      <c r="CPQ18" s="110"/>
      <c r="CPR18" s="110"/>
      <c r="CPS18" s="110"/>
      <c r="CPT18" s="110"/>
      <c r="CPU18" s="110"/>
      <c r="CPV18" s="110"/>
      <c r="CPW18" s="110"/>
      <c r="CPX18" s="110"/>
      <c r="CPY18" s="110"/>
      <c r="CPZ18" s="110"/>
      <c r="CQA18" s="110"/>
      <c r="CQB18" s="110"/>
      <c r="CQC18" s="110"/>
      <c r="CQD18" s="110"/>
      <c r="CQE18" s="110"/>
      <c r="CQF18" s="110"/>
      <c r="CQG18" s="110"/>
      <c r="CQH18" s="110"/>
      <c r="CQI18" s="110"/>
      <c r="CQJ18" s="110"/>
      <c r="CQK18" s="110"/>
      <c r="CQL18" s="110"/>
      <c r="CQM18" s="110"/>
      <c r="CQN18" s="110"/>
      <c r="CQO18" s="110"/>
      <c r="CQP18" s="110"/>
      <c r="CQQ18" s="110"/>
      <c r="CQR18" s="110"/>
      <c r="CQS18" s="110"/>
      <c r="CQT18" s="110"/>
      <c r="CQU18" s="110"/>
      <c r="CQV18" s="110"/>
      <c r="CQW18" s="110"/>
      <c r="CQX18" s="110"/>
      <c r="CQY18" s="110"/>
      <c r="CQZ18" s="110"/>
      <c r="CRA18" s="110"/>
      <c r="CRB18" s="110"/>
      <c r="CRC18" s="110"/>
      <c r="CRD18" s="110"/>
      <c r="CRE18" s="110"/>
      <c r="CRF18" s="110"/>
      <c r="CRG18" s="110"/>
      <c r="CRH18" s="110"/>
      <c r="CRI18" s="110"/>
      <c r="CRJ18" s="110"/>
      <c r="CRK18" s="110"/>
      <c r="CRL18" s="110"/>
      <c r="CRM18" s="110"/>
      <c r="CRN18" s="110"/>
      <c r="CRO18" s="110"/>
      <c r="CRP18" s="110"/>
      <c r="CRQ18" s="110"/>
      <c r="CRR18" s="110"/>
      <c r="CRS18" s="110"/>
      <c r="CRT18" s="110"/>
      <c r="CRU18" s="110"/>
      <c r="CRV18" s="110"/>
      <c r="CRW18" s="110"/>
      <c r="CRX18" s="110"/>
      <c r="CRY18" s="110"/>
      <c r="CRZ18" s="110"/>
      <c r="CSA18" s="110"/>
      <c r="CSB18" s="110"/>
      <c r="CSC18" s="110"/>
      <c r="CSD18" s="110"/>
      <c r="CSE18" s="110"/>
      <c r="CSF18" s="110"/>
      <c r="CSG18" s="110"/>
      <c r="CSH18" s="110"/>
      <c r="CSI18" s="110"/>
      <c r="CSJ18" s="110"/>
      <c r="CSK18" s="110"/>
      <c r="CSL18" s="110"/>
      <c r="CSM18" s="110"/>
      <c r="CSN18" s="110"/>
      <c r="CSO18" s="110"/>
      <c r="CSP18" s="110"/>
      <c r="CSQ18" s="110"/>
      <c r="CSR18" s="110"/>
      <c r="CSS18" s="110"/>
      <c r="CST18" s="110"/>
      <c r="CSU18" s="110"/>
      <c r="CSV18" s="110"/>
      <c r="CSW18" s="110"/>
      <c r="CSX18" s="110"/>
      <c r="CSY18" s="110"/>
      <c r="CSZ18" s="110"/>
      <c r="CTA18" s="110"/>
      <c r="CTB18" s="110"/>
      <c r="CTC18" s="110"/>
      <c r="CTD18" s="110"/>
      <c r="CTE18" s="110"/>
      <c r="CTF18" s="110"/>
      <c r="CTG18" s="110"/>
      <c r="CTH18" s="110"/>
      <c r="CTI18" s="110"/>
      <c r="CTJ18" s="110"/>
      <c r="CTK18" s="110"/>
      <c r="CTL18" s="110"/>
      <c r="CTM18" s="110"/>
      <c r="CTN18" s="110"/>
      <c r="CTO18" s="110"/>
      <c r="CTP18" s="110"/>
      <c r="CTQ18" s="110"/>
      <c r="CTR18" s="110"/>
      <c r="CTS18" s="110"/>
      <c r="CTT18" s="110"/>
      <c r="CTU18" s="110"/>
      <c r="CTV18" s="110"/>
      <c r="CTW18" s="110"/>
      <c r="CTX18" s="110"/>
      <c r="CTY18" s="110"/>
      <c r="CTZ18" s="110"/>
      <c r="CUA18" s="110"/>
      <c r="CUB18" s="110"/>
      <c r="CUC18" s="110"/>
      <c r="CUD18" s="110"/>
      <c r="CUE18" s="110"/>
      <c r="CUF18" s="110"/>
      <c r="CUG18" s="110"/>
      <c r="CUH18" s="110"/>
      <c r="CUI18" s="110"/>
      <c r="CUJ18" s="110"/>
      <c r="CUK18" s="110"/>
      <c r="CUL18" s="110"/>
      <c r="CUM18" s="110"/>
      <c r="CUN18" s="110"/>
      <c r="CUO18" s="110"/>
      <c r="CUP18" s="110"/>
      <c r="CUQ18" s="110"/>
      <c r="CUR18" s="110"/>
      <c r="CUS18" s="110"/>
      <c r="CUT18" s="110"/>
      <c r="CUU18" s="110"/>
      <c r="CUV18" s="110"/>
      <c r="CUW18" s="110"/>
      <c r="CUX18" s="110"/>
      <c r="CUY18" s="110"/>
      <c r="CUZ18" s="110"/>
      <c r="CVA18" s="110"/>
      <c r="CVB18" s="110"/>
      <c r="CVC18" s="110"/>
      <c r="CVD18" s="110"/>
      <c r="CVE18" s="110"/>
      <c r="CVF18" s="110"/>
      <c r="CVG18" s="110"/>
      <c r="CVH18" s="110"/>
      <c r="CVI18" s="110"/>
      <c r="CVJ18" s="110"/>
      <c r="CVK18" s="110"/>
      <c r="CVL18" s="110"/>
      <c r="CVM18" s="110"/>
      <c r="CVN18" s="110"/>
      <c r="CVO18" s="110"/>
      <c r="CVP18" s="110"/>
      <c r="CVQ18" s="110"/>
      <c r="CVR18" s="110"/>
      <c r="CVS18" s="110"/>
      <c r="CVT18" s="110"/>
      <c r="CVU18" s="110"/>
      <c r="CVV18" s="110"/>
      <c r="CVW18" s="110"/>
      <c r="CVX18" s="110"/>
      <c r="CVY18" s="110"/>
      <c r="CVZ18" s="110"/>
      <c r="CWA18" s="110"/>
      <c r="CWB18" s="110"/>
      <c r="CWC18" s="110"/>
      <c r="CWD18" s="110"/>
      <c r="CWE18" s="110"/>
      <c r="CWF18" s="110"/>
      <c r="CWG18" s="110"/>
      <c r="CWH18" s="110"/>
      <c r="CWI18" s="110"/>
      <c r="CWJ18" s="110"/>
      <c r="CWK18" s="110"/>
      <c r="CWL18" s="110"/>
      <c r="CWM18" s="110"/>
      <c r="CWN18" s="110"/>
      <c r="CWO18" s="110"/>
      <c r="CWP18" s="110"/>
      <c r="CWQ18" s="110"/>
      <c r="CWR18" s="110"/>
      <c r="CWS18" s="110"/>
      <c r="CWT18" s="110"/>
      <c r="CWU18" s="110"/>
      <c r="CWV18" s="110"/>
      <c r="CWW18" s="110"/>
      <c r="CWX18" s="110"/>
      <c r="CWY18" s="110"/>
      <c r="CWZ18" s="110"/>
      <c r="CXA18" s="110"/>
      <c r="CXB18" s="110"/>
      <c r="CXC18" s="110"/>
      <c r="CXD18" s="110"/>
      <c r="CXE18" s="110"/>
      <c r="CXF18" s="110"/>
      <c r="CXG18" s="110"/>
      <c r="CXH18" s="110"/>
      <c r="CXI18" s="110"/>
      <c r="CXJ18" s="110"/>
      <c r="CXK18" s="110"/>
      <c r="CXL18" s="110"/>
      <c r="CXM18" s="110"/>
      <c r="CXN18" s="110"/>
      <c r="CXO18" s="110"/>
      <c r="CXP18" s="110"/>
      <c r="CXQ18" s="110"/>
      <c r="CXR18" s="110"/>
      <c r="CXS18" s="110"/>
      <c r="CXT18" s="110"/>
      <c r="CXU18" s="110"/>
      <c r="CXV18" s="110"/>
      <c r="CXW18" s="110"/>
      <c r="CXX18" s="110"/>
      <c r="CXY18" s="110"/>
      <c r="CXZ18" s="110"/>
      <c r="CYA18" s="110"/>
      <c r="CYB18" s="110"/>
      <c r="CYC18" s="110"/>
      <c r="CYD18" s="110"/>
      <c r="CYE18" s="110"/>
      <c r="CYF18" s="110"/>
      <c r="CYG18" s="110"/>
      <c r="CYH18" s="110"/>
      <c r="CYI18" s="110"/>
      <c r="CYJ18" s="110"/>
      <c r="CYK18" s="110"/>
      <c r="CYL18" s="110"/>
      <c r="CYM18" s="110"/>
      <c r="CYN18" s="110"/>
      <c r="CYO18" s="110"/>
      <c r="CYP18" s="110"/>
      <c r="CYQ18" s="110"/>
      <c r="CYR18" s="110"/>
      <c r="CYS18" s="110"/>
      <c r="CYT18" s="110"/>
      <c r="CYU18" s="110"/>
      <c r="CYV18" s="110"/>
      <c r="CYW18" s="110"/>
      <c r="CYX18" s="110"/>
      <c r="CYY18" s="110"/>
      <c r="CYZ18" s="110"/>
      <c r="CZA18" s="110"/>
      <c r="CZB18" s="110"/>
      <c r="CZC18" s="110"/>
      <c r="CZD18" s="110"/>
      <c r="CZE18" s="110"/>
      <c r="CZF18" s="110"/>
      <c r="CZG18" s="110"/>
      <c r="CZH18" s="110"/>
      <c r="CZI18" s="110"/>
      <c r="CZJ18" s="110"/>
      <c r="CZK18" s="110"/>
      <c r="CZL18" s="110"/>
      <c r="CZM18" s="110"/>
      <c r="CZN18" s="110"/>
      <c r="CZO18" s="110"/>
      <c r="CZP18" s="110"/>
      <c r="CZQ18" s="110"/>
      <c r="CZR18" s="110"/>
      <c r="CZS18" s="110"/>
      <c r="CZT18" s="110"/>
      <c r="CZU18" s="110"/>
      <c r="CZV18" s="110"/>
      <c r="CZW18" s="110"/>
      <c r="CZX18" s="110"/>
      <c r="CZY18" s="110"/>
      <c r="CZZ18" s="110"/>
      <c r="DAA18" s="110"/>
      <c r="DAB18" s="110"/>
      <c r="DAC18" s="110"/>
      <c r="DAD18" s="110"/>
      <c r="DAE18" s="110"/>
      <c r="DAF18" s="110"/>
      <c r="DAG18" s="110"/>
      <c r="DAH18" s="110"/>
      <c r="DAI18" s="110"/>
      <c r="DAJ18" s="110"/>
      <c r="DAK18" s="110"/>
      <c r="DAL18" s="110"/>
      <c r="DAM18" s="110"/>
      <c r="DAN18" s="110"/>
      <c r="DAO18" s="110"/>
      <c r="DAP18" s="110"/>
      <c r="DAQ18" s="110"/>
      <c r="DAR18" s="110"/>
      <c r="DAS18" s="110"/>
      <c r="DAT18" s="110"/>
      <c r="DAU18" s="110"/>
      <c r="DAV18" s="110"/>
      <c r="DAW18" s="110"/>
      <c r="DAX18" s="110"/>
      <c r="DAY18" s="110"/>
      <c r="DAZ18" s="110"/>
      <c r="DBA18" s="110"/>
      <c r="DBB18" s="110"/>
      <c r="DBC18" s="110"/>
      <c r="DBD18" s="110"/>
      <c r="DBE18" s="110"/>
      <c r="DBF18" s="110"/>
      <c r="DBG18" s="110"/>
      <c r="DBH18" s="110"/>
      <c r="DBI18" s="110"/>
      <c r="DBJ18" s="110"/>
      <c r="DBK18" s="110"/>
      <c r="DBL18" s="110"/>
      <c r="DBM18" s="110"/>
      <c r="DBN18" s="110"/>
      <c r="DBO18" s="110"/>
      <c r="DBP18" s="110"/>
      <c r="DBQ18" s="110"/>
      <c r="DBR18" s="110"/>
      <c r="DBS18" s="110"/>
      <c r="DBT18" s="110"/>
      <c r="DBU18" s="110"/>
      <c r="DBV18" s="110"/>
      <c r="DBW18" s="110"/>
      <c r="DBX18" s="110"/>
      <c r="DBY18" s="110"/>
      <c r="DBZ18" s="110"/>
      <c r="DCA18" s="110"/>
      <c r="DCB18" s="110"/>
      <c r="DCC18" s="110"/>
      <c r="DCD18" s="110"/>
      <c r="DCE18" s="110"/>
      <c r="DCF18" s="110"/>
      <c r="DCG18" s="110"/>
      <c r="DCH18" s="110"/>
      <c r="DCI18" s="110"/>
      <c r="DCJ18" s="110"/>
      <c r="DCK18" s="110"/>
      <c r="DCL18" s="110"/>
      <c r="DCM18" s="110"/>
      <c r="DCN18" s="110"/>
      <c r="DCO18" s="110"/>
      <c r="DCP18" s="110"/>
      <c r="DCQ18" s="110"/>
      <c r="DCR18" s="110"/>
      <c r="DCS18" s="110"/>
      <c r="DCT18" s="110"/>
      <c r="DCU18" s="110"/>
      <c r="DCV18" s="110"/>
      <c r="DCW18" s="110"/>
      <c r="DCX18" s="110"/>
      <c r="DCY18" s="110"/>
      <c r="DCZ18" s="110"/>
      <c r="DDA18" s="110"/>
      <c r="DDB18" s="110"/>
      <c r="DDC18" s="110"/>
      <c r="DDD18" s="110"/>
      <c r="DDE18" s="110"/>
      <c r="DDF18" s="110"/>
      <c r="DDG18" s="110"/>
      <c r="DDH18" s="110"/>
      <c r="DDI18" s="110"/>
      <c r="DDJ18" s="110"/>
      <c r="DDK18" s="110"/>
      <c r="DDL18" s="110"/>
      <c r="DDM18" s="110"/>
      <c r="DDN18" s="110"/>
      <c r="DDO18" s="110"/>
      <c r="DDP18" s="110"/>
      <c r="DDQ18" s="110"/>
      <c r="DDR18" s="110"/>
      <c r="DDS18" s="110"/>
      <c r="DDT18" s="110"/>
      <c r="DDU18" s="110"/>
      <c r="DDV18" s="110"/>
      <c r="DDW18" s="110"/>
      <c r="DDX18" s="110"/>
      <c r="DDY18" s="110"/>
      <c r="DDZ18" s="110"/>
      <c r="DEA18" s="110"/>
      <c r="DEB18" s="110"/>
      <c r="DEC18" s="110"/>
      <c r="DED18" s="110"/>
      <c r="DEE18" s="110"/>
      <c r="DEF18" s="110"/>
      <c r="DEG18" s="110"/>
      <c r="DEH18" s="110"/>
      <c r="DEI18" s="110"/>
      <c r="DEJ18" s="110"/>
      <c r="DEK18" s="110"/>
      <c r="DEL18" s="110"/>
      <c r="DEM18" s="110"/>
      <c r="DEN18" s="110"/>
      <c r="DEO18" s="110"/>
      <c r="DEP18" s="110"/>
      <c r="DEQ18" s="110"/>
      <c r="DER18" s="110"/>
      <c r="DES18" s="110"/>
      <c r="DET18" s="110"/>
      <c r="DEU18" s="110"/>
      <c r="DEV18" s="110"/>
      <c r="DEW18" s="110"/>
      <c r="DEX18" s="110"/>
      <c r="DEY18" s="110"/>
      <c r="DEZ18" s="110"/>
      <c r="DFA18" s="110"/>
      <c r="DFB18" s="110"/>
      <c r="DFC18" s="110"/>
      <c r="DFD18" s="110"/>
      <c r="DFE18" s="110"/>
      <c r="DFF18" s="110"/>
      <c r="DFG18" s="110"/>
      <c r="DFH18" s="110"/>
      <c r="DFI18" s="110"/>
      <c r="DFJ18" s="110"/>
      <c r="DFK18" s="110"/>
      <c r="DFL18" s="110"/>
      <c r="DFM18" s="110"/>
      <c r="DFN18" s="110"/>
      <c r="DFO18" s="110"/>
      <c r="DFP18" s="110"/>
      <c r="DFQ18" s="110"/>
      <c r="DFR18" s="110"/>
      <c r="DFS18" s="110"/>
      <c r="DFT18" s="110"/>
      <c r="DFU18" s="110"/>
      <c r="DFV18" s="110"/>
      <c r="DFW18" s="110"/>
      <c r="DFX18" s="110"/>
      <c r="DFY18" s="110"/>
      <c r="DFZ18" s="110"/>
      <c r="DGA18" s="110"/>
      <c r="DGB18" s="110"/>
      <c r="DGC18" s="110"/>
      <c r="DGD18" s="110"/>
      <c r="DGE18" s="110"/>
      <c r="DGF18" s="110"/>
      <c r="DGG18" s="110"/>
      <c r="DGH18" s="110"/>
      <c r="DGI18" s="110"/>
      <c r="DGJ18" s="110"/>
      <c r="DGK18" s="110"/>
      <c r="DGL18" s="110"/>
      <c r="DGM18" s="110"/>
      <c r="DGN18" s="110"/>
      <c r="DGO18" s="110"/>
      <c r="DGP18" s="110"/>
      <c r="DGQ18" s="110"/>
      <c r="DGR18" s="110"/>
      <c r="DGS18" s="110"/>
      <c r="DGT18" s="110"/>
      <c r="DGU18" s="110"/>
      <c r="DGV18" s="110"/>
      <c r="DGW18" s="110"/>
      <c r="DGX18" s="110"/>
      <c r="DGY18" s="110"/>
      <c r="DGZ18" s="110"/>
      <c r="DHA18" s="110"/>
      <c r="DHB18" s="110"/>
      <c r="DHC18" s="110"/>
      <c r="DHD18" s="110"/>
      <c r="DHE18" s="110"/>
      <c r="DHF18" s="110"/>
      <c r="DHG18" s="110"/>
      <c r="DHH18" s="110"/>
      <c r="DHI18" s="110"/>
      <c r="DHJ18" s="110"/>
      <c r="DHK18" s="110"/>
      <c r="DHL18" s="110"/>
      <c r="DHM18" s="110"/>
      <c r="DHN18" s="110"/>
      <c r="DHO18" s="110"/>
      <c r="DHP18" s="110"/>
      <c r="DHQ18" s="110"/>
      <c r="DHR18" s="110"/>
      <c r="DHS18" s="110"/>
      <c r="DHT18" s="110"/>
      <c r="DHU18" s="110"/>
      <c r="DHV18" s="110"/>
      <c r="DHW18" s="110"/>
      <c r="DHX18" s="110"/>
      <c r="DHY18" s="110"/>
      <c r="DHZ18" s="110"/>
      <c r="DIA18" s="110"/>
      <c r="DIB18" s="110"/>
      <c r="DIC18" s="110"/>
      <c r="DID18" s="110"/>
      <c r="DIE18" s="110"/>
      <c r="DIF18" s="110"/>
      <c r="DIG18" s="110"/>
      <c r="DIH18" s="110"/>
      <c r="DII18" s="110"/>
      <c r="DIJ18" s="110"/>
      <c r="DIK18" s="110"/>
      <c r="DIL18" s="110"/>
      <c r="DIM18" s="110"/>
      <c r="DIN18" s="110"/>
      <c r="DIO18" s="110"/>
      <c r="DIP18" s="110"/>
      <c r="DIQ18" s="110"/>
      <c r="DIR18" s="110"/>
      <c r="DIS18" s="110"/>
      <c r="DIT18" s="110"/>
      <c r="DIU18" s="110"/>
      <c r="DIV18" s="110"/>
      <c r="DIW18" s="110"/>
      <c r="DIX18" s="110"/>
      <c r="DIY18" s="110"/>
      <c r="DIZ18" s="110"/>
      <c r="DJA18" s="110"/>
      <c r="DJB18" s="110"/>
      <c r="DJC18" s="110"/>
      <c r="DJD18" s="110"/>
      <c r="DJE18" s="110"/>
      <c r="DJF18" s="110"/>
      <c r="DJG18" s="110"/>
      <c r="DJH18" s="110"/>
      <c r="DJI18" s="110"/>
      <c r="DJJ18" s="110"/>
      <c r="DJK18" s="110"/>
      <c r="DJL18" s="110"/>
      <c r="DJM18" s="110"/>
      <c r="DJN18" s="110"/>
      <c r="DJO18" s="110"/>
      <c r="DJP18" s="110"/>
      <c r="DJQ18" s="110"/>
      <c r="DJR18" s="110"/>
      <c r="DJS18" s="110"/>
      <c r="DJT18" s="110"/>
      <c r="DJU18" s="110"/>
      <c r="DJV18" s="110"/>
      <c r="DJW18" s="110"/>
      <c r="DJX18" s="110"/>
      <c r="DJY18" s="110"/>
      <c r="DJZ18" s="110"/>
      <c r="DKA18" s="110"/>
      <c r="DKB18" s="110"/>
      <c r="DKC18" s="110"/>
      <c r="DKD18" s="110"/>
      <c r="DKE18" s="110"/>
      <c r="DKF18" s="110"/>
      <c r="DKG18" s="110"/>
      <c r="DKH18" s="110"/>
      <c r="DKI18" s="110"/>
      <c r="DKJ18" s="110"/>
      <c r="DKK18" s="110"/>
      <c r="DKL18" s="110"/>
      <c r="DKM18" s="110"/>
      <c r="DKN18" s="110"/>
      <c r="DKO18" s="110"/>
      <c r="DKP18" s="110"/>
      <c r="DKQ18" s="110"/>
      <c r="DKR18" s="110"/>
      <c r="DKS18" s="110"/>
      <c r="DKT18" s="110"/>
      <c r="DKU18" s="110"/>
      <c r="DKV18" s="110"/>
      <c r="DKW18" s="110"/>
      <c r="DKX18" s="110"/>
      <c r="DKY18" s="110"/>
      <c r="DKZ18" s="110"/>
      <c r="DLA18" s="110"/>
      <c r="DLB18" s="110"/>
      <c r="DLC18" s="110"/>
      <c r="DLD18" s="110"/>
      <c r="DLE18" s="110"/>
      <c r="DLF18" s="110"/>
      <c r="DLG18" s="110"/>
      <c r="DLH18" s="110"/>
      <c r="DLI18" s="110"/>
      <c r="DLJ18" s="110"/>
      <c r="DLK18" s="110"/>
      <c r="DLL18" s="110"/>
      <c r="DLM18" s="110"/>
      <c r="DLN18" s="110"/>
      <c r="DLO18" s="110"/>
      <c r="DLP18" s="110"/>
      <c r="DLQ18" s="110"/>
      <c r="DLR18" s="110"/>
      <c r="DLS18" s="110"/>
      <c r="DLT18" s="110"/>
      <c r="DLU18" s="110"/>
      <c r="DLV18" s="110"/>
      <c r="DLW18" s="110"/>
      <c r="DLX18" s="110"/>
      <c r="DLY18" s="110"/>
      <c r="DLZ18" s="110"/>
      <c r="DMA18" s="110"/>
      <c r="DMB18" s="110"/>
      <c r="DMC18" s="110"/>
      <c r="DMD18" s="110"/>
      <c r="DME18" s="110"/>
      <c r="DMF18" s="110"/>
      <c r="DMG18" s="110"/>
      <c r="DMH18" s="110"/>
      <c r="DMI18" s="110"/>
      <c r="DMJ18" s="110"/>
      <c r="DMK18" s="110"/>
      <c r="DML18" s="110"/>
      <c r="DMM18" s="110"/>
      <c r="DMN18" s="110"/>
      <c r="DMO18" s="110"/>
      <c r="DMP18" s="110"/>
      <c r="DMQ18" s="110"/>
      <c r="DMR18" s="110"/>
      <c r="DMS18" s="110"/>
      <c r="DMT18" s="110"/>
      <c r="DMU18" s="110"/>
      <c r="DMV18" s="110"/>
      <c r="DMW18" s="110"/>
      <c r="DMX18" s="110"/>
      <c r="DMY18" s="110"/>
      <c r="DMZ18" s="110"/>
      <c r="DNA18" s="110"/>
      <c r="DNB18" s="110"/>
      <c r="DNC18" s="110"/>
      <c r="DND18" s="110"/>
      <c r="DNE18" s="110"/>
      <c r="DNF18" s="110"/>
      <c r="DNG18" s="110"/>
      <c r="DNH18" s="110"/>
      <c r="DNI18" s="110"/>
      <c r="DNJ18" s="110"/>
      <c r="DNK18" s="110"/>
      <c r="DNL18" s="110"/>
      <c r="DNM18" s="110"/>
      <c r="DNN18" s="110"/>
      <c r="DNO18" s="110"/>
      <c r="DNP18" s="110"/>
      <c r="DNQ18" s="110"/>
      <c r="DNR18" s="110"/>
      <c r="DNS18" s="110"/>
      <c r="DNT18" s="110"/>
      <c r="DNU18" s="110"/>
      <c r="DNV18" s="110"/>
      <c r="DNW18" s="110"/>
      <c r="DNX18" s="110"/>
      <c r="DNY18" s="110"/>
      <c r="DNZ18" s="110"/>
      <c r="DOA18" s="110"/>
      <c r="DOB18" s="110"/>
      <c r="DOC18" s="110"/>
      <c r="DOD18" s="110"/>
      <c r="DOE18" s="110"/>
      <c r="DOF18" s="110"/>
      <c r="DOG18" s="110"/>
      <c r="DOH18" s="110"/>
      <c r="DOI18" s="110"/>
      <c r="DOJ18" s="110"/>
      <c r="DOK18" s="110"/>
      <c r="DOL18" s="110"/>
      <c r="DOM18" s="110"/>
      <c r="DON18" s="110"/>
      <c r="DOO18" s="110"/>
      <c r="DOP18" s="110"/>
      <c r="DOQ18" s="110"/>
      <c r="DOR18" s="110"/>
      <c r="DOS18" s="110"/>
      <c r="DOT18" s="110"/>
      <c r="DOU18" s="110"/>
      <c r="DOV18" s="110"/>
      <c r="DOW18" s="110"/>
      <c r="DOX18" s="110"/>
      <c r="DOY18" s="110"/>
      <c r="DOZ18" s="110"/>
      <c r="DPA18" s="110"/>
      <c r="DPB18" s="110"/>
      <c r="DPC18" s="110"/>
      <c r="DPD18" s="110"/>
      <c r="DPE18" s="110"/>
      <c r="DPF18" s="110"/>
      <c r="DPG18" s="110"/>
      <c r="DPH18" s="110"/>
      <c r="DPI18" s="110"/>
      <c r="DPJ18" s="110"/>
      <c r="DPK18" s="110"/>
      <c r="DPL18" s="110"/>
      <c r="DPM18" s="110"/>
      <c r="DPN18" s="110"/>
      <c r="DPO18" s="110"/>
      <c r="DPP18" s="110"/>
      <c r="DPQ18" s="110"/>
      <c r="DPR18" s="110"/>
      <c r="DPS18" s="110"/>
      <c r="DPT18" s="110"/>
      <c r="DPU18" s="110"/>
      <c r="DPV18" s="110"/>
      <c r="DPW18" s="110"/>
      <c r="DPX18" s="110"/>
      <c r="DPY18" s="110"/>
      <c r="DPZ18" s="110"/>
      <c r="DQA18" s="110"/>
      <c r="DQB18" s="110"/>
      <c r="DQC18" s="110"/>
      <c r="DQD18" s="110"/>
      <c r="DQE18" s="110"/>
      <c r="DQF18" s="110"/>
      <c r="DQG18" s="110"/>
      <c r="DQH18" s="110"/>
      <c r="DQI18" s="110"/>
      <c r="DQJ18" s="110"/>
      <c r="DQK18" s="110"/>
      <c r="DQL18" s="110"/>
      <c r="DQM18" s="110"/>
      <c r="DQN18" s="110"/>
      <c r="DQO18" s="110"/>
      <c r="DQP18" s="110"/>
      <c r="DQQ18" s="110"/>
      <c r="DQR18" s="110"/>
      <c r="DQS18" s="110"/>
      <c r="DQT18" s="110"/>
      <c r="DQU18" s="110"/>
      <c r="DQV18" s="110"/>
      <c r="DQW18" s="110"/>
      <c r="DQX18" s="110"/>
      <c r="DQY18" s="110"/>
      <c r="DQZ18" s="110"/>
      <c r="DRA18" s="110"/>
      <c r="DRB18" s="110"/>
      <c r="DRC18" s="110"/>
      <c r="DRD18" s="110"/>
      <c r="DRE18" s="110"/>
      <c r="DRF18" s="110"/>
      <c r="DRG18" s="110"/>
      <c r="DRH18" s="110"/>
      <c r="DRI18" s="110"/>
      <c r="DRJ18" s="110"/>
      <c r="DRK18" s="110"/>
      <c r="DRL18" s="110"/>
      <c r="DRM18" s="110"/>
      <c r="DRN18" s="110"/>
      <c r="DRO18" s="110"/>
      <c r="DRP18" s="110"/>
      <c r="DRQ18" s="110"/>
      <c r="DRR18" s="110"/>
      <c r="DRS18" s="110"/>
      <c r="DRT18" s="110"/>
      <c r="DRU18" s="110"/>
      <c r="DRV18" s="110"/>
      <c r="DRW18" s="110"/>
      <c r="DRX18" s="110"/>
      <c r="DRY18" s="110"/>
      <c r="DRZ18" s="110"/>
      <c r="DSA18" s="110"/>
      <c r="DSB18" s="110"/>
      <c r="DSC18" s="110"/>
      <c r="DSD18" s="110"/>
      <c r="DSE18" s="110"/>
      <c r="DSF18" s="110"/>
      <c r="DSG18" s="110"/>
      <c r="DSH18" s="110"/>
      <c r="DSI18" s="110"/>
      <c r="DSJ18" s="110"/>
      <c r="DSK18" s="110"/>
      <c r="DSL18" s="110"/>
      <c r="DSM18" s="110"/>
      <c r="DSN18" s="110"/>
      <c r="DSO18" s="110"/>
      <c r="DSP18" s="110"/>
      <c r="DSQ18" s="110"/>
      <c r="DSR18" s="110"/>
      <c r="DSS18" s="110"/>
      <c r="DST18" s="110"/>
      <c r="DSU18" s="110"/>
      <c r="DSV18" s="110"/>
      <c r="DSW18" s="110"/>
      <c r="DSX18" s="110"/>
      <c r="DSY18" s="110"/>
      <c r="DSZ18" s="110"/>
      <c r="DTA18" s="110"/>
      <c r="DTB18" s="110"/>
      <c r="DTC18" s="110"/>
      <c r="DTD18" s="110"/>
      <c r="DTE18" s="110"/>
      <c r="DTF18" s="110"/>
      <c r="DTG18" s="110"/>
      <c r="DTH18" s="110"/>
      <c r="DTI18" s="110"/>
      <c r="DTJ18" s="110"/>
      <c r="DTK18" s="110"/>
      <c r="DTL18" s="110"/>
      <c r="DTM18" s="110"/>
      <c r="DTN18" s="110"/>
      <c r="DTO18" s="110"/>
      <c r="DTP18" s="110"/>
      <c r="DTQ18" s="110"/>
      <c r="DTR18" s="110"/>
      <c r="DTS18" s="110"/>
      <c r="DTT18" s="110"/>
      <c r="DTU18" s="110"/>
      <c r="DTV18" s="110"/>
      <c r="DTW18" s="110"/>
      <c r="DTX18" s="110"/>
      <c r="DTY18" s="110"/>
      <c r="DTZ18" s="110"/>
      <c r="DUA18" s="110"/>
      <c r="DUB18" s="110"/>
      <c r="DUC18" s="110"/>
      <c r="DUD18" s="110"/>
      <c r="DUE18" s="110"/>
      <c r="DUF18" s="110"/>
      <c r="DUG18" s="110"/>
      <c r="DUH18" s="110"/>
      <c r="DUI18" s="110"/>
      <c r="DUJ18" s="110"/>
      <c r="DUK18" s="110"/>
      <c r="DUL18" s="110"/>
      <c r="DUM18" s="110"/>
      <c r="DUN18" s="110"/>
      <c r="DUO18" s="110"/>
      <c r="DUP18" s="110"/>
      <c r="DUQ18" s="110"/>
      <c r="DUR18" s="110"/>
      <c r="DUS18" s="110"/>
      <c r="DUT18" s="110"/>
      <c r="DUU18" s="110"/>
      <c r="DUV18" s="110"/>
      <c r="DUW18" s="110"/>
      <c r="DUX18" s="110"/>
      <c r="DUY18" s="110"/>
      <c r="DUZ18" s="110"/>
      <c r="DVA18" s="110"/>
      <c r="DVB18" s="110"/>
      <c r="DVC18" s="110"/>
      <c r="DVD18" s="110"/>
      <c r="DVE18" s="110"/>
      <c r="DVF18" s="110"/>
      <c r="DVG18" s="110"/>
      <c r="DVH18" s="110"/>
      <c r="DVI18" s="110"/>
      <c r="DVJ18" s="110"/>
      <c r="DVK18" s="110"/>
      <c r="DVL18" s="110"/>
      <c r="DVM18" s="110"/>
      <c r="DVN18" s="110"/>
      <c r="DVO18" s="110"/>
      <c r="DVP18" s="110"/>
      <c r="DVQ18" s="110"/>
      <c r="DVR18" s="110"/>
      <c r="DVS18" s="110"/>
      <c r="DVT18" s="110"/>
      <c r="DVU18" s="110"/>
      <c r="DVV18" s="110"/>
      <c r="DVW18" s="110"/>
      <c r="DVX18" s="110"/>
      <c r="DVY18" s="110"/>
      <c r="DVZ18" s="110"/>
      <c r="DWA18" s="110"/>
      <c r="DWB18" s="110"/>
      <c r="DWC18" s="110"/>
      <c r="DWD18" s="110"/>
      <c r="DWE18" s="110"/>
      <c r="DWF18" s="110"/>
      <c r="DWG18" s="110"/>
      <c r="DWH18" s="110"/>
      <c r="DWI18" s="110"/>
      <c r="DWJ18" s="110"/>
      <c r="DWK18" s="110"/>
      <c r="DWL18" s="110"/>
      <c r="DWM18" s="110"/>
      <c r="DWN18" s="110"/>
      <c r="DWO18" s="110"/>
      <c r="DWP18" s="110"/>
      <c r="DWQ18" s="110"/>
      <c r="DWR18" s="110"/>
      <c r="DWS18" s="110"/>
      <c r="DWT18" s="110"/>
      <c r="DWU18" s="110"/>
      <c r="DWV18" s="110"/>
      <c r="DWW18" s="110"/>
      <c r="DWX18" s="110"/>
      <c r="DWY18" s="110"/>
      <c r="DWZ18" s="110"/>
      <c r="DXA18" s="110"/>
      <c r="DXB18" s="110"/>
      <c r="DXC18" s="110"/>
      <c r="DXD18" s="110"/>
      <c r="DXE18" s="110"/>
      <c r="DXF18" s="110"/>
      <c r="DXG18" s="110"/>
      <c r="DXH18" s="110"/>
      <c r="DXI18" s="110"/>
      <c r="DXJ18" s="110"/>
      <c r="DXK18" s="110"/>
      <c r="DXL18" s="110"/>
      <c r="DXM18" s="110"/>
      <c r="DXN18" s="110"/>
      <c r="DXO18" s="110"/>
      <c r="DXP18" s="110"/>
      <c r="DXQ18" s="110"/>
      <c r="DXR18" s="110"/>
      <c r="DXS18" s="110"/>
      <c r="DXT18" s="110"/>
      <c r="DXU18" s="110"/>
      <c r="DXV18" s="110"/>
      <c r="DXW18" s="110"/>
      <c r="DXX18" s="110"/>
      <c r="DXY18" s="110"/>
      <c r="DXZ18" s="110"/>
      <c r="DYA18" s="110"/>
      <c r="DYB18" s="110"/>
      <c r="DYC18" s="110"/>
      <c r="DYD18" s="110"/>
      <c r="DYE18" s="110"/>
      <c r="DYF18" s="110"/>
      <c r="DYG18" s="110"/>
      <c r="DYH18" s="110"/>
      <c r="DYI18" s="110"/>
      <c r="DYJ18" s="110"/>
      <c r="DYK18" s="110"/>
      <c r="DYL18" s="110"/>
      <c r="DYM18" s="110"/>
      <c r="DYN18" s="110"/>
      <c r="DYO18" s="110"/>
      <c r="DYP18" s="110"/>
      <c r="DYQ18" s="110"/>
      <c r="DYR18" s="110"/>
      <c r="DYS18" s="110"/>
      <c r="DYT18" s="110"/>
      <c r="DYU18" s="110"/>
      <c r="DYV18" s="110"/>
      <c r="DYW18" s="110"/>
      <c r="DYX18" s="110"/>
      <c r="DYY18" s="110"/>
      <c r="DYZ18" s="110"/>
      <c r="DZA18" s="110"/>
      <c r="DZB18" s="110"/>
      <c r="DZC18" s="110"/>
      <c r="DZD18" s="110"/>
      <c r="DZE18" s="110"/>
      <c r="DZF18" s="110"/>
      <c r="DZG18" s="110"/>
      <c r="DZH18" s="110"/>
      <c r="DZI18" s="110"/>
      <c r="DZJ18" s="110"/>
      <c r="DZK18" s="110"/>
      <c r="DZL18" s="110"/>
      <c r="DZM18" s="110"/>
      <c r="DZN18" s="110"/>
      <c r="DZO18" s="110"/>
      <c r="DZP18" s="110"/>
      <c r="DZQ18" s="110"/>
      <c r="DZR18" s="110"/>
      <c r="DZS18" s="110"/>
      <c r="DZT18" s="110"/>
      <c r="DZU18" s="110"/>
      <c r="DZV18" s="110"/>
      <c r="DZW18" s="110"/>
      <c r="DZX18" s="110"/>
      <c r="DZY18" s="110"/>
      <c r="DZZ18" s="110"/>
      <c r="EAA18" s="110"/>
      <c r="EAB18" s="110"/>
      <c r="EAC18" s="110"/>
      <c r="EAD18" s="110"/>
      <c r="EAE18" s="110"/>
      <c r="EAF18" s="110"/>
      <c r="EAG18" s="110"/>
      <c r="EAH18" s="110"/>
      <c r="EAI18" s="110"/>
      <c r="EAJ18" s="110"/>
      <c r="EAK18" s="110"/>
      <c r="EAL18" s="110"/>
      <c r="EAM18" s="110"/>
      <c r="EAN18" s="110"/>
      <c r="EAO18" s="110"/>
      <c r="EAP18" s="110"/>
      <c r="EAQ18" s="110"/>
      <c r="EAR18" s="110"/>
      <c r="EAS18" s="110"/>
      <c r="EAT18" s="110"/>
      <c r="EAU18" s="110"/>
      <c r="EAV18" s="110"/>
      <c r="EAW18" s="110"/>
      <c r="EAX18" s="110"/>
      <c r="EAY18" s="110"/>
      <c r="EAZ18" s="110"/>
      <c r="EBA18" s="110"/>
      <c r="EBB18" s="110"/>
      <c r="EBC18" s="110"/>
      <c r="EBD18" s="110"/>
      <c r="EBE18" s="110"/>
      <c r="EBF18" s="110"/>
      <c r="EBG18" s="110"/>
      <c r="EBH18" s="110"/>
      <c r="EBI18" s="110"/>
      <c r="EBJ18" s="110"/>
      <c r="EBK18" s="110"/>
      <c r="EBL18" s="110"/>
      <c r="EBM18" s="110"/>
      <c r="EBN18" s="110"/>
      <c r="EBO18" s="110"/>
      <c r="EBP18" s="110"/>
      <c r="EBQ18" s="110"/>
      <c r="EBR18" s="110"/>
      <c r="EBS18" s="110"/>
      <c r="EBT18" s="110"/>
      <c r="EBU18" s="110"/>
      <c r="EBV18" s="110"/>
      <c r="EBW18" s="110"/>
      <c r="EBX18" s="110"/>
      <c r="EBY18" s="110"/>
      <c r="EBZ18" s="110"/>
      <c r="ECA18" s="110"/>
      <c r="ECB18" s="110"/>
      <c r="ECC18" s="110"/>
      <c r="ECD18" s="110"/>
      <c r="ECE18" s="110"/>
      <c r="ECF18" s="110"/>
      <c r="ECG18" s="110"/>
      <c r="ECH18" s="110"/>
      <c r="ECI18" s="110"/>
      <c r="ECJ18" s="110"/>
      <c r="ECK18" s="110"/>
      <c r="ECL18" s="110"/>
      <c r="ECM18" s="110"/>
      <c r="ECN18" s="110"/>
      <c r="ECO18" s="110"/>
      <c r="ECP18" s="110"/>
      <c r="ECQ18" s="110"/>
      <c r="ECR18" s="110"/>
      <c r="ECS18" s="110"/>
      <c r="ECT18" s="110"/>
      <c r="ECU18" s="110"/>
      <c r="ECV18" s="110"/>
      <c r="ECW18" s="110"/>
      <c r="ECX18" s="110"/>
      <c r="ECY18" s="110"/>
      <c r="ECZ18" s="110"/>
      <c r="EDA18" s="110"/>
      <c r="EDB18" s="110"/>
      <c r="EDC18" s="110"/>
      <c r="EDD18" s="110"/>
      <c r="EDE18" s="110"/>
      <c r="EDF18" s="110"/>
      <c r="EDG18" s="110"/>
      <c r="EDH18" s="110"/>
      <c r="EDI18" s="110"/>
      <c r="EDJ18" s="110"/>
      <c r="EDK18" s="110"/>
      <c r="EDL18" s="110"/>
      <c r="EDM18" s="110"/>
      <c r="EDN18" s="110"/>
      <c r="EDO18" s="110"/>
      <c r="EDP18" s="110"/>
      <c r="EDQ18" s="110"/>
      <c r="EDR18" s="110"/>
      <c r="EDS18" s="110"/>
      <c r="EDT18" s="110"/>
      <c r="EDU18" s="110"/>
      <c r="EDV18" s="110"/>
      <c r="EDW18" s="110"/>
      <c r="EDX18" s="110"/>
      <c r="EDY18" s="110"/>
      <c r="EDZ18" s="110"/>
      <c r="EEA18" s="110"/>
      <c r="EEB18" s="110"/>
      <c r="EEC18" s="110"/>
      <c r="EED18" s="110"/>
      <c r="EEE18" s="110"/>
      <c r="EEF18" s="110"/>
      <c r="EEG18" s="110"/>
      <c r="EEH18" s="110"/>
      <c r="EEI18" s="110"/>
      <c r="EEJ18" s="110"/>
      <c r="EEK18" s="110"/>
      <c r="EEL18" s="110"/>
      <c r="EEM18" s="110"/>
      <c r="EEN18" s="110"/>
      <c r="EEO18" s="110"/>
      <c r="EEP18" s="110"/>
      <c r="EEQ18" s="110"/>
      <c r="EER18" s="110"/>
      <c r="EES18" s="110"/>
      <c r="EET18" s="110"/>
      <c r="EEU18" s="110"/>
      <c r="EEV18" s="110"/>
      <c r="EEW18" s="110"/>
      <c r="EEX18" s="110"/>
      <c r="EEY18" s="110"/>
      <c r="EEZ18" s="110"/>
      <c r="EFA18" s="110"/>
      <c r="EFB18" s="110"/>
      <c r="EFC18" s="110"/>
      <c r="EFD18" s="110"/>
      <c r="EFE18" s="110"/>
      <c r="EFF18" s="110"/>
      <c r="EFG18" s="110"/>
      <c r="EFH18" s="110"/>
      <c r="EFI18" s="110"/>
      <c r="EFJ18" s="110"/>
      <c r="EFK18" s="110"/>
      <c r="EFL18" s="110"/>
      <c r="EFM18" s="110"/>
      <c r="EFN18" s="110"/>
      <c r="EFO18" s="110"/>
      <c r="EFP18" s="110"/>
      <c r="EFQ18" s="110"/>
      <c r="EFR18" s="110"/>
      <c r="EFS18" s="110"/>
      <c r="EFT18" s="110"/>
      <c r="EFU18" s="110"/>
      <c r="EFV18" s="110"/>
      <c r="EFW18" s="110"/>
      <c r="EFX18" s="110"/>
      <c r="EFY18" s="110"/>
      <c r="EFZ18" s="110"/>
      <c r="EGA18" s="110"/>
      <c r="EGB18" s="110"/>
      <c r="EGC18" s="110"/>
      <c r="EGD18" s="110"/>
      <c r="EGE18" s="110"/>
      <c r="EGF18" s="110"/>
      <c r="EGG18" s="110"/>
      <c r="EGH18" s="110"/>
      <c r="EGI18" s="110"/>
      <c r="EGJ18" s="110"/>
      <c r="EGK18" s="110"/>
      <c r="EGL18" s="110"/>
      <c r="EGM18" s="110"/>
      <c r="EGN18" s="110"/>
      <c r="EGO18" s="110"/>
      <c r="EGP18" s="110"/>
      <c r="EGQ18" s="110"/>
      <c r="EGR18" s="110"/>
      <c r="EGS18" s="110"/>
      <c r="EGT18" s="110"/>
      <c r="EGU18" s="110"/>
      <c r="EGV18" s="110"/>
      <c r="EGW18" s="110"/>
      <c r="EGX18" s="110"/>
      <c r="EGY18" s="110"/>
      <c r="EGZ18" s="110"/>
      <c r="EHA18" s="110"/>
      <c r="EHB18" s="110"/>
      <c r="EHC18" s="110"/>
      <c r="EHD18" s="110"/>
      <c r="EHE18" s="110"/>
      <c r="EHF18" s="110"/>
      <c r="EHG18" s="110"/>
      <c r="EHH18" s="110"/>
      <c r="EHI18" s="110"/>
      <c r="EHJ18" s="110"/>
      <c r="EHK18" s="110"/>
      <c r="EHL18" s="110"/>
      <c r="EHM18" s="110"/>
      <c r="EHN18" s="110"/>
      <c r="EHO18" s="110"/>
      <c r="EHP18" s="110"/>
      <c r="EHQ18" s="110"/>
      <c r="EHR18" s="110"/>
      <c r="EHS18" s="110"/>
      <c r="EHT18" s="110"/>
      <c r="EHU18" s="110"/>
      <c r="EHV18" s="110"/>
      <c r="EHW18" s="110"/>
      <c r="EHX18" s="110"/>
      <c r="EHY18" s="110"/>
      <c r="EHZ18" s="110"/>
      <c r="EIA18" s="110"/>
      <c r="EIB18" s="110"/>
      <c r="EIC18" s="110"/>
      <c r="EID18" s="110"/>
      <c r="EIE18" s="110"/>
      <c r="EIF18" s="110"/>
      <c r="EIG18" s="110"/>
      <c r="EIH18" s="110"/>
      <c r="EII18" s="110"/>
      <c r="EIJ18" s="110"/>
      <c r="EIK18" s="110"/>
      <c r="EIL18" s="110"/>
      <c r="EIM18" s="110"/>
      <c r="EIN18" s="110"/>
      <c r="EIO18" s="110"/>
      <c r="EIP18" s="110"/>
      <c r="EIQ18" s="110"/>
      <c r="EIR18" s="110"/>
      <c r="EIS18" s="110"/>
      <c r="EIT18" s="110"/>
      <c r="EIU18" s="110"/>
      <c r="EIV18" s="110"/>
      <c r="EIW18" s="110"/>
      <c r="EIX18" s="110"/>
      <c r="EIY18" s="110"/>
      <c r="EIZ18" s="110"/>
      <c r="EJA18" s="110"/>
      <c r="EJB18" s="110"/>
      <c r="EJC18" s="110"/>
      <c r="EJD18" s="110"/>
      <c r="EJE18" s="110"/>
      <c r="EJF18" s="110"/>
      <c r="EJG18" s="110"/>
      <c r="EJH18" s="110"/>
      <c r="EJI18" s="110"/>
      <c r="EJJ18" s="110"/>
      <c r="EJK18" s="110"/>
      <c r="EJL18" s="110"/>
      <c r="EJM18" s="110"/>
      <c r="EJN18" s="110"/>
      <c r="EJO18" s="110"/>
      <c r="EJP18" s="110"/>
      <c r="EJQ18" s="110"/>
      <c r="EJR18" s="110"/>
      <c r="EJS18" s="110"/>
      <c r="EJT18" s="110"/>
      <c r="EJU18" s="110"/>
      <c r="EJV18" s="110"/>
      <c r="EJW18" s="110"/>
      <c r="EJX18" s="110"/>
      <c r="EJY18" s="110"/>
      <c r="EJZ18" s="110"/>
      <c r="EKA18" s="110"/>
      <c r="EKB18" s="110"/>
      <c r="EKC18" s="110"/>
      <c r="EKD18" s="110"/>
      <c r="EKE18" s="110"/>
      <c r="EKF18" s="110"/>
      <c r="EKG18" s="110"/>
      <c r="EKH18" s="110"/>
      <c r="EKI18" s="110"/>
      <c r="EKJ18" s="110"/>
      <c r="EKK18" s="110"/>
      <c r="EKL18" s="110"/>
      <c r="EKM18" s="110"/>
      <c r="EKN18" s="110"/>
      <c r="EKO18" s="110"/>
      <c r="EKP18" s="110"/>
      <c r="EKQ18" s="110"/>
      <c r="EKR18" s="110"/>
      <c r="EKS18" s="110"/>
      <c r="EKT18" s="110"/>
      <c r="EKU18" s="110"/>
      <c r="EKV18" s="110"/>
      <c r="EKW18" s="110"/>
      <c r="EKX18" s="110"/>
      <c r="EKY18" s="110"/>
      <c r="EKZ18" s="110"/>
      <c r="ELA18" s="110"/>
      <c r="ELB18" s="110"/>
      <c r="ELC18" s="110"/>
      <c r="ELD18" s="110"/>
      <c r="ELE18" s="110"/>
      <c r="ELF18" s="110"/>
      <c r="ELG18" s="110"/>
      <c r="ELH18" s="110"/>
      <c r="ELI18" s="110"/>
      <c r="ELJ18" s="110"/>
      <c r="ELK18" s="110"/>
      <c r="ELL18" s="110"/>
      <c r="ELM18" s="110"/>
      <c r="ELN18" s="110"/>
      <c r="ELO18" s="110"/>
      <c r="ELP18" s="110"/>
      <c r="ELQ18" s="110"/>
      <c r="ELR18" s="110"/>
      <c r="ELS18" s="110"/>
      <c r="ELT18" s="110"/>
      <c r="ELU18" s="110"/>
      <c r="ELV18" s="110"/>
      <c r="ELW18" s="110"/>
      <c r="ELX18" s="110"/>
      <c r="ELY18" s="110"/>
      <c r="ELZ18" s="110"/>
      <c r="EMA18" s="110"/>
      <c r="EMB18" s="110"/>
      <c r="EMC18" s="110"/>
      <c r="EMD18" s="110"/>
      <c r="EME18" s="110"/>
      <c r="EMF18" s="110"/>
      <c r="EMG18" s="110"/>
      <c r="EMH18" s="110"/>
      <c r="EMI18" s="110"/>
      <c r="EMJ18" s="110"/>
      <c r="EMK18" s="110"/>
      <c r="EML18" s="110"/>
      <c r="EMM18" s="110"/>
      <c r="EMN18" s="110"/>
      <c r="EMO18" s="110"/>
      <c r="EMP18" s="110"/>
      <c r="EMQ18" s="110"/>
      <c r="EMR18" s="110"/>
      <c r="EMS18" s="110"/>
      <c r="EMT18" s="110"/>
      <c r="EMU18" s="110"/>
      <c r="EMV18" s="110"/>
      <c r="EMW18" s="110"/>
      <c r="EMX18" s="110"/>
      <c r="EMY18" s="110"/>
      <c r="EMZ18" s="110"/>
      <c r="ENA18" s="110"/>
      <c r="ENB18" s="110"/>
      <c r="ENC18" s="110"/>
      <c r="END18" s="110"/>
      <c r="ENE18" s="110"/>
      <c r="ENF18" s="110"/>
      <c r="ENG18" s="110"/>
      <c r="ENH18" s="110"/>
      <c r="ENI18" s="110"/>
      <c r="ENJ18" s="110"/>
      <c r="ENK18" s="110"/>
      <c r="ENL18" s="110"/>
      <c r="ENM18" s="110"/>
      <c r="ENN18" s="110"/>
      <c r="ENO18" s="110"/>
      <c r="ENP18" s="110"/>
      <c r="ENQ18" s="110"/>
      <c r="ENR18" s="110"/>
      <c r="ENS18" s="110"/>
      <c r="ENT18" s="110"/>
      <c r="ENU18" s="110"/>
      <c r="ENV18" s="110"/>
      <c r="ENW18" s="110"/>
      <c r="ENX18" s="110"/>
      <c r="ENY18" s="110"/>
      <c r="ENZ18" s="110"/>
      <c r="EOA18" s="110"/>
      <c r="EOB18" s="110"/>
      <c r="EOC18" s="110"/>
      <c r="EOD18" s="110"/>
      <c r="EOE18" s="110"/>
      <c r="EOF18" s="110"/>
      <c r="EOG18" s="110"/>
      <c r="EOH18" s="110"/>
      <c r="EOI18" s="110"/>
      <c r="EOJ18" s="110"/>
      <c r="EOK18" s="110"/>
      <c r="EOL18" s="110"/>
      <c r="EOM18" s="110"/>
      <c r="EON18" s="110"/>
      <c r="EOO18" s="110"/>
      <c r="EOP18" s="110"/>
      <c r="EOQ18" s="110"/>
      <c r="EOR18" s="110"/>
      <c r="EOS18" s="110"/>
      <c r="EOT18" s="110"/>
      <c r="EOU18" s="110"/>
      <c r="EOV18" s="110"/>
      <c r="EOW18" s="110"/>
      <c r="EOX18" s="110"/>
      <c r="EOY18" s="110"/>
      <c r="EOZ18" s="110"/>
      <c r="EPA18" s="110"/>
      <c r="EPB18" s="110"/>
      <c r="EPC18" s="110"/>
      <c r="EPD18" s="110"/>
      <c r="EPE18" s="110"/>
      <c r="EPF18" s="110"/>
      <c r="EPG18" s="110"/>
      <c r="EPH18" s="110"/>
      <c r="EPI18" s="110"/>
      <c r="EPJ18" s="110"/>
      <c r="EPK18" s="110"/>
      <c r="EPL18" s="110"/>
      <c r="EPM18" s="110"/>
      <c r="EPN18" s="110"/>
      <c r="EPO18" s="110"/>
      <c r="EPP18" s="110"/>
      <c r="EPQ18" s="110"/>
      <c r="EPR18" s="110"/>
      <c r="EPS18" s="110"/>
      <c r="EPT18" s="110"/>
      <c r="EPU18" s="110"/>
      <c r="EPV18" s="110"/>
      <c r="EPW18" s="110"/>
      <c r="EPX18" s="110"/>
      <c r="EPY18" s="110"/>
      <c r="EPZ18" s="110"/>
      <c r="EQA18" s="110"/>
      <c r="EQB18" s="110"/>
      <c r="EQC18" s="110"/>
      <c r="EQD18" s="110"/>
      <c r="EQE18" s="110"/>
      <c r="EQF18" s="110"/>
      <c r="EQG18" s="110"/>
      <c r="EQH18" s="110"/>
      <c r="EQI18" s="110"/>
      <c r="EQJ18" s="110"/>
      <c r="EQK18" s="110"/>
      <c r="EQL18" s="110"/>
      <c r="EQM18" s="110"/>
      <c r="EQN18" s="110"/>
      <c r="EQO18" s="110"/>
      <c r="EQP18" s="110"/>
      <c r="EQQ18" s="110"/>
      <c r="EQR18" s="110"/>
      <c r="EQS18" s="110"/>
      <c r="EQT18" s="110"/>
      <c r="EQU18" s="110"/>
      <c r="EQV18" s="110"/>
      <c r="EQW18" s="110"/>
      <c r="EQX18" s="110"/>
      <c r="EQY18" s="110"/>
      <c r="EQZ18" s="110"/>
      <c r="ERA18" s="110"/>
      <c r="ERB18" s="110"/>
      <c r="ERC18" s="110"/>
      <c r="ERD18" s="110"/>
      <c r="ERE18" s="110"/>
      <c r="ERF18" s="110"/>
      <c r="ERG18" s="110"/>
      <c r="ERH18" s="110"/>
      <c r="ERI18" s="110"/>
      <c r="ERJ18" s="110"/>
      <c r="ERK18" s="110"/>
      <c r="ERL18" s="110"/>
      <c r="ERM18" s="110"/>
      <c r="ERN18" s="110"/>
      <c r="ERO18" s="110"/>
      <c r="ERP18" s="110"/>
      <c r="ERQ18" s="110"/>
      <c r="ERR18" s="110"/>
      <c r="ERS18" s="110"/>
      <c r="ERT18" s="110"/>
      <c r="ERU18" s="110"/>
      <c r="ERV18" s="110"/>
      <c r="ERW18" s="110"/>
      <c r="ERX18" s="110"/>
      <c r="ERY18" s="110"/>
      <c r="ERZ18" s="110"/>
      <c r="ESA18" s="110"/>
      <c r="ESB18" s="110"/>
      <c r="ESC18" s="110"/>
      <c r="ESD18" s="110"/>
      <c r="ESE18" s="110"/>
      <c r="ESF18" s="110"/>
      <c r="ESG18" s="110"/>
      <c r="ESH18" s="110"/>
      <c r="ESI18" s="110"/>
      <c r="ESJ18" s="110"/>
      <c r="ESK18" s="110"/>
      <c r="ESL18" s="110"/>
      <c r="ESM18" s="110"/>
      <c r="ESN18" s="110"/>
      <c r="ESO18" s="110"/>
      <c r="ESP18" s="110"/>
      <c r="ESQ18" s="110"/>
      <c r="ESR18" s="110"/>
      <c r="ESS18" s="110"/>
      <c r="EST18" s="110"/>
      <c r="ESU18" s="110"/>
      <c r="ESV18" s="110"/>
      <c r="ESW18" s="110"/>
      <c r="ESX18" s="110"/>
      <c r="ESY18" s="110"/>
      <c r="ESZ18" s="110"/>
      <c r="ETA18" s="110"/>
      <c r="ETB18" s="110"/>
      <c r="ETC18" s="110"/>
      <c r="ETD18" s="110"/>
      <c r="ETE18" s="110"/>
      <c r="ETF18" s="110"/>
      <c r="ETG18" s="110"/>
      <c r="ETH18" s="110"/>
      <c r="ETI18" s="110"/>
      <c r="ETJ18" s="110"/>
      <c r="ETK18" s="110"/>
      <c r="ETL18" s="110"/>
      <c r="ETM18" s="110"/>
      <c r="ETN18" s="110"/>
      <c r="ETO18" s="110"/>
      <c r="ETP18" s="110"/>
      <c r="ETQ18" s="110"/>
      <c r="ETR18" s="110"/>
      <c r="ETS18" s="110"/>
      <c r="ETT18" s="110"/>
      <c r="ETU18" s="110"/>
      <c r="ETV18" s="110"/>
      <c r="ETW18" s="110"/>
      <c r="ETX18" s="110"/>
      <c r="ETY18" s="110"/>
      <c r="ETZ18" s="110"/>
      <c r="EUA18" s="110"/>
      <c r="EUB18" s="110"/>
      <c r="EUC18" s="110"/>
      <c r="EUD18" s="110"/>
      <c r="EUE18" s="110"/>
      <c r="EUF18" s="110"/>
      <c r="EUG18" s="110"/>
      <c r="EUH18" s="110"/>
      <c r="EUI18" s="110"/>
      <c r="EUJ18" s="110"/>
      <c r="EUK18" s="110"/>
      <c r="EUL18" s="110"/>
      <c r="EUM18" s="110"/>
      <c r="EUN18" s="110"/>
      <c r="EUO18" s="110"/>
      <c r="EUP18" s="110"/>
      <c r="EUQ18" s="110"/>
      <c r="EUR18" s="110"/>
      <c r="EUS18" s="110"/>
      <c r="EUT18" s="110"/>
      <c r="EUU18" s="110"/>
      <c r="EUV18" s="110"/>
      <c r="EUW18" s="110"/>
      <c r="EUX18" s="110"/>
      <c r="EUY18" s="110"/>
      <c r="EUZ18" s="110"/>
      <c r="EVA18" s="110"/>
      <c r="EVB18" s="110"/>
      <c r="EVC18" s="110"/>
      <c r="EVD18" s="110"/>
      <c r="EVE18" s="110"/>
      <c r="EVF18" s="110"/>
      <c r="EVG18" s="110"/>
      <c r="EVH18" s="110"/>
      <c r="EVI18" s="110"/>
      <c r="EVJ18" s="110"/>
      <c r="EVK18" s="110"/>
      <c r="EVL18" s="110"/>
      <c r="EVM18" s="110"/>
      <c r="EVN18" s="110"/>
      <c r="EVO18" s="110"/>
      <c r="EVP18" s="110"/>
      <c r="EVQ18" s="110"/>
      <c r="EVR18" s="110"/>
      <c r="EVS18" s="110"/>
      <c r="EVT18" s="110"/>
      <c r="EVU18" s="110"/>
      <c r="EVV18" s="110"/>
      <c r="EVW18" s="110"/>
      <c r="EVX18" s="110"/>
      <c r="EVY18" s="110"/>
      <c r="EVZ18" s="110"/>
      <c r="EWA18" s="110"/>
      <c r="EWB18" s="110"/>
      <c r="EWC18" s="110"/>
      <c r="EWD18" s="110"/>
      <c r="EWE18" s="110"/>
      <c r="EWF18" s="110"/>
      <c r="EWG18" s="110"/>
      <c r="EWH18" s="110"/>
      <c r="EWI18" s="110"/>
      <c r="EWJ18" s="110"/>
      <c r="EWK18" s="110"/>
      <c r="EWL18" s="110"/>
      <c r="EWM18" s="110"/>
      <c r="EWN18" s="110"/>
      <c r="EWO18" s="110"/>
      <c r="EWP18" s="110"/>
      <c r="EWQ18" s="110"/>
      <c r="EWR18" s="110"/>
      <c r="EWS18" s="110"/>
      <c r="EWT18" s="110"/>
      <c r="EWU18" s="110"/>
      <c r="EWV18" s="110"/>
      <c r="EWW18" s="110"/>
      <c r="EWX18" s="110"/>
      <c r="EWY18" s="110"/>
      <c r="EWZ18" s="110"/>
      <c r="EXA18" s="110"/>
      <c r="EXB18" s="110"/>
      <c r="EXC18" s="110"/>
      <c r="EXD18" s="110"/>
      <c r="EXE18" s="110"/>
      <c r="EXF18" s="110"/>
      <c r="EXG18" s="110"/>
      <c r="EXH18" s="110"/>
      <c r="EXI18" s="110"/>
      <c r="EXJ18" s="110"/>
      <c r="EXK18" s="110"/>
      <c r="EXL18" s="110"/>
      <c r="EXM18" s="110"/>
      <c r="EXN18" s="110"/>
      <c r="EXO18" s="110"/>
      <c r="EXP18" s="110"/>
      <c r="EXQ18" s="110"/>
      <c r="EXR18" s="110"/>
      <c r="EXS18" s="110"/>
      <c r="EXT18" s="110"/>
      <c r="EXU18" s="110"/>
      <c r="EXV18" s="110"/>
      <c r="EXW18" s="110"/>
      <c r="EXX18" s="110"/>
      <c r="EXY18" s="110"/>
      <c r="EXZ18" s="110"/>
      <c r="EYA18" s="110"/>
      <c r="EYB18" s="110"/>
      <c r="EYC18" s="110"/>
      <c r="EYD18" s="110"/>
      <c r="EYE18" s="110"/>
      <c r="EYF18" s="110"/>
      <c r="EYG18" s="110"/>
      <c r="EYH18" s="110"/>
      <c r="EYI18" s="110"/>
      <c r="EYJ18" s="110"/>
      <c r="EYK18" s="110"/>
      <c r="EYL18" s="110"/>
      <c r="EYM18" s="110"/>
      <c r="EYN18" s="110"/>
      <c r="EYO18" s="110"/>
      <c r="EYP18" s="110"/>
      <c r="EYQ18" s="110"/>
      <c r="EYR18" s="110"/>
      <c r="EYS18" s="110"/>
      <c r="EYT18" s="110"/>
      <c r="EYU18" s="110"/>
      <c r="EYV18" s="110"/>
      <c r="EYW18" s="110"/>
      <c r="EYX18" s="110"/>
      <c r="EYY18" s="110"/>
      <c r="EYZ18" s="110"/>
      <c r="EZA18" s="110"/>
      <c r="EZB18" s="110"/>
      <c r="EZC18" s="110"/>
      <c r="EZD18" s="110"/>
      <c r="EZE18" s="110"/>
      <c r="EZF18" s="110"/>
      <c r="EZG18" s="110"/>
      <c r="EZH18" s="110"/>
      <c r="EZI18" s="110"/>
      <c r="EZJ18" s="110"/>
      <c r="EZK18" s="110"/>
      <c r="EZL18" s="110"/>
      <c r="EZM18" s="110"/>
      <c r="EZN18" s="110"/>
      <c r="EZO18" s="110"/>
      <c r="EZP18" s="110"/>
      <c r="EZQ18" s="110"/>
      <c r="EZR18" s="110"/>
      <c r="EZS18" s="110"/>
      <c r="EZT18" s="110"/>
      <c r="EZU18" s="110"/>
      <c r="EZV18" s="110"/>
      <c r="EZW18" s="110"/>
      <c r="EZX18" s="110"/>
      <c r="EZY18" s="110"/>
      <c r="EZZ18" s="110"/>
      <c r="FAA18" s="110"/>
      <c r="FAB18" s="110"/>
      <c r="FAC18" s="110"/>
      <c r="FAD18" s="110"/>
      <c r="FAE18" s="110"/>
      <c r="FAF18" s="110"/>
      <c r="FAG18" s="110"/>
      <c r="FAH18" s="110"/>
      <c r="FAI18" s="110"/>
      <c r="FAJ18" s="110"/>
      <c r="FAK18" s="110"/>
      <c r="FAL18" s="110"/>
      <c r="FAM18" s="110"/>
      <c r="FAN18" s="110"/>
      <c r="FAO18" s="110"/>
      <c r="FAP18" s="110"/>
      <c r="FAQ18" s="110"/>
      <c r="FAR18" s="110"/>
      <c r="FAS18" s="110"/>
      <c r="FAT18" s="110"/>
      <c r="FAU18" s="110"/>
      <c r="FAV18" s="110"/>
      <c r="FAW18" s="110"/>
      <c r="FAX18" s="110"/>
      <c r="FAY18" s="110"/>
      <c r="FAZ18" s="110"/>
      <c r="FBA18" s="110"/>
      <c r="FBB18" s="110"/>
      <c r="FBC18" s="110"/>
      <c r="FBD18" s="110"/>
      <c r="FBE18" s="110"/>
      <c r="FBF18" s="110"/>
      <c r="FBG18" s="110"/>
      <c r="FBH18" s="110"/>
      <c r="FBI18" s="110"/>
      <c r="FBJ18" s="110"/>
      <c r="FBK18" s="110"/>
      <c r="FBL18" s="110"/>
      <c r="FBM18" s="110"/>
      <c r="FBN18" s="110"/>
      <c r="FBO18" s="110"/>
      <c r="FBP18" s="110"/>
      <c r="FBQ18" s="110"/>
      <c r="FBR18" s="110"/>
      <c r="FBS18" s="110"/>
      <c r="FBT18" s="110"/>
      <c r="FBU18" s="110"/>
      <c r="FBV18" s="110"/>
      <c r="FBW18" s="110"/>
      <c r="FBX18" s="110"/>
      <c r="FBY18" s="110"/>
      <c r="FBZ18" s="110"/>
      <c r="FCA18" s="110"/>
      <c r="FCB18" s="110"/>
      <c r="FCC18" s="110"/>
      <c r="FCD18" s="110"/>
      <c r="FCE18" s="110"/>
      <c r="FCF18" s="110"/>
      <c r="FCG18" s="110"/>
      <c r="FCH18" s="110"/>
      <c r="FCI18" s="110"/>
      <c r="FCJ18" s="110"/>
      <c r="FCK18" s="110"/>
      <c r="FCL18" s="110"/>
      <c r="FCM18" s="110"/>
      <c r="FCN18" s="110"/>
      <c r="FCO18" s="110"/>
      <c r="FCP18" s="110"/>
      <c r="FCQ18" s="110"/>
      <c r="FCR18" s="110"/>
      <c r="FCS18" s="110"/>
      <c r="FCT18" s="110"/>
      <c r="FCU18" s="110"/>
      <c r="FCV18" s="110"/>
      <c r="FCW18" s="110"/>
      <c r="FCX18" s="110"/>
      <c r="FCY18" s="110"/>
      <c r="FCZ18" s="110"/>
      <c r="FDA18" s="110"/>
      <c r="FDB18" s="110"/>
      <c r="FDC18" s="110"/>
      <c r="FDD18" s="110"/>
      <c r="FDE18" s="110"/>
      <c r="FDF18" s="110"/>
      <c r="FDG18" s="110"/>
      <c r="FDH18" s="110"/>
      <c r="FDI18" s="110"/>
      <c r="FDJ18" s="110"/>
      <c r="FDK18" s="110"/>
      <c r="FDL18" s="110"/>
      <c r="FDM18" s="110"/>
      <c r="FDN18" s="110"/>
      <c r="FDO18" s="110"/>
      <c r="FDP18" s="110"/>
      <c r="FDQ18" s="110"/>
      <c r="FDR18" s="110"/>
      <c r="FDS18" s="110"/>
      <c r="FDT18" s="110"/>
      <c r="FDU18" s="110"/>
      <c r="FDV18" s="110"/>
      <c r="FDW18" s="110"/>
      <c r="FDX18" s="110"/>
      <c r="FDY18" s="110"/>
      <c r="FDZ18" s="110"/>
      <c r="FEA18" s="110"/>
      <c r="FEB18" s="110"/>
      <c r="FEC18" s="110"/>
      <c r="FED18" s="110"/>
      <c r="FEE18" s="110"/>
      <c r="FEF18" s="110"/>
      <c r="FEG18" s="110"/>
      <c r="FEH18" s="110"/>
      <c r="FEI18" s="110"/>
      <c r="FEJ18" s="110"/>
      <c r="FEK18" s="110"/>
      <c r="FEL18" s="110"/>
      <c r="FEM18" s="110"/>
      <c r="FEN18" s="110"/>
      <c r="FEO18" s="110"/>
      <c r="FEP18" s="110"/>
      <c r="FEQ18" s="110"/>
      <c r="FER18" s="110"/>
      <c r="FES18" s="110"/>
      <c r="FET18" s="110"/>
      <c r="FEU18" s="110"/>
      <c r="FEV18" s="110"/>
      <c r="FEW18" s="110"/>
      <c r="FEX18" s="110"/>
      <c r="FEY18" s="110"/>
      <c r="FEZ18" s="110"/>
      <c r="FFA18" s="110"/>
      <c r="FFB18" s="110"/>
      <c r="FFC18" s="110"/>
      <c r="FFD18" s="110"/>
      <c r="FFE18" s="110"/>
      <c r="FFF18" s="110"/>
      <c r="FFG18" s="110"/>
      <c r="FFH18" s="110"/>
      <c r="FFI18" s="110"/>
      <c r="FFJ18" s="110"/>
      <c r="FFK18" s="110"/>
      <c r="FFL18" s="110"/>
      <c r="FFM18" s="110"/>
      <c r="FFN18" s="110"/>
      <c r="FFO18" s="110"/>
      <c r="FFP18" s="110"/>
      <c r="FFQ18" s="110"/>
      <c r="FFR18" s="110"/>
      <c r="FFS18" s="110"/>
      <c r="FFT18" s="110"/>
      <c r="FFU18" s="110"/>
      <c r="FFV18" s="110"/>
      <c r="FFW18" s="110"/>
      <c r="FFX18" s="110"/>
      <c r="FFY18" s="110"/>
      <c r="FFZ18" s="110"/>
      <c r="FGA18" s="110"/>
      <c r="FGB18" s="110"/>
      <c r="FGC18" s="110"/>
      <c r="FGD18" s="110"/>
      <c r="FGE18" s="110"/>
      <c r="FGF18" s="110"/>
      <c r="FGG18" s="110"/>
      <c r="FGH18" s="110"/>
      <c r="FGI18" s="110"/>
      <c r="FGJ18" s="110"/>
      <c r="FGK18" s="110"/>
      <c r="FGL18" s="110"/>
      <c r="FGM18" s="110"/>
      <c r="FGN18" s="110"/>
      <c r="FGO18" s="110"/>
      <c r="FGP18" s="110"/>
      <c r="FGQ18" s="110"/>
      <c r="FGR18" s="110"/>
      <c r="FGS18" s="110"/>
      <c r="FGT18" s="110"/>
      <c r="FGU18" s="110"/>
      <c r="FGV18" s="110"/>
      <c r="FGW18" s="110"/>
      <c r="FGX18" s="110"/>
      <c r="FGY18" s="110"/>
      <c r="FGZ18" s="110"/>
      <c r="FHA18" s="110"/>
      <c r="FHB18" s="110"/>
      <c r="FHC18" s="110"/>
      <c r="FHD18" s="110"/>
      <c r="FHE18" s="110"/>
      <c r="FHF18" s="110"/>
      <c r="FHG18" s="110"/>
      <c r="FHH18" s="110"/>
      <c r="FHI18" s="110"/>
      <c r="FHJ18" s="110"/>
      <c r="FHK18" s="110"/>
      <c r="FHL18" s="110"/>
      <c r="FHM18" s="110"/>
      <c r="FHN18" s="110"/>
      <c r="FHO18" s="110"/>
      <c r="FHP18" s="110"/>
      <c r="FHQ18" s="110"/>
      <c r="FHR18" s="110"/>
      <c r="FHS18" s="110"/>
      <c r="FHT18" s="110"/>
      <c r="FHU18" s="110"/>
      <c r="FHV18" s="110"/>
      <c r="FHW18" s="110"/>
      <c r="FHX18" s="110"/>
      <c r="FHY18" s="110"/>
      <c r="FHZ18" s="110"/>
      <c r="FIA18" s="110"/>
      <c r="FIB18" s="110"/>
      <c r="FIC18" s="110"/>
      <c r="FID18" s="110"/>
      <c r="FIE18" s="110"/>
      <c r="FIF18" s="110"/>
      <c r="FIG18" s="110"/>
      <c r="FIH18" s="110"/>
      <c r="FII18" s="110"/>
      <c r="FIJ18" s="110"/>
      <c r="FIK18" s="110"/>
      <c r="FIL18" s="110"/>
      <c r="FIM18" s="110"/>
      <c r="FIN18" s="110"/>
      <c r="FIO18" s="110"/>
      <c r="FIP18" s="110"/>
      <c r="FIQ18" s="110"/>
      <c r="FIR18" s="110"/>
      <c r="FIS18" s="110"/>
      <c r="FIT18" s="110"/>
      <c r="FIU18" s="110"/>
      <c r="FIV18" s="110"/>
      <c r="FIW18" s="110"/>
      <c r="FIX18" s="110"/>
      <c r="FIY18" s="110"/>
      <c r="FIZ18" s="110"/>
      <c r="FJA18" s="110"/>
      <c r="FJB18" s="110"/>
      <c r="FJC18" s="110"/>
      <c r="FJD18" s="110"/>
      <c r="FJE18" s="110"/>
      <c r="FJF18" s="110"/>
      <c r="FJG18" s="110"/>
      <c r="FJH18" s="110"/>
      <c r="FJI18" s="110"/>
      <c r="FJJ18" s="110"/>
      <c r="FJK18" s="110"/>
      <c r="FJL18" s="110"/>
      <c r="FJM18" s="110"/>
      <c r="FJN18" s="110"/>
      <c r="FJO18" s="110"/>
      <c r="FJP18" s="110"/>
      <c r="FJQ18" s="110"/>
      <c r="FJR18" s="110"/>
      <c r="FJS18" s="110"/>
      <c r="FJT18" s="110"/>
      <c r="FJU18" s="110"/>
      <c r="FJV18" s="110"/>
      <c r="FJW18" s="110"/>
      <c r="FJX18" s="110"/>
      <c r="FJY18" s="110"/>
      <c r="FJZ18" s="110"/>
      <c r="FKA18" s="110"/>
      <c r="FKB18" s="110"/>
      <c r="FKC18" s="110"/>
      <c r="FKD18" s="110"/>
      <c r="FKE18" s="110"/>
      <c r="FKF18" s="110"/>
      <c r="FKG18" s="110"/>
      <c r="FKH18" s="110"/>
      <c r="FKI18" s="110"/>
      <c r="FKJ18" s="110"/>
      <c r="FKK18" s="110"/>
      <c r="FKL18" s="110"/>
      <c r="FKM18" s="110"/>
      <c r="FKN18" s="110"/>
      <c r="FKO18" s="110"/>
      <c r="FKP18" s="110"/>
      <c r="FKQ18" s="110"/>
      <c r="FKR18" s="110"/>
      <c r="FKS18" s="110"/>
      <c r="FKT18" s="110"/>
      <c r="FKU18" s="110"/>
      <c r="FKV18" s="110"/>
      <c r="FKW18" s="110"/>
      <c r="FKX18" s="110"/>
      <c r="FKY18" s="110"/>
      <c r="FKZ18" s="110"/>
      <c r="FLA18" s="110"/>
      <c r="FLB18" s="110"/>
      <c r="FLC18" s="110"/>
      <c r="FLD18" s="110"/>
      <c r="FLE18" s="110"/>
      <c r="FLF18" s="110"/>
      <c r="FLG18" s="110"/>
      <c r="FLH18" s="110"/>
      <c r="FLI18" s="110"/>
      <c r="FLJ18" s="110"/>
      <c r="FLK18" s="110"/>
      <c r="FLL18" s="110"/>
      <c r="FLM18" s="110"/>
      <c r="FLN18" s="110"/>
      <c r="FLO18" s="110"/>
      <c r="FLP18" s="110"/>
      <c r="FLQ18" s="110"/>
      <c r="FLR18" s="110"/>
      <c r="FLS18" s="110"/>
      <c r="FLT18" s="110"/>
      <c r="FLU18" s="110"/>
      <c r="FLV18" s="110"/>
      <c r="FLW18" s="110"/>
      <c r="FLX18" s="110"/>
      <c r="FLY18" s="110"/>
      <c r="FLZ18" s="110"/>
      <c r="FMA18" s="110"/>
      <c r="FMB18" s="110"/>
      <c r="FMC18" s="110"/>
      <c r="FMD18" s="110"/>
      <c r="FME18" s="110"/>
      <c r="FMF18" s="110"/>
      <c r="FMG18" s="110"/>
      <c r="FMH18" s="110"/>
      <c r="FMI18" s="110"/>
      <c r="FMJ18" s="110"/>
      <c r="FMK18" s="110"/>
      <c r="FML18" s="110"/>
      <c r="FMM18" s="110"/>
      <c r="FMN18" s="110"/>
      <c r="FMO18" s="110"/>
      <c r="FMP18" s="110"/>
      <c r="FMQ18" s="110"/>
      <c r="FMR18" s="110"/>
      <c r="FMS18" s="110"/>
      <c r="FMT18" s="110"/>
      <c r="FMU18" s="110"/>
      <c r="FMV18" s="110"/>
      <c r="FMW18" s="110"/>
      <c r="FMX18" s="110"/>
      <c r="FMY18" s="110"/>
      <c r="FMZ18" s="110"/>
      <c r="FNA18" s="110"/>
      <c r="FNB18" s="110"/>
      <c r="FNC18" s="110"/>
      <c r="FND18" s="110"/>
      <c r="FNE18" s="110"/>
      <c r="FNF18" s="110"/>
      <c r="FNG18" s="110"/>
      <c r="FNH18" s="110"/>
      <c r="FNI18" s="110"/>
      <c r="FNJ18" s="110"/>
      <c r="FNK18" s="110"/>
      <c r="FNL18" s="110"/>
      <c r="FNM18" s="110"/>
      <c r="FNN18" s="110"/>
      <c r="FNO18" s="110"/>
      <c r="FNP18" s="110"/>
      <c r="FNQ18" s="110"/>
      <c r="FNR18" s="110"/>
      <c r="FNS18" s="110"/>
      <c r="FNT18" s="110"/>
      <c r="FNU18" s="110"/>
      <c r="FNV18" s="110"/>
      <c r="FNW18" s="110"/>
      <c r="FNX18" s="110"/>
      <c r="FNY18" s="110"/>
      <c r="FNZ18" s="110"/>
      <c r="FOA18" s="110"/>
      <c r="FOB18" s="110"/>
      <c r="FOC18" s="110"/>
      <c r="FOD18" s="110"/>
      <c r="FOE18" s="110"/>
      <c r="FOF18" s="110"/>
      <c r="FOG18" s="110"/>
      <c r="FOH18" s="110"/>
      <c r="FOI18" s="110"/>
      <c r="FOJ18" s="110"/>
      <c r="FOK18" s="110"/>
      <c r="FOL18" s="110"/>
      <c r="FOM18" s="110"/>
      <c r="FON18" s="110"/>
      <c r="FOO18" s="110"/>
      <c r="FOP18" s="110"/>
      <c r="FOQ18" s="110"/>
      <c r="FOR18" s="110"/>
      <c r="FOS18" s="110"/>
      <c r="FOT18" s="110"/>
      <c r="FOU18" s="110"/>
      <c r="FOV18" s="110"/>
      <c r="FOW18" s="110"/>
      <c r="FOX18" s="110"/>
      <c r="FOY18" s="110"/>
      <c r="FOZ18" s="110"/>
      <c r="FPA18" s="110"/>
      <c r="FPB18" s="110"/>
      <c r="FPC18" s="110"/>
      <c r="FPD18" s="110"/>
      <c r="FPE18" s="110"/>
      <c r="FPF18" s="110"/>
      <c r="FPG18" s="110"/>
      <c r="FPH18" s="110"/>
      <c r="FPI18" s="110"/>
      <c r="FPJ18" s="110"/>
      <c r="FPK18" s="110"/>
      <c r="FPL18" s="110"/>
      <c r="FPM18" s="110"/>
      <c r="FPN18" s="110"/>
      <c r="FPO18" s="110"/>
      <c r="FPP18" s="110"/>
      <c r="FPQ18" s="110"/>
      <c r="FPR18" s="110"/>
      <c r="FPS18" s="110"/>
      <c r="FPT18" s="110"/>
      <c r="FPU18" s="110"/>
      <c r="FPV18" s="110"/>
      <c r="FPW18" s="110"/>
      <c r="FPX18" s="110"/>
      <c r="FPY18" s="110"/>
      <c r="FPZ18" s="110"/>
      <c r="FQA18" s="110"/>
      <c r="FQB18" s="110"/>
      <c r="FQC18" s="110"/>
      <c r="FQD18" s="110"/>
      <c r="FQE18" s="110"/>
      <c r="FQF18" s="110"/>
      <c r="FQG18" s="110"/>
      <c r="FQH18" s="110"/>
      <c r="FQI18" s="110"/>
      <c r="FQJ18" s="110"/>
      <c r="FQK18" s="110"/>
      <c r="FQL18" s="110"/>
      <c r="FQM18" s="110"/>
      <c r="FQN18" s="110"/>
      <c r="FQO18" s="110"/>
      <c r="FQP18" s="110"/>
      <c r="FQQ18" s="110"/>
      <c r="FQR18" s="110"/>
      <c r="FQS18" s="110"/>
      <c r="FQT18" s="110"/>
      <c r="FQU18" s="110"/>
      <c r="FQV18" s="110"/>
      <c r="FQW18" s="110"/>
      <c r="FQX18" s="110"/>
      <c r="FQY18" s="110"/>
      <c r="FQZ18" s="110"/>
      <c r="FRA18" s="110"/>
      <c r="FRB18" s="110"/>
      <c r="FRC18" s="110"/>
      <c r="FRD18" s="110"/>
      <c r="FRE18" s="110"/>
      <c r="FRF18" s="110"/>
      <c r="FRG18" s="110"/>
      <c r="FRH18" s="110"/>
      <c r="FRI18" s="110"/>
      <c r="FRJ18" s="110"/>
      <c r="FRK18" s="110"/>
      <c r="FRL18" s="110"/>
      <c r="FRM18" s="110"/>
      <c r="FRN18" s="110"/>
      <c r="FRO18" s="110"/>
      <c r="FRP18" s="110"/>
      <c r="FRQ18" s="110"/>
      <c r="FRR18" s="110"/>
      <c r="FRS18" s="110"/>
      <c r="FRT18" s="110"/>
      <c r="FRU18" s="110"/>
      <c r="FRV18" s="110"/>
      <c r="FRW18" s="110"/>
      <c r="FRX18" s="110"/>
      <c r="FRY18" s="110"/>
      <c r="FRZ18" s="110"/>
      <c r="FSA18" s="110"/>
      <c r="FSB18" s="110"/>
      <c r="FSC18" s="110"/>
      <c r="FSD18" s="110"/>
      <c r="FSE18" s="110"/>
      <c r="FSF18" s="110"/>
      <c r="FSG18" s="110"/>
      <c r="FSH18" s="110"/>
      <c r="FSI18" s="110"/>
      <c r="FSJ18" s="110"/>
      <c r="FSK18" s="110"/>
      <c r="FSL18" s="110"/>
      <c r="FSM18" s="110"/>
      <c r="FSN18" s="110"/>
      <c r="FSO18" s="110"/>
      <c r="FSP18" s="110"/>
      <c r="FSQ18" s="110"/>
      <c r="FSR18" s="110"/>
      <c r="FSS18" s="110"/>
      <c r="FST18" s="110"/>
      <c r="FSU18" s="110"/>
      <c r="FSV18" s="110"/>
      <c r="FSW18" s="110"/>
      <c r="FSX18" s="110"/>
      <c r="FSY18" s="110"/>
      <c r="FSZ18" s="110"/>
      <c r="FTA18" s="110"/>
      <c r="FTB18" s="110"/>
      <c r="FTC18" s="110"/>
      <c r="FTD18" s="110"/>
      <c r="FTE18" s="110"/>
      <c r="FTF18" s="110"/>
      <c r="FTG18" s="110"/>
      <c r="FTH18" s="110"/>
      <c r="FTI18" s="110"/>
      <c r="FTJ18" s="110"/>
      <c r="FTK18" s="110"/>
      <c r="FTL18" s="110"/>
      <c r="FTM18" s="110"/>
      <c r="FTN18" s="110"/>
      <c r="FTO18" s="110"/>
      <c r="FTP18" s="110"/>
      <c r="FTQ18" s="110"/>
      <c r="FTR18" s="110"/>
      <c r="FTS18" s="110"/>
      <c r="FTT18" s="110"/>
      <c r="FTU18" s="110"/>
      <c r="FTV18" s="110"/>
      <c r="FTW18" s="110"/>
      <c r="FTX18" s="110"/>
      <c r="FTY18" s="110"/>
      <c r="FTZ18" s="110"/>
      <c r="FUA18" s="110"/>
      <c r="FUB18" s="110"/>
      <c r="FUC18" s="110"/>
      <c r="FUD18" s="110"/>
      <c r="FUE18" s="110"/>
      <c r="FUF18" s="110"/>
      <c r="FUG18" s="110"/>
      <c r="FUH18" s="110"/>
      <c r="FUI18" s="110"/>
      <c r="FUJ18" s="110"/>
      <c r="FUK18" s="110"/>
      <c r="FUL18" s="110"/>
      <c r="FUM18" s="110"/>
      <c r="FUN18" s="110"/>
      <c r="FUO18" s="110"/>
      <c r="FUP18" s="110"/>
      <c r="FUQ18" s="110"/>
      <c r="FUR18" s="110"/>
      <c r="FUS18" s="110"/>
      <c r="FUT18" s="110"/>
      <c r="FUU18" s="110"/>
      <c r="FUV18" s="110"/>
      <c r="FUW18" s="110"/>
      <c r="FUX18" s="110"/>
      <c r="FUY18" s="110"/>
      <c r="FUZ18" s="110"/>
      <c r="FVA18" s="110"/>
      <c r="FVB18" s="110"/>
      <c r="FVC18" s="110"/>
      <c r="FVD18" s="110"/>
      <c r="FVE18" s="110"/>
      <c r="FVF18" s="110"/>
      <c r="FVG18" s="110"/>
      <c r="FVH18" s="110"/>
      <c r="FVI18" s="110"/>
      <c r="FVJ18" s="110"/>
      <c r="FVK18" s="110"/>
      <c r="FVL18" s="110"/>
      <c r="FVM18" s="110"/>
      <c r="FVN18" s="110"/>
      <c r="FVO18" s="110"/>
      <c r="FVP18" s="110"/>
      <c r="FVQ18" s="110"/>
      <c r="FVR18" s="110"/>
      <c r="FVS18" s="110"/>
      <c r="FVT18" s="110"/>
      <c r="FVU18" s="110"/>
      <c r="FVV18" s="110"/>
      <c r="FVW18" s="110"/>
      <c r="FVX18" s="110"/>
      <c r="FVY18" s="110"/>
      <c r="FVZ18" s="110"/>
      <c r="FWA18" s="110"/>
      <c r="FWB18" s="110"/>
      <c r="FWC18" s="110"/>
      <c r="FWD18" s="110"/>
      <c r="FWE18" s="110"/>
      <c r="FWF18" s="110"/>
      <c r="FWG18" s="110"/>
      <c r="FWH18" s="110"/>
      <c r="FWI18" s="110"/>
      <c r="FWJ18" s="110"/>
      <c r="FWK18" s="110"/>
      <c r="FWL18" s="110"/>
      <c r="FWM18" s="110"/>
      <c r="FWN18" s="110"/>
      <c r="FWO18" s="110"/>
      <c r="FWP18" s="110"/>
      <c r="FWQ18" s="110"/>
      <c r="FWR18" s="110"/>
      <c r="FWS18" s="110"/>
      <c r="FWT18" s="110"/>
      <c r="FWU18" s="110"/>
      <c r="FWV18" s="110"/>
      <c r="FWW18" s="110"/>
      <c r="FWX18" s="110"/>
      <c r="FWY18" s="110"/>
      <c r="FWZ18" s="110"/>
      <c r="FXA18" s="110"/>
      <c r="FXB18" s="110"/>
      <c r="FXC18" s="110"/>
      <c r="FXD18" s="110"/>
      <c r="FXE18" s="110"/>
      <c r="FXF18" s="110"/>
      <c r="FXG18" s="110"/>
      <c r="FXH18" s="110"/>
      <c r="FXI18" s="110"/>
      <c r="FXJ18" s="110"/>
      <c r="FXK18" s="110"/>
      <c r="FXL18" s="110"/>
      <c r="FXM18" s="110"/>
      <c r="FXN18" s="110"/>
      <c r="FXO18" s="110"/>
      <c r="FXP18" s="110"/>
      <c r="FXQ18" s="110"/>
      <c r="FXR18" s="110"/>
      <c r="FXS18" s="110"/>
      <c r="FXT18" s="110"/>
      <c r="FXU18" s="110"/>
      <c r="FXV18" s="110"/>
      <c r="FXW18" s="110"/>
      <c r="FXX18" s="110"/>
      <c r="FXY18" s="110"/>
      <c r="FXZ18" s="110"/>
      <c r="FYA18" s="110"/>
      <c r="FYB18" s="110"/>
      <c r="FYC18" s="110"/>
      <c r="FYD18" s="110"/>
      <c r="FYE18" s="110"/>
      <c r="FYF18" s="110"/>
      <c r="FYG18" s="110"/>
      <c r="FYH18" s="110"/>
      <c r="FYI18" s="110"/>
      <c r="FYJ18" s="110"/>
      <c r="FYK18" s="110"/>
      <c r="FYL18" s="110"/>
      <c r="FYM18" s="110"/>
      <c r="FYN18" s="110"/>
      <c r="FYO18" s="110"/>
      <c r="FYP18" s="110"/>
      <c r="FYQ18" s="110"/>
      <c r="FYR18" s="110"/>
      <c r="FYS18" s="110"/>
      <c r="FYT18" s="110"/>
      <c r="FYU18" s="110"/>
      <c r="FYV18" s="110"/>
      <c r="FYW18" s="110"/>
      <c r="FYX18" s="110"/>
      <c r="FYY18" s="110"/>
      <c r="FYZ18" s="110"/>
      <c r="FZA18" s="110"/>
      <c r="FZB18" s="110"/>
      <c r="FZC18" s="110"/>
      <c r="FZD18" s="110"/>
      <c r="FZE18" s="110"/>
      <c r="FZF18" s="110"/>
      <c r="FZG18" s="110"/>
      <c r="FZH18" s="110"/>
      <c r="FZI18" s="110"/>
      <c r="FZJ18" s="110"/>
      <c r="FZK18" s="110"/>
      <c r="FZL18" s="110"/>
      <c r="FZM18" s="110"/>
      <c r="FZN18" s="110"/>
      <c r="FZO18" s="110"/>
      <c r="FZP18" s="110"/>
      <c r="FZQ18" s="110"/>
      <c r="FZR18" s="110"/>
      <c r="FZS18" s="110"/>
      <c r="FZT18" s="110"/>
      <c r="FZU18" s="110"/>
      <c r="FZV18" s="110"/>
      <c r="FZW18" s="110"/>
      <c r="FZX18" s="110"/>
      <c r="FZY18" s="110"/>
      <c r="FZZ18" s="110"/>
      <c r="GAA18" s="110"/>
      <c r="GAB18" s="110"/>
      <c r="GAC18" s="110"/>
      <c r="GAD18" s="110"/>
      <c r="GAE18" s="110"/>
      <c r="GAF18" s="110"/>
      <c r="GAG18" s="110"/>
      <c r="GAH18" s="110"/>
      <c r="GAI18" s="110"/>
      <c r="GAJ18" s="110"/>
      <c r="GAK18" s="110"/>
      <c r="GAL18" s="110"/>
      <c r="GAM18" s="110"/>
      <c r="GAN18" s="110"/>
      <c r="GAO18" s="110"/>
      <c r="GAP18" s="110"/>
      <c r="GAQ18" s="110"/>
      <c r="GAR18" s="110"/>
      <c r="GAS18" s="110"/>
      <c r="GAT18" s="110"/>
      <c r="GAU18" s="110"/>
      <c r="GAV18" s="110"/>
      <c r="GAW18" s="110"/>
      <c r="GAX18" s="110"/>
      <c r="GAY18" s="110"/>
      <c r="GAZ18" s="110"/>
      <c r="GBA18" s="110"/>
      <c r="GBB18" s="110"/>
      <c r="GBC18" s="110"/>
      <c r="GBD18" s="110"/>
      <c r="GBE18" s="110"/>
      <c r="GBF18" s="110"/>
      <c r="GBG18" s="110"/>
      <c r="GBH18" s="110"/>
      <c r="GBI18" s="110"/>
      <c r="GBJ18" s="110"/>
      <c r="GBK18" s="110"/>
      <c r="GBL18" s="110"/>
      <c r="GBM18" s="110"/>
      <c r="GBN18" s="110"/>
      <c r="GBO18" s="110"/>
      <c r="GBP18" s="110"/>
      <c r="GBQ18" s="110"/>
      <c r="GBR18" s="110"/>
      <c r="GBS18" s="110"/>
      <c r="GBT18" s="110"/>
      <c r="GBU18" s="110"/>
      <c r="GBV18" s="110"/>
      <c r="GBW18" s="110"/>
      <c r="GBX18" s="110"/>
      <c r="GBY18" s="110"/>
      <c r="GBZ18" s="110"/>
      <c r="GCA18" s="110"/>
      <c r="GCB18" s="110"/>
      <c r="GCC18" s="110"/>
      <c r="GCD18" s="110"/>
      <c r="GCE18" s="110"/>
      <c r="GCF18" s="110"/>
      <c r="GCG18" s="110"/>
      <c r="GCH18" s="110"/>
      <c r="GCI18" s="110"/>
      <c r="GCJ18" s="110"/>
      <c r="GCK18" s="110"/>
      <c r="GCL18" s="110"/>
      <c r="GCM18" s="110"/>
      <c r="GCN18" s="110"/>
      <c r="GCO18" s="110"/>
      <c r="GCP18" s="110"/>
      <c r="GCQ18" s="110"/>
      <c r="GCR18" s="110"/>
      <c r="GCS18" s="110"/>
      <c r="GCT18" s="110"/>
      <c r="GCU18" s="110"/>
      <c r="GCV18" s="110"/>
      <c r="GCW18" s="110"/>
      <c r="GCX18" s="110"/>
      <c r="GCY18" s="110"/>
      <c r="GCZ18" s="110"/>
      <c r="GDA18" s="110"/>
      <c r="GDB18" s="110"/>
      <c r="GDC18" s="110"/>
      <c r="GDD18" s="110"/>
      <c r="GDE18" s="110"/>
      <c r="GDF18" s="110"/>
      <c r="GDG18" s="110"/>
      <c r="GDH18" s="110"/>
      <c r="GDI18" s="110"/>
      <c r="GDJ18" s="110"/>
      <c r="GDK18" s="110"/>
      <c r="GDL18" s="110"/>
      <c r="GDM18" s="110"/>
      <c r="GDN18" s="110"/>
      <c r="GDO18" s="110"/>
      <c r="GDP18" s="110"/>
      <c r="GDQ18" s="110"/>
      <c r="GDR18" s="110"/>
      <c r="GDS18" s="110"/>
      <c r="GDT18" s="110"/>
      <c r="GDU18" s="110"/>
      <c r="GDV18" s="110"/>
      <c r="GDW18" s="110"/>
      <c r="GDX18" s="110"/>
      <c r="GDY18" s="110"/>
      <c r="GDZ18" s="110"/>
      <c r="GEA18" s="110"/>
      <c r="GEB18" s="110"/>
      <c r="GEC18" s="110"/>
      <c r="GED18" s="110"/>
      <c r="GEE18" s="110"/>
      <c r="GEF18" s="110"/>
      <c r="GEG18" s="110"/>
      <c r="GEH18" s="110"/>
      <c r="GEI18" s="110"/>
      <c r="GEJ18" s="110"/>
      <c r="GEK18" s="110"/>
      <c r="GEL18" s="110"/>
      <c r="GEM18" s="110"/>
      <c r="GEN18" s="110"/>
      <c r="GEO18" s="110"/>
      <c r="GEP18" s="110"/>
      <c r="GEQ18" s="110"/>
      <c r="GER18" s="110"/>
      <c r="GES18" s="110"/>
      <c r="GET18" s="110"/>
      <c r="GEU18" s="110"/>
      <c r="GEV18" s="110"/>
      <c r="GEW18" s="110"/>
      <c r="GEX18" s="110"/>
      <c r="GEY18" s="110"/>
      <c r="GEZ18" s="110"/>
      <c r="GFA18" s="110"/>
      <c r="GFB18" s="110"/>
      <c r="GFC18" s="110"/>
      <c r="GFD18" s="110"/>
      <c r="GFE18" s="110"/>
      <c r="GFF18" s="110"/>
      <c r="GFG18" s="110"/>
      <c r="GFH18" s="110"/>
      <c r="GFI18" s="110"/>
      <c r="GFJ18" s="110"/>
      <c r="GFK18" s="110"/>
      <c r="GFL18" s="110"/>
      <c r="GFM18" s="110"/>
      <c r="GFN18" s="110"/>
      <c r="GFO18" s="110"/>
      <c r="GFP18" s="110"/>
      <c r="GFQ18" s="110"/>
      <c r="GFR18" s="110"/>
      <c r="GFS18" s="110"/>
      <c r="GFT18" s="110"/>
      <c r="GFU18" s="110"/>
      <c r="GFV18" s="110"/>
      <c r="GFW18" s="110"/>
      <c r="GFX18" s="110"/>
      <c r="GFY18" s="110"/>
      <c r="GFZ18" s="110"/>
      <c r="GGA18" s="110"/>
      <c r="GGB18" s="110"/>
      <c r="GGC18" s="110"/>
      <c r="GGD18" s="110"/>
      <c r="GGE18" s="110"/>
      <c r="GGF18" s="110"/>
      <c r="GGG18" s="110"/>
      <c r="GGH18" s="110"/>
      <c r="GGI18" s="110"/>
      <c r="GGJ18" s="110"/>
      <c r="GGK18" s="110"/>
      <c r="GGL18" s="110"/>
      <c r="GGM18" s="110"/>
      <c r="GGN18" s="110"/>
      <c r="GGO18" s="110"/>
      <c r="GGP18" s="110"/>
      <c r="GGQ18" s="110"/>
      <c r="GGR18" s="110"/>
      <c r="GGS18" s="110"/>
      <c r="GGT18" s="110"/>
      <c r="GGU18" s="110"/>
      <c r="GGV18" s="110"/>
      <c r="GGW18" s="110"/>
      <c r="GGX18" s="110"/>
      <c r="GGY18" s="110"/>
      <c r="GGZ18" s="110"/>
      <c r="GHA18" s="110"/>
      <c r="GHB18" s="110"/>
      <c r="GHC18" s="110"/>
      <c r="GHD18" s="110"/>
      <c r="GHE18" s="110"/>
      <c r="GHF18" s="110"/>
      <c r="GHG18" s="110"/>
      <c r="GHH18" s="110"/>
      <c r="GHI18" s="110"/>
      <c r="GHJ18" s="110"/>
      <c r="GHK18" s="110"/>
      <c r="GHL18" s="110"/>
      <c r="GHM18" s="110"/>
      <c r="GHN18" s="110"/>
      <c r="GHO18" s="110"/>
      <c r="GHP18" s="110"/>
      <c r="GHQ18" s="110"/>
      <c r="GHR18" s="110"/>
      <c r="GHS18" s="110"/>
      <c r="GHT18" s="110"/>
      <c r="GHU18" s="110"/>
      <c r="GHV18" s="110"/>
      <c r="GHW18" s="110"/>
      <c r="GHX18" s="110"/>
      <c r="GHY18" s="110"/>
      <c r="GHZ18" s="110"/>
      <c r="GIA18" s="110"/>
      <c r="GIB18" s="110"/>
      <c r="GIC18" s="110"/>
      <c r="GID18" s="110"/>
      <c r="GIE18" s="110"/>
      <c r="GIF18" s="110"/>
      <c r="GIG18" s="110"/>
      <c r="GIH18" s="110"/>
      <c r="GII18" s="110"/>
      <c r="GIJ18" s="110"/>
      <c r="GIK18" s="110"/>
      <c r="GIL18" s="110"/>
      <c r="GIM18" s="110"/>
      <c r="GIN18" s="110"/>
      <c r="GIO18" s="110"/>
      <c r="GIP18" s="110"/>
      <c r="GIQ18" s="110"/>
      <c r="GIR18" s="110"/>
      <c r="GIS18" s="110"/>
      <c r="GIT18" s="110"/>
      <c r="GIU18" s="110"/>
      <c r="GIV18" s="110"/>
      <c r="GIW18" s="110"/>
      <c r="GIX18" s="110"/>
      <c r="GIY18" s="110"/>
      <c r="GIZ18" s="110"/>
      <c r="GJA18" s="110"/>
      <c r="GJB18" s="110"/>
      <c r="GJC18" s="110"/>
      <c r="GJD18" s="110"/>
      <c r="GJE18" s="110"/>
      <c r="GJF18" s="110"/>
      <c r="GJG18" s="110"/>
      <c r="GJH18" s="110"/>
      <c r="GJI18" s="110"/>
      <c r="GJJ18" s="110"/>
      <c r="GJK18" s="110"/>
      <c r="GJL18" s="110"/>
      <c r="GJM18" s="110"/>
      <c r="GJN18" s="110"/>
      <c r="GJO18" s="110"/>
      <c r="GJP18" s="110"/>
      <c r="GJQ18" s="110"/>
      <c r="GJR18" s="110"/>
      <c r="GJS18" s="110"/>
      <c r="GJT18" s="110"/>
      <c r="GJU18" s="110"/>
      <c r="GJV18" s="110"/>
      <c r="GJW18" s="110"/>
      <c r="GJX18" s="110"/>
      <c r="GJY18" s="110"/>
      <c r="GJZ18" s="110"/>
      <c r="GKA18" s="110"/>
      <c r="GKB18" s="110"/>
      <c r="GKC18" s="110"/>
      <c r="GKD18" s="110"/>
      <c r="GKE18" s="110"/>
      <c r="GKF18" s="110"/>
      <c r="GKG18" s="110"/>
      <c r="GKH18" s="110"/>
      <c r="GKI18" s="110"/>
      <c r="GKJ18" s="110"/>
      <c r="GKK18" s="110"/>
      <c r="GKL18" s="110"/>
      <c r="GKM18" s="110"/>
      <c r="GKN18" s="110"/>
      <c r="GKO18" s="110"/>
      <c r="GKP18" s="110"/>
      <c r="GKQ18" s="110"/>
      <c r="GKR18" s="110"/>
      <c r="GKS18" s="110"/>
      <c r="GKT18" s="110"/>
      <c r="GKU18" s="110"/>
      <c r="GKV18" s="110"/>
      <c r="GKW18" s="110"/>
      <c r="GKX18" s="110"/>
      <c r="GKY18" s="110"/>
      <c r="GKZ18" s="110"/>
      <c r="GLA18" s="110"/>
      <c r="GLB18" s="110"/>
      <c r="GLC18" s="110"/>
      <c r="GLD18" s="110"/>
      <c r="GLE18" s="110"/>
      <c r="GLF18" s="110"/>
      <c r="GLG18" s="110"/>
      <c r="GLH18" s="110"/>
      <c r="GLI18" s="110"/>
      <c r="GLJ18" s="110"/>
      <c r="GLK18" s="110"/>
      <c r="GLL18" s="110"/>
      <c r="GLM18" s="110"/>
      <c r="GLN18" s="110"/>
      <c r="GLO18" s="110"/>
      <c r="GLP18" s="110"/>
      <c r="GLQ18" s="110"/>
      <c r="GLR18" s="110"/>
      <c r="GLS18" s="110"/>
      <c r="GLT18" s="110"/>
      <c r="GLU18" s="110"/>
      <c r="GLV18" s="110"/>
      <c r="GLW18" s="110"/>
      <c r="GLX18" s="110"/>
      <c r="GLY18" s="110"/>
      <c r="GLZ18" s="110"/>
      <c r="GMA18" s="110"/>
      <c r="GMB18" s="110"/>
      <c r="GMC18" s="110"/>
      <c r="GMD18" s="110"/>
      <c r="GME18" s="110"/>
      <c r="GMF18" s="110"/>
      <c r="GMG18" s="110"/>
      <c r="GMH18" s="110"/>
      <c r="GMI18" s="110"/>
      <c r="GMJ18" s="110"/>
      <c r="GMK18" s="110"/>
      <c r="GML18" s="110"/>
      <c r="GMM18" s="110"/>
      <c r="GMN18" s="110"/>
      <c r="GMO18" s="110"/>
      <c r="GMP18" s="110"/>
      <c r="GMQ18" s="110"/>
      <c r="GMR18" s="110"/>
      <c r="GMS18" s="110"/>
      <c r="GMT18" s="110"/>
      <c r="GMU18" s="110"/>
      <c r="GMV18" s="110"/>
      <c r="GMW18" s="110"/>
      <c r="GMX18" s="110"/>
      <c r="GMY18" s="110"/>
      <c r="GMZ18" s="110"/>
      <c r="GNA18" s="110"/>
      <c r="GNB18" s="110"/>
      <c r="GNC18" s="110"/>
      <c r="GND18" s="110"/>
      <c r="GNE18" s="110"/>
      <c r="GNF18" s="110"/>
      <c r="GNG18" s="110"/>
      <c r="GNH18" s="110"/>
      <c r="GNI18" s="110"/>
      <c r="GNJ18" s="110"/>
      <c r="GNK18" s="110"/>
      <c r="GNL18" s="110"/>
      <c r="GNM18" s="110"/>
      <c r="GNN18" s="110"/>
      <c r="GNO18" s="110"/>
      <c r="GNP18" s="110"/>
      <c r="GNQ18" s="110"/>
      <c r="GNR18" s="110"/>
      <c r="GNS18" s="110"/>
      <c r="GNT18" s="110"/>
      <c r="GNU18" s="110"/>
      <c r="GNV18" s="110"/>
      <c r="GNW18" s="110"/>
      <c r="GNX18" s="110"/>
      <c r="GNY18" s="110"/>
      <c r="GNZ18" s="110"/>
      <c r="GOA18" s="110"/>
      <c r="GOB18" s="110"/>
      <c r="GOC18" s="110"/>
      <c r="GOD18" s="110"/>
      <c r="GOE18" s="110"/>
      <c r="GOF18" s="110"/>
      <c r="GOG18" s="110"/>
      <c r="GOH18" s="110"/>
      <c r="GOI18" s="110"/>
      <c r="GOJ18" s="110"/>
      <c r="GOK18" s="110"/>
      <c r="GOL18" s="110"/>
      <c r="GOM18" s="110"/>
      <c r="GON18" s="110"/>
      <c r="GOO18" s="110"/>
      <c r="GOP18" s="110"/>
      <c r="GOQ18" s="110"/>
      <c r="GOR18" s="110"/>
      <c r="GOS18" s="110"/>
      <c r="GOT18" s="110"/>
      <c r="GOU18" s="110"/>
      <c r="GOV18" s="110"/>
      <c r="GOW18" s="110"/>
      <c r="GOX18" s="110"/>
      <c r="GOY18" s="110"/>
      <c r="GOZ18" s="110"/>
      <c r="GPA18" s="110"/>
      <c r="GPB18" s="110"/>
      <c r="GPC18" s="110"/>
      <c r="GPD18" s="110"/>
      <c r="GPE18" s="110"/>
      <c r="GPF18" s="110"/>
      <c r="GPG18" s="110"/>
      <c r="GPH18" s="110"/>
      <c r="GPI18" s="110"/>
      <c r="GPJ18" s="110"/>
      <c r="GPK18" s="110"/>
      <c r="GPL18" s="110"/>
      <c r="GPM18" s="110"/>
      <c r="GPN18" s="110"/>
      <c r="GPO18" s="110"/>
      <c r="GPP18" s="110"/>
      <c r="GPQ18" s="110"/>
      <c r="GPR18" s="110"/>
      <c r="GPS18" s="110"/>
      <c r="GPT18" s="110"/>
      <c r="GPU18" s="110"/>
      <c r="GPV18" s="110"/>
      <c r="GPW18" s="110"/>
      <c r="GPX18" s="110"/>
      <c r="GPY18" s="110"/>
      <c r="GPZ18" s="110"/>
      <c r="GQA18" s="110"/>
      <c r="GQB18" s="110"/>
      <c r="GQC18" s="110"/>
      <c r="GQD18" s="110"/>
      <c r="GQE18" s="110"/>
      <c r="GQF18" s="110"/>
      <c r="GQG18" s="110"/>
      <c r="GQH18" s="110"/>
      <c r="GQI18" s="110"/>
      <c r="GQJ18" s="110"/>
      <c r="GQK18" s="110"/>
      <c r="GQL18" s="110"/>
      <c r="GQM18" s="110"/>
      <c r="GQN18" s="110"/>
      <c r="GQO18" s="110"/>
      <c r="GQP18" s="110"/>
      <c r="GQQ18" s="110"/>
      <c r="GQR18" s="110"/>
      <c r="GQS18" s="110"/>
      <c r="GQT18" s="110"/>
      <c r="GQU18" s="110"/>
      <c r="GQV18" s="110"/>
      <c r="GQW18" s="110"/>
      <c r="GQX18" s="110"/>
      <c r="GQY18" s="110"/>
      <c r="GQZ18" s="110"/>
      <c r="GRA18" s="110"/>
      <c r="GRB18" s="110"/>
      <c r="GRC18" s="110"/>
      <c r="GRD18" s="110"/>
      <c r="GRE18" s="110"/>
      <c r="GRF18" s="110"/>
      <c r="GRG18" s="110"/>
      <c r="GRH18" s="110"/>
      <c r="GRI18" s="110"/>
      <c r="GRJ18" s="110"/>
      <c r="GRK18" s="110"/>
      <c r="GRL18" s="110"/>
      <c r="GRM18" s="110"/>
      <c r="GRN18" s="110"/>
      <c r="GRO18" s="110"/>
      <c r="GRP18" s="110"/>
      <c r="GRQ18" s="110"/>
      <c r="GRR18" s="110"/>
      <c r="GRS18" s="110"/>
      <c r="GRT18" s="110"/>
      <c r="GRU18" s="110"/>
      <c r="GRV18" s="110"/>
      <c r="GRW18" s="110"/>
      <c r="GRX18" s="110"/>
      <c r="GRY18" s="110"/>
      <c r="GRZ18" s="110"/>
      <c r="GSA18" s="110"/>
      <c r="GSB18" s="110"/>
      <c r="GSC18" s="110"/>
      <c r="GSD18" s="110"/>
      <c r="GSE18" s="110"/>
      <c r="GSF18" s="110"/>
      <c r="GSG18" s="110"/>
      <c r="GSH18" s="110"/>
      <c r="GSI18" s="110"/>
      <c r="GSJ18" s="110"/>
      <c r="GSK18" s="110"/>
      <c r="GSL18" s="110"/>
      <c r="GSM18" s="110"/>
      <c r="GSN18" s="110"/>
      <c r="GSO18" s="110"/>
      <c r="GSP18" s="110"/>
      <c r="GSQ18" s="110"/>
      <c r="GSR18" s="110"/>
      <c r="GSS18" s="110"/>
      <c r="GST18" s="110"/>
      <c r="GSU18" s="110"/>
      <c r="GSV18" s="110"/>
      <c r="GSW18" s="110"/>
      <c r="GSX18" s="110"/>
      <c r="GSY18" s="110"/>
      <c r="GSZ18" s="110"/>
      <c r="GTA18" s="110"/>
      <c r="GTB18" s="110"/>
      <c r="GTC18" s="110"/>
      <c r="GTD18" s="110"/>
      <c r="GTE18" s="110"/>
      <c r="GTF18" s="110"/>
      <c r="GTG18" s="110"/>
      <c r="GTH18" s="110"/>
      <c r="GTI18" s="110"/>
      <c r="GTJ18" s="110"/>
      <c r="GTK18" s="110"/>
      <c r="GTL18" s="110"/>
      <c r="GTM18" s="110"/>
      <c r="GTN18" s="110"/>
      <c r="GTO18" s="110"/>
      <c r="GTP18" s="110"/>
      <c r="GTQ18" s="110"/>
      <c r="GTR18" s="110"/>
      <c r="GTS18" s="110"/>
      <c r="GTT18" s="110"/>
      <c r="GTU18" s="110"/>
      <c r="GTV18" s="110"/>
      <c r="GTW18" s="110"/>
      <c r="GTX18" s="110"/>
      <c r="GTY18" s="110"/>
      <c r="GTZ18" s="110"/>
      <c r="GUA18" s="110"/>
      <c r="GUB18" s="110"/>
      <c r="GUC18" s="110"/>
      <c r="GUD18" s="110"/>
      <c r="GUE18" s="110"/>
      <c r="GUF18" s="110"/>
      <c r="GUG18" s="110"/>
      <c r="GUH18" s="110"/>
      <c r="GUI18" s="110"/>
      <c r="GUJ18" s="110"/>
      <c r="GUK18" s="110"/>
      <c r="GUL18" s="110"/>
      <c r="GUM18" s="110"/>
      <c r="GUN18" s="110"/>
      <c r="GUO18" s="110"/>
      <c r="GUP18" s="110"/>
      <c r="GUQ18" s="110"/>
      <c r="GUR18" s="110"/>
      <c r="GUS18" s="110"/>
      <c r="GUT18" s="110"/>
      <c r="GUU18" s="110"/>
      <c r="GUV18" s="110"/>
      <c r="GUW18" s="110"/>
      <c r="GUX18" s="110"/>
      <c r="GUY18" s="110"/>
      <c r="GUZ18" s="110"/>
      <c r="GVA18" s="110"/>
      <c r="GVB18" s="110"/>
      <c r="GVC18" s="110"/>
      <c r="GVD18" s="110"/>
      <c r="GVE18" s="110"/>
      <c r="GVF18" s="110"/>
      <c r="GVG18" s="110"/>
      <c r="GVH18" s="110"/>
      <c r="GVI18" s="110"/>
      <c r="GVJ18" s="110"/>
      <c r="GVK18" s="110"/>
      <c r="GVL18" s="110"/>
      <c r="GVM18" s="110"/>
      <c r="GVN18" s="110"/>
      <c r="GVO18" s="110"/>
      <c r="GVP18" s="110"/>
      <c r="GVQ18" s="110"/>
      <c r="GVR18" s="110"/>
      <c r="GVS18" s="110"/>
      <c r="GVT18" s="110"/>
      <c r="GVU18" s="110"/>
      <c r="GVV18" s="110"/>
      <c r="GVW18" s="110"/>
      <c r="GVX18" s="110"/>
      <c r="GVY18" s="110"/>
      <c r="GVZ18" s="110"/>
      <c r="GWA18" s="110"/>
      <c r="GWB18" s="110"/>
      <c r="GWC18" s="110"/>
      <c r="GWD18" s="110"/>
      <c r="GWE18" s="110"/>
      <c r="GWF18" s="110"/>
      <c r="GWG18" s="110"/>
      <c r="GWH18" s="110"/>
      <c r="GWI18" s="110"/>
      <c r="GWJ18" s="110"/>
      <c r="GWK18" s="110"/>
      <c r="GWL18" s="110"/>
      <c r="GWM18" s="110"/>
      <c r="GWN18" s="110"/>
      <c r="GWO18" s="110"/>
      <c r="GWP18" s="110"/>
      <c r="GWQ18" s="110"/>
      <c r="GWR18" s="110"/>
      <c r="GWS18" s="110"/>
      <c r="GWT18" s="110"/>
      <c r="GWU18" s="110"/>
      <c r="GWV18" s="110"/>
      <c r="GWW18" s="110"/>
      <c r="GWX18" s="110"/>
      <c r="GWY18" s="110"/>
      <c r="GWZ18" s="110"/>
      <c r="GXA18" s="110"/>
      <c r="GXB18" s="110"/>
      <c r="GXC18" s="110"/>
      <c r="GXD18" s="110"/>
      <c r="GXE18" s="110"/>
      <c r="GXF18" s="110"/>
      <c r="GXG18" s="110"/>
      <c r="GXH18" s="110"/>
      <c r="GXI18" s="110"/>
      <c r="GXJ18" s="110"/>
      <c r="GXK18" s="110"/>
      <c r="GXL18" s="110"/>
      <c r="GXM18" s="110"/>
      <c r="GXN18" s="110"/>
      <c r="GXO18" s="110"/>
      <c r="GXP18" s="110"/>
      <c r="GXQ18" s="110"/>
      <c r="GXR18" s="110"/>
      <c r="GXS18" s="110"/>
      <c r="GXT18" s="110"/>
      <c r="GXU18" s="110"/>
      <c r="GXV18" s="110"/>
      <c r="GXW18" s="110"/>
      <c r="GXX18" s="110"/>
      <c r="GXY18" s="110"/>
      <c r="GXZ18" s="110"/>
      <c r="GYA18" s="110"/>
      <c r="GYB18" s="110"/>
      <c r="GYC18" s="110"/>
      <c r="GYD18" s="110"/>
      <c r="GYE18" s="110"/>
      <c r="GYF18" s="110"/>
      <c r="GYG18" s="110"/>
      <c r="GYH18" s="110"/>
      <c r="GYI18" s="110"/>
      <c r="GYJ18" s="110"/>
      <c r="GYK18" s="110"/>
      <c r="GYL18" s="110"/>
      <c r="GYM18" s="110"/>
      <c r="GYN18" s="110"/>
      <c r="GYO18" s="110"/>
      <c r="GYP18" s="110"/>
      <c r="GYQ18" s="110"/>
      <c r="GYR18" s="110"/>
      <c r="GYS18" s="110"/>
      <c r="GYT18" s="110"/>
      <c r="GYU18" s="110"/>
      <c r="GYV18" s="110"/>
      <c r="GYW18" s="110"/>
      <c r="GYX18" s="110"/>
      <c r="GYY18" s="110"/>
      <c r="GYZ18" s="110"/>
      <c r="GZA18" s="110"/>
      <c r="GZB18" s="110"/>
      <c r="GZC18" s="110"/>
      <c r="GZD18" s="110"/>
      <c r="GZE18" s="110"/>
      <c r="GZF18" s="110"/>
      <c r="GZG18" s="110"/>
      <c r="GZH18" s="110"/>
      <c r="GZI18" s="110"/>
      <c r="GZJ18" s="110"/>
      <c r="GZK18" s="110"/>
      <c r="GZL18" s="110"/>
      <c r="GZM18" s="110"/>
      <c r="GZN18" s="110"/>
      <c r="GZO18" s="110"/>
      <c r="GZP18" s="110"/>
      <c r="GZQ18" s="110"/>
      <c r="GZR18" s="110"/>
      <c r="GZS18" s="110"/>
      <c r="GZT18" s="110"/>
      <c r="GZU18" s="110"/>
      <c r="GZV18" s="110"/>
      <c r="GZW18" s="110"/>
      <c r="GZX18" s="110"/>
      <c r="GZY18" s="110"/>
      <c r="GZZ18" s="110"/>
      <c r="HAA18" s="110"/>
      <c r="HAB18" s="110"/>
      <c r="HAC18" s="110"/>
      <c r="HAD18" s="110"/>
      <c r="HAE18" s="110"/>
      <c r="HAF18" s="110"/>
      <c r="HAG18" s="110"/>
      <c r="HAH18" s="110"/>
      <c r="HAI18" s="110"/>
      <c r="HAJ18" s="110"/>
      <c r="HAK18" s="110"/>
      <c r="HAL18" s="110"/>
      <c r="HAM18" s="110"/>
      <c r="HAN18" s="110"/>
      <c r="HAO18" s="110"/>
      <c r="HAP18" s="110"/>
      <c r="HAQ18" s="110"/>
      <c r="HAR18" s="110"/>
      <c r="HAS18" s="110"/>
      <c r="HAT18" s="110"/>
      <c r="HAU18" s="110"/>
      <c r="HAV18" s="110"/>
      <c r="HAW18" s="110"/>
      <c r="HAX18" s="110"/>
      <c r="HAY18" s="110"/>
      <c r="HAZ18" s="110"/>
      <c r="HBA18" s="110"/>
      <c r="HBB18" s="110"/>
      <c r="HBC18" s="110"/>
      <c r="HBD18" s="110"/>
      <c r="HBE18" s="110"/>
      <c r="HBF18" s="110"/>
      <c r="HBG18" s="110"/>
      <c r="HBH18" s="110"/>
      <c r="HBI18" s="110"/>
      <c r="HBJ18" s="110"/>
      <c r="HBK18" s="110"/>
      <c r="HBL18" s="110"/>
      <c r="HBM18" s="110"/>
      <c r="HBN18" s="110"/>
      <c r="HBO18" s="110"/>
      <c r="HBP18" s="110"/>
      <c r="HBQ18" s="110"/>
      <c r="HBR18" s="110"/>
      <c r="HBS18" s="110"/>
      <c r="HBT18" s="110"/>
      <c r="HBU18" s="110"/>
      <c r="HBV18" s="110"/>
      <c r="HBW18" s="110"/>
      <c r="HBX18" s="110"/>
      <c r="HBY18" s="110"/>
      <c r="HBZ18" s="110"/>
      <c r="HCA18" s="110"/>
      <c r="HCB18" s="110"/>
      <c r="HCC18" s="110"/>
      <c r="HCD18" s="110"/>
      <c r="HCE18" s="110"/>
      <c r="HCF18" s="110"/>
      <c r="HCG18" s="110"/>
      <c r="HCH18" s="110"/>
      <c r="HCI18" s="110"/>
      <c r="HCJ18" s="110"/>
      <c r="HCK18" s="110"/>
      <c r="HCL18" s="110"/>
      <c r="HCM18" s="110"/>
      <c r="HCN18" s="110"/>
      <c r="HCO18" s="110"/>
      <c r="HCP18" s="110"/>
      <c r="HCQ18" s="110"/>
      <c r="HCR18" s="110"/>
      <c r="HCS18" s="110"/>
      <c r="HCT18" s="110"/>
      <c r="HCU18" s="110"/>
      <c r="HCV18" s="110"/>
      <c r="HCW18" s="110"/>
      <c r="HCX18" s="110"/>
      <c r="HCY18" s="110"/>
      <c r="HCZ18" s="110"/>
      <c r="HDA18" s="110"/>
      <c r="HDB18" s="110"/>
      <c r="HDC18" s="110"/>
      <c r="HDD18" s="110"/>
      <c r="HDE18" s="110"/>
      <c r="HDF18" s="110"/>
      <c r="HDG18" s="110"/>
      <c r="HDH18" s="110"/>
      <c r="HDI18" s="110"/>
      <c r="HDJ18" s="110"/>
      <c r="HDK18" s="110"/>
      <c r="HDL18" s="110"/>
      <c r="HDM18" s="110"/>
      <c r="HDN18" s="110"/>
      <c r="HDO18" s="110"/>
      <c r="HDP18" s="110"/>
      <c r="HDQ18" s="110"/>
      <c r="HDR18" s="110"/>
      <c r="HDS18" s="110"/>
      <c r="HDT18" s="110"/>
      <c r="HDU18" s="110"/>
      <c r="HDV18" s="110"/>
      <c r="HDW18" s="110"/>
      <c r="HDX18" s="110"/>
      <c r="HDY18" s="110"/>
      <c r="HDZ18" s="110"/>
      <c r="HEA18" s="110"/>
      <c r="HEB18" s="110"/>
      <c r="HEC18" s="110"/>
      <c r="HED18" s="110"/>
      <c r="HEE18" s="110"/>
      <c r="HEF18" s="110"/>
      <c r="HEG18" s="110"/>
      <c r="HEH18" s="110"/>
      <c r="HEI18" s="110"/>
      <c r="HEJ18" s="110"/>
      <c r="HEK18" s="110"/>
      <c r="HEL18" s="110"/>
      <c r="HEM18" s="110"/>
      <c r="HEN18" s="110"/>
      <c r="HEO18" s="110"/>
      <c r="HEP18" s="110"/>
      <c r="HEQ18" s="110"/>
      <c r="HER18" s="110"/>
      <c r="HES18" s="110"/>
      <c r="HET18" s="110"/>
      <c r="HEU18" s="110"/>
      <c r="HEV18" s="110"/>
      <c r="HEW18" s="110"/>
      <c r="HEX18" s="110"/>
      <c r="HEY18" s="110"/>
      <c r="HEZ18" s="110"/>
      <c r="HFA18" s="110"/>
      <c r="HFB18" s="110"/>
      <c r="HFC18" s="110"/>
      <c r="HFD18" s="110"/>
      <c r="HFE18" s="110"/>
      <c r="HFF18" s="110"/>
      <c r="HFG18" s="110"/>
      <c r="HFH18" s="110"/>
      <c r="HFI18" s="110"/>
      <c r="HFJ18" s="110"/>
      <c r="HFK18" s="110"/>
      <c r="HFL18" s="110"/>
      <c r="HFM18" s="110"/>
      <c r="HFN18" s="110"/>
      <c r="HFO18" s="110"/>
      <c r="HFP18" s="110"/>
      <c r="HFQ18" s="110"/>
      <c r="HFR18" s="110"/>
      <c r="HFS18" s="110"/>
      <c r="HFT18" s="110"/>
      <c r="HFU18" s="110"/>
      <c r="HFV18" s="110"/>
      <c r="HFW18" s="110"/>
      <c r="HFX18" s="110"/>
      <c r="HFY18" s="110"/>
      <c r="HFZ18" s="110"/>
      <c r="HGA18" s="110"/>
      <c r="HGB18" s="110"/>
      <c r="HGC18" s="110"/>
      <c r="HGD18" s="110"/>
      <c r="HGE18" s="110"/>
      <c r="HGF18" s="110"/>
      <c r="HGG18" s="110"/>
      <c r="HGH18" s="110"/>
      <c r="HGI18" s="110"/>
      <c r="HGJ18" s="110"/>
      <c r="HGK18" s="110"/>
      <c r="HGL18" s="110"/>
      <c r="HGM18" s="110"/>
      <c r="HGN18" s="110"/>
      <c r="HGO18" s="110"/>
      <c r="HGP18" s="110"/>
      <c r="HGQ18" s="110"/>
      <c r="HGR18" s="110"/>
      <c r="HGS18" s="110"/>
      <c r="HGT18" s="110"/>
      <c r="HGU18" s="110"/>
      <c r="HGV18" s="110"/>
      <c r="HGW18" s="110"/>
      <c r="HGX18" s="110"/>
      <c r="HGY18" s="110"/>
      <c r="HGZ18" s="110"/>
      <c r="HHA18" s="110"/>
      <c r="HHB18" s="110"/>
      <c r="HHC18" s="110"/>
      <c r="HHD18" s="110"/>
      <c r="HHE18" s="110"/>
      <c r="HHF18" s="110"/>
      <c r="HHG18" s="110"/>
      <c r="HHH18" s="110"/>
      <c r="HHI18" s="110"/>
      <c r="HHJ18" s="110"/>
      <c r="HHK18" s="110"/>
      <c r="HHL18" s="110"/>
      <c r="HHM18" s="110"/>
      <c r="HHN18" s="110"/>
      <c r="HHO18" s="110"/>
      <c r="HHP18" s="110"/>
      <c r="HHQ18" s="110"/>
      <c r="HHR18" s="110"/>
      <c r="HHS18" s="110"/>
      <c r="HHT18" s="110"/>
      <c r="HHU18" s="110"/>
      <c r="HHV18" s="110"/>
      <c r="HHW18" s="110"/>
      <c r="HHX18" s="110"/>
      <c r="HHY18" s="110"/>
      <c r="HHZ18" s="110"/>
      <c r="HIA18" s="110"/>
      <c r="HIB18" s="110"/>
      <c r="HIC18" s="110"/>
      <c r="HID18" s="110"/>
      <c r="HIE18" s="110"/>
      <c r="HIF18" s="110"/>
      <c r="HIG18" s="110"/>
      <c r="HIH18" s="110"/>
      <c r="HII18" s="110"/>
      <c r="HIJ18" s="110"/>
      <c r="HIK18" s="110"/>
      <c r="HIL18" s="110"/>
      <c r="HIM18" s="110"/>
      <c r="HIN18" s="110"/>
      <c r="HIO18" s="110"/>
      <c r="HIP18" s="110"/>
      <c r="HIQ18" s="110"/>
      <c r="HIR18" s="110"/>
      <c r="HIS18" s="110"/>
      <c r="HIT18" s="110"/>
      <c r="HIU18" s="110"/>
      <c r="HIV18" s="110"/>
      <c r="HIW18" s="110"/>
      <c r="HIX18" s="110"/>
      <c r="HIY18" s="110"/>
      <c r="HIZ18" s="110"/>
      <c r="HJA18" s="110"/>
      <c r="HJB18" s="110"/>
      <c r="HJC18" s="110"/>
      <c r="HJD18" s="110"/>
      <c r="HJE18" s="110"/>
      <c r="HJF18" s="110"/>
      <c r="HJG18" s="110"/>
      <c r="HJH18" s="110"/>
      <c r="HJI18" s="110"/>
      <c r="HJJ18" s="110"/>
      <c r="HJK18" s="110"/>
      <c r="HJL18" s="110"/>
      <c r="HJM18" s="110"/>
      <c r="HJN18" s="110"/>
      <c r="HJO18" s="110"/>
      <c r="HJP18" s="110"/>
      <c r="HJQ18" s="110"/>
      <c r="HJR18" s="110"/>
      <c r="HJS18" s="110"/>
      <c r="HJT18" s="110"/>
      <c r="HJU18" s="110"/>
      <c r="HJV18" s="110"/>
      <c r="HJW18" s="110"/>
      <c r="HJX18" s="110"/>
      <c r="HJY18" s="110"/>
      <c r="HJZ18" s="110"/>
      <c r="HKA18" s="110"/>
      <c r="HKB18" s="110"/>
      <c r="HKC18" s="110"/>
      <c r="HKD18" s="110"/>
      <c r="HKE18" s="110"/>
      <c r="HKF18" s="110"/>
      <c r="HKG18" s="110"/>
      <c r="HKH18" s="110"/>
      <c r="HKI18" s="110"/>
      <c r="HKJ18" s="110"/>
      <c r="HKK18" s="110"/>
      <c r="HKL18" s="110"/>
      <c r="HKM18" s="110"/>
      <c r="HKN18" s="110"/>
      <c r="HKO18" s="110"/>
      <c r="HKP18" s="110"/>
      <c r="HKQ18" s="110"/>
      <c r="HKR18" s="110"/>
      <c r="HKS18" s="110"/>
      <c r="HKT18" s="110"/>
      <c r="HKU18" s="110"/>
      <c r="HKV18" s="110"/>
      <c r="HKW18" s="110"/>
      <c r="HKX18" s="110"/>
      <c r="HKY18" s="110"/>
      <c r="HKZ18" s="110"/>
      <c r="HLA18" s="110"/>
      <c r="HLB18" s="110"/>
      <c r="HLC18" s="110"/>
      <c r="HLD18" s="110"/>
      <c r="HLE18" s="110"/>
      <c r="HLF18" s="110"/>
      <c r="HLG18" s="110"/>
      <c r="HLH18" s="110"/>
      <c r="HLI18" s="110"/>
      <c r="HLJ18" s="110"/>
      <c r="HLK18" s="110"/>
      <c r="HLL18" s="110"/>
      <c r="HLM18" s="110"/>
      <c r="HLN18" s="110"/>
      <c r="HLO18" s="110"/>
      <c r="HLP18" s="110"/>
      <c r="HLQ18" s="110"/>
      <c r="HLR18" s="110"/>
      <c r="HLS18" s="110"/>
      <c r="HLT18" s="110"/>
      <c r="HLU18" s="110"/>
      <c r="HLV18" s="110"/>
      <c r="HLW18" s="110"/>
      <c r="HLX18" s="110"/>
      <c r="HLY18" s="110"/>
      <c r="HLZ18" s="110"/>
      <c r="HMA18" s="110"/>
      <c r="HMB18" s="110"/>
      <c r="HMC18" s="110"/>
      <c r="HMD18" s="110"/>
      <c r="HME18" s="110"/>
      <c r="HMF18" s="110"/>
      <c r="HMG18" s="110"/>
      <c r="HMH18" s="110"/>
      <c r="HMI18" s="110"/>
      <c r="HMJ18" s="110"/>
      <c r="HMK18" s="110"/>
      <c r="HML18" s="110"/>
      <c r="HMM18" s="110"/>
      <c r="HMN18" s="110"/>
      <c r="HMO18" s="110"/>
      <c r="HMP18" s="110"/>
      <c r="HMQ18" s="110"/>
      <c r="HMR18" s="110"/>
      <c r="HMS18" s="110"/>
      <c r="HMT18" s="110"/>
      <c r="HMU18" s="110"/>
      <c r="HMV18" s="110"/>
      <c r="HMW18" s="110"/>
      <c r="HMX18" s="110"/>
      <c r="HMY18" s="110"/>
      <c r="HMZ18" s="110"/>
      <c r="HNA18" s="110"/>
      <c r="HNB18" s="110"/>
      <c r="HNC18" s="110"/>
      <c r="HND18" s="110"/>
      <c r="HNE18" s="110"/>
      <c r="HNF18" s="110"/>
      <c r="HNG18" s="110"/>
      <c r="HNH18" s="110"/>
      <c r="HNI18" s="110"/>
      <c r="HNJ18" s="110"/>
      <c r="HNK18" s="110"/>
      <c r="HNL18" s="110"/>
      <c r="HNM18" s="110"/>
      <c r="HNN18" s="110"/>
      <c r="HNO18" s="110"/>
      <c r="HNP18" s="110"/>
      <c r="HNQ18" s="110"/>
      <c r="HNR18" s="110"/>
      <c r="HNS18" s="110"/>
      <c r="HNT18" s="110"/>
      <c r="HNU18" s="110"/>
      <c r="HNV18" s="110"/>
      <c r="HNW18" s="110"/>
      <c r="HNX18" s="110"/>
      <c r="HNY18" s="110"/>
      <c r="HNZ18" s="110"/>
      <c r="HOA18" s="110"/>
      <c r="HOB18" s="110"/>
      <c r="HOC18" s="110"/>
      <c r="HOD18" s="110"/>
      <c r="HOE18" s="110"/>
      <c r="HOF18" s="110"/>
      <c r="HOG18" s="110"/>
      <c r="HOH18" s="110"/>
      <c r="HOI18" s="110"/>
      <c r="HOJ18" s="110"/>
      <c r="HOK18" s="110"/>
      <c r="HOL18" s="110"/>
      <c r="HOM18" s="110"/>
      <c r="HON18" s="110"/>
      <c r="HOO18" s="110"/>
      <c r="HOP18" s="110"/>
      <c r="HOQ18" s="110"/>
      <c r="HOR18" s="110"/>
      <c r="HOS18" s="110"/>
      <c r="HOT18" s="110"/>
      <c r="HOU18" s="110"/>
      <c r="HOV18" s="110"/>
      <c r="HOW18" s="110"/>
      <c r="HOX18" s="110"/>
      <c r="HOY18" s="110"/>
      <c r="HOZ18" s="110"/>
      <c r="HPA18" s="110"/>
      <c r="HPB18" s="110"/>
      <c r="HPC18" s="110"/>
      <c r="HPD18" s="110"/>
      <c r="HPE18" s="110"/>
      <c r="HPF18" s="110"/>
      <c r="HPG18" s="110"/>
      <c r="HPH18" s="110"/>
      <c r="HPI18" s="110"/>
      <c r="HPJ18" s="110"/>
      <c r="HPK18" s="110"/>
      <c r="HPL18" s="110"/>
      <c r="HPM18" s="110"/>
      <c r="HPN18" s="110"/>
      <c r="HPO18" s="110"/>
      <c r="HPP18" s="110"/>
      <c r="HPQ18" s="110"/>
      <c r="HPR18" s="110"/>
      <c r="HPS18" s="110"/>
      <c r="HPT18" s="110"/>
      <c r="HPU18" s="110"/>
      <c r="HPV18" s="110"/>
      <c r="HPW18" s="110"/>
      <c r="HPX18" s="110"/>
      <c r="HPY18" s="110"/>
      <c r="HPZ18" s="110"/>
      <c r="HQA18" s="110"/>
      <c r="HQB18" s="110"/>
      <c r="HQC18" s="110"/>
      <c r="HQD18" s="110"/>
      <c r="HQE18" s="110"/>
      <c r="HQF18" s="110"/>
      <c r="HQG18" s="110"/>
      <c r="HQH18" s="110"/>
      <c r="HQI18" s="110"/>
      <c r="HQJ18" s="110"/>
      <c r="HQK18" s="110"/>
      <c r="HQL18" s="110"/>
      <c r="HQM18" s="110"/>
      <c r="HQN18" s="110"/>
      <c r="HQO18" s="110"/>
      <c r="HQP18" s="110"/>
      <c r="HQQ18" s="110"/>
      <c r="HQR18" s="110"/>
      <c r="HQS18" s="110"/>
      <c r="HQT18" s="110"/>
      <c r="HQU18" s="110"/>
      <c r="HQV18" s="110"/>
      <c r="HQW18" s="110"/>
      <c r="HQX18" s="110"/>
      <c r="HQY18" s="110"/>
      <c r="HQZ18" s="110"/>
      <c r="HRA18" s="110"/>
      <c r="HRB18" s="110"/>
      <c r="HRC18" s="110"/>
      <c r="HRD18" s="110"/>
      <c r="HRE18" s="110"/>
      <c r="HRF18" s="110"/>
      <c r="HRG18" s="110"/>
      <c r="HRH18" s="110"/>
      <c r="HRI18" s="110"/>
      <c r="HRJ18" s="110"/>
      <c r="HRK18" s="110"/>
      <c r="HRL18" s="110"/>
      <c r="HRM18" s="110"/>
      <c r="HRN18" s="110"/>
      <c r="HRO18" s="110"/>
      <c r="HRP18" s="110"/>
      <c r="HRQ18" s="110"/>
      <c r="HRR18" s="110"/>
      <c r="HRS18" s="110"/>
      <c r="HRT18" s="110"/>
      <c r="HRU18" s="110"/>
      <c r="HRV18" s="110"/>
      <c r="HRW18" s="110"/>
      <c r="HRX18" s="110"/>
      <c r="HRY18" s="110"/>
      <c r="HRZ18" s="110"/>
      <c r="HSA18" s="110"/>
      <c r="HSB18" s="110"/>
      <c r="HSC18" s="110"/>
      <c r="HSD18" s="110"/>
      <c r="HSE18" s="110"/>
      <c r="HSF18" s="110"/>
      <c r="HSG18" s="110"/>
      <c r="HSH18" s="110"/>
      <c r="HSI18" s="110"/>
      <c r="HSJ18" s="110"/>
      <c r="HSK18" s="110"/>
      <c r="HSL18" s="110"/>
      <c r="HSM18" s="110"/>
      <c r="HSN18" s="110"/>
      <c r="HSO18" s="110"/>
      <c r="HSP18" s="110"/>
      <c r="HSQ18" s="110"/>
      <c r="HSR18" s="110"/>
      <c r="HSS18" s="110"/>
      <c r="HST18" s="110"/>
      <c r="HSU18" s="110"/>
      <c r="HSV18" s="110"/>
      <c r="HSW18" s="110"/>
      <c r="HSX18" s="110"/>
      <c r="HSY18" s="110"/>
      <c r="HSZ18" s="110"/>
      <c r="HTA18" s="110"/>
      <c r="HTB18" s="110"/>
      <c r="HTC18" s="110"/>
      <c r="HTD18" s="110"/>
      <c r="HTE18" s="110"/>
      <c r="HTF18" s="110"/>
      <c r="HTG18" s="110"/>
      <c r="HTH18" s="110"/>
      <c r="HTI18" s="110"/>
      <c r="HTJ18" s="110"/>
      <c r="HTK18" s="110"/>
      <c r="HTL18" s="110"/>
      <c r="HTM18" s="110"/>
      <c r="HTN18" s="110"/>
      <c r="HTO18" s="110"/>
      <c r="HTP18" s="110"/>
      <c r="HTQ18" s="110"/>
      <c r="HTR18" s="110"/>
      <c r="HTS18" s="110"/>
      <c r="HTT18" s="110"/>
      <c r="HTU18" s="110"/>
      <c r="HTV18" s="110"/>
      <c r="HTW18" s="110"/>
      <c r="HTX18" s="110"/>
      <c r="HTY18" s="110"/>
      <c r="HTZ18" s="110"/>
      <c r="HUA18" s="110"/>
      <c r="HUB18" s="110"/>
      <c r="HUC18" s="110"/>
      <c r="HUD18" s="110"/>
      <c r="HUE18" s="110"/>
      <c r="HUF18" s="110"/>
      <c r="HUG18" s="110"/>
      <c r="HUH18" s="110"/>
      <c r="HUI18" s="110"/>
      <c r="HUJ18" s="110"/>
      <c r="HUK18" s="110"/>
      <c r="HUL18" s="110"/>
      <c r="HUM18" s="110"/>
      <c r="HUN18" s="110"/>
      <c r="HUO18" s="110"/>
      <c r="HUP18" s="110"/>
      <c r="HUQ18" s="110"/>
      <c r="HUR18" s="110"/>
      <c r="HUS18" s="110"/>
      <c r="HUT18" s="110"/>
      <c r="HUU18" s="110"/>
      <c r="HUV18" s="110"/>
      <c r="HUW18" s="110"/>
      <c r="HUX18" s="110"/>
      <c r="HUY18" s="110"/>
      <c r="HUZ18" s="110"/>
      <c r="HVA18" s="110"/>
      <c r="HVB18" s="110"/>
      <c r="HVC18" s="110"/>
      <c r="HVD18" s="110"/>
      <c r="HVE18" s="110"/>
      <c r="HVF18" s="110"/>
      <c r="HVG18" s="110"/>
      <c r="HVH18" s="110"/>
      <c r="HVI18" s="110"/>
      <c r="HVJ18" s="110"/>
      <c r="HVK18" s="110"/>
      <c r="HVL18" s="110"/>
      <c r="HVM18" s="110"/>
      <c r="HVN18" s="110"/>
      <c r="HVO18" s="110"/>
      <c r="HVP18" s="110"/>
      <c r="HVQ18" s="110"/>
      <c r="HVR18" s="110"/>
      <c r="HVS18" s="110"/>
      <c r="HVT18" s="110"/>
      <c r="HVU18" s="110"/>
      <c r="HVV18" s="110"/>
      <c r="HVW18" s="110"/>
      <c r="HVX18" s="110"/>
      <c r="HVY18" s="110"/>
      <c r="HVZ18" s="110"/>
      <c r="HWA18" s="110"/>
      <c r="HWB18" s="110"/>
      <c r="HWC18" s="110"/>
      <c r="HWD18" s="110"/>
      <c r="HWE18" s="110"/>
      <c r="HWF18" s="110"/>
      <c r="HWG18" s="110"/>
      <c r="HWH18" s="110"/>
      <c r="HWI18" s="110"/>
      <c r="HWJ18" s="110"/>
      <c r="HWK18" s="110"/>
      <c r="HWL18" s="110"/>
      <c r="HWM18" s="110"/>
      <c r="HWN18" s="110"/>
      <c r="HWO18" s="110"/>
      <c r="HWP18" s="110"/>
      <c r="HWQ18" s="110"/>
      <c r="HWR18" s="110"/>
      <c r="HWS18" s="110"/>
      <c r="HWT18" s="110"/>
      <c r="HWU18" s="110"/>
      <c r="HWV18" s="110"/>
      <c r="HWW18" s="110"/>
      <c r="HWX18" s="110"/>
      <c r="HWY18" s="110"/>
      <c r="HWZ18" s="110"/>
      <c r="HXA18" s="110"/>
      <c r="HXB18" s="110"/>
      <c r="HXC18" s="110"/>
      <c r="HXD18" s="110"/>
      <c r="HXE18" s="110"/>
      <c r="HXF18" s="110"/>
      <c r="HXG18" s="110"/>
      <c r="HXH18" s="110"/>
      <c r="HXI18" s="110"/>
      <c r="HXJ18" s="110"/>
      <c r="HXK18" s="110"/>
      <c r="HXL18" s="110"/>
      <c r="HXM18" s="110"/>
      <c r="HXN18" s="110"/>
      <c r="HXO18" s="110"/>
      <c r="HXP18" s="110"/>
      <c r="HXQ18" s="110"/>
      <c r="HXR18" s="110"/>
      <c r="HXS18" s="110"/>
      <c r="HXT18" s="110"/>
      <c r="HXU18" s="110"/>
      <c r="HXV18" s="110"/>
      <c r="HXW18" s="110"/>
      <c r="HXX18" s="110"/>
      <c r="HXY18" s="110"/>
      <c r="HXZ18" s="110"/>
      <c r="HYA18" s="110"/>
      <c r="HYB18" s="110"/>
      <c r="HYC18" s="110"/>
      <c r="HYD18" s="110"/>
      <c r="HYE18" s="110"/>
      <c r="HYF18" s="110"/>
      <c r="HYG18" s="110"/>
      <c r="HYH18" s="110"/>
      <c r="HYI18" s="110"/>
      <c r="HYJ18" s="110"/>
      <c r="HYK18" s="110"/>
      <c r="HYL18" s="110"/>
      <c r="HYM18" s="110"/>
      <c r="HYN18" s="110"/>
      <c r="HYO18" s="110"/>
      <c r="HYP18" s="110"/>
      <c r="HYQ18" s="110"/>
      <c r="HYR18" s="110"/>
      <c r="HYS18" s="110"/>
      <c r="HYT18" s="110"/>
      <c r="HYU18" s="110"/>
      <c r="HYV18" s="110"/>
      <c r="HYW18" s="110"/>
      <c r="HYX18" s="110"/>
      <c r="HYY18" s="110"/>
      <c r="HYZ18" s="110"/>
      <c r="HZA18" s="110"/>
      <c r="HZB18" s="110"/>
      <c r="HZC18" s="110"/>
      <c r="HZD18" s="110"/>
      <c r="HZE18" s="110"/>
      <c r="HZF18" s="110"/>
      <c r="HZG18" s="110"/>
      <c r="HZH18" s="110"/>
      <c r="HZI18" s="110"/>
      <c r="HZJ18" s="110"/>
      <c r="HZK18" s="110"/>
      <c r="HZL18" s="110"/>
      <c r="HZM18" s="110"/>
      <c r="HZN18" s="110"/>
      <c r="HZO18" s="110"/>
      <c r="HZP18" s="110"/>
      <c r="HZQ18" s="110"/>
      <c r="HZR18" s="110"/>
      <c r="HZS18" s="110"/>
      <c r="HZT18" s="110"/>
      <c r="HZU18" s="110"/>
      <c r="HZV18" s="110"/>
      <c r="HZW18" s="110"/>
      <c r="HZX18" s="110"/>
      <c r="HZY18" s="110"/>
      <c r="HZZ18" s="110"/>
      <c r="IAA18" s="110"/>
      <c r="IAB18" s="110"/>
      <c r="IAC18" s="110"/>
      <c r="IAD18" s="110"/>
      <c r="IAE18" s="110"/>
      <c r="IAF18" s="110"/>
      <c r="IAG18" s="110"/>
      <c r="IAH18" s="110"/>
      <c r="IAI18" s="110"/>
      <c r="IAJ18" s="110"/>
      <c r="IAK18" s="110"/>
      <c r="IAL18" s="110"/>
      <c r="IAM18" s="110"/>
      <c r="IAN18" s="110"/>
      <c r="IAO18" s="110"/>
      <c r="IAP18" s="110"/>
      <c r="IAQ18" s="110"/>
      <c r="IAR18" s="110"/>
      <c r="IAS18" s="110"/>
      <c r="IAT18" s="110"/>
      <c r="IAU18" s="110"/>
      <c r="IAV18" s="110"/>
      <c r="IAW18" s="110"/>
      <c r="IAX18" s="110"/>
      <c r="IAY18" s="110"/>
      <c r="IAZ18" s="110"/>
      <c r="IBA18" s="110"/>
      <c r="IBB18" s="110"/>
      <c r="IBC18" s="110"/>
      <c r="IBD18" s="110"/>
      <c r="IBE18" s="110"/>
      <c r="IBF18" s="110"/>
      <c r="IBG18" s="110"/>
      <c r="IBH18" s="110"/>
      <c r="IBI18" s="110"/>
      <c r="IBJ18" s="110"/>
      <c r="IBK18" s="110"/>
      <c r="IBL18" s="110"/>
      <c r="IBM18" s="110"/>
      <c r="IBN18" s="110"/>
      <c r="IBO18" s="110"/>
      <c r="IBP18" s="110"/>
      <c r="IBQ18" s="110"/>
      <c r="IBR18" s="110"/>
      <c r="IBS18" s="110"/>
      <c r="IBT18" s="110"/>
      <c r="IBU18" s="110"/>
      <c r="IBV18" s="110"/>
      <c r="IBW18" s="110"/>
      <c r="IBX18" s="110"/>
      <c r="IBY18" s="110"/>
      <c r="IBZ18" s="110"/>
      <c r="ICA18" s="110"/>
      <c r="ICB18" s="110"/>
      <c r="ICC18" s="110"/>
      <c r="ICD18" s="110"/>
      <c r="ICE18" s="110"/>
      <c r="ICF18" s="110"/>
      <c r="ICG18" s="110"/>
      <c r="ICH18" s="110"/>
      <c r="ICI18" s="110"/>
      <c r="ICJ18" s="110"/>
      <c r="ICK18" s="110"/>
      <c r="ICL18" s="110"/>
      <c r="ICM18" s="110"/>
      <c r="ICN18" s="110"/>
      <c r="ICO18" s="110"/>
      <c r="ICP18" s="110"/>
      <c r="ICQ18" s="110"/>
      <c r="ICR18" s="110"/>
      <c r="ICS18" s="110"/>
      <c r="ICT18" s="110"/>
      <c r="ICU18" s="110"/>
      <c r="ICV18" s="110"/>
      <c r="ICW18" s="110"/>
      <c r="ICX18" s="110"/>
      <c r="ICY18" s="110"/>
      <c r="ICZ18" s="110"/>
      <c r="IDA18" s="110"/>
      <c r="IDB18" s="110"/>
      <c r="IDC18" s="110"/>
      <c r="IDD18" s="110"/>
      <c r="IDE18" s="110"/>
      <c r="IDF18" s="110"/>
      <c r="IDG18" s="110"/>
      <c r="IDH18" s="110"/>
      <c r="IDI18" s="110"/>
      <c r="IDJ18" s="110"/>
      <c r="IDK18" s="110"/>
      <c r="IDL18" s="110"/>
      <c r="IDM18" s="110"/>
      <c r="IDN18" s="110"/>
      <c r="IDO18" s="110"/>
      <c r="IDP18" s="110"/>
      <c r="IDQ18" s="110"/>
      <c r="IDR18" s="110"/>
      <c r="IDS18" s="110"/>
      <c r="IDT18" s="110"/>
      <c r="IDU18" s="110"/>
      <c r="IDV18" s="110"/>
      <c r="IDW18" s="110"/>
      <c r="IDX18" s="110"/>
      <c r="IDY18" s="110"/>
      <c r="IDZ18" s="110"/>
      <c r="IEA18" s="110"/>
      <c r="IEB18" s="110"/>
      <c r="IEC18" s="110"/>
      <c r="IED18" s="110"/>
      <c r="IEE18" s="110"/>
      <c r="IEF18" s="110"/>
      <c r="IEG18" s="110"/>
      <c r="IEH18" s="110"/>
      <c r="IEI18" s="110"/>
      <c r="IEJ18" s="110"/>
      <c r="IEK18" s="110"/>
      <c r="IEL18" s="110"/>
      <c r="IEM18" s="110"/>
      <c r="IEN18" s="110"/>
      <c r="IEO18" s="110"/>
      <c r="IEP18" s="110"/>
      <c r="IEQ18" s="110"/>
      <c r="IER18" s="110"/>
      <c r="IES18" s="110"/>
      <c r="IET18" s="110"/>
      <c r="IEU18" s="110"/>
      <c r="IEV18" s="110"/>
      <c r="IEW18" s="110"/>
      <c r="IEX18" s="110"/>
      <c r="IEY18" s="110"/>
      <c r="IEZ18" s="110"/>
      <c r="IFA18" s="110"/>
      <c r="IFB18" s="110"/>
      <c r="IFC18" s="110"/>
      <c r="IFD18" s="110"/>
      <c r="IFE18" s="110"/>
      <c r="IFF18" s="110"/>
      <c r="IFG18" s="110"/>
      <c r="IFH18" s="110"/>
      <c r="IFI18" s="110"/>
      <c r="IFJ18" s="110"/>
      <c r="IFK18" s="110"/>
      <c r="IFL18" s="110"/>
      <c r="IFM18" s="110"/>
      <c r="IFN18" s="110"/>
      <c r="IFO18" s="110"/>
      <c r="IFP18" s="110"/>
      <c r="IFQ18" s="110"/>
      <c r="IFR18" s="110"/>
      <c r="IFS18" s="110"/>
      <c r="IFT18" s="110"/>
      <c r="IFU18" s="110"/>
      <c r="IFV18" s="110"/>
      <c r="IFW18" s="110"/>
      <c r="IFX18" s="110"/>
      <c r="IFY18" s="110"/>
      <c r="IFZ18" s="110"/>
      <c r="IGA18" s="110"/>
      <c r="IGB18" s="110"/>
      <c r="IGC18" s="110"/>
      <c r="IGD18" s="110"/>
      <c r="IGE18" s="110"/>
      <c r="IGF18" s="110"/>
      <c r="IGG18" s="110"/>
      <c r="IGH18" s="110"/>
      <c r="IGI18" s="110"/>
      <c r="IGJ18" s="110"/>
      <c r="IGK18" s="110"/>
      <c r="IGL18" s="110"/>
      <c r="IGM18" s="110"/>
      <c r="IGN18" s="110"/>
      <c r="IGO18" s="110"/>
      <c r="IGP18" s="110"/>
      <c r="IGQ18" s="110"/>
      <c r="IGR18" s="110"/>
      <c r="IGS18" s="110"/>
      <c r="IGT18" s="110"/>
      <c r="IGU18" s="110"/>
      <c r="IGV18" s="110"/>
      <c r="IGW18" s="110"/>
      <c r="IGX18" s="110"/>
      <c r="IGY18" s="110"/>
      <c r="IGZ18" s="110"/>
      <c r="IHA18" s="110"/>
      <c r="IHB18" s="110"/>
      <c r="IHC18" s="110"/>
      <c r="IHD18" s="110"/>
      <c r="IHE18" s="110"/>
      <c r="IHF18" s="110"/>
      <c r="IHG18" s="110"/>
      <c r="IHH18" s="110"/>
      <c r="IHI18" s="110"/>
      <c r="IHJ18" s="110"/>
      <c r="IHK18" s="110"/>
      <c r="IHL18" s="110"/>
      <c r="IHM18" s="110"/>
      <c r="IHN18" s="110"/>
      <c r="IHO18" s="110"/>
      <c r="IHP18" s="110"/>
      <c r="IHQ18" s="110"/>
      <c r="IHR18" s="110"/>
      <c r="IHS18" s="110"/>
      <c r="IHT18" s="110"/>
      <c r="IHU18" s="110"/>
      <c r="IHV18" s="110"/>
      <c r="IHW18" s="110"/>
      <c r="IHX18" s="110"/>
      <c r="IHY18" s="110"/>
      <c r="IHZ18" s="110"/>
      <c r="IIA18" s="110"/>
      <c r="IIB18" s="110"/>
      <c r="IIC18" s="110"/>
      <c r="IID18" s="110"/>
      <c r="IIE18" s="110"/>
      <c r="IIF18" s="110"/>
      <c r="IIG18" s="110"/>
      <c r="IIH18" s="110"/>
      <c r="III18" s="110"/>
      <c r="IIJ18" s="110"/>
      <c r="IIK18" s="110"/>
      <c r="IIL18" s="110"/>
      <c r="IIM18" s="110"/>
      <c r="IIN18" s="110"/>
      <c r="IIO18" s="110"/>
      <c r="IIP18" s="110"/>
      <c r="IIQ18" s="110"/>
      <c r="IIR18" s="110"/>
      <c r="IIS18" s="110"/>
      <c r="IIT18" s="110"/>
      <c r="IIU18" s="110"/>
      <c r="IIV18" s="110"/>
      <c r="IIW18" s="110"/>
      <c r="IIX18" s="110"/>
      <c r="IIY18" s="110"/>
      <c r="IIZ18" s="110"/>
      <c r="IJA18" s="110"/>
      <c r="IJB18" s="110"/>
      <c r="IJC18" s="110"/>
      <c r="IJD18" s="110"/>
      <c r="IJE18" s="110"/>
      <c r="IJF18" s="110"/>
      <c r="IJG18" s="110"/>
      <c r="IJH18" s="110"/>
      <c r="IJI18" s="110"/>
      <c r="IJJ18" s="110"/>
      <c r="IJK18" s="110"/>
      <c r="IJL18" s="110"/>
      <c r="IJM18" s="110"/>
      <c r="IJN18" s="110"/>
      <c r="IJO18" s="110"/>
      <c r="IJP18" s="110"/>
      <c r="IJQ18" s="110"/>
      <c r="IJR18" s="110"/>
      <c r="IJS18" s="110"/>
      <c r="IJT18" s="110"/>
      <c r="IJU18" s="110"/>
      <c r="IJV18" s="110"/>
      <c r="IJW18" s="110"/>
      <c r="IJX18" s="110"/>
      <c r="IJY18" s="110"/>
      <c r="IJZ18" s="110"/>
      <c r="IKA18" s="110"/>
      <c r="IKB18" s="110"/>
      <c r="IKC18" s="110"/>
      <c r="IKD18" s="110"/>
      <c r="IKE18" s="110"/>
      <c r="IKF18" s="110"/>
      <c r="IKG18" s="110"/>
      <c r="IKH18" s="110"/>
      <c r="IKI18" s="110"/>
      <c r="IKJ18" s="110"/>
      <c r="IKK18" s="110"/>
      <c r="IKL18" s="110"/>
      <c r="IKM18" s="110"/>
      <c r="IKN18" s="110"/>
      <c r="IKO18" s="110"/>
      <c r="IKP18" s="110"/>
      <c r="IKQ18" s="110"/>
      <c r="IKR18" s="110"/>
      <c r="IKS18" s="110"/>
      <c r="IKT18" s="110"/>
      <c r="IKU18" s="110"/>
      <c r="IKV18" s="110"/>
      <c r="IKW18" s="110"/>
      <c r="IKX18" s="110"/>
      <c r="IKY18" s="110"/>
      <c r="IKZ18" s="110"/>
      <c r="ILA18" s="110"/>
      <c r="ILB18" s="110"/>
      <c r="ILC18" s="110"/>
      <c r="ILD18" s="110"/>
      <c r="ILE18" s="110"/>
      <c r="ILF18" s="110"/>
      <c r="ILG18" s="110"/>
      <c r="ILH18" s="110"/>
      <c r="ILI18" s="110"/>
      <c r="ILJ18" s="110"/>
      <c r="ILK18" s="110"/>
      <c r="ILL18" s="110"/>
      <c r="ILM18" s="110"/>
      <c r="ILN18" s="110"/>
      <c r="ILO18" s="110"/>
      <c r="ILP18" s="110"/>
      <c r="ILQ18" s="110"/>
      <c r="ILR18" s="110"/>
      <c r="ILS18" s="110"/>
      <c r="ILT18" s="110"/>
      <c r="ILU18" s="110"/>
      <c r="ILV18" s="110"/>
      <c r="ILW18" s="110"/>
      <c r="ILX18" s="110"/>
      <c r="ILY18" s="110"/>
      <c r="ILZ18" s="110"/>
      <c r="IMA18" s="110"/>
      <c r="IMB18" s="110"/>
      <c r="IMC18" s="110"/>
      <c r="IMD18" s="110"/>
      <c r="IME18" s="110"/>
      <c r="IMF18" s="110"/>
      <c r="IMG18" s="110"/>
      <c r="IMH18" s="110"/>
      <c r="IMI18" s="110"/>
      <c r="IMJ18" s="110"/>
      <c r="IMK18" s="110"/>
      <c r="IML18" s="110"/>
      <c r="IMM18" s="110"/>
      <c r="IMN18" s="110"/>
      <c r="IMO18" s="110"/>
      <c r="IMP18" s="110"/>
      <c r="IMQ18" s="110"/>
      <c r="IMR18" s="110"/>
      <c r="IMS18" s="110"/>
      <c r="IMT18" s="110"/>
      <c r="IMU18" s="110"/>
      <c r="IMV18" s="110"/>
      <c r="IMW18" s="110"/>
      <c r="IMX18" s="110"/>
      <c r="IMY18" s="110"/>
      <c r="IMZ18" s="110"/>
      <c r="INA18" s="110"/>
      <c r="INB18" s="110"/>
      <c r="INC18" s="110"/>
      <c r="IND18" s="110"/>
      <c r="INE18" s="110"/>
      <c r="INF18" s="110"/>
      <c r="ING18" s="110"/>
      <c r="INH18" s="110"/>
      <c r="INI18" s="110"/>
      <c r="INJ18" s="110"/>
      <c r="INK18" s="110"/>
      <c r="INL18" s="110"/>
      <c r="INM18" s="110"/>
      <c r="INN18" s="110"/>
      <c r="INO18" s="110"/>
      <c r="INP18" s="110"/>
      <c r="INQ18" s="110"/>
      <c r="INR18" s="110"/>
      <c r="INS18" s="110"/>
      <c r="INT18" s="110"/>
      <c r="INU18" s="110"/>
      <c r="INV18" s="110"/>
      <c r="INW18" s="110"/>
      <c r="INX18" s="110"/>
      <c r="INY18" s="110"/>
      <c r="INZ18" s="110"/>
      <c r="IOA18" s="110"/>
      <c r="IOB18" s="110"/>
      <c r="IOC18" s="110"/>
      <c r="IOD18" s="110"/>
      <c r="IOE18" s="110"/>
      <c r="IOF18" s="110"/>
      <c r="IOG18" s="110"/>
      <c r="IOH18" s="110"/>
      <c r="IOI18" s="110"/>
      <c r="IOJ18" s="110"/>
      <c r="IOK18" s="110"/>
      <c r="IOL18" s="110"/>
      <c r="IOM18" s="110"/>
      <c r="ION18" s="110"/>
      <c r="IOO18" s="110"/>
      <c r="IOP18" s="110"/>
      <c r="IOQ18" s="110"/>
      <c r="IOR18" s="110"/>
      <c r="IOS18" s="110"/>
      <c r="IOT18" s="110"/>
      <c r="IOU18" s="110"/>
      <c r="IOV18" s="110"/>
      <c r="IOW18" s="110"/>
      <c r="IOX18" s="110"/>
      <c r="IOY18" s="110"/>
      <c r="IOZ18" s="110"/>
      <c r="IPA18" s="110"/>
      <c r="IPB18" s="110"/>
      <c r="IPC18" s="110"/>
      <c r="IPD18" s="110"/>
      <c r="IPE18" s="110"/>
      <c r="IPF18" s="110"/>
      <c r="IPG18" s="110"/>
      <c r="IPH18" s="110"/>
      <c r="IPI18" s="110"/>
      <c r="IPJ18" s="110"/>
      <c r="IPK18" s="110"/>
      <c r="IPL18" s="110"/>
      <c r="IPM18" s="110"/>
      <c r="IPN18" s="110"/>
      <c r="IPO18" s="110"/>
      <c r="IPP18" s="110"/>
      <c r="IPQ18" s="110"/>
      <c r="IPR18" s="110"/>
      <c r="IPS18" s="110"/>
      <c r="IPT18" s="110"/>
      <c r="IPU18" s="110"/>
      <c r="IPV18" s="110"/>
      <c r="IPW18" s="110"/>
      <c r="IPX18" s="110"/>
      <c r="IPY18" s="110"/>
      <c r="IPZ18" s="110"/>
      <c r="IQA18" s="110"/>
      <c r="IQB18" s="110"/>
      <c r="IQC18" s="110"/>
      <c r="IQD18" s="110"/>
      <c r="IQE18" s="110"/>
      <c r="IQF18" s="110"/>
      <c r="IQG18" s="110"/>
      <c r="IQH18" s="110"/>
      <c r="IQI18" s="110"/>
      <c r="IQJ18" s="110"/>
      <c r="IQK18" s="110"/>
      <c r="IQL18" s="110"/>
      <c r="IQM18" s="110"/>
      <c r="IQN18" s="110"/>
      <c r="IQO18" s="110"/>
      <c r="IQP18" s="110"/>
      <c r="IQQ18" s="110"/>
      <c r="IQR18" s="110"/>
      <c r="IQS18" s="110"/>
      <c r="IQT18" s="110"/>
      <c r="IQU18" s="110"/>
      <c r="IQV18" s="110"/>
      <c r="IQW18" s="110"/>
      <c r="IQX18" s="110"/>
      <c r="IQY18" s="110"/>
      <c r="IQZ18" s="110"/>
      <c r="IRA18" s="110"/>
      <c r="IRB18" s="110"/>
      <c r="IRC18" s="110"/>
      <c r="IRD18" s="110"/>
      <c r="IRE18" s="110"/>
      <c r="IRF18" s="110"/>
      <c r="IRG18" s="110"/>
      <c r="IRH18" s="110"/>
      <c r="IRI18" s="110"/>
      <c r="IRJ18" s="110"/>
      <c r="IRK18" s="110"/>
      <c r="IRL18" s="110"/>
      <c r="IRM18" s="110"/>
      <c r="IRN18" s="110"/>
      <c r="IRO18" s="110"/>
      <c r="IRP18" s="110"/>
      <c r="IRQ18" s="110"/>
      <c r="IRR18" s="110"/>
      <c r="IRS18" s="110"/>
      <c r="IRT18" s="110"/>
      <c r="IRU18" s="110"/>
      <c r="IRV18" s="110"/>
      <c r="IRW18" s="110"/>
      <c r="IRX18" s="110"/>
      <c r="IRY18" s="110"/>
      <c r="IRZ18" s="110"/>
      <c r="ISA18" s="110"/>
      <c r="ISB18" s="110"/>
      <c r="ISC18" s="110"/>
      <c r="ISD18" s="110"/>
      <c r="ISE18" s="110"/>
      <c r="ISF18" s="110"/>
      <c r="ISG18" s="110"/>
      <c r="ISH18" s="110"/>
      <c r="ISI18" s="110"/>
      <c r="ISJ18" s="110"/>
      <c r="ISK18" s="110"/>
      <c r="ISL18" s="110"/>
      <c r="ISM18" s="110"/>
      <c r="ISN18" s="110"/>
      <c r="ISO18" s="110"/>
      <c r="ISP18" s="110"/>
      <c r="ISQ18" s="110"/>
      <c r="ISR18" s="110"/>
      <c r="ISS18" s="110"/>
      <c r="IST18" s="110"/>
      <c r="ISU18" s="110"/>
      <c r="ISV18" s="110"/>
      <c r="ISW18" s="110"/>
      <c r="ISX18" s="110"/>
      <c r="ISY18" s="110"/>
      <c r="ISZ18" s="110"/>
      <c r="ITA18" s="110"/>
      <c r="ITB18" s="110"/>
      <c r="ITC18" s="110"/>
      <c r="ITD18" s="110"/>
      <c r="ITE18" s="110"/>
      <c r="ITF18" s="110"/>
      <c r="ITG18" s="110"/>
      <c r="ITH18" s="110"/>
      <c r="ITI18" s="110"/>
      <c r="ITJ18" s="110"/>
      <c r="ITK18" s="110"/>
      <c r="ITL18" s="110"/>
      <c r="ITM18" s="110"/>
      <c r="ITN18" s="110"/>
      <c r="ITO18" s="110"/>
      <c r="ITP18" s="110"/>
      <c r="ITQ18" s="110"/>
      <c r="ITR18" s="110"/>
      <c r="ITS18" s="110"/>
      <c r="ITT18" s="110"/>
      <c r="ITU18" s="110"/>
      <c r="ITV18" s="110"/>
      <c r="ITW18" s="110"/>
      <c r="ITX18" s="110"/>
      <c r="ITY18" s="110"/>
      <c r="ITZ18" s="110"/>
      <c r="IUA18" s="110"/>
      <c r="IUB18" s="110"/>
      <c r="IUC18" s="110"/>
      <c r="IUD18" s="110"/>
      <c r="IUE18" s="110"/>
      <c r="IUF18" s="110"/>
      <c r="IUG18" s="110"/>
      <c r="IUH18" s="110"/>
      <c r="IUI18" s="110"/>
      <c r="IUJ18" s="110"/>
      <c r="IUK18" s="110"/>
      <c r="IUL18" s="110"/>
      <c r="IUM18" s="110"/>
      <c r="IUN18" s="110"/>
      <c r="IUO18" s="110"/>
      <c r="IUP18" s="110"/>
      <c r="IUQ18" s="110"/>
      <c r="IUR18" s="110"/>
      <c r="IUS18" s="110"/>
      <c r="IUT18" s="110"/>
      <c r="IUU18" s="110"/>
      <c r="IUV18" s="110"/>
      <c r="IUW18" s="110"/>
      <c r="IUX18" s="110"/>
      <c r="IUY18" s="110"/>
      <c r="IUZ18" s="110"/>
      <c r="IVA18" s="110"/>
      <c r="IVB18" s="110"/>
      <c r="IVC18" s="110"/>
      <c r="IVD18" s="110"/>
      <c r="IVE18" s="110"/>
      <c r="IVF18" s="110"/>
      <c r="IVG18" s="110"/>
      <c r="IVH18" s="110"/>
      <c r="IVI18" s="110"/>
      <c r="IVJ18" s="110"/>
      <c r="IVK18" s="110"/>
      <c r="IVL18" s="110"/>
      <c r="IVM18" s="110"/>
      <c r="IVN18" s="110"/>
      <c r="IVO18" s="110"/>
      <c r="IVP18" s="110"/>
      <c r="IVQ18" s="110"/>
      <c r="IVR18" s="110"/>
      <c r="IVS18" s="110"/>
      <c r="IVT18" s="110"/>
      <c r="IVU18" s="110"/>
      <c r="IVV18" s="110"/>
      <c r="IVW18" s="110"/>
      <c r="IVX18" s="110"/>
      <c r="IVY18" s="110"/>
      <c r="IVZ18" s="110"/>
      <c r="IWA18" s="110"/>
      <c r="IWB18" s="110"/>
      <c r="IWC18" s="110"/>
      <c r="IWD18" s="110"/>
      <c r="IWE18" s="110"/>
      <c r="IWF18" s="110"/>
      <c r="IWG18" s="110"/>
      <c r="IWH18" s="110"/>
      <c r="IWI18" s="110"/>
      <c r="IWJ18" s="110"/>
      <c r="IWK18" s="110"/>
      <c r="IWL18" s="110"/>
      <c r="IWM18" s="110"/>
      <c r="IWN18" s="110"/>
      <c r="IWO18" s="110"/>
      <c r="IWP18" s="110"/>
      <c r="IWQ18" s="110"/>
      <c r="IWR18" s="110"/>
      <c r="IWS18" s="110"/>
      <c r="IWT18" s="110"/>
      <c r="IWU18" s="110"/>
      <c r="IWV18" s="110"/>
      <c r="IWW18" s="110"/>
      <c r="IWX18" s="110"/>
      <c r="IWY18" s="110"/>
      <c r="IWZ18" s="110"/>
      <c r="IXA18" s="110"/>
      <c r="IXB18" s="110"/>
      <c r="IXC18" s="110"/>
      <c r="IXD18" s="110"/>
      <c r="IXE18" s="110"/>
      <c r="IXF18" s="110"/>
      <c r="IXG18" s="110"/>
      <c r="IXH18" s="110"/>
      <c r="IXI18" s="110"/>
      <c r="IXJ18" s="110"/>
      <c r="IXK18" s="110"/>
      <c r="IXL18" s="110"/>
      <c r="IXM18" s="110"/>
      <c r="IXN18" s="110"/>
      <c r="IXO18" s="110"/>
      <c r="IXP18" s="110"/>
      <c r="IXQ18" s="110"/>
      <c r="IXR18" s="110"/>
      <c r="IXS18" s="110"/>
      <c r="IXT18" s="110"/>
      <c r="IXU18" s="110"/>
      <c r="IXV18" s="110"/>
      <c r="IXW18" s="110"/>
      <c r="IXX18" s="110"/>
      <c r="IXY18" s="110"/>
      <c r="IXZ18" s="110"/>
      <c r="IYA18" s="110"/>
      <c r="IYB18" s="110"/>
      <c r="IYC18" s="110"/>
      <c r="IYD18" s="110"/>
      <c r="IYE18" s="110"/>
      <c r="IYF18" s="110"/>
      <c r="IYG18" s="110"/>
      <c r="IYH18" s="110"/>
      <c r="IYI18" s="110"/>
      <c r="IYJ18" s="110"/>
      <c r="IYK18" s="110"/>
      <c r="IYL18" s="110"/>
      <c r="IYM18" s="110"/>
      <c r="IYN18" s="110"/>
      <c r="IYO18" s="110"/>
      <c r="IYP18" s="110"/>
      <c r="IYQ18" s="110"/>
      <c r="IYR18" s="110"/>
      <c r="IYS18" s="110"/>
      <c r="IYT18" s="110"/>
      <c r="IYU18" s="110"/>
      <c r="IYV18" s="110"/>
      <c r="IYW18" s="110"/>
      <c r="IYX18" s="110"/>
      <c r="IYY18" s="110"/>
      <c r="IYZ18" s="110"/>
      <c r="IZA18" s="110"/>
      <c r="IZB18" s="110"/>
      <c r="IZC18" s="110"/>
      <c r="IZD18" s="110"/>
      <c r="IZE18" s="110"/>
      <c r="IZF18" s="110"/>
      <c r="IZG18" s="110"/>
      <c r="IZH18" s="110"/>
      <c r="IZI18" s="110"/>
      <c r="IZJ18" s="110"/>
      <c r="IZK18" s="110"/>
      <c r="IZL18" s="110"/>
      <c r="IZM18" s="110"/>
      <c r="IZN18" s="110"/>
      <c r="IZO18" s="110"/>
      <c r="IZP18" s="110"/>
      <c r="IZQ18" s="110"/>
      <c r="IZR18" s="110"/>
      <c r="IZS18" s="110"/>
      <c r="IZT18" s="110"/>
      <c r="IZU18" s="110"/>
      <c r="IZV18" s="110"/>
      <c r="IZW18" s="110"/>
      <c r="IZX18" s="110"/>
      <c r="IZY18" s="110"/>
      <c r="IZZ18" s="110"/>
      <c r="JAA18" s="110"/>
      <c r="JAB18" s="110"/>
      <c r="JAC18" s="110"/>
      <c r="JAD18" s="110"/>
      <c r="JAE18" s="110"/>
      <c r="JAF18" s="110"/>
      <c r="JAG18" s="110"/>
      <c r="JAH18" s="110"/>
      <c r="JAI18" s="110"/>
      <c r="JAJ18" s="110"/>
      <c r="JAK18" s="110"/>
      <c r="JAL18" s="110"/>
      <c r="JAM18" s="110"/>
      <c r="JAN18" s="110"/>
      <c r="JAO18" s="110"/>
      <c r="JAP18" s="110"/>
      <c r="JAQ18" s="110"/>
      <c r="JAR18" s="110"/>
      <c r="JAS18" s="110"/>
      <c r="JAT18" s="110"/>
      <c r="JAU18" s="110"/>
      <c r="JAV18" s="110"/>
      <c r="JAW18" s="110"/>
      <c r="JAX18" s="110"/>
      <c r="JAY18" s="110"/>
      <c r="JAZ18" s="110"/>
      <c r="JBA18" s="110"/>
      <c r="JBB18" s="110"/>
      <c r="JBC18" s="110"/>
      <c r="JBD18" s="110"/>
      <c r="JBE18" s="110"/>
      <c r="JBF18" s="110"/>
      <c r="JBG18" s="110"/>
      <c r="JBH18" s="110"/>
      <c r="JBI18" s="110"/>
      <c r="JBJ18" s="110"/>
      <c r="JBK18" s="110"/>
      <c r="JBL18" s="110"/>
      <c r="JBM18" s="110"/>
      <c r="JBN18" s="110"/>
      <c r="JBO18" s="110"/>
      <c r="JBP18" s="110"/>
      <c r="JBQ18" s="110"/>
      <c r="JBR18" s="110"/>
      <c r="JBS18" s="110"/>
      <c r="JBT18" s="110"/>
      <c r="JBU18" s="110"/>
      <c r="JBV18" s="110"/>
      <c r="JBW18" s="110"/>
      <c r="JBX18" s="110"/>
      <c r="JBY18" s="110"/>
      <c r="JBZ18" s="110"/>
      <c r="JCA18" s="110"/>
      <c r="JCB18" s="110"/>
      <c r="JCC18" s="110"/>
      <c r="JCD18" s="110"/>
      <c r="JCE18" s="110"/>
      <c r="JCF18" s="110"/>
      <c r="JCG18" s="110"/>
      <c r="JCH18" s="110"/>
      <c r="JCI18" s="110"/>
      <c r="JCJ18" s="110"/>
      <c r="JCK18" s="110"/>
      <c r="JCL18" s="110"/>
      <c r="JCM18" s="110"/>
      <c r="JCN18" s="110"/>
      <c r="JCO18" s="110"/>
      <c r="JCP18" s="110"/>
      <c r="JCQ18" s="110"/>
      <c r="JCR18" s="110"/>
      <c r="JCS18" s="110"/>
      <c r="JCT18" s="110"/>
      <c r="JCU18" s="110"/>
      <c r="JCV18" s="110"/>
      <c r="JCW18" s="110"/>
      <c r="JCX18" s="110"/>
      <c r="JCY18" s="110"/>
      <c r="JCZ18" s="110"/>
      <c r="JDA18" s="110"/>
      <c r="JDB18" s="110"/>
      <c r="JDC18" s="110"/>
      <c r="JDD18" s="110"/>
      <c r="JDE18" s="110"/>
      <c r="JDF18" s="110"/>
      <c r="JDG18" s="110"/>
      <c r="JDH18" s="110"/>
      <c r="JDI18" s="110"/>
      <c r="JDJ18" s="110"/>
      <c r="JDK18" s="110"/>
      <c r="JDL18" s="110"/>
      <c r="JDM18" s="110"/>
      <c r="JDN18" s="110"/>
      <c r="JDO18" s="110"/>
      <c r="JDP18" s="110"/>
      <c r="JDQ18" s="110"/>
      <c r="JDR18" s="110"/>
      <c r="JDS18" s="110"/>
      <c r="JDT18" s="110"/>
      <c r="JDU18" s="110"/>
      <c r="JDV18" s="110"/>
      <c r="JDW18" s="110"/>
      <c r="JDX18" s="110"/>
      <c r="JDY18" s="110"/>
      <c r="JDZ18" s="110"/>
      <c r="JEA18" s="110"/>
      <c r="JEB18" s="110"/>
      <c r="JEC18" s="110"/>
      <c r="JED18" s="110"/>
      <c r="JEE18" s="110"/>
      <c r="JEF18" s="110"/>
      <c r="JEG18" s="110"/>
      <c r="JEH18" s="110"/>
      <c r="JEI18" s="110"/>
      <c r="JEJ18" s="110"/>
      <c r="JEK18" s="110"/>
      <c r="JEL18" s="110"/>
      <c r="JEM18" s="110"/>
      <c r="JEN18" s="110"/>
      <c r="JEO18" s="110"/>
      <c r="JEP18" s="110"/>
      <c r="JEQ18" s="110"/>
      <c r="JER18" s="110"/>
      <c r="JES18" s="110"/>
      <c r="JET18" s="110"/>
      <c r="JEU18" s="110"/>
      <c r="JEV18" s="110"/>
      <c r="JEW18" s="110"/>
      <c r="JEX18" s="110"/>
      <c r="JEY18" s="110"/>
      <c r="JEZ18" s="110"/>
      <c r="JFA18" s="110"/>
      <c r="JFB18" s="110"/>
      <c r="JFC18" s="110"/>
      <c r="JFD18" s="110"/>
      <c r="JFE18" s="110"/>
      <c r="JFF18" s="110"/>
      <c r="JFG18" s="110"/>
      <c r="JFH18" s="110"/>
      <c r="JFI18" s="110"/>
      <c r="JFJ18" s="110"/>
      <c r="JFK18" s="110"/>
      <c r="JFL18" s="110"/>
      <c r="JFM18" s="110"/>
      <c r="JFN18" s="110"/>
      <c r="JFO18" s="110"/>
      <c r="JFP18" s="110"/>
      <c r="JFQ18" s="110"/>
      <c r="JFR18" s="110"/>
      <c r="JFS18" s="110"/>
      <c r="JFT18" s="110"/>
      <c r="JFU18" s="110"/>
      <c r="JFV18" s="110"/>
      <c r="JFW18" s="110"/>
      <c r="JFX18" s="110"/>
      <c r="JFY18" s="110"/>
      <c r="JFZ18" s="110"/>
      <c r="JGA18" s="110"/>
      <c r="JGB18" s="110"/>
      <c r="JGC18" s="110"/>
      <c r="JGD18" s="110"/>
      <c r="JGE18" s="110"/>
      <c r="JGF18" s="110"/>
      <c r="JGG18" s="110"/>
      <c r="JGH18" s="110"/>
      <c r="JGI18" s="110"/>
      <c r="JGJ18" s="110"/>
      <c r="JGK18" s="110"/>
      <c r="JGL18" s="110"/>
      <c r="JGM18" s="110"/>
      <c r="JGN18" s="110"/>
      <c r="JGO18" s="110"/>
      <c r="JGP18" s="110"/>
      <c r="JGQ18" s="110"/>
      <c r="JGR18" s="110"/>
      <c r="JGS18" s="110"/>
      <c r="JGT18" s="110"/>
      <c r="JGU18" s="110"/>
      <c r="JGV18" s="110"/>
      <c r="JGW18" s="110"/>
      <c r="JGX18" s="110"/>
      <c r="JGY18" s="110"/>
      <c r="JGZ18" s="110"/>
      <c r="JHA18" s="110"/>
      <c r="JHB18" s="110"/>
      <c r="JHC18" s="110"/>
      <c r="JHD18" s="110"/>
      <c r="JHE18" s="110"/>
      <c r="JHF18" s="110"/>
      <c r="JHG18" s="110"/>
      <c r="JHH18" s="110"/>
      <c r="JHI18" s="110"/>
      <c r="JHJ18" s="110"/>
      <c r="JHK18" s="110"/>
      <c r="JHL18" s="110"/>
      <c r="JHM18" s="110"/>
      <c r="JHN18" s="110"/>
      <c r="JHO18" s="110"/>
      <c r="JHP18" s="110"/>
      <c r="JHQ18" s="110"/>
      <c r="JHR18" s="110"/>
      <c r="JHS18" s="110"/>
      <c r="JHT18" s="110"/>
      <c r="JHU18" s="110"/>
      <c r="JHV18" s="110"/>
      <c r="JHW18" s="110"/>
      <c r="JHX18" s="110"/>
      <c r="JHY18" s="110"/>
      <c r="JHZ18" s="110"/>
      <c r="JIA18" s="110"/>
      <c r="JIB18" s="110"/>
      <c r="JIC18" s="110"/>
      <c r="JID18" s="110"/>
      <c r="JIE18" s="110"/>
      <c r="JIF18" s="110"/>
      <c r="JIG18" s="110"/>
      <c r="JIH18" s="110"/>
      <c r="JII18" s="110"/>
      <c r="JIJ18" s="110"/>
      <c r="JIK18" s="110"/>
      <c r="JIL18" s="110"/>
      <c r="JIM18" s="110"/>
      <c r="JIN18" s="110"/>
      <c r="JIO18" s="110"/>
      <c r="JIP18" s="110"/>
      <c r="JIQ18" s="110"/>
      <c r="JIR18" s="110"/>
      <c r="JIS18" s="110"/>
      <c r="JIT18" s="110"/>
      <c r="JIU18" s="110"/>
      <c r="JIV18" s="110"/>
      <c r="JIW18" s="110"/>
      <c r="JIX18" s="110"/>
      <c r="JIY18" s="110"/>
      <c r="JIZ18" s="110"/>
      <c r="JJA18" s="110"/>
      <c r="JJB18" s="110"/>
      <c r="JJC18" s="110"/>
      <c r="JJD18" s="110"/>
      <c r="JJE18" s="110"/>
      <c r="JJF18" s="110"/>
      <c r="JJG18" s="110"/>
      <c r="JJH18" s="110"/>
      <c r="JJI18" s="110"/>
      <c r="JJJ18" s="110"/>
      <c r="JJK18" s="110"/>
      <c r="JJL18" s="110"/>
      <c r="JJM18" s="110"/>
      <c r="JJN18" s="110"/>
      <c r="JJO18" s="110"/>
      <c r="JJP18" s="110"/>
      <c r="JJQ18" s="110"/>
      <c r="JJR18" s="110"/>
      <c r="JJS18" s="110"/>
      <c r="JJT18" s="110"/>
      <c r="JJU18" s="110"/>
      <c r="JJV18" s="110"/>
      <c r="JJW18" s="110"/>
      <c r="JJX18" s="110"/>
      <c r="JJY18" s="110"/>
      <c r="JJZ18" s="110"/>
      <c r="JKA18" s="110"/>
      <c r="JKB18" s="110"/>
      <c r="JKC18" s="110"/>
      <c r="JKD18" s="110"/>
      <c r="JKE18" s="110"/>
      <c r="JKF18" s="110"/>
      <c r="JKG18" s="110"/>
      <c r="JKH18" s="110"/>
      <c r="JKI18" s="110"/>
      <c r="JKJ18" s="110"/>
      <c r="JKK18" s="110"/>
      <c r="JKL18" s="110"/>
      <c r="JKM18" s="110"/>
      <c r="JKN18" s="110"/>
      <c r="JKO18" s="110"/>
      <c r="JKP18" s="110"/>
      <c r="JKQ18" s="110"/>
      <c r="JKR18" s="110"/>
      <c r="JKS18" s="110"/>
      <c r="JKT18" s="110"/>
      <c r="JKU18" s="110"/>
      <c r="JKV18" s="110"/>
      <c r="JKW18" s="110"/>
      <c r="JKX18" s="110"/>
      <c r="JKY18" s="110"/>
      <c r="JKZ18" s="110"/>
      <c r="JLA18" s="110"/>
      <c r="JLB18" s="110"/>
      <c r="JLC18" s="110"/>
      <c r="JLD18" s="110"/>
      <c r="JLE18" s="110"/>
      <c r="JLF18" s="110"/>
      <c r="JLG18" s="110"/>
      <c r="JLH18" s="110"/>
      <c r="JLI18" s="110"/>
      <c r="JLJ18" s="110"/>
      <c r="JLK18" s="110"/>
      <c r="JLL18" s="110"/>
      <c r="JLM18" s="110"/>
      <c r="JLN18" s="110"/>
      <c r="JLO18" s="110"/>
      <c r="JLP18" s="110"/>
      <c r="JLQ18" s="110"/>
      <c r="JLR18" s="110"/>
      <c r="JLS18" s="110"/>
      <c r="JLT18" s="110"/>
      <c r="JLU18" s="110"/>
      <c r="JLV18" s="110"/>
      <c r="JLW18" s="110"/>
      <c r="JLX18" s="110"/>
      <c r="JLY18" s="110"/>
      <c r="JLZ18" s="110"/>
      <c r="JMA18" s="110"/>
      <c r="JMB18" s="110"/>
      <c r="JMC18" s="110"/>
      <c r="JMD18" s="110"/>
      <c r="JME18" s="110"/>
      <c r="JMF18" s="110"/>
      <c r="JMG18" s="110"/>
      <c r="JMH18" s="110"/>
      <c r="JMI18" s="110"/>
      <c r="JMJ18" s="110"/>
      <c r="JMK18" s="110"/>
      <c r="JML18" s="110"/>
      <c r="JMM18" s="110"/>
      <c r="JMN18" s="110"/>
      <c r="JMO18" s="110"/>
      <c r="JMP18" s="110"/>
      <c r="JMQ18" s="110"/>
      <c r="JMR18" s="110"/>
      <c r="JMS18" s="110"/>
      <c r="JMT18" s="110"/>
      <c r="JMU18" s="110"/>
      <c r="JMV18" s="110"/>
      <c r="JMW18" s="110"/>
      <c r="JMX18" s="110"/>
      <c r="JMY18" s="110"/>
      <c r="JMZ18" s="110"/>
      <c r="JNA18" s="110"/>
      <c r="JNB18" s="110"/>
      <c r="JNC18" s="110"/>
      <c r="JND18" s="110"/>
      <c r="JNE18" s="110"/>
      <c r="JNF18" s="110"/>
      <c r="JNG18" s="110"/>
      <c r="JNH18" s="110"/>
      <c r="JNI18" s="110"/>
      <c r="JNJ18" s="110"/>
      <c r="JNK18" s="110"/>
      <c r="JNL18" s="110"/>
      <c r="JNM18" s="110"/>
      <c r="JNN18" s="110"/>
      <c r="JNO18" s="110"/>
      <c r="JNP18" s="110"/>
      <c r="JNQ18" s="110"/>
      <c r="JNR18" s="110"/>
      <c r="JNS18" s="110"/>
      <c r="JNT18" s="110"/>
      <c r="JNU18" s="110"/>
      <c r="JNV18" s="110"/>
      <c r="JNW18" s="110"/>
      <c r="JNX18" s="110"/>
      <c r="JNY18" s="110"/>
      <c r="JNZ18" s="110"/>
      <c r="JOA18" s="110"/>
      <c r="JOB18" s="110"/>
      <c r="JOC18" s="110"/>
      <c r="JOD18" s="110"/>
      <c r="JOE18" s="110"/>
      <c r="JOF18" s="110"/>
      <c r="JOG18" s="110"/>
      <c r="JOH18" s="110"/>
      <c r="JOI18" s="110"/>
      <c r="JOJ18" s="110"/>
      <c r="JOK18" s="110"/>
      <c r="JOL18" s="110"/>
      <c r="JOM18" s="110"/>
      <c r="JON18" s="110"/>
      <c r="JOO18" s="110"/>
      <c r="JOP18" s="110"/>
      <c r="JOQ18" s="110"/>
      <c r="JOR18" s="110"/>
      <c r="JOS18" s="110"/>
      <c r="JOT18" s="110"/>
      <c r="JOU18" s="110"/>
      <c r="JOV18" s="110"/>
      <c r="JOW18" s="110"/>
      <c r="JOX18" s="110"/>
      <c r="JOY18" s="110"/>
      <c r="JOZ18" s="110"/>
      <c r="JPA18" s="110"/>
      <c r="JPB18" s="110"/>
      <c r="JPC18" s="110"/>
      <c r="JPD18" s="110"/>
      <c r="JPE18" s="110"/>
      <c r="JPF18" s="110"/>
      <c r="JPG18" s="110"/>
      <c r="JPH18" s="110"/>
      <c r="JPI18" s="110"/>
      <c r="JPJ18" s="110"/>
      <c r="JPK18" s="110"/>
      <c r="JPL18" s="110"/>
      <c r="JPM18" s="110"/>
      <c r="JPN18" s="110"/>
      <c r="JPO18" s="110"/>
      <c r="JPP18" s="110"/>
      <c r="JPQ18" s="110"/>
      <c r="JPR18" s="110"/>
      <c r="JPS18" s="110"/>
      <c r="JPT18" s="110"/>
      <c r="JPU18" s="110"/>
      <c r="JPV18" s="110"/>
      <c r="JPW18" s="110"/>
      <c r="JPX18" s="110"/>
      <c r="JPY18" s="110"/>
      <c r="JPZ18" s="110"/>
      <c r="JQA18" s="110"/>
      <c r="JQB18" s="110"/>
      <c r="JQC18" s="110"/>
      <c r="JQD18" s="110"/>
      <c r="JQE18" s="110"/>
      <c r="JQF18" s="110"/>
      <c r="JQG18" s="110"/>
      <c r="JQH18" s="110"/>
      <c r="JQI18" s="110"/>
      <c r="JQJ18" s="110"/>
      <c r="JQK18" s="110"/>
      <c r="JQL18" s="110"/>
      <c r="JQM18" s="110"/>
      <c r="JQN18" s="110"/>
      <c r="JQO18" s="110"/>
      <c r="JQP18" s="110"/>
      <c r="JQQ18" s="110"/>
      <c r="JQR18" s="110"/>
      <c r="JQS18" s="110"/>
      <c r="JQT18" s="110"/>
      <c r="JQU18" s="110"/>
      <c r="JQV18" s="110"/>
      <c r="JQW18" s="110"/>
      <c r="JQX18" s="110"/>
      <c r="JQY18" s="110"/>
      <c r="JQZ18" s="110"/>
      <c r="JRA18" s="110"/>
      <c r="JRB18" s="110"/>
      <c r="JRC18" s="110"/>
      <c r="JRD18" s="110"/>
      <c r="JRE18" s="110"/>
      <c r="JRF18" s="110"/>
      <c r="JRG18" s="110"/>
      <c r="JRH18" s="110"/>
      <c r="JRI18" s="110"/>
      <c r="JRJ18" s="110"/>
      <c r="JRK18" s="110"/>
      <c r="JRL18" s="110"/>
      <c r="JRM18" s="110"/>
      <c r="JRN18" s="110"/>
      <c r="JRO18" s="110"/>
      <c r="JRP18" s="110"/>
      <c r="JRQ18" s="110"/>
      <c r="JRR18" s="110"/>
      <c r="JRS18" s="110"/>
      <c r="JRT18" s="110"/>
      <c r="JRU18" s="110"/>
      <c r="JRV18" s="110"/>
      <c r="JRW18" s="110"/>
      <c r="JRX18" s="110"/>
      <c r="JRY18" s="110"/>
      <c r="JRZ18" s="110"/>
      <c r="JSA18" s="110"/>
      <c r="JSB18" s="110"/>
      <c r="JSC18" s="110"/>
      <c r="JSD18" s="110"/>
      <c r="JSE18" s="110"/>
      <c r="JSF18" s="110"/>
      <c r="JSG18" s="110"/>
      <c r="JSH18" s="110"/>
      <c r="JSI18" s="110"/>
      <c r="JSJ18" s="110"/>
      <c r="JSK18" s="110"/>
      <c r="JSL18" s="110"/>
      <c r="JSM18" s="110"/>
      <c r="JSN18" s="110"/>
      <c r="JSO18" s="110"/>
      <c r="JSP18" s="110"/>
      <c r="JSQ18" s="110"/>
      <c r="JSR18" s="110"/>
      <c r="JSS18" s="110"/>
      <c r="JST18" s="110"/>
      <c r="JSU18" s="110"/>
      <c r="JSV18" s="110"/>
      <c r="JSW18" s="110"/>
      <c r="JSX18" s="110"/>
      <c r="JSY18" s="110"/>
      <c r="JSZ18" s="110"/>
      <c r="JTA18" s="110"/>
      <c r="JTB18" s="110"/>
      <c r="JTC18" s="110"/>
      <c r="JTD18" s="110"/>
      <c r="JTE18" s="110"/>
      <c r="JTF18" s="110"/>
      <c r="JTG18" s="110"/>
      <c r="JTH18" s="110"/>
      <c r="JTI18" s="110"/>
      <c r="JTJ18" s="110"/>
      <c r="JTK18" s="110"/>
      <c r="JTL18" s="110"/>
      <c r="JTM18" s="110"/>
      <c r="JTN18" s="110"/>
      <c r="JTO18" s="110"/>
      <c r="JTP18" s="110"/>
      <c r="JTQ18" s="110"/>
      <c r="JTR18" s="110"/>
      <c r="JTS18" s="110"/>
      <c r="JTT18" s="110"/>
      <c r="JTU18" s="110"/>
      <c r="JTV18" s="110"/>
      <c r="JTW18" s="110"/>
      <c r="JTX18" s="110"/>
      <c r="JTY18" s="110"/>
      <c r="JTZ18" s="110"/>
      <c r="JUA18" s="110"/>
      <c r="JUB18" s="110"/>
      <c r="JUC18" s="110"/>
      <c r="JUD18" s="110"/>
      <c r="JUE18" s="110"/>
      <c r="JUF18" s="110"/>
      <c r="JUG18" s="110"/>
      <c r="JUH18" s="110"/>
      <c r="JUI18" s="110"/>
      <c r="JUJ18" s="110"/>
      <c r="JUK18" s="110"/>
      <c r="JUL18" s="110"/>
      <c r="JUM18" s="110"/>
      <c r="JUN18" s="110"/>
      <c r="JUO18" s="110"/>
      <c r="JUP18" s="110"/>
      <c r="JUQ18" s="110"/>
      <c r="JUR18" s="110"/>
      <c r="JUS18" s="110"/>
      <c r="JUT18" s="110"/>
      <c r="JUU18" s="110"/>
      <c r="JUV18" s="110"/>
      <c r="JUW18" s="110"/>
      <c r="JUX18" s="110"/>
      <c r="JUY18" s="110"/>
      <c r="JUZ18" s="110"/>
      <c r="JVA18" s="110"/>
      <c r="JVB18" s="110"/>
      <c r="JVC18" s="110"/>
      <c r="JVD18" s="110"/>
      <c r="JVE18" s="110"/>
      <c r="JVF18" s="110"/>
      <c r="JVG18" s="110"/>
      <c r="JVH18" s="110"/>
      <c r="JVI18" s="110"/>
      <c r="JVJ18" s="110"/>
      <c r="JVK18" s="110"/>
      <c r="JVL18" s="110"/>
      <c r="JVM18" s="110"/>
      <c r="JVN18" s="110"/>
      <c r="JVO18" s="110"/>
      <c r="JVP18" s="110"/>
      <c r="JVQ18" s="110"/>
      <c r="JVR18" s="110"/>
      <c r="JVS18" s="110"/>
      <c r="JVT18" s="110"/>
      <c r="JVU18" s="110"/>
      <c r="JVV18" s="110"/>
      <c r="JVW18" s="110"/>
      <c r="JVX18" s="110"/>
      <c r="JVY18" s="110"/>
      <c r="JVZ18" s="110"/>
      <c r="JWA18" s="110"/>
      <c r="JWB18" s="110"/>
      <c r="JWC18" s="110"/>
      <c r="JWD18" s="110"/>
      <c r="JWE18" s="110"/>
      <c r="JWF18" s="110"/>
      <c r="JWG18" s="110"/>
      <c r="JWH18" s="110"/>
      <c r="JWI18" s="110"/>
      <c r="JWJ18" s="110"/>
      <c r="JWK18" s="110"/>
      <c r="JWL18" s="110"/>
      <c r="JWM18" s="110"/>
      <c r="JWN18" s="110"/>
      <c r="JWO18" s="110"/>
      <c r="JWP18" s="110"/>
      <c r="JWQ18" s="110"/>
      <c r="JWR18" s="110"/>
      <c r="JWS18" s="110"/>
      <c r="JWT18" s="110"/>
      <c r="JWU18" s="110"/>
      <c r="JWV18" s="110"/>
      <c r="JWW18" s="110"/>
      <c r="JWX18" s="110"/>
      <c r="JWY18" s="110"/>
      <c r="JWZ18" s="110"/>
      <c r="JXA18" s="110"/>
      <c r="JXB18" s="110"/>
      <c r="JXC18" s="110"/>
      <c r="JXD18" s="110"/>
      <c r="JXE18" s="110"/>
      <c r="JXF18" s="110"/>
      <c r="JXG18" s="110"/>
      <c r="JXH18" s="110"/>
      <c r="JXI18" s="110"/>
      <c r="JXJ18" s="110"/>
      <c r="JXK18" s="110"/>
      <c r="JXL18" s="110"/>
      <c r="JXM18" s="110"/>
      <c r="JXN18" s="110"/>
      <c r="JXO18" s="110"/>
      <c r="JXP18" s="110"/>
      <c r="JXQ18" s="110"/>
      <c r="JXR18" s="110"/>
      <c r="JXS18" s="110"/>
      <c r="JXT18" s="110"/>
      <c r="JXU18" s="110"/>
      <c r="JXV18" s="110"/>
      <c r="JXW18" s="110"/>
      <c r="JXX18" s="110"/>
      <c r="JXY18" s="110"/>
      <c r="JXZ18" s="110"/>
      <c r="JYA18" s="110"/>
      <c r="JYB18" s="110"/>
      <c r="JYC18" s="110"/>
      <c r="JYD18" s="110"/>
      <c r="JYE18" s="110"/>
      <c r="JYF18" s="110"/>
      <c r="JYG18" s="110"/>
      <c r="JYH18" s="110"/>
      <c r="JYI18" s="110"/>
      <c r="JYJ18" s="110"/>
      <c r="JYK18" s="110"/>
      <c r="JYL18" s="110"/>
      <c r="JYM18" s="110"/>
      <c r="JYN18" s="110"/>
      <c r="JYO18" s="110"/>
      <c r="JYP18" s="110"/>
      <c r="JYQ18" s="110"/>
      <c r="JYR18" s="110"/>
      <c r="JYS18" s="110"/>
      <c r="JYT18" s="110"/>
      <c r="JYU18" s="110"/>
      <c r="JYV18" s="110"/>
      <c r="JYW18" s="110"/>
      <c r="JYX18" s="110"/>
      <c r="JYY18" s="110"/>
      <c r="JYZ18" s="110"/>
      <c r="JZA18" s="110"/>
      <c r="JZB18" s="110"/>
      <c r="JZC18" s="110"/>
      <c r="JZD18" s="110"/>
      <c r="JZE18" s="110"/>
      <c r="JZF18" s="110"/>
      <c r="JZG18" s="110"/>
      <c r="JZH18" s="110"/>
      <c r="JZI18" s="110"/>
      <c r="JZJ18" s="110"/>
      <c r="JZK18" s="110"/>
      <c r="JZL18" s="110"/>
      <c r="JZM18" s="110"/>
      <c r="JZN18" s="110"/>
      <c r="JZO18" s="110"/>
      <c r="JZP18" s="110"/>
      <c r="JZQ18" s="110"/>
      <c r="JZR18" s="110"/>
      <c r="JZS18" s="110"/>
      <c r="JZT18" s="110"/>
      <c r="JZU18" s="110"/>
      <c r="JZV18" s="110"/>
      <c r="JZW18" s="110"/>
      <c r="JZX18" s="110"/>
      <c r="JZY18" s="110"/>
      <c r="JZZ18" s="110"/>
      <c r="KAA18" s="110"/>
      <c r="KAB18" s="110"/>
      <c r="KAC18" s="110"/>
      <c r="KAD18" s="110"/>
      <c r="KAE18" s="110"/>
      <c r="KAF18" s="110"/>
      <c r="KAG18" s="110"/>
      <c r="KAH18" s="110"/>
      <c r="KAI18" s="110"/>
      <c r="KAJ18" s="110"/>
      <c r="KAK18" s="110"/>
      <c r="KAL18" s="110"/>
      <c r="KAM18" s="110"/>
      <c r="KAN18" s="110"/>
      <c r="KAO18" s="110"/>
      <c r="KAP18" s="110"/>
      <c r="KAQ18" s="110"/>
      <c r="KAR18" s="110"/>
      <c r="KAS18" s="110"/>
      <c r="KAT18" s="110"/>
      <c r="KAU18" s="110"/>
      <c r="KAV18" s="110"/>
      <c r="KAW18" s="110"/>
      <c r="KAX18" s="110"/>
      <c r="KAY18" s="110"/>
      <c r="KAZ18" s="110"/>
      <c r="KBA18" s="110"/>
      <c r="KBB18" s="110"/>
      <c r="KBC18" s="110"/>
      <c r="KBD18" s="110"/>
      <c r="KBE18" s="110"/>
      <c r="KBF18" s="110"/>
      <c r="KBG18" s="110"/>
      <c r="KBH18" s="110"/>
      <c r="KBI18" s="110"/>
      <c r="KBJ18" s="110"/>
      <c r="KBK18" s="110"/>
      <c r="KBL18" s="110"/>
      <c r="KBM18" s="110"/>
      <c r="KBN18" s="110"/>
      <c r="KBO18" s="110"/>
      <c r="KBP18" s="110"/>
      <c r="KBQ18" s="110"/>
      <c r="KBR18" s="110"/>
      <c r="KBS18" s="110"/>
      <c r="KBT18" s="110"/>
      <c r="KBU18" s="110"/>
      <c r="KBV18" s="110"/>
      <c r="KBW18" s="110"/>
      <c r="KBX18" s="110"/>
      <c r="KBY18" s="110"/>
      <c r="KBZ18" s="110"/>
      <c r="KCA18" s="110"/>
      <c r="KCB18" s="110"/>
      <c r="KCC18" s="110"/>
      <c r="KCD18" s="110"/>
      <c r="KCE18" s="110"/>
      <c r="KCF18" s="110"/>
      <c r="KCG18" s="110"/>
      <c r="KCH18" s="110"/>
      <c r="KCI18" s="110"/>
      <c r="KCJ18" s="110"/>
      <c r="KCK18" s="110"/>
      <c r="KCL18" s="110"/>
      <c r="KCM18" s="110"/>
      <c r="KCN18" s="110"/>
      <c r="KCO18" s="110"/>
      <c r="KCP18" s="110"/>
      <c r="KCQ18" s="110"/>
      <c r="KCR18" s="110"/>
      <c r="KCS18" s="110"/>
      <c r="KCT18" s="110"/>
      <c r="KCU18" s="110"/>
      <c r="KCV18" s="110"/>
      <c r="KCW18" s="110"/>
      <c r="KCX18" s="110"/>
      <c r="KCY18" s="110"/>
      <c r="KCZ18" s="110"/>
      <c r="KDA18" s="110"/>
      <c r="KDB18" s="110"/>
      <c r="KDC18" s="110"/>
      <c r="KDD18" s="110"/>
      <c r="KDE18" s="110"/>
      <c r="KDF18" s="110"/>
      <c r="KDG18" s="110"/>
      <c r="KDH18" s="110"/>
      <c r="KDI18" s="110"/>
      <c r="KDJ18" s="110"/>
      <c r="KDK18" s="110"/>
      <c r="KDL18" s="110"/>
      <c r="KDM18" s="110"/>
      <c r="KDN18" s="110"/>
      <c r="KDO18" s="110"/>
      <c r="KDP18" s="110"/>
      <c r="KDQ18" s="110"/>
      <c r="KDR18" s="110"/>
      <c r="KDS18" s="110"/>
      <c r="KDT18" s="110"/>
      <c r="KDU18" s="110"/>
      <c r="KDV18" s="110"/>
      <c r="KDW18" s="110"/>
      <c r="KDX18" s="110"/>
      <c r="KDY18" s="110"/>
      <c r="KDZ18" s="110"/>
      <c r="KEA18" s="110"/>
      <c r="KEB18" s="110"/>
      <c r="KEC18" s="110"/>
      <c r="KED18" s="110"/>
      <c r="KEE18" s="110"/>
      <c r="KEF18" s="110"/>
      <c r="KEG18" s="110"/>
      <c r="KEH18" s="110"/>
      <c r="KEI18" s="110"/>
      <c r="KEJ18" s="110"/>
      <c r="KEK18" s="110"/>
      <c r="KEL18" s="110"/>
      <c r="KEM18" s="110"/>
      <c r="KEN18" s="110"/>
      <c r="KEO18" s="110"/>
      <c r="KEP18" s="110"/>
      <c r="KEQ18" s="110"/>
      <c r="KER18" s="110"/>
      <c r="KES18" s="110"/>
      <c r="KET18" s="110"/>
      <c r="KEU18" s="110"/>
      <c r="KEV18" s="110"/>
      <c r="KEW18" s="110"/>
      <c r="KEX18" s="110"/>
      <c r="KEY18" s="110"/>
      <c r="KEZ18" s="110"/>
      <c r="KFA18" s="110"/>
      <c r="KFB18" s="110"/>
      <c r="KFC18" s="110"/>
      <c r="KFD18" s="110"/>
      <c r="KFE18" s="110"/>
      <c r="KFF18" s="110"/>
      <c r="KFG18" s="110"/>
      <c r="KFH18" s="110"/>
      <c r="KFI18" s="110"/>
      <c r="KFJ18" s="110"/>
      <c r="KFK18" s="110"/>
      <c r="KFL18" s="110"/>
      <c r="KFM18" s="110"/>
      <c r="KFN18" s="110"/>
      <c r="KFO18" s="110"/>
      <c r="KFP18" s="110"/>
      <c r="KFQ18" s="110"/>
      <c r="KFR18" s="110"/>
      <c r="KFS18" s="110"/>
      <c r="KFT18" s="110"/>
      <c r="KFU18" s="110"/>
      <c r="KFV18" s="110"/>
      <c r="KFW18" s="110"/>
      <c r="KFX18" s="110"/>
      <c r="KFY18" s="110"/>
      <c r="KFZ18" s="110"/>
      <c r="KGA18" s="110"/>
      <c r="KGB18" s="110"/>
      <c r="KGC18" s="110"/>
      <c r="KGD18" s="110"/>
      <c r="KGE18" s="110"/>
      <c r="KGF18" s="110"/>
      <c r="KGG18" s="110"/>
      <c r="KGH18" s="110"/>
      <c r="KGI18" s="110"/>
      <c r="KGJ18" s="110"/>
      <c r="KGK18" s="110"/>
      <c r="KGL18" s="110"/>
      <c r="KGM18" s="110"/>
      <c r="KGN18" s="110"/>
      <c r="KGO18" s="110"/>
      <c r="KGP18" s="110"/>
      <c r="KGQ18" s="110"/>
      <c r="KGR18" s="110"/>
      <c r="KGS18" s="110"/>
      <c r="KGT18" s="110"/>
      <c r="KGU18" s="110"/>
      <c r="KGV18" s="110"/>
      <c r="KGW18" s="110"/>
      <c r="KGX18" s="110"/>
      <c r="KGY18" s="110"/>
      <c r="KGZ18" s="110"/>
      <c r="KHA18" s="110"/>
      <c r="KHB18" s="110"/>
      <c r="KHC18" s="110"/>
      <c r="KHD18" s="110"/>
      <c r="KHE18" s="110"/>
      <c r="KHF18" s="110"/>
      <c r="KHG18" s="110"/>
      <c r="KHH18" s="110"/>
      <c r="KHI18" s="110"/>
      <c r="KHJ18" s="110"/>
      <c r="KHK18" s="110"/>
      <c r="KHL18" s="110"/>
      <c r="KHM18" s="110"/>
      <c r="KHN18" s="110"/>
      <c r="KHO18" s="110"/>
      <c r="KHP18" s="110"/>
      <c r="KHQ18" s="110"/>
      <c r="KHR18" s="110"/>
      <c r="KHS18" s="110"/>
      <c r="KHT18" s="110"/>
      <c r="KHU18" s="110"/>
      <c r="KHV18" s="110"/>
      <c r="KHW18" s="110"/>
      <c r="KHX18" s="110"/>
      <c r="KHY18" s="110"/>
      <c r="KHZ18" s="110"/>
      <c r="KIA18" s="110"/>
      <c r="KIB18" s="110"/>
      <c r="KIC18" s="110"/>
      <c r="KID18" s="110"/>
      <c r="KIE18" s="110"/>
      <c r="KIF18" s="110"/>
      <c r="KIG18" s="110"/>
      <c r="KIH18" s="110"/>
      <c r="KII18" s="110"/>
      <c r="KIJ18" s="110"/>
      <c r="KIK18" s="110"/>
      <c r="KIL18" s="110"/>
      <c r="KIM18" s="110"/>
      <c r="KIN18" s="110"/>
      <c r="KIO18" s="110"/>
      <c r="KIP18" s="110"/>
      <c r="KIQ18" s="110"/>
      <c r="KIR18" s="110"/>
      <c r="KIS18" s="110"/>
      <c r="KIT18" s="110"/>
      <c r="KIU18" s="110"/>
      <c r="KIV18" s="110"/>
      <c r="KIW18" s="110"/>
      <c r="KIX18" s="110"/>
      <c r="KIY18" s="110"/>
      <c r="KIZ18" s="110"/>
      <c r="KJA18" s="110"/>
      <c r="KJB18" s="110"/>
      <c r="KJC18" s="110"/>
      <c r="KJD18" s="110"/>
      <c r="KJE18" s="110"/>
      <c r="KJF18" s="110"/>
      <c r="KJG18" s="110"/>
      <c r="KJH18" s="110"/>
      <c r="KJI18" s="110"/>
      <c r="KJJ18" s="110"/>
      <c r="KJK18" s="110"/>
      <c r="KJL18" s="110"/>
      <c r="KJM18" s="110"/>
      <c r="KJN18" s="110"/>
      <c r="KJO18" s="110"/>
      <c r="KJP18" s="110"/>
      <c r="KJQ18" s="110"/>
      <c r="KJR18" s="110"/>
      <c r="KJS18" s="110"/>
      <c r="KJT18" s="110"/>
      <c r="KJU18" s="110"/>
      <c r="KJV18" s="110"/>
      <c r="KJW18" s="110"/>
      <c r="KJX18" s="110"/>
      <c r="KJY18" s="110"/>
      <c r="KJZ18" s="110"/>
      <c r="KKA18" s="110"/>
      <c r="KKB18" s="110"/>
      <c r="KKC18" s="110"/>
      <c r="KKD18" s="110"/>
      <c r="KKE18" s="110"/>
      <c r="KKF18" s="110"/>
      <c r="KKG18" s="110"/>
      <c r="KKH18" s="110"/>
      <c r="KKI18" s="110"/>
      <c r="KKJ18" s="110"/>
      <c r="KKK18" s="110"/>
      <c r="KKL18" s="110"/>
      <c r="KKM18" s="110"/>
      <c r="KKN18" s="110"/>
      <c r="KKO18" s="110"/>
      <c r="KKP18" s="110"/>
      <c r="KKQ18" s="110"/>
      <c r="KKR18" s="110"/>
      <c r="KKS18" s="110"/>
      <c r="KKT18" s="110"/>
      <c r="KKU18" s="110"/>
      <c r="KKV18" s="110"/>
      <c r="KKW18" s="110"/>
      <c r="KKX18" s="110"/>
      <c r="KKY18" s="110"/>
      <c r="KKZ18" s="110"/>
      <c r="KLA18" s="110"/>
      <c r="KLB18" s="110"/>
      <c r="KLC18" s="110"/>
      <c r="KLD18" s="110"/>
      <c r="KLE18" s="110"/>
      <c r="KLF18" s="110"/>
      <c r="KLG18" s="110"/>
      <c r="KLH18" s="110"/>
      <c r="KLI18" s="110"/>
      <c r="KLJ18" s="110"/>
      <c r="KLK18" s="110"/>
      <c r="KLL18" s="110"/>
      <c r="KLM18" s="110"/>
      <c r="KLN18" s="110"/>
      <c r="KLO18" s="110"/>
      <c r="KLP18" s="110"/>
      <c r="KLQ18" s="110"/>
      <c r="KLR18" s="110"/>
      <c r="KLS18" s="110"/>
      <c r="KLT18" s="110"/>
      <c r="KLU18" s="110"/>
      <c r="KLV18" s="110"/>
      <c r="KLW18" s="110"/>
      <c r="KLX18" s="110"/>
      <c r="KLY18" s="110"/>
      <c r="KLZ18" s="110"/>
      <c r="KMA18" s="110"/>
      <c r="KMB18" s="110"/>
      <c r="KMC18" s="110"/>
      <c r="KMD18" s="110"/>
      <c r="KME18" s="110"/>
      <c r="KMF18" s="110"/>
      <c r="KMG18" s="110"/>
      <c r="KMH18" s="110"/>
      <c r="KMI18" s="110"/>
      <c r="KMJ18" s="110"/>
      <c r="KMK18" s="110"/>
      <c r="KML18" s="110"/>
      <c r="KMM18" s="110"/>
      <c r="KMN18" s="110"/>
      <c r="KMO18" s="110"/>
      <c r="KMP18" s="110"/>
      <c r="KMQ18" s="110"/>
      <c r="KMR18" s="110"/>
      <c r="KMS18" s="110"/>
      <c r="KMT18" s="110"/>
      <c r="KMU18" s="110"/>
      <c r="KMV18" s="110"/>
      <c r="KMW18" s="110"/>
      <c r="KMX18" s="110"/>
      <c r="KMY18" s="110"/>
      <c r="KMZ18" s="110"/>
      <c r="KNA18" s="110"/>
      <c r="KNB18" s="110"/>
      <c r="KNC18" s="110"/>
      <c r="KND18" s="110"/>
      <c r="KNE18" s="110"/>
      <c r="KNF18" s="110"/>
      <c r="KNG18" s="110"/>
      <c r="KNH18" s="110"/>
      <c r="KNI18" s="110"/>
      <c r="KNJ18" s="110"/>
      <c r="KNK18" s="110"/>
      <c r="KNL18" s="110"/>
      <c r="KNM18" s="110"/>
      <c r="KNN18" s="110"/>
      <c r="KNO18" s="110"/>
      <c r="KNP18" s="110"/>
      <c r="KNQ18" s="110"/>
      <c r="KNR18" s="110"/>
      <c r="KNS18" s="110"/>
      <c r="KNT18" s="110"/>
      <c r="KNU18" s="110"/>
      <c r="KNV18" s="110"/>
      <c r="KNW18" s="110"/>
      <c r="KNX18" s="110"/>
      <c r="KNY18" s="110"/>
      <c r="KNZ18" s="110"/>
      <c r="KOA18" s="110"/>
      <c r="KOB18" s="110"/>
      <c r="KOC18" s="110"/>
      <c r="KOD18" s="110"/>
      <c r="KOE18" s="110"/>
      <c r="KOF18" s="110"/>
      <c r="KOG18" s="110"/>
      <c r="KOH18" s="110"/>
      <c r="KOI18" s="110"/>
      <c r="KOJ18" s="110"/>
      <c r="KOK18" s="110"/>
      <c r="KOL18" s="110"/>
      <c r="KOM18" s="110"/>
      <c r="KON18" s="110"/>
      <c r="KOO18" s="110"/>
      <c r="KOP18" s="110"/>
      <c r="KOQ18" s="110"/>
      <c r="KOR18" s="110"/>
      <c r="KOS18" s="110"/>
      <c r="KOT18" s="110"/>
      <c r="KOU18" s="110"/>
      <c r="KOV18" s="110"/>
      <c r="KOW18" s="110"/>
      <c r="KOX18" s="110"/>
      <c r="KOY18" s="110"/>
      <c r="KOZ18" s="110"/>
      <c r="KPA18" s="110"/>
      <c r="KPB18" s="110"/>
      <c r="KPC18" s="110"/>
      <c r="KPD18" s="110"/>
      <c r="KPE18" s="110"/>
      <c r="KPF18" s="110"/>
      <c r="KPG18" s="110"/>
      <c r="KPH18" s="110"/>
      <c r="KPI18" s="110"/>
      <c r="KPJ18" s="110"/>
      <c r="KPK18" s="110"/>
      <c r="KPL18" s="110"/>
      <c r="KPM18" s="110"/>
      <c r="KPN18" s="110"/>
      <c r="KPO18" s="110"/>
      <c r="KPP18" s="110"/>
      <c r="KPQ18" s="110"/>
      <c r="KPR18" s="110"/>
      <c r="KPS18" s="110"/>
      <c r="KPT18" s="110"/>
      <c r="KPU18" s="110"/>
      <c r="KPV18" s="110"/>
      <c r="KPW18" s="110"/>
      <c r="KPX18" s="110"/>
      <c r="KPY18" s="110"/>
      <c r="KPZ18" s="110"/>
      <c r="KQA18" s="110"/>
      <c r="KQB18" s="110"/>
      <c r="KQC18" s="110"/>
      <c r="KQD18" s="110"/>
      <c r="KQE18" s="110"/>
      <c r="KQF18" s="110"/>
      <c r="KQG18" s="110"/>
      <c r="KQH18" s="110"/>
      <c r="KQI18" s="110"/>
      <c r="KQJ18" s="110"/>
      <c r="KQK18" s="110"/>
      <c r="KQL18" s="110"/>
      <c r="KQM18" s="110"/>
      <c r="KQN18" s="110"/>
      <c r="KQO18" s="110"/>
      <c r="KQP18" s="110"/>
      <c r="KQQ18" s="110"/>
      <c r="KQR18" s="110"/>
      <c r="KQS18" s="110"/>
      <c r="KQT18" s="110"/>
      <c r="KQU18" s="110"/>
      <c r="KQV18" s="110"/>
      <c r="KQW18" s="110"/>
      <c r="KQX18" s="110"/>
      <c r="KQY18" s="110"/>
      <c r="KQZ18" s="110"/>
      <c r="KRA18" s="110"/>
      <c r="KRB18" s="110"/>
      <c r="KRC18" s="110"/>
      <c r="KRD18" s="110"/>
      <c r="KRE18" s="110"/>
      <c r="KRF18" s="110"/>
      <c r="KRG18" s="110"/>
      <c r="KRH18" s="110"/>
      <c r="KRI18" s="110"/>
      <c r="KRJ18" s="110"/>
      <c r="KRK18" s="110"/>
      <c r="KRL18" s="110"/>
      <c r="KRM18" s="110"/>
      <c r="KRN18" s="110"/>
      <c r="KRO18" s="110"/>
      <c r="KRP18" s="110"/>
      <c r="KRQ18" s="110"/>
      <c r="KRR18" s="110"/>
      <c r="KRS18" s="110"/>
      <c r="KRT18" s="110"/>
      <c r="KRU18" s="110"/>
      <c r="KRV18" s="110"/>
      <c r="KRW18" s="110"/>
      <c r="KRX18" s="110"/>
      <c r="KRY18" s="110"/>
      <c r="KRZ18" s="110"/>
      <c r="KSA18" s="110"/>
      <c r="KSB18" s="110"/>
      <c r="KSC18" s="110"/>
      <c r="KSD18" s="110"/>
      <c r="KSE18" s="110"/>
      <c r="KSF18" s="110"/>
      <c r="KSG18" s="110"/>
      <c r="KSH18" s="110"/>
      <c r="KSI18" s="110"/>
      <c r="KSJ18" s="110"/>
      <c r="KSK18" s="110"/>
      <c r="KSL18" s="110"/>
      <c r="KSM18" s="110"/>
      <c r="KSN18" s="110"/>
      <c r="KSO18" s="110"/>
      <c r="KSP18" s="110"/>
      <c r="KSQ18" s="110"/>
      <c r="KSR18" s="110"/>
      <c r="KSS18" s="110"/>
      <c r="KST18" s="110"/>
      <c r="KSU18" s="110"/>
      <c r="KSV18" s="110"/>
      <c r="KSW18" s="110"/>
      <c r="KSX18" s="110"/>
      <c r="KSY18" s="110"/>
      <c r="KSZ18" s="110"/>
      <c r="KTA18" s="110"/>
      <c r="KTB18" s="110"/>
      <c r="KTC18" s="110"/>
      <c r="KTD18" s="110"/>
      <c r="KTE18" s="110"/>
      <c r="KTF18" s="110"/>
      <c r="KTG18" s="110"/>
      <c r="KTH18" s="110"/>
      <c r="KTI18" s="110"/>
      <c r="KTJ18" s="110"/>
      <c r="KTK18" s="110"/>
      <c r="KTL18" s="110"/>
      <c r="KTM18" s="110"/>
      <c r="KTN18" s="110"/>
      <c r="KTO18" s="110"/>
      <c r="KTP18" s="110"/>
      <c r="KTQ18" s="110"/>
      <c r="KTR18" s="110"/>
      <c r="KTS18" s="110"/>
      <c r="KTT18" s="110"/>
      <c r="KTU18" s="110"/>
      <c r="KTV18" s="110"/>
      <c r="KTW18" s="110"/>
      <c r="KTX18" s="110"/>
      <c r="KTY18" s="110"/>
      <c r="KTZ18" s="110"/>
      <c r="KUA18" s="110"/>
      <c r="KUB18" s="110"/>
      <c r="KUC18" s="110"/>
      <c r="KUD18" s="110"/>
      <c r="KUE18" s="110"/>
      <c r="KUF18" s="110"/>
      <c r="KUG18" s="110"/>
      <c r="KUH18" s="110"/>
      <c r="KUI18" s="110"/>
      <c r="KUJ18" s="110"/>
      <c r="KUK18" s="110"/>
      <c r="KUL18" s="110"/>
      <c r="KUM18" s="110"/>
      <c r="KUN18" s="110"/>
      <c r="KUO18" s="110"/>
      <c r="KUP18" s="110"/>
      <c r="KUQ18" s="110"/>
      <c r="KUR18" s="110"/>
      <c r="KUS18" s="110"/>
      <c r="KUT18" s="110"/>
      <c r="KUU18" s="110"/>
      <c r="KUV18" s="110"/>
      <c r="KUW18" s="110"/>
      <c r="KUX18" s="110"/>
      <c r="KUY18" s="110"/>
      <c r="KUZ18" s="110"/>
      <c r="KVA18" s="110"/>
      <c r="KVB18" s="110"/>
      <c r="KVC18" s="110"/>
      <c r="KVD18" s="110"/>
      <c r="KVE18" s="110"/>
      <c r="KVF18" s="110"/>
      <c r="KVG18" s="110"/>
      <c r="KVH18" s="110"/>
      <c r="KVI18" s="110"/>
      <c r="KVJ18" s="110"/>
      <c r="KVK18" s="110"/>
      <c r="KVL18" s="110"/>
      <c r="KVM18" s="110"/>
      <c r="KVN18" s="110"/>
      <c r="KVO18" s="110"/>
      <c r="KVP18" s="110"/>
      <c r="KVQ18" s="110"/>
      <c r="KVR18" s="110"/>
      <c r="KVS18" s="110"/>
      <c r="KVT18" s="110"/>
      <c r="KVU18" s="110"/>
      <c r="KVV18" s="110"/>
      <c r="KVW18" s="110"/>
      <c r="KVX18" s="110"/>
      <c r="KVY18" s="110"/>
      <c r="KVZ18" s="110"/>
      <c r="KWA18" s="110"/>
      <c r="KWB18" s="110"/>
      <c r="KWC18" s="110"/>
      <c r="KWD18" s="110"/>
      <c r="KWE18" s="110"/>
      <c r="KWF18" s="110"/>
      <c r="KWG18" s="110"/>
      <c r="KWH18" s="110"/>
      <c r="KWI18" s="110"/>
      <c r="KWJ18" s="110"/>
      <c r="KWK18" s="110"/>
      <c r="KWL18" s="110"/>
      <c r="KWM18" s="110"/>
      <c r="KWN18" s="110"/>
      <c r="KWO18" s="110"/>
      <c r="KWP18" s="110"/>
      <c r="KWQ18" s="110"/>
      <c r="KWR18" s="110"/>
      <c r="KWS18" s="110"/>
      <c r="KWT18" s="110"/>
      <c r="KWU18" s="110"/>
      <c r="KWV18" s="110"/>
      <c r="KWW18" s="110"/>
      <c r="KWX18" s="110"/>
      <c r="KWY18" s="110"/>
      <c r="KWZ18" s="110"/>
      <c r="KXA18" s="110"/>
      <c r="KXB18" s="110"/>
      <c r="KXC18" s="110"/>
      <c r="KXD18" s="110"/>
      <c r="KXE18" s="110"/>
      <c r="KXF18" s="110"/>
      <c r="KXG18" s="110"/>
      <c r="KXH18" s="110"/>
      <c r="KXI18" s="110"/>
      <c r="KXJ18" s="110"/>
      <c r="KXK18" s="110"/>
      <c r="KXL18" s="110"/>
      <c r="KXM18" s="110"/>
      <c r="KXN18" s="110"/>
      <c r="KXO18" s="110"/>
      <c r="KXP18" s="110"/>
      <c r="KXQ18" s="110"/>
      <c r="KXR18" s="110"/>
      <c r="KXS18" s="110"/>
      <c r="KXT18" s="110"/>
      <c r="KXU18" s="110"/>
      <c r="KXV18" s="110"/>
      <c r="KXW18" s="110"/>
      <c r="KXX18" s="110"/>
      <c r="KXY18" s="110"/>
      <c r="KXZ18" s="110"/>
      <c r="KYA18" s="110"/>
      <c r="KYB18" s="110"/>
      <c r="KYC18" s="110"/>
      <c r="KYD18" s="110"/>
      <c r="KYE18" s="110"/>
      <c r="KYF18" s="110"/>
      <c r="KYG18" s="110"/>
      <c r="KYH18" s="110"/>
      <c r="KYI18" s="110"/>
      <c r="KYJ18" s="110"/>
      <c r="KYK18" s="110"/>
      <c r="KYL18" s="110"/>
      <c r="KYM18" s="110"/>
      <c r="KYN18" s="110"/>
      <c r="KYO18" s="110"/>
      <c r="KYP18" s="110"/>
      <c r="KYQ18" s="110"/>
      <c r="KYR18" s="110"/>
      <c r="KYS18" s="110"/>
      <c r="KYT18" s="110"/>
      <c r="KYU18" s="110"/>
      <c r="KYV18" s="110"/>
      <c r="KYW18" s="110"/>
      <c r="KYX18" s="110"/>
      <c r="KYY18" s="110"/>
      <c r="KYZ18" s="110"/>
      <c r="KZA18" s="110"/>
      <c r="KZB18" s="110"/>
      <c r="KZC18" s="110"/>
      <c r="KZD18" s="110"/>
      <c r="KZE18" s="110"/>
      <c r="KZF18" s="110"/>
      <c r="KZG18" s="110"/>
      <c r="KZH18" s="110"/>
      <c r="KZI18" s="110"/>
      <c r="KZJ18" s="110"/>
      <c r="KZK18" s="110"/>
      <c r="KZL18" s="110"/>
      <c r="KZM18" s="110"/>
      <c r="KZN18" s="110"/>
      <c r="KZO18" s="110"/>
      <c r="KZP18" s="110"/>
      <c r="KZQ18" s="110"/>
      <c r="KZR18" s="110"/>
      <c r="KZS18" s="110"/>
      <c r="KZT18" s="110"/>
      <c r="KZU18" s="110"/>
      <c r="KZV18" s="110"/>
      <c r="KZW18" s="110"/>
      <c r="KZX18" s="110"/>
      <c r="KZY18" s="110"/>
      <c r="KZZ18" s="110"/>
      <c r="LAA18" s="110"/>
      <c r="LAB18" s="110"/>
      <c r="LAC18" s="110"/>
      <c r="LAD18" s="110"/>
      <c r="LAE18" s="110"/>
      <c r="LAF18" s="110"/>
      <c r="LAG18" s="110"/>
      <c r="LAH18" s="110"/>
      <c r="LAI18" s="110"/>
      <c r="LAJ18" s="110"/>
      <c r="LAK18" s="110"/>
      <c r="LAL18" s="110"/>
      <c r="LAM18" s="110"/>
      <c r="LAN18" s="110"/>
      <c r="LAO18" s="110"/>
      <c r="LAP18" s="110"/>
      <c r="LAQ18" s="110"/>
      <c r="LAR18" s="110"/>
      <c r="LAS18" s="110"/>
      <c r="LAT18" s="110"/>
      <c r="LAU18" s="110"/>
      <c r="LAV18" s="110"/>
      <c r="LAW18" s="110"/>
      <c r="LAX18" s="110"/>
      <c r="LAY18" s="110"/>
      <c r="LAZ18" s="110"/>
      <c r="LBA18" s="110"/>
      <c r="LBB18" s="110"/>
      <c r="LBC18" s="110"/>
      <c r="LBD18" s="110"/>
      <c r="LBE18" s="110"/>
      <c r="LBF18" s="110"/>
      <c r="LBG18" s="110"/>
      <c r="LBH18" s="110"/>
      <c r="LBI18" s="110"/>
      <c r="LBJ18" s="110"/>
      <c r="LBK18" s="110"/>
      <c r="LBL18" s="110"/>
      <c r="LBM18" s="110"/>
      <c r="LBN18" s="110"/>
      <c r="LBO18" s="110"/>
      <c r="LBP18" s="110"/>
      <c r="LBQ18" s="110"/>
      <c r="LBR18" s="110"/>
      <c r="LBS18" s="110"/>
      <c r="LBT18" s="110"/>
      <c r="LBU18" s="110"/>
      <c r="LBV18" s="110"/>
      <c r="LBW18" s="110"/>
      <c r="LBX18" s="110"/>
      <c r="LBY18" s="110"/>
      <c r="LBZ18" s="110"/>
      <c r="LCA18" s="110"/>
      <c r="LCB18" s="110"/>
      <c r="LCC18" s="110"/>
      <c r="LCD18" s="110"/>
      <c r="LCE18" s="110"/>
      <c r="LCF18" s="110"/>
      <c r="LCG18" s="110"/>
      <c r="LCH18" s="110"/>
      <c r="LCI18" s="110"/>
      <c r="LCJ18" s="110"/>
      <c r="LCK18" s="110"/>
      <c r="LCL18" s="110"/>
      <c r="LCM18" s="110"/>
      <c r="LCN18" s="110"/>
      <c r="LCO18" s="110"/>
      <c r="LCP18" s="110"/>
      <c r="LCQ18" s="110"/>
      <c r="LCR18" s="110"/>
      <c r="LCS18" s="110"/>
      <c r="LCT18" s="110"/>
      <c r="LCU18" s="110"/>
      <c r="LCV18" s="110"/>
      <c r="LCW18" s="110"/>
      <c r="LCX18" s="110"/>
      <c r="LCY18" s="110"/>
      <c r="LCZ18" s="110"/>
      <c r="LDA18" s="110"/>
      <c r="LDB18" s="110"/>
      <c r="LDC18" s="110"/>
      <c r="LDD18" s="110"/>
      <c r="LDE18" s="110"/>
      <c r="LDF18" s="110"/>
      <c r="LDG18" s="110"/>
      <c r="LDH18" s="110"/>
      <c r="LDI18" s="110"/>
      <c r="LDJ18" s="110"/>
      <c r="LDK18" s="110"/>
      <c r="LDL18" s="110"/>
      <c r="LDM18" s="110"/>
      <c r="LDN18" s="110"/>
      <c r="LDO18" s="110"/>
      <c r="LDP18" s="110"/>
      <c r="LDQ18" s="110"/>
      <c r="LDR18" s="110"/>
      <c r="LDS18" s="110"/>
      <c r="LDT18" s="110"/>
      <c r="LDU18" s="110"/>
      <c r="LDV18" s="110"/>
      <c r="LDW18" s="110"/>
      <c r="LDX18" s="110"/>
      <c r="LDY18" s="110"/>
      <c r="LDZ18" s="110"/>
      <c r="LEA18" s="110"/>
      <c r="LEB18" s="110"/>
      <c r="LEC18" s="110"/>
      <c r="LED18" s="110"/>
      <c r="LEE18" s="110"/>
      <c r="LEF18" s="110"/>
      <c r="LEG18" s="110"/>
      <c r="LEH18" s="110"/>
      <c r="LEI18" s="110"/>
      <c r="LEJ18" s="110"/>
      <c r="LEK18" s="110"/>
      <c r="LEL18" s="110"/>
      <c r="LEM18" s="110"/>
      <c r="LEN18" s="110"/>
      <c r="LEO18" s="110"/>
      <c r="LEP18" s="110"/>
      <c r="LEQ18" s="110"/>
      <c r="LER18" s="110"/>
      <c r="LES18" s="110"/>
      <c r="LET18" s="110"/>
      <c r="LEU18" s="110"/>
      <c r="LEV18" s="110"/>
      <c r="LEW18" s="110"/>
      <c r="LEX18" s="110"/>
      <c r="LEY18" s="110"/>
      <c r="LEZ18" s="110"/>
      <c r="LFA18" s="110"/>
      <c r="LFB18" s="110"/>
      <c r="LFC18" s="110"/>
      <c r="LFD18" s="110"/>
      <c r="LFE18" s="110"/>
      <c r="LFF18" s="110"/>
      <c r="LFG18" s="110"/>
      <c r="LFH18" s="110"/>
      <c r="LFI18" s="110"/>
      <c r="LFJ18" s="110"/>
      <c r="LFK18" s="110"/>
      <c r="LFL18" s="110"/>
      <c r="LFM18" s="110"/>
      <c r="LFN18" s="110"/>
      <c r="LFO18" s="110"/>
      <c r="LFP18" s="110"/>
      <c r="LFQ18" s="110"/>
      <c r="LFR18" s="110"/>
      <c r="LFS18" s="110"/>
      <c r="LFT18" s="110"/>
      <c r="LFU18" s="110"/>
      <c r="LFV18" s="110"/>
      <c r="LFW18" s="110"/>
      <c r="LFX18" s="110"/>
      <c r="LFY18" s="110"/>
      <c r="LFZ18" s="110"/>
      <c r="LGA18" s="110"/>
      <c r="LGB18" s="110"/>
      <c r="LGC18" s="110"/>
      <c r="LGD18" s="110"/>
      <c r="LGE18" s="110"/>
      <c r="LGF18" s="110"/>
      <c r="LGG18" s="110"/>
      <c r="LGH18" s="110"/>
      <c r="LGI18" s="110"/>
      <c r="LGJ18" s="110"/>
      <c r="LGK18" s="110"/>
      <c r="LGL18" s="110"/>
      <c r="LGM18" s="110"/>
      <c r="LGN18" s="110"/>
      <c r="LGO18" s="110"/>
      <c r="LGP18" s="110"/>
      <c r="LGQ18" s="110"/>
      <c r="LGR18" s="110"/>
      <c r="LGS18" s="110"/>
      <c r="LGT18" s="110"/>
      <c r="LGU18" s="110"/>
      <c r="LGV18" s="110"/>
      <c r="LGW18" s="110"/>
      <c r="LGX18" s="110"/>
      <c r="LGY18" s="110"/>
      <c r="LGZ18" s="110"/>
      <c r="LHA18" s="110"/>
      <c r="LHB18" s="110"/>
      <c r="LHC18" s="110"/>
      <c r="LHD18" s="110"/>
      <c r="LHE18" s="110"/>
      <c r="LHF18" s="110"/>
      <c r="LHG18" s="110"/>
      <c r="LHH18" s="110"/>
      <c r="LHI18" s="110"/>
      <c r="LHJ18" s="110"/>
      <c r="LHK18" s="110"/>
      <c r="LHL18" s="110"/>
      <c r="LHM18" s="110"/>
      <c r="LHN18" s="110"/>
      <c r="LHO18" s="110"/>
      <c r="LHP18" s="110"/>
      <c r="LHQ18" s="110"/>
      <c r="LHR18" s="110"/>
      <c r="LHS18" s="110"/>
      <c r="LHT18" s="110"/>
      <c r="LHU18" s="110"/>
      <c r="LHV18" s="110"/>
      <c r="LHW18" s="110"/>
      <c r="LHX18" s="110"/>
      <c r="LHY18" s="110"/>
      <c r="LHZ18" s="110"/>
      <c r="LIA18" s="110"/>
      <c r="LIB18" s="110"/>
      <c r="LIC18" s="110"/>
      <c r="LID18" s="110"/>
      <c r="LIE18" s="110"/>
      <c r="LIF18" s="110"/>
      <c r="LIG18" s="110"/>
      <c r="LIH18" s="110"/>
      <c r="LII18" s="110"/>
      <c r="LIJ18" s="110"/>
      <c r="LIK18" s="110"/>
      <c r="LIL18" s="110"/>
      <c r="LIM18" s="110"/>
      <c r="LIN18" s="110"/>
      <c r="LIO18" s="110"/>
      <c r="LIP18" s="110"/>
      <c r="LIQ18" s="110"/>
      <c r="LIR18" s="110"/>
      <c r="LIS18" s="110"/>
      <c r="LIT18" s="110"/>
      <c r="LIU18" s="110"/>
      <c r="LIV18" s="110"/>
      <c r="LIW18" s="110"/>
      <c r="LIX18" s="110"/>
      <c r="LIY18" s="110"/>
      <c r="LIZ18" s="110"/>
      <c r="LJA18" s="110"/>
      <c r="LJB18" s="110"/>
      <c r="LJC18" s="110"/>
      <c r="LJD18" s="110"/>
      <c r="LJE18" s="110"/>
      <c r="LJF18" s="110"/>
      <c r="LJG18" s="110"/>
      <c r="LJH18" s="110"/>
      <c r="LJI18" s="110"/>
      <c r="LJJ18" s="110"/>
      <c r="LJK18" s="110"/>
      <c r="LJL18" s="110"/>
      <c r="LJM18" s="110"/>
      <c r="LJN18" s="110"/>
      <c r="LJO18" s="110"/>
      <c r="LJP18" s="110"/>
      <c r="LJQ18" s="110"/>
      <c r="LJR18" s="110"/>
      <c r="LJS18" s="110"/>
      <c r="LJT18" s="110"/>
      <c r="LJU18" s="110"/>
      <c r="LJV18" s="110"/>
      <c r="LJW18" s="110"/>
      <c r="LJX18" s="110"/>
      <c r="LJY18" s="110"/>
      <c r="LJZ18" s="110"/>
      <c r="LKA18" s="110"/>
      <c r="LKB18" s="110"/>
      <c r="LKC18" s="110"/>
      <c r="LKD18" s="110"/>
      <c r="LKE18" s="110"/>
      <c r="LKF18" s="110"/>
      <c r="LKG18" s="110"/>
      <c r="LKH18" s="110"/>
      <c r="LKI18" s="110"/>
      <c r="LKJ18" s="110"/>
      <c r="LKK18" s="110"/>
      <c r="LKL18" s="110"/>
      <c r="LKM18" s="110"/>
      <c r="LKN18" s="110"/>
      <c r="LKO18" s="110"/>
      <c r="LKP18" s="110"/>
      <c r="LKQ18" s="110"/>
      <c r="LKR18" s="110"/>
      <c r="LKS18" s="110"/>
      <c r="LKT18" s="110"/>
      <c r="LKU18" s="110"/>
      <c r="LKV18" s="110"/>
      <c r="LKW18" s="110"/>
      <c r="LKX18" s="110"/>
      <c r="LKY18" s="110"/>
      <c r="LKZ18" s="110"/>
      <c r="LLA18" s="110"/>
      <c r="LLB18" s="110"/>
      <c r="LLC18" s="110"/>
      <c r="LLD18" s="110"/>
      <c r="LLE18" s="110"/>
      <c r="LLF18" s="110"/>
      <c r="LLG18" s="110"/>
      <c r="LLH18" s="110"/>
      <c r="LLI18" s="110"/>
      <c r="LLJ18" s="110"/>
      <c r="LLK18" s="110"/>
      <c r="LLL18" s="110"/>
      <c r="LLM18" s="110"/>
      <c r="LLN18" s="110"/>
      <c r="LLO18" s="110"/>
      <c r="LLP18" s="110"/>
      <c r="LLQ18" s="110"/>
      <c r="LLR18" s="110"/>
      <c r="LLS18" s="110"/>
      <c r="LLT18" s="110"/>
      <c r="LLU18" s="110"/>
      <c r="LLV18" s="110"/>
      <c r="LLW18" s="110"/>
      <c r="LLX18" s="110"/>
      <c r="LLY18" s="110"/>
      <c r="LLZ18" s="110"/>
      <c r="LMA18" s="110"/>
      <c r="LMB18" s="110"/>
      <c r="LMC18" s="110"/>
      <c r="LMD18" s="110"/>
      <c r="LME18" s="110"/>
      <c r="LMF18" s="110"/>
      <c r="LMG18" s="110"/>
      <c r="LMH18" s="110"/>
      <c r="LMI18" s="110"/>
      <c r="LMJ18" s="110"/>
      <c r="LMK18" s="110"/>
      <c r="LML18" s="110"/>
      <c r="LMM18" s="110"/>
      <c r="LMN18" s="110"/>
      <c r="LMO18" s="110"/>
      <c r="LMP18" s="110"/>
      <c r="LMQ18" s="110"/>
      <c r="LMR18" s="110"/>
      <c r="LMS18" s="110"/>
      <c r="LMT18" s="110"/>
      <c r="LMU18" s="110"/>
      <c r="LMV18" s="110"/>
      <c r="LMW18" s="110"/>
      <c r="LMX18" s="110"/>
      <c r="LMY18" s="110"/>
      <c r="LMZ18" s="110"/>
      <c r="LNA18" s="110"/>
      <c r="LNB18" s="110"/>
      <c r="LNC18" s="110"/>
      <c r="LND18" s="110"/>
      <c r="LNE18" s="110"/>
      <c r="LNF18" s="110"/>
      <c r="LNG18" s="110"/>
      <c r="LNH18" s="110"/>
      <c r="LNI18" s="110"/>
      <c r="LNJ18" s="110"/>
      <c r="LNK18" s="110"/>
      <c r="LNL18" s="110"/>
      <c r="LNM18" s="110"/>
      <c r="LNN18" s="110"/>
      <c r="LNO18" s="110"/>
      <c r="LNP18" s="110"/>
      <c r="LNQ18" s="110"/>
      <c r="LNR18" s="110"/>
      <c r="LNS18" s="110"/>
      <c r="LNT18" s="110"/>
      <c r="LNU18" s="110"/>
      <c r="LNV18" s="110"/>
      <c r="LNW18" s="110"/>
      <c r="LNX18" s="110"/>
      <c r="LNY18" s="110"/>
      <c r="LNZ18" s="110"/>
      <c r="LOA18" s="110"/>
      <c r="LOB18" s="110"/>
      <c r="LOC18" s="110"/>
      <c r="LOD18" s="110"/>
      <c r="LOE18" s="110"/>
      <c r="LOF18" s="110"/>
      <c r="LOG18" s="110"/>
      <c r="LOH18" s="110"/>
      <c r="LOI18" s="110"/>
      <c r="LOJ18" s="110"/>
      <c r="LOK18" s="110"/>
      <c r="LOL18" s="110"/>
      <c r="LOM18" s="110"/>
      <c r="LON18" s="110"/>
      <c r="LOO18" s="110"/>
      <c r="LOP18" s="110"/>
      <c r="LOQ18" s="110"/>
      <c r="LOR18" s="110"/>
      <c r="LOS18" s="110"/>
      <c r="LOT18" s="110"/>
      <c r="LOU18" s="110"/>
      <c r="LOV18" s="110"/>
      <c r="LOW18" s="110"/>
      <c r="LOX18" s="110"/>
      <c r="LOY18" s="110"/>
      <c r="LOZ18" s="110"/>
      <c r="LPA18" s="110"/>
      <c r="LPB18" s="110"/>
      <c r="LPC18" s="110"/>
      <c r="LPD18" s="110"/>
      <c r="LPE18" s="110"/>
      <c r="LPF18" s="110"/>
      <c r="LPG18" s="110"/>
      <c r="LPH18" s="110"/>
      <c r="LPI18" s="110"/>
      <c r="LPJ18" s="110"/>
      <c r="LPK18" s="110"/>
      <c r="LPL18" s="110"/>
      <c r="LPM18" s="110"/>
      <c r="LPN18" s="110"/>
      <c r="LPO18" s="110"/>
      <c r="LPP18" s="110"/>
      <c r="LPQ18" s="110"/>
      <c r="LPR18" s="110"/>
      <c r="LPS18" s="110"/>
      <c r="LPT18" s="110"/>
      <c r="LPU18" s="110"/>
      <c r="LPV18" s="110"/>
      <c r="LPW18" s="110"/>
      <c r="LPX18" s="110"/>
      <c r="LPY18" s="110"/>
      <c r="LPZ18" s="110"/>
      <c r="LQA18" s="110"/>
      <c r="LQB18" s="110"/>
      <c r="LQC18" s="110"/>
      <c r="LQD18" s="110"/>
      <c r="LQE18" s="110"/>
      <c r="LQF18" s="110"/>
      <c r="LQG18" s="110"/>
      <c r="LQH18" s="110"/>
      <c r="LQI18" s="110"/>
      <c r="LQJ18" s="110"/>
      <c r="LQK18" s="110"/>
      <c r="LQL18" s="110"/>
      <c r="LQM18" s="110"/>
      <c r="LQN18" s="110"/>
      <c r="LQO18" s="110"/>
      <c r="LQP18" s="110"/>
      <c r="LQQ18" s="110"/>
      <c r="LQR18" s="110"/>
      <c r="LQS18" s="110"/>
      <c r="LQT18" s="110"/>
      <c r="LQU18" s="110"/>
      <c r="LQV18" s="110"/>
      <c r="LQW18" s="110"/>
      <c r="LQX18" s="110"/>
      <c r="LQY18" s="110"/>
      <c r="LQZ18" s="110"/>
      <c r="LRA18" s="110"/>
      <c r="LRB18" s="110"/>
      <c r="LRC18" s="110"/>
      <c r="LRD18" s="110"/>
      <c r="LRE18" s="110"/>
      <c r="LRF18" s="110"/>
      <c r="LRG18" s="110"/>
      <c r="LRH18" s="110"/>
      <c r="LRI18" s="110"/>
      <c r="LRJ18" s="110"/>
      <c r="LRK18" s="110"/>
      <c r="LRL18" s="110"/>
      <c r="LRM18" s="110"/>
      <c r="LRN18" s="110"/>
      <c r="LRO18" s="110"/>
      <c r="LRP18" s="110"/>
      <c r="LRQ18" s="110"/>
      <c r="LRR18" s="110"/>
      <c r="LRS18" s="110"/>
      <c r="LRT18" s="110"/>
      <c r="LRU18" s="110"/>
      <c r="LRV18" s="110"/>
      <c r="LRW18" s="110"/>
      <c r="LRX18" s="110"/>
      <c r="LRY18" s="110"/>
      <c r="LRZ18" s="110"/>
      <c r="LSA18" s="110"/>
      <c r="LSB18" s="110"/>
      <c r="LSC18" s="110"/>
      <c r="LSD18" s="110"/>
      <c r="LSE18" s="110"/>
      <c r="LSF18" s="110"/>
      <c r="LSG18" s="110"/>
      <c r="LSH18" s="110"/>
      <c r="LSI18" s="110"/>
      <c r="LSJ18" s="110"/>
      <c r="LSK18" s="110"/>
      <c r="LSL18" s="110"/>
      <c r="LSM18" s="110"/>
      <c r="LSN18" s="110"/>
      <c r="LSO18" s="110"/>
      <c r="LSP18" s="110"/>
      <c r="LSQ18" s="110"/>
      <c r="LSR18" s="110"/>
      <c r="LSS18" s="110"/>
      <c r="LST18" s="110"/>
      <c r="LSU18" s="110"/>
      <c r="LSV18" s="110"/>
      <c r="LSW18" s="110"/>
      <c r="LSX18" s="110"/>
      <c r="LSY18" s="110"/>
      <c r="LSZ18" s="110"/>
      <c r="LTA18" s="110"/>
      <c r="LTB18" s="110"/>
      <c r="LTC18" s="110"/>
      <c r="LTD18" s="110"/>
      <c r="LTE18" s="110"/>
      <c r="LTF18" s="110"/>
      <c r="LTG18" s="110"/>
      <c r="LTH18" s="110"/>
      <c r="LTI18" s="110"/>
      <c r="LTJ18" s="110"/>
      <c r="LTK18" s="110"/>
      <c r="LTL18" s="110"/>
      <c r="LTM18" s="110"/>
      <c r="LTN18" s="110"/>
      <c r="LTO18" s="110"/>
      <c r="LTP18" s="110"/>
      <c r="LTQ18" s="110"/>
      <c r="LTR18" s="110"/>
      <c r="LTS18" s="110"/>
      <c r="LTT18" s="110"/>
      <c r="LTU18" s="110"/>
      <c r="LTV18" s="110"/>
      <c r="LTW18" s="110"/>
      <c r="LTX18" s="110"/>
      <c r="LTY18" s="110"/>
      <c r="LTZ18" s="110"/>
      <c r="LUA18" s="110"/>
      <c r="LUB18" s="110"/>
      <c r="LUC18" s="110"/>
      <c r="LUD18" s="110"/>
      <c r="LUE18" s="110"/>
      <c r="LUF18" s="110"/>
      <c r="LUG18" s="110"/>
      <c r="LUH18" s="110"/>
      <c r="LUI18" s="110"/>
      <c r="LUJ18" s="110"/>
      <c r="LUK18" s="110"/>
      <c r="LUL18" s="110"/>
      <c r="LUM18" s="110"/>
      <c r="LUN18" s="110"/>
      <c r="LUO18" s="110"/>
      <c r="LUP18" s="110"/>
      <c r="LUQ18" s="110"/>
      <c r="LUR18" s="110"/>
      <c r="LUS18" s="110"/>
      <c r="LUT18" s="110"/>
      <c r="LUU18" s="110"/>
      <c r="LUV18" s="110"/>
      <c r="LUW18" s="110"/>
      <c r="LUX18" s="110"/>
      <c r="LUY18" s="110"/>
      <c r="LUZ18" s="110"/>
      <c r="LVA18" s="110"/>
      <c r="LVB18" s="110"/>
      <c r="LVC18" s="110"/>
      <c r="LVD18" s="110"/>
      <c r="LVE18" s="110"/>
      <c r="LVF18" s="110"/>
      <c r="LVG18" s="110"/>
      <c r="LVH18" s="110"/>
      <c r="LVI18" s="110"/>
      <c r="LVJ18" s="110"/>
      <c r="LVK18" s="110"/>
      <c r="LVL18" s="110"/>
      <c r="LVM18" s="110"/>
      <c r="LVN18" s="110"/>
      <c r="LVO18" s="110"/>
      <c r="LVP18" s="110"/>
      <c r="LVQ18" s="110"/>
      <c r="LVR18" s="110"/>
      <c r="LVS18" s="110"/>
      <c r="LVT18" s="110"/>
      <c r="LVU18" s="110"/>
      <c r="LVV18" s="110"/>
      <c r="LVW18" s="110"/>
      <c r="LVX18" s="110"/>
      <c r="LVY18" s="110"/>
      <c r="LVZ18" s="110"/>
      <c r="LWA18" s="110"/>
      <c r="LWB18" s="110"/>
      <c r="LWC18" s="110"/>
      <c r="LWD18" s="110"/>
      <c r="LWE18" s="110"/>
      <c r="LWF18" s="110"/>
      <c r="LWG18" s="110"/>
      <c r="LWH18" s="110"/>
      <c r="LWI18" s="110"/>
      <c r="LWJ18" s="110"/>
      <c r="LWK18" s="110"/>
      <c r="LWL18" s="110"/>
      <c r="LWM18" s="110"/>
      <c r="LWN18" s="110"/>
      <c r="LWO18" s="110"/>
      <c r="LWP18" s="110"/>
      <c r="LWQ18" s="110"/>
      <c r="LWR18" s="110"/>
      <c r="LWS18" s="110"/>
      <c r="LWT18" s="110"/>
      <c r="LWU18" s="110"/>
      <c r="LWV18" s="110"/>
      <c r="LWW18" s="110"/>
      <c r="LWX18" s="110"/>
      <c r="LWY18" s="110"/>
      <c r="LWZ18" s="110"/>
      <c r="LXA18" s="110"/>
      <c r="LXB18" s="110"/>
      <c r="LXC18" s="110"/>
      <c r="LXD18" s="110"/>
      <c r="LXE18" s="110"/>
      <c r="LXF18" s="110"/>
      <c r="LXG18" s="110"/>
      <c r="LXH18" s="110"/>
      <c r="LXI18" s="110"/>
      <c r="LXJ18" s="110"/>
      <c r="LXK18" s="110"/>
      <c r="LXL18" s="110"/>
      <c r="LXM18" s="110"/>
      <c r="LXN18" s="110"/>
      <c r="LXO18" s="110"/>
      <c r="LXP18" s="110"/>
      <c r="LXQ18" s="110"/>
      <c r="LXR18" s="110"/>
      <c r="LXS18" s="110"/>
      <c r="LXT18" s="110"/>
      <c r="LXU18" s="110"/>
      <c r="LXV18" s="110"/>
      <c r="LXW18" s="110"/>
      <c r="LXX18" s="110"/>
      <c r="LXY18" s="110"/>
      <c r="LXZ18" s="110"/>
      <c r="LYA18" s="110"/>
      <c r="LYB18" s="110"/>
      <c r="LYC18" s="110"/>
      <c r="LYD18" s="110"/>
      <c r="LYE18" s="110"/>
      <c r="LYF18" s="110"/>
      <c r="LYG18" s="110"/>
      <c r="LYH18" s="110"/>
      <c r="LYI18" s="110"/>
      <c r="LYJ18" s="110"/>
      <c r="LYK18" s="110"/>
      <c r="LYL18" s="110"/>
      <c r="LYM18" s="110"/>
      <c r="LYN18" s="110"/>
      <c r="LYO18" s="110"/>
      <c r="LYP18" s="110"/>
      <c r="LYQ18" s="110"/>
      <c r="LYR18" s="110"/>
      <c r="LYS18" s="110"/>
      <c r="LYT18" s="110"/>
      <c r="LYU18" s="110"/>
      <c r="LYV18" s="110"/>
      <c r="LYW18" s="110"/>
      <c r="LYX18" s="110"/>
      <c r="LYY18" s="110"/>
      <c r="LYZ18" s="110"/>
      <c r="LZA18" s="110"/>
      <c r="LZB18" s="110"/>
      <c r="LZC18" s="110"/>
      <c r="LZD18" s="110"/>
      <c r="LZE18" s="110"/>
      <c r="LZF18" s="110"/>
      <c r="LZG18" s="110"/>
      <c r="LZH18" s="110"/>
      <c r="LZI18" s="110"/>
      <c r="LZJ18" s="110"/>
      <c r="LZK18" s="110"/>
      <c r="LZL18" s="110"/>
      <c r="LZM18" s="110"/>
      <c r="LZN18" s="110"/>
      <c r="LZO18" s="110"/>
      <c r="LZP18" s="110"/>
      <c r="LZQ18" s="110"/>
      <c r="LZR18" s="110"/>
      <c r="LZS18" s="110"/>
      <c r="LZT18" s="110"/>
      <c r="LZU18" s="110"/>
      <c r="LZV18" s="110"/>
      <c r="LZW18" s="110"/>
      <c r="LZX18" s="110"/>
      <c r="LZY18" s="110"/>
      <c r="LZZ18" s="110"/>
      <c r="MAA18" s="110"/>
      <c r="MAB18" s="110"/>
      <c r="MAC18" s="110"/>
      <c r="MAD18" s="110"/>
      <c r="MAE18" s="110"/>
      <c r="MAF18" s="110"/>
      <c r="MAG18" s="110"/>
      <c r="MAH18" s="110"/>
      <c r="MAI18" s="110"/>
      <c r="MAJ18" s="110"/>
      <c r="MAK18" s="110"/>
      <c r="MAL18" s="110"/>
      <c r="MAM18" s="110"/>
      <c r="MAN18" s="110"/>
      <c r="MAO18" s="110"/>
      <c r="MAP18" s="110"/>
      <c r="MAQ18" s="110"/>
      <c r="MAR18" s="110"/>
      <c r="MAS18" s="110"/>
      <c r="MAT18" s="110"/>
      <c r="MAU18" s="110"/>
      <c r="MAV18" s="110"/>
      <c r="MAW18" s="110"/>
      <c r="MAX18" s="110"/>
      <c r="MAY18" s="110"/>
      <c r="MAZ18" s="110"/>
      <c r="MBA18" s="110"/>
      <c r="MBB18" s="110"/>
      <c r="MBC18" s="110"/>
      <c r="MBD18" s="110"/>
      <c r="MBE18" s="110"/>
      <c r="MBF18" s="110"/>
      <c r="MBG18" s="110"/>
      <c r="MBH18" s="110"/>
      <c r="MBI18" s="110"/>
      <c r="MBJ18" s="110"/>
      <c r="MBK18" s="110"/>
      <c r="MBL18" s="110"/>
      <c r="MBM18" s="110"/>
      <c r="MBN18" s="110"/>
      <c r="MBO18" s="110"/>
      <c r="MBP18" s="110"/>
      <c r="MBQ18" s="110"/>
      <c r="MBR18" s="110"/>
      <c r="MBS18" s="110"/>
      <c r="MBT18" s="110"/>
      <c r="MBU18" s="110"/>
      <c r="MBV18" s="110"/>
      <c r="MBW18" s="110"/>
      <c r="MBX18" s="110"/>
      <c r="MBY18" s="110"/>
      <c r="MBZ18" s="110"/>
      <c r="MCA18" s="110"/>
      <c r="MCB18" s="110"/>
      <c r="MCC18" s="110"/>
      <c r="MCD18" s="110"/>
      <c r="MCE18" s="110"/>
      <c r="MCF18" s="110"/>
      <c r="MCG18" s="110"/>
      <c r="MCH18" s="110"/>
      <c r="MCI18" s="110"/>
      <c r="MCJ18" s="110"/>
      <c r="MCK18" s="110"/>
      <c r="MCL18" s="110"/>
      <c r="MCM18" s="110"/>
      <c r="MCN18" s="110"/>
      <c r="MCO18" s="110"/>
      <c r="MCP18" s="110"/>
      <c r="MCQ18" s="110"/>
      <c r="MCR18" s="110"/>
      <c r="MCS18" s="110"/>
      <c r="MCT18" s="110"/>
      <c r="MCU18" s="110"/>
      <c r="MCV18" s="110"/>
      <c r="MCW18" s="110"/>
      <c r="MCX18" s="110"/>
      <c r="MCY18" s="110"/>
      <c r="MCZ18" s="110"/>
      <c r="MDA18" s="110"/>
      <c r="MDB18" s="110"/>
      <c r="MDC18" s="110"/>
      <c r="MDD18" s="110"/>
      <c r="MDE18" s="110"/>
      <c r="MDF18" s="110"/>
      <c r="MDG18" s="110"/>
      <c r="MDH18" s="110"/>
      <c r="MDI18" s="110"/>
      <c r="MDJ18" s="110"/>
      <c r="MDK18" s="110"/>
      <c r="MDL18" s="110"/>
      <c r="MDM18" s="110"/>
      <c r="MDN18" s="110"/>
      <c r="MDO18" s="110"/>
      <c r="MDP18" s="110"/>
      <c r="MDQ18" s="110"/>
      <c r="MDR18" s="110"/>
      <c r="MDS18" s="110"/>
      <c r="MDT18" s="110"/>
      <c r="MDU18" s="110"/>
      <c r="MDV18" s="110"/>
      <c r="MDW18" s="110"/>
      <c r="MDX18" s="110"/>
      <c r="MDY18" s="110"/>
      <c r="MDZ18" s="110"/>
      <c r="MEA18" s="110"/>
      <c r="MEB18" s="110"/>
      <c r="MEC18" s="110"/>
      <c r="MED18" s="110"/>
      <c r="MEE18" s="110"/>
      <c r="MEF18" s="110"/>
      <c r="MEG18" s="110"/>
      <c r="MEH18" s="110"/>
      <c r="MEI18" s="110"/>
      <c r="MEJ18" s="110"/>
      <c r="MEK18" s="110"/>
      <c r="MEL18" s="110"/>
      <c r="MEM18" s="110"/>
      <c r="MEN18" s="110"/>
      <c r="MEO18" s="110"/>
      <c r="MEP18" s="110"/>
      <c r="MEQ18" s="110"/>
      <c r="MER18" s="110"/>
      <c r="MES18" s="110"/>
      <c r="MET18" s="110"/>
      <c r="MEU18" s="110"/>
      <c r="MEV18" s="110"/>
      <c r="MEW18" s="110"/>
      <c r="MEX18" s="110"/>
      <c r="MEY18" s="110"/>
      <c r="MEZ18" s="110"/>
      <c r="MFA18" s="110"/>
      <c r="MFB18" s="110"/>
      <c r="MFC18" s="110"/>
      <c r="MFD18" s="110"/>
      <c r="MFE18" s="110"/>
      <c r="MFF18" s="110"/>
      <c r="MFG18" s="110"/>
      <c r="MFH18" s="110"/>
      <c r="MFI18" s="110"/>
      <c r="MFJ18" s="110"/>
      <c r="MFK18" s="110"/>
      <c r="MFL18" s="110"/>
      <c r="MFM18" s="110"/>
      <c r="MFN18" s="110"/>
      <c r="MFO18" s="110"/>
      <c r="MFP18" s="110"/>
      <c r="MFQ18" s="110"/>
      <c r="MFR18" s="110"/>
      <c r="MFS18" s="110"/>
      <c r="MFT18" s="110"/>
      <c r="MFU18" s="110"/>
      <c r="MFV18" s="110"/>
      <c r="MFW18" s="110"/>
      <c r="MFX18" s="110"/>
      <c r="MFY18" s="110"/>
      <c r="MFZ18" s="110"/>
      <c r="MGA18" s="110"/>
      <c r="MGB18" s="110"/>
      <c r="MGC18" s="110"/>
      <c r="MGD18" s="110"/>
      <c r="MGE18" s="110"/>
      <c r="MGF18" s="110"/>
      <c r="MGG18" s="110"/>
      <c r="MGH18" s="110"/>
      <c r="MGI18" s="110"/>
      <c r="MGJ18" s="110"/>
      <c r="MGK18" s="110"/>
      <c r="MGL18" s="110"/>
      <c r="MGM18" s="110"/>
      <c r="MGN18" s="110"/>
      <c r="MGO18" s="110"/>
      <c r="MGP18" s="110"/>
      <c r="MGQ18" s="110"/>
      <c r="MGR18" s="110"/>
      <c r="MGS18" s="110"/>
      <c r="MGT18" s="110"/>
      <c r="MGU18" s="110"/>
      <c r="MGV18" s="110"/>
      <c r="MGW18" s="110"/>
      <c r="MGX18" s="110"/>
      <c r="MGY18" s="110"/>
      <c r="MGZ18" s="110"/>
      <c r="MHA18" s="110"/>
      <c r="MHB18" s="110"/>
      <c r="MHC18" s="110"/>
      <c r="MHD18" s="110"/>
      <c r="MHE18" s="110"/>
      <c r="MHF18" s="110"/>
      <c r="MHG18" s="110"/>
      <c r="MHH18" s="110"/>
      <c r="MHI18" s="110"/>
      <c r="MHJ18" s="110"/>
      <c r="MHK18" s="110"/>
      <c r="MHL18" s="110"/>
      <c r="MHM18" s="110"/>
      <c r="MHN18" s="110"/>
      <c r="MHO18" s="110"/>
      <c r="MHP18" s="110"/>
      <c r="MHQ18" s="110"/>
      <c r="MHR18" s="110"/>
      <c r="MHS18" s="110"/>
      <c r="MHT18" s="110"/>
      <c r="MHU18" s="110"/>
      <c r="MHV18" s="110"/>
      <c r="MHW18" s="110"/>
      <c r="MHX18" s="110"/>
      <c r="MHY18" s="110"/>
      <c r="MHZ18" s="110"/>
      <c r="MIA18" s="110"/>
      <c r="MIB18" s="110"/>
      <c r="MIC18" s="110"/>
      <c r="MID18" s="110"/>
      <c r="MIE18" s="110"/>
      <c r="MIF18" s="110"/>
      <c r="MIG18" s="110"/>
      <c r="MIH18" s="110"/>
      <c r="MII18" s="110"/>
      <c r="MIJ18" s="110"/>
      <c r="MIK18" s="110"/>
      <c r="MIL18" s="110"/>
      <c r="MIM18" s="110"/>
      <c r="MIN18" s="110"/>
      <c r="MIO18" s="110"/>
      <c r="MIP18" s="110"/>
      <c r="MIQ18" s="110"/>
      <c r="MIR18" s="110"/>
      <c r="MIS18" s="110"/>
      <c r="MIT18" s="110"/>
      <c r="MIU18" s="110"/>
      <c r="MIV18" s="110"/>
      <c r="MIW18" s="110"/>
      <c r="MIX18" s="110"/>
      <c r="MIY18" s="110"/>
      <c r="MIZ18" s="110"/>
      <c r="MJA18" s="110"/>
      <c r="MJB18" s="110"/>
      <c r="MJC18" s="110"/>
      <c r="MJD18" s="110"/>
      <c r="MJE18" s="110"/>
      <c r="MJF18" s="110"/>
      <c r="MJG18" s="110"/>
      <c r="MJH18" s="110"/>
      <c r="MJI18" s="110"/>
      <c r="MJJ18" s="110"/>
      <c r="MJK18" s="110"/>
      <c r="MJL18" s="110"/>
      <c r="MJM18" s="110"/>
      <c r="MJN18" s="110"/>
      <c r="MJO18" s="110"/>
      <c r="MJP18" s="110"/>
      <c r="MJQ18" s="110"/>
      <c r="MJR18" s="110"/>
      <c r="MJS18" s="110"/>
      <c r="MJT18" s="110"/>
      <c r="MJU18" s="110"/>
      <c r="MJV18" s="110"/>
      <c r="MJW18" s="110"/>
      <c r="MJX18" s="110"/>
      <c r="MJY18" s="110"/>
      <c r="MJZ18" s="110"/>
      <c r="MKA18" s="110"/>
      <c r="MKB18" s="110"/>
      <c r="MKC18" s="110"/>
      <c r="MKD18" s="110"/>
      <c r="MKE18" s="110"/>
      <c r="MKF18" s="110"/>
      <c r="MKG18" s="110"/>
      <c r="MKH18" s="110"/>
      <c r="MKI18" s="110"/>
      <c r="MKJ18" s="110"/>
      <c r="MKK18" s="110"/>
      <c r="MKL18" s="110"/>
      <c r="MKM18" s="110"/>
      <c r="MKN18" s="110"/>
      <c r="MKO18" s="110"/>
      <c r="MKP18" s="110"/>
      <c r="MKQ18" s="110"/>
      <c r="MKR18" s="110"/>
      <c r="MKS18" s="110"/>
      <c r="MKT18" s="110"/>
      <c r="MKU18" s="110"/>
      <c r="MKV18" s="110"/>
      <c r="MKW18" s="110"/>
      <c r="MKX18" s="110"/>
      <c r="MKY18" s="110"/>
      <c r="MKZ18" s="110"/>
      <c r="MLA18" s="110"/>
      <c r="MLB18" s="110"/>
      <c r="MLC18" s="110"/>
      <c r="MLD18" s="110"/>
      <c r="MLE18" s="110"/>
      <c r="MLF18" s="110"/>
      <c r="MLG18" s="110"/>
      <c r="MLH18" s="110"/>
      <c r="MLI18" s="110"/>
      <c r="MLJ18" s="110"/>
      <c r="MLK18" s="110"/>
      <c r="MLL18" s="110"/>
      <c r="MLM18" s="110"/>
      <c r="MLN18" s="110"/>
      <c r="MLO18" s="110"/>
      <c r="MLP18" s="110"/>
      <c r="MLQ18" s="110"/>
      <c r="MLR18" s="110"/>
      <c r="MLS18" s="110"/>
      <c r="MLT18" s="110"/>
      <c r="MLU18" s="110"/>
      <c r="MLV18" s="110"/>
      <c r="MLW18" s="110"/>
      <c r="MLX18" s="110"/>
      <c r="MLY18" s="110"/>
      <c r="MLZ18" s="110"/>
      <c r="MMA18" s="110"/>
      <c r="MMB18" s="110"/>
      <c r="MMC18" s="110"/>
      <c r="MMD18" s="110"/>
      <c r="MME18" s="110"/>
      <c r="MMF18" s="110"/>
      <c r="MMG18" s="110"/>
      <c r="MMH18" s="110"/>
      <c r="MMI18" s="110"/>
      <c r="MMJ18" s="110"/>
      <c r="MMK18" s="110"/>
      <c r="MML18" s="110"/>
      <c r="MMM18" s="110"/>
      <c r="MMN18" s="110"/>
      <c r="MMO18" s="110"/>
      <c r="MMP18" s="110"/>
      <c r="MMQ18" s="110"/>
      <c r="MMR18" s="110"/>
      <c r="MMS18" s="110"/>
      <c r="MMT18" s="110"/>
      <c r="MMU18" s="110"/>
      <c r="MMV18" s="110"/>
      <c r="MMW18" s="110"/>
      <c r="MMX18" s="110"/>
      <c r="MMY18" s="110"/>
      <c r="MMZ18" s="110"/>
      <c r="MNA18" s="110"/>
      <c r="MNB18" s="110"/>
      <c r="MNC18" s="110"/>
      <c r="MND18" s="110"/>
      <c r="MNE18" s="110"/>
      <c r="MNF18" s="110"/>
      <c r="MNG18" s="110"/>
      <c r="MNH18" s="110"/>
      <c r="MNI18" s="110"/>
      <c r="MNJ18" s="110"/>
      <c r="MNK18" s="110"/>
      <c r="MNL18" s="110"/>
      <c r="MNM18" s="110"/>
      <c r="MNN18" s="110"/>
      <c r="MNO18" s="110"/>
      <c r="MNP18" s="110"/>
      <c r="MNQ18" s="110"/>
      <c r="MNR18" s="110"/>
      <c r="MNS18" s="110"/>
      <c r="MNT18" s="110"/>
      <c r="MNU18" s="110"/>
      <c r="MNV18" s="110"/>
      <c r="MNW18" s="110"/>
      <c r="MNX18" s="110"/>
      <c r="MNY18" s="110"/>
      <c r="MNZ18" s="110"/>
      <c r="MOA18" s="110"/>
      <c r="MOB18" s="110"/>
      <c r="MOC18" s="110"/>
      <c r="MOD18" s="110"/>
      <c r="MOE18" s="110"/>
      <c r="MOF18" s="110"/>
      <c r="MOG18" s="110"/>
      <c r="MOH18" s="110"/>
      <c r="MOI18" s="110"/>
      <c r="MOJ18" s="110"/>
      <c r="MOK18" s="110"/>
      <c r="MOL18" s="110"/>
      <c r="MOM18" s="110"/>
      <c r="MON18" s="110"/>
      <c r="MOO18" s="110"/>
      <c r="MOP18" s="110"/>
      <c r="MOQ18" s="110"/>
      <c r="MOR18" s="110"/>
      <c r="MOS18" s="110"/>
      <c r="MOT18" s="110"/>
      <c r="MOU18" s="110"/>
      <c r="MOV18" s="110"/>
      <c r="MOW18" s="110"/>
      <c r="MOX18" s="110"/>
      <c r="MOY18" s="110"/>
      <c r="MOZ18" s="110"/>
      <c r="MPA18" s="110"/>
      <c r="MPB18" s="110"/>
      <c r="MPC18" s="110"/>
      <c r="MPD18" s="110"/>
      <c r="MPE18" s="110"/>
      <c r="MPF18" s="110"/>
      <c r="MPG18" s="110"/>
      <c r="MPH18" s="110"/>
      <c r="MPI18" s="110"/>
      <c r="MPJ18" s="110"/>
      <c r="MPK18" s="110"/>
      <c r="MPL18" s="110"/>
      <c r="MPM18" s="110"/>
      <c r="MPN18" s="110"/>
      <c r="MPO18" s="110"/>
      <c r="MPP18" s="110"/>
      <c r="MPQ18" s="110"/>
      <c r="MPR18" s="110"/>
      <c r="MPS18" s="110"/>
      <c r="MPT18" s="110"/>
      <c r="MPU18" s="110"/>
      <c r="MPV18" s="110"/>
      <c r="MPW18" s="110"/>
      <c r="MPX18" s="110"/>
      <c r="MPY18" s="110"/>
      <c r="MPZ18" s="110"/>
      <c r="MQA18" s="110"/>
      <c r="MQB18" s="110"/>
      <c r="MQC18" s="110"/>
      <c r="MQD18" s="110"/>
      <c r="MQE18" s="110"/>
      <c r="MQF18" s="110"/>
      <c r="MQG18" s="110"/>
      <c r="MQH18" s="110"/>
      <c r="MQI18" s="110"/>
      <c r="MQJ18" s="110"/>
      <c r="MQK18" s="110"/>
      <c r="MQL18" s="110"/>
      <c r="MQM18" s="110"/>
      <c r="MQN18" s="110"/>
      <c r="MQO18" s="110"/>
      <c r="MQP18" s="110"/>
      <c r="MQQ18" s="110"/>
      <c r="MQR18" s="110"/>
      <c r="MQS18" s="110"/>
      <c r="MQT18" s="110"/>
      <c r="MQU18" s="110"/>
      <c r="MQV18" s="110"/>
      <c r="MQW18" s="110"/>
      <c r="MQX18" s="110"/>
      <c r="MQY18" s="110"/>
      <c r="MQZ18" s="110"/>
      <c r="MRA18" s="110"/>
      <c r="MRB18" s="110"/>
      <c r="MRC18" s="110"/>
      <c r="MRD18" s="110"/>
      <c r="MRE18" s="110"/>
      <c r="MRF18" s="110"/>
      <c r="MRG18" s="110"/>
      <c r="MRH18" s="110"/>
      <c r="MRI18" s="110"/>
      <c r="MRJ18" s="110"/>
      <c r="MRK18" s="110"/>
      <c r="MRL18" s="110"/>
      <c r="MRM18" s="110"/>
      <c r="MRN18" s="110"/>
      <c r="MRO18" s="110"/>
      <c r="MRP18" s="110"/>
      <c r="MRQ18" s="110"/>
      <c r="MRR18" s="110"/>
      <c r="MRS18" s="110"/>
      <c r="MRT18" s="110"/>
      <c r="MRU18" s="110"/>
      <c r="MRV18" s="110"/>
      <c r="MRW18" s="110"/>
      <c r="MRX18" s="110"/>
      <c r="MRY18" s="110"/>
      <c r="MRZ18" s="110"/>
      <c r="MSA18" s="110"/>
      <c r="MSB18" s="110"/>
      <c r="MSC18" s="110"/>
      <c r="MSD18" s="110"/>
      <c r="MSE18" s="110"/>
      <c r="MSF18" s="110"/>
      <c r="MSG18" s="110"/>
      <c r="MSH18" s="110"/>
      <c r="MSI18" s="110"/>
      <c r="MSJ18" s="110"/>
      <c r="MSK18" s="110"/>
      <c r="MSL18" s="110"/>
      <c r="MSM18" s="110"/>
      <c r="MSN18" s="110"/>
      <c r="MSO18" s="110"/>
      <c r="MSP18" s="110"/>
      <c r="MSQ18" s="110"/>
      <c r="MSR18" s="110"/>
      <c r="MSS18" s="110"/>
      <c r="MST18" s="110"/>
      <c r="MSU18" s="110"/>
      <c r="MSV18" s="110"/>
      <c r="MSW18" s="110"/>
      <c r="MSX18" s="110"/>
      <c r="MSY18" s="110"/>
      <c r="MSZ18" s="110"/>
      <c r="MTA18" s="110"/>
      <c r="MTB18" s="110"/>
      <c r="MTC18" s="110"/>
      <c r="MTD18" s="110"/>
      <c r="MTE18" s="110"/>
      <c r="MTF18" s="110"/>
      <c r="MTG18" s="110"/>
      <c r="MTH18" s="110"/>
      <c r="MTI18" s="110"/>
      <c r="MTJ18" s="110"/>
      <c r="MTK18" s="110"/>
      <c r="MTL18" s="110"/>
      <c r="MTM18" s="110"/>
      <c r="MTN18" s="110"/>
      <c r="MTO18" s="110"/>
      <c r="MTP18" s="110"/>
      <c r="MTQ18" s="110"/>
      <c r="MTR18" s="110"/>
      <c r="MTS18" s="110"/>
      <c r="MTT18" s="110"/>
      <c r="MTU18" s="110"/>
      <c r="MTV18" s="110"/>
      <c r="MTW18" s="110"/>
      <c r="MTX18" s="110"/>
      <c r="MTY18" s="110"/>
      <c r="MTZ18" s="110"/>
      <c r="MUA18" s="110"/>
      <c r="MUB18" s="110"/>
      <c r="MUC18" s="110"/>
      <c r="MUD18" s="110"/>
      <c r="MUE18" s="110"/>
      <c r="MUF18" s="110"/>
      <c r="MUG18" s="110"/>
      <c r="MUH18" s="110"/>
      <c r="MUI18" s="110"/>
      <c r="MUJ18" s="110"/>
      <c r="MUK18" s="110"/>
      <c r="MUL18" s="110"/>
      <c r="MUM18" s="110"/>
      <c r="MUN18" s="110"/>
      <c r="MUO18" s="110"/>
      <c r="MUP18" s="110"/>
      <c r="MUQ18" s="110"/>
      <c r="MUR18" s="110"/>
      <c r="MUS18" s="110"/>
      <c r="MUT18" s="110"/>
      <c r="MUU18" s="110"/>
      <c r="MUV18" s="110"/>
      <c r="MUW18" s="110"/>
      <c r="MUX18" s="110"/>
      <c r="MUY18" s="110"/>
      <c r="MUZ18" s="110"/>
      <c r="MVA18" s="110"/>
      <c r="MVB18" s="110"/>
      <c r="MVC18" s="110"/>
      <c r="MVD18" s="110"/>
      <c r="MVE18" s="110"/>
      <c r="MVF18" s="110"/>
      <c r="MVG18" s="110"/>
      <c r="MVH18" s="110"/>
      <c r="MVI18" s="110"/>
      <c r="MVJ18" s="110"/>
      <c r="MVK18" s="110"/>
      <c r="MVL18" s="110"/>
      <c r="MVM18" s="110"/>
      <c r="MVN18" s="110"/>
      <c r="MVO18" s="110"/>
      <c r="MVP18" s="110"/>
      <c r="MVQ18" s="110"/>
      <c r="MVR18" s="110"/>
      <c r="MVS18" s="110"/>
      <c r="MVT18" s="110"/>
      <c r="MVU18" s="110"/>
      <c r="MVV18" s="110"/>
      <c r="MVW18" s="110"/>
      <c r="MVX18" s="110"/>
      <c r="MVY18" s="110"/>
      <c r="MVZ18" s="110"/>
      <c r="MWA18" s="110"/>
      <c r="MWB18" s="110"/>
      <c r="MWC18" s="110"/>
      <c r="MWD18" s="110"/>
      <c r="MWE18" s="110"/>
      <c r="MWF18" s="110"/>
      <c r="MWG18" s="110"/>
      <c r="MWH18" s="110"/>
      <c r="MWI18" s="110"/>
      <c r="MWJ18" s="110"/>
      <c r="MWK18" s="110"/>
      <c r="MWL18" s="110"/>
      <c r="MWM18" s="110"/>
      <c r="MWN18" s="110"/>
      <c r="MWO18" s="110"/>
      <c r="MWP18" s="110"/>
      <c r="MWQ18" s="110"/>
      <c r="MWR18" s="110"/>
      <c r="MWS18" s="110"/>
      <c r="MWT18" s="110"/>
      <c r="MWU18" s="110"/>
      <c r="MWV18" s="110"/>
      <c r="MWW18" s="110"/>
      <c r="MWX18" s="110"/>
      <c r="MWY18" s="110"/>
      <c r="MWZ18" s="110"/>
      <c r="MXA18" s="110"/>
      <c r="MXB18" s="110"/>
      <c r="MXC18" s="110"/>
      <c r="MXD18" s="110"/>
      <c r="MXE18" s="110"/>
      <c r="MXF18" s="110"/>
      <c r="MXG18" s="110"/>
      <c r="MXH18" s="110"/>
      <c r="MXI18" s="110"/>
      <c r="MXJ18" s="110"/>
      <c r="MXK18" s="110"/>
      <c r="MXL18" s="110"/>
      <c r="MXM18" s="110"/>
      <c r="MXN18" s="110"/>
      <c r="MXO18" s="110"/>
      <c r="MXP18" s="110"/>
      <c r="MXQ18" s="110"/>
      <c r="MXR18" s="110"/>
      <c r="MXS18" s="110"/>
      <c r="MXT18" s="110"/>
      <c r="MXU18" s="110"/>
      <c r="MXV18" s="110"/>
      <c r="MXW18" s="110"/>
      <c r="MXX18" s="110"/>
      <c r="MXY18" s="110"/>
      <c r="MXZ18" s="110"/>
      <c r="MYA18" s="110"/>
      <c r="MYB18" s="110"/>
      <c r="MYC18" s="110"/>
      <c r="MYD18" s="110"/>
      <c r="MYE18" s="110"/>
      <c r="MYF18" s="110"/>
      <c r="MYG18" s="110"/>
      <c r="MYH18" s="110"/>
      <c r="MYI18" s="110"/>
      <c r="MYJ18" s="110"/>
      <c r="MYK18" s="110"/>
      <c r="MYL18" s="110"/>
      <c r="MYM18" s="110"/>
      <c r="MYN18" s="110"/>
      <c r="MYO18" s="110"/>
      <c r="MYP18" s="110"/>
      <c r="MYQ18" s="110"/>
      <c r="MYR18" s="110"/>
      <c r="MYS18" s="110"/>
      <c r="MYT18" s="110"/>
      <c r="MYU18" s="110"/>
      <c r="MYV18" s="110"/>
      <c r="MYW18" s="110"/>
      <c r="MYX18" s="110"/>
      <c r="MYY18" s="110"/>
      <c r="MYZ18" s="110"/>
      <c r="MZA18" s="110"/>
      <c r="MZB18" s="110"/>
      <c r="MZC18" s="110"/>
      <c r="MZD18" s="110"/>
      <c r="MZE18" s="110"/>
      <c r="MZF18" s="110"/>
      <c r="MZG18" s="110"/>
      <c r="MZH18" s="110"/>
      <c r="MZI18" s="110"/>
      <c r="MZJ18" s="110"/>
      <c r="MZK18" s="110"/>
      <c r="MZL18" s="110"/>
      <c r="MZM18" s="110"/>
      <c r="MZN18" s="110"/>
      <c r="MZO18" s="110"/>
      <c r="MZP18" s="110"/>
      <c r="MZQ18" s="110"/>
      <c r="MZR18" s="110"/>
      <c r="MZS18" s="110"/>
      <c r="MZT18" s="110"/>
      <c r="MZU18" s="110"/>
      <c r="MZV18" s="110"/>
      <c r="MZW18" s="110"/>
      <c r="MZX18" s="110"/>
      <c r="MZY18" s="110"/>
      <c r="MZZ18" s="110"/>
      <c r="NAA18" s="110"/>
      <c r="NAB18" s="110"/>
      <c r="NAC18" s="110"/>
      <c r="NAD18" s="110"/>
      <c r="NAE18" s="110"/>
      <c r="NAF18" s="110"/>
      <c r="NAG18" s="110"/>
      <c r="NAH18" s="110"/>
      <c r="NAI18" s="110"/>
      <c r="NAJ18" s="110"/>
      <c r="NAK18" s="110"/>
      <c r="NAL18" s="110"/>
      <c r="NAM18" s="110"/>
      <c r="NAN18" s="110"/>
      <c r="NAO18" s="110"/>
      <c r="NAP18" s="110"/>
      <c r="NAQ18" s="110"/>
      <c r="NAR18" s="110"/>
      <c r="NAS18" s="110"/>
      <c r="NAT18" s="110"/>
      <c r="NAU18" s="110"/>
      <c r="NAV18" s="110"/>
      <c r="NAW18" s="110"/>
      <c r="NAX18" s="110"/>
      <c r="NAY18" s="110"/>
      <c r="NAZ18" s="110"/>
      <c r="NBA18" s="110"/>
      <c r="NBB18" s="110"/>
      <c r="NBC18" s="110"/>
      <c r="NBD18" s="110"/>
      <c r="NBE18" s="110"/>
      <c r="NBF18" s="110"/>
      <c r="NBG18" s="110"/>
      <c r="NBH18" s="110"/>
      <c r="NBI18" s="110"/>
      <c r="NBJ18" s="110"/>
      <c r="NBK18" s="110"/>
      <c r="NBL18" s="110"/>
      <c r="NBM18" s="110"/>
      <c r="NBN18" s="110"/>
      <c r="NBO18" s="110"/>
      <c r="NBP18" s="110"/>
      <c r="NBQ18" s="110"/>
      <c r="NBR18" s="110"/>
      <c r="NBS18" s="110"/>
      <c r="NBT18" s="110"/>
      <c r="NBU18" s="110"/>
      <c r="NBV18" s="110"/>
      <c r="NBW18" s="110"/>
      <c r="NBX18" s="110"/>
      <c r="NBY18" s="110"/>
      <c r="NBZ18" s="110"/>
      <c r="NCA18" s="110"/>
      <c r="NCB18" s="110"/>
      <c r="NCC18" s="110"/>
      <c r="NCD18" s="110"/>
      <c r="NCE18" s="110"/>
      <c r="NCF18" s="110"/>
      <c r="NCG18" s="110"/>
      <c r="NCH18" s="110"/>
      <c r="NCI18" s="110"/>
      <c r="NCJ18" s="110"/>
      <c r="NCK18" s="110"/>
      <c r="NCL18" s="110"/>
      <c r="NCM18" s="110"/>
      <c r="NCN18" s="110"/>
      <c r="NCO18" s="110"/>
      <c r="NCP18" s="110"/>
      <c r="NCQ18" s="110"/>
      <c r="NCR18" s="110"/>
      <c r="NCS18" s="110"/>
      <c r="NCT18" s="110"/>
      <c r="NCU18" s="110"/>
      <c r="NCV18" s="110"/>
      <c r="NCW18" s="110"/>
      <c r="NCX18" s="110"/>
      <c r="NCY18" s="110"/>
      <c r="NCZ18" s="110"/>
      <c r="NDA18" s="110"/>
      <c r="NDB18" s="110"/>
      <c r="NDC18" s="110"/>
      <c r="NDD18" s="110"/>
      <c r="NDE18" s="110"/>
      <c r="NDF18" s="110"/>
      <c r="NDG18" s="110"/>
      <c r="NDH18" s="110"/>
      <c r="NDI18" s="110"/>
      <c r="NDJ18" s="110"/>
      <c r="NDK18" s="110"/>
      <c r="NDL18" s="110"/>
      <c r="NDM18" s="110"/>
      <c r="NDN18" s="110"/>
      <c r="NDO18" s="110"/>
      <c r="NDP18" s="110"/>
      <c r="NDQ18" s="110"/>
      <c r="NDR18" s="110"/>
      <c r="NDS18" s="110"/>
      <c r="NDT18" s="110"/>
      <c r="NDU18" s="110"/>
      <c r="NDV18" s="110"/>
      <c r="NDW18" s="110"/>
      <c r="NDX18" s="110"/>
      <c r="NDY18" s="110"/>
      <c r="NDZ18" s="110"/>
      <c r="NEA18" s="110"/>
      <c r="NEB18" s="110"/>
      <c r="NEC18" s="110"/>
      <c r="NED18" s="110"/>
      <c r="NEE18" s="110"/>
      <c r="NEF18" s="110"/>
      <c r="NEG18" s="110"/>
      <c r="NEH18" s="110"/>
      <c r="NEI18" s="110"/>
      <c r="NEJ18" s="110"/>
      <c r="NEK18" s="110"/>
      <c r="NEL18" s="110"/>
      <c r="NEM18" s="110"/>
      <c r="NEN18" s="110"/>
      <c r="NEO18" s="110"/>
      <c r="NEP18" s="110"/>
      <c r="NEQ18" s="110"/>
      <c r="NER18" s="110"/>
      <c r="NES18" s="110"/>
      <c r="NET18" s="110"/>
      <c r="NEU18" s="110"/>
      <c r="NEV18" s="110"/>
      <c r="NEW18" s="110"/>
      <c r="NEX18" s="110"/>
      <c r="NEY18" s="110"/>
      <c r="NEZ18" s="110"/>
      <c r="NFA18" s="110"/>
      <c r="NFB18" s="110"/>
      <c r="NFC18" s="110"/>
      <c r="NFD18" s="110"/>
      <c r="NFE18" s="110"/>
      <c r="NFF18" s="110"/>
      <c r="NFG18" s="110"/>
      <c r="NFH18" s="110"/>
      <c r="NFI18" s="110"/>
      <c r="NFJ18" s="110"/>
      <c r="NFK18" s="110"/>
      <c r="NFL18" s="110"/>
      <c r="NFM18" s="110"/>
      <c r="NFN18" s="110"/>
      <c r="NFO18" s="110"/>
      <c r="NFP18" s="110"/>
      <c r="NFQ18" s="110"/>
      <c r="NFR18" s="110"/>
      <c r="NFS18" s="110"/>
      <c r="NFT18" s="110"/>
      <c r="NFU18" s="110"/>
      <c r="NFV18" s="110"/>
      <c r="NFW18" s="110"/>
      <c r="NFX18" s="110"/>
      <c r="NFY18" s="110"/>
      <c r="NFZ18" s="110"/>
      <c r="NGA18" s="110"/>
      <c r="NGB18" s="110"/>
      <c r="NGC18" s="110"/>
      <c r="NGD18" s="110"/>
      <c r="NGE18" s="110"/>
      <c r="NGF18" s="110"/>
      <c r="NGG18" s="110"/>
      <c r="NGH18" s="110"/>
      <c r="NGI18" s="110"/>
      <c r="NGJ18" s="110"/>
      <c r="NGK18" s="110"/>
      <c r="NGL18" s="110"/>
      <c r="NGM18" s="110"/>
      <c r="NGN18" s="110"/>
      <c r="NGO18" s="110"/>
      <c r="NGP18" s="110"/>
      <c r="NGQ18" s="110"/>
      <c r="NGR18" s="110"/>
      <c r="NGS18" s="110"/>
      <c r="NGT18" s="110"/>
      <c r="NGU18" s="110"/>
      <c r="NGV18" s="110"/>
      <c r="NGW18" s="110"/>
      <c r="NGX18" s="110"/>
      <c r="NGY18" s="110"/>
      <c r="NGZ18" s="110"/>
      <c r="NHA18" s="110"/>
      <c r="NHB18" s="110"/>
      <c r="NHC18" s="110"/>
      <c r="NHD18" s="110"/>
      <c r="NHE18" s="110"/>
      <c r="NHF18" s="110"/>
      <c r="NHG18" s="110"/>
      <c r="NHH18" s="110"/>
      <c r="NHI18" s="110"/>
      <c r="NHJ18" s="110"/>
      <c r="NHK18" s="110"/>
      <c r="NHL18" s="110"/>
      <c r="NHM18" s="110"/>
      <c r="NHN18" s="110"/>
      <c r="NHO18" s="110"/>
      <c r="NHP18" s="110"/>
      <c r="NHQ18" s="110"/>
      <c r="NHR18" s="110"/>
      <c r="NHS18" s="110"/>
      <c r="NHT18" s="110"/>
      <c r="NHU18" s="110"/>
      <c r="NHV18" s="110"/>
      <c r="NHW18" s="110"/>
      <c r="NHX18" s="110"/>
      <c r="NHY18" s="110"/>
      <c r="NHZ18" s="110"/>
      <c r="NIA18" s="110"/>
      <c r="NIB18" s="110"/>
      <c r="NIC18" s="110"/>
      <c r="NID18" s="110"/>
      <c r="NIE18" s="110"/>
      <c r="NIF18" s="110"/>
      <c r="NIG18" s="110"/>
      <c r="NIH18" s="110"/>
      <c r="NII18" s="110"/>
      <c r="NIJ18" s="110"/>
      <c r="NIK18" s="110"/>
      <c r="NIL18" s="110"/>
      <c r="NIM18" s="110"/>
      <c r="NIN18" s="110"/>
      <c r="NIO18" s="110"/>
      <c r="NIP18" s="110"/>
      <c r="NIQ18" s="110"/>
      <c r="NIR18" s="110"/>
      <c r="NIS18" s="110"/>
      <c r="NIT18" s="110"/>
      <c r="NIU18" s="110"/>
      <c r="NIV18" s="110"/>
      <c r="NIW18" s="110"/>
      <c r="NIX18" s="110"/>
      <c r="NIY18" s="110"/>
      <c r="NIZ18" s="110"/>
      <c r="NJA18" s="110"/>
      <c r="NJB18" s="110"/>
      <c r="NJC18" s="110"/>
      <c r="NJD18" s="110"/>
      <c r="NJE18" s="110"/>
      <c r="NJF18" s="110"/>
      <c r="NJG18" s="110"/>
      <c r="NJH18" s="110"/>
      <c r="NJI18" s="110"/>
      <c r="NJJ18" s="110"/>
      <c r="NJK18" s="110"/>
      <c r="NJL18" s="110"/>
      <c r="NJM18" s="110"/>
      <c r="NJN18" s="110"/>
      <c r="NJO18" s="110"/>
      <c r="NJP18" s="110"/>
      <c r="NJQ18" s="110"/>
      <c r="NJR18" s="110"/>
      <c r="NJS18" s="110"/>
      <c r="NJT18" s="110"/>
      <c r="NJU18" s="110"/>
      <c r="NJV18" s="110"/>
      <c r="NJW18" s="110"/>
      <c r="NJX18" s="110"/>
      <c r="NJY18" s="110"/>
      <c r="NJZ18" s="110"/>
      <c r="NKA18" s="110"/>
      <c r="NKB18" s="110"/>
      <c r="NKC18" s="110"/>
      <c r="NKD18" s="110"/>
      <c r="NKE18" s="110"/>
      <c r="NKF18" s="110"/>
      <c r="NKG18" s="110"/>
      <c r="NKH18" s="110"/>
      <c r="NKI18" s="110"/>
      <c r="NKJ18" s="110"/>
      <c r="NKK18" s="110"/>
      <c r="NKL18" s="110"/>
      <c r="NKM18" s="110"/>
      <c r="NKN18" s="110"/>
      <c r="NKO18" s="110"/>
      <c r="NKP18" s="110"/>
      <c r="NKQ18" s="110"/>
      <c r="NKR18" s="110"/>
      <c r="NKS18" s="110"/>
      <c r="NKT18" s="110"/>
      <c r="NKU18" s="110"/>
      <c r="NKV18" s="110"/>
      <c r="NKW18" s="110"/>
      <c r="NKX18" s="110"/>
      <c r="NKY18" s="110"/>
      <c r="NKZ18" s="110"/>
      <c r="NLA18" s="110"/>
      <c r="NLB18" s="110"/>
      <c r="NLC18" s="110"/>
      <c r="NLD18" s="110"/>
      <c r="NLE18" s="110"/>
      <c r="NLF18" s="110"/>
      <c r="NLG18" s="110"/>
      <c r="NLH18" s="110"/>
      <c r="NLI18" s="110"/>
      <c r="NLJ18" s="110"/>
      <c r="NLK18" s="110"/>
      <c r="NLL18" s="110"/>
      <c r="NLM18" s="110"/>
      <c r="NLN18" s="110"/>
      <c r="NLO18" s="110"/>
      <c r="NLP18" s="110"/>
      <c r="NLQ18" s="110"/>
      <c r="NLR18" s="110"/>
      <c r="NLS18" s="110"/>
      <c r="NLT18" s="110"/>
      <c r="NLU18" s="110"/>
      <c r="NLV18" s="110"/>
      <c r="NLW18" s="110"/>
      <c r="NLX18" s="110"/>
      <c r="NLY18" s="110"/>
      <c r="NLZ18" s="110"/>
      <c r="NMA18" s="110"/>
      <c r="NMB18" s="110"/>
      <c r="NMC18" s="110"/>
      <c r="NMD18" s="110"/>
      <c r="NME18" s="110"/>
      <c r="NMF18" s="110"/>
      <c r="NMG18" s="110"/>
      <c r="NMH18" s="110"/>
      <c r="NMI18" s="110"/>
      <c r="NMJ18" s="110"/>
      <c r="NMK18" s="110"/>
      <c r="NML18" s="110"/>
      <c r="NMM18" s="110"/>
      <c r="NMN18" s="110"/>
      <c r="NMO18" s="110"/>
      <c r="NMP18" s="110"/>
      <c r="NMQ18" s="110"/>
      <c r="NMR18" s="110"/>
      <c r="NMS18" s="110"/>
      <c r="NMT18" s="110"/>
      <c r="NMU18" s="110"/>
      <c r="NMV18" s="110"/>
      <c r="NMW18" s="110"/>
      <c r="NMX18" s="110"/>
      <c r="NMY18" s="110"/>
      <c r="NMZ18" s="110"/>
      <c r="NNA18" s="110"/>
      <c r="NNB18" s="110"/>
      <c r="NNC18" s="110"/>
      <c r="NND18" s="110"/>
      <c r="NNE18" s="110"/>
      <c r="NNF18" s="110"/>
      <c r="NNG18" s="110"/>
      <c r="NNH18" s="110"/>
      <c r="NNI18" s="110"/>
      <c r="NNJ18" s="110"/>
      <c r="NNK18" s="110"/>
      <c r="NNL18" s="110"/>
      <c r="NNM18" s="110"/>
      <c r="NNN18" s="110"/>
      <c r="NNO18" s="110"/>
      <c r="NNP18" s="110"/>
      <c r="NNQ18" s="110"/>
      <c r="NNR18" s="110"/>
      <c r="NNS18" s="110"/>
      <c r="NNT18" s="110"/>
      <c r="NNU18" s="110"/>
      <c r="NNV18" s="110"/>
      <c r="NNW18" s="110"/>
      <c r="NNX18" s="110"/>
      <c r="NNY18" s="110"/>
      <c r="NNZ18" s="110"/>
      <c r="NOA18" s="110"/>
      <c r="NOB18" s="110"/>
      <c r="NOC18" s="110"/>
      <c r="NOD18" s="110"/>
      <c r="NOE18" s="110"/>
      <c r="NOF18" s="110"/>
      <c r="NOG18" s="110"/>
      <c r="NOH18" s="110"/>
      <c r="NOI18" s="110"/>
      <c r="NOJ18" s="110"/>
      <c r="NOK18" s="110"/>
      <c r="NOL18" s="110"/>
      <c r="NOM18" s="110"/>
      <c r="NON18" s="110"/>
      <c r="NOO18" s="110"/>
      <c r="NOP18" s="110"/>
      <c r="NOQ18" s="110"/>
      <c r="NOR18" s="110"/>
      <c r="NOS18" s="110"/>
      <c r="NOT18" s="110"/>
      <c r="NOU18" s="110"/>
      <c r="NOV18" s="110"/>
      <c r="NOW18" s="110"/>
      <c r="NOX18" s="110"/>
      <c r="NOY18" s="110"/>
      <c r="NOZ18" s="110"/>
      <c r="NPA18" s="110"/>
      <c r="NPB18" s="110"/>
      <c r="NPC18" s="110"/>
      <c r="NPD18" s="110"/>
      <c r="NPE18" s="110"/>
      <c r="NPF18" s="110"/>
      <c r="NPG18" s="110"/>
      <c r="NPH18" s="110"/>
      <c r="NPI18" s="110"/>
      <c r="NPJ18" s="110"/>
      <c r="NPK18" s="110"/>
      <c r="NPL18" s="110"/>
      <c r="NPM18" s="110"/>
      <c r="NPN18" s="110"/>
      <c r="NPO18" s="110"/>
      <c r="NPP18" s="110"/>
      <c r="NPQ18" s="110"/>
      <c r="NPR18" s="110"/>
      <c r="NPS18" s="110"/>
      <c r="NPT18" s="110"/>
      <c r="NPU18" s="110"/>
      <c r="NPV18" s="110"/>
      <c r="NPW18" s="110"/>
      <c r="NPX18" s="110"/>
      <c r="NPY18" s="110"/>
      <c r="NPZ18" s="110"/>
      <c r="NQA18" s="110"/>
      <c r="NQB18" s="110"/>
      <c r="NQC18" s="110"/>
      <c r="NQD18" s="110"/>
      <c r="NQE18" s="110"/>
      <c r="NQF18" s="110"/>
      <c r="NQG18" s="110"/>
      <c r="NQH18" s="110"/>
      <c r="NQI18" s="110"/>
      <c r="NQJ18" s="110"/>
      <c r="NQK18" s="110"/>
      <c r="NQL18" s="110"/>
      <c r="NQM18" s="110"/>
      <c r="NQN18" s="110"/>
      <c r="NQO18" s="110"/>
      <c r="NQP18" s="110"/>
      <c r="NQQ18" s="110"/>
      <c r="NQR18" s="110"/>
      <c r="NQS18" s="110"/>
      <c r="NQT18" s="110"/>
      <c r="NQU18" s="110"/>
      <c r="NQV18" s="110"/>
      <c r="NQW18" s="110"/>
      <c r="NQX18" s="110"/>
      <c r="NQY18" s="110"/>
      <c r="NQZ18" s="110"/>
      <c r="NRA18" s="110"/>
      <c r="NRB18" s="110"/>
      <c r="NRC18" s="110"/>
      <c r="NRD18" s="110"/>
      <c r="NRE18" s="110"/>
      <c r="NRF18" s="110"/>
      <c r="NRG18" s="110"/>
      <c r="NRH18" s="110"/>
      <c r="NRI18" s="110"/>
      <c r="NRJ18" s="110"/>
      <c r="NRK18" s="110"/>
      <c r="NRL18" s="110"/>
      <c r="NRM18" s="110"/>
      <c r="NRN18" s="110"/>
      <c r="NRO18" s="110"/>
      <c r="NRP18" s="110"/>
      <c r="NRQ18" s="110"/>
      <c r="NRR18" s="110"/>
      <c r="NRS18" s="110"/>
      <c r="NRT18" s="110"/>
      <c r="NRU18" s="110"/>
      <c r="NRV18" s="110"/>
      <c r="NRW18" s="110"/>
      <c r="NRX18" s="110"/>
      <c r="NRY18" s="110"/>
      <c r="NRZ18" s="110"/>
      <c r="NSA18" s="110"/>
      <c r="NSB18" s="110"/>
      <c r="NSC18" s="110"/>
      <c r="NSD18" s="110"/>
      <c r="NSE18" s="110"/>
      <c r="NSF18" s="110"/>
      <c r="NSG18" s="110"/>
      <c r="NSH18" s="110"/>
      <c r="NSI18" s="110"/>
      <c r="NSJ18" s="110"/>
      <c r="NSK18" s="110"/>
      <c r="NSL18" s="110"/>
      <c r="NSM18" s="110"/>
      <c r="NSN18" s="110"/>
      <c r="NSO18" s="110"/>
      <c r="NSP18" s="110"/>
      <c r="NSQ18" s="110"/>
      <c r="NSR18" s="110"/>
      <c r="NSS18" s="110"/>
      <c r="NST18" s="110"/>
      <c r="NSU18" s="110"/>
      <c r="NSV18" s="110"/>
      <c r="NSW18" s="110"/>
      <c r="NSX18" s="110"/>
      <c r="NSY18" s="110"/>
      <c r="NSZ18" s="110"/>
      <c r="NTA18" s="110"/>
      <c r="NTB18" s="110"/>
      <c r="NTC18" s="110"/>
      <c r="NTD18" s="110"/>
      <c r="NTE18" s="110"/>
      <c r="NTF18" s="110"/>
      <c r="NTG18" s="110"/>
      <c r="NTH18" s="110"/>
      <c r="NTI18" s="110"/>
      <c r="NTJ18" s="110"/>
      <c r="NTK18" s="110"/>
      <c r="NTL18" s="110"/>
      <c r="NTM18" s="110"/>
      <c r="NTN18" s="110"/>
      <c r="NTO18" s="110"/>
      <c r="NTP18" s="110"/>
      <c r="NTQ18" s="110"/>
      <c r="NTR18" s="110"/>
      <c r="NTS18" s="110"/>
      <c r="NTT18" s="110"/>
      <c r="NTU18" s="110"/>
      <c r="NTV18" s="110"/>
      <c r="NTW18" s="110"/>
      <c r="NTX18" s="110"/>
      <c r="NTY18" s="110"/>
      <c r="NTZ18" s="110"/>
      <c r="NUA18" s="110"/>
      <c r="NUB18" s="110"/>
      <c r="NUC18" s="110"/>
      <c r="NUD18" s="110"/>
      <c r="NUE18" s="110"/>
      <c r="NUF18" s="110"/>
      <c r="NUG18" s="110"/>
      <c r="NUH18" s="110"/>
      <c r="NUI18" s="110"/>
      <c r="NUJ18" s="110"/>
      <c r="NUK18" s="110"/>
      <c r="NUL18" s="110"/>
      <c r="NUM18" s="110"/>
      <c r="NUN18" s="110"/>
      <c r="NUO18" s="110"/>
      <c r="NUP18" s="110"/>
      <c r="NUQ18" s="110"/>
      <c r="NUR18" s="110"/>
      <c r="NUS18" s="110"/>
      <c r="NUT18" s="110"/>
      <c r="NUU18" s="110"/>
      <c r="NUV18" s="110"/>
      <c r="NUW18" s="110"/>
      <c r="NUX18" s="110"/>
      <c r="NUY18" s="110"/>
      <c r="NUZ18" s="110"/>
      <c r="NVA18" s="110"/>
      <c r="NVB18" s="110"/>
      <c r="NVC18" s="110"/>
      <c r="NVD18" s="110"/>
      <c r="NVE18" s="110"/>
      <c r="NVF18" s="110"/>
      <c r="NVG18" s="110"/>
      <c r="NVH18" s="110"/>
      <c r="NVI18" s="110"/>
      <c r="NVJ18" s="110"/>
      <c r="NVK18" s="110"/>
      <c r="NVL18" s="110"/>
      <c r="NVM18" s="110"/>
      <c r="NVN18" s="110"/>
      <c r="NVO18" s="110"/>
      <c r="NVP18" s="110"/>
      <c r="NVQ18" s="110"/>
      <c r="NVR18" s="110"/>
      <c r="NVS18" s="110"/>
      <c r="NVT18" s="110"/>
      <c r="NVU18" s="110"/>
      <c r="NVV18" s="110"/>
      <c r="NVW18" s="110"/>
      <c r="NVX18" s="110"/>
      <c r="NVY18" s="110"/>
      <c r="NVZ18" s="110"/>
      <c r="NWA18" s="110"/>
      <c r="NWB18" s="110"/>
      <c r="NWC18" s="110"/>
      <c r="NWD18" s="110"/>
      <c r="NWE18" s="110"/>
      <c r="NWF18" s="110"/>
      <c r="NWG18" s="110"/>
      <c r="NWH18" s="110"/>
      <c r="NWI18" s="110"/>
      <c r="NWJ18" s="110"/>
      <c r="NWK18" s="110"/>
      <c r="NWL18" s="110"/>
      <c r="NWM18" s="110"/>
      <c r="NWN18" s="110"/>
      <c r="NWO18" s="110"/>
      <c r="NWP18" s="110"/>
      <c r="NWQ18" s="110"/>
      <c r="NWR18" s="110"/>
      <c r="NWS18" s="110"/>
      <c r="NWT18" s="110"/>
      <c r="NWU18" s="110"/>
      <c r="NWV18" s="110"/>
      <c r="NWW18" s="110"/>
      <c r="NWX18" s="110"/>
      <c r="NWY18" s="110"/>
      <c r="NWZ18" s="110"/>
      <c r="NXA18" s="110"/>
      <c r="NXB18" s="110"/>
      <c r="NXC18" s="110"/>
      <c r="NXD18" s="110"/>
      <c r="NXE18" s="110"/>
      <c r="NXF18" s="110"/>
      <c r="NXG18" s="110"/>
      <c r="NXH18" s="110"/>
      <c r="NXI18" s="110"/>
      <c r="NXJ18" s="110"/>
      <c r="NXK18" s="110"/>
      <c r="NXL18" s="110"/>
      <c r="NXM18" s="110"/>
      <c r="NXN18" s="110"/>
      <c r="NXO18" s="110"/>
      <c r="NXP18" s="110"/>
      <c r="NXQ18" s="110"/>
      <c r="NXR18" s="110"/>
      <c r="NXS18" s="110"/>
      <c r="NXT18" s="110"/>
      <c r="NXU18" s="110"/>
      <c r="NXV18" s="110"/>
      <c r="NXW18" s="110"/>
      <c r="NXX18" s="110"/>
      <c r="NXY18" s="110"/>
      <c r="NXZ18" s="110"/>
      <c r="NYA18" s="110"/>
      <c r="NYB18" s="110"/>
      <c r="NYC18" s="110"/>
      <c r="NYD18" s="110"/>
      <c r="NYE18" s="110"/>
      <c r="NYF18" s="110"/>
      <c r="NYG18" s="110"/>
      <c r="NYH18" s="110"/>
      <c r="NYI18" s="110"/>
      <c r="NYJ18" s="110"/>
      <c r="NYK18" s="110"/>
      <c r="NYL18" s="110"/>
      <c r="NYM18" s="110"/>
      <c r="NYN18" s="110"/>
      <c r="NYO18" s="110"/>
      <c r="NYP18" s="110"/>
      <c r="NYQ18" s="110"/>
      <c r="NYR18" s="110"/>
      <c r="NYS18" s="110"/>
      <c r="NYT18" s="110"/>
      <c r="NYU18" s="110"/>
      <c r="NYV18" s="110"/>
      <c r="NYW18" s="110"/>
      <c r="NYX18" s="110"/>
      <c r="NYY18" s="110"/>
      <c r="NYZ18" s="110"/>
      <c r="NZA18" s="110"/>
      <c r="NZB18" s="110"/>
      <c r="NZC18" s="110"/>
      <c r="NZD18" s="110"/>
      <c r="NZE18" s="110"/>
      <c r="NZF18" s="110"/>
      <c r="NZG18" s="110"/>
      <c r="NZH18" s="110"/>
      <c r="NZI18" s="110"/>
      <c r="NZJ18" s="110"/>
      <c r="NZK18" s="110"/>
      <c r="NZL18" s="110"/>
      <c r="NZM18" s="110"/>
      <c r="NZN18" s="110"/>
      <c r="NZO18" s="110"/>
      <c r="NZP18" s="110"/>
      <c r="NZQ18" s="110"/>
      <c r="NZR18" s="110"/>
      <c r="NZS18" s="110"/>
      <c r="NZT18" s="110"/>
      <c r="NZU18" s="110"/>
      <c r="NZV18" s="110"/>
      <c r="NZW18" s="110"/>
      <c r="NZX18" s="110"/>
      <c r="NZY18" s="110"/>
      <c r="NZZ18" s="110"/>
      <c r="OAA18" s="110"/>
      <c r="OAB18" s="110"/>
      <c r="OAC18" s="110"/>
      <c r="OAD18" s="110"/>
      <c r="OAE18" s="110"/>
      <c r="OAF18" s="110"/>
      <c r="OAG18" s="110"/>
      <c r="OAH18" s="110"/>
      <c r="OAI18" s="110"/>
      <c r="OAJ18" s="110"/>
      <c r="OAK18" s="110"/>
      <c r="OAL18" s="110"/>
      <c r="OAM18" s="110"/>
      <c r="OAN18" s="110"/>
      <c r="OAO18" s="110"/>
      <c r="OAP18" s="110"/>
      <c r="OAQ18" s="110"/>
      <c r="OAR18" s="110"/>
      <c r="OAS18" s="110"/>
      <c r="OAT18" s="110"/>
      <c r="OAU18" s="110"/>
      <c r="OAV18" s="110"/>
      <c r="OAW18" s="110"/>
      <c r="OAX18" s="110"/>
      <c r="OAY18" s="110"/>
      <c r="OAZ18" s="110"/>
      <c r="OBA18" s="110"/>
      <c r="OBB18" s="110"/>
      <c r="OBC18" s="110"/>
      <c r="OBD18" s="110"/>
      <c r="OBE18" s="110"/>
      <c r="OBF18" s="110"/>
      <c r="OBG18" s="110"/>
      <c r="OBH18" s="110"/>
      <c r="OBI18" s="110"/>
      <c r="OBJ18" s="110"/>
      <c r="OBK18" s="110"/>
      <c r="OBL18" s="110"/>
      <c r="OBM18" s="110"/>
      <c r="OBN18" s="110"/>
      <c r="OBO18" s="110"/>
      <c r="OBP18" s="110"/>
      <c r="OBQ18" s="110"/>
      <c r="OBR18" s="110"/>
      <c r="OBS18" s="110"/>
      <c r="OBT18" s="110"/>
      <c r="OBU18" s="110"/>
      <c r="OBV18" s="110"/>
      <c r="OBW18" s="110"/>
      <c r="OBX18" s="110"/>
      <c r="OBY18" s="110"/>
      <c r="OBZ18" s="110"/>
      <c r="OCA18" s="110"/>
      <c r="OCB18" s="110"/>
      <c r="OCC18" s="110"/>
      <c r="OCD18" s="110"/>
      <c r="OCE18" s="110"/>
      <c r="OCF18" s="110"/>
      <c r="OCG18" s="110"/>
      <c r="OCH18" s="110"/>
      <c r="OCI18" s="110"/>
      <c r="OCJ18" s="110"/>
      <c r="OCK18" s="110"/>
      <c r="OCL18" s="110"/>
      <c r="OCM18" s="110"/>
      <c r="OCN18" s="110"/>
      <c r="OCO18" s="110"/>
      <c r="OCP18" s="110"/>
      <c r="OCQ18" s="110"/>
      <c r="OCR18" s="110"/>
      <c r="OCS18" s="110"/>
      <c r="OCT18" s="110"/>
      <c r="OCU18" s="110"/>
      <c r="OCV18" s="110"/>
      <c r="OCW18" s="110"/>
      <c r="OCX18" s="110"/>
      <c r="OCY18" s="110"/>
      <c r="OCZ18" s="110"/>
      <c r="ODA18" s="110"/>
      <c r="ODB18" s="110"/>
      <c r="ODC18" s="110"/>
      <c r="ODD18" s="110"/>
      <c r="ODE18" s="110"/>
      <c r="ODF18" s="110"/>
      <c r="ODG18" s="110"/>
      <c r="ODH18" s="110"/>
      <c r="ODI18" s="110"/>
      <c r="ODJ18" s="110"/>
      <c r="ODK18" s="110"/>
      <c r="ODL18" s="110"/>
      <c r="ODM18" s="110"/>
      <c r="ODN18" s="110"/>
      <c r="ODO18" s="110"/>
      <c r="ODP18" s="110"/>
      <c r="ODQ18" s="110"/>
      <c r="ODR18" s="110"/>
      <c r="ODS18" s="110"/>
      <c r="ODT18" s="110"/>
      <c r="ODU18" s="110"/>
      <c r="ODV18" s="110"/>
      <c r="ODW18" s="110"/>
      <c r="ODX18" s="110"/>
      <c r="ODY18" s="110"/>
      <c r="ODZ18" s="110"/>
      <c r="OEA18" s="110"/>
      <c r="OEB18" s="110"/>
      <c r="OEC18" s="110"/>
      <c r="OED18" s="110"/>
      <c r="OEE18" s="110"/>
      <c r="OEF18" s="110"/>
      <c r="OEG18" s="110"/>
      <c r="OEH18" s="110"/>
      <c r="OEI18" s="110"/>
      <c r="OEJ18" s="110"/>
      <c r="OEK18" s="110"/>
      <c r="OEL18" s="110"/>
      <c r="OEM18" s="110"/>
      <c r="OEN18" s="110"/>
      <c r="OEO18" s="110"/>
      <c r="OEP18" s="110"/>
      <c r="OEQ18" s="110"/>
      <c r="OER18" s="110"/>
      <c r="OES18" s="110"/>
      <c r="OET18" s="110"/>
      <c r="OEU18" s="110"/>
      <c r="OEV18" s="110"/>
      <c r="OEW18" s="110"/>
      <c r="OEX18" s="110"/>
      <c r="OEY18" s="110"/>
      <c r="OEZ18" s="110"/>
      <c r="OFA18" s="110"/>
      <c r="OFB18" s="110"/>
      <c r="OFC18" s="110"/>
      <c r="OFD18" s="110"/>
      <c r="OFE18" s="110"/>
      <c r="OFF18" s="110"/>
      <c r="OFG18" s="110"/>
      <c r="OFH18" s="110"/>
      <c r="OFI18" s="110"/>
      <c r="OFJ18" s="110"/>
      <c r="OFK18" s="110"/>
      <c r="OFL18" s="110"/>
      <c r="OFM18" s="110"/>
      <c r="OFN18" s="110"/>
      <c r="OFO18" s="110"/>
      <c r="OFP18" s="110"/>
      <c r="OFQ18" s="110"/>
      <c r="OFR18" s="110"/>
      <c r="OFS18" s="110"/>
      <c r="OFT18" s="110"/>
      <c r="OFU18" s="110"/>
      <c r="OFV18" s="110"/>
      <c r="OFW18" s="110"/>
      <c r="OFX18" s="110"/>
      <c r="OFY18" s="110"/>
      <c r="OFZ18" s="110"/>
      <c r="OGA18" s="110"/>
      <c r="OGB18" s="110"/>
      <c r="OGC18" s="110"/>
      <c r="OGD18" s="110"/>
      <c r="OGE18" s="110"/>
      <c r="OGF18" s="110"/>
      <c r="OGG18" s="110"/>
      <c r="OGH18" s="110"/>
      <c r="OGI18" s="110"/>
      <c r="OGJ18" s="110"/>
      <c r="OGK18" s="110"/>
      <c r="OGL18" s="110"/>
      <c r="OGM18" s="110"/>
      <c r="OGN18" s="110"/>
      <c r="OGO18" s="110"/>
      <c r="OGP18" s="110"/>
      <c r="OGQ18" s="110"/>
      <c r="OGR18" s="110"/>
      <c r="OGS18" s="110"/>
      <c r="OGT18" s="110"/>
      <c r="OGU18" s="110"/>
      <c r="OGV18" s="110"/>
      <c r="OGW18" s="110"/>
      <c r="OGX18" s="110"/>
      <c r="OGY18" s="110"/>
      <c r="OGZ18" s="110"/>
      <c r="OHA18" s="110"/>
      <c r="OHB18" s="110"/>
      <c r="OHC18" s="110"/>
      <c r="OHD18" s="110"/>
      <c r="OHE18" s="110"/>
      <c r="OHF18" s="110"/>
      <c r="OHG18" s="110"/>
      <c r="OHH18" s="110"/>
      <c r="OHI18" s="110"/>
      <c r="OHJ18" s="110"/>
      <c r="OHK18" s="110"/>
      <c r="OHL18" s="110"/>
      <c r="OHM18" s="110"/>
      <c r="OHN18" s="110"/>
      <c r="OHO18" s="110"/>
      <c r="OHP18" s="110"/>
      <c r="OHQ18" s="110"/>
      <c r="OHR18" s="110"/>
      <c r="OHS18" s="110"/>
      <c r="OHT18" s="110"/>
      <c r="OHU18" s="110"/>
      <c r="OHV18" s="110"/>
      <c r="OHW18" s="110"/>
      <c r="OHX18" s="110"/>
      <c r="OHY18" s="110"/>
      <c r="OHZ18" s="110"/>
      <c r="OIA18" s="110"/>
      <c r="OIB18" s="110"/>
      <c r="OIC18" s="110"/>
      <c r="OID18" s="110"/>
      <c r="OIE18" s="110"/>
      <c r="OIF18" s="110"/>
      <c r="OIG18" s="110"/>
      <c r="OIH18" s="110"/>
      <c r="OII18" s="110"/>
      <c r="OIJ18" s="110"/>
      <c r="OIK18" s="110"/>
      <c r="OIL18" s="110"/>
      <c r="OIM18" s="110"/>
      <c r="OIN18" s="110"/>
      <c r="OIO18" s="110"/>
      <c r="OIP18" s="110"/>
      <c r="OIQ18" s="110"/>
      <c r="OIR18" s="110"/>
      <c r="OIS18" s="110"/>
      <c r="OIT18" s="110"/>
      <c r="OIU18" s="110"/>
      <c r="OIV18" s="110"/>
      <c r="OIW18" s="110"/>
      <c r="OIX18" s="110"/>
      <c r="OIY18" s="110"/>
      <c r="OIZ18" s="110"/>
      <c r="OJA18" s="110"/>
      <c r="OJB18" s="110"/>
      <c r="OJC18" s="110"/>
      <c r="OJD18" s="110"/>
      <c r="OJE18" s="110"/>
      <c r="OJF18" s="110"/>
      <c r="OJG18" s="110"/>
      <c r="OJH18" s="110"/>
      <c r="OJI18" s="110"/>
      <c r="OJJ18" s="110"/>
      <c r="OJK18" s="110"/>
      <c r="OJL18" s="110"/>
      <c r="OJM18" s="110"/>
      <c r="OJN18" s="110"/>
      <c r="OJO18" s="110"/>
      <c r="OJP18" s="110"/>
      <c r="OJQ18" s="110"/>
      <c r="OJR18" s="110"/>
      <c r="OJS18" s="110"/>
      <c r="OJT18" s="110"/>
      <c r="OJU18" s="110"/>
      <c r="OJV18" s="110"/>
      <c r="OJW18" s="110"/>
      <c r="OJX18" s="110"/>
      <c r="OJY18" s="110"/>
      <c r="OJZ18" s="110"/>
      <c r="OKA18" s="110"/>
      <c r="OKB18" s="110"/>
      <c r="OKC18" s="110"/>
      <c r="OKD18" s="110"/>
      <c r="OKE18" s="110"/>
      <c r="OKF18" s="110"/>
      <c r="OKG18" s="110"/>
      <c r="OKH18" s="110"/>
      <c r="OKI18" s="110"/>
      <c r="OKJ18" s="110"/>
      <c r="OKK18" s="110"/>
      <c r="OKL18" s="110"/>
      <c r="OKM18" s="110"/>
      <c r="OKN18" s="110"/>
      <c r="OKO18" s="110"/>
      <c r="OKP18" s="110"/>
      <c r="OKQ18" s="110"/>
      <c r="OKR18" s="110"/>
      <c r="OKS18" s="110"/>
      <c r="OKT18" s="110"/>
      <c r="OKU18" s="110"/>
      <c r="OKV18" s="110"/>
      <c r="OKW18" s="110"/>
      <c r="OKX18" s="110"/>
      <c r="OKY18" s="110"/>
      <c r="OKZ18" s="110"/>
      <c r="OLA18" s="110"/>
      <c r="OLB18" s="110"/>
      <c r="OLC18" s="110"/>
      <c r="OLD18" s="110"/>
      <c r="OLE18" s="110"/>
      <c r="OLF18" s="110"/>
      <c r="OLG18" s="110"/>
      <c r="OLH18" s="110"/>
      <c r="OLI18" s="110"/>
      <c r="OLJ18" s="110"/>
      <c r="OLK18" s="110"/>
      <c r="OLL18" s="110"/>
      <c r="OLM18" s="110"/>
      <c r="OLN18" s="110"/>
      <c r="OLO18" s="110"/>
      <c r="OLP18" s="110"/>
      <c r="OLQ18" s="110"/>
      <c r="OLR18" s="110"/>
      <c r="OLS18" s="110"/>
      <c r="OLT18" s="110"/>
      <c r="OLU18" s="110"/>
      <c r="OLV18" s="110"/>
      <c r="OLW18" s="110"/>
      <c r="OLX18" s="110"/>
      <c r="OLY18" s="110"/>
      <c r="OLZ18" s="110"/>
      <c r="OMA18" s="110"/>
      <c r="OMB18" s="110"/>
      <c r="OMC18" s="110"/>
      <c r="OMD18" s="110"/>
      <c r="OME18" s="110"/>
      <c r="OMF18" s="110"/>
      <c r="OMG18" s="110"/>
      <c r="OMH18" s="110"/>
      <c r="OMI18" s="110"/>
      <c r="OMJ18" s="110"/>
      <c r="OMK18" s="110"/>
      <c r="OML18" s="110"/>
      <c r="OMM18" s="110"/>
      <c r="OMN18" s="110"/>
      <c r="OMO18" s="110"/>
      <c r="OMP18" s="110"/>
      <c r="OMQ18" s="110"/>
      <c r="OMR18" s="110"/>
      <c r="OMS18" s="110"/>
      <c r="OMT18" s="110"/>
      <c r="OMU18" s="110"/>
      <c r="OMV18" s="110"/>
      <c r="OMW18" s="110"/>
      <c r="OMX18" s="110"/>
      <c r="OMY18" s="110"/>
      <c r="OMZ18" s="110"/>
      <c r="ONA18" s="110"/>
      <c r="ONB18" s="110"/>
      <c r="ONC18" s="110"/>
      <c r="OND18" s="110"/>
      <c r="ONE18" s="110"/>
      <c r="ONF18" s="110"/>
      <c r="ONG18" s="110"/>
      <c r="ONH18" s="110"/>
      <c r="ONI18" s="110"/>
      <c r="ONJ18" s="110"/>
      <c r="ONK18" s="110"/>
      <c r="ONL18" s="110"/>
      <c r="ONM18" s="110"/>
      <c r="ONN18" s="110"/>
      <c r="ONO18" s="110"/>
      <c r="ONP18" s="110"/>
      <c r="ONQ18" s="110"/>
      <c r="ONR18" s="110"/>
      <c r="ONS18" s="110"/>
      <c r="ONT18" s="110"/>
      <c r="ONU18" s="110"/>
      <c r="ONV18" s="110"/>
      <c r="ONW18" s="110"/>
      <c r="ONX18" s="110"/>
      <c r="ONY18" s="110"/>
      <c r="ONZ18" s="110"/>
      <c r="OOA18" s="110"/>
      <c r="OOB18" s="110"/>
      <c r="OOC18" s="110"/>
      <c r="OOD18" s="110"/>
      <c r="OOE18" s="110"/>
      <c r="OOF18" s="110"/>
      <c r="OOG18" s="110"/>
      <c r="OOH18" s="110"/>
      <c r="OOI18" s="110"/>
      <c r="OOJ18" s="110"/>
      <c r="OOK18" s="110"/>
      <c r="OOL18" s="110"/>
      <c r="OOM18" s="110"/>
      <c r="OON18" s="110"/>
      <c r="OOO18" s="110"/>
      <c r="OOP18" s="110"/>
      <c r="OOQ18" s="110"/>
      <c r="OOR18" s="110"/>
      <c r="OOS18" s="110"/>
      <c r="OOT18" s="110"/>
      <c r="OOU18" s="110"/>
      <c r="OOV18" s="110"/>
      <c r="OOW18" s="110"/>
      <c r="OOX18" s="110"/>
      <c r="OOY18" s="110"/>
      <c r="OOZ18" s="110"/>
      <c r="OPA18" s="110"/>
      <c r="OPB18" s="110"/>
      <c r="OPC18" s="110"/>
      <c r="OPD18" s="110"/>
      <c r="OPE18" s="110"/>
      <c r="OPF18" s="110"/>
      <c r="OPG18" s="110"/>
      <c r="OPH18" s="110"/>
      <c r="OPI18" s="110"/>
      <c r="OPJ18" s="110"/>
      <c r="OPK18" s="110"/>
      <c r="OPL18" s="110"/>
      <c r="OPM18" s="110"/>
      <c r="OPN18" s="110"/>
      <c r="OPO18" s="110"/>
      <c r="OPP18" s="110"/>
      <c r="OPQ18" s="110"/>
      <c r="OPR18" s="110"/>
      <c r="OPS18" s="110"/>
      <c r="OPT18" s="110"/>
      <c r="OPU18" s="110"/>
      <c r="OPV18" s="110"/>
      <c r="OPW18" s="110"/>
      <c r="OPX18" s="110"/>
      <c r="OPY18" s="110"/>
      <c r="OPZ18" s="110"/>
      <c r="OQA18" s="110"/>
      <c r="OQB18" s="110"/>
      <c r="OQC18" s="110"/>
      <c r="OQD18" s="110"/>
      <c r="OQE18" s="110"/>
      <c r="OQF18" s="110"/>
      <c r="OQG18" s="110"/>
      <c r="OQH18" s="110"/>
      <c r="OQI18" s="110"/>
      <c r="OQJ18" s="110"/>
      <c r="OQK18" s="110"/>
      <c r="OQL18" s="110"/>
      <c r="OQM18" s="110"/>
      <c r="OQN18" s="110"/>
      <c r="OQO18" s="110"/>
      <c r="OQP18" s="110"/>
      <c r="OQQ18" s="110"/>
      <c r="OQR18" s="110"/>
      <c r="OQS18" s="110"/>
      <c r="OQT18" s="110"/>
      <c r="OQU18" s="110"/>
      <c r="OQV18" s="110"/>
      <c r="OQW18" s="110"/>
      <c r="OQX18" s="110"/>
      <c r="OQY18" s="110"/>
      <c r="OQZ18" s="110"/>
      <c r="ORA18" s="110"/>
      <c r="ORB18" s="110"/>
      <c r="ORC18" s="110"/>
      <c r="ORD18" s="110"/>
      <c r="ORE18" s="110"/>
      <c r="ORF18" s="110"/>
      <c r="ORG18" s="110"/>
      <c r="ORH18" s="110"/>
      <c r="ORI18" s="110"/>
      <c r="ORJ18" s="110"/>
      <c r="ORK18" s="110"/>
      <c r="ORL18" s="110"/>
      <c r="ORM18" s="110"/>
      <c r="ORN18" s="110"/>
      <c r="ORO18" s="110"/>
      <c r="ORP18" s="110"/>
      <c r="ORQ18" s="110"/>
      <c r="ORR18" s="110"/>
      <c r="ORS18" s="110"/>
      <c r="ORT18" s="110"/>
      <c r="ORU18" s="110"/>
      <c r="ORV18" s="110"/>
      <c r="ORW18" s="110"/>
      <c r="ORX18" s="110"/>
      <c r="ORY18" s="110"/>
      <c r="ORZ18" s="110"/>
      <c r="OSA18" s="110"/>
      <c r="OSB18" s="110"/>
      <c r="OSC18" s="110"/>
      <c r="OSD18" s="110"/>
      <c r="OSE18" s="110"/>
      <c r="OSF18" s="110"/>
      <c r="OSG18" s="110"/>
      <c r="OSH18" s="110"/>
      <c r="OSI18" s="110"/>
      <c r="OSJ18" s="110"/>
      <c r="OSK18" s="110"/>
      <c r="OSL18" s="110"/>
      <c r="OSM18" s="110"/>
      <c r="OSN18" s="110"/>
      <c r="OSO18" s="110"/>
      <c r="OSP18" s="110"/>
      <c r="OSQ18" s="110"/>
      <c r="OSR18" s="110"/>
      <c r="OSS18" s="110"/>
      <c r="OST18" s="110"/>
      <c r="OSU18" s="110"/>
      <c r="OSV18" s="110"/>
      <c r="OSW18" s="110"/>
      <c r="OSX18" s="110"/>
      <c r="OSY18" s="110"/>
      <c r="OSZ18" s="110"/>
      <c r="OTA18" s="110"/>
      <c r="OTB18" s="110"/>
      <c r="OTC18" s="110"/>
      <c r="OTD18" s="110"/>
      <c r="OTE18" s="110"/>
      <c r="OTF18" s="110"/>
      <c r="OTG18" s="110"/>
      <c r="OTH18" s="110"/>
      <c r="OTI18" s="110"/>
      <c r="OTJ18" s="110"/>
      <c r="OTK18" s="110"/>
      <c r="OTL18" s="110"/>
      <c r="OTM18" s="110"/>
      <c r="OTN18" s="110"/>
      <c r="OTO18" s="110"/>
      <c r="OTP18" s="110"/>
      <c r="OTQ18" s="110"/>
      <c r="OTR18" s="110"/>
      <c r="OTS18" s="110"/>
      <c r="OTT18" s="110"/>
      <c r="OTU18" s="110"/>
      <c r="OTV18" s="110"/>
      <c r="OTW18" s="110"/>
      <c r="OTX18" s="110"/>
      <c r="OTY18" s="110"/>
      <c r="OTZ18" s="110"/>
      <c r="OUA18" s="110"/>
      <c r="OUB18" s="110"/>
      <c r="OUC18" s="110"/>
      <c r="OUD18" s="110"/>
      <c r="OUE18" s="110"/>
      <c r="OUF18" s="110"/>
      <c r="OUG18" s="110"/>
      <c r="OUH18" s="110"/>
      <c r="OUI18" s="110"/>
      <c r="OUJ18" s="110"/>
      <c r="OUK18" s="110"/>
      <c r="OUL18" s="110"/>
      <c r="OUM18" s="110"/>
      <c r="OUN18" s="110"/>
      <c r="OUO18" s="110"/>
      <c r="OUP18" s="110"/>
      <c r="OUQ18" s="110"/>
      <c r="OUR18" s="110"/>
      <c r="OUS18" s="110"/>
      <c r="OUT18" s="110"/>
      <c r="OUU18" s="110"/>
      <c r="OUV18" s="110"/>
      <c r="OUW18" s="110"/>
      <c r="OUX18" s="110"/>
      <c r="OUY18" s="110"/>
      <c r="OUZ18" s="110"/>
      <c r="OVA18" s="110"/>
      <c r="OVB18" s="110"/>
      <c r="OVC18" s="110"/>
      <c r="OVD18" s="110"/>
      <c r="OVE18" s="110"/>
      <c r="OVF18" s="110"/>
      <c r="OVG18" s="110"/>
      <c r="OVH18" s="110"/>
      <c r="OVI18" s="110"/>
      <c r="OVJ18" s="110"/>
      <c r="OVK18" s="110"/>
      <c r="OVL18" s="110"/>
      <c r="OVM18" s="110"/>
      <c r="OVN18" s="110"/>
      <c r="OVO18" s="110"/>
      <c r="OVP18" s="110"/>
      <c r="OVQ18" s="110"/>
      <c r="OVR18" s="110"/>
      <c r="OVS18" s="110"/>
      <c r="OVT18" s="110"/>
      <c r="OVU18" s="110"/>
      <c r="OVV18" s="110"/>
      <c r="OVW18" s="110"/>
      <c r="OVX18" s="110"/>
      <c r="OVY18" s="110"/>
      <c r="OVZ18" s="110"/>
      <c r="OWA18" s="110"/>
      <c r="OWB18" s="110"/>
      <c r="OWC18" s="110"/>
      <c r="OWD18" s="110"/>
      <c r="OWE18" s="110"/>
      <c r="OWF18" s="110"/>
      <c r="OWG18" s="110"/>
      <c r="OWH18" s="110"/>
      <c r="OWI18" s="110"/>
      <c r="OWJ18" s="110"/>
      <c r="OWK18" s="110"/>
      <c r="OWL18" s="110"/>
      <c r="OWM18" s="110"/>
      <c r="OWN18" s="110"/>
      <c r="OWO18" s="110"/>
      <c r="OWP18" s="110"/>
      <c r="OWQ18" s="110"/>
      <c r="OWR18" s="110"/>
      <c r="OWS18" s="110"/>
      <c r="OWT18" s="110"/>
      <c r="OWU18" s="110"/>
      <c r="OWV18" s="110"/>
      <c r="OWW18" s="110"/>
      <c r="OWX18" s="110"/>
      <c r="OWY18" s="110"/>
      <c r="OWZ18" s="110"/>
      <c r="OXA18" s="110"/>
      <c r="OXB18" s="110"/>
      <c r="OXC18" s="110"/>
      <c r="OXD18" s="110"/>
      <c r="OXE18" s="110"/>
      <c r="OXF18" s="110"/>
      <c r="OXG18" s="110"/>
      <c r="OXH18" s="110"/>
      <c r="OXI18" s="110"/>
      <c r="OXJ18" s="110"/>
      <c r="OXK18" s="110"/>
      <c r="OXL18" s="110"/>
      <c r="OXM18" s="110"/>
      <c r="OXN18" s="110"/>
      <c r="OXO18" s="110"/>
      <c r="OXP18" s="110"/>
      <c r="OXQ18" s="110"/>
      <c r="OXR18" s="110"/>
      <c r="OXS18" s="110"/>
      <c r="OXT18" s="110"/>
      <c r="OXU18" s="110"/>
      <c r="OXV18" s="110"/>
      <c r="OXW18" s="110"/>
      <c r="OXX18" s="110"/>
      <c r="OXY18" s="110"/>
      <c r="OXZ18" s="110"/>
      <c r="OYA18" s="110"/>
      <c r="OYB18" s="110"/>
      <c r="OYC18" s="110"/>
      <c r="OYD18" s="110"/>
      <c r="OYE18" s="110"/>
      <c r="OYF18" s="110"/>
      <c r="OYG18" s="110"/>
      <c r="OYH18" s="110"/>
      <c r="OYI18" s="110"/>
      <c r="OYJ18" s="110"/>
      <c r="OYK18" s="110"/>
      <c r="OYL18" s="110"/>
      <c r="OYM18" s="110"/>
      <c r="OYN18" s="110"/>
      <c r="OYO18" s="110"/>
      <c r="OYP18" s="110"/>
      <c r="OYQ18" s="110"/>
      <c r="OYR18" s="110"/>
      <c r="OYS18" s="110"/>
      <c r="OYT18" s="110"/>
      <c r="OYU18" s="110"/>
      <c r="OYV18" s="110"/>
      <c r="OYW18" s="110"/>
      <c r="OYX18" s="110"/>
      <c r="OYY18" s="110"/>
      <c r="OYZ18" s="110"/>
      <c r="OZA18" s="110"/>
      <c r="OZB18" s="110"/>
      <c r="OZC18" s="110"/>
      <c r="OZD18" s="110"/>
      <c r="OZE18" s="110"/>
      <c r="OZF18" s="110"/>
      <c r="OZG18" s="110"/>
      <c r="OZH18" s="110"/>
      <c r="OZI18" s="110"/>
      <c r="OZJ18" s="110"/>
      <c r="OZK18" s="110"/>
      <c r="OZL18" s="110"/>
      <c r="OZM18" s="110"/>
      <c r="OZN18" s="110"/>
      <c r="OZO18" s="110"/>
      <c r="OZP18" s="110"/>
      <c r="OZQ18" s="110"/>
      <c r="OZR18" s="110"/>
      <c r="OZS18" s="110"/>
      <c r="OZT18" s="110"/>
      <c r="OZU18" s="110"/>
      <c r="OZV18" s="110"/>
      <c r="OZW18" s="110"/>
      <c r="OZX18" s="110"/>
      <c r="OZY18" s="110"/>
      <c r="OZZ18" s="110"/>
      <c r="PAA18" s="110"/>
      <c r="PAB18" s="110"/>
      <c r="PAC18" s="110"/>
      <c r="PAD18" s="110"/>
      <c r="PAE18" s="110"/>
      <c r="PAF18" s="110"/>
      <c r="PAG18" s="110"/>
      <c r="PAH18" s="110"/>
      <c r="PAI18" s="110"/>
      <c r="PAJ18" s="110"/>
      <c r="PAK18" s="110"/>
      <c r="PAL18" s="110"/>
      <c r="PAM18" s="110"/>
      <c r="PAN18" s="110"/>
      <c r="PAO18" s="110"/>
      <c r="PAP18" s="110"/>
      <c r="PAQ18" s="110"/>
      <c r="PAR18" s="110"/>
      <c r="PAS18" s="110"/>
      <c r="PAT18" s="110"/>
      <c r="PAU18" s="110"/>
      <c r="PAV18" s="110"/>
      <c r="PAW18" s="110"/>
      <c r="PAX18" s="110"/>
      <c r="PAY18" s="110"/>
      <c r="PAZ18" s="110"/>
      <c r="PBA18" s="110"/>
      <c r="PBB18" s="110"/>
      <c r="PBC18" s="110"/>
      <c r="PBD18" s="110"/>
      <c r="PBE18" s="110"/>
      <c r="PBF18" s="110"/>
      <c r="PBG18" s="110"/>
      <c r="PBH18" s="110"/>
      <c r="PBI18" s="110"/>
      <c r="PBJ18" s="110"/>
      <c r="PBK18" s="110"/>
      <c r="PBL18" s="110"/>
      <c r="PBM18" s="110"/>
      <c r="PBN18" s="110"/>
      <c r="PBO18" s="110"/>
      <c r="PBP18" s="110"/>
      <c r="PBQ18" s="110"/>
      <c r="PBR18" s="110"/>
      <c r="PBS18" s="110"/>
      <c r="PBT18" s="110"/>
      <c r="PBU18" s="110"/>
      <c r="PBV18" s="110"/>
      <c r="PBW18" s="110"/>
      <c r="PBX18" s="110"/>
      <c r="PBY18" s="110"/>
      <c r="PBZ18" s="110"/>
      <c r="PCA18" s="110"/>
      <c r="PCB18" s="110"/>
      <c r="PCC18" s="110"/>
      <c r="PCD18" s="110"/>
      <c r="PCE18" s="110"/>
      <c r="PCF18" s="110"/>
      <c r="PCG18" s="110"/>
      <c r="PCH18" s="110"/>
      <c r="PCI18" s="110"/>
      <c r="PCJ18" s="110"/>
      <c r="PCK18" s="110"/>
      <c r="PCL18" s="110"/>
      <c r="PCM18" s="110"/>
      <c r="PCN18" s="110"/>
      <c r="PCO18" s="110"/>
      <c r="PCP18" s="110"/>
      <c r="PCQ18" s="110"/>
      <c r="PCR18" s="110"/>
      <c r="PCS18" s="110"/>
      <c r="PCT18" s="110"/>
      <c r="PCU18" s="110"/>
      <c r="PCV18" s="110"/>
      <c r="PCW18" s="110"/>
      <c r="PCX18" s="110"/>
      <c r="PCY18" s="110"/>
      <c r="PCZ18" s="110"/>
      <c r="PDA18" s="110"/>
      <c r="PDB18" s="110"/>
      <c r="PDC18" s="110"/>
      <c r="PDD18" s="110"/>
      <c r="PDE18" s="110"/>
      <c r="PDF18" s="110"/>
      <c r="PDG18" s="110"/>
      <c r="PDH18" s="110"/>
      <c r="PDI18" s="110"/>
      <c r="PDJ18" s="110"/>
      <c r="PDK18" s="110"/>
      <c r="PDL18" s="110"/>
      <c r="PDM18" s="110"/>
      <c r="PDN18" s="110"/>
      <c r="PDO18" s="110"/>
      <c r="PDP18" s="110"/>
      <c r="PDQ18" s="110"/>
      <c r="PDR18" s="110"/>
      <c r="PDS18" s="110"/>
      <c r="PDT18" s="110"/>
      <c r="PDU18" s="110"/>
      <c r="PDV18" s="110"/>
      <c r="PDW18" s="110"/>
      <c r="PDX18" s="110"/>
      <c r="PDY18" s="110"/>
      <c r="PDZ18" s="110"/>
      <c r="PEA18" s="110"/>
      <c r="PEB18" s="110"/>
      <c r="PEC18" s="110"/>
      <c r="PED18" s="110"/>
      <c r="PEE18" s="110"/>
      <c r="PEF18" s="110"/>
      <c r="PEG18" s="110"/>
      <c r="PEH18" s="110"/>
      <c r="PEI18" s="110"/>
      <c r="PEJ18" s="110"/>
      <c r="PEK18" s="110"/>
      <c r="PEL18" s="110"/>
      <c r="PEM18" s="110"/>
      <c r="PEN18" s="110"/>
      <c r="PEO18" s="110"/>
      <c r="PEP18" s="110"/>
      <c r="PEQ18" s="110"/>
      <c r="PER18" s="110"/>
      <c r="PES18" s="110"/>
      <c r="PET18" s="110"/>
      <c r="PEU18" s="110"/>
      <c r="PEV18" s="110"/>
      <c r="PEW18" s="110"/>
      <c r="PEX18" s="110"/>
      <c r="PEY18" s="110"/>
      <c r="PEZ18" s="110"/>
      <c r="PFA18" s="110"/>
      <c r="PFB18" s="110"/>
      <c r="PFC18" s="110"/>
      <c r="PFD18" s="110"/>
      <c r="PFE18" s="110"/>
      <c r="PFF18" s="110"/>
      <c r="PFG18" s="110"/>
      <c r="PFH18" s="110"/>
      <c r="PFI18" s="110"/>
      <c r="PFJ18" s="110"/>
      <c r="PFK18" s="110"/>
      <c r="PFL18" s="110"/>
      <c r="PFM18" s="110"/>
      <c r="PFN18" s="110"/>
      <c r="PFO18" s="110"/>
      <c r="PFP18" s="110"/>
      <c r="PFQ18" s="110"/>
      <c r="PFR18" s="110"/>
      <c r="PFS18" s="110"/>
      <c r="PFT18" s="110"/>
      <c r="PFU18" s="110"/>
      <c r="PFV18" s="110"/>
      <c r="PFW18" s="110"/>
      <c r="PFX18" s="110"/>
      <c r="PFY18" s="110"/>
      <c r="PFZ18" s="110"/>
      <c r="PGA18" s="110"/>
      <c r="PGB18" s="110"/>
      <c r="PGC18" s="110"/>
      <c r="PGD18" s="110"/>
      <c r="PGE18" s="110"/>
      <c r="PGF18" s="110"/>
      <c r="PGG18" s="110"/>
      <c r="PGH18" s="110"/>
      <c r="PGI18" s="110"/>
      <c r="PGJ18" s="110"/>
      <c r="PGK18" s="110"/>
      <c r="PGL18" s="110"/>
      <c r="PGM18" s="110"/>
      <c r="PGN18" s="110"/>
      <c r="PGO18" s="110"/>
      <c r="PGP18" s="110"/>
      <c r="PGQ18" s="110"/>
      <c r="PGR18" s="110"/>
      <c r="PGS18" s="110"/>
      <c r="PGT18" s="110"/>
      <c r="PGU18" s="110"/>
      <c r="PGV18" s="110"/>
      <c r="PGW18" s="110"/>
      <c r="PGX18" s="110"/>
      <c r="PGY18" s="110"/>
      <c r="PGZ18" s="110"/>
      <c r="PHA18" s="110"/>
      <c r="PHB18" s="110"/>
      <c r="PHC18" s="110"/>
      <c r="PHD18" s="110"/>
      <c r="PHE18" s="110"/>
      <c r="PHF18" s="110"/>
      <c r="PHG18" s="110"/>
      <c r="PHH18" s="110"/>
      <c r="PHI18" s="110"/>
      <c r="PHJ18" s="110"/>
      <c r="PHK18" s="110"/>
      <c r="PHL18" s="110"/>
      <c r="PHM18" s="110"/>
      <c r="PHN18" s="110"/>
      <c r="PHO18" s="110"/>
      <c r="PHP18" s="110"/>
      <c r="PHQ18" s="110"/>
      <c r="PHR18" s="110"/>
      <c r="PHS18" s="110"/>
      <c r="PHT18" s="110"/>
      <c r="PHU18" s="110"/>
      <c r="PHV18" s="110"/>
      <c r="PHW18" s="110"/>
      <c r="PHX18" s="110"/>
      <c r="PHY18" s="110"/>
      <c r="PHZ18" s="110"/>
      <c r="PIA18" s="110"/>
      <c r="PIB18" s="110"/>
      <c r="PIC18" s="110"/>
      <c r="PID18" s="110"/>
      <c r="PIE18" s="110"/>
      <c r="PIF18" s="110"/>
      <c r="PIG18" s="110"/>
      <c r="PIH18" s="110"/>
      <c r="PII18" s="110"/>
      <c r="PIJ18" s="110"/>
      <c r="PIK18" s="110"/>
      <c r="PIL18" s="110"/>
      <c r="PIM18" s="110"/>
      <c r="PIN18" s="110"/>
      <c r="PIO18" s="110"/>
      <c r="PIP18" s="110"/>
      <c r="PIQ18" s="110"/>
      <c r="PIR18" s="110"/>
      <c r="PIS18" s="110"/>
      <c r="PIT18" s="110"/>
      <c r="PIU18" s="110"/>
      <c r="PIV18" s="110"/>
      <c r="PIW18" s="110"/>
      <c r="PIX18" s="110"/>
      <c r="PIY18" s="110"/>
      <c r="PIZ18" s="110"/>
      <c r="PJA18" s="110"/>
      <c r="PJB18" s="110"/>
      <c r="PJC18" s="110"/>
      <c r="PJD18" s="110"/>
      <c r="PJE18" s="110"/>
      <c r="PJF18" s="110"/>
      <c r="PJG18" s="110"/>
      <c r="PJH18" s="110"/>
      <c r="PJI18" s="110"/>
      <c r="PJJ18" s="110"/>
      <c r="PJK18" s="110"/>
      <c r="PJL18" s="110"/>
      <c r="PJM18" s="110"/>
      <c r="PJN18" s="110"/>
      <c r="PJO18" s="110"/>
      <c r="PJP18" s="110"/>
      <c r="PJQ18" s="110"/>
      <c r="PJR18" s="110"/>
      <c r="PJS18" s="110"/>
      <c r="PJT18" s="110"/>
      <c r="PJU18" s="110"/>
      <c r="PJV18" s="110"/>
      <c r="PJW18" s="110"/>
      <c r="PJX18" s="110"/>
      <c r="PJY18" s="110"/>
      <c r="PJZ18" s="110"/>
      <c r="PKA18" s="110"/>
      <c r="PKB18" s="110"/>
      <c r="PKC18" s="110"/>
      <c r="PKD18" s="110"/>
      <c r="PKE18" s="110"/>
      <c r="PKF18" s="110"/>
      <c r="PKG18" s="110"/>
      <c r="PKH18" s="110"/>
      <c r="PKI18" s="110"/>
      <c r="PKJ18" s="110"/>
      <c r="PKK18" s="110"/>
      <c r="PKL18" s="110"/>
      <c r="PKM18" s="110"/>
      <c r="PKN18" s="110"/>
      <c r="PKO18" s="110"/>
      <c r="PKP18" s="110"/>
      <c r="PKQ18" s="110"/>
      <c r="PKR18" s="110"/>
      <c r="PKS18" s="110"/>
      <c r="PKT18" s="110"/>
      <c r="PKU18" s="110"/>
      <c r="PKV18" s="110"/>
      <c r="PKW18" s="110"/>
      <c r="PKX18" s="110"/>
      <c r="PKY18" s="110"/>
      <c r="PKZ18" s="110"/>
      <c r="PLA18" s="110"/>
      <c r="PLB18" s="110"/>
      <c r="PLC18" s="110"/>
      <c r="PLD18" s="110"/>
      <c r="PLE18" s="110"/>
      <c r="PLF18" s="110"/>
      <c r="PLG18" s="110"/>
      <c r="PLH18" s="110"/>
      <c r="PLI18" s="110"/>
      <c r="PLJ18" s="110"/>
      <c r="PLK18" s="110"/>
      <c r="PLL18" s="110"/>
      <c r="PLM18" s="110"/>
      <c r="PLN18" s="110"/>
      <c r="PLO18" s="110"/>
      <c r="PLP18" s="110"/>
      <c r="PLQ18" s="110"/>
      <c r="PLR18" s="110"/>
      <c r="PLS18" s="110"/>
      <c r="PLT18" s="110"/>
      <c r="PLU18" s="110"/>
      <c r="PLV18" s="110"/>
      <c r="PLW18" s="110"/>
      <c r="PLX18" s="110"/>
      <c r="PLY18" s="110"/>
      <c r="PLZ18" s="110"/>
      <c r="PMA18" s="110"/>
      <c r="PMB18" s="110"/>
      <c r="PMC18" s="110"/>
      <c r="PMD18" s="110"/>
      <c r="PME18" s="110"/>
      <c r="PMF18" s="110"/>
      <c r="PMG18" s="110"/>
      <c r="PMH18" s="110"/>
      <c r="PMI18" s="110"/>
      <c r="PMJ18" s="110"/>
      <c r="PMK18" s="110"/>
      <c r="PML18" s="110"/>
      <c r="PMM18" s="110"/>
      <c r="PMN18" s="110"/>
      <c r="PMO18" s="110"/>
      <c r="PMP18" s="110"/>
      <c r="PMQ18" s="110"/>
      <c r="PMR18" s="110"/>
      <c r="PMS18" s="110"/>
      <c r="PMT18" s="110"/>
      <c r="PMU18" s="110"/>
      <c r="PMV18" s="110"/>
      <c r="PMW18" s="110"/>
      <c r="PMX18" s="110"/>
      <c r="PMY18" s="110"/>
      <c r="PMZ18" s="110"/>
      <c r="PNA18" s="110"/>
      <c r="PNB18" s="110"/>
      <c r="PNC18" s="110"/>
      <c r="PND18" s="110"/>
      <c r="PNE18" s="110"/>
      <c r="PNF18" s="110"/>
      <c r="PNG18" s="110"/>
      <c r="PNH18" s="110"/>
      <c r="PNI18" s="110"/>
      <c r="PNJ18" s="110"/>
      <c r="PNK18" s="110"/>
      <c r="PNL18" s="110"/>
      <c r="PNM18" s="110"/>
      <c r="PNN18" s="110"/>
      <c r="PNO18" s="110"/>
      <c r="PNP18" s="110"/>
      <c r="PNQ18" s="110"/>
      <c r="PNR18" s="110"/>
      <c r="PNS18" s="110"/>
      <c r="PNT18" s="110"/>
      <c r="PNU18" s="110"/>
      <c r="PNV18" s="110"/>
      <c r="PNW18" s="110"/>
      <c r="PNX18" s="110"/>
      <c r="PNY18" s="110"/>
      <c r="PNZ18" s="110"/>
      <c r="POA18" s="110"/>
      <c r="POB18" s="110"/>
      <c r="POC18" s="110"/>
      <c r="POD18" s="110"/>
      <c r="POE18" s="110"/>
      <c r="POF18" s="110"/>
      <c r="POG18" s="110"/>
      <c r="POH18" s="110"/>
      <c r="POI18" s="110"/>
      <c r="POJ18" s="110"/>
      <c r="POK18" s="110"/>
      <c r="POL18" s="110"/>
      <c r="POM18" s="110"/>
      <c r="PON18" s="110"/>
      <c r="POO18" s="110"/>
      <c r="POP18" s="110"/>
      <c r="POQ18" s="110"/>
      <c r="POR18" s="110"/>
      <c r="POS18" s="110"/>
      <c r="POT18" s="110"/>
      <c r="POU18" s="110"/>
      <c r="POV18" s="110"/>
      <c r="POW18" s="110"/>
      <c r="POX18" s="110"/>
      <c r="POY18" s="110"/>
      <c r="POZ18" s="110"/>
      <c r="PPA18" s="110"/>
      <c r="PPB18" s="110"/>
      <c r="PPC18" s="110"/>
      <c r="PPD18" s="110"/>
      <c r="PPE18" s="110"/>
      <c r="PPF18" s="110"/>
      <c r="PPG18" s="110"/>
      <c r="PPH18" s="110"/>
      <c r="PPI18" s="110"/>
      <c r="PPJ18" s="110"/>
      <c r="PPK18" s="110"/>
      <c r="PPL18" s="110"/>
      <c r="PPM18" s="110"/>
      <c r="PPN18" s="110"/>
      <c r="PPO18" s="110"/>
      <c r="PPP18" s="110"/>
      <c r="PPQ18" s="110"/>
      <c r="PPR18" s="110"/>
      <c r="PPS18" s="110"/>
      <c r="PPT18" s="110"/>
      <c r="PPU18" s="110"/>
      <c r="PPV18" s="110"/>
      <c r="PPW18" s="110"/>
      <c r="PPX18" s="110"/>
      <c r="PPY18" s="110"/>
      <c r="PPZ18" s="110"/>
      <c r="PQA18" s="110"/>
      <c r="PQB18" s="110"/>
      <c r="PQC18" s="110"/>
      <c r="PQD18" s="110"/>
      <c r="PQE18" s="110"/>
      <c r="PQF18" s="110"/>
      <c r="PQG18" s="110"/>
      <c r="PQH18" s="110"/>
      <c r="PQI18" s="110"/>
      <c r="PQJ18" s="110"/>
      <c r="PQK18" s="110"/>
      <c r="PQL18" s="110"/>
      <c r="PQM18" s="110"/>
      <c r="PQN18" s="110"/>
      <c r="PQO18" s="110"/>
      <c r="PQP18" s="110"/>
      <c r="PQQ18" s="110"/>
      <c r="PQR18" s="110"/>
      <c r="PQS18" s="110"/>
      <c r="PQT18" s="110"/>
      <c r="PQU18" s="110"/>
      <c r="PQV18" s="110"/>
      <c r="PQW18" s="110"/>
      <c r="PQX18" s="110"/>
      <c r="PQY18" s="110"/>
      <c r="PQZ18" s="110"/>
      <c r="PRA18" s="110"/>
      <c r="PRB18" s="110"/>
      <c r="PRC18" s="110"/>
      <c r="PRD18" s="110"/>
      <c r="PRE18" s="110"/>
      <c r="PRF18" s="110"/>
      <c r="PRG18" s="110"/>
      <c r="PRH18" s="110"/>
      <c r="PRI18" s="110"/>
      <c r="PRJ18" s="110"/>
      <c r="PRK18" s="110"/>
      <c r="PRL18" s="110"/>
      <c r="PRM18" s="110"/>
      <c r="PRN18" s="110"/>
      <c r="PRO18" s="110"/>
      <c r="PRP18" s="110"/>
      <c r="PRQ18" s="110"/>
      <c r="PRR18" s="110"/>
      <c r="PRS18" s="110"/>
      <c r="PRT18" s="110"/>
      <c r="PRU18" s="110"/>
      <c r="PRV18" s="110"/>
      <c r="PRW18" s="110"/>
      <c r="PRX18" s="110"/>
      <c r="PRY18" s="110"/>
      <c r="PRZ18" s="110"/>
      <c r="PSA18" s="110"/>
      <c r="PSB18" s="110"/>
      <c r="PSC18" s="110"/>
      <c r="PSD18" s="110"/>
      <c r="PSE18" s="110"/>
      <c r="PSF18" s="110"/>
      <c r="PSG18" s="110"/>
      <c r="PSH18" s="110"/>
      <c r="PSI18" s="110"/>
      <c r="PSJ18" s="110"/>
      <c r="PSK18" s="110"/>
      <c r="PSL18" s="110"/>
      <c r="PSM18" s="110"/>
      <c r="PSN18" s="110"/>
      <c r="PSO18" s="110"/>
      <c r="PSP18" s="110"/>
      <c r="PSQ18" s="110"/>
      <c r="PSR18" s="110"/>
      <c r="PSS18" s="110"/>
      <c r="PST18" s="110"/>
      <c r="PSU18" s="110"/>
      <c r="PSV18" s="110"/>
      <c r="PSW18" s="110"/>
      <c r="PSX18" s="110"/>
      <c r="PSY18" s="110"/>
      <c r="PSZ18" s="110"/>
      <c r="PTA18" s="110"/>
      <c r="PTB18" s="110"/>
      <c r="PTC18" s="110"/>
      <c r="PTD18" s="110"/>
      <c r="PTE18" s="110"/>
      <c r="PTF18" s="110"/>
      <c r="PTG18" s="110"/>
      <c r="PTH18" s="110"/>
      <c r="PTI18" s="110"/>
      <c r="PTJ18" s="110"/>
      <c r="PTK18" s="110"/>
      <c r="PTL18" s="110"/>
      <c r="PTM18" s="110"/>
      <c r="PTN18" s="110"/>
      <c r="PTO18" s="110"/>
      <c r="PTP18" s="110"/>
      <c r="PTQ18" s="110"/>
      <c r="PTR18" s="110"/>
      <c r="PTS18" s="110"/>
      <c r="PTT18" s="110"/>
      <c r="PTU18" s="110"/>
      <c r="PTV18" s="110"/>
      <c r="PTW18" s="110"/>
      <c r="PTX18" s="110"/>
      <c r="PTY18" s="110"/>
      <c r="PTZ18" s="110"/>
      <c r="PUA18" s="110"/>
      <c r="PUB18" s="110"/>
      <c r="PUC18" s="110"/>
      <c r="PUD18" s="110"/>
      <c r="PUE18" s="110"/>
      <c r="PUF18" s="110"/>
      <c r="PUG18" s="110"/>
      <c r="PUH18" s="110"/>
      <c r="PUI18" s="110"/>
      <c r="PUJ18" s="110"/>
      <c r="PUK18" s="110"/>
      <c r="PUL18" s="110"/>
      <c r="PUM18" s="110"/>
      <c r="PUN18" s="110"/>
      <c r="PUO18" s="110"/>
      <c r="PUP18" s="110"/>
      <c r="PUQ18" s="110"/>
      <c r="PUR18" s="110"/>
      <c r="PUS18" s="110"/>
      <c r="PUT18" s="110"/>
      <c r="PUU18" s="110"/>
      <c r="PUV18" s="110"/>
      <c r="PUW18" s="110"/>
      <c r="PUX18" s="110"/>
      <c r="PUY18" s="110"/>
      <c r="PUZ18" s="110"/>
      <c r="PVA18" s="110"/>
      <c r="PVB18" s="110"/>
      <c r="PVC18" s="110"/>
      <c r="PVD18" s="110"/>
      <c r="PVE18" s="110"/>
      <c r="PVF18" s="110"/>
      <c r="PVG18" s="110"/>
      <c r="PVH18" s="110"/>
      <c r="PVI18" s="110"/>
      <c r="PVJ18" s="110"/>
      <c r="PVK18" s="110"/>
      <c r="PVL18" s="110"/>
      <c r="PVM18" s="110"/>
      <c r="PVN18" s="110"/>
      <c r="PVO18" s="110"/>
      <c r="PVP18" s="110"/>
      <c r="PVQ18" s="110"/>
      <c r="PVR18" s="110"/>
      <c r="PVS18" s="110"/>
      <c r="PVT18" s="110"/>
      <c r="PVU18" s="110"/>
      <c r="PVV18" s="110"/>
      <c r="PVW18" s="110"/>
      <c r="PVX18" s="110"/>
      <c r="PVY18" s="110"/>
      <c r="PVZ18" s="110"/>
      <c r="PWA18" s="110"/>
      <c r="PWB18" s="110"/>
      <c r="PWC18" s="110"/>
      <c r="PWD18" s="110"/>
      <c r="PWE18" s="110"/>
      <c r="PWF18" s="110"/>
      <c r="PWG18" s="110"/>
      <c r="PWH18" s="110"/>
      <c r="PWI18" s="110"/>
      <c r="PWJ18" s="110"/>
      <c r="PWK18" s="110"/>
      <c r="PWL18" s="110"/>
      <c r="PWM18" s="110"/>
      <c r="PWN18" s="110"/>
      <c r="PWO18" s="110"/>
      <c r="PWP18" s="110"/>
      <c r="PWQ18" s="110"/>
      <c r="PWR18" s="110"/>
      <c r="PWS18" s="110"/>
      <c r="PWT18" s="110"/>
      <c r="PWU18" s="110"/>
      <c r="PWV18" s="110"/>
      <c r="PWW18" s="110"/>
      <c r="PWX18" s="110"/>
      <c r="PWY18" s="110"/>
      <c r="PWZ18" s="110"/>
      <c r="PXA18" s="110"/>
      <c r="PXB18" s="110"/>
      <c r="PXC18" s="110"/>
      <c r="PXD18" s="110"/>
      <c r="PXE18" s="110"/>
      <c r="PXF18" s="110"/>
      <c r="PXG18" s="110"/>
      <c r="PXH18" s="110"/>
      <c r="PXI18" s="110"/>
      <c r="PXJ18" s="110"/>
      <c r="PXK18" s="110"/>
      <c r="PXL18" s="110"/>
      <c r="PXM18" s="110"/>
      <c r="PXN18" s="110"/>
      <c r="PXO18" s="110"/>
      <c r="PXP18" s="110"/>
      <c r="PXQ18" s="110"/>
      <c r="PXR18" s="110"/>
      <c r="PXS18" s="110"/>
      <c r="PXT18" s="110"/>
      <c r="PXU18" s="110"/>
      <c r="PXV18" s="110"/>
      <c r="PXW18" s="110"/>
      <c r="PXX18" s="110"/>
      <c r="PXY18" s="110"/>
      <c r="PXZ18" s="110"/>
      <c r="PYA18" s="110"/>
      <c r="PYB18" s="110"/>
      <c r="PYC18" s="110"/>
      <c r="PYD18" s="110"/>
      <c r="PYE18" s="110"/>
      <c r="PYF18" s="110"/>
      <c r="PYG18" s="110"/>
      <c r="PYH18" s="110"/>
      <c r="PYI18" s="110"/>
      <c r="PYJ18" s="110"/>
      <c r="PYK18" s="110"/>
      <c r="PYL18" s="110"/>
      <c r="PYM18" s="110"/>
      <c r="PYN18" s="110"/>
      <c r="PYO18" s="110"/>
      <c r="PYP18" s="110"/>
      <c r="PYQ18" s="110"/>
      <c r="PYR18" s="110"/>
      <c r="PYS18" s="110"/>
      <c r="PYT18" s="110"/>
      <c r="PYU18" s="110"/>
      <c r="PYV18" s="110"/>
      <c r="PYW18" s="110"/>
      <c r="PYX18" s="110"/>
      <c r="PYY18" s="110"/>
      <c r="PYZ18" s="110"/>
      <c r="PZA18" s="110"/>
      <c r="PZB18" s="110"/>
      <c r="PZC18" s="110"/>
      <c r="PZD18" s="110"/>
      <c r="PZE18" s="110"/>
      <c r="PZF18" s="110"/>
      <c r="PZG18" s="110"/>
      <c r="PZH18" s="110"/>
      <c r="PZI18" s="110"/>
      <c r="PZJ18" s="110"/>
      <c r="PZK18" s="110"/>
      <c r="PZL18" s="110"/>
      <c r="PZM18" s="110"/>
      <c r="PZN18" s="110"/>
      <c r="PZO18" s="110"/>
      <c r="PZP18" s="110"/>
      <c r="PZQ18" s="110"/>
      <c r="PZR18" s="110"/>
      <c r="PZS18" s="110"/>
      <c r="PZT18" s="110"/>
      <c r="PZU18" s="110"/>
      <c r="PZV18" s="110"/>
      <c r="PZW18" s="110"/>
      <c r="PZX18" s="110"/>
      <c r="PZY18" s="110"/>
      <c r="PZZ18" s="110"/>
      <c r="QAA18" s="110"/>
      <c r="QAB18" s="110"/>
      <c r="QAC18" s="110"/>
      <c r="QAD18" s="110"/>
      <c r="QAE18" s="110"/>
      <c r="QAF18" s="110"/>
      <c r="QAG18" s="110"/>
      <c r="QAH18" s="110"/>
      <c r="QAI18" s="110"/>
      <c r="QAJ18" s="110"/>
      <c r="QAK18" s="110"/>
      <c r="QAL18" s="110"/>
      <c r="QAM18" s="110"/>
      <c r="QAN18" s="110"/>
      <c r="QAO18" s="110"/>
      <c r="QAP18" s="110"/>
      <c r="QAQ18" s="110"/>
      <c r="QAR18" s="110"/>
      <c r="QAS18" s="110"/>
      <c r="QAT18" s="110"/>
      <c r="QAU18" s="110"/>
      <c r="QAV18" s="110"/>
      <c r="QAW18" s="110"/>
      <c r="QAX18" s="110"/>
      <c r="QAY18" s="110"/>
      <c r="QAZ18" s="110"/>
      <c r="QBA18" s="110"/>
      <c r="QBB18" s="110"/>
      <c r="QBC18" s="110"/>
      <c r="QBD18" s="110"/>
      <c r="QBE18" s="110"/>
      <c r="QBF18" s="110"/>
      <c r="QBG18" s="110"/>
      <c r="QBH18" s="110"/>
      <c r="QBI18" s="110"/>
      <c r="QBJ18" s="110"/>
      <c r="QBK18" s="110"/>
      <c r="QBL18" s="110"/>
      <c r="QBM18" s="110"/>
      <c r="QBN18" s="110"/>
      <c r="QBO18" s="110"/>
      <c r="QBP18" s="110"/>
      <c r="QBQ18" s="110"/>
      <c r="QBR18" s="110"/>
      <c r="QBS18" s="110"/>
      <c r="QBT18" s="110"/>
      <c r="QBU18" s="110"/>
      <c r="QBV18" s="110"/>
      <c r="QBW18" s="110"/>
      <c r="QBX18" s="110"/>
      <c r="QBY18" s="110"/>
      <c r="QBZ18" s="110"/>
      <c r="QCA18" s="110"/>
      <c r="QCB18" s="110"/>
      <c r="QCC18" s="110"/>
      <c r="QCD18" s="110"/>
      <c r="QCE18" s="110"/>
      <c r="QCF18" s="110"/>
      <c r="QCG18" s="110"/>
      <c r="QCH18" s="110"/>
      <c r="QCI18" s="110"/>
      <c r="QCJ18" s="110"/>
      <c r="QCK18" s="110"/>
      <c r="QCL18" s="110"/>
      <c r="QCM18" s="110"/>
      <c r="QCN18" s="110"/>
      <c r="QCO18" s="110"/>
      <c r="QCP18" s="110"/>
      <c r="QCQ18" s="110"/>
      <c r="QCR18" s="110"/>
      <c r="QCS18" s="110"/>
      <c r="QCT18" s="110"/>
      <c r="QCU18" s="110"/>
      <c r="QCV18" s="110"/>
      <c r="QCW18" s="110"/>
      <c r="QCX18" s="110"/>
      <c r="QCY18" s="110"/>
      <c r="QCZ18" s="110"/>
      <c r="QDA18" s="110"/>
      <c r="QDB18" s="110"/>
      <c r="QDC18" s="110"/>
      <c r="QDD18" s="110"/>
      <c r="QDE18" s="110"/>
      <c r="QDF18" s="110"/>
      <c r="QDG18" s="110"/>
      <c r="QDH18" s="110"/>
      <c r="QDI18" s="110"/>
      <c r="QDJ18" s="110"/>
      <c r="QDK18" s="110"/>
      <c r="QDL18" s="110"/>
      <c r="QDM18" s="110"/>
      <c r="QDN18" s="110"/>
      <c r="QDO18" s="110"/>
      <c r="QDP18" s="110"/>
      <c r="QDQ18" s="110"/>
      <c r="QDR18" s="110"/>
      <c r="QDS18" s="110"/>
      <c r="QDT18" s="110"/>
      <c r="QDU18" s="110"/>
      <c r="QDV18" s="110"/>
      <c r="QDW18" s="110"/>
      <c r="QDX18" s="110"/>
      <c r="QDY18" s="110"/>
      <c r="QDZ18" s="110"/>
      <c r="QEA18" s="110"/>
      <c r="QEB18" s="110"/>
      <c r="QEC18" s="110"/>
      <c r="QED18" s="110"/>
      <c r="QEE18" s="110"/>
      <c r="QEF18" s="110"/>
      <c r="QEG18" s="110"/>
      <c r="QEH18" s="110"/>
      <c r="QEI18" s="110"/>
      <c r="QEJ18" s="110"/>
      <c r="QEK18" s="110"/>
      <c r="QEL18" s="110"/>
      <c r="QEM18" s="110"/>
      <c r="QEN18" s="110"/>
      <c r="QEO18" s="110"/>
      <c r="QEP18" s="110"/>
      <c r="QEQ18" s="110"/>
      <c r="QER18" s="110"/>
      <c r="QES18" s="110"/>
      <c r="QET18" s="110"/>
      <c r="QEU18" s="110"/>
      <c r="QEV18" s="110"/>
      <c r="QEW18" s="110"/>
      <c r="QEX18" s="110"/>
      <c r="QEY18" s="110"/>
      <c r="QEZ18" s="110"/>
      <c r="QFA18" s="110"/>
      <c r="QFB18" s="110"/>
      <c r="QFC18" s="110"/>
      <c r="QFD18" s="110"/>
      <c r="QFE18" s="110"/>
      <c r="QFF18" s="110"/>
      <c r="QFG18" s="110"/>
      <c r="QFH18" s="110"/>
      <c r="QFI18" s="110"/>
      <c r="QFJ18" s="110"/>
      <c r="QFK18" s="110"/>
      <c r="QFL18" s="110"/>
      <c r="QFM18" s="110"/>
      <c r="QFN18" s="110"/>
      <c r="QFO18" s="110"/>
      <c r="QFP18" s="110"/>
      <c r="QFQ18" s="110"/>
      <c r="QFR18" s="110"/>
      <c r="QFS18" s="110"/>
      <c r="QFT18" s="110"/>
      <c r="QFU18" s="110"/>
      <c r="QFV18" s="110"/>
      <c r="QFW18" s="110"/>
      <c r="QFX18" s="110"/>
      <c r="QFY18" s="110"/>
      <c r="QFZ18" s="110"/>
      <c r="QGA18" s="110"/>
      <c r="QGB18" s="110"/>
      <c r="QGC18" s="110"/>
      <c r="QGD18" s="110"/>
      <c r="QGE18" s="110"/>
      <c r="QGF18" s="110"/>
      <c r="QGG18" s="110"/>
      <c r="QGH18" s="110"/>
      <c r="QGI18" s="110"/>
      <c r="QGJ18" s="110"/>
      <c r="QGK18" s="110"/>
      <c r="QGL18" s="110"/>
      <c r="QGM18" s="110"/>
      <c r="QGN18" s="110"/>
      <c r="QGO18" s="110"/>
      <c r="QGP18" s="110"/>
      <c r="QGQ18" s="110"/>
      <c r="QGR18" s="110"/>
      <c r="QGS18" s="110"/>
      <c r="QGT18" s="110"/>
      <c r="QGU18" s="110"/>
      <c r="QGV18" s="110"/>
      <c r="QGW18" s="110"/>
      <c r="QGX18" s="110"/>
      <c r="QGY18" s="110"/>
      <c r="QGZ18" s="110"/>
      <c r="QHA18" s="110"/>
      <c r="QHB18" s="110"/>
      <c r="QHC18" s="110"/>
      <c r="QHD18" s="110"/>
      <c r="QHE18" s="110"/>
      <c r="QHF18" s="110"/>
      <c r="QHG18" s="110"/>
      <c r="QHH18" s="110"/>
      <c r="QHI18" s="110"/>
      <c r="QHJ18" s="110"/>
      <c r="QHK18" s="110"/>
      <c r="QHL18" s="110"/>
      <c r="QHM18" s="110"/>
      <c r="QHN18" s="110"/>
      <c r="QHO18" s="110"/>
      <c r="QHP18" s="110"/>
      <c r="QHQ18" s="110"/>
      <c r="QHR18" s="110"/>
      <c r="QHS18" s="110"/>
      <c r="QHT18" s="110"/>
      <c r="QHU18" s="110"/>
      <c r="QHV18" s="110"/>
      <c r="QHW18" s="110"/>
      <c r="QHX18" s="110"/>
      <c r="QHY18" s="110"/>
      <c r="QHZ18" s="110"/>
      <c r="QIA18" s="110"/>
      <c r="QIB18" s="110"/>
      <c r="QIC18" s="110"/>
      <c r="QID18" s="110"/>
      <c r="QIE18" s="110"/>
      <c r="QIF18" s="110"/>
      <c r="QIG18" s="110"/>
      <c r="QIH18" s="110"/>
      <c r="QII18" s="110"/>
      <c r="QIJ18" s="110"/>
      <c r="QIK18" s="110"/>
      <c r="QIL18" s="110"/>
      <c r="QIM18" s="110"/>
      <c r="QIN18" s="110"/>
      <c r="QIO18" s="110"/>
      <c r="QIP18" s="110"/>
      <c r="QIQ18" s="110"/>
      <c r="QIR18" s="110"/>
      <c r="QIS18" s="110"/>
      <c r="QIT18" s="110"/>
      <c r="QIU18" s="110"/>
      <c r="QIV18" s="110"/>
      <c r="QIW18" s="110"/>
      <c r="QIX18" s="110"/>
      <c r="QIY18" s="110"/>
      <c r="QIZ18" s="110"/>
      <c r="QJA18" s="110"/>
      <c r="QJB18" s="110"/>
      <c r="QJC18" s="110"/>
      <c r="QJD18" s="110"/>
      <c r="QJE18" s="110"/>
      <c r="QJF18" s="110"/>
      <c r="QJG18" s="110"/>
      <c r="QJH18" s="110"/>
      <c r="QJI18" s="110"/>
      <c r="QJJ18" s="110"/>
      <c r="QJK18" s="110"/>
      <c r="QJL18" s="110"/>
      <c r="QJM18" s="110"/>
      <c r="QJN18" s="110"/>
      <c r="QJO18" s="110"/>
      <c r="QJP18" s="110"/>
      <c r="QJQ18" s="110"/>
      <c r="QJR18" s="110"/>
      <c r="QJS18" s="110"/>
      <c r="QJT18" s="110"/>
      <c r="QJU18" s="110"/>
      <c r="QJV18" s="110"/>
      <c r="QJW18" s="110"/>
      <c r="QJX18" s="110"/>
      <c r="QJY18" s="110"/>
      <c r="QJZ18" s="110"/>
      <c r="QKA18" s="110"/>
      <c r="QKB18" s="110"/>
      <c r="QKC18" s="110"/>
      <c r="QKD18" s="110"/>
      <c r="QKE18" s="110"/>
      <c r="QKF18" s="110"/>
      <c r="QKG18" s="110"/>
      <c r="QKH18" s="110"/>
      <c r="QKI18" s="110"/>
      <c r="QKJ18" s="110"/>
      <c r="QKK18" s="110"/>
      <c r="QKL18" s="110"/>
      <c r="QKM18" s="110"/>
      <c r="QKN18" s="110"/>
      <c r="QKO18" s="110"/>
      <c r="QKP18" s="110"/>
      <c r="QKQ18" s="110"/>
      <c r="QKR18" s="110"/>
      <c r="QKS18" s="110"/>
      <c r="QKT18" s="110"/>
      <c r="QKU18" s="110"/>
      <c r="QKV18" s="110"/>
      <c r="QKW18" s="110"/>
      <c r="QKX18" s="110"/>
      <c r="QKY18" s="110"/>
      <c r="QKZ18" s="110"/>
      <c r="QLA18" s="110"/>
      <c r="QLB18" s="110"/>
      <c r="QLC18" s="110"/>
      <c r="QLD18" s="110"/>
      <c r="QLE18" s="110"/>
      <c r="QLF18" s="110"/>
      <c r="QLG18" s="110"/>
      <c r="QLH18" s="110"/>
      <c r="QLI18" s="110"/>
      <c r="QLJ18" s="110"/>
      <c r="QLK18" s="110"/>
      <c r="QLL18" s="110"/>
      <c r="QLM18" s="110"/>
      <c r="QLN18" s="110"/>
      <c r="QLO18" s="110"/>
      <c r="QLP18" s="110"/>
      <c r="QLQ18" s="110"/>
      <c r="QLR18" s="110"/>
      <c r="QLS18" s="110"/>
      <c r="QLT18" s="110"/>
      <c r="QLU18" s="110"/>
      <c r="QLV18" s="110"/>
      <c r="QLW18" s="110"/>
      <c r="QLX18" s="110"/>
      <c r="QLY18" s="110"/>
      <c r="QLZ18" s="110"/>
      <c r="QMA18" s="110"/>
      <c r="QMB18" s="110"/>
      <c r="QMC18" s="110"/>
      <c r="QMD18" s="110"/>
      <c r="QME18" s="110"/>
      <c r="QMF18" s="110"/>
      <c r="QMG18" s="110"/>
      <c r="QMH18" s="110"/>
      <c r="QMI18" s="110"/>
      <c r="QMJ18" s="110"/>
      <c r="QMK18" s="110"/>
      <c r="QML18" s="110"/>
      <c r="QMM18" s="110"/>
      <c r="QMN18" s="110"/>
      <c r="QMO18" s="110"/>
      <c r="QMP18" s="110"/>
      <c r="QMQ18" s="110"/>
      <c r="QMR18" s="110"/>
      <c r="QMS18" s="110"/>
      <c r="QMT18" s="110"/>
      <c r="QMU18" s="110"/>
      <c r="QMV18" s="110"/>
      <c r="QMW18" s="110"/>
      <c r="QMX18" s="110"/>
      <c r="QMY18" s="110"/>
      <c r="QMZ18" s="110"/>
      <c r="QNA18" s="110"/>
      <c r="QNB18" s="110"/>
      <c r="QNC18" s="110"/>
      <c r="QND18" s="110"/>
      <c r="QNE18" s="110"/>
      <c r="QNF18" s="110"/>
      <c r="QNG18" s="110"/>
      <c r="QNH18" s="110"/>
      <c r="QNI18" s="110"/>
      <c r="QNJ18" s="110"/>
      <c r="QNK18" s="110"/>
      <c r="QNL18" s="110"/>
      <c r="QNM18" s="110"/>
      <c r="QNN18" s="110"/>
      <c r="QNO18" s="110"/>
      <c r="QNP18" s="110"/>
      <c r="QNQ18" s="110"/>
      <c r="QNR18" s="110"/>
      <c r="QNS18" s="110"/>
      <c r="QNT18" s="110"/>
      <c r="QNU18" s="110"/>
      <c r="QNV18" s="110"/>
      <c r="QNW18" s="110"/>
      <c r="QNX18" s="110"/>
      <c r="QNY18" s="110"/>
      <c r="QNZ18" s="110"/>
      <c r="QOA18" s="110"/>
      <c r="QOB18" s="110"/>
      <c r="QOC18" s="110"/>
      <c r="QOD18" s="110"/>
      <c r="QOE18" s="110"/>
      <c r="QOF18" s="110"/>
      <c r="QOG18" s="110"/>
      <c r="QOH18" s="110"/>
      <c r="QOI18" s="110"/>
      <c r="QOJ18" s="110"/>
      <c r="QOK18" s="110"/>
      <c r="QOL18" s="110"/>
      <c r="QOM18" s="110"/>
      <c r="QON18" s="110"/>
      <c r="QOO18" s="110"/>
      <c r="QOP18" s="110"/>
      <c r="QOQ18" s="110"/>
      <c r="QOR18" s="110"/>
      <c r="QOS18" s="110"/>
      <c r="QOT18" s="110"/>
      <c r="QOU18" s="110"/>
      <c r="QOV18" s="110"/>
      <c r="QOW18" s="110"/>
      <c r="QOX18" s="110"/>
      <c r="QOY18" s="110"/>
      <c r="QOZ18" s="110"/>
      <c r="QPA18" s="110"/>
      <c r="QPB18" s="110"/>
      <c r="QPC18" s="110"/>
      <c r="QPD18" s="110"/>
      <c r="QPE18" s="110"/>
      <c r="QPF18" s="110"/>
      <c r="QPG18" s="110"/>
      <c r="QPH18" s="110"/>
      <c r="QPI18" s="110"/>
      <c r="QPJ18" s="110"/>
      <c r="QPK18" s="110"/>
      <c r="QPL18" s="110"/>
      <c r="QPM18" s="110"/>
      <c r="QPN18" s="110"/>
      <c r="QPO18" s="110"/>
      <c r="QPP18" s="110"/>
      <c r="QPQ18" s="110"/>
      <c r="QPR18" s="110"/>
      <c r="QPS18" s="110"/>
      <c r="QPT18" s="110"/>
      <c r="QPU18" s="110"/>
      <c r="QPV18" s="110"/>
      <c r="QPW18" s="110"/>
      <c r="QPX18" s="110"/>
      <c r="QPY18" s="110"/>
      <c r="QPZ18" s="110"/>
      <c r="QQA18" s="110"/>
      <c r="QQB18" s="110"/>
      <c r="QQC18" s="110"/>
      <c r="QQD18" s="110"/>
      <c r="QQE18" s="110"/>
      <c r="QQF18" s="110"/>
      <c r="QQG18" s="110"/>
      <c r="QQH18" s="110"/>
      <c r="QQI18" s="110"/>
      <c r="QQJ18" s="110"/>
      <c r="QQK18" s="110"/>
      <c r="QQL18" s="110"/>
      <c r="QQM18" s="110"/>
      <c r="QQN18" s="110"/>
      <c r="QQO18" s="110"/>
      <c r="QQP18" s="110"/>
      <c r="QQQ18" s="110"/>
      <c r="QQR18" s="110"/>
      <c r="QQS18" s="110"/>
      <c r="QQT18" s="110"/>
      <c r="QQU18" s="110"/>
      <c r="QQV18" s="110"/>
      <c r="QQW18" s="110"/>
      <c r="QQX18" s="110"/>
      <c r="QQY18" s="110"/>
      <c r="QQZ18" s="110"/>
      <c r="QRA18" s="110"/>
      <c r="QRB18" s="110"/>
      <c r="QRC18" s="110"/>
      <c r="QRD18" s="110"/>
      <c r="QRE18" s="110"/>
      <c r="QRF18" s="110"/>
      <c r="QRG18" s="110"/>
      <c r="QRH18" s="110"/>
      <c r="QRI18" s="110"/>
      <c r="QRJ18" s="110"/>
      <c r="QRK18" s="110"/>
      <c r="QRL18" s="110"/>
      <c r="QRM18" s="110"/>
      <c r="QRN18" s="110"/>
      <c r="QRO18" s="110"/>
      <c r="QRP18" s="110"/>
      <c r="QRQ18" s="110"/>
      <c r="QRR18" s="110"/>
      <c r="QRS18" s="110"/>
      <c r="QRT18" s="110"/>
      <c r="QRU18" s="110"/>
      <c r="QRV18" s="110"/>
      <c r="QRW18" s="110"/>
      <c r="QRX18" s="110"/>
      <c r="QRY18" s="110"/>
      <c r="QRZ18" s="110"/>
      <c r="QSA18" s="110"/>
      <c r="QSB18" s="110"/>
      <c r="QSC18" s="110"/>
      <c r="QSD18" s="110"/>
      <c r="QSE18" s="110"/>
      <c r="QSF18" s="110"/>
      <c r="QSG18" s="110"/>
      <c r="QSH18" s="110"/>
      <c r="QSI18" s="110"/>
      <c r="QSJ18" s="110"/>
      <c r="QSK18" s="110"/>
      <c r="QSL18" s="110"/>
      <c r="QSM18" s="110"/>
      <c r="QSN18" s="110"/>
      <c r="QSO18" s="110"/>
      <c r="QSP18" s="110"/>
      <c r="QSQ18" s="110"/>
      <c r="QSR18" s="110"/>
      <c r="QSS18" s="110"/>
      <c r="QST18" s="110"/>
      <c r="QSU18" s="110"/>
      <c r="QSV18" s="110"/>
      <c r="QSW18" s="110"/>
      <c r="QSX18" s="110"/>
      <c r="QSY18" s="110"/>
      <c r="QSZ18" s="110"/>
      <c r="QTA18" s="110"/>
      <c r="QTB18" s="110"/>
      <c r="QTC18" s="110"/>
      <c r="QTD18" s="110"/>
      <c r="QTE18" s="110"/>
      <c r="QTF18" s="110"/>
      <c r="QTG18" s="110"/>
      <c r="QTH18" s="110"/>
      <c r="QTI18" s="110"/>
      <c r="QTJ18" s="110"/>
      <c r="QTK18" s="110"/>
      <c r="QTL18" s="110"/>
      <c r="QTM18" s="110"/>
      <c r="QTN18" s="110"/>
      <c r="QTO18" s="110"/>
      <c r="QTP18" s="110"/>
      <c r="QTQ18" s="110"/>
      <c r="QTR18" s="110"/>
      <c r="QTS18" s="110"/>
      <c r="QTT18" s="110"/>
      <c r="QTU18" s="110"/>
      <c r="QTV18" s="110"/>
      <c r="QTW18" s="110"/>
      <c r="QTX18" s="110"/>
      <c r="QTY18" s="110"/>
      <c r="QTZ18" s="110"/>
      <c r="QUA18" s="110"/>
      <c r="QUB18" s="110"/>
      <c r="QUC18" s="110"/>
      <c r="QUD18" s="110"/>
      <c r="QUE18" s="110"/>
      <c r="QUF18" s="110"/>
      <c r="QUG18" s="110"/>
      <c r="QUH18" s="110"/>
      <c r="QUI18" s="110"/>
      <c r="QUJ18" s="110"/>
      <c r="QUK18" s="110"/>
      <c r="QUL18" s="110"/>
      <c r="QUM18" s="110"/>
      <c r="QUN18" s="110"/>
      <c r="QUO18" s="110"/>
      <c r="QUP18" s="110"/>
      <c r="QUQ18" s="110"/>
      <c r="QUR18" s="110"/>
      <c r="QUS18" s="110"/>
      <c r="QUT18" s="110"/>
      <c r="QUU18" s="110"/>
      <c r="QUV18" s="110"/>
      <c r="QUW18" s="110"/>
      <c r="QUX18" s="110"/>
      <c r="QUY18" s="110"/>
      <c r="QUZ18" s="110"/>
      <c r="QVA18" s="110"/>
      <c r="QVB18" s="110"/>
      <c r="QVC18" s="110"/>
      <c r="QVD18" s="110"/>
      <c r="QVE18" s="110"/>
      <c r="QVF18" s="110"/>
      <c r="QVG18" s="110"/>
      <c r="QVH18" s="110"/>
      <c r="QVI18" s="110"/>
      <c r="QVJ18" s="110"/>
      <c r="QVK18" s="110"/>
      <c r="QVL18" s="110"/>
      <c r="QVM18" s="110"/>
      <c r="QVN18" s="110"/>
      <c r="QVO18" s="110"/>
      <c r="QVP18" s="110"/>
      <c r="QVQ18" s="110"/>
      <c r="QVR18" s="110"/>
      <c r="QVS18" s="110"/>
      <c r="QVT18" s="110"/>
      <c r="QVU18" s="110"/>
      <c r="QVV18" s="110"/>
      <c r="QVW18" s="110"/>
      <c r="QVX18" s="110"/>
      <c r="QVY18" s="110"/>
      <c r="QVZ18" s="110"/>
      <c r="QWA18" s="110"/>
      <c r="QWB18" s="110"/>
      <c r="QWC18" s="110"/>
      <c r="QWD18" s="110"/>
      <c r="QWE18" s="110"/>
      <c r="QWF18" s="110"/>
      <c r="QWG18" s="110"/>
      <c r="QWH18" s="110"/>
      <c r="QWI18" s="110"/>
      <c r="QWJ18" s="110"/>
      <c r="QWK18" s="110"/>
      <c r="QWL18" s="110"/>
      <c r="QWM18" s="110"/>
      <c r="QWN18" s="110"/>
      <c r="QWO18" s="110"/>
      <c r="QWP18" s="110"/>
      <c r="QWQ18" s="110"/>
      <c r="QWR18" s="110"/>
      <c r="QWS18" s="110"/>
      <c r="QWT18" s="110"/>
      <c r="QWU18" s="110"/>
      <c r="QWV18" s="110"/>
      <c r="QWW18" s="110"/>
      <c r="QWX18" s="110"/>
      <c r="QWY18" s="110"/>
      <c r="QWZ18" s="110"/>
      <c r="QXA18" s="110"/>
      <c r="QXB18" s="110"/>
      <c r="QXC18" s="110"/>
      <c r="QXD18" s="110"/>
      <c r="QXE18" s="110"/>
      <c r="QXF18" s="110"/>
      <c r="QXG18" s="110"/>
      <c r="QXH18" s="110"/>
      <c r="QXI18" s="110"/>
      <c r="QXJ18" s="110"/>
      <c r="QXK18" s="110"/>
      <c r="QXL18" s="110"/>
      <c r="QXM18" s="110"/>
      <c r="QXN18" s="110"/>
      <c r="QXO18" s="110"/>
      <c r="QXP18" s="110"/>
      <c r="QXQ18" s="110"/>
      <c r="QXR18" s="110"/>
      <c r="QXS18" s="110"/>
      <c r="QXT18" s="110"/>
      <c r="QXU18" s="110"/>
      <c r="QXV18" s="110"/>
      <c r="QXW18" s="110"/>
      <c r="QXX18" s="110"/>
      <c r="QXY18" s="110"/>
      <c r="QXZ18" s="110"/>
      <c r="QYA18" s="110"/>
      <c r="QYB18" s="110"/>
      <c r="QYC18" s="110"/>
      <c r="QYD18" s="110"/>
      <c r="QYE18" s="110"/>
      <c r="QYF18" s="110"/>
      <c r="QYG18" s="110"/>
      <c r="QYH18" s="110"/>
      <c r="QYI18" s="110"/>
      <c r="QYJ18" s="110"/>
      <c r="QYK18" s="110"/>
      <c r="QYL18" s="110"/>
      <c r="QYM18" s="110"/>
      <c r="QYN18" s="110"/>
      <c r="QYO18" s="110"/>
      <c r="QYP18" s="110"/>
      <c r="QYQ18" s="110"/>
      <c r="QYR18" s="110"/>
      <c r="QYS18" s="110"/>
      <c r="QYT18" s="110"/>
      <c r="QYU18" s="110"/>
      <c r="QYV18" s="110"/>
      <c r="QYW18" s="110"/>
      <c r="QYX18" s="110"/>
      <c r="QYY18" s="110"/>
      <c r="QYZ18" s="110"/>
      <c r="QZA18" s="110"/>
      <c r="QZB18" s="110"/>
      <c r="QZC18" s="110"/>
      <c r="QZD18" s="110"/>
      <c r="QZE18" s="110"/>
      <c r="QZF18" s="110"/>
      <c r="QZG18" s="110"/>
      <c r="QZH18" s="110"/>
      <c r="QZI18" s="110"/>
      <c r="QZJ18" s="110"/>
      <c r="QZK18" s="110"/>
      <c r="QZL18" s="110"/>
      <c r="QZM18" s="110"/>
      <c r="QZN18" s="110"/>
      <c r="QZO18" s="110"/>
      <c r="QZP18" s="110"/>
      <c r="QZQ18" s="110"/>
      <c r="QZR18" s="110"/>
      <c r="QZS18" s="110"/>
      <c r="QZT18" s="110"/>
      <c r="QZU18" s="110"/>
      <c r="QZV18" s="110"/>
      <c r="QZW18" s="110"/>
      <c r="QZX18" s="110"/>
      <c r="QZY18" s="110"/>
      <c r="QZZ18" s="110"/>
      <c r="RAA18" s="110"/>
      <c r="RAB18" s="110"/>
      <c r="RAC18" s="110"/>
      <c r="RAD18" s="110"/>
      <c r="RAE18" s="110"/>
      <c r="RAF18" s="110"/>
      <c r="RAG18" s="110"/>
      <c r="RAH18" s="110"/>
      <c r="RAI18" s="110"/>
      <c r="RAJ18" s="110"/>
      <c r="RAK18" s="110"/>
      <c r="RAL18" s="110"/>
      <c r="RAM18" s="110"/>
      <c r="RAN18" s="110"/>
      <c r="RAO18" s="110"/>
      <c r="RAP18" s="110"/>
      <c r="RAQ18" s="110"/>
      <c r="RAR18" s="110"/>
      <c r="RAS18" s="110"/>
      <c r="RAT18" s="110"/>
      <c r="RAU18" s="110"/>
      <c r="RAV18" s="110"/>
      <c r="RAW18" s="110"/>
      <c r="RAX18" s="110"/>
      <c r="RAY18" s="110"/>
      <c r="RAZ18" s="110"/>
      <c r="RBA18" s="110"/>
      <c r="RBB18" s="110"/>
      <c r="RBC18" s="110"/>
      <c r="RBD18" s="110"/>
      <c r="RBE18" s="110"/>
      <c r="RBF18" s="110"/>
      <c r="RBG18" s="110"/>
      <c r="RBH18" s="110"/>
      <c r="RBI18" s="110"/>
      <c r="RBJ18" s="110"/>
      <c r="RBK18" s="110"/>
      <c r="RBL18" s="110"/>
      <c r="RBM18" s="110"/>
      <c r="RBN18" s="110"/>
      <c r="RBO18" s="110"/>
      <c r="RBP18" s="110"/>
      <c r="RBQ18" s="110"/>
      <c r="RBR18" s="110"/>
      <c r="RBS18" s="110"/>
      <c r="RBT18" s="110"/>
      <c r="RBU18" s="110"/>
      <c r="RBV18" s="110"/>
      <c r="RBW18" s="110"/>
      <c r="RBX18" s="110"/>
      <c r="RBY18" s="110"/>
      <c r="RBZ18" s="110"/>
      <c r="RCA18" s="110"/>
      <c r="RCB18" s="110"/>
      <c r="RCC18" s="110"/>
      <c r="RCD18" s="110"/>
      <c r="RCE18" s="110"/>
      <c r="RCF18" s="110"/>
      <c r="RCG18" s="110"/>
      <c r="RCH18" s="110"/>
      <c r="RCI18" s="110"/>
      <c r="RCJ18" s="110"/>
      <c r="RCK18" s="110"/>
      <c r="RCL18" s="110"/>
      <c r="RCM18" s="110"/>
      <c r="RCN18" s="110"/>
      <c r="RCO18" s="110"/>
      <c r="RCP18" s="110"/>
      <c r="RCQ18" s="110"/>
      <c r="RCR18" s="110"/>
      <c r="RCS18" s="110"/>
      <c r="RCT18" s="110"/>
      <c r="RCU18" s="110"/>
      <c r="RCV18" s="110"/>
      <c r="RCW18" s="110"/>
      <c r="RCX18" s="110"/>
      <c r="RCY18" s="110"/>
      <c r="RCZ18" s="110"/>
      <c r="RDA18" s="110"/>
      <c r="RDB18" s="110"/>
      <c r="RDC18" s="110"/>
      <c r="RDD18" s="110"/>
      <c r="RDE18" s="110"/>
      <c r="RDF18" s="110"/>
      <c r="RDG18" s="110"/>
      <c r="RDH18" s="110"/>
      <c r="RDI18" s="110"/>
      <c r="RDJ18" s="110"/>
      <c r="RDK18" s="110"/>
      <c r="RDL18" s="110"/>
      <c r="RDM18" s="110"/>
      <c r="RDN18" s="110"/>
      <c r="RDO18" s="110"/>
      <c r="RDP18" s="110"/>
      <c r="RDQ18" s="110"/>
      <c r="RDR18" s="110"/>
      <c r="RDS18" s="110"/>
      <c r="RDT18" s="110"/>
      <c r="RDU18" s="110"/>
      <c r="RDV18" s="110"/>
      <c r="RDW18" s="110"/>
      <c r="RDX18" s="110"/>
      <c r="RDY18" s="110"/>
      <c r="RDZ18" s="110"/>
      <c r="REA18" s="110"/>
      <c r="REB18" s="110"/>
      <c r="REC18" s="110"/>
      <c r="RED18" s="110"/>
      <c r="REE18" s="110"/>
      <c r="REF18" s="110"/>
      <c r="REG18" s="110"/>
      <c r="REH18" s="110"/>
      <c r="REI18" s="110"/>
      <c r="REJ18" s="110"/>
      <c r="REK18" s="110"/>
      <c r="REL18" s="110"/>
      <c r="REM18" s="110"/>
      <c r="REN18" s="110"/>
      <c r="REO18" s="110"/>
      <c r="REP18" s="110"/>
      <c r="REQ18" s="110"/>
      <c r="RER18" s="110"/>
      <c r="RES18" s="110"/>
      <c r="RET18" s="110"/>
      <c r="REU18" s="110"/>
      <c r="REV18" s="110"/>
      <c r="REW18" s="110"/>
      <c r="REX18" s="110"/>
      <c r="REY18" s="110"/>
      <c r="REZ18" s="110"/>
      <c r="RFA18" s="110"/>
      <c r="RFB18" s="110"/>
      <c r="RFC18" s="110"/>
      <c r="RFD18" s="110"/>
      <c r="RFE18" s="110"/>
      <c r="RFF18" s="110"/>
      <c r="RFG18" s="110"/>
      <c r="RFH18" s="110"/>
      <c r="RFI18" s="110"/>
      <c r="RFJ18" s="110"/>
      <c r="RFK18" s="110"/>
      <c r="RFL18" s="110"/>
      <c r="RFM18" s="110"/>
      <c r="RFN18" s="110"/>
      <c r="RFO18" s="110"/>
      <c r="RFP18" s="110"/>
      <c r="RFQ18" s="110"/>
      <c r="RFR18" s="110"/>
      <c r="RFS18" s="110"/>
      <c r="RFT18" s="110"/>
      <c r="RFU18" s="110"/>
      <c r="RFV18" s="110"/>
      <c r="RFW18" s="110"/>
      <c r="RFX18" s="110"/>
      <c r="RFY18" s="110"/>
      <c r="RFZ18" s="110"/>
      <c r="RGA18" s="110"/>
      <c r="RGB18" s="110"/>
      <c r="RGC18" s="110"/>
      <c r="RGD18" s="110"/>
      <c r="RGE18" s="110"/>
      <c r="RGF18" s="110"/>
      <c r="RGG18" s="110"/>
      <c r="RGH18" s="110"/>
      <c r="RGI18" s="110"/>
      <c r="RGJ18" s="110"/>
      <c r="RGK18" s="110"/>
      <c r="RGL18" s="110"/>
      <c r="RGM18" s="110"/>
      <c r="RGN18" s="110"/>
      <c r="RGO18" s="110"/>
      <c r="RGP18" s="110"/>
      <c r="RGQ18" s="110"/>
      <c r="RGR18" s="110"/>
      <c r="RGS18" s="110"/>
      <c r="RGT18" s="110"/>
      <c r="RGU18" s="110"/>
      <c r="RGV18" s="110"/>
      <c r="RGW18" s="110"/>
      <c r="RGX18" s="110"/>
      <c r="RGY18" s="110"/>
      <c r="RGZ18" s="110"/>
      <c r="RHA18" s="110"/>
      <c r="RHB18" s="110"/>
      <c r="RHC18" s="110"/>
      <c r="RHD18" s="110"/>
      <c r="RHE18" s="110"/>
      <c r="RHF18" s="110"/>
      <c r="RHG18" s="110"/>
      <c r="RHH18" s="110"/>
      <c r="RHI18" s="110"/>
      <c r="RHJ18" s="110"/>
      <c r="RHK18" s="110"/>
      <c r="RHL18" s="110"/>
      <c r="RHM18" s="110"/>
      <c r="RHN18" s="110"/>
      <c r="RHO18" s="110"/>
      <c r="RHP18" s="110"/>
      <c r="RHQ18" s="110"/>
      <c r="RHR18" s="110"/>
      <c r="RHS18" s="110"/>
      <c r="RHT18" s="110"/>
      <c r="RHU18" s="110"/>
      <c r="RHV18" s="110"/>
      <c r="RHW18" s="110"/>
      <c r="RHX18" s="110"/>
      <c r="RHY18" s="110"/>
      <c r="RHZ18" s="110"/>
      <c r="RIA18" s="110"/>
      <c r="RIB18" s="110"/>
      <c r="RIC18" s="110"/>
      <c r="RID18" s="110"/>
      <c r="RIE18" s="110"/>
      <c r="RIF18" s="110"/>
      <c r="RIG18" s="110"/>
      <c r="RIH18" s="110"/>
      <c r="RII18" s="110"/>
      <c r="RIJ18" s="110"/>
      <c r="RIK18" s="110"/>
      <c r="RIL18" s="110"/>
      <c r="RIM18" s="110"/>
      <c r="RIN18" s="110"/>
      <c r="RIO18" s="110"/>
      <c r="RIP18" s="110"/>
      <c r="RIQ18" s="110"/>
      <c r="RIR18" s="110"/>
      <c r="RIS18" s="110"/>
      <c r="RIT18" s="110"/>
      <c r="RIU18" s="110"/>
      <c r="RIV18" s="110"/>
      <c r="RIW18" s="110"/>
      <c r="RIX18" s="110"/>
      <c r="RIY18" s="110"/>
      <c r="RIZ18" s="110"/>
      <c r="RJA18" s="110"/>
      <c r="RJB18" s="110"/>
      <c r="RJC18" s="110"/>
      <c r="RJD18" s="110"/>
      <c r="RJE18" s="110"/>
      <c r="RJF18" s="110"/>
      <c r="RJG18" s="110"/>
      <c r="RJH18" s="110"/>
      <c r="RJI18" s="110"/>
      <c r="RJJ18" s="110"/>
      <c r="RJK18" s="110"/>
      <c r="RJL18" s="110"/>
      <c r="RJM18" s="110"/>
      <c r="RJN18" s="110"/>
      <c r="RJO18" s="110"/>
      <c r="RJP18" s="110"/>
      <c r="RJQ18" s="110"/>
      <c r="RJR18" s="110"/>
      <c r="RJS18" s="110"/>
      <c r="RJT18" s="110"/>
      <c r="RJU18" s="110"/>
      <c r="RJV18" s="110"/>
      <c r="RJW18" s="110"/>
      <c r="RJX18" s="110"/>
      <c r="RJY18" s="110"/>
      <c r="RJZ18" s="110"/>
      <c r="RKA18" s="110"/>
      <c r="RKB18" s="110"/>
      <c r="RKC18" s="110"/>
      <c r="RKD18" s="110"/>
      <c r="RKE18" s="110"/>
      <c r="RKF18" s="110"/>
      <c r="RKG18" s="110"/>
      <c r="RKH18" s="110"/>
      <c r="RKI18" s="110"/>
      <c r="RKJ18" s="110"/>
      <c r="RKK18" s="110"/>
      <c r="RKL18" s="110"/>
      <c r="RKM18" s="110"/>
      <c r="RKN18" s="110"/>
      <c r="RKO18" s="110"/>
      <c r="RKP18" s="110"/>
      <c r="RKQ18" s="110"/>
      <c r="RKR18" s="110"/>
      <c r="RKS18" s="110"/>
      <c r="RKT18" s="110"/>
      <c r="RKU18" s="110"/>
      <c r="RKV18" s="110"/>
      <c r="RKW18" s="110"/>
      <c r="RKX18" s="110"/>
      <c r="RKY18" s="110"/>
      <c r="RKZ18" s="110"/>
      <c r="RLA18" s="110"/>
      <c r="RLB18" s="110"/>
      <c r="RLC18" s="110"/>
      <c r="RLD18" s="110"/>
      <c r="RLE18" s="110"/>
      <c r="RLF18" s="110"/>
      <c r="RLG18" s="110"/>
      <c r="RLH18" s="110"/>
      <c r="RLI18" s="110"/>
      <c r="RLJ18" s="110"/>
      <c r="RLK18" s="110"/>
      <c r="RLL18" s="110"/>
      <c r="RLM18" s="110"/>
      <c r="RLN18" s="110"/>
      <c r="RLO18" s="110"/>
      <c r="RLP18" s="110"/>
      <c r="RLQ18" s="110"/>
      <c r="RLR18" s="110"/>
      <c r="RLS18" s="110"/>
      <c r="RLT18" s="110"/>
      <c r="RLU18" s="110"/>
      <c r="RLV18" s="110"/>
      <c r="RLW18" s="110"/>
      <c r="RLX18" s="110"/>
      <c r="RLY18" s="110"/>
      <c r="RLZ18" s="110"/>
      <c r="RMA18" s="110"/>
      <c r="RMB18" s="110"/>
      <c r="RMC18" s="110"/>
      <c r="RMD18" s="110"/>
      <c r="RME18" s="110"/>
      <c r="RMF18" s="110"/>
      <c r="RMG18" s="110"/>
      <c r="RMH18" s="110"/>
      <c r="RMI18" s="110"/>
      <c r="RMJ18" s="110"/>
      <c r="RMK18" s="110"/>
      <c r="RML18" s="110"/>
      <c r="RMM18" s="110"/>
      <c r="RMN18" s="110"/>
      <c r="RMO18" s="110"/>
      <c r="RMP18" s="110"/>
      <c r="RMQ18" s="110"/>
      <c r="RMR18" s="110"/>
      <c r="RMS18" s="110"/>
      <c r="RMT18" s="110"/>
      <c r="RMU18" s="110"/>
      <c r="RMV18" s="110"/>
      <c r="RMW18" s="110"/>
      <c r="RMX18" s="110"/>
      <c r="RMY18" s="110"/>
      <c r="RMZ18" s="110"/>
      <c r="RNA18" s="110"/>
      <c r="RNB18" s="110"/>
      <c r="RNC18" s="110"/>
      <c r="RND18" s="110"/>
      <c r="RNE18" s="110"/>
      <c r="RNF18" s="110"/>
      <c r="RNG18" s="110"/>
      <c r="RNH18" s="110"/>
      <c r="RNI18" s="110"/>
      <c r="RNJ18" s="110"/>
      <c r="RNK18" s="110"/>
      <c r="RNL18" s="110"/>
      <c r="RNM18" s="110"/>
      <c r="RNN18" s="110"/>
      <c r="RNO18" s="110"/>
      <c r="RNP18" s="110"/>
      <c r="RNQ18" s="110"/>
      <c r="RNR18" s="110"/>
      <c r="RNS18" s="110"/>
      <c r="RNT18" s="110"/>
      <c r="RNU18" s="110"/>
      <c r="RNV18" s="110"/>
      <c r="RNW18" s="110"/>
      <c r="RNX18" s="110"/>
      <c r="RNY18" s="110"/>
      <c r="RNZ18" s="110"/>
      <c r="ROA18" s="110"/>
      <c r="ROB18" s="110"/>
      <c r="ROC18" s="110"/>
      <c r="ROD18" s="110"/>
      <c r="ROE18" s="110"/>
      <c r="ROF18" s="110"/>
      <c r="ROG18" s="110"/>
      <c r="ROH18" s="110"/>
      <c r="ROI18" s="110"/>
      <c r="ROJ18" s="110"/>
      <c r="ROK18" s="110"/>
      <c r="ROL18" s="110"/>
      <c r="ROM18" s="110"/>
      <c r="RON18" s="110"/>
      <c r="ROO18" s="110"/>
      <c r="ROP18" s="110"/>
      <c r="ROQ18" s="110"/>
      <c r="ROR18" s="110"/>
      <c r="ROS18" s="110"/>
      <c r="ROT18" s="110"/>
      <c r="ROU18" s="110"/>
      <c r="ROV18" s="110"/>
      <c r="ROW18" s="110"/>
      <c r="ROX18" s="110"/>
      <c r="ROY18" s="110"/>
      <c r="ROZ18" s="110"/>
      <c r="RPA18" s="110"/>
      <c r="RPB18" s="110"/>
      <c r="RPC18" s="110"/>
      <c r="RPD18" s="110"/>
      <c r="RPE18" s="110"/>
      <c r="RPF18" s="110"/>
      <c r="RPG18" s="110"/>
      <c r="RPH18" s="110"/>
      <c r="RPI18" s="110"/>
      <c r="RPJ18" s="110"/>
      <c r="RPK18" s="110"/>
      <c r="RPL18" s="110"/>
      <c r="RPM18" s="110"/>
      <c r="RPN18" s="110"/>
      <c r="RPO18" s="110"/>
      <c r="RPP18" s="110"/>
      <c r="RPQ18" s="110"/>
      <c r="RPR18" s="110"/>
      <c r="RPS18" s="110"/>
      <c r="RPT18" s="110"/>
      <c r="RPU18" s="110"/>
      <c r="RPV18" s="110"/>
      <c r="RPW18" s="110"/>
      <c r="RPX18" s="110"/>
      <c r="RPY18" s="110"/>
      <c r="RPZ18" s="110"/>
      <c r="RQA18" s="110"/>
      <c r="RQB18" s="110"/>
      <c r="RQC18" s="110"/>
      <c r="RQD18" s="110"/>
      <c r="RQE18" s="110"/>
      <c r="RQF18" s="110"/>
      <c r="RQG18" s="110"/>
      <c r="RQH18" s="110"/>
      <c r="RQI18" s="110"/>
      <c r="RQJ18" s="110"/>
      <c r="RQK18" s="110"/>
      <c r="RQL18" s="110"/>
      <c r="RQM18" s="110"/>
      <c r="RQN18" s="110"/>
      <c r="RQO18" s="110"/>
      <c r="RQP18" s="110"/>
      <c r="RQQ18" s="110"/>
      <c r="RQR18" s="110"/>
      <c r="RQS18" s="110"/>
      <c r="RQT18" s="110"/>
      <c r="RQU18" s="110"/>
      <c r="RQV18" s="110"/>
      <c r="RQW18" s="110"/>
      <c r="RQX18" s="110"/>
      <c r="RQY18" s="110"/>
      <c r="RQZ18" s="110"/>
      <c r="RRA18" s="110"/>
      <c r="RRB18" s="110"/>
      <c r="RRC18" s="110"/>
      <c r="RRD18" s="110"/>
      <c r="RRE18" s="110"/>
      <c r="RRF18" s="110"/>
      <c r="RRG18" s="110"/>
      <c r="RRH18" s="110"/>
      <c r="RRI18" s="110"/>
      <c r="RRJ18" s="110"/>
      <c r="RRK18" s="110"/>
      <c r="RRL18" s="110"/>
      <c r="RRM18" s="110"/>
      <c r="RRN18" s="110"/>
      <c r="RRO18" s="110"/>
      <c r="RRP18" s="110"/>
      <c r="RRQ18" s="110"/>
      <c r="RRR18" s="110"/>
      <c r="RRS18" s="110"/>
      <c r="RRT18" s="110"/>
      <c r="RRU18" s="110"/>
      <c r="RRV18" s="110"/>
      <c r="RRW18" s="110"/>
      <c r="RRX18" s="110"/>
      <c r="RRY18" s="110"/>
      <c r="RRZ18" s="110"/>
      <c r="RSA18" s="110"/>
      <c r="RSB18" s="110"/>
      <c r="RSC18" s="110"/>
      <c r="RSD18" s="110"/>
      <c r="RSE18" s="110"/>
      <c r="RSF18" s="110"/>
      <c r="RSG18" s="110"/>
      <c r="RSH18" s="110"/>
      <c r="RSI18" s="110"/>
      <c r="RSJ18" s="110"/>
      <c r="RSK18" s="110"/>
      <c r="RSL18" s="110"/>
      <c r="RSM18" s="110"/>
      <c r="RSN18" s="110"/>
      <c r="RSO18" s="110"/>
      <c r="RSP18" s="110"/>
      <c r="RSQ18" s="110"/>
      <c r="RSR18" s="110"/>
      <c r="RSS18" s="110"/>
      <c r="RST18" s="110"/>
      <c r="RSU18" s="110"/>
      <c r="RSV18" s="110"/>
      <c r="RSW18" s="110"/>
      <c r="RSX18" s="110"/>
      <c r="RSY18" s="110"/>
      <c r="RSZ18" s="110"/>
      <c r="RTA18" s="110"/>
      <c r="RTB18" s="110"/>
      <c r="RTC18" s="110"/>
      <c r="RTD18" s="110"/>
      <c r="RTE18" s="110"/>
      <c r="RTF18" s="110"/>
      <c r="RTG18" s="110"/>
      <c r="RTH18" s="110"/>
      <c r="RTI18" s="110"/>
      <c r="RTJ18" s="110"/>
      <c r="RTK18" s="110"/>
      <c r="RTL18" s="110"/>
      <c r="RTM18" s="110"/>
      <c r="RTN18" s="110"/>
      <c r="RTO18" s="110"/>
      <c r="RTP18" s="110"/>
      <c r="RTQ18" s="110"/>
      <c r="RTR18" s="110"/>
      <c r="RTS18" s="110"/>
      <c r="RTT18" s="110"/>
      <c r="RTU18" s="110"/>
      <c r="RTV18" s="110"/>
      <c r="RTW18" s="110"/>
      <c r="RTX18" s="110"/>
      <c r="RTY18" s="110"/>
      <c r="RTZ18" s="110"/>
      <c r="RUA18" s="110"/>
      <c r="RUB18" s="110"/>
      <c r="RUC18" s="110"/>
      <c r="RUD18" s="110"/>
      <c r="RUE18" s="110"/>
      <c r="RUF18" s="110"/>
      <c r="RUG18" s="110"/>
      <c r="RUH18" s="110"/>
      <c r="RUI18" s="110"/>
      <c r="RUJ18" s="110"/>
      <c r="RUK18" s="110"/>
      <c r="RUL18" s="110"/>
      <c r="RUM18" s="110"/>
      <c r="RUN18" s="110"/>
      <c r="RUO18" s="110"/>
      <c r="RUP18" s="110"/>
      <c r="RUQ18" s="110"/>
      <c r="RUR18" s="110"/>
      <c r="RUS18" s="110"/>
      <c r="RUT18" s="110"/>
      <c r="RUU18" s="110"/>
      <c r="RUV18" s="110"/>
      <c r="RUW18" s="110"/>
      <c r="RUX18" s="110"/>
      <c r="RUY18" s="110"/>
      <c r="RUZ18" s="110"/>
      <c r="RVA18" s="110"/>
      <c r="RVB18" s="110"/>
      <c r="RVC18" s="110"/>
      <c r="RVD18" s="110"/>
      <c r="RVE18" s="110"/>
      <c r="RVF18" s="110"/>
      <c r="RVG18" s="110"/>
      <c r="RVH18" s="110"/>
      <c r="RVI18" s="110"/>
      <c r="RVJ18" s="110"/>
      <c r="RVK18" s="110"/>
      <c r="RVL18" s="110"/>
      <c r="RVM18" s="110"/>
      <c r="RVN18" s="110"/>
      <c r="RVO18" s="110"/>
      <c r="RVP18" s="110"/>
      <c r="RVQ18" s="110"/>
      <c r="RVR18" s="110"/>
      <c r="RVS18" s="110"/>
      <c r="RVT18" s="110"/>
      <c r="RVU18" s="110"/>
      <c r="RVV18" s="110"/>
      <c r="RVW18" s="110"/>
      <c r="RVX18" s="110"/>
      <c r="RVY18" s="110"/>
      <c r="RVZ18" s="110"/>
      <c r="RWA18" s="110"/>
      <c r="RWB18" s="110"/>
      <c r="RWC18" s="110"/>
      <c r="RWD18" s="110"/>
      <c r="RWE18" s="110"/>
      <c r="RWF18" s="110"/>
      <c r="RWG18" s="110"/>
      <c r="RWH18" s="110"/>
      <c r="RWI18" s="110"/>
      <c r="RWJ18" s="110"/>
      <c r="RWK18" s="110"/>
      <c r="RWL18" s="110"/>
      <c r="RWM18" s="110"/>
      <c r="RWN18" s="110"/>
      <c r="RWO18" s="110"/>
      <c r="RWP18" s="110"/>
      <c r="RWQ18" s="110"/>
      <c r="RWR18" s="110"/>
      <c r="RWS18" s="110"/>
      <c r="RWT18" s="110"/>
      <c r="RWU18" s="110"/>
      <c r="RWV18" s="110"/>
      <c r="RWW18" s="110"/>
      <c r="RWX18" s="110"/>
      <c r="RWY18" s="110"/>
      <c r="RWZ18" s="110"/>
      <c r="RXA18" s="110"/>
      <c r="RXB18" s="110"/>
      <c r="RXC18" s="110"/>
      <c r="RXD18" s="110"/>
      <c r="RXE18" s="110"/>
      <c r="RXF18" s="110"/>
      <c r="RXG18" s="110"/>
      <c r="RXH18" s="110"/>
      <c r="RXI18" s="110"/>
      <c r="RXJ18" s="110"/>
      <c r="RXK18" s="110"/>
      <c r="RXL18" s="110"/>
      <c r="RXM18" s="110"/>
      <c r="RXN18" s="110"/>
      <c r="RXO18" s="110"/>
      <c r="RXP18" s="110"/>
      <c r="RXQ18" s="110"/>
      <c r="RXR18" s="110"/>
      <c r="RXS18" s="110"/>
      <c r="RXT18" s="110"/>
      <c r="RXU18" s="110"/>
      <c r="RXV18" s="110"/>
      <c r="RXW18" s="110"/>
      <c r="RXX18" s="110"/>
      <c r="RXY18" s="110"/>
      <c r="RXZ18" s="110"/>
      <c r="RYA18" s="110"/>
      <c r="RYB18" s="110"/>
      <c r="RYC18" s="110"/>
      <c r="RYD18" s="110"/>
      <c r="RYE18" s="110"/>
      <c r="RYF18" s="110"/>
      <c r="RYG18" s="110"/>
      <c r="RYH18" s="110"/>
      <c r="RYI18" s="110"/>
      <c r="RYJ18" s="110"/>
      <c r="RYK18" s="110"/>
      <c r="RYL18" s="110"/>
      <c r="RYM18" s="110"/>
      <c r="RYN18" s="110"/>
      <c r="RYO18" s="110"/>
      <c r="RYP18" s="110"/>
      <c r="RYQ18" s="110"/>
      <c r="RYR18" s="110"/>
      <c r="RYS18" s="110"/>
      <c r="RYT18" s="110"/>
      <c r="RYU18" s="110"/>
      <c r="RYV18" s="110"/>
      <c r="RYW18" s="110"/>
      <c r="RYX18" s="110"/>
      <c r="RYY18" s="110"/>
      <c r="RYZ18" s="110"/>
      <c r="RZA18" s="110"/>
      <c r="RZB18" s="110"/>
      <c r="RZC18" s="110"/>
      <c r="RZD18" s="110"/>
      <c r="RZE18" s="110"/>
      <c r="RZF18" s="110"/>
      <c r="RZG18" s="110"/>
      <c r="RZH18" s="110"/>
      <c r="RZI18" s="110"/>
      <c r="RZJ18" s="110"/>
      <c r="RZK18" s="110"/>
      <c r="RZL18" s="110"/>
      <c r="RZM18" s="110"/>
      <c r="RZN18" s="110"/>
      <c r="RZO18" s="110"/>
      <c r="RZP18" s="110"/>
      <c r="RZQ18" s="110"/>
      <c r="RZR18" s="110"/>
      <c r="RZS18" s="110"/>
      <c r="RZT18" s="110"/>
      <c r="RZU18" s="110"/>
      <c r="RZV18" s="110"/>
      <c r="RZW18" s="110"/>
      <c r="RZX18" s="110"/>
      <c r="RZY18" s="110"/>
      <c r="RZZ18" s="110"/>
      <c r="SAA18" s="110"/>
      <c r="SAB18" s="110"/>
      <c r="SAC18" s="110"/>
      <c r="SAD18" s="110"/>
      <c r="SAE18" s="110"/>
      <c r="SAF18" s="110"/>
      <c r="SAG18" s="110"/>
      <c r="SAH18" s="110"/>
      <c r="SAI18" s="110"/>
      <c r="SAJ18" s="110"/>
      <c r="SAK18" s="110"/>
      <c r="SAL18" s="110"/>
      <c r="SAM18" s="110"/>
      <c r="SAN18" s="110"/>
      <c r="SAO18" s="110"/>
      <c r="SAP18" s="110"/>
      <c r="SAQ18" s="110"/>
      <c r="SAR18" s="110"/>
      <c r="SAS18" s="110"/>
      <c r="SAT18" s="110"/>
      <c r="SAU18" s="110"/>
      <c r="SAV18" s="110"/>
      <c r="SAW18" s="110"/>
      <c r="SAX18" s="110"/>
      <c r="SAY18" s="110"/>
      <c r="SAZ18" s="110"/>
      <c r="SBA18" s="110"/>
      <c r="SBB18" s="110"/>
      <c r="SBC18" s="110"/>
      <c r="SBD18" s="110"/>
      <c r="SBE18" s="110"/>
      <c r="SBF18" s="110"/>
      <c r="SBG18" s="110"/>
      <c r="SBH18" s="110"/>
      <c r="SBI18" s="110"/>
      <c r="SBJ18" s="110"/>
      <c r="SBK18" s="110"/>
      <c r="SBL18" s="110"/>
      <c r="SBM18" s="110"/>
      <c r="SBN18" s="110"/>
      <c r="SBO18" s="110"/>
      <c r="SBP18" s="110"/>
      <c r="SBQ18" s="110"/>
      <c r="SBR18" s="110"/>
      <c r="SBS18" s="110"/>
      <c r="SBT18" s="110"/>
      <c r="SBU18" s="110"/>
      <c r="SBV18" s="110"/>
      <c r="SBW18" s="110"/>
      <c r="SBX18" s="110"/>
      <c r="SBY18" s="110"/>
      <c r="SBZ18" s="110"/>
      <c r="SCA18" s="110"/>
      <c r="SCB18" s="110"/>
      <c r="SCC18" s="110"/>
      <c r="SCD18" s="110"/>
      <c r="SCE18" s="110"/>
      <c r="SCF18" s="110"/>
      <c r="SCG18" s="110"/>
      <c r="SCH18" s="110"/>
      <c r="SCI18" s="110"/>
      <c r="SCJ18" s="110"/>
      <c r="SCK18" s="110"/>
      <c r="SCL18" s="110"/>
      <c r="SCM18" s="110"/>
      <c r="SCN18" s="110"/>
      <c r="SCO18" s="110"/>
      <c r="SCP18" s="110"/>
      <c r="SCQ18" s="110"/>
      <c r="SCR18" s="110"/>
      <c r="SCS18" s="110"/>
      <c r="SCT18" s="110"/>
      <c r="SCU18" s="110"/>
      <c r="SCV18" s="110"/>
      <c r="SCW18" s="110"/>
      <c r="SCX18" s="110"/>
      <c r="SCY18" s="110"/>
      <c r="SCZ18" s="110"/>
      <c r="SDA18" s="110"/>
      <c r="SDB18" s="110"/>
      <c r="SDC18" s="110"/>
      <c r="SDD18" s="110"/>
      <c r="SDE18" s="110"/>
      <c r="SDF18" s="110"/>
      <c r="SDG18" s="110"/>
      <c r="SDH18" s="110"/>
      <c r="SDI18" s="110"/>
      <c r="SDJ18" s="110"/>
      <c r="SDK18" s="110"/>
      <c r="SDL18" s="110"/>
      <c r="SDM18" s="110"/>
      <c r="SDN18" s="110"/>
      <c r="SDO18" s="110"/>
      <c r="SDP18" s="110"/>
      <c r="SDQ18" s="110"/>
      <c r="SDR18" s="110"/>
      <c r="SDS18" s="110"/>
      <c r="SDT18" s="110"/>
      <c r="SDU18" s="110"/>
      <c r="SDV18" s="110"/>
      <c r="SDW18" s="110"/>
      <c r="SDX18" s="110"/>
      <c r="SDY18" s="110"/>
      <c r="SDZ18" s="110"/>
      <c r="SEA18" s="110"/>
      <c r="SEB18" s="110"/>
      <c r="SEC18" s="110"/>
      <c r="SED18" s="110"/>
      <c r="SEE18" s="110"/>
      <c r="SEF18" s="110"/>
      <c r="SEG18" s="110"/>
      <c r="SEH18" s="110"/>
      <c r="SEI18" s="110"/>
      <c r="SEJ18" s="110"/>
      <c r="SEK18" s="110"/>
      <c r="SEL18" s="110"/>
      <c r="SEM18" s="110"/>
      <c r="SEN18" s="110"/>
      <c r="SEO18" s="110"/>
      <c r="SEP18" s="110"/>
      <c r="SEQ18" s="110"/>
      <c r="SER18" s="110"/>
      <c r="SES18" s="110"/>
      <c r="SET18" s="110"/>
      <c r="SEU18" s="110"/>
      <c r="SEV18" s="110"/>
      <c r="SEW18" s="110"/>
      <c r="SEX18" s="110"/>
      <c r="SEY18" s="110"/>
      <c r="SEZ18" s="110"/>
      <c r="SFA18" s="110"/>
      <c r="SFB18" s="110"/>
      <c r="SFC18" s="110"/>
      <c r="SFD18" s="110"/>
      <c r="SFE18" s="110"/>
      <c r="SFF18" s="110"/>
      <c r="SFG18" s="110"/>
      <c r="SFH18" s="110"/>
      <c r="SFI18" s="110"/>
      <c r="SFJ18" s="110"/>
      <c r="SFK18" s="110"/>
      <c r="SFL18" s="110"/>
      <c r="SFM18" s="110"/>
      <c r="SFN18" s="110"/>
      <c r="SFO18" s="110"/>
      <c r="SFP18" s="110"/>
      <c r="SFQ18" s="110"/>
      <c r="SFR18" s="110"/>
      <c r="SFS18" s="110"/>
      <c r="SFT18" s="110"/>
      <c r="SFU18" s="110"/>
      <c r="SFV18" s="110"/>
      <c r="SFW18" s="110"/>
      <c r="SFX18" s="110"/>
      <c r="SFY18" s="110"/>
      <c r="SFZ18" s="110"/>
      <c r="SGA18" s="110"/>
      <c r="SGB18" s="110"/>
      <c r="SGC18" s="110"/>
      <c r="SGD18" s="110"/>
      <c r="SGE18" s="110"/>
      <c r="SGF18" s="110"/>
      <c r="SGG18" s="110"/>
      <c r="SGH18" s="110"/>
      <c r="SGI18" s="110"/>
      <c r="SGJ18" s="110"/>
      <c r="SGK18" s="110"/>
      <c r="SGL18" s="110"/>
      <c r="SGM18" s="110"/>
      <c r="SGN18" s="110"/>
      <c r="SGO18" s="110"/>
      <c r="SGP18" s="110"/>
      <c r="SGQ18" s="110"/>
      <c r="SGR18" s="110"/>
      <c r="SGS18" s="110"/>
      <c r="SGT18" s="110"/>
      <c r="SGU18" s="110"/>
      <c r="SGV18" s="110"/>
      <c r="SGW18" s="110"/>
      <c r="SGX18" s="110"/>
      <c r="SGY18" s="110"/>
      <c r="SGZ18" s="110"/>
      <c r="SHA18" s="110"/>
      <c r="SHB18" s="110"/>
      <c r="SHC18" s="110"/>
      <c r="SHD18" s="110"/>
      <c r="SHE18" s="110"/>
      <c r="SHF18" s="110"/>
      <c r="SHG18" s="110"/>
      <c r="SHH18" s="110"/>
      <c r="SHI18" s="110"/>
      <c r="SHJ18" s="110"/>
      <c r="SHK18" s="110"/>
      <c r="SHL18" s="110"/>
      <c r="SHM18" s="110"/>
      <c r="SHN18" s="110"/>
      <c r="SHO18" s="110"/>
      <c r="SHP18" s="110"/>
      <c r="SHQ18" s="110"/>
      <c r="SHR18" s="110"/>
      <c r="SHS18" s="110"/>
      <c r="SHT18" s="110"/>
      <c r="SHU18" s="110"/>
      <c r="SHV18" s="110"/>
      <c r="SHW18" s="110"/>
      <c r="SHX18" s="110"/>
      <c r="SHY18" s="110"/>
      <c r="SHZ18" s="110"/>
      <c r="SIA18" s="110"/>
      <c r="SIB18" s="110"/>
      <c r="SIC18" s="110"/>
      <c r="SID18" s="110"/>
      <c r="SIE18" s="110"/>
      <c r="SIF18" s="110"/>
      <c r="SIG18" s="110"/>
      <c r="SIH18" s="110"/>
      <c r="SII18" s="110"/>
      <c r="SIJ18" s="110"/>
      <c r="SIK18" s="110"/>
      <c r="SIL18" s="110"/>
      <c r="SIM18" s="110"/>
      <c r="SIN18" s="110"/>
      <c r="SIO18" s="110"/>
      <c r="SIP18" s="110"/>
      <c r="SIQ18" s="110"/>
      <c r="SIR18" s="110"/>
      <c r="SIS18" s="110"/>
      <c r="SIT18" s="110"/>
      <c r="SIU18" s="110"/>
      <c r="SIV18" s="110"/>
      <c r="SIW18" s="110"/>
      <c r="SIX18" s="110"/>
      <c r="SIY18" s="110"/>
      <c r="SIZ18" s="110"/>
      <c r="SJA18" s="110"/>
      <c r="SJB18" s="110"/>
      <c r="SJC18" s="110"/>
      <c r="SJD18" s="110"/>
      <c r="SJE18" s="110"/>
      <c r="SJF18" s="110"/>
      <c r="SJG18" s="110"/>
      <c r="SJH18" s="110"/>
      <c r="SJI18" s="110"/>
      <c r="SJJ18" s="110"/>
      <c r="SJK18" s="110"/>
      <c r="SJL18" s="110"/>
      <c r="SJM18" s="110"/>
      <c r="SJN18" s="110"/>
      <c r="SJO18" s="110"/>
      <c r="SJP18" s="110"/>
      <c r="SJQ18" s="110"/>
      <c r="SJR18" s="110"/>
      <c r="SJS18" s="110"/>
      <c r="SJT18" s="110"/>
      <c r="SJU18" s="110"/>
      <c r="SJV18" s="110"/>
      <c r="SJW18" s="110"/>
      <c r="SJX18" s="110"/>
      <c r="SJY18" s="110"/>
      <c r="SJZ18" s="110"/>
      <c r="SKA18" s="110"/>
      <c r="SKB18" s="110"/>
      <c r="SKC18" s="110"/>
      <c r="SKD18" s="110"/>
      <c r="SKE18" s="110"/>
      <c r="SKF18" s="110"/>
      <c r="SKG18" s="110"/>
      <c r="SKH18" s="110"/>
      <c r="SKI18" s="110"/>
      <c r="SKJ18" s="110"/>
      <c r="SKK18" s="110"/>
      <c r="SKL18" s="110"/>
      <c r="SKM18" s="110"/>
      <c r="SKN18" s="110"/>
      <c r="SKO18" s="110"/>
      <c r="SKP18" s="110"/>
      <c r="SKQ18" s="110"/>
      <c r="SKR18" s="110"/>
      <c r="SKS18" s="110"/>
      <c r="SKT18" s="110"/>
      <c r="SKU18" s="110"/>
      <c r="SKV18" s="110"/>
      <c r="SKW18" s="110"/>
      <c r="SKX18" s="110"/>
      <c r="SKY18" s="110"/>
      <c r="SKZ18" s="110"/>
      <c r="SLA18" s="110"/>
      <c r="SLB18" s="110"/>
      <c r="SLC18" s="110"/>
      <c r="SLD18" s="110"/>
      <c r="SLE18" s="110"/>
      <c r="SLF18" s="110"/>
      <c r="SLG18" s="110"/>
      <c r="SLH18" s="110"/>
      <c r="SLI18" s="110"/>
      <c r="SLJ18" s="110"/>
      <c r="SLK18" s="110"/>
      <c r="SLL18" s="110"/>
      <c r="SLM18" s="110"/>
      <c r="SLN18" s="110"/>
      <c r="SLO18" s="110"/>
      <c r="SLP18" s="110"/>
      <c r="SLQ18" s="110"/>
      <c r="SLR18" s="110"/>
      <c r="SLS18" s="110"/>
      <c r="SLT18" s="110"/>
      <c r="SLU18" s="110"/>
      <c r="SLV18" s="110"/>
      <c r="SLW18" s="110"/>
      <c r="SLX18" s="110"/>
      <c r="SLY18" s="110"/>
      <c r="SLZ18" s="110"/>
      <c r="SMA18" s="110"/>
      <c r="SMB18" s="110"/>
      <c r="SMC18" s="110"/>
      <c r="SMD18" s="110"/>
      <c r="SME18" s="110"/>
      <c r="SMF18" s="110"/>
      <c r="SMG18" s="110"/>
      <c r="SMH18" s="110"/>
      <c r="SMI18" s="110"/>
      <c r="SMJ18" s="110"/>
      <c r="SMK18" s="110"/>
      <c r="SML18" s="110"/>
      <c r="SMM18" s="110"/>
      <c r="SMN18" s="110"/>
      <c r="SMO18" s="110"/>
      <c r="SMP18" s="110"/>
      <c r="SMQ18" s="110"/>
      <c r="SMR18" s="110"/>
      <c r="SMS18" s="110"/>
      <c r="SMT18" s="110"/>
      <c r="SMU18" s="110"/>
      <c r="SMV18" s="110"/>
      <c r="SMW18" s="110"/>
      <c r="SMX18" s="110"/>
      <c r="SMY18" s="110"/>
      <c r="SMZ18" s="110"/>
      <c r="SNA18" s="110"/>
      <c r="SNB18" s="110"/>
      <c r="SNC18" s="110"/>
      <c r="SND18" s="110"/>
      <c r="SNE18" s="110"/>
      <c r="SNF18" s="110"/>
      <c r="SNG18" s="110"/>
      <c r="SNH18" s="110"/>
      <c r="SNI18" s="110"/>
      <c r="SNJ18" s="110"/>
      <c r="SNK18" s="110"/>
      <c r="SNL18" s="110"/>
      <c r="SNM18" s="110"/>
      <c r="SNN18" s="110"/>
      <c r="SNO18" s="110"/>
      <c r="SNP18" s="110"/>
      <c r="SNQ18" s="110"/>
      <c r="SNR18" s="110"/>
      <c r="SNS18" s="110"/>
      <c r="SNT18" s="110"/>
      <c r="SNU18" s="110"/>
      <c r="SNV18" s="110"/>
      <c r="SNW18" s="110"/>
      <c r="SNX18" s="110"/>
      <c r="SNY18" s="110"/>
      <c r="SNZ18" s="110"/>
      <c r="SOA18" s="110"/>
      <c r="SOB18" s="110"/>
      <c r="SOC18" s="110"/>
      <c r="SOD18" s="110"/>
      <c r="SOE18" s="110"/>
      <c r="SOF18" s="110"/>
      <c r="SOG18" s="110"/>
      <c r="SOH18" s="110"/>
      <c r="SOI18" s="110"/>
      <c r="SOJ18" s="110"/>
      <c r="SOK18" s="110"/>
      <c r="SOL18" s="110"/>
      <c r="SOM18" s="110"/>
      <c r="SON18" s="110"/>
      <c r="SOO18" s="110"/>
      <c r="SOP18" s="110"/>
      <c r="SOQ18" s="110"/>
      <c r="SOR18" s="110"/>
      <c r="SOS18" s="110"/>
      <c r="SOT18" s="110"/>
      <c r="SOU18" s="110"/>
      <c r="SOV18" s="110"/>
      <c r="SOW18" s="110"/>
      <c r="SOX18" s="110"/>
      <c r="SOY18" s="110"/>
      <c r="SOZ18" s="110"/>
      <c r="SPA18" s="110"/>
      <c r="SPB18" s="110"/>
      <c r="SPC18" s="110"/>
      <c r="SPD18" s="110"/>
      <c r="SPE18" s="110"/>
      <c r="SPF18" s="110"/>
      <c r="SPG18" s="110"/>
      <c r="SPH18" s="110"/>
      <c r="SPI18" s="110"/>
      <c r="SPJ18" s="110"/>
      <c r="SPK18" s="110"/>
      <c r="SPL18" s="110"/>
      <c r="SPM18" s="110"/>
      <c r="SPN18" s="110"/>
      <c r="SPO18" s="110"/>
      <c r="SPP18" s="110"/>
      <c r="SPQ18" s="110"/>
      <c r="SPR18" s="110"/>
      <c r="SPS18" s="110"/>
      <c r="SPT18" s="110"/>
      <c r="SPU18" s="110"/>
      <c r="SPV18" s="110"/>
      <c r="SPW18" s="110"/>
      <c r="SPX18" s="110"/>
      <c r="SPY18" s="110"/>
      <c r="SPZ18" s="110"/>
      <c r="SQA18" s="110"/>
      <c r="SQB18" s="110"/>
      <c r="SQC18" s="110"/>
      <c r="SQD18" s="110"/>
      <c r="SQE18" s="110"/>
      <c r="SQF18" s="110"/>
      <c r="SQG18" s="110"/>
      <c r="SQH18" s="110"/>
      <c r="SQI18" s="110"/>
      <c r="SQJ18" s="110"/>
      <c r="SQK18" s="110"/>
      <c r="SQL18" s="110"/>
      <c r="SQM18" s="110"/>
      <c r="SQN18" s="110"/>
      <c r="SQO18" s="110"/>
      <c r="SQP18" s="110"/>
      <c r="SQQ18" s="110"/>
      <c r="SQR18" s="110"/>
      <c r="SQS18" s="110"/>
      <c r="SQT18" s="110"/>
      <c r="SQU18" s="110"/>
      <c r="SQV18" s="110"/>
      <c r="SQW18" s="110"/>
      <c r="SQX18" s="110"/>
      <c r="SQY18" s="110"/>
      <c r="SQZ18" s="110"/>
      <c r="SRA18" s="110"/>
      <c r="SRB18" s="110"/>
      <c r="SRC18" s="110"/>
      <c r="SRD18" s="110"/>
      <c r="SRE18" s="110"/>
      <c r="SRF18" s="110"/>
      <c r="SRG18" s="110"/>
      <c r="SRH18" s="110"/>
      <c r="SRI18" s="110"/>
      <c r="SRJ18" s="110"/>
      <c r="SRK18" s="110"/>
      <c r="SRL18" s="110"/>
      <c r="SRM18" s="110"/>
      <c r="SRN18" s="110"/>
      <c r="SRO18" s="110"/>
      <c r="SRP18" s="110"/>
      <c r="SRQ18" s="110"/>
      <c r="SRR18" s="110"/>
      <c r="SRS18" s="110"/>
      <c r="SRT18" s="110"/>
      <c r="SRU18" s="110"/>
      <c r="SRV18" s="110"/>
      <c r="SRW18" s="110"/>
      <c r="SRX18" s="110"/>
      <c r="SRY18" s="110"/>
      <c r="SRZ18" s="110"/>
      <c r="SSA18" s="110"/>
      <c r="SSB18" s="110"/>
      <c r="SSC18" s="110"/>
      <c r="SSD18" s="110"/>
      <c r="SSE18" s="110"/>
      <c r="SSF18" s="110"/>
      <c r="SSG18" s="110"/>
      <c r="SSH18" s="110"/>
      <c r="SSI18" s="110"/>
      <c r="SSJ18" s="110"/>
      <c r="SSK18" s="110"/>
      <c r="SSL18" s="110"/>
      <c r="SSM18" s="110"/>
      <c r="SSN18" s="110"/>
      <c r="SSO18" s="110"/>
      <c r="SSP18" s="110"/>
      <c r="SSQ18" s="110"/>
      <c r="SSR18" s="110"/>
      <c r="SSS18" s="110"/>
      <c r="SST18" s="110"/>
      <c r="SSU18" s="110"/>
      <c r="SSV18" s="110"/>
      <c r="SSW18" s="110"/>
      <c r="SSX18" s="110"/>
      <c r="SSY18" s="110"/>
      <c r="SSZ18" s="110"/>
      <c r="STA18" s="110"/>
      <c r="STB18" s="110"/>
      <c r="STC18" s="110"/>
      <c r="STD18" s="110"/>
      <c r="STE18" s="110"/>
      <c r="STF18" s="110"/>
      <c r="STG18" s="110"/>
      <c r="STH18" s="110"/>
      <c r="STI18" s="110"/>
      <c r="STJ18" s="110"/>
      <c r="STK18" s="110"/>
      <c r="STL18" s="110"/>
      <c r="STM18" s="110"/>
      <c r="STN18" s="110"/>
      <c r="STO18" s="110"/>
      <c r="STP18" s="110"/>
      <c r="STQ18" s="110"/>
      <c r="STR18" s="110"/>
      <c r="STS18" s="110"/>
      <c r="STT18" s="110"/>
      <c r="STU18" s="110"/>
      <c r="STV18" s="110"/>
      <c r="STW18" s="110"/>
      <c r="STX18" s="110"/>
      <c r="STY18" s="110"/>
      <c r="STZ18" s="110"/>
      <c r="SUA18" s="110"/>
      <c r="SUB18" s="110"/>
      <c r="SUC18" s="110"/>
      <c r="SUD18" s="110"/>
      <c r="SUE18" s="110"/>
      <c r="SUF18" s="110"/>
      <c r="SUG18" s="110"/>
      <c r="SUH18" s="110"/>
      <c r="SUI18" s="110"/>
      <c r="SUJ18" s="110"/>
      <c r="SUK18" s="110"/>
      <c r="SUL18" s="110"/>
      <c r="SUM18" s="110"/>
      <c r="SUN18" s="110"/>
      <c r="SUO18" s="110"/>
      <c r="SUP18" s="110"/>
      <c r="SUQ18" s="110"/>
      <c r="SUR18" s="110"/>
      <c r="SUS18" s="110"/>
      <c r="SUT18" s="110"/>
      <c r="SUU18" s="110"/>
      <c r="SUV18" s="110"/>
      <c r="SUW18" s="110"/>
      <c r="SUX18" s="110"/>
      <c r="SUY18" s="110"/>
      <c r="SUZ18" s="110"/>
      <c r="SVA18" s="110"/>
      <c r="SVB18" s="110"/>
      <c r="SVC18" s="110"/>
      <c r="SVD18" s="110"/>
      <c r="SVE18" s="110"/>
      <c r="SVF18" s="110"/>
      <c r="SVG18" s="110"/>
      <c r="SVH18" s="110"/>
      <c r="SVI18" s="110"/>
      <c r="SVJ18" s="110"/>
      <c r="SVK18" s="110"/>
      <c r="SVL18" s="110"/>
      <c r="SVM18" s="110"/>
      <c r="SVN18" s="110"/>
      <c r="SVO18" s="110"/>
      <c r="SVP18" s="110"/>
      <c r="SVQ18" s="110"/>
      <c r="SVR18" s="110"/>
      <c r="SVS18" s="110"/>
      <c r="SVT18" s="110"/>
      <c r="SVU18" s="110"/>
      <c r="SVV18" s="110"/>
      <c r="SVW18" s="110"/>
      <c r="SVX18" s="110"/>
      <c r="SVY18" s="110"/>
      <c r="SVZ18" s="110"/>
      <c r="SWA18" s="110"/>
      <c r="SWB18" s="110"/>
      <c r="SWC18" s="110"/>
      <c r="SWD18" s="110"/>
      <c r="SWE18" s="110"/>
      <c r="SWF18" s="110"/>
      <c r="SWG18" s="110"/>
      <c r="SWH18" s="110"/>
      <c r="SWI18" s="110"/>
      <c r="SWJ18" s="110"/>
      <c r="SWK18" s="110"/>
      <c r="SWL18" s="110"/>
      <c r="SWM18" s="110"/>
      <c r="SWN18" s="110"/>
      <c r="SWO18" s="110"/>
      <c r="SWP18" s="110"/>
      <c r="SWQ18" s="110"/>
      <c r="SWR18" s="110"/>
      <c r="SWS18" s="110"/>
      <c r="SWT18" s="110"/>
      <c r="SWU18" s="110"/>
      <c r="SWV18" s="110"/>
      <c r="SWW18" s="110"/>
      <c r="SWX18" s="110"/>
      <c r="SWY18" s="110"/>
      <c r="SWZ18" s="110"/>
      <c r="SXA18" s="110"/>
      <c r="SXB18" s="110"/>
      <c r="SXC18" s="110"/>
      <c r="SXD18" s="110"/>
      <c r="SXE18" s="110"/>
      <c r="SXF18" s="110"/>
      <c r="SXG18" s="110"/>
      <c r="SXH18" s="110"/>
      <c r="SXI18" s="110"/>
      <c r="SXJ18" s="110"/>
      <c r="SXK18" s="110"/>
      <c r="SXL18" s="110"/>
      <c r="SXM18" s="110"/>
      <c r="SXN18" s="110"/>
      <c r="SXO18" s="110"/>
      <c r="SXP18" s="110"/>
      <c r="SXQ18" s="110"/>
      <c r="SXR18" s="110"/>
      <c r="SXS18" s="110"/>
      <c r="SXT18" s="110"/>
      <c r="SXU18" s="110"/>
      <c r="SXV18" s="110"/>
      <c r="SXW18" s="110"/>
      <c r="SXX18" s="110"/>
      <c r="SXY18" s="110"/>
      <c r="SXZ18" s="110"/>
      <c r="SYA18" s="110"/>
      <c r="SYB18" s="110"/>
      <c r="SYC18" s="110"/>
      <c r="SYD18" s="110"/>
      <c r="SYE18" s="110"/>
      <c r="SYF18" s="110"/>
      <c r="SYG18" s="110"/>
      <c r="SYH18" s="110"/>
      <c r="SYI18" s="110"/>
      <c r="SYJ18" s="110"/>
      <c r="SYK18" s="110"/>
      <c r="SYL18" s="110"/>
      <c r="SYM18" s="110"/>
      <c r="SYN18" s="110"/>
      <c r="SYO18" s="110"/>
      <c r="SYP18" s="110"/>
      <c r="SYQ18" s="110"/>
      <c r="SYR18" s="110"/>
      <c r="SYS18" s="110"/>
      <c r="SYT18" s="110"/>
      <c r="SYU18" s="110"/>
      <c r="SYV18" s="110"/>
      <c r="SYW18" s="110"/>
      <c r="SYX18" s="110"/>
      <c r="SYY18" s="110"/>
      <c r="SYZ18" s="110"/>
      <c r="SZA18" s="110"/>
      <c r="SZB18" s="110"/>
      <c r="SZC18" s="110"/>
      <c r="SZD18" s="110"/>
      <c r="SZE18" s="110"/>
      <c r="SZF18" s="110"/>
      <c r="SZG18" s="110"/>
      <c r="SZH18" s="110"/>
      <c r="SZI18" s="110"/>
      <c r="SZJ18" s="110"/>
      <c r="SZK18" s="110"/>
      <c r="SZL18" s="110"/>
      <c r="SZM18" s="110"/>
      <c r="SZN18" s="110"/>
      <c r="SZO18" s="110"/>
      <c r="SZP18" s="110"/>
      <c r="SZQ18" s="110"/>
      <c r="SZR18" s="110"/>
      <c r="SZS18" s="110"/>
      <c r="SZT18" s="110"/>
      <c r="SZU18" s="110"/>
      <c r="SZV18" s="110"/>
      <c r="SZW18" s="110"/>
      <c r="SZX18" s="110"/>
      <c r="SZY18" s="110"/>
      <c r="SZZ18" s="110"/>
      <c r="TAA18" s="110"/>
      <c r="TAB18" s="110"/>
      <c r="TAC18" s="110"/>
      <c r="TAD18" s="110"/>
      <c r="TAE18" s="110"/>
      <c r="TAF18" s="110"/>
      <c r="TAG18" s="110"/>
      <c r="TAH18" s="110"/>
      <c r="TAI18" s="110"/>
      <c r="TAJ18" s="110"/>
      <c r="TAK18" s="110"/>
      <c r="TAL18" s="110"/>
      <c r="TAM18" s="110"/>
      <c r="TAN18" s="110"/>
      <c r="TAO18" s="110"/>
      <c r="TAP18" s="110"/>
      <c r="TAQ18" s="110"/>
      <c r="TAR18" s="110"/>
      <c r="TAS18" s="110"/>
      <c r="TAT18" s="110"/>
      <c r="TAU18" s="110"/>
      <c r="TAV18" s="110"/>
      <c r="TAW18" s="110"/>
      <c r="TAX18" s="110"/>
      <c r="TAY18" s="110"/>
      <c r="TAZ18" s="110"/>
      <c r="TBA18" s="110"/>
      <c r="TBB18" s="110"/>
      <c r="TBC18" s="110"/>
      <c r="TBD18" s="110"/>
      <c r="TBE18" s="110"/>
      <c r="TBF18" s="110"/>
      <c r="TBG18" s="110"/>
      <c r="TBH18" s="110"/>
      <c r="TBI18" s="110"/>
      <c r="TBJ18" s="110"/>
      <c r="TBK18" s="110"/>
      <c r="TBL18" s="110"/>
      <c r="TBM18" s="110"/>
      <c r="TBN18" s="110"/>
      <c r="TBO18" s="110"/>
      <c r="TBP18" s="110"/>
      <c r="TBQ18" s="110"/>
      <c r="TBR18" s="110"/>
      <c r="TBS18" s="110"/>
      <c r="TBT18" s="110"/>
      <c r="TBU18" s="110"/>
      <c r="TBV18" s="110"/>
      <c r="TBW18" s="110"/>
      <c r="TBX18" s="110"/>
      <c r="TBY18" s="110"/>
      <c r="TBZ18" s="110"/>
      <c r="TCA18" s="110"/>
      <c r="TCB18" s="110"/>
      <c r="TCC18" s="110"/>
      <c r="TCD18" s="110"/>
      <c r="TCE18" s="110"/>
      <c r="TCF18" s="110"/>
      <c r="TCG18" s="110"/>
      <c r="TCH18" s="110"/>
      <c r="TCI18" s="110"/>
      <c r="TCJ18" s="110"/>
      <c r="TCK18" s="110"/>
      <c r="TCL18" s="110"/>
      <c r="TCM18" s="110"/>
      <c r="TCN18" s="110"/>
      <c r="TCO18" s="110"/>
      <c r="TCP18" s="110"/>
      <c r="TCQ18" s="110"/>
      <c r="TCR18" s="110"/>
      <c r="TCS18" s="110"/>
      <c r="TCT18" s="110"/>
      <c r="TCU18" s="110"/>
      <c r="TCV18" s="110"/>
      <c r="TCW18" s="110"/>
      <c r="TCX18" s="110"/>
      <c r="TCY18" s="110"/>
      <c r="TCZ18" s="110"/>
      <c r="TDA18" s="110"/>
      <c r="TDB18" s="110"/>
      <c r="TDC18" s="110"/>
      <c r="TDD18" s="110"/>
      <c r="TDE18" s="110"/>
      <c r="TDF18" s="110"/>
      <c r="TDG18" s="110"/>
      <c r="TDH18" s="110"/>
      <c r="TDI18" s="110"/>
      <c r="TDJ18" s="110"/>
      <c r="TDK18" s="110"/>
      <c r="TDL18" s="110"/>
      <c r="TDM18" s="110"/>
      <c r="TDN18" s="110"/>
      <c r="TDO18" s="110"/>
      <c r="TDP18" s="110"/>
      <c r="TDQ18" s="110"/>
      <c r="TDR18" s="110"/>
      <c r="TDS18" s="110"/>
      <c r="TDT18" s="110"/>
      <c r="TDU18" s="110"/>
      <c r="TDV18" s="110"/>
      <c r="TDW18" s="110"/>
      <c r="TDX18" s="110"/>
      <c r="TDY18" s="110"/>
      <c r="TDZ18" s="110"/>
      <c r="TEA18" s="110"/>
      <c r="TEB18" s="110"/>
      <c r="TEC18" s="110"/>
      <c r="TED18" s="110"/>
      <c r="TEE18" s="110"/>
      <c r="TEF18" s="110"/>
      <c r="TEG18" s="110"/>
      <c r="TEH18" s="110"/>
      <c r="TEI18" s="110"/>
      <c r="TEJ18" s="110"/>
      <c r="TEK18" s="110"/>
      <c r="TEL18" s="110"/>
      <c r="TEM18" s="110"/>
      <c r="TEN18" s="110"/>
      <c r="TEO18" s="110"/>
      <c r="TEP18" s="110"/>
      <c r="TEQ18" s="110"/>
      <c r="TER18" s="110"/>
      <c r="TES18" s="110"/>
      <c r="TET18" s="110"/>
      <c r="TEU18" s="110"/>
      <c r="TEV18" s="110"/>
      <c r="TEW18" s="110"/>
      <c r="TEX18" s="110"/>
      <c r="TEY18" s="110"/>
      <c r="TEZ18" s="110"/>
      <c r="TFA18" s="110"/>
      <c r="TFB18" s="110"/>
      <c r="TFC18" s="110"/>
      <c r="TFD18" s="110"/>
      <c r="TFE18" s="110"/>
      <c r="TFF18" s="110"/>
      <c r="TFG18" s="110"/>
      <c r="TFH18" s="110"/>
      <c r="TFI18" s="110"/>
      <c r="TFJ18" s="110"/>
      <c r="TFK18" s="110"/>
      <c r="TFL18" s="110"/>
      <c r="TFM18" s="110"/>
      <c r="TFN18" s="110"/>
      <c r="TFO18" s="110"/>
      <c r="TFP18" s="110"/>
      <c r="TFQ18" s="110"/>
      <c r="TFR18" s="110"/>
      <c r="TFS18" s="110"/>
      <c r="TFT18" s="110"/>
      <c r="TFU18" s="110"/>
      <c r="TFV18" s="110"/>
      <c r="TFW18" s="110"/>
      <c r="TFX18" s="110"/>
      <c r="TFY18" s="110"/>
      <c r="TFZ18" s="110"/>
      <c r="TGA18" s="110"/>
      <c r="TGB18" s="110"/>
      <c r="TGC18" s="110"/>
      <c r="TGD18" s="110"/>
      <c r="TGE18" s="110"/>
      <c r="TGF18" s="110"/>
      <c r="TGG18" s="110"/>
      <c r="TGH18" s="110"/>
      <c r="TGI18" s="110"/>
      <c r="TGJ18" s="110"/>
      <c r="TGK18" s="110"/>
      <c r="TGL18" s="110"/>
      <c r="TGM18" s="110"/>
      <c r="TGN18" s="110"/>
      <c r="TGO18" s="110"/>
      <c r="TGP18" s="110"/>
      <c r="TGQ18" s="110"/>
      <c r="TGR18" s="110"/>
      <c r="TGS18" s="110"/>
      <c r="TGT18" s="110"/>
      <c r="TGU18" s="110"/>
      <c r="TGV18" s="110"/>
      <c r="TGW18" s="110"/>
      <c r="TGX18" s="110"/>
      <c r="TGY18" s="110"/>
      <c r="TGZ18" s="110"/>
      <c r="THA18" s="110"/>
      <c r="THB18" s="110"/>
      <c r="THC18" s="110"/>
      <c r="THD18" s="110"/>
      <c r="THE18" s="110"/>
      <c r="THF18" s="110"/>
      <c r="THG18" s="110"/>
      <c r="THH18" s="110"/>
      <c r="THI18" s="110"/>
      <c r="THJ18" s="110"/>
      <c r="THK18" s="110"/>
      <c r="THL18" s="110"/>
      <c r="THM18" s="110"/>
      <c r="THN18" s="110"/>
      <c r="THO18" s="110"/>
      <c r="THP18" s="110"/>
      <c r="THQ18" s="110"/>
      <c r="THR18" s="110"/>
      <c r="THS18" s="110"/>
      <c r="THT18" s="110"/>
      <c r="THU18" s="110"/>
      <c r="THV18" s="110"/>
      <c r="THW18" s="110"/>
      <c r="THX18" s="110"/>
      <c r="THY18" s="110"/>
      <c r="THZ18" s="110"/>
      <c r="TIA18" s="110"/>
      <c r="TIB18" s="110"/>
      <c r="TIC18" s="110"/>
      <c r="TID18" s="110"/>
      <c r="TIE18" s="110"/>
      <c r="TIF18" s="110"/>
      <c r="TIG18" s="110"/>
      <c r="TIH18" s="110"/>
      <c r="TII18" s="110"/>
      <c r="TIJ18" s="110"/>
      <c r="TIK18" s="110"/>
      <c r="TIL18" s="110"/>
      <c r="TIM18" s="110"/>
      <c r="TIN18" s="110"/>
      <c r="TIO18" s="110"/>
      <c r="TIP18" s="110"/>
      <c r="TIQ18" s="110"/>
      <c r="TIR18" s="110"/>
      <c r="TIS18" s="110"/>
      <c r="TIT18" s="110"/>
      <c r="TIU18" s="110"/>
      <c r="TIV18" s="110"/>
      <c r="TIW18" s="110"/>
      <c r="TIX18" s="110"/>
      <c r="TIY18" s="110"/>
      <c r="TIZ18" s="110"/>
      <c r="TJA18" s="110"/>
      <c r="TJB18" s="110"/>
      <c r="TJC18" s="110"/>
      <c r="TJD18" s="110"/>
      <c r="TJE18" s="110"/>
      <c r="TJF18" s="110"/>
      <c r="TJG18" s="110"/>
      <c r="TJH18" s="110"/>
      <c r="TJI18" s="110"/>
      <c r="TJJ18" s="110"/>
      <c r="TJK18" s="110"/>
      <c r="TJL18" s="110"/>
      <c r="TJM18" s="110"/>
      <c r="TJN18" s="110"/>
      <c r="TJO18" s="110"/>
      <c r="TJP18" s="110"/>
      <c r="TJQ18" s="110"/>
      <c r="TJR18" s="110"/>
      <c r="TJS18" s="110"/>
      <c r="TJT18" s="110"/>
      <c r="TJU18" s="110"/>
      <c r="TJV18" s="110"/>
      <c r="TJW18" s="110"/>
      <c r="TJX18" s="110"/>
      <c r="TJY18" s="110"/>
      <c r="TJZ18" s="110"/>
      <c r="TKA18" s="110"/>
      <c r="TKB18" s="110"/>
      <c r="TKC18" s="110"/>
      <c r="TKD18" s="110"/>
      <c r="TKE18" s="110"/>
      <c r="TKF18" s="110"/>
      <c r="TKG18" s="110"/>
      <c r="TKH18" s="110"/>
      <c r="TKI18" s="110"/>
      <c r="TKJ18" s="110"/>
      <c r="TKK18" s="110"/>
      <c r="TKL18" s="110"/>
      <c r="TKM18" s="110"/>
      <c r="TKN18" s="110"/>
      <c r="TKO18" s="110"/>
      <c r="TKP18" s="110"/>
      <c r="TKQ18" s="110"/>
      <c r="TKR18" s="110"/>
      <c r="TKS18" s="110"/>
      <c r="TKT18" s="110"/>
      <c r="TKU18" s="110"/>
      <c r="TKV18" s="110"/>
      <c r="TKW18" s="110"/>
      <c r="TKX18" s="110"/>
      <c r="TKY18" s="110"/>
      <c r="TKZ18" s="110"/>
      <c r="TLA18" s="110"/>
      <c r="TLB18" s="110"/>
      <c r="TLC18" s="110"/>
      <c r="TLD18" s="110"/>
      <c r="TLE18" s="110"/>
      <c r="TLF18" s="110"/>
      <c r="TLG18" s="110"/>
      <c r="TLH18" s="110"/>
      <c r="TLI18" s="110"/>
      <c r="TLJ18" s="110"/>
      <c r="TLK18" s="110"/>
      <c r="TLL18" s="110"/>
      <c r="TLM18" s="110"/>
      <c r="TLN18" s="110"/>
      <c r="TLO18" s="110"/>
      <c r="TLP18" s="110"/>
      <c r="TLQ18" s="110"/>
      <c r="TLR18" s="110"/>
      <c r="TLS18" s="110"/>
      <c r="TLT18" s="110"/>
      <c r="TLU18" s="110"/>
      <c r="TLV18" s="110"/>
      <c r="TLW18" s="110"/>
      <c r="TLX18" s="110"/>
      <c r="TLY18" s="110"/>
      <c r="TLZ18" s="110"/>
      <c r="TMA18" s="110"/>
      <c r="TMB18" s="110"/>
      <c r="TMC18" s="110"/>
      <c r="TMD18" s="110"/>
      <c r="TME18" s="110"/>
      <c r="TMF18" s="110"/>
      <c r="TMG18" s="110"/>
      <c r="TMH18" s="110"/>
      <c r="TMI18" s="110"/>
      <c r="TMJ18" s="110"/>
      <c r="TMK18" s="110"/>
      <c r="TML18" s="110"/>
      <c r="TMM18" s="110"/>
      <c r="TMN18" s="110"/>
      <c r="TMO18" s="110"/>
      <c r="TMP18" s="110"/>
      <c r="TMQ18" s="110"/>
      <c r="TMR18" s="110"/>
      <c r="TMS18" s="110"/>
      <c r="TMT18" s="110"/>
      <c r="TMU18" s="110"/>
      <c r="TMV18" s="110"/>
      <c r="TMW18" s="110"/>
      <c r="TMX18" s="110"/>
      <c r="TMY18" s="110"/>
      <c r="TMZ18" s="110"/>
      <c r="TNA18" s="110"/>
      <c r="TNB18" s="110"/>
      <c r="TNC18" s="110"/>
      <c r="TND18" s="110"/>
      <c r="TNE18" s="110"/>
      <c r="TNF18" s="110"/>
      <c r="TNG18" s="110"/>
      <c r="TNH18" s="110"/>
      <c r="TNI18" s="110"/>
      <c r="TNJ18" s="110"/>
      <c r="TNK18" s="110"/>
      <c r="TNL18" s="110"/>
      <c r="TNM18" s="110"/>
      <c r="TNN18" s="110"/>
      <c r="TNO18" s="110"/>
      <c r="TNP18" s="110"/>
      <c r="TNQ18" s="110"/>
      <c r="TNR18" s="110"/>
      <c r="TNS18" s="110"/>
      <c r="TNT18" s="110"/>
      <c r="TNU18" s="110"/>
      <c r="TNV18" s="110"/>
      <c r="TNW18" s="110"/>
      <c r="TNX18" s="110"/>
      <c r="TNY18" s="110"/>
      <c r="TNZ18" s="110"/>
      <c r="TOA18" s="110"/>
      <c r="TOB18" s="110"/>
      <c r="TOC18" s="110"/>
      <c r="TOD18" s="110"/>
      <c r="TOE18" s="110"/>
      <c r="TOF18" s="110"/>
      <c r="TOG18" s="110"/>
      <c r="TOH18" s="110"/>
      <c r="TOI18" s="110"/>
      <c r="TOJ18" s="110"/>
      <c r="TOK18" s="110"/>
      <c r="TOL18" s="110"/>
      <c r="TOM18" s="110"/>
      <c r="TON18" s="110"/>
      <c r="TOO18" s="110"/>
      <c r="TOP18" s="110"/>
      <c r="TOQ18" s="110"/>
      <c r="TOR18" s="110"/>
      <c r="TOS18" s="110"/>
      <c r="TOT18" s="110"/>
      <c r="TOU18" s="110"/>
      <c r="TOV18" s="110"/>
      <c r="TOW18" s="110"/>
      <c r="TOX18" s="110"/>
      <c r="TOY18" s="110"/>
      <c r="TOZ18" s="110"/>
      <c r="TPA18" s="110"/>
      <c r="TPB18" s="110"/>
      <c r="TPC18" s="110"/>
      <c r="TPD18" s="110"/>
      <c r="TPE18" s="110"/>
      <c r="TPF18" s="110"/>
      <c r="TPG18" s="110"/>
      <c r="TPH18" s="110"/>
      <c r="TPI18" s="110"/>
      <c r="TPJ18" s="110"/>
      <c r="TPK18" s="110"/>
      <c r="TPL18" s="110"/>
      <c r="TPM18" s="110"/>
      <c r="TPN18" s="110"/>
      <c r="TPO18" s="110"/>
      <c r="TPP18" s="110"/>
      <c r="TPQ18" s="110"/>
      <c r="TPR18" s="110"/>
      <c r="TPS18" s="110"/>
      <c r="TPT18" s="110"/>
      <c r="TPU18" s="110"/>
      <c r="TPV18" s="110"/>
      <c r="TPW18" s="110"/>
      <c r="TPX18" s="110"/>
      <c r="TPY18" s="110"/>
      <c r="TPZ18" s="110"/>
      <c r="TQA18" s="110"/>
      <c r="TQB18" s="110"/>
      <c r="TQC18" s="110"/>
      <c r="TQD18" s="110"/>
      <c r="TQE18" s="110"/>
      <c r="TQF18" s="110"/>
      <c r="TQG18" s="110"/>
      <c r="TQH18" s="110"/>
      <c r="TQI18" s="110"/>
      <c r="TQJ18" s="110"/>
      <c r="TQK18" s="110"/>
      <c r="TQL18" s="110"/>
      <c r="TQM18" s="110"/>
      <c r="TQN18" s="110"/>
      <c r="TQO18" s="110"/>
      <c r="TQP18" s="110"/>
      <c r="TQQ18" s="110"/>
      <c r="TQR18" s="110"/>
      <c r="TQS18" s="110"/>
      <c r="TQT18" s="110"/>
      <c r="TQU18" s="110"/>
      <c r="TQV18" s="110"/>
      <c r="TQW18" s="110"/>
      <c r="TQX18" s="110"/>
      <c r="TQY18" s="110"/>
      <c r="TQZ18" s="110"/>
      <c r="TRA18" s="110"/>
      <c r="TRB18" s="110"/>
      <c r="TRC18" s="110"/>
      <c r="TRD18" s="110"/>
      <c r="TRE18" s="110"/>
      <c r="TRF18" s="110"/>
      <c r="TRG18" s="110"/>
      <c r="TRH18" s="110"/>
      <c r="TRI18" s="110"/>
      <c r="TRJ18" s="110"/>
      <c r="TRK18" s="110"/>
      <c r="TRL18" s="110"/>
      <c r="TRM18" s="110"/>
      <c r="TRN18" s="110"/>
      <c r="TRO18" s="110"/>
      <c r="TRP18" s="110"/>
      <c r="TRQ18" s="110"/>
      <c r="TRR18" s="110"/>
      <c r="TRS18" s="110"/>
      <c r="TRT18" s="110"/>
      <c r="TRU18" s="110"/>
      <c r="TRV18" s="110"/>
      <c r="TRW18" s="110"/>
      <c r="TRX18" s="110"/>
      <c r="TRY18" s="110"/>
      <c r="TRZ18" s="110"/>
      <c r="TSA18" s="110"/>
      <c r="TSB18" s="110"/>
      <c r="TSC18" s="110"/>
      <c r="TSD18" s="110"/>
      <c r="TSE18" s="110"/>
      <c r="TSF18" s="110"/>
      <c r="TSG18" s="110"/>
      <c r="TSH18" s="110"/>
      <c r="TSI18" s="110"/>
      <c r="TSJ18" s="110"/>
      <c r="TSK18" s="110"/>
      <c r="TSL18" s="110"/>
      <c r="TSM18" s="110"/>
      <c r="TSN18" s="110"/>
      <c r="TSO18" s="110"/>
      <c r="TSP18" s="110"/>
      <c r="TSQ18" s="110"/>
      <c r="TSR18" s="110"/>
      <c r="TSS18" s="110"/>
      <c r="TST18" s="110"/>
      <c r="TSU18" s="110"/>
      <c r="TSV18" s="110"/>
      <c r="TSW18" s="110"/>
      <c r="TSX18" s="110"/>
      <c r="TSY18" s="110"/>
      <c r="TSZ18" s="110"/>
      <c r="TTA18" s="110"/>
      <c r="TTB18" s="110"/>
      <c r="TTC18" s="110"/>
      <c r="TTD18" s="110"/>
      <c r="TTE18" s="110"/>
      <c r="TTF18" s="110"/>
      <c r="TTG18" s="110"/>
      <c r="TTH18" s="110"/>
      <c r="TTI18" s="110"/>
      <c r="TTJ18" s="110"/>
      <c r="TTK18" s="110"/>
      <c r="TTL18" s="110"/>
      <c r="TTM18" s="110"/>
      <c r="TTN18" s="110"/>
      <c r="TTO18" s="110"/>
      <c r="TTP18" s="110"/>
      <c r="TTQ18" s="110"/>
      <c r="TTR18" s="110"/>
      <c r="TTS18" s="110"/>
      <c r="TTT18" s="110"/>
      <c r="TTU18" s="110"/>
      <c r="TTV18" s="110"/>
      <c r="TTW18" s="110"/>
      <c r="TTX18" s="110"/>
      <c r="TTY18" s="110"/>
      <c r="TTZ18" s="110"/>
      <c r="TUA18" s="110"/>
      <c r="TUB18" s="110"/>
      <c r="TUC18" s="110"/>
      <c r="TUD18" s="110"/>
      <c r="TUE18" s="110"/>
      <c r="TUF18" s="110"/>
      <c r="TUG18" s="110"/>
      <c r="TUH18" s="110"/>
      <c r="TUI18" s="110"/>
      <c r="TUJ18" s="110"/>
      <c r="TUK18" s="110"/>
      <c r="TUL18" s="110"/>
      <c r="TUM18" s="110"/>
      <c r="TUN18" s="110"/>
      <c r="TUO18" s="110"/>
      <c r="TUP18" s="110"/>
      <c r="TUQ18" s="110"/>
      <c r="TUR18" s="110"/>
      <c r="TUS18" s="110"/>
      <c r="TUT18" s="110"/>
      <c r="TUU18" s="110"/>
      <c r="TUV18" s="110"/>
      <c r="TUW18" s="110"/>
      <c r="TUX18" s="110"/>
      <c r="TUY18" s="110"/>
      <c r="TUZ18" s="110"/>
      <c r="TVA18" s="110"/>
      <c r="TVB18" s="110"/>
      <c r="TVC18" s="110"/>
      <c r="TVD18" s="110"/>
      <c r="TVE18" s="110"/>
      <c r="TVF18" s="110"/>
      <c r="TVG18" s="110"/>
      <c r="TVH18" s="110"/>
      <c r="TVI18" s="110"/>
      <c r="TVJ18" s="110"/>
      <c r="TVK18" s="110"/>
      <c r="TVL18" s="110"/>
      <c r="TVM18" s="110"/>
      <c r="TVN18" s="110"/>
      <c r="TVO18" s="110"/>
      <c r="TVP18" s="110"/>
      <c r="TVQ18" s="110"/>
      <c r="TVR18" s="110"/>
      <c r="TVS18" s="110"/>
      <c r="TVT18" s="110"/>
      <c r="TVU18" s="110"/>
      <c r="TVV18" s="110"/>
      <c r="TVW18" s="110"/>
      <c r="TVX18" s="110"/>
      <c r="TVY18" s="110"/>
      <c r="TVZ18" s="110"/>
      <c r="TWA18" s="110"/>
      <c r="TWB18" s="110"/>
      <c r="TWC18" s="110"/>
      <c r="TWD18" s="110"/>
      <c r="TWE18" s="110"/>
      <c r="TWF18" s="110"/>
      <c r="TWG18" s="110"/>
      <c r="TWH18" s="110"/>
      <c r="TWI18" s="110"/>
      <c r="TWJ18" s="110"/>
      <c r="TWK18" s="110"/>
      <c r="TWL18" s="110"/>
      <c r="TWM18" s="110"/>
      <c r="TWN18" s="110"/>
      <c r="TWO18" s="110"/>
      <c r="TWP18" s="110"/>
      <c r="TWQ18" s="110"/>
      <c r="TWR18" s="110"/>
      <c r="TWS18" s="110"/>
      <c r="TWT18" s="110"/>
      <c r="TWU18" s="110"/>
      <c r="TWV18" s="110"/>
      <c r="TWW18" s="110"/>
      <c r="TWX18" s="110"/>
      <c r="TWY18" s="110"/>
      <c r="TWZ18" s="110"/>
      <c r="TXA18" s="110"/>
      <c r="TXB18" s="110"/>
      <c r="TXC18" s="110"/>
      <c r="TXD18" s="110"/>
      <c r="TXE18" s="110"/>
      <c r="TXF18" s="110"/>
      <c r="TXG18" s="110"/>
      <c r="TXH18" s="110"/>
      <c r="TXI18" s="110"/>
      <c r="TXJ18" s="110"/>
      <c r="TXK18" s="110"/>
      <c r="TXL18" s="110"/>
      <c r="TXM18" s="110"/>
      <c r="TXN18" s="110"/>
      <c r="TXO18" s="110"/>
      <c r="TXP18" s="110"/>
      <c r="TXQ18" s="110"/>
      <c r="TXR18" s="110"/>
      <c r="TXS18" s="110"/>
      <c r="TXT18" s="110"/>
      <c r="TXU18" s="110"/>
      <c r="TXV18" s="110"/>
      <c r="TXW18" s="110"/>
      <c r="TXX18" s="110"/>
      <c r="TXY18" s="110"/>
      <c r="TXZ18" s="110"/>
      <c r="TYA18" s="110"/>
      <c r="TYB18" s="110"/>
      <c r="TYC18" s="110"/>
      <c r="TYD18" s="110"/>
      <c r="TYE18" s="110"/>
      <c r="TYF18" s="110"/>
      <c r="TYG18" s="110"/>
      <c r="TYH18" s="110"/>
      <c r="TYI18" s="110"/>
      <c r="TYJ18" s="110"/>
      <c r="TYK18" s="110"/>
      <c r="TYL18" s="110"/>
      <c r="TYM18" s="110"/>
      <c r="TYN18" s="110"/>
      <c r="TYO18" s="110"/>
      <c r="TYP18" s="110"/>
      <c r="TYQ18" s="110"/>
      <c r="TYR18" s="110"/>
      <c r="TYS18" s="110"/>
      <c r="TYT18" s="110"/>
      <c r="TYU18" s="110"/>
      <c r="TYV18" s="110"/>
      <c r="TYW18" s="110"/>
      <c r="TYX18" s="110"/>
      <c r="TYY18" s="110"/>
      <c r="TYZ18" s="110"/>
      <c r="TZA18" s="110"/>
      <c r="TZB18" s="110"/>
      <c r="TZC18" s="110"/>
      <c r="TZD18" s="110"/>
      <c r="TZE18" s="110"/>
      <c r="TZF18" s="110"/>
      <c r="TZG18" s="110"/>
      <c r="TZH18" s="110"/>
      <c r="TZI18" s="110"/>
      <c r="TZJ18" s="110"/>
      <c r="TZK18" s="110"/>
      <c r="TZL18" s="110"/>
      <c r="TZM18" s="110"/>
      <c r="TZN18" s="110"/>
      <c r="TZO18" s="110"/>
      <c r="TZP18" s="110"/>
      <c r="TZQ18" s="110"/>
      <c r="TZR18" s="110"/>
      <c r="TZS18" s="110"/>
      <c r="TZT18" s="110"/>
      <c r="TZU18" s="110"/>
      <c r="TZV18" s="110"/>
      <c r="TZW18" s="110"/>
      <c r="TZX18" s="110"/>
      <c r="TZY18" s="110"/>
      <c r="TZZ18" s="110"/>
      <c r="UAA18" s="110"/>
      <c r="UAB18" s="110"/>
      <c r="UAC18" s="110"/>
      <c r="UAD18" s="110"/>
      <c r="UAE18" s="110"/>
      <c r="UAF18" s="110"/>
      <c r="UAG18" s="110"/>
      <c r="UAH18" s="110"/>
      <c r="UAI18" s="110"/>
      <c r="UAJ18" s="110"/>
      <c r="UAK18" s="110"/>
      <c r="UAL18" s="110"/>
      <c r="UAM18" s="110"/>
      <c r="UAN18" s="110"/>
      <c r="UAO18" s="110"/>
      <c r="UAP18" s="110"/>
      <c r="UAQ18" s="110"/>
      <c r="UAR18" s="110"/>
      <c r="UAS18" s="110"/>
      <c r="UAT18" s="110"/>
      <c r="UAU18" s="110"/>
      <c r="UAV18" s="110"/>
      <c r="UAW18" s="110"/>
      <c r="UAX18" s="110"/>
      <c r="UAY18" s="110"/>
      <c r="UAZ18" s="110"/>
      <c r="UBA18" s="110"/>
      <c r="UBB18" s="110"/>
      <c r="UBC18" s="110"/>
      <c r="UBD18" s="110"/>
      <c r="UBE18" s="110"/>
      <c r="UBF18" s="110"/>
      <c r="UBG18" s="110"/>
      <c r="UBH18" s="110"/>
      <c r="UBI18" s="110"/>
      <c r="UBJ18" s="110"/>
      <c r="UBK18" s="110"/>
      <c r="UBL18" s="110"/>
      <c r="UBM18" s="110"/>
      <c r="UBN18" s="110"/>
      <c r="UBO18" s="110"/>
      <c r="UBP18" s="110"/>
      <c r="UBQ18" s="110"/>
      <c r="UBR18" s="110"/>
      <c r="UBS18" s="110"/>
      <c r="UBT18" s="110"/>
      <c r="UBU18" s="110"/>
      <c r="UBV18" s="110"/>
      <c r="UBW18" s="110"/>
      <c r="UBX18" s="110"/>
      <c r="UBY18" s="110"/>
      <c r="UBZ18" s="110"/>
      <c r="UCA18" s="110"/>
      <c r="UCB18" s="110"/>
      <c r="UCC18" s="110"/>
      <c r="UCD18" s="110"/>
      <c r="UCE18" s="110"/>
      <c r="UCF18" s="110"/>
      <c r="UCG18" s="110"/>
      <c r="UCH18" s="110"/>
      <c r="UCI18" s="110"/>
      <c r="UCJ18" s="110"/>
      <c r="UCK18" s="110"/>
      <c r="UCL18" s="110"/>
      <c r="UCM18" s="110"/>
      <c r="UCN18" s="110"/>
      <c r="UCO18" s="110"/>
      <c r="UCP18" s="110"/>
      <c r="UCQ18" s="110"/>
      <c r="UCR18" s="110"/>
      <c r="UCS18" s="110"/>
      <c r="UCT18" s="110"/>
      <c r="UCU18" s="110"/>
      <c r="UCV18" s="110"/>
      <c r="UCW18" s="110"/>
      <c r="UCX18" s="110"/>
      <c r="UCY18" s="110"/>
      <c r="UCZ18" s="110"/>
      <c r="UDA18" s="110"/>
      <c r="UDB18" s="110"/>
      <c r="UDC18" s="110"/>
      <c r="UDD18" s="110"/>
      <c r="UDE18" s="110"/>
      <c r="UDF18" s="110"/>
      <c r="UDG18" s="110"/>
      <c r="UDH18" s="110"/>
      <c r="UDI18" s="110"/>
      <c r="UDJ18" s="110"/>
      <c r="UDK18" s="110"/>
      <c r="UDL18" s="110"/>
      <c r="UDM18" s="110"/>
      <c r="UDN18" s="110"/>
      <c r="UDO18" s="110"/>
      <c r="UDP18" s="110"/>
      <c r="UDQ18" s="110"/>
      <c r="UDR18" s="110"/>
      <c r="UDS18" s="110"/>
      <c r="UDT18" s="110"/>
      <c r="UDU18" s="110"/>
      <c r="UDV18" s="110"/>
      <c r="UDW18" s="110"/>
      <c r="UDX18" s="110"/>
      <c r="UDY18" s="110"/>
      <c r="UDZ18" s="110"/>
      <c r="UEA18" s="110"/>
      <c r="UEB18" s="110"/>
      <c r="UEC18" s="110"/>
      <c r="UED18" s="110"/>
      <c r="UEE18" s="110"/>
      <c r="UEF18" s="110"/>
      <c r="UEG18" s="110"/>
      <c r="UEH18" s="110"/>
      <c r="UEI18" s="110"/>
      <c r="UEJ18" s="110"/>
      <c r="UEK18" s="110"/>
      <c r="UEL18" s="110"/>
      <c r="UEM18" s="110"/>
      <c r="UEN18" s="110"/>
      <c r="UEO18" s="110"/>
      <c r="UEP18" s="110"/>
      <c r="UEQ18" s="110"/>
      <c r="UER18" s="110"/>
      <c r="UES18" s="110"/>
      <c r="UET18" s="110"/>
      <c r="UEU18" s="110"/>
      <c r="UEV18" s="110"/>
      <c r="UEW18" s="110"/>
      <c r="UEX18" s="110"/>
      <c r="UEY18" s="110"/>
      <c r="UEZ18" s="110"/>
      <c r="UFA18" s="110"/>
      <c r="UFB18" s="110"/>
      <c r="UFC18" s="110"/>
      <c r="UFD18" s="110"/>
      <c r="UFE18" s="110"/>
      <c r="UFF18" s="110"/>
      <c r="UFG18" s="110"/>
      <c r="UFH18" s="110"/>
      <c r="UFI18" s="110"/>
      <c r="UFJ18" s="110"/>
      <c r="UFK18" s="110"/>
      <c r="UFL18" s="110"/>
      <c r="UFM18" s="110"/>
      <c r="UFN18" s="110"/>
      <c r="UFO18" s="110"/>
      <c r="UFP18" s="110"/>
      <c r="UFQ18" s="110"/>
      <c r="UFR18" s="110"/>
      <c r="UFS18" s="110"/>
      <c r="UFT18" s="110"/>
      <c r="UFU18" s="110"/>
      <c r="UFV18" s="110"/>
      <c r="UFW18" s="110"/>
      <c r="UFX18" s="110"/>
      <c r="UFY18" s="110"/>
      <c r="UFZ18" s="110"/>
      <c r="UGA18" s="110"/>
      <c r="UGB18" s="110"/>
      <c r="UGC18" s="110"/>
      <c r="UGD18" s="110"/>
      <c r="UGE18" s="110"/>
      <c r="UGF18" s="110"/>
      <c r="UGG18" s="110"/>
      <c r="UGH18" s="110"/>
      <c r="UGI18" s="110"/>
      <c r="UGJ18" s="110"/>
      <c r="UGK18" s="110"/>
      <c r="UGL18" s="110"/>
      <c r="UGM18" s="110"/>
      <c r="UGN18" s="110"/>
      <c r="UGO18" s="110"/>
      <c r="UGP18" s="110"/>
      <c r="UGQ18" s="110"/>
      <c r="UGR18" s="110"/>
      <c r="UGS18" s="110"/>
      <c r="UGT18" s="110"/>
      <c r="UGU18" s="110"/>
      <c r="UGV18" s="110"/>
      <c r="UGW18" s="110"/>
      <c r="UGX18" s="110"/>
      <c r="UGY18" s="110"/>
      <c r="UGZ18" s="110"/>
      <c r="UHA18" s="110"/>
      <c r="UHB18" s="110"/>
      <c r="UHC18" s="110"/>
      <c r="UHD18" s="110"/>
      <c r="UHE18" s="110"/>
      <c r="UHF18" s="110"/>
      <c r="UHG18" s="110"/>
      <c r="UHH18" s="110"/>
      <c r="UHI18" s="110"/>
      <c r="UHJ18" s="110"/>
      <c r="UHK18" s="110"/>
      <c r="UHL18" s="110"/>
      <c r="UHM18" s="110"/>
      <c r="UHN18" s="110"/>
      <c r="UHO18" s="110"/>
      <c r="UHP18" s="110"/>
      <c r="UHQ18" s="110"/>
      <c r="UHR18" s="110"/>
      <c r="UHS18" s="110"/>
      <c r="UHT18" s="110"/>
      <c r="UHU18" s="110"/>
      <c r="UHV18" s="110"/>
      <c r="UHW18" s="110"/>
      <c r="UHX18" s="110"/>
      <c r="UHY18" s="110"/>
      <c r="UHZ18" s="110"/>
      <c r="UIA18" s="110"/>
      <c r="UIB18" s="110"/>
      <c r="UIC18" s="110"/>
      <c r="UID18" s="110"/>
      <c r="UIE18" s="110"/>
      <c r="UIF18" s="110"/>
      <c r="UIG18" s="110"/>
      <c r="UIH18" s="110"/>
      <c r="UII18" s="110"/>
      <c r="UIJ18" s="110"/>
      <c r="UIK18" s="110"/>
      <c r="UIL18" s="110"/>
      <c r="UIM18" s="110"/>
      <c r="UIN18" s="110"/>
      <c r="UIO18" s="110"/>
      <c r="UIP18" s="110"/>
      <c r="UIQ18" s="110"/>
      <c r="UIR18" s="110"/>
      <c r="UIS18" s="110"/>
      <c r="UIT18" s="110"/>
      <c r="UIU18" s="110"/>
      <c r="UIV18" s="110"/>
      <c r="UIW18" s="110"/>
      <c r="UIX18" s="110"/>
      <c r="UIY18" s="110"/>
      <c r="UIZ18" s="110"/>
      <c r="UJA18" s="110"/>
      <c r="UJB18" s="110"/>
      <c r="UJC18" s="110"/>
      <c r="UJD18" s="110"/>
      <c r="UJE18" s="110"/>
      <c r="UJF18" s="110"/>
      <c r="UJG18" s="110"/>
      <c r="UJH18" s="110"/>
      <c r="UJI18" s="110"/>
      <c r="UJJ18" s="110"/>
      <c r="UJK18" s="110"/>
      <c r="UJL18" s="110"/>
      <c r="UJM18" s="110"/>
      <c r="UJN18" s="110"/>
      <c r="UJO18" s="110"/>
      <c r="UJP18" s="110"/>
      <c r="UJQ18" s="110"/>
      <c r="UJR18" s="110"/>
      <c r="UJS18" s="110"/>
      <c r="UJT18" s="110"/>
      <c r="UJU18" s="110"/>
      <c r="UJV18" s="110"/>
      <c r="UJW18" s="110"/>
      <c r="UJX18" s="110"/>
      <c r="UJY18" s="110"/>
      <c r="UJZ18" s="110"/>
      <c r="UKA18" s="110"/>
      <c r="UKB18" s="110"/>
      <c r="UKC18" s="110"/>
      <c r="UKD18" s="110"/>
      <c r="UKE18" s="110"/>
      <c r="UKF18" s="110"/>
      <c r="UKG18" s="110"/>
      <c r="UKH18" s="110"/>
      <c r="UKI18" s="110"/>
      <c r="UKJ18" s="110"/>
      <c r="UKK18" s="110"/>
      <c r="UKL18" s="110"/>
      <c r="UKM18" s="110"/>
      <c r="UKN18" s="110"/>
      <c r="UKO18" s="110"/>
      <c r="UKP18" s="110"/>
      <c r="UKQ18" s="110"/>
      <c r="UKR18" s="110"/>
      <c r="UKS18" s="110"/>
      <c r="UKT18" s="110"/>
      <c r="UKU18" s="110"/>
      <c r="UKV18" s="110"/>
      <c r="UKW18" s="110"/>
      <c r="UKX18" s="110"/>
      <c r="UKY18" s="110"/>
      <c r="UKZ18" s="110"/>
      <c r="ULA18" s="110"/>
      <c r="ULB18" s="110"/>
      <c r="ULC18" s="110"/>
      <c r="ULD18" s="110"/>
      <c r="ULE18" s="110"/>
      <c r="ULF18" s="110"/>
      <c r="ULG18" s="110"/>
      <c r="ULH18" s="110"/>
      <c r="ULI18" s="110"/>
      <c r="ULJ18" s="110"/>
      <c r="ULK18" s="110"/>
      <c r="ULL18" s="110"/>
      <c r="ULM18" s="110"/>
      <c r="ULN18" s="110"/>
      <c r="ULO18" s="110"/>
      <c r="ULP18" s="110"/>
      <c r="ULQ18" s="110"/>
      <c r="ULR18" s="110"/>
      <c r="ULS18" s="110"/>
      <c r="ULT18" s="110"/>
      <c r="ULU18" s="110"/>
      <c r="ULV18" s="110"/>
      <c r="ULW18" s="110"/>
      <c r="ULX18" s="110"/>
      <c r="ULY18" s="110"/>
      <c r="ULZ18" s="110"/>
      <c r="UMA18" s="110"/>
      <c r="UMB18" s="110"/>
      <c r="UMC18" s="110"/>
      <c r="UMD18" s="110"/>
      <c r="UME18" s="110"/>
      <c r="UMF18" s="110"/>
      <c r="UMG18" s="110"/>
      <c r="UMH18" s="110"/>
      <c r="UMI18" s="110"/>
      <c r="UMJ18" s="110"/>
      <c r="UMK18" s="110"/>
      <c r="UML18" s="110"/>
      <c r="UMM18" s="110"/>
      <c r="UMN18" s="110"/>
      <c r="UMO18" s="110"/>
      <c r="UMP18" s="110"/>
      <c r="UMQ18" s="110"/>
      <c r="UMR18" s="110"/>
      <c r="UMS18" s="110"/>
      <c r="UMT18" s="110"/>
      <c r="UMU18" s="110"/>
      <c r="UMV18" s="110"/>
      <c r="UMW18" s="110"/>
      <c r="UMX18" s="110"/>
      <c r="UMY18" s="110"/>
      <c r="UMZ18" s="110"/>
      <c r="UNA18" s="110"/>
      <c r="UNB18" s="110"/>
      <c r="UNC18" s="110"/>
      <c r="UND18" s="110"/>
      <c r="UNE18" s="110"/>
      <c r="UNF18" s="110"/>
      <c r="UNG18" s="110"/>
      <c r="UNH18" s="110"/>
      <c r="UNI18" s="110"/>
      <c r="UNJ18" s="110"/>
      <c r="UNK18" s="110"/>
      <c r="UNL18" s="110"/>
      <c r="UNM18" s="110"/>
      <c r="UNN18" s="110"/>
      <c r="UNO18" s="110"/>
      <c r="UNP18" s="110"/>
      <c r="UNQ18" s="110"/>
      <c r="UNR18" s="110"/>
      <c r="UNS18" s="110"/>
      <c r="UNT18" s="110"/>
      <c r="UNU18" s="110"/>
      <c r="UNV18" s="110"/>
      <c r="UNW18" s="110"/>
      <c r="UNX18" s="110"/>
      <c r="UNY18" s="110"/>
      <c r="UNZ18" s="110"/>
      <c r="UOA18" s="110"/>
      <c r="UOB18" s="110"/>
      <c r="UOC18" s="110"/>
      <c r="UOD18" s="110"/>
      <c r="UOE18" s="110"/>
      <c r="UOF18" s="110"/>
      <c r="UOG18" s="110"/>
      <c r="UOH18" s="110"/>
      <c r="UOI18" s="110"/>
      <c r="UOJ18" s="110"/>
      <c r="UOK18" s="110"/>
      <c r="UOL18" s="110"/>
      <c r="UOM18" s="110"/>
      <c r="UON18" s="110"/>
      <c r="UOO18" s="110"/>
      <c r="UOP18" s="110"/>
      <c r="UOQ18" s="110"/>
      <c r="UOR18" s="110"/>
      <c r="UOS18" s="110"/>
      <c r="UOT18" s="110"/>
      <c r="UOU18" s="110"/>
      <c r="UOV18" s="110"/>
      <c r="UOW18" s="110"/>
      <c r="UOX18" s="110"/>
      <c r="UOY18" s="110"/>
      <c r="UOZ18" s="110"/>
      <c r="UPA18" s="110"/>
      <c r="UPB18" s="110"/>
      <c r="UPC18" s="110"/>
      <c r="UPD18" s="110"/>
      <c r="UPE18" s="110"/>
      <c r="UPF18" s="110"/>
      <c r="UPG18" s="110"/>
      <c r="UPH18" s="110"/>
      <c r="UPI18" s="110"/>
      <c r="UPJ18" s="110"/>
      <c r="UPK18" s="110"/>
      <c r="UPL18" s="110"/>
      <c r="UPM18" s="110"/>
      <c r="UPN18" s="110"/>
      <c r="UPO18" s="110"/>
      <c r="UPP18" s="110"/>
      <c r="UPQ18" s="110"/>
      <c r="UPR18" s="110"/>
      <c r="UPS18" s="110"/>
      <c r="UPT18" s="110"/>
      <c r="UPU18" s="110"/>
      <c r="UPV18" s="110"/>
      <c r="UPW18" s="110"/>
      <c r="UPX18" s="110"/>
      <c r="UPY18" s="110"/>
      <c r="UPZ18" s="110"/>
      <c r="UQA18" s="110"/>
      <c r="UQB18" s="110"/>
      <c r="UQC18" s="110"/>
      <c r="UQD18" s="110"/>
      <c r="UQE18" s="110"/>
      <c r="UQF18" s="110"/>
      <c r="UQG18" s="110"/>
      <c r="UQH18" s="110"/>
      <c r="UQI18" s="110"/>
      <c r="UQJ18" s="110"/>
      <c r="UQK18" s="110"/>
      <c r="UQL18" s="110"/>
      <c r="UQM18" s="110"/>
      <c r="UQN18" s="110"/>
      <c r="UQO18" s="110"/>
      <c r="UQP18" s="110"/>
      <c r="UQQ18" s="110"/>
      <c r="UQR18" s="110"/>
      <c r="UQS18" s="110"/>
      <c r="UQT18" s="110"/>
      <c r="UQU18" s="110"/>
      <c r="UQV18" s="110"/>
      <c r="UQW18" s="110"/>
      <c r="UQX18" s="110"/>
      <c r="UQY18" s="110"/>
      <c r="UQZ18" s="110"/>
      <c r="URA18" s="110"/>
      <c r="URB18" s="110"/>
      <c r="URC18" s="110"/>
      <c r="URD18" s="110"/>
      <c r="URE18" s="110"/>
      <c r="URF18" s="110"/>
      <c r="URG18" s="110"/>
      <c r="URH18" s="110"/>
      <c r="URI18" s="110"/>
      <c r="URJ18" s="110"/>
      <c r="URK18" s="110"/>
      <c r="URL18" s="110"/>
      <c r="URM18" s="110"/>
      <c r="URN18" s="110"/>
      <c r="URO18" s="110"/>
      <c r="URP18" s="110"/>
      <c r="URQ18" s="110"/>
      <c r="URR18" s="110"/>
      <c r="URS18" s="110"/>
      <c r="URT18" s="110"/>
      <c r="URU18" s="110"/>
      <c r="URV18" s="110"/>
      <c r="URW18" s="110"/>
      <c r="URX18" s="110"/>
      <c r="URY18" s="110"/>
      <c r="URZ18" s="110"/>
      <c r="USA18" s="110"/>
      <c r="USB18" s="110"/>
      <c r="USC18" s="110"/>
      <c r="USD18" s="110"/>
      <c r="USE18" s="110"/>
      <c r="USF18" s="110"/>
      <c r="USG18" s="110"/>
      <c r="USH18" s="110"/>
      <c r="USI18" s="110"/>
      <c r="USJ18" s="110"/>
      <c r="USK18" s="110"/>
      <c r="USL18" s="110"/>
      <c r="USM18" s="110"/>
      <c r="USN18" s="110"/>
      <c r="USO18" s="110"/>
      <c r="USP18" s="110"/>
      <c r="USQ18" s="110"/>
      <c r="USR18" s="110"/>
      <c r="USS18" s="110"/>
      <c r="UST18" s="110"/>
      <c r="USU18" s="110"/>
      <c r="USV18" s="110"/>
      <c r="USW18" s="110"/>
      <c r="USX18" s="110"/>
      <c r="USY18" s="110"/>
      <c r="USZ18" s="110"/>
      <c r="UTA18" s="110"/>
      <c r="UTB18" s="110"/>
      <c r="UTC18" s="110"/>
      <c r="UTD18" s="110"/>
      <c r="UTE18" s="110"/>
      <c r="UTF18" s="110"/>
      <c r="UTG18" s="110"/>
      <c r="UTH18" s="110"/>
      <c r="UTI18" s="110"/>
      <c r="UTJ18" s="110"/>
      <c r="UTK18" s="110"/>
      <c r="UTL18" s="110"/>
      <c r="UTM18" s="110"/>
      <c r="UTN18" s="110"/>
      <c r="UTO18" s="110"/>
      <c r="UTP18" s="110"/>
      <c r="UTQ18" s="110"/>
      <c r="UTR18" s="110"/>
      <c r="UTS18" s="110"/>
      <c r="UTT18" s="110"/>
      <c r="UTU18" s="110"/>
      <c r="UTV18" s="110"/>
      <c r="UTW18" s="110"/>
      <c r="UTX18" s="110"/>
      <c r="UTY18" s="110"/>
      <c r="UTZ18" s="110"/>
      <c r="UUA18" s="110"/>
      <c r="UUB18" s="110"/>
      <c r="UUC18" s="110"/>
      <c r="UUD18" s="110"/>
      <c r="UUE18" s="110"/>
      <c r="UUF18" s="110"/>
      <c r="UUG18" s="110"/>
      <c r="UUH18" s="110"/>
      <c r="UUI18" s="110"/>
      <c r="UUJ18" s="110"/>
      <c r="UUK18" s="110"/>
      <c r="UUL18" s="110"/>
      <c r="UUM18" s="110"/>
      <c r="UUN18" s="110"/>
      <c r="UUO18" s="110"/>
      <c r="UUP18" s="110"/>
      <c r="UUQ18" s="110"/>
      <c r="UUR18" s="110"/>
      <c r="UUS18" s="110"/>
      <c r="UUT18" s="110"/>
      <c r="UUU18" s="110"/>
      <c r="UUV18" s="110"/>
      <c r="UUW18" s="110"/>
      <c r="UUX18" s="110"/>
      <c r="UUY18" s="110"/>
      <c r="UUZ18" s="110"/>
      <c r="UVA18" s="110"/>
      <c r="UVB18" s="110"/>
      <c r="UVC18" s="110"/>
      <c r="UVD18" s="110"/>
      <c r="UVE18" s="110"/>
      <c r="UVF18" s="110"/>
      <c r="UVG18" s="110"/>
      <c r="UVH18" s="110"/>
      <c r="UVI18" s="110"/>
      <c r="UVJ18" s="110"/>
      <c r="UVK18" s="110"/>
      <c r="UVL18" s="110"/>
      <c r="UVM18" s="110"/>
      <c r="UVN18" s="110"/>
      <c r="UVO18" s="110"/>
      <c r="UVP18" s="110"/>
      <c r="UVQ18" s="110"/>
      <c r="UVR18" s="110"/>
      <c r="UVS18" s="110"/>
      <c r="UVT18" s="110"/>
      <c r="UVU18" s="110"/>
      <c r="UVV18" s="110"/>
      <c r="UVW18" s="110"/>
      <c r="UVX18" s="110"/>
      <c r="UVY18" s="110"/>
      <c r="UVZ18" s="110"/>
      <c r="UWA18" s="110"/>
      <c r="UWB18" s="110"/>
      <c r="UWC18" s="110"/>
      <c r="UWD18" s="110"/>
      <c r="UWE18" s="110"/>
      <c r="UWF18" s="110"/>
      <c r="UWG18" s="110"/>
      <c r="UWH18" s="110"/>
      <c r="UWI18" s="110"/>
      <c r="UWJ18" s="110"/>
      <c r="UWK18" s="110"/>
      <c r="UWL18" s="110"/>
      <c r="UWM18" s="110"/>
      <c r="UWN18" s="110"/>
      <c r="UWO18" s="110"/>
      <c r="UWP18" s="110"/>
      <c r="UWQ18" s="110"/>
      <c r="UWR18" s="110"/>
      <c r="UWS18" s="110"/>
      <c r="UWT18" s="110"/>
      <c r="UWU18" s="110"/>
      <c r="UWV18" s="110"/>
      <c r="UWW18" s="110"/>
      <c r="UWX18" s="110"/>
      <c r="UWY18" s="110"/>
      <c r="UWZ18" s="110"/>
      <c r="UXA18" s="110"/>
      <c r="UXB18" s="110"/>
      <c r="UXC18" s="110"/>
      <c r="UXD18" s="110"/>
      <c r="UXE18" s="110"/>
      <c r="UXF18" s="110"/>
      <c r="UXG18" s="110"/>
      <c r="UXH18" s="110"/>
      <c r="UXI18" s="110"/>
      <c r="UXJ18" s="110"/>
      <c r="UXK18" s="110"/>
      <c r="UXL18" s="110"/>
      <c r="UXM18" s="110"/>
      <c r="UXN18" s="110"/>
      <c r="UXO18" s="110"/>
      <c r="UXP18" s="110"/>
      <c r="UXQ18" s="110"/>
      <c r="UXR18" s="110"/>
      <c r="UXS18" s="110"/>
      <c r="UXT18" s="110"/>
      <c r="UXU18" s="110"/>
      <c r="UXV18" s="110"/>
      <c r="UXW18" s="110"/>
      <c r="UXX18" s="110"/>
      <c r="UXY18" s="110"/>
      <c r="UXZ18" s="110"/>
      <c r="UYA18" s="110"/>
      <c r="UYB18" s="110"/>
      <c r="UYC18" s="110"/>
      <c r="UYD18" s="110"/>
      <c r="UYE18" s="110"/>
      <c r="UYF18" s="110"/>
      <c r="UYG18" s="110"/>
      <c r="UYH18" s="110"/>
      <c r="UYI18" s="110"/>
      <c r="UYJ18" s="110"/>
      <c r="UYK18" s="110"/>
      <c r="UYL18" s="110"/>
      <c r="UYM18" s="110"/>
      <c r="UYN18" s="110"/>
      <c r="UYO18" s="110"/>
      <c r="UYP18" s="110"/>
      <c r="UYQ18" s="110"/>
      <c r="UYR18" s="110"/>
      <c r="UYS18" s="110"/>
      <c r="UYT18" s="110"/>
      <c r="UYU18" s="110"/>
      <c r="UYV18" s="110"/>
      <c r="UYW18" s="110"/>
      <c r="UYX18" s="110"/>
      <c r="UYY18" s="110"/>
      <c r="UYZ18" s="110"/>
      <c r="UZA18" s="110"/>
      <c r="UZB18" s="110"/>
      <c r="UZC18" s="110"/>
      <c r="UZD18" s="110"/>
      <c r="UZE18" s="110"/>
      <c r="UZF18" s="110"/>
      <c r="UZG18" s="110"/>
      <c r="UZH18" s="110"/>
      <c r="UZI18" s="110"/>
      <c r="UZJ18" s="110"/>
      <c r="UZK18" s="110"/>
      <c r="UZL18" s="110"/>
      <c r="UZM18" s="110"/>
      <c r="UZN18" s="110"/>
      <c r="UZO18" s="110"/>
      <c r="UZP18" s="110"/>
      <c r="UZQ18" s="110"/>
      <c r="UZR18" s="110"/>
      <c r="UZS18" s="110"/>
      <c r="UZT18" s="110"/>
      <c r="UZU18" s="110"/>
      <c r="UZV18" s="110"/>
      <c r="UZW18" s="110"/>
      <c r="UZX18" s="110"/>
      <c r="UZY18" s="110"/>
      <c r="UZZ18" s="110"/>
      <c r="VAA18" s="110"/>
      <c r="VAB18" s="110"/>
      <c r="VAC18" s="110"/>
      <c r="VAD18" s="110"/>
      <c r="VAE18" s="110"/>
      <c r="VAF18" s="110"/>
      <c r="VAG18" s="110"/>
      <c r="VAH18" s="110"/>
      <c r="VAI18" s="110"/>
      <c r="VAJ18" s="110"/>
      <c r="VAK18" s="110"/>
      <c r="VAL18" s="110"/>
      <c r="VAM18" s="110"/>
      <c r="VAN18" s="110"/>
      <c r="VAO18" s="110"/>
      <c r="VAP18" s="110"/>
      <c r="VAQ18" s="110"/>
      <c r="VAR18" s="110"/>
      <c r="VAS18" s="110"/>
      <c r="VAT18" s="110"/>
      <c r="VAU18" s="110"/>
      <c r="VAV18" s="110"/>
      <c r="VAW18" s="110"/>
      <c r="VAX18" s="110"/>
      <c r="VAY18" s="110"/>
      <c r="VAZ18" s="110"/>
      <c r="VBA18" s="110"/>
      <c r="VBB18" s="110"/>
      <c r="VBC18" s="110"/>
      <c r="VBD18" s="110"/>
      <c r="VBE18" s="110"/>
      <c r="VBF18" s="110"/>
      <c r="VBG18" s="110"/>
      <c r="VBH18" s="110"/>
      <c r="VBI18" s="110"/>
      <c r="VBJ18" s="110"/>
      <c r="VBK18" s="110"/>
      <c r="VBL18" s="110"/>
      <c r="VBM18" s="110"/>
      <c r="VBN18" s="110"/>
      <c r="VBO18" s="110"/>
      <c r="VBP18" s="110"/>
      <c r="VBQ18" s="110"/>
      <c r="VBR18" s="110"/>
      <c r="VBS18" s="110"/>
      <c r="VBT18" s="110"/>
      <c r="VBU18" s="110"/>
      <c r="VBV18" s="110"/>
      <c r="VBW18" s="110"/>
      <c r="VBX18" s="110"/>
      <c r="VBY18" s="110"/>
      <c r="VBZ18" s="110"/>
      <c r="VCA18" s="110"/>
      <c r="VCB18" s="110"/>
      <c r="VCC18" s="110"/>
      <c r="VCD18" s="110"/>
      <c r="VCE18" s="110"/>
      <c r="VCF18" s="110"/>
      <c r="VCG18" s="110"/>
      <c r="VCH18" s="110"/>
      <c r="VCI18" s="110"/>
      <c r="VCJ18" s="110"/>
      <c r="VCK18" s="110"/>
      <c r="VCL18" s="110"/>
      <c r="VCM18" s="110"/>
      <c r="VCN18" s="110"/>
      <c r="VCO18" s="110"/>
      <c r="VCP18" s="110"/>
      <c r="VCQ18" s="110"/>
      <c r="VCR18" s="110"/>
      <c r="VCS18" s="110"/>
      <c r="VCT18" s="110"/>
      <c r="VCU18" s="110"/>
      <c r="VCV18" s="110"/>
      <c r="VCW18" s="110"/>
      <c r="VCX18" s="110"/>
      <c r="VCY18" s="110"/>
      <c r="VCZ18" s="110"/>
      <c r="VDA18" s="110"/>
      <c r="VDB18" s="110"/>
      <c r="VDC18" s="110"/>
      <c r="VDD18" s="110"/>
      <c r="VDE18" s="110"/>
      <c r="VDF18" s="110"/>
      <c r="VDG18" s="110"/>
      <c r="VDH18" s="110"/>
      <c r="VDI18" s="110"/>
      <c r="VDJ18" s="110"/>
      <c r="VDK18" s="110"/>
      <c r="VDL18" s="110"/>
      <c r="VDM18" s="110"/>
      <c r="VDN18" s="110"/>
      <c r="VDO18" s="110"/>
      <c r="VDP18" s="110"/>
      <c r="VDQ18" s="110"/>
      <c r="VDR18" s="110"/>
      <c r="VDS18" s="110"/>
      <c r="VDT18" s="110"/>
      <c r="VDU18" s="110"/>
      <c r="VDV18" s="110"/>
      <c r="VDW18" s="110"/>
      <c r="VDX18" s="110"/>
      <c r="VDY18" s="110"/>
      <c r="VDZ18" s="110"/>
      <c r="VEA18" s="110"/>
      <c r="VEB18" s="110"/>
      <c r="VEC18" s="110"/>
      <c r="VED18" s="110"/>
      <c r="VEE18" s="110"/>
      <c r="VEF18" s="110"/>
      <c r="VEG18" s="110"/>
      <c r="VEH18" s="110"/>
      <c r="VEI18" s="110"/>
      <c r="VEJ18" s="110"/>
      <c r="VEK18" s="110"/>
      <c r="VEL18" s="110"/>
      <c r="VEM18" s="110"/>
      <c r="VEN18" s="110"/>
      <c r="VEO18" s="110"/>
      <c r="VEP18" s="110"/>
      <c r="VEQ18" s="110"/>
      <c r="VER18" s="110"/>
      <c r="VES18" s="110"/>
      <c r="VET18" s="110"/>
      <c r="VEU18" s="110"/>
      <c r="VEV18" s="110"/>
      <c r="VEW18" s="110"/>
      <c r="VEX18" s="110"/>
      <c r="VEY18" s="110"/>
      <c r="VEZ18" s="110"/>
      <c r="VFA18" s="110"/>
      <c r="VFB18" s="110"/>
      <c r="VFC18" s="110"/>
      <c r="VFD18" s="110"/>
      <c r="VFE18" s="110"/>
      <c r="VFF18" s="110"/>
      <c r="VFG18" s="110"/>
      <c r="VFH18" s="110"/>
      <c r="VFI18" s="110"/>
      <c r="VFJ18" s="110"/>
      <c r="VFK18" s="110"/>
      <c r="VFL18" s="110"/>
      <c r="VFM18" s="110"/>
      <c r="VFN18" s="110"/>
      <c r="VFO18" s="110"/>
      <c r="VFP18" s="110"/>
      <c r="VFQ18" s="110"/>
      <c r="VFR18" s="110"/>
      <c r="VFS18" s="110"/>
      <c r="VFT18" s="110"/>
      <c r="VFU18" s="110"/>
      <c r="VFV18" s="110"/>
      <c r="VFW18" s="110"/>
      <c r="VFX18" s="110"/>
      <c r="VFY18" s="110"/>
      <c r="VFZ18" s="110"/>
      <c r="VGA18" s="110"/>
      <c r="VGB18" s="110"/>
      <c r="VGC18" s="110"/>
      <c r="VGD18" s="110"/>
      <c r="VGE18" s="110"/>
      <c r="VGF18" s="110"/>
      <c r="VGG18" s="110"/>
      <c r="VGH18" s="110"/>
      <c r="VGI18" s="110"/>
      <c r="VGJ18" s="110"/>
      <c r="VGK18" s="110"/>
      <c r="VGL18" s="110"/>
      <c r="VGM18" s="110"/>
      <c r="VGN18" s="110"/>
      <c r="VGO18" s="110"/>
      <c r="VGP18" s="110"/>
      <c r="VGQ18" s="110"/>
      <c r="VGR18" s="110"/>
      <c r="VGS18" s="110"/>
      <c r="VGT18" s="110"/>
      <c r="VGU18" s="110"/>
      <c r="VGV18" s="110"/>
      <c r="VGW18" s="110"/>
      <c r="VGX18" s="110"/>
      <c r="VGY18" s="110"/>
      <c r="VGZ18" s="110"/>
      <c r="VHA18" s="110"/>
      <c r="VHB18" s="110"/>
      <c r="VHC18" s="110"/>
      <c r="VHD18" s="110"/>
      <c r="VHE18" s="110"/>
      <c r="VHF18" s="110"/>
      <c r="VHG18" s="110"/>
      <c r="VHH18" s="110"/>
      <c r="VHI18" s="110"/>
      <c r="VHJ18" s="110"/>
      <c r="VHK18" s="110"/>
      <c r="VHL18" s="110"/>
      <c r="VHM18" s="110"/>
      <c r="VHN18" s="110"/>
      <c r="VHO18" s="110"/>
      <c r="VHP18" s="110"/>
      <c r="VHQ18" s="110"/>
      <c r="VHR18" s="110"/>
      <c r="VHS18" s="110"/>
      <c r="VHT18" s="110"/>
      <c r="VHU18" s="110"/>
      <c r="VHV18" s="110"/>
      <c r="VHW18" s="110"/>
      <c r="VHX18" s="110"/>
      <c r="VHY18" s="110"/>
      <c r="VHZ18" s="110"/>
      <c r="VIA18" s="110"/>
      <c r="VIB18" s="110"/>
      <c r="VIC18" s="110"/>
      <c r="VID18" s="110"/>
      <c r="VIE18" s="110"/>
      <c r="VIF18" s="110"/>
      <c r="VIG18" s="110"/>
      <c r="VIH18" s="110"/>
      <c r="VII18" s="110"/>
      <c r="VIJ18" s="110"/>
      <c r="VIK18" s="110"/>
      <c r="VIL18" s="110"/>
      <c r="VIM18" s="110"/>
      <c r="VIN18" s="110"/>
      <c r="VIO18" s="110"/>
      <c r="VIP18" s="110"/>
      <c r="VIQ18" s="110"/>
      <c r="VIR18" s="110"/>
      <c r="VIS18" s="110"/>
      <c r="VIT18" s="110"/>
      <c r="VIU18" s="110"/>
      <c r="VIV18" s="110"/>
      <c r="VIW18" s="110"/>
      <c r="VIX18" s="110"/>
      <c r="VIY18" s="110"/>
      <c r="VIZ18" s="110"/>
      <c r="VJA18" s="110"/>
      <c r="VJB18" s="110"/>
      <c r="VJC18" s="110"/>
      <c r="VJD18" s="110"/>
      <c r="VJE18" s="110"/>
      <c r="VJF18" s="110"/>
      <c r="VJG18" s="110"/>
      <c r="VJH18" s="110"/>
      <c r="VJI18" s="110"/>
      <c r="VJJ18" s="110"/>
      <c r="VJK18" s="110"/>
      <c r="VJL18" s="110"/>
      <c r="VJM18" s="110"/>
      <c r="VJN18" s="110"/>
      <c r="VJO18" s="110"/>
      <c r="VJP18" s="110"/>
      <c r="VJQ18" s="110"/>
      <c r="VJR18" s="110"/>
      <c r="VJS18" s="110"/>
      <c r="VJT18" s="110"/>
      <c r="VJU18" s="110"/>
      <c r="VJV18" s="110"/>
      <c r="VJW18" s="110"/>
      <c r="VJX18" s="110"/>
      <c r="VJY18" s="110"/>
      <c r="VJZ18" s="110"/>
      <c r="VKA18" s="110"/>
      <c r="VKB18" s="110"/>
      <c r="VKC18" s="110"/>
      <c r="VKD18" s="110"/>
      <c r="VKE18" s="110"/>
      <c r="VKF18" s="110"/>
      <c r="VKG18" s="110"/>
      <c r="VKH18" s="110"/>
      <c r="VKI18" s="110"/>
      <c r="VKJ18" s="110"/>
      <c r="VKK18" s="110"/>
      <c r="VKL18" s="110"/>
      <c r="VKM18" s="110"/>
      <c r="VKN18" s="110"/>
      <c r="VKO18" s="110"/>
      <c r="VKP18" s="110"/>
      <c r="VKQ18" s="110"/>
      <c r="VKR18" s="110"/>
      <c r="VKS18" s="110"/>
      <c r="VKT18" s="110"/>
      <c r="VKU18" s="110"/>
      <c r="VKV18" s="110"/>
      <c r="VKW18" s="110"/>
      <c r="VKX18" s="110"/>
      <c r="VKY18" s="110"/>
      <c r="VKZ18" s="110"/>
      <c r="VLA18" s="110"/>
      <c r="VLB18" s="110"/>
      <c r="VLC18" s="110"/>
      <c r="VLD18" s="110"/>
      <c r="VLE18" s="110"/>
      <c r="VLF18" s="110"/>
      <c r="VLG18" s="110"/>
      <c r="VLH18" s="110"/>
      <c r="VLI18" s="110"/>
      <c r="VLJ18" s="110"/>
      <c r="VLK18" s="110"/>
      <c r="VLL18" s="110"/>
      <c r="VLM18" s="110"/>
      <c r="VLN18" s="110"/>
      <c r="VLO18" s="110"/>
      <c r="VLP18" s="110"/>
      <c r="VLQ18" s="110"/>
      <c r="VLR18" s="110"/>
      <c r="VLS18" s="110"/>
      <c r="VLT18" s="110"/>
      <c r="VLU18" s="110"/>
      <c r="VLV18" s="110"/>
      <c r="VLW18" s="110"/>
      <c r="VLX18" s="110"/>
      <c r="VLY18" s="110"/>
      <c r="VLZ18" s="110"/>
      <c r="VMA18" s="110"/>
      <c r="VMB18" s="110"/>
      <c r="VMC18" s="110"/>
      <c r="VMD18" s="110"/>
      <c r="VME18" s="110"/>
      <c r="VMF18" s="110"/>
      <c r="VMG18" s="110"/>
      <c r="VMH18" s="110"/>
      <c r="VMI18" s="110"/>
      <c r="VMJ18" s="110"/>
      <c r="VMK18" s="110"/>
      <c r="VML18" s="110"/>
      <c r="VMM18" s="110"/>
      <c r="VMN18" s="110"/>
      <c r="VMO18" s="110"/>
      <c r="VMP18" s="110"/>
      <c r="VMQ18" s="110"/>
      <c r="VMR18" s="110"/>
      <c r="VMS18" s="110"/>
      <c r="VMT18" s="110"/>
      <c r="VMU18" s="110"/>
      <c r="VMV18" s="110"/>
      <c r="VMW18" s="110"/>
      <c r="VMX18" s="110"/>
      <c r="VMY18" s="110"/>
      <c r="VMZ18" s="110"/>
      <c r="VNA18" s="110"/>
      <c r="VNB18" s="110"/>
      <c r="VNC18" s="110"/>
      <c r="VND18" s="110"/>
      <c r="VNE18" s="110"/>
      <c r="VNF18" s="110"/>
      <c r="VNG18" s="110"/>
      <c r="VNH18" s="110"/>
      <c r="VNI18" s="110"/>
      <c r="VNJ18" s="110"/>
      <c r="VNK18" s="110"/>
      <c r="VNL18" s="110"/>
      <c r="VNM18" s="110"/>
      <c r="VNN18" s="110"/>
      <c r="VNO18" s="110"/>
      <c r="VNP18" s="110"/>
      <c r="VNQ18" s="110"/>
      <c r="VNR18" s="110"/>
      <c r="VNS18" s="110"/>
      <c r="VNT18" s="110"/>
      <c r="VNU18" s="110"/>
      <c r="VNV18" s="110"/>
      <c r="VNW18" s="110"/>
      <c r="VNX18" s="110"/>
      <c r="VNY18" s="110"/>
      <c r="VNZ18" s="110"/>
      <c r="VOA18" s="110"/>
      <c r="VOB18" s="110"/>
      <c r="VOC18" s="110"/>
      <c r="VOD18" s="110"/>
      <c r="VOE18" s="110"/>
      <c r="VOF18" s="110"/>
      <c r="VOG18" s="110"/>
      <c r="VOH18" s="110"/>
      <c r="VOI18" s="110"/>
      <c r="VOJ18" s="110"/>
      <c r="VOK18" s="110"/>
      <c r="VOL18" s="110"/>
      <c r="VOM18" s="110"/>
      <c r="VON18" s="110"/>
      <c r="VOO18" s="110"/>
      <c r="VOP18" s="110"/>
      <c r="VOQ18" s="110"/>
      <c r="VOR18" s="110"/>
      <c r="VOS18" s="110"/>
      <c r="VOT18" s="110"/>
      <c r="VOU18" s="110"/>
      <c r="VOV18" s="110"/>
      <c r="VOW18" s="110"/>
      <c r="VOX18" s="110"/>
      <c r="VOY18" s="110"/>
      <c r="VOZ18" s="110"/>
      <c r="VPA18" s="110"/>
      <c r="VPB18" s="110"/>
      <c r="VPC18" s="110"/>
      <c r="VPD18" s="110"/>
      <c r="VPE18" s="110"/>
      <c r="VPF18" s="110"/>
      <c r="VPG18" s="110"/>
      <c r="VPH18" s="110"/>
      <c r="VPI18" s="110"/>
      <c r="VPJ18" s="110"/>
      <c r="VPK18" s="110"/>
      <c r="VPL18" s="110"/>
      <c r="VPM18" s="110"/>
      <c r="VPN18" s="110"/>
      <c r="VPO18" s="110"/>
      <c r="VPP18" s="110"/>
      <c r="VPQ18" s="110"/>
      <c r="VPR18" s="110"/>
      <c r="VPS18" s="110"/>
      <c r="VPT18" s="110"/>
      <c r="VPU18" s="110"/>
      <c r="VPV18" s="110"/>
      <c r="VPW18" s="110"/>
      <c r="VPX18" s="110"/>
      <c r="VPY18" s="110"/>
      <c r="VPZ18" s="110"/>
      <c r="VQA18" s="110"/>
      <c r="VQB18" s="110"/>
      <c r="VQC18" s="110"/>
      <c r="VQD18" s="110"/>
      <c r="VQE18" s="110"/>
      <c r="VQF18" s="110"/>
      <c r="VQG18" s="110"/>
      <c r="VQH18" s="110"/>
      <c r="VQI18" s="110"/>
      <c r="VQJ18" s="110"/>
      <c r="VQK18" s="110"/>
      <c r="VQL18" s="110"/>
      <c r="VQM18" s="110"/>
      <c r="VQN18" s="110"/>
      <c r="VQO18" s="110"/>
      <c r="VQP18" s="110"/>
      <c r="VQQ18" s="110"/>
      <c r="VQR18" s="110"/>
      <c r="VQS18" s="110"/>
      <c r="VQT18" s="110"/>
      <c r="VQU18" s="110"/>
      <c r="VQV18" s="110"/>
      <c r="VQW18" s="110"/>
      <c r="VQX18" s="110"/>
      <c r="VQY18" s="110"/>
      <c r="VQZ18" s="110"/>
      <c r="VRA18" s="110"/>
      <c r="VRB18" s="110"/>
      <c r="VRC18" s="110"/>
      <c r="VRD18" s="110"/>
      <c r="VRE18" s="110"/>
      <c r="VRF18" s="110"/>
      <c r="VRG18" s="110"/>
      <c r="VRH18" s="110"/>
      <c r="VRI18" s="110"/>
      <c r="VRJ18" s="110"/>
      <c r="VRK18" s="110"/>
      <c r="VRL18" s="110"/>
      <c r="VRM18" s="110"/>
      <c r="VRN18" s="110"/>
      <c r="VRO18" s="110"/>
      <c r="VRP18" s="110"/>
      <c r="VRQ18" s="110"/>
      <c r="VRR18" s="110"/>
      <c r="VRS18" s="110"/>
      <c r="VRT18" s="110"/>
      <c r="VRU18" s="110"/>
      <c r="VRV18" s="110"/>
      <c r="VRW18" s="110"/>
      <c r="VRX18" s="110"/>
      <c r="VRY18" s="110"/>
      <c r="VRZ18" s="110"/>
      <c r="VSA18" s="110"/>
      <c r="VSB18" s="110"/>
      <c r="VSC18" s="110"/>
      <c r="VSD18" s="110"/>
      <c r="VSE18" s="110"/>
      <c r="VSF18" s="110"/>
      <c r="VSG18" s="110"/>
      <c r="VSH18" s="110"/>
      <c r="VSI18" s="110"/>
      <c r="VSJ18" s="110"/>
      <c r="VSK18" s="110"/>
      <c r="VSL18" s="110"/>
      <c r="VSM18" s="110"/>
      <c r="VSN18" s="110"/>
      <c r="VSO18" s="110"/>
      <c r="VSP18" s="110"/>
      <c r="VSQ18" s="110"/>
      <c r="VSR18" s="110"/>
      <c r="VSS18" s="110"/>
      <c r="VST18" s="110"/>
      <c r="VSU18" s="110"/>
      <c r="VSV18" s="110"/>
      <c r="VSW18" s="110"/>
      <c r="VSX18" s="110"/>
      <c r="VSY18" s="110"/>
      <c r="VSZ18" s="110"/>
      <c r="VTA18" s="110"/>
      <c r="VTB18" s="110"/>
      <c r="VTC18" s="110"/>
      <c r="VTD18" s="110"/>
      <c r="VTE18" s="110"/>
      <c r="VTF18" s="110"/>
      <c r="VTG18" s="110"/>
      <c r="VTH18" s="110"/>
      <c r="VTI18" s="110"/>
      <c r="VTJ18" s="110"/>
      <c r="VTK18" s="110"/>
      <c r="VTL18" s="110"/>
      <c r="VTM18" s="110"/>
      <c r="VTN18" s="110"/>
      <c r="VTO18" s="110"/>
      <c r="VTP18" s="110"/>
      <c r="VTQ18" s="110"/>
      <c r="VTR18" s="110"/>
      <c r="VTS18" s="110"/>
      <c r="VTT18" s="110"/>
      <c r="VTU18" s="110"/>
      <c r="VTV18" s="110"/>
      <c r="VTW18" s="110"/>
      <c r="VTX18" s="110"/>
      <c r="VTY18" s="110"/>
      <c r="VTZ18" s="110"/>
      <c r="VUA18" s="110"/>
      <c r="VUB18" s="110"/>
      <c r="VUC18" s="110"/>
      <c r="VUD18" s="110"/>
      <c r="VUE18" s="110"/>
      <c r="VUF18" s="110"/>
      <c r="VUG18" s="110"/>
      <c r="VUH18" s="110"/>
      <c r="VUI18" s="110"/>
      <c r="VUJ18" s="110"/>
      <c r="VUK18" s="110"/>
      <c r="VUL18" s="110"/>
      <c r="VUM18" s="110"/>
      <c r="VUN18" s="110"/>
      <c r="VUO18" s="110"/>
      <c r="VUP18" s="110"/>
      <c r="VUQ18" s="110"/>
      <c r="VUR18" s="110"/>
      <c r="VUS18" s="110"/>
      <c r="VUT18" s="110"/>
      <c r="VUU18" s="110"/>
      <c r="VUV18" s="110"/>
      <c r="VUW18" s="110"/>
      <c r="VUX18" s="110"/>
      <c r="VUY18" s="110"/>
      <c r="VUZ18" s="110"/>
      <c r="VVA18" s="110"/>
      <c r="VVB18" s="110"/>
      <c r="VVC18" s="110"/>
      <c r="VVD18" s="110"/>
      <c r="VVE18" s="110"/>
      <c r="VVF18" s="110"/>
      <c r="VVG18" s="110"/>
      <c r="VVH18" s="110"/>
      <c r="VVI18" s="110"/>
      <c r="VVJ18" s="110"/>
      <c r="VVK18" s="110"/>
      <c r="VVL18" s="110"/>
      <c r="VVM18" s="110"/>
      <c r="VVN18" s="110"/>
      <c r="VVO18" s="110"/>
      <c r="VVP18" s="110"/>
      <c r="VVQ18" s="110"/>
      <c r="VVR18" s="110"/>
      <c r="VVS18" s="110"/>
      <c r="VVT18" s="110"/>
      <c r="VVU18" s="110"/>
      <c r="VVV18" s="110"/>
      <c r="VVW18" s="110"/>
      <c r="VVX18" s="110"/>
      <c r="VVY18" s="110"/>
      <c r="VVZ18" s="110"/>
      <c r="VWA18" s="110"/>
      <c r="VWB18" s="110"/>
      <c r="VWC18" s="110"/>
      <c r="VWD18" s="110"/>
      <c r="VWE18" s="110"/>
      <c r="VWF18" s="110"/>
      <c r="VWG18" s="110"/>
      <c r="VWH18" s="110"/>
      <c r="VWI18" s="110"/>
      <c r="VWJ18" s="110"/>
      <c r="VWK18" s="110"/>
      <c r="VWL18" s="110"/>
      <c r="VWM18" s="110"/>
      <c r="VWN18" s="110"/>
      <c r="VWO18" s="110"/>
      <c r="VWP18" s="110"/>
      <c r="VWQ18" s="110"/>
      <c r="VWR18" s="110"/>
      <c r="VWS18" s="110"/>
      <c r="VWT18" s="110"/>
      <c r="VWU18" s="110"/>
      <c r="VWV18" s="110"/>
      <c r="VWW18" s="110"/>
      <c r="VWX18" s="110"/>
      <c r="VWY18" s="110"/>
      <c r="VWZ18" s="110"/>
      <c r="VXA18" s="110"/>
      <c r="VXB18" s="110"/>
      <c r="VXC18" s="110"/>
      <c r="VXD18" s="110"/>
      <c r="VXE18" s="110"/>
      <c r="VXF18" s="110"/>
      <c r="VXG18" s="110"/>
      <c r="VXH18" s="110"/>
      <c r="VXI18" s="110"/>
      <c r="VXJ18" s="110"/>
      <c r="VXK18" s="110"/>
      <c r="VXL18" s="110"/>
      <c r="VXM18" s="110"/>
      <c r="VXN18" s="110"/>
      <c r="VXO18" s="110"/>
      <c r="VXP18" s="110"/>
      <c r="VXQ18" s="110"/>
      <c r="VXR18" s="110"/>
      <c r="VXS18" s="110"/>
      <c r="VXT18" s="110"/>
      <c r="VXU18" s="110"/>
      <c r="VXV18" s="110"/>
      <c r="VXW18" s="110"/>
      <c r="VXX18" s="110"/>
      <c r="VXY18" s="110"/>
      <c r="VXZ18" s="110"/>
      <c r="VYA18" s="110"/>
      <c r="VYB18" s="110"/>
      <c r="VYC18" s="110"/>
      <c r="VYD18" s="110"/>
      <c r="VYE18" s="110"/>
      <c r="VYF18" s="110"/>
      <c r="VYG18" s="110"/>
      <c r="VYH18" s="110"/>
      <c r="VYI18" s="110"/>
      <c r="VYJ18" s="110"/>
      <c r="VYK18" s="110"/>
      <c r="VYL18" s="110"/>
      <c r="VYM18" s="110"/>
      <c r="VYN18" s="110"/>
      <c r="VYO18" s="110"/>
      <c r="VYP18" s="110"/>
      <c r="VYQ18" s="110"/>
      <c r="VYR18" s="110"/>
      <c r="VYS18" s="110"/>
      <c r="VYT18" s="110"/>
      <c r="VYU18" s="110"/>
      <c r="VYV18" s="110"/>
      <c r="VYW18" s="110"/>
      <c r="VYX18" s="110"/>
      <c r="VYY18" s="110"/>
      <c r="VYZ18" s="110"/>
      <c r="VZA18" s="110"/>
      <c r="VZB18" s="110"/>
      <c r="VZC18" s="110"/>
      <c r="VZD18" s="110"/>
      <c r="VZE18" s="110"/>
      <c r="VZF18" s="110"/>
      <c r="VZG18" s="110"/>
      <c r="VZH18" s="110"/>
      <c r="VZI18" s="110"/>
      <c r="VZJ18" s="110"/>
      <c r="VZK18" s="110"/>
      <c r="VZL18" s="110"/>
      <c r="VZM18" s="110"/>
      <c r="VZN18" s="110"/>
      <c r="VZO18" s="110"/>
      <c r="VZP18" s="110"/>
      <c r="VZQ18" s="110"/>
      <c r="VZR18" s="110"/>
      <c r="VZS18" s="110"/>
      <c r="VZT18" s="110"/>
      <c r="VZU18" s="110"/>
      <c r="VZV18" s="110"/>
      <c r="VZW18" s="110"/>
      <c r="VZX18" s="110"/>
      <c r="VZY18" s="110"/>
      <c r="VZZ18" s="110"/>
      <c r="WAA18" s="110"/>
      <c r="WAB18" s="110"/>
      <c r="WAC18" s="110"/>
      <c r="WAD18" s="110"/>
      <c r="WAE18" s="110"/>
      <c r="WAF18" s="110"/>
      <c r="WAG18" s="110"/>
      <c r="WAH18" s="110"/>
      <c r="WAI18" s="110"/>
      <c r="WAJ18" s="110"/>
      <c r="WAK18" s="110"/>
      <c r="WAL18" s="110"/>
      <c r="WAM18" s="110"/>
      <c r="WAN18" s="110"/>
      <c r="WAO18" s="110"/>
      <c r="WAP18" s="110"/>
      <c r="WAQ18" s="110"/>
      <c r="WAR18" s="110"/>
      <c r="WAS18" s="110"/>
      <c r="WAT18" s="110"/>
      <c r="WAU18" s="110"/>
      <c r="WAV18" s="110"/>
      <c r="WAW18" s="110"/>
      <c r="WAX18" s="110"/>
      <c r="WAY18" s="110"/>
      <c r="WAZ18" s="110"/>
      <c r="WBA18" s="110"/>
      <c r="WBB18" s="110"/>
      <c r="WBC18" s="110"/>
      <c r="WBD18" s="110"/>
      <c r="WBE18" s="110"/>
      <c r="WBF18" s="110"/>
      <c r="WBG18" s="110"/>
      <c r="WBH18" s="110"/>
      <c r="WBI18" s="110"/>
      <c r="WBJ18" s="110"/>
      <c r="WBK18" s="110"/>
      <c r="WBL18" s="110"/>
      <c r="WBM18" s="110"/>
      <c r="WBN18" s="110"/>
      <c r="WBO18" s="110"/>
      <c r="WBP18" s="110"/>
      <c r="WBQ18" s="110"/>
      <c r="WBR18" s="110"/>
      <c r="WBS18" s="110"/>
      <c r="WBT18" s="110"/>
      <c r="WBU18" s="110"/>
      <c r="WBV18" s="110"/>
      <c r="WBW18" s="110"/>
      <c r="WBX18" s="110"/>
      <c r="WBY18" s="110"/>
      <c r="WBZ18" s="110"/>
      <c r="WCA18" s="110"/>
      <c r="WCB18" s="110"/>
      <c r="WCC18" s="110"/>
      <c r="WCD18" s="110"/>
      <c r="WCE18" s="110"/>
      <c r="WCF18" s="110"/>
      <c r="WCG18" s="110"/>
      <c r="WCH18" s="110"/>
      <c r="WCI18" s="110"/>
      <c r="WCJ18" s="110"/>
      <c r="WCK18" s="110"/>
      <c r="WCL18" s="110"/>
      <c r="WCM18" s="110"/>
      <c r="WCN18" s="110"/>
      <c r="WCO18" s="110"/>
      <c r="WCP18" s="110"/>
      <c r="WCQ18" s="110"/>
      <c r="WCR18" s="110"/>
      <c r="WCS18" s="110"/>
      <c r="WCT18" s="110"/>
      <c r="WCU18" s="110"/>
      <c r="WCV18" s="110"/>
      <c r="WCW18" s="110"/>
      <c r="WCX18" s="110"/>
      <c r="WCY18" s="110"/>
      <c r="WCZ18" s="110"/>
      <c r="WDA18" s="110"/>
      <c r="WDB18" s="110"/>
      <c r="WDC18" s="110"/>
      <c r="WDD18" s="110"/>
      <c r="WDE18" s="110"/>
      <c r="WDF18" s="110"/>
      <c r="WDG18" s="110"/>
      <c r="WDH18" s="110"/>
      <c r="WDI18" s="110"/>
      <c r="WDJ18" s="110"/>
      <c r="WDK18" s="110"/>
      <c r="WDL18" s="110"/>
      <c r="WDM18" s="110"/>
      <c r="WDN18" s="110"/>
      <c r="WDO18" s="110"/>
      <c r="WDP18" s="110"/>
      <c r="WDQ18" s="110"/>
      <c r="WDR18" s="110"/>
      <c r="WDS18" s="110"/>
      <c r="WDT18" s="110"/>
      <c r="WDU18" s="110"/>
      <c r="WDV18" s="110"/>
      <c r="WDW18" s="110"/>
      <c r="WDX18" s="110"/>
      <c r="WDY18" s="110"/>
      <c r="WDZ18" s="110"/>
      <c r="WEA18" s="110"/>
      <c r="WEB18" s="110"/>
      <c r="WEC18" s="110"/>
      <c r="WED18" s="110"/>
      <c r="WEE18" s="110"/>
      <c r="WEF18" s="110"/>
      <c r="WEG18" s="110"/>
      <c r="WEH18" s="110"/>
      <c r="WEI18" s="110"/>
      <c r="WEJ18" s="110"/>
      <c r="WEK18" s="110"/>
      <c r="WEL18" s="110"/>
      <c r="WEM18" s="110"/>
      <c r="WEN18" s="110"/>
      <c r="WEO18" s="110"/>
      <c r="WEP18" s="110"/>
      <c r="WEQ18" s="110"/>
      <c r="WER18" s="110"/>
      <c r="WES18" s="110"/>
      <c r="WET18" s="110"/>
      <c r="WEU18" s="110"/>
      <c r="WEV18" s="110"/>
      <c r="WEW18" s="110"/>
      <c r="WEX18" s="110"/>
      <c r="WEY18" s="110"/>
      <c r="WEZ18" s="110"/>
      <c r="WFA18" s="110"/>
      <c r="WFB18" s="110"/>
      <c r="WFC18" s="110"/>
      <c r="WFD18" s="110"/>
      <c r="WFE18" s="110"/>
      <c r="WFF18" s="110"/>
      <c r="WFG18" s="110"/>
      <c r="WFH18" s="110"/>
      <c r="WFI18" s="110"/>
      <c r="WFJ18" s="110"/>
      <c r="WFK18" s="110"/>
      <c r="WFL18" s="110"/>
      <c r="WFM18" s="110"/>
      <c r="WFN18" s="110"/>
      <c r="WFO18" s="110"/>
      <c r="WFP18" s="110"/>
      <c r="WFQ18" s="110"/>
      <c r="WFR18" s="110"/>
      <c r="WFS18" s="110"/>
      <c r="WFT18" s="110"/>
      <c r="WFU18" s="110"/>
      <c r="WFV18" s="110"/>
      <c r="WFW18" s="110"/>
      <c r="WFX18" s="110"/>
      <c r="WFY18" s="110"/>
      <c r="WFZ18" s="110"/>
      <c r="WGA18" s="110"/>
      <c r="WGB18" s="110"/>
      <c r="WGC18" s="110"/>
      <c r="WGD18" s="110"/>
      <c r="WGE18" s="110"/>
      <c r="WGF18" s="110"/>
      <c r="WGG18" s="110"/>
      <c r="WGH18" s="110"/>
      <c r="WGI18" s="110"/>
      <c r="WGJ18" s="110"/>
      <c r="WGK18" s="110"/>
      <c r="WGL18" s="110"/>
      <c r="WGM18" s="110"/>
      <c r="WGN18" s="110"/>
      <c r="WGO18" s="110"/>
      <c r="WGP18" s="110"/>
      <c r="WGQ18" s="110"/>
      <c r="WGR18" s="110"/>
      <c r="WGS18" s="110"/>
      <c r="WGT18" s="110"/>
      <c r="WGU18" s="110"/>
      <c r="WGV18" s="110"/>
      <c r="WGW18" s="110"/>
      <c r="WGX18" s="110"/>
      <c r="WGY18" s="110"/>
      <c r="WGZ18" s="110"/>
      <c r="WHA18" s="110"/>
      <c r="WHB18" s="110"/>
      <c r="WHC18" s="110"/>
      <c r="WHD18" s="110"/>
      <c r="WHE18" s="110"/>
      <c r="WHF18" s="110"/>
      <c r="WHG18" s="110"/>
      <c r="WHH18" s="110"/>
      <c r="WHI18" s="110"/>
      <c r="WHJ18" s="110"/>
      <c r="WHK18" s="110"/>
      <c r="WHL18" s="110"/>
      <c r="WHM18" s="110"/>
      <c r="WHN18" s="110"/>
      <c r="WHO18" s="110"/>
      <c r="WHP18" s="110"/>
      <c r="WHQ18" s="110"/>
      <c r="WHR18" s="110"/>
      <c r="WHS18" s="110"/>
      <c r="WHT18" s="110"/>
      <c r="WHU18" s="110"/>
      <c r="WHV18" s="110"/>
      <c r="WHW18" s="110"/>
      <c r="WHX18" s="110"/>
      <c r="WHY18" s="110"/>
      <c r="WHZ18" s="110"/>
      <c r="WIA18" s="110"/>
      <c r="WIB18" s="110"/>
      <c r="WIC18" s="110"/>
      <c r="WID18" s="110"/>
      <c r="WIE18" s="110"/>
      <c r="WIF18" s="110"/>
      <c r="WIG18" s="110"/>
      <c r="WIH18" s="110"/>
      <c r="WII18" s="110"/>
      <c r="WIJ18" s="110"/>
      <c r="WIK18" s="110"/>
      <c r="WIL18" s="110"/>
      <c r="WIM18" s="110"/>
      <c r="WIN18" s="110"/>
      <c r="WIO18" s="110"/>
      <c r="WIP18" s="110"/>
      <c r="WIQ18" s="110"/>
      <c r="WIR18" s="110"/>
      <c r="WIS18" s="110"/>
      <c r="WIT18" s="110"/>
      <c r="WIU18" s="110"/>
      <c r="WIV18" s="110"/>
      <c r="WIW18" s="110"/>
      <c r="WIX18" s="110"/>
      <c r="WIY18" s="110"/>
      <c r="WIZ18" s="110"/>
      <c r="WJA18" s="110"/>
      <c r="WJB18" s="110"/>
      <c r="WJC18" s="110"/>
      <c r="WJD18" s="110"/>
      <c r="WJE18" s="110"/>
      <c r="WJF18" s="110"/>
      <c r="WJG18" s="110"/>
      <c r="WJH18" s="110"/>
      <c r="WJI18" s="110"/>
      <c r="WJJ18" s="110"/>
      <c r="WJK18" s="110"/>
      <c r="WJL18" s="110"/>
      <c r="WJM18" s="110"/>
      <c r="WJN18" s="110"/>
      <c r="WJO18" s="110"/>
      <c r="WJP18" s="110"/>
      <c r="WJQ18" s="110"/>
      <c r="WJR18" s="110"/>
      <c r="WJS18" s="110"/>
      <c r="WJT18" s="110"/>
      <c r="WJU18" s="110"/>
      <c r="WJV18" s="110"/>
      <c r="WJW18" s="110"/>
      <c r="WJX18" s="110"/>
      <c r="WJY18" s="110"/>
      <c r="WJZ18" s="110"/>
      <c r="WKA18" s="110"/>
      <c r="WKB18" s="110"/>
      <c r="WKC18" s="110"/>
      <c r="WKD18" s="110"/>
      <c r="WKE18" s="110"/>
      <c r="WKF18" s="110"/>
      <c r="WKG18" s="110"/>
      <c r="WKH18" s="110"/>
      <c r="WKI18" s="110"/>
      <c r="WKJ18" s="110"/>
      <c r="WKK18" s="110"/>
      <c r="WKL18" s="110"/>
      <c r="WKM18" s="110"/>
      <c r="WKN18" s="110"/>
      <c r="WKO18" s="110"/>
      <c r="WKP18" s="110"/>
      <c r="WKQ18" s="110"/>
      <c r="WKR18" s="110"/>
      <c r="WKS18" s="110"/>
      <c r="WKT18" s="110"/>
      <c r="WKU18" s="110"/>
      <c r="WKV18" s="110"/>
      <c r="WKW18" s="110"/>
      <c r="WKX18" s="110"/>
      <c r="WKY18" s="110"/>
      <c r="WKZ18" s="110"/>
      <c r="WLA18" s="110"/>
      <c r="WLB18" s="110"/>
      <c r="WLC18" s="110"/>
      <c r="WLD18" s="110"/>
      <c r="WLE18" s="110"/>
      <c r="WLF18" s="110"/>
      <c r="WLG18" s="110"/>
      <c r="WLH18" s="110"/>
      <c r="WLI18" s="110"/>
      <c r="WLJ18" s="110"/>
      <c r="WLK18" s="110"/>
      <c r="WLL18" s="110"/>
      <c r="WLM18" s="110"/>
      <c r="WLN18" s="110"/>
      <c r="WLO18" s="110"/>
      <c r="WLP18" s="110"/>
      <c r="WLQ18" s="110"/>
      <c r="WLR18" s="110"/>
      <c r="WLS18" s="110"/>
      <c r="WLT18" s="110"/>
      <c r="WLU18" s="110"/>
      <c r="WLV18" s="110"/>
      <c r="WLW18" s="110"/>
      <c r="WLX18" s="110"/>
      <c r="WLY18" s="110"/>
      <c r="WLZ18" s="110"/>
      <c r="WMA18" s="110"/>
      <c r="WMB18" s="110"/>
      <c r="WMC18" s="110"/>
      <c r="WMD18" s="110"/>
      <c r="WME18" s="110"/>
      <c r="WMF18" s="110"/>
      <c r="WMG18" s="110"/>
      <c r="WMH18" s="110"/>
      <c r="WMI18" s="110"/>
      <c r="WMJ18" s="110"/>
      <c r="WMK18" s="110"/>
      <c r="WML18" s="110"/>
      <c r="WMM18" s="110"/>
      <c r="WMN18" s="110"/>
      <c r="WMO18" s="110"/>
      <c r="WMP18" s="110"/>
      <c r="WMQ18" s="110"/>
      <c r="WMR18" s="110"/>
      <c r="WMS18" s="110"/>
      <c r="WMT18" s="110"/>
      <c r="WMU18" s="110"/>
      <c r="WMV18" s="110"/>
      <c r="WMW18" s="110"/>
      <c r="WMX18" s="110"/>
      <c r="WMY18" s="110"/>
      <c r="WMZ18" s="110"/>
      <c r="WNA18" s="110"/>
      <c r="WNB18" s="110"/>
      <c r="WNC18" s="110"/>
      <c r="WND18" s="110"/>
      <c r="WNE18" s="110"/>
      <c r="WNF18" s="110"/>
      <c r="WNG18" s="110"/>
      <c r="WNH18" s="110"/>
      <c r="WNI18" s="110"/>
      <c r="WNJ18" s="110"/>
      <c r="WNK18" s="110"/>
      <c r="WNL18" s="110"/>
      <c r="WNM18" s="110"/>
      <c r="WNN18" s="110"/>
      <c r="WNO18" s="110"/>
      <c r="WNP18" s="110"/>
      <c r="WNQ18" s="110"/>
      <c r="WNR18" s="110"/>
      <c r="WNS18" s="110"/>
      <c r="WNT18" s="110"/>
      <c r="WNU18" s="110"/>
      <c r="WNV18" s="110"/>
      <c r="WNW18" s="110"/>
      <c r="WNX18" s="110"/>
      <c r="WNY18" s="110"/>
      <c r="WNZ18" s="110"/>
      <c r="WOA18" s="110"/>
      <c r="WOB18" s="110"/>
      <c r="WOC18" s="110"/>
      <c r="WOD18" s="110"/>
      <c r="WOE18" s="110"/>
      <c r="WOF18" s="110"/>
      <c r="WOG18" s="110"/>
      <c r="WOH18" s="110"/>
      <c r="WOI18" s="110"/>
      <c r="WOJ18" s="110"/>
      <c r="WOK18" s="110"/>
      <c r="WOL18" s="110"/>
      <c r="WOM18" s="110"/>
      <c r="WON18" s="110"/>
      <c r="WOO18" s="110"/>
      <c r="WOP18" s="110"/>
      <c r="WOQ18" s="110"/>
      <c r="WOR18" s="110"/>
      <c r="WOS18" s="110"/>
      <c r="WOT18" s="110"/>
      <c r="WOU18" s="110"/>
      <c r="WOV18" s="110"/>
      <c r="WOW18" s="110"/>
      <c r="WOX18" s="110"/>
      <c r="WOY18" s="110"/>
      <c r="WOZ18" s="110"/>
      <c r="WPA18" s="110"/>
      <c r="WPB18" s="110"/>
      <c r="WPC18" s="110"/>
      <c r="WPD18" s="110"/>
      <c r="WPE18" s="110"/>
      <c r="WPF18" s="110"/>
      <c r="WPG18" s="110"/>
      <c r="WPH18" s="110"/>
      <c r="WPI18" s="110"/>
      <c r="WPJ18" s="110"/>
      <c r="WPK18" s="110"/>
      <c r="WPL18" s="110"/>
      <c r="WPM18" s="110"/>
      <c r="WPN18" s="110"/>
      <c r="WPO18" s="110"/>
      <c r="WPP18" s="110"/>
      <c r="WPQ18" s="110"/>
      <c r="WPR18" s="110"/>
      <c r="WPS18" s="110"/>
      <c r="WPT18" s="110"/>
      <c r="WPU18" s="110"/>
      <c r="WPV18" s="110"/>
      <c r="WPW18" s="110"/>
      <c r="WPX18" s="110"/>
      <c r="WPY18" s="110"/>
      <c r="WPZ18" s="110"/>
      <c r="WQA18" s="110"/>
      <c r="WQB18" s="110"/>
      <c r="WQC18" s="110"/>
      <c r="WQD18" s="110"/>
      <c r="WQE18" s="110"/>
      <c r="WQF18" s="110"/>
      <c r="WQG18" s="110"/>
      <c r="WQH18" s="110"/>
      <c r="WQI18" s="110"/>
      <c r="WQJ18" s="110"/>
      <c r="WQK18" s="110"/>
      <c r="WQL18" s="110"/>
      <c r="WQM18" s="110"/>
      <c r="WQN18" s="110"/>
      <c r="WQO18" s="110"/>
      <c r="WQP18" s="110"/>
      <c r="WQQ18" s="110"/>
      <c r="WQR18" s="110"/>
      <c r="WQS18" s="110"/>
      <c r="WQT18" s="110"/>
      <c r="WQU18" s="110"/>
      <c r="WQV18" s="110"/>
      <c r="WQW18" s="110"/>
      <c r="WQX18" s="110"/>
      <c r="WQY18" s="110"/>
      <c r="WQZ18" s="110"/>
      <c r="WRA18" s="110"/>
      <c r="WRB18" s="110"/>
      <c r="WRC18" s="110"/>
      <c r="WRD18" s="110"/>
      <c r="WRE18" s="110"/>
      <c r="WRF18" s="110"/>
      <c r="WRG18" s="110"/>
      <c r="WRH18" s="110"/>
      <c r="WRI18" s="110"/>
      <c r="WRJ18" s="110"/>
      <c r="WRK18" s="110"/>
      <c r="WRL18" s="110"/>
      <c r="WRM18" s="110"/>
      <c r="WRN18" s="110"/>
      <c r="WRO18" s="110"/>
      <c r="WRP18" s="110"/>
      <c r="WRQ18" s="110"/>
      <c r="WRR18" s="110"/>
      <c r="WRS18" s="110"/>
      <c r="WRT18" s="110"/>
      <c r="WRU18" s="110"/>
      <c r="WRV18" s="110"/>
      <c r="WRW18" s="110"/>
      <c r="WRX18" s="110"/>
      <c r="WRY18" s="110"/>
      <c r="WRZ18" s="110"/>
      <c r="WSA18" s="110"/>
      <c r="WSB18" s="110"/>
      <c r="WSC18" s="110"/>
      <c r="WSD18" s="110"/>
      <c r="WSE18" s="110"/>
      <c r="WSF18" s="110"/>
      <c r="WSG18" s="110"/>
      <c r="WSH18" s="110"/>
      <c r="WSI18" s="110"/>
      <c r="WSJ18" s="110"/>
      <c r="WSK18" s="110"/>
      <c r="WSL18" s="110"/>
      <c r="WSM18" s="110"/>
      <c r="WSN18" s="110"/>
      <c r="WSO18" s="110"/>
      <c r="WSP18" s="110"/>
      <c r="WSQ18" s="110"/>
      <c r="WSR18" s="110"/>
      <c r="WSS18" s="110"/>
      <c r="WST18" s="110"/>
      <c r="WSU18" s="110"/>
      <c r="WSV18" s="110"/>
      <c r="WSW18" s="110"/>
      <c r="WSX18" s="110"/>
      <c r="WSY18" s="110"/>
      <c r="WSZ18" s="110"/>
      <c r="WTA18" s="110"/>
      <c r="WTB18" s="110"/>
      <c r="WTC18" s="110"/>
      <c r="WTD18" s="110"/>
      <c r="WTE18" s="110"/>
      <c r="WTF18" s="110"/>
      <c r="WTG18" s="110"/>
      <c r="WTH18" s="110"/>
      <c r="WTI18" s="110"/>
      <c r="WTJ18" s="110"/>
      <c r="WTK18" s="110"/>
      <c r="WTL18" s="110"/>
      <c r="WTM18" s="110"/>
      <c r="WTN18" s="110"/>
      <c r="WTO18" s="110"/>
      <c r="WTP18" s="110"/>
      <c r="WTQ18" s="110"/>
      <c r="WTR18" s="110"/>
      <c r="WTS18" s="110"/>
      <c r="WTT18" s="110"/>
      <c r="WTU18" s="110"/>
      <c r="WTV18" s="110"/>
      <c r="WTW18" s="110"/>
      <c r="WTX18" s="110"/>
      <c r="WTY18" s="110"/>
      <c r="WTZ18" s="110"/>
      <c r="WUA18" s="110"/>
      <c r="WUB18" s="110"/>
      <c r="WUC18" s="110"/>
      <c r="WUD18" s="110"/>
      <c r="WUE18" s="110"/>
      <c r="WUF18" s="110"/>
      <c r="WUG18" s="110"/>
      <c r="WUH18" s="110"/>
      <c r="WUI18" s="110"/>
      <c r="WUJ18" s="110"/>
      <c r="WUK18" s="110"/>
      <c r="WUL18" s="110"/>
      <c r="WUM18" s="110"/>
      <c r="WUN18" s="110"/>
      <c r="WUO18" s="110"/>
      <c r="WUP18" s="110"/>
      <c r="WUQ18" s="110"/>
      <c r="WUR18" s="110"/>
      <c r="WUS18" s="110"/>
      <c r="WUT18" s="110"/>
      <c r="WUU18" s="110"/>
      <c r="WUV18" s="110"/>
      <c r="WUW18" s="110"/>
      <c r="WUX18" s="110"/>
      <c r="WUY18" s="110"/>
      <c r="WUZ18" s="110"/>
      <c r="WVA18" s="110"/>
      <c r="WVB18" s="110"/>
      <c r="WVC18" s="110"/>
      <c r="WVD18" s="110"/>
      <c r="WVE18" s="110"/>
      <c r="WVF18" s="110"/>
      <c r="WVG18" s="110"/>
      <c r="WVH18" s="110"/>
      <c r="WVI18" s="110"/>
      <c r="WVJ18" s="110"/>
      <c r="WVK18" s="110"/>
      <c r="WVL18" s="110"/>
      <c r="WVM18" s="110"/>
      <c r="WVN18" s="110"/>
      <c r="WVO18" s="110"/>
      <c r="WVP18" s="110"/>
      <c r="WVQ18" s="110"/>
      <c r="WVR18" s="110"/>
      <c r="WVS18" s="110"/>
      <c r="WVT18" s="110"/>
      <c r="WVU18" s="110"/>
      <c r="WVV18" s="110"/>
      <c r="WVW18" s="110"/>
      <c r="WVX18" s="110"/>
      <c r="WVY18" s="110"/>
      <c r="WVZ18" s="110"/>
      <c r="WWA18" s="110"/>
      <c r="WWB18" s="110"/>
      <c r="WWC18" s="110"/>
      <c r="WWD18" s="110"/>
      <c r="WWE18" s="110"/>
      <c r="WWF18" s="110"/>
      <c r="WWG18" s="110"/>
    </row>
    <row r="19" spans="1:16153">
      <c r="B19" s="88">
        <v>42</v>
      </c>
      <c r="C19" s="83" t="s">
        <v>109</v>
      </c>
      <c r="D19" s="108">
        <v>19</v>
      </c>
      <c r="E19" s="111">
        <v>32.5</v>
      </c>
      <c r="F19" s="111"/>
      <c r="G19" s="111"/>
      <c r="H19" s="111">
        <v>31.6</v>
      </c>
      <c r="I19" s="111">
        <v>31.3</v>
      </c>
      <c r="J19" s="111">
        <v>30.6</v>
      </c>
      <c r="K19" s="111">
        <v>29.8</v>
      </c>
      <c r="L19" s="111">
        <v>29.1</v>
      </c>
      <c r="M19" s="111">
        <v>28.6</v>
      </c>
      <c r="N19" s="111">
        <v>28.3</v>
      </c>
      <c r="O19" s="111">
        <v>27.9</v>
      </c>
      <c r="P19" s="111">
        <v>27.6</v>
      </c>
      <c r="Q19" s="111">
        <v>27.1</v>
      </c>
      <c r="R19" s="111">
        <v>26.5</v>
      </c>
      <c r="S19" s="111">
        <v>25.9</v>
      </c>
      <c r="T19" s="111">
        <v>25.3</v>
      </c>
      <c r="U19" s="111">
        <v>24.9</v>
      </c>
      <c r="V19" s="111">
        <v>24.3</v>
      </c>
      <c r="W19" s="111"/>
      <c r="X19" s="111"/>
      <c r="Y19" s="111"/>
      <c r="Z19" s="119">
        <v>18</v>
      </c>
    </row>
    <row r="20" spans="1:16153">
      <c r="A20" s="110"/>
      <c r="B20" s="88">
        <v>41</v>
      </c>
      <c r="C20" s="83" t="s">
        <v>110</v>
      </c>
      <c r="D20" s="108">
        <v>20</v>
      </c>
      <c r="E20" s="111">
        <v>31.1</v>
      </c>
      <c r="F20" s="111"/>
      <c r="G20" s="111"/>
      <c r="H20" s="111">
        <v>30.5</v>
      </c>
      <c r="I20" s="111">
        <v>29.9</v>
      </c>
      <c r="J20" s="111">
        <v>29.4</v>
      </c>
      <c r="K20" s="111">
        <v>28.5</v>
      </c>
      <c r="L20" s="111">
        <v>27.8</v>
      </c>
      <c r="M20" s="111">
        <v>27.4</v>
      </c>
      <c r="N20" s="111">
        <v>27.1</v>
      </c>
      <c r="O20" s="111">
        <v>26.6</v>
      </c>
      <c r="P20" s="111">
        <v>26.4</v>
      </c>
      <c r="Q20" s="111">
        <v>25.9</v>
      </c>
      <c r="R20" s="111">
        <v>25.4</v>
      </c>
      <c r="S20" s="111">
        <v>24.8</v>
      </c>
      <c r="T20" s="111">
        <v>24.2</v>
      </c>
      <c r="U20" s="111">
        <v>23.8</v>
      </c>
      <c r="V20" s="111">
        <v>23.2</v>
      </c>
      <c r="W20" s="111"/>
      <c r="X20" s="111"/>
      <c r="Y20" s="111"/>
      <c r="Z20" s="119">
        <v>17</v>
      </c>
    </row>
    <row r="21" spans="1:16153">
      <c r="B21" s="88">
        <v>20</v>
      </c>
      <c r="C21" s="83" t="s">
        <v>111</v>
      </c>
      <c r="D21" s="108">
        <v>21</v>
      </c>
      <c r="E21" s="111">
        <v>30.8</v>
      </c>
      <c r="F21" s="111"/>
      <c r="G21" s="111"/>
      <c r="H21" s="111">
        <v>30.3</v>
      </c>
      <c r="I21" s="111">
        <v>29.7</v>
      </c>
      <c r="J21" s="111">
        <v>29</v>
      </c>
      <c r="K21" s="111">
        <v>28.3</v>
      </c>
      <c r="L21" s="111">
        <v>27.6</v>
      </c>
      <c r="M21" s="111">
        <v>27</v>
      </c>
      <c r="N21" s="111">
        <v>26.5</v>
      </c>
      <c r="O21" s="111">
        <v>25.8</v>
      </c>
      <c r="P21" s="111">
        <v>25.3</v>
      </c>
      <c r="Q21" s="111">
        <v>24.8</v>
      </c>
      <c r="R21" s="111">
        <v>24.1</v>
      </c>
      <c r="S21" s="111">
        <v>23.5</v>
      </c>
      <c r="T21" s="111">
        <v>22.8</v>
      </c>
      <c r="U21" s="111">
        <v>22.1</v>
      </c>
      <c r="V21" s="111">
        <v>21.2</v>
      </c>
      <c r="W21" s="111">
        <v>20.2</v>
      </c>
      <c r="X21" s="111">
        <v>19.2</v>
      </c>
      <c r="Y21" s="111">
        <v>18.100000000000001</v>
      </c>
      <c r="Z21" s="119">
        <v>3</v>
      </c>
    </row>
    <row r="22" spans="1:16153">
      <c r="B22" s="88">
        <v>10</v>
      </c>
      <c r="C22" s="83" t="s">
        <v>112</v>
      </c>
      <c r="D22" s="108">
        <v>22</v>
      </c>
      <c r="E22" s="111">
        <v>31.9</v>
      </c>
      <c r="F22" s="111"/>
      <c r="G22" s="111"/>
      <c r="H22" s="111">
        <v>31.4</v>
      </c>
      <c r="I22" s="111">
        <v>30.8</v>
      </c>
      <c r="J22" s="111">
        <v>30.2</v>
      </c>
      <c r="K22" s="111">
        <v>29.5</v>
      </c>
      <c r="L22" s="111">
        <v>28.8</v>
      </c>
      <c r="M22" s="111">
        <v>28.3</v>
      </c>
      <c r="N22" s="111">
        <v>27.7</v>
      </c>
      <c r="O22" s="111">
        <v>27.3</v>
      </c>
      <c r="P22" s="111">
        <v>26.7</v>
      </c>
      <c r="Q22" s="111">
        <v>25.5</v>
      </c>
      <c r="R22" s="111">
        <v>24.2</v>
      </c>
      <c r="S22" s="111">
        <v>22.4</v>
      </c>
      <c r="T22" s="111">
        <v>20.399999999999999</v>
      </c>
      <c r="U22" s="111">
        <v>18</v>
      </c>
      <c r="V22" s="111"/>
      <c r="W22" s="111"/>
      <c r="X22" s="111"/>
      <c r="Y22" s="111"/>
      <c r="Z22" s="119">
        <v>1</v>
      </c>
    </row>
    <row r="23" spans="1:16153" s="110" customFormat="1">
      <c r="A23" s="83"/>
      <c r="B23" s="88">
        <v>11</v>
      </c>
      <c r="C23" s="83" t="s">
        <v>113</v>
      </c>
      <c r="D23" s="108">
        <v>23</v>
      </c>
      <c r="E23" s="111">
        <v>31.7</v>
      </c>
      <c r="F23" s="111"/>
      <c r="G23" s="111"/>
      <c r="H23" s="111">
        <v>31.2</v>
      </c>
      <c r="I23" s="111">
        <v>30.6</v>
      </c>
      <c r="J23" s="111">
        <v>30</v>
      </c>
      <c r="K23" s="111">
        <v>29.3</v>
      </c>
      <c r="L23" s="111">
        <v>28.6</v>
      </c>
      <c r="M23" s="111">
        <v>28.1</v>
      </c>
      <c r="N23" s="111">
        <v>27.5</v>
      </c>
      <c r="O23" s="111">
        <v>27.1</v>
      </c>
      <c r="P23" s="111">
        <v>26.5</v>
      </c>
      <c r="Q23" s="111">
        <v>25.3</v>
      </c>
      <c r="R23" s="111">
        <v>24</v>
      </c>
      <c r="S23" s="111">
        <v>22.2</v>
      </c>
      <c r="T23" s="111">
        <v>20.2</v>
      </c>
      <c r="U23" s="111">
        <v>17.899999999999999</v>
      </c>
      <c r="V23" s="111">
        <v>15.4</v>
      </c>
      <c r="W23" s="111"/>
      <c r="X23" s="111"/>
      <c r="Y23" s="111"/>
      <c r="Z23" s="120">
        <v>1</v>
      </c>
      <c r="AA23" s="83"/>
      <c r="AB23" s="83"/>
      <c r="AC23" s="83"/>
      <c r="AD23" s="83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83"/>
      <c r="AW23" s="83"/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 s="83"/>
      <c r="BI23" s="83"/>
      <c r="BJ23" s="83"/>
      <c r="BK23" s="83"/>
      <c r="BL23" s="83"/>
      <c r="BM23" s="83"/>
      <c r="BN23" s="83"/>
      <c r="BO23" s="83"/>
      <c r="BP23" s="83"/>
      <c r="BQ23" s="83"/>
      <c r="BR23" s="83"/>
      <c r="BS23" s="83"/>
      <c r="BT23" s="83"/>
      <c r="BU23" s="83"/>
      <c r="BV23" s="83"/>
      <c r="BW23" s="83"/>
      <c r="BX23" s="83"/>
      <c r="BY23" s="83"/>
      <c r="BZ23" s="83"/>
      <c r="CA23" s="83"/>
      <c r="CB23" s="83"/>
      <c r="CC23" s="83"/>
      <c r="CD23" s="83"/>
      <c r="CE23" s="83"/>
      <c r="CF23" s="83"/>
      <c r="CG23" s="83"/>
      <c r="CH23" s="83"/>
      <c r="CI23" s="83"/>
      <c r="CJ23" s="83"/>
      <c r="CK23" s="83"/>
      <c r="CL23" s="83"/>
      <c r="CM23" s="83"/>
      <c r="CN23" s="83"/>
      <c r="CO23" s="83"/>
      <c r="CP23" s="83"/>
      <c r="CQ23" s="83"/>
      <c r="CR23" s="83"/>
      <c r="CS23" s="83"/>
      <c r="CT23" s="83"/>
      <c r="CU23" s="83"/>
      <c r="CV23" s="83"/>
      <c r="CW23" s="83"/>
      <c r="CX23" s="83"/>
      <c r="CY23" s="83"/>
      <c r="CZ23" s="83"/>
      <c r="DA23" s="83"/>
      <c r="DB23" s="83"/>
      <c r="DC23" s="83"/>
      <c r="DD23" s="83"/>
      <c r="DE23" s="83"/>
      <c r="DF23" s="83"/>
      <c r="DG23" s="83"/>
      <c r="DH23" s="83"/>
      <c r="DI23" s="83"/>
      <c r="DJ23" s="83"/>
      <c r="DK23" s="83"/>
      <c r="DL23" s="83"/>
      <c r="DM23" s="83"/>
      <c r="DN23" s="83"/>
      <c r="DO23" s="83"/>
      <c r="DP23" s="83"/>
      <c r="DQ23" s="83"/>
      <c r="DR23" s="83"/>
      <c r="DS23" s="83"/>
      <c r="DT23" s="83"/>
      <c r="DU23" s="83"/>
      <c r="DV23" s="83"/>
      <c r="DW23" s="83"/>
      <c r="DX23" s="83"/>
      <c r="DY23" s="83"/>
      <c r="DZ23" s="83"/>
      <c r="EA23" s="83"/>
      <c r="EB23" s="83"/>
      <c r="EC23" s="83"/>
      <c r="ED23" s="83"/>
      <c r="EE23" s="83"/>
      <c r="EF23" s="83"/>
      <c r="EG23" s="83"/>
      <c r="EH23" s="83"/>
      <c r="EI23" s="83"/>
      <c r="EJ23" s="83"/>
      <c r="EK23" s="83"/>
      <c r="EL23" s="83"/>
      <c r="EM23" s="83"/>
      <c r="EN23" s="83"/>
      <c r="EO23" s="83"/>
      <c r="EP23" s="83"/>
      <c r="EQ23" s="83"/>
      <c r="ER23" s="83"/>
      <c r="ES23" s="83"/>
      <c r="ET23" s="83"/>
      <c r="EU23" s="83"/>
      <c r="EV23" s="83"/>
      <c r="EW23" s="83"/>
      <c r="EX23" s="83"/>
      <c r="EY23" s="83"/>
      <c r="EZ23" s="83"/>
      <c r="FA23" s="83"/>
      <c r="FB23" s="83"/>
      <c r="FC23" s="83"/>
      <c r="FD23" s="83"/>
      <c r="FE23" s="83"/>
      <c r="FF23" s="83"/>
      <c r="FG23" s="83"/>
      <c r="FH23" s="83"/>
      <c r="FI23" s="83"/>
      <c r="FJ23" s="83"/>
      <c r="FK23" s="83"/>
      <c r="FL23" s="83"/>
      <c r="FM23" s="83"/>
      <c r="FN23" s="83"/>
      <c r="FO23" s="83"/>
      <c r="FP23" s="83"/>
      <c r="FQ23" s="83"/>
      <c r="FR23" s="83"/>
      <c r="FS23" s="83"/>
      <c r="FT23" s="83"/>
      <c r="FU23" s="83"/>
      <c r="FV23" s="83"/>
      <c r="FW23" s="83"/>
      <c r="FX23" s="83"/>
      <c r="FY23" s="83"/>
      <c r="FZ23" s="83"/>
      <c r="GA23" s="83"/>
      <c r="GB23" s="83"/>
      <c r="GC23" s="83"/>
      <c r="GD23" s="83"/>
      <c r="GE23" s="83"/>
      <c r="GF23" s="83"/>
      <c r="GG23" s="83"/>
      <c r="GH23" s="83"/>
      <c r="GI23" s="83"/>
      <c r="GJ23" s="83"/>
      <c r="GK23" s="83"/>
      <c r="GL23" s="83"/>
      <c r="GM23" s="83"/>
      <c r="GN23" s="83"/>
      <c r="GO23" s="83"/>
      <c r="GP23" s="83"/>
      <c r="GQ23" s="83"/>
      <c r="GR23" s="83"/>
      <c r="GS23" s="83"/>
      <c r="GT23" s="83"/>
      <c r="GU23" s="83"/>
      <c r="GV23" s="83"/>
      <c r="GW23" s="83"/>
      <c r="GX23" s="83"/>
      <c r="GY23" s="83"/>
      <c r="GZ23" s="83"/>
      <c r="HA23" s="83"/>
      <c r="HB23" s="83"/>
      <c r="HC23" s="83"/>
      <c r="HD23" s="83"/>
      <c r="HE23" s="83"/>
      <c r="HF23" s="83"/>
      <c r="HG23" s="83"/>
      <c r="HH23" s="83"/>
      <c r="HI23" s="83"/>
      <c r="HJ23" s="83"/>
      <c r="HK23" s="83"/>
      <c r="HL23" s="83"/>
      <c r="HM23" s="83"/>
      <c r="HN23" s="83"/>
      <c r="HO23" s="83"/>
      <c r="HP23" s="83"/>
      <c r="HQ23" s="83"/>
      <c r="HR23" s="83"/>
      <c r="HS23" s="83"/>
      <c r="HT23" s="83"/>
      <c r="HU23" s="83"/>
      <c r="HV23" s="83"/>
      <c r="HW23" s="83"/>
      <c r="HX23" s="83"/>
      <c r="HY23" s="83"/>
      <c r="HZ23" s="83"/>
      <c r="IA23" s="83"/>
      <c r="IB23" s="83"/>
      <c r="IC23" s="83"/>
      <c r="ID23" s="83"/>
      <c r="IE23" s="83"/>
      <c r="IF23" s="83"/>
      <c r="IG23" s="83"/>
      <c r="IH23" s="83"/>
      <c r="II23" s="83"/>
      <c r="IJ23" s="83"/>
      <c r="IK23" s="83"/>
      <c r="IL23" s="83"/>
      <c r="IM23" s="83"/>
      <c r="IN23" s="83"/>
      <c r="IO23" s="83"/>
      <c r="IP23" s="83"/>
      <c r="IQ23" s="83"/>
      <c r="IR23" s="83"/>
      <c r="IS23" s="83"/>
      <c r="IT23" s="83"/>
      <c r="IU23" s="83"/>
      <c r="IV23" s="83"/>
      <c r="IW23" s="83"/>
      <c r="IX23" s="83"/>
      <c r="IY23" s="83"/>
      <c r="IZ23" s="83"/>
      <c r="JA23" s="83"/>
      <c r="JB23" s="83"/>
      <c r="JC23" s="83"/>
      <c r="JD23" s="83"/>
      <c r="JE23" s="83"/>
      <c r="JF23" s="83"/>
      <c r="JG23" s="83"/>
      <c r="JH23" s="83"/>
      <c r="JI23" s="83"/>
      <c r="JJ23" s="83"/>
      <c r="JK23" s="83"/>
      <c r="JL23" s="83"/>
      <c r="JM23" s="83"/>
      <c r="JN23" s="83"/>
      <c r="JO23" s="83"/>
      <c r="JP23" s="83"/>
      <c r="JQ23" s="83"/>
      <c r="JR23" s="83"/>
      <c r="JS23" s="83"/>
      <c r="JT23" s="83"/>
      <c r="JU23" s="83"/>
      <c r="JV23" s="83"/>
      <c r="JW23" s="83"/>
      <c r="JX23" s="83"/>
      <c r="JY23" s="83"/>
      <c r="JZ23" s="83"/>
      <c r="KA23" s="83"/>
      <c r="KB23" s="83"/>
      <c r="KC23" s="83"/>
      <c r="KD23" s="83"/>
      <c r="KE23" s="83"/>
      <c r="KF23" s="83"/>
      <c r="KG23" s="83"/>
      <c r="KH23" s="83"/>
      <c r="KI23" s="83"/>
      <c r="KJ23" s="83"/>
      <c r="KK23" s="83"/>
      <c r="KL23" s="83"/>
      <c r="KM23" s="83"/>
      <c r="KN23" s="83"/>
      <c r="KO23" s="83"/>
      <c r="KP23" s="83"/>
      <c r="KQ23" s="83"/>
      <c r="KR23" s="83"/>
      <c r="KS23" s="83"/>
      <c r="KT23" s="83"/>
      <c r="KU23" s="83"/>
      <c r="KV23" s="83"/>
      <c r="KW23" s="83"/>
      <c r="KX23" s="83"/>
      <c r="KY23" s="83"/>
      <c r="KZ23" s="83"/>
      <c r="LA23" s="83"/>
      <c r="LB23" s="83"/>
      <c r="LC23" s="83"/>
      <c r="LD23" s="83"/>
      <c r="LE23" s="83"/>
      <c r="LF23" s="83"/>
      <c r="LG23" s="83"/>
      <c r="LH23" s="83"/>
      <c r="LI23" s="83"/>
      <c r="LJ23" s="83"/>
      <c r="LK23" s="83"/>
      <c r="LL23" s="83"/>
      <c r="LM23" s="83"/>
      <c r="LN23" s="83"/>
      <c r="LO23" s="83"/>
      <c r="LP23" s="83"/>
      <c r="LQ23" s="83"/>
      <c r="LR23" s="83"/>
      <c r="LS23" s="83"/>
      <c r="LT23" s="83"/>
      <c r="LU23" s="83"/>
      <c r="LV23" s="83"/>
      <c r="LW23" s="83"/>
      <c r="LX23" s="83"/>
      <c r="LY23" s="83"/>
      <c r="LZ23" s="83"/>
      <c r="MA23" s="83"/>
      <c r="MB23" s="83"/>
      <c r="MC23" s="83"/>
      <c r="MD23" s="83"/>
      <c r="ME23" s="83"/>
      <c r="MF23" s="83"/>
      <c r="MG23" s="83"/>
      <c r="MH23" s="83"/>
      <c r="MI23" s="83"/>
      <c r="MJ23" s="83"/>
      <c r="MK23" s="83"/>
      <c r="ML23" s="83"/>
      <c r="MM23" s="83"/>
      <c r="MN23" s="83"/>
      <c r="MO23" s="83"/>
      <c r="MP23" s="83"/>
      <c r="MQ23" s="83"/>
      <c r="MR23" s="83"/>
      <c r="MS23" s="83"/>
      <c r="MT23" s="83"/>
      <c r="MU23" s="83"/>
      <c r="MV23" s="83"/>
      <c r="MW23" s="83"/>
      <c r="MX23" s="83"/>
      <c r="MY23" s="83"/>
      <c r="MZ23" s="83"/>
      <c r="NA23" s="83"/>
      <c r="NB23" s="83"/>
      <c r="NC23" s="83"/>
      <c r="ND23" s="83"/>
      <c r="NE23" s="83"/>
      <c r="NF23" s="83"/>
      <c r="NG23" s="83"/>
      <c r="NH23" s="83"/>
      <c r="NI23" s="83"/>
      <c r="NJ23" s="83"/>
      <c r="NK23" s="83"/>
      <c r="NL23" s="83"/>
      <c r="NM23" s="83"/>
      <c r="NN23" s="83"/>
      <c r="NO23" s="83"/>
      <c r="NP23" s="83"/>
      <c r="NQ23" s="83"/>
      <c r="NR23" s="83"/>
      <c r="NS23" s="83"/>
      <c r="NT23" s="83"/>
      <c r="NU23" s="83"/>
      <c r="NV23" s="83"/>
      <c r="NW23" s="83"/>
      <c r="NX23" s="83"/>
      <c r="NY23" s="83"/>
      <c r="NZ23" s="83"/>
      <c r="OA23" s="83"/>
      <c r="OB23" s="83"/>
      <c r="OC23" s="83"/>
      <c r="OD23" s="83"/>
      <c r="OE23" s="83"/>
      <c r="OF23" s="83"/>
      <c r="OG23" s="83"/>
      <c r="OH23" s="83"/>
      <c r="OI23" s="83"/>
      <c r="OJ23" s="83"/>
      <c r="OK23" s="83"/>
      <c r="OL23" s="83"/>
      <c r="OM23" s="83"/>
      <c r="ON23" s="83"/>
      <c r="OO23" s="83"/>
      <c r="OP23" s="83"/>
      <c r="OQ23" s="83"/>
      <c r="OR23" s="83"/>
      <c r="OS23" s="83"/>
      <c r="OT23" s="83"/>
      <c r="OU23" s="83"/>
      <c r="OV23" s="83"/>
      <c r="OW23" s="83"/>
      <c r="OX23" s="83"/>
      <c r="OY23" s="83"/>
      <c r="OZ23" s="83"/>
      <c r="PA23" s="83"/>
      <c r="PB23" s="83"/>
      <c r="PC23" s="83"/>
      <c r="PD23" s="83"/>
      <c r="PE23" s="83"/>
      <c r="PF23" s="83"/>
      <c r="PG23" s="83"/>
      <c r="PH23" s="83"/>
      <c r="PI23" s="83"/>
      <c r="PJ23" s="83"/>
      <c r="PK23" s="83"/>
      <c r="PL23" s="83"/>
      <c r="PM23" s="83"/>
      <c r="PN23" s="83"/>
      <c r="PO23" s="83"/>
      <c r="PP23" s="83"/>
      <c r="PQ23" s="83"/>
      <c r="PR23" s="83"/>
      <c r="PS23" s="83"/>
      <c r="PT23" s="83"/>
      <c r="PU23" s="83"/>
      <c r="PV23" s="83"/>
      <c r="PW23" s="83"/>
      <c r="PX23" s="83"/>
      <c r="PY23" s="83"/>
      <c r="PZ23" s="83"/>
      <c r="QA23" s="83"/>
      <c r="QB23" s="83"/>
      <c r="QC23" s="83"/>
      <c r="QD23" s="83"/>
      <c r="QE23" s="83"/>
      <c r="QF23" s="83"/>
      <c r="QG23" s="83"/>
      <c r="QH23" s="83"/>
      <c r="QI23" s="83"/>
      <c r="QJ23" s="83"/>
      <c r="QK23" s="83"/>
      <c r="QL23" s="83"/>
      <c r="QM23" s="83"/>
      <c r="QN23" s="83"/>
      <c r="QO23" s="83"/>
      <c r="QP23" s="83"/>
      <c r="QQ23" s="83"/>
      <c r="QR23" s="83"/>
      <c r="QS23" s="83"/>
      <c r="QT23" s="83"/>
      <c r="QU23" s="83"/>
      <c r="QV23" s="83"/>
      <c r="QW23" s="83"/>
      <c r="QX23" s="83"/>
      <c r="QY23" s="83"/>
      <c r="QZ23" s="83"/>
      <c r="RA23" s="83"/>
      <c r="RB23" s="83"/>
      <c r="RC23" s="83"/>
      <c r="RD23" s="83"/>
      <c r="RE23" s="83"/>
      <c r="RF23" s="83"/>
      <c r="RG23" s="83"/>
      <c r="RH23" s="83"/>
      <c r="RI23" s="83"/>
      <c r="RJ23" s="83"/>
      <c r="RK23" s="83"/>
      <c r="RL23" s="83"/>
      <c r="RM23" s="83"/>
      <c r="RN23" s="83"/>
      <c r="RO23" s="83"/>
      <c r="RP23" s="83"/>
      <c r="RQ23" s="83"/>
      <c r="RR23" s="83"/>
      <c r="RS23" s="83"/>
      <c r="RT23" s="83"/>
      <c r="RU23" s="83"/>
      <c r="RV23" s="83"/>
      <c r="RW23" s="83"/>
      <c r="RX23" s="83"/>
      <c r="RY23" s="83"/>
      <c r="RZ23" s="83"/>
      <c r="SA23" s="83"/>
      <c r="SB23" s="83"/>
      <c r="SC23" s="83"/>
      <c r="SD23" s="83"/>
      <c r="SE23" s="83"/>
      <c r="SF23" s="83"/>
      <c r="SG23" s="83"/>
      <c r="SH23" s="83"/>
      <c r="SI23" s="83"/>
      <c r="SJ23" s="83"/>
      <c r="SK23" s="83"/>
      <c r="SL23" s="83"/>
      <c r="SM23" s="83"/>
      <c r="SN23" s="83"/>
      <c r="SO23" s="83"/>
      <c r="SP23" s="83"/>
      <c r="SQ23" s="83"/>
      <c r="SR23" s="83"/>
      <c r="SS23" s="83"/>
      <c r="ST23" s="83"/>
      <c r="SU23" s="83"/>
      <c r="SV23" s="83"/>
      <c r="SW23" s="83"/>
      <c r="SX23" s="83"/>
      <c r="SY23" s="83"/>
      <c r="SZ23" s="83"/>
      <c r="TA23" s="83"/>
      <c r="TB23" s="83"/>
      <c r="TC23" s="83"/>
      <c r="TD23" s="83"/>
      <c r="TE23" s="83"/>
      <c r="TF23" s="83"/>
      <c r="TG23" s="83"/>
      <c r="TH23" s="83"/>
      <c r="TI23" s="83"/>
      <c r="TJ23" s="83"/>
      <c r="TK23" s="83"/>
      <c r="TL23" s="83"/>
      <c r="TM23" s="83"/>
      <c r="TN23" s="83"/>
      <c r="TO23" s="83"/>
      <c r="TP23" s="83"/>
      <c r="TQ23" s="83"/>
      <c r="TR23" s="83"/>
      <c r="TS23" s="83"/>
      <c r="TT23" s="83"/>
      <c r="TU23" s="83"/>
      <c r="TV23" s="83"/>
      <c r="TW23" s="83"/>
      <c r="TX23" s="83"/>
      <c r="TY23" s="83"/>
      <c r="TZ23" s="83"/>
      <c r="UA23" s="83"/>
      <c r="UB23" s="83"/>
      <c r="UC23" s="83"/>
      <c r="UD23" s="83"/>
      <c r="UE23" s="83"/>
      <c r="UF23" s="83"/>
      <c r="UG23" s="83"/>
      <c r="UH23" s="83"/>
      <c r="UI23" s="83"/>
      <c r="UJ23" s="83"/>
      <c r="UK23" s="83"/>
      <c r="UL23" s="83"/>
      <c r="UM23" s="83"/>
      <c r="UN23" s="83"/>
      <c r="UO23" s="83"/>
      <c r="UP23" s="83"/>
      <c r="UQ23" s="83"/>
      <c r="UR23" s="83"/>
      <c r="US23" s="83"/>
      <c r="UT23" s="83"/>
      <c r="UU23" s="83"/>
      <c r="UV23" s="83"/>
      <c r="UW23" s="83"/>
      <c r="UX23" s="83"/>
      <c r="UY23" s="83"/>
      <c r="UZ23" s="83"/>
      <c r="VA23" s="83"/>
      <c r="VB23" s="83"/>
      <c r="VC23" s="83"/>
      <c r="VD23" s="83"/>
      <c r="VE23" s="83"/>
      <c r="VF23" s="83"/>
      <c r="VG23" s="83"/>
      <c r="VH23" s="83"/>
      <c r="VI23" s="83"/>
      <c r="VJ23" s="83"/>
      <c r="VK23" s="83"/>
      <c r="VL23" s="83"/>
      <c r="VM23" s="83"/>
      <c r="VN23" s="83"/>
      <c r="VO23" s="83"/>
      <c r="VP23" s="83"/>
      <c r="VQ23" s="83"/>
      <c r="VR23" s="83"/>
      <c r="VS23" s="83"/>
      <c r="VT23" s="83"/>
      <c r="VU23" s="83"/>
      <c r="VV23" s="83"/>
      <c r="VW23" s="83"/>
      <c r="VX23" s="83"/>
      <c r="VY23" s="83"/>
      <c r="VZ23" s="83"/>
      <c r="WA23" s="83"/>
      <c r="WB23" s="83"/>
      <c r="WC23" s="83"/>
      <c r="WD23" s="83"/>
      <c r="WE23" s="83"/>
      <c r="WF23" s="83"/>
      <c r="WG23" s="83"/>
      <c r="WH23" s="83"/>
      <c r="WI23" s="83"/>
      <c r="WJ23" s="83"/>
      <c r="WK23" s="83"/>
      <c r="WL23" s="83"/>
      <c r="WM23" s="83"/>
      <c r="WN23" s="83"/>
      <c r="WO23" s="83"/>
      <c r="WP23" s="83"/>
      <c r="WQ23" s="83"/>
      <c r="WR23" s="83"/>
      <c r="WS23" s="83"/>
      <c r="WT23" s="83"/>
      <c r="WU23" s="83"/>
      <c r="WV23" s="83"/>
      <c r="WW23" s="83"/>
      <c r="WX23" s="83"/>
      <c r="WY23" s="83"/>
      <c r="WZ23" s="83"/>
      <c r="XA23" s="83"/>
      <c r="XB23" s="83"/>
      <c r="XC23" s="83"/>
      <c r="XD23" s="83"/>
      <c r="XE23" s="83"/>
      <c r="XF23" s="83"/>
      <c r="XG23" s="83"/>
      <c r="XH23" s="83"/>
      <c r="XI23" s="83"/>
      <c r="XJ23" s="83"/>
      <c r="XK23" s="83"/>
      <c r="XL23" s="83"/>
      <c r="XM23" s="83"/>
      <c r="XN23" s="83"/>
      <c r="XO23" s="83"/>
      <c r="XP23" s="83"/>
      <c r="XQ23" s="83"/>
      <c r="XR23" s="83"/>
      <c r="XS23" s="83"/>
      <c r="XT23" s="83"/>
      <c r="XU23" s="83"/>
      <c r="XV23" s="83"/>
      <c r="XW23" s="83"/>
      <c r="XX23" s="83"/>
      <c r="XY23" s="83"/>
      <c r="XZ23" s="83"/>
      <c r="YA23" s="83"/>
      <c r="YB23" s="83"/>
      <c r="YC23" s="83"/>
      <c r="YD23" s="83"/>
      <c r="YE23" s="83"/>
      <c r="YF23" s="83"/>
      <c r="YG23" s="83"/>
      <c r="YH23" s="83"/>
      <c r="YI23" s="83"/>
      <c r="YJ23" s="83"/>
      <c r="YK23" s="83"/>
      <c r="YL23" s="83"/>
      <c r="YM23" s="83"/>
      <c r="YN23" s="83"/>
      <c r="YO23" s="83"/>
      <c r="YP23" s="83"/>
      <c r="YQ23" s="83"/>
      <c r="YR23" s="83"/>
      <c r="YS23" s="83"/>
      <c r="YT23" s="83"/>
      <c r="YU23" s="83"/>
      <c r="YV23" s="83"/>
      <c r="YW23" s="83"/>
      <c r="YX23" s="83"/>
      <c r="YY23" s="83"/>
      <c r="YZ23" s="83"/>
      <c r="ZA23" s="83"/>
      <c r="ZB23" s="83"/>
      <c r="ZC23" s="83"/>
      <c r="ZD23" s="83"/>
      <c r="ZE23" s="83"/>
      <c r="ZF23" s="83"/>
      <c r="ZG23" s="83"/>
      <c r="ZH23" s="83"/>
      <c r="ZI23" s="83"/>
      <c r="ZJ23" s="83"/>
      <c r="ZK23" s="83"/>
      <c r="ZL23" s="83"/>
      <c r="ZM23" s="83"/>
      <c r="ZN23" s="83"/>
      <c r="ZO23" s="83"/>
      <c r="ZP23" s="83"/>
      <c r="ZQ23" s="83"/>
      <c r="ZR23" s="83"/>
      <c r="ZS23" s="83"/>
      <c r="ZT23" s="83"/>
      <c r="ZU23" s="83"/>
      <c r="ZV23" s="83"/>
      <c r="ZW23" s="83"/>
      <c r="ZX23" s="83"/>
      <c r="ZY23" s="83"/>
      <c r="ZZ23" s="83"/>
      <c r="AAA23" s="83"/>
      <c r="AAB23" s="83"/>
      <c r="AAC23" s="83"/>
      <c r="AAD23" s="83"/>
      <c r="AAE23" s="83"/>
      <c r="AAF23" s="83"/>
      <c r="AAG23" s="83"/>
      <c r="AAH23" s="83"/>
      <c r="AAI23" s="83"/>
      <c r="AAJ23" s="83"/>
      <c r="AAK23" s="83"/>
      <c r="AAL23" s="83"/>
      <c r="AAM23" s="83"/>
      <c r="AAN23" s="83"/>
      <c r="AAO23" s="83"/>
      <c r="AAP23" s="83"/>
      <c r="AAQ23" s="83"/>
      <c r="AAR23" s="83"/>
      <c r="AAS23" s="83"/>
      <c r="AAT23" s="83"/>
      <c r="AAU23" s="83"/>
      <c r="AAV23" s="83"/>
      <c r="AAW23" s="83"/>
      <c r="AAX23" s="83"/>
      <c r="AAY23" s="83"/>
      <c r="AAZ23" s="83"/>
      <c r="ABA23" s="83"/>
      <c r="ABB23" s="83"/>
      <c r="ABC23" s="83"/>
      <c r="ABD23" s="83"/>
      <c r="ABE23" s="83"/>
      <c r="ABF23" s="83"/>
      <c r="ABG23" s="83"/>
      <c r="ABH23" s="83"/>
      <c r="ABI23" s="83"/>
      <c r="ABJ23" s="83"/>
      <c r="ABK23" s="83"/>
      <c r="ABL23" s="83"/>
      <c r="ABM23" s="83"/>
      <c r="ABN23" s="83"/>
      <c r="ABO23" s="83"/>
      <c r="ABP23" s="83"/>
      <c r="ABQ23" s="83"/>
      <c r="ABR23" s="83"/>
      <c r="ABS23" s="83"/>
      <c r="ABT23" s="83"/>
      <c r="ABU23" s="83"/>
      <c r="ABV23" s="83"/>
      <c r="ABW23" s="83"/>
      <c r="ABX23" s="83"/>
      <c r="ABY23" s="83"/>
      <c r="ABZ23" s="83"/>
      <c r="ACA23" s="83"/>
      <c r="ACB23" s="83"/>
      <c r="ACC23" s="83"/>
      <c r="ACD23" s="83"/>
      <c r="ACE23" s="83"/>
      <c r="ACF23" s="83"/>
      <c r="ACG23" s="83"/>
      <c r="ACH23" s="83"/>
      <c r="ACI23" s="83"/>
      <c r="ACJ23" s="83"/>
      <c r="ACK23" s="83"/>
      <c r="ACL23" s="83"/>
      <c r="ACM23" s="83"/>
      <c r="ACN23" s="83"/>
      <c r="ACO23" s="83"/>
      <c r="ACP23" s="83"/>
      <c r="ACQ23" s="83"/>
      <c r="ACR23" s="83"/>
      <c r="ACS23" s="83"/>
      <c r="ACT23" s="83"/>
      <c r="ACU23" s="83"/>
      <c r="ACV23" s="83"/>
      <c r="ACW23" s="83"/>
      <c r="ACX23" s="83"/>
      <c r="ACY23" s="83"/>
      <c r="ACZ23" s="83"/>
      <c r="ADA23" s="83"/>
      <c r="ADB23" s="83"/>
      <c r="ADC23" s="83"/>
      <c r="ADD23" s="83"/>
      <c r="ADE23" s="83"/>
      <c r="ADF23" s="83"/>
      <c r="ADG23" s="83"/>
      <c r="ADH23" s="83"/>
      <c r="ADI23" s="83"/>
      <c r="ADJ23" s="83"/>
      <c r="ADK23" s="83"/>
      <c r="ADL23" s="83"/>
      <c r="ADM23" s="83"/>
      <c r="ADN23" s="83"/>
      <c r="ADO23" s="83"/>
      <c r="ADP23" s="83"/>
      <c r="ADQ23" s="83"/>
      <c r="ADR23" s="83"/>
      <c r="ADS23" s="83"/>
      <c r="ADT23" s="83"/>
      <c r="ADU23" s="83"/>
      <c r="ADV23" s="83"/>
      <c r="ADW23" s="83"/>
      <c r="ADX23" s="83"/>
      <c r="ADY23" s="83"/>
      <c r="ADZ23" s="83"/>
      <c r="AEA23" s="83"/>
      <c r="AEB23" s="83"/>
      <c r="AEC23" s="83"/>
      <c r="AED23" s="83"/>
      <c r="AEE23" s="83"/>
      <c r="AEF23" s="83"/>
      <c r="AEG23" s="83"/>
      <c r="AEH23" s="83"/>
      <c r="AEI23" s="83"/>
      <c r="AEJ23" s="83"/>
      <c r="AEK23" s="83"/>
      <c r="AEL23" s="83"/>
      <c r="AEM23" s="83"/>
      <c r="AEN23" s="83"/>
      <c r="AEO23" s="83"/>
      <c r="AEP23" s="83"/>
      <c r="AEQ23" s="83"/>
      <c r="AER23" s="83"/>
      <c r="AES23" s="83"/>
      <c r="AET23" s="83"/>
      <c r="AEU23" s="83"/>
      <c r="AEV23" s="83"/>
      <c r="AEW23" s="83"/>
      <c r="AEX23" s="83"/>
      <c r="AEY23" s="83"/>
      <c r="AEZ23" s="83"/>
      <c r="AFA23" s="83"/>
      <c r="AFB23" s="83"/>
      <c r="AFC23" s="83"/>
      <c r="AFD23" s="83"/>
      <c r="AFE23" s="83"/>
      <c r="AFF23" s="83"/>
      <c r="AFG23" s="83"/>
      <c r="AFH23" s="83"/>
      <c r="AFI23" s="83"/>
      <c r="AFJ23" s="83"/>
      <c r="AFK23" s="83"/>
      <c r="AFL23" s="83"/>
      <c r="AFM23" s="83"/>
      <c r="AFN23" s="83"/>
      <c r="AFO23" s="83"/>
      <c r="AFP23" s="83"/>
      <c r="AFQ23" s="83"/>
      <c r="AFR23" s="83"/>
      <c r="AFS23" s="83"/>
      <c r="AFT23" s="83"/>
      <c r="AFU23" s="83"/>
      <c r="AFV23" s="83"/>
      <c r="AFW23" s="83"/>
      <c r="AFX23" s="83"/>
      <c r="AFY23" s="83"/>
      <c r="AFZ23" s="83"/>
      <c r="AGA23" s="83"/>
      <c r="AGB23" s="83"/>
      <c r="AGC23" s="83"/>
      <c r="AGD23" s="83"/>
      <c r="AGE23" s="83"/>
      <c r="AGF23" s="83"/>
      <c r="AGG23" s="83"/>
      <c r="AGH23" s="83"/>
      <c r="AGI23" s="83"/>
      <c r="AGJ23" s="83"/>
      <c r="AGK23" s="83"/>
      <c r="AGL23" s="83"/>
      <c r="AGM23" s="83"/>
      <c r="AGN23" s="83"/>
      <c r="AGO23" s="83"/>
      <c r="AGP23" s="83"/>
      <c r="AGQ23" s="83"/>
      <c r="AGR23" s="83"/>
      <c r="AGS23" s="83"/>
      <c r="AGT23" s="83"/>
      <c r="AGU23" s="83"/>
      <c r="AGV23" s="83"/>
      <c r="AGW23" s="83"/>
      <c r="AGX23" s="83"/>
      <c r="AGY23" s="83"/>
      <c r="AGZ23" s="83"/>
      <c r="AHA23" s="83"/>
      <c r="AHB23" s="83"/>
      <c r="AHC23" s="83"/>
      <c r="AHD23" s="83"/>
      <c r="AHE23" s="83"/>
      <c r="AHF23" s="83"/>
      <c r="AHG23" s="83"/>
      <c r="AHH23" s="83"/>
      <c r="AHI23" s="83"/>
      <c r="AHJ23" s="83"/>
      <c r="AHK23" s="83"/>
      <c r="AHL23" s="83"/>
      <c r="AHM23" s="83"/>
      <c r="AHN23" s="83"/>
      <c r="AHO23" s="83"/>
      <c r="AHP23" s="83"/>
      <c r="AHQ23" s="83"/>
      <c r="AHR23" s="83"/>
      <c r="AHS23" s="83"/>
      <c r="AHT23" s="83"/>
      <c r="AHU23" s="83"/>
      <c r="AHV23" s="83"/>
      <c r="AHW23" s="83"/>
      <c r="AHX23" s="83"/>
      <c r="AHY23" s="83"/>
      <c r="AHZ23" s="83"/>
      <c r="AIA23" s="83"/>
      <c r="AIB23" s="83"/>
      <c r="AIC23" s="83"/>
      <c r="AID23" s="83"/>
      <c r="AIE23" s="83"/>
      <c r="AIF23" s="83"/>
      <c r="AIG23" s="83"/>
      <c r="AIH23" s="83"/>
      <c r="AII23" s="83"/>
      <c r="AIJ23" s="83"/>
      <c r="AIK23" s="83"/>
      <c r="AIL23" s="83"/>
      <c r="AIM23" s="83"/>
      <c r="AIN23" s="83"/>
      <c r="AIO23" s="83"/>
      <c r="AIP23" s="83"/>
      <c r="AIQ23" s="83"/>
      <c r="AIR23" s="83"/>
      <c r="AIS23" s="83"/>
      <c r="AIT23" s="83"/>
      <c r="AIU23" s="83"/>
      <c r="AIV23" s="83"/>
      <c r="AIW23" s="83"/>
      <c r="AIX23" s="83"/>
      <c r="AIY23" s="83"/>
      <c r="AIZ23" s="83"/>
      <c r="AJA23" s="83"/>
      <c r="AJB23" s="83"/>
      <c r="AJC23" s="83"/>
      <c r="AJD23" s="83"/>
      <c r="AJE23" s="83"/>
      <c r="AJF23" s="83"/>
      <c r="AJG23" s="83"/>
      <c r="AJH23" s="83"/>
      <c r="AJI23" s="83"/>
      <c r="AJJ23" s="83"/>
      <c r="AJK23" s="83"/>
      <c r="AJL23" s="83"/>
      <c r="AJM23" s="83"/>
      <c r="AJN23" s="83"/>
      <c r="AJO23" s="83"/>
      <c r="AJP23" s="83"/>
      <c r="AJQ23" s="83"/>
      <c r="AJR23" s="83"/>
      <c r="AJS23" s="83"/>
      <c r="AJT23" s="83"/>
      <c r="AJU23" s="83"/>
      <c r="AJV23" s="83"/>
      <c r="AJW23" s="83"/>
      <c r="AJX23" s="83"/>
      <c r="AJY23" s="83"/>
      <c r="AJZ23" s="83"/>
      <c r="AKA23" s="83"/>
      <c r="AKB23" s="83"/>
      <c r="AKC23" s="83"/>
      <c r="AKD23" s="83"/>
      <c r="AKE23" s="83"/>
      <c r="AKF23" s="83"/>
      <c r="AKG23" s="83"/>
      <c r="AKH23" s="83"/>
      <c r="AKI23" s="83"/>
      <c r="AKJ23" s="83"/>
      <c r="AKK23" s="83"/>
      <c r="AKL23" s="83"/>
      <c r="AKM23" s="83"/>
      <c r="AKN23" s="83"/>
      <c r="AKO23" s="83"/>
      <c r="AKP23" s="83"/>
      <c r="AKQ23" s="83"/>
      <c r="AKR23" s="83"/>
      <c r="AKS23" s="83"/>
      <c r="AKT23" s="83"/>
      <c r="AKU23" s="83"/>
      <c r="AKV23" s="83"/>
      <c r="AKW23" s="83"/>
      <c r="AKX23" s="83"/>
      <c r="AKY23" s="83"/>
      <c r="AKZ23" s="83"/>
      <c r="ALA23" s="83"/>
      <c r="ALB23" s="83"/>
      <c r="ALC23" s="83"/>
      <c r="ALD23" s="83"/>
      <c r="ALE23" s="83"/>
      <c r="ALF23" s="83"/>
      <c r="ALG23" s="83"/>
      <c r="ALH23" s="83"/>
      <c r="ALI23" s="83"/>
      <c r="ALJ23" s="83"/>
      <c r="ALK23" s="83"/>
      <c r="ALL23" s="83"/>
      <c r="ALM23" s="83"/>
      <c r="ALN23" s="83"/>
      <c r="ALO23" s="83"/>
      <c r="ALP23" s="83"/>
      <c r="ALQ23" s="83"/>
      <c r="ALR23" s="83"/>
      <c r="ALS23" s="83"/>
      <c r="ALT23" s="83"/>
      <c r="ALU23" s="83"/>
      <c r="ALV23" s="83"/>
      <c r="ALW23" s="83"/>
      <c r="ALX23" s="83"/>
      <c r="ALY23" s="83"/>
      <c r="ALZ23" s="83"/>
      <c r="AMA23" s="83"/>
      <c r="AMB23" s="83"/>
      <c r="AMC23" s="83"/>
      <c r="AMD23" s="83"/>
      <c r="AME23" s="83"/>
      <c r="AMF23" s="83"/>
      <c r="AMG23" s="83"/>
      <c r="AMH23" s="83"/>
      <c r="AMI23" s="83"/>
      <c r="AMJ23" s="83"/>
      <c r="AMK23" s="83"/>
      <c r="AML23" s="83"/>
      <c r="AMM23" s="83"/>
      <c r="AMN23" s="83"/>
      <c r="AMO23" s="83"/>
      <c r="AMP23" s="83"/>
      <c r="AMQ23" s="83"/>
      <c r="AMR23" s="83"/>
      <c r="AMS23" s="83"/>
      <c r="AMT23" s="83"/>
      <c r="AMU23" s="83"/>
      <c r="AMV23" s="83"/>
      <c r="AMW23" s="83"/>
      <c r="AMX23" s="83"/>
      <c r="AMY23" s="83"/>
      <c r="AMZ23" s="83"/>
      <c r="ANA23" s="83"/>
      <c r="ANB23" s="83"/>
      <c r="ANC23" s="83"/>
      <c r="AND23" s="83"/>
      <c r="ANE23" s="83"/>
      <c r="ANF23" s="83"/>
      <c r="ANG23" s="83"/>
      <c r="ANH23" s="83"/>
      <c r="ANI23" s="83"/>
      <c r="ANJ23" s="83"/>
      <c r="ANK23" s="83"/>
      <c r="ANL23" s="83"/>
      <c r="ANM23" s="83"/>
      <c r="ANN23" s="83"/>
      <c r="ANO23" s="83"/>
      <c r="ANP23" s="83"/>
      <c r="ANQ23" s="83"/>
      <c r="ANR23" s="83"/>
      <c r="ANS23" s="83"/>
      <c r="ANT23" s="83"/>
      <c r="ANU23" s="83"/>
      <c r="ANV23" s="83"/>
      <c r="ANW23" s="83"/>
      <c r="ANX23" s="83"/>
      <c r="ANY23" s="83"/>
      <c r="ANZ23" s="83"/>
      <c r="AOA23" s="83"/>
      <c r="AOB23" s="83"/>
      <c r="AOC23" s="83"/>
      <c r="AOD23" s="83"/>
      <c r="AOE23" s="83"/>
      <c r="AOF23" s="83"/>
      <c r="AOG23" s="83"/>
      <c r="AOH23" s="83"/>
      <c r="AOI23" s="83"/>
      <c r="AOJ23" s="83"/>
      <c r="AOK23" s="83"/>
      <c r="AOL23" s="83"/>
      <c r="AOM23" s="83"/>
      <c r="AON23" s="83"/>
      <c r="AOO23" s="83"/>
      <c r="AOP23" s="83"/>
      <c r="AOQ23" s="83"/>
      <c r="AOR23" s="83"/>
      <c r="AOS23" s="83"/>
      <c r="AOT23" s="83"/>
      <c r="AOU23" s="83"/>
      <c r="AOV23" s="83"/>
      <c r="AOW23" s="83"/>
      <c r="AOX23" s="83"/>
      <c r="AOY23" s="83"/>
      <c r="AOZ23" s="83"/>
      <c r="APA23" s="83"/>
      <c r="APB23" s="83"/>
      <c r="APC23" s="83"/>
      <c r="APD23" s="83"/>
      <c r="APE23" s="83"/>
      <c r="APF23" s="83"/>
      <c r="APG23" s="83"/>
      <c r="APH23" s="83"/>
      <c r="API23" s="83"/>
      <c r="APJ23" s="83"/>
      <c r="APK23" s="83"/>
      <c r="APL23" s="83"/>
      <c r="APM23" s="83"/>
      <c r="APN23" s="83"/>
      <c r="APO23" s="83"/>
      <c r="APP23" s="83"/>
      <c r="APQ23" s="83"/>
      <c r="APR23" s="83"/>
      <c r="APS23" s="83"/>
      <c r="APT23" s="83"/>
      <c r="APU23" s="83"/>
      <c r="APV23" s="83"/>
      <c r="APW23" s="83"/>
      <c r="APX23" s="83"/>
      <c r="APY23" s="83"/>
      <c r="APZ23" s="83"/>
      <c r="AQA23" s="83"/>
      <c r="AQB23" s="83"/>
      <c r="AQC23" s="83"/>
      <c r="AQD23" s="83"/>
      <c r="AQE23" s="83"/>
      <c r="AQF23" s="83"/>
      <c r="AQG23" s="83"/>
      <c r="AQH23" s="83"/>
      <c r="AQI23" s="83"/>
      <c r="AQJ23" s="83"/>
      <c r="AQK23" s="83"/>
      <c r="AQL23" s="83"/>
      <c r="AQM23" s="83"/>
      <c r="AQN23" s="83"/>
      <c r="AQO23" s="83"/>
      <c r="AQP23" s="83"/>
      <c r="AQQ23" s="83"/>
      <c r="AQR23" s="83"/>
      <c r="AQS23" s="83"/>
      <c r="AQT23" s="83"/>
      <c r="AQU23" s="83"/>
      <c r="AQV23" s="83"/>
      <c r="AQW23" s="83"/>
      <c r="AQX23" s="83"/>
      <c r="AQY23" s="83"/>
      <c r="AQZ23" s="83"/>
      <c r="ARA23" s="83"/>
      <c r="ARB23" s="83"/>
      <c r="ARC23" s="83"/>
      <c r="ARD23" s="83"/>
      <c r="ARE23" s="83"/>
      <c r="ARF23" s="83"/>
      <c r="ARG23" s="83"/>
      <c r="ARH23" s="83"/>
      <c r="ARI23" s="83"/>
      <c r="ARJ23" s="83"/>
      <c r="ARK23" s="83"/>
      <c r="ARL23" s="83"/>
      <c r="ARM23" s="83"/>
      <c r="ARN23" s="83"/>
      <c r="ARO23" s="83"/>
      <c r="ARP23" s="83"/>
      <c r="ARQ23" s="83"/>
      <c r="ARR23" s="83"/>
      <c r="ARS23" s="83"/>
      <c r="ART23" s="83"/>
      <c r="ARU23" s="83"/>
      <c r="ARV23" s="83"/>
      <c r="ARW23" s="83"/>
      <c r="ARX23" s="83"/>
      <c r="ARY23" s="83"/>
      <c r="ARZ23" s="83"/>
      <c r="ASA23" s="83"/>
      <c r="ASB23" s="83"/>
      <c r="ASC23" s="83"/>
      <c r="ASD23" s="83"/>
      <c r="ASE23" s="83"/>
      <c r="ASF23" s="83"/>
      <c r="ASG23" s="83"/>
      <c r="ASH23" s="83"/>
      <c r="ASI23" s="83"/>
      <c r="ASJ23" s="83"/>
      <c r="ASK23" s="83"/>
      <c r="ASL23" s="83"/>
      <c r="ASM23" s="83"/>
      <c r="ASN23" s="83"/>
      <c r="ASO23" s="83"/>
      <c r="ASP23" s="83"/>
      <c r="ASQ23" s="83"/>
      <c r="ASR23" s="83"/>
      <c r="ASS23" s="83"/>
      <c r="AST23" s="83"/>
      <c r="ASU23" s="83"/>
      <c r="ASV23" s="83"/>
      <c r="ASW23" s="83"/>
      <c r="ASX23" s="83"/>
      <c r="ASY23" s="83"/>
      <c r="ASZ23" s="83"/>
      <c r="ATA23" s="83"/>
      <c r="ATB23" s="83"/>
      <c r="ATC23" s="83"/>
      <c r="ATD23" s="83"/>
      <c r="ATE23" s="83"/>
      <c r="ATF23" s="83"/>
      <c r="ATG23" s="83"/>
      <c r="ATH23" s="83"/>
      <c r="ATI23" s="83"/>
      <c r="ATJ23" s="83"/>
      <c r="ATK23" s="83"/>
      <c r="ATL23" s="83"/>
      <c r="ATM23" s="83"/>
      <c r="ATN23" s="83"/>
      <c r="ATO23" s="83"/>
      <c r="ATP23" s="83"/>
      <c r="ATQ23" s="83"/>
      <c r="ATR23" s="83"/>
      <c r="ATS23" s="83"/>
      <c r="ATT23" s="83"/>
      <c r="ATU23" s="83"/>
      <c r="ATV23" s="83"/>
      <c r="ATW23" s="83"/>
      <c r="ATX23" s="83"/>
      <c r="ATY23" s="83"/>
      <c r="ATZ23" s="83"/>
      <c r="AUA23" s="83"/>
      <c r="AUB23" s="83"/>
      <c r="AUC23" s="83"/>
      <c r="AUD23" s="83"/>
      <c r="AUE23" s="83"/>
      <c r="AUF23" s="83"/>
      <c r="AUG23" s="83"/>
      <c r="AUH23" s="83"/>
      <c r="AUI23" s="83"/>
      <c r="AUJ23" s="83"/>
      <c r="AUK23" s="83"/>
      <c r="AUL23" s="83"/>
      <c r="AUM23" s="83"/>
      <c r="AUN23" s="83"/>
      <c r="AUO23" s="83"/>
      <c r="AUP23" s="83"/>
      <c r="AUQ23" s="83"/>
      <c r="AUR23" s="83"/>
      <c r="AUS23" s="83"/>
      <c r="AUT23" s="83"/>
      <c r="AUU23" s="83"/>
      <c r="AUV23" s="83"/>
      <c r="AUW23" s="83"/>
      <c r="AUX23" s="83"/>
      <c r="AUY23" s="83"/>
      <c r="AUZ23" s="83"/>
      <c r="AVA23" s="83"/>
      <c r="AVB23" s="83"/>
      <c r="AVC23" s="83"/>
      <c r="AVD23" s="83"/>
      <c r="AVE23" s="83"/>
      <c r="AVF23" s="83"/>
      <c r="AVG23" s="83"/>
      <c r="AVH23" s="83"/>
      <c r="AVI23" s="83"/>
      <c r="AVJ23" s="83"/>
      <c r="AVK23" s="83"/>
      <c r="AVL23" s="83"/>
      <c r="AVM23" s="83"/>
      <c r="AVN23" s="83"/>
      <c r="AVO23" s="83"/>
      <c r="AVP23" s="83"/>
      <c r="AVQ23" s="83"/>
      <c r="AVR23" s="83"/>
      <c r="AVS23" s="83"/>
      <c r="AVT23" s="83"/>
      <c r="AVU23" s="83"/>
      <c r="AVV23" s="83"/>
      <c r="AVW23" s="83"/>
      <c r="AVX23" s="83"/>
      <c r="AVY23" s="83"/>
      <c r="AVZ23" s="83"/>
      <c r="AWA23" s="83"/>
      <c r="AWB23" s="83"/>
      <c r="AWC23" s="83"/>
      <c r="AWD23" s="83"/>
      <c r="AWE23" s="83"/>
      <c r="AWF23" s="83"/>
      <c r="AWG23" s="83"/>
      <c r="AWH23" s="83"/>
      <c r="AWI23" s="83"/>
      <c r="AWJ23" s="83"/>
      <c r="AWK23" s="83"/>
      <c r="AWL23" s="83"/>
      <c r="AWM23" s="83"/>
      <c r="AWN23" s="83"/>
      <c r="AWO23" s="83"/>
      <c r="AWP23" s="83"/>
      <c r="AWQ23" s="83"/>
      <c r="AWR23" s="83"/>
      <c r="AWS23" s="83"/>
      <c r="AWT23" s="83"/>
      <c r="AWU23" s="83"/>
      <c r="AWV23" s="83"/>
      <c r="AWW23" s="83"/>
      <c r="AWX23" s="83"/>
      <c r="AWY23" s="83"/>
      <c r="AWZ23" s="83"/>
      <c r="AXA23" s="83"/>
      <c r="AXB23" s="83"/>
      <c r="AXC23" s="83"/>
      <c r="AXD23" s="83"/>
      <c r="AXE23" s="83"/>
      <c r="AXF23" s="83"/>
      <c r="AXG23" s="83"/>
      <c r="AXH23" s="83"/>
      <c r="AXI23" s="83"/>
      <c r="AXJ23" s="83"/>
      <c r="AXK23" s="83"/>
      <c r="AXL23" s="83"/>
      <c r="AXM23" s="83"/>
      <c r="AXN23" s="83"/>
      <c r="AXO23" s="83"/>
      <c r="AXP23" s="83"/>
      <c r="AXQ23" s="83"/>
      <c r="AXR23" s="83"/>
      <c r="AXS23" s="83"/>
      <c r="AXT23" s="83"/>
      <c r="AXU23" s="83"/>
      <c r="AXV23" s="83"/>
      <c r="AXW23" s="83"/>
      <c r="AXX23" s="83"/>
      <c r="AXY23" s="83"/>
      <c r="AXZ23" s="83"/>
      <c r="AYA23" s="83"/>
      <c r="AYB23" s="83"/>
      <c r="AYC23" s="83"/>
      <c r="AYD23" s="83"/>
      <c r="AYE23" s="83"/>
      <c r="AYF23" s="83"/>
      <c r="AYG23" s="83"/>
      <c r="AYH23" s="83"/>
      <c r="AYI23" s="83"/>
      <c r="AYJ23" s="83"/>
      <c r="AYK23" s="83"/>
      <c r="AYL23" s="83"/>
      <c r="AYM23" s="83"/>
      <c r="AYN23" s="83"/>
      <c r="AYO23" s="83"/>
      <c r="AYP23" s="83"/>
      <c r="AYQ23" s="83"/>
      <c r="AYR23" s="83"/>
      <c r="AYS23" s="83"/>
      <c r="AYT23" s="83"/>
      <c r="AYU23" s="83"/>
      <c r="AYV23" s="83"/>
      <c r="AYW23" s="83"/>
      <c r="AYX23" s="83"/>
      <c r="AYY23" s="83"/>
      <c r="AYZ23" s="83"/>
      <c r="AZA23" s="83"/>
      <c r="AZB23" s="83"/>
      <c r="AZC23" s="83"/>
      <c r="AZD23" s="83"/>
      <c r="AZE23" s="83"/>
      <c r="AZF23" s="83"/>
      <c r="AZG23" s="83"/>
      <c r="AZH23" s="83"/>
      <c r="AZI23" s="83"/>
      <c r="AZJ23" s="83"/>
      <c r="AZK23" s="83"/>
      <c r="AZL23" s="83"/>
      <c r="AZM23" s="83"/>
      <c r="AZN23" s="83"/>
      <c r="AZO23" s="83"/>
      <c r="AZP23" s="83"/>
      <c r="AZQ23" s="83"/>
      <c r="AZR23" s="83"/>
      <c r="AZS23" s="83"/>
      <c r="AZT23" s="83"/>
      <c r="AZU23" s="83"/>
      <c r="AZV23" s="83"/>
      <c r="AZW23" s="83"/>
      <c r="AZX23" s="83"/>
      <c r="AZY23" s="83"/>
      <c r="AZZ23" s="83"/>
      <c r="BAA23" s="83"/>
      <c r="BAB23" s="83"/>
      <c r="BAC23" s="83"/>
      <c r="BAD23" s="83"/>
      <c r="BAE23" s="83"/>
      <c r="BAF23" s="83"/>
      <c r="BAG23" s="83"/>
      <c r="BAH23" s="83"/>
      <c r="BAI23" s="83"/>
      <c r="BAJ23" s="83"/>
      <c r="BAK23" s="83"/>
      <c r="BAL23" s="83"/>
      <c r="BAM23" s="83"/>
      <c r="BAN23" s="83"/>
      <c r="BAO23" s="83"/>
      <c r="BAP23" s="83"/>
      <c r="BAQ23" s="83"/>
      <c r="BAR23" s="83"/>
      <c r="BAS23" s="83"/>
      <c r="BAT23" s="83"/>
      <c r="BAU23" s="83"/>
      <c r="BAV23" s="83"/>
      <c r="BAW23" s="83"/>
      <c r="BAX23" s="83"/>
      <c r="BAY23" s="83"/>
      <c r="BAZ23" s="83"/>
      <c r="BBA23" s="83"/>
      <c r="BBB23" s="83"/>
      <c r="BBC23" s="83"/>
      <c r="BBD23" s="83"/>
      <c r="BBE23" s="83"/>
      <c r="BBF23" s="83"/>
      <c r="BBG23" s="83"/>
      <c r="BBH23" s="83"/>
      <c r="BBI23" s="83"/>
      <c r="BBJ23" s="83"/>
      <c r="BBK23" s="83"/>
      <c r="BBL23" s="83"/>
      <c r="BBM23" s="83"/>
      <c r="BBN23" s="83"/>
      <c r="BBO23" s="83"/>
      <c r="BBP23" s="83"/>
      <c r="BBQ23" s="83"/>
      <c r="BBR23" s="83"/>
      <c r="BBS23" s="83"/>
      <c r="BBT23" s="83"/>
      <c r="BBU23" s="83"/>
      <c r="BBV23" s="83"/>
      <c r="BBW23" s="83"/>
      <c r="BBX23" s="83"/>
      <c r="BBY23" s="83"/>
      <c r="BBZ23" s="83"/>
      <c r="BCA23" s="83"/>
      <c r="BCB23" s="83"/>
      <c r="BCC23" s="83"/>
      <c r="BCD23" s="83"/>
      <c r="BCE23" s="83"/>
      <c r="BCF23" s="83"/>
      <c r="BCG23" s="83"/>
      <c r="BCH23" s="83"/>
      <c r="BCI23" s="83"/>
      <c r="BCJ23" s="83"/>
      <c r="BCK23" s="83"/>
      <c r="BCL23" s="83"/>
      <c r="BCM23" s="83"/>
      <c r="BCN23" s="83"/>
      <c r="BCO23" s="83"/>
      <c r="BCP23" s="83"/>
      <c r="BCQ23" s="83"/>
      <c r="BCR23" s="83"/>
      <c r="BCS23" s="83"/>
      <c r="BCT23" s="83"/>
      <c r="BCU23" s="83"/>
      <c r="BCV23" s="83"/>
      <c r="BCW23" s="83"/>
      <c r="BCX23" s="83"/>
      <c r="BCY23" s="83"/>
      <c r="BCZ23" s="83"/>
      <c r="BDA23" s="83"/>
      <c r="BDB23" s="83"/>
      <c r="BDC23" s="83"/>
      <c r="BDD23" s="83"/>
      <c r="BDE23" s="83"/>
      <c r="BDF23" s="83"/>
      <c r="BDG23" s="83"/>
      <c r="BDH23" s="83"/>
      <c r="BDI23" s="83"/>
      <c r="BDJ23" s="83"/>
      <c r="BDK23" s="83"/>
      <c r="BDL23" s="83"/>
      <c r="BDM23" s="83"/>
      <c r="BDN23" s="83"/>
      <c r="BDO23" s="83"/>
      <c r="BDP23" s="83"/>
      <c r="BDQ23" s="83"/>
      <c r="BDR23" s="83"/>
      <c r="BDS23" s="83"/>
      <c r="BDT23" s="83"/>
      <c r="BDU23" s="83"/>
      <c r="BDV23" s="83"/>
      <c r="BDW23" s="83"/>
      <c r="BDX23" s="83"/>
      <c r="BDY23" s="83"/>
      <c r="BDZ23" s="83"/>
      <c r="BEA23" s="83"/>
      <c r="BEB23" s="83"/>
      <c r="BEC23" s="83"/>
      <c r="BED23" s="83"/>
      <c r="BEE23" s="83"/>
      <c r="BEF23" s="83"/>
      <c r="BEG23" s="83"/>
      <c r="BEH23" s="83"/>
      <c r="BEI23" s="83"/>
      <c r="BEJ23" s="83"/>
      <c r="BEK23" s="83"/>
      <c r="BEL23" s="83"/>
      <c r="BEM23" s="83"/>
      <c r="BEN23" s="83"/>
      <c r="BEO23" s="83"/>
      <c r="BEP23" s="83"/>
      <c r="BEQ23" s="83"/>
      <c r="BER23" s="83"/>
      <c r="BES23" s="83"/>
      <c r="BET23" s="83"/>
      <c r="BEU23" s="83"/>
      <c r="BEV23" s="83"/>
      <c r="BEW23" s="83"/>
      <c r="BEX23" s="83"/>
      <c r="BEY23" s="83"/>
      <c r="BEZ23" s="83"/>
      <c r="BFA23" s="83"/>
      <c r="BFB23" s="83"/>
      <c r="BFC23" s="83"/>
      <c r="BFD23" s="83"/>
      <c r="BFE23" s="83"/>
      <c r="BFF23" s="83"/>
      <c r="BFG23" s="83"/>
      <c r="BFH23" s="83"/>
      <c r="BFI23" s="83"/>
      <c r="BFJ23" s="83"/>
      <c r="BFK23" s="83"/>
      <c r="BFL23" s="83"/>
      <c r="BFM23" s="83"/>
      <c r="BFN23" s="83"/>
      <c r="BFO23" s="83"/>
      <c r="BFP23" s="83"/>
      <c r="BFQ23" s="83"/>
      <c r="BFR23" s="83"/>
      <c r="BFS23" s="83"/>
      <c r="BFT23" s="83"/>
      <c r="BFU23" s="83"/>
      <c r="BFV23" s="83"/>
      <c r="BFW23" s="83"/>
      <c r="BFX23" s="83"/>
      <c r="BFY23" s="83"/>
      <c r="BFZ23" s="83"/>
      <c r="BGA23" s="83"/>
      <c r="BGB23" s="83"/>
      <c r="BGC23" s="83"/>
      <c r="BGD23" s="83"/>
      <c r="BGE23" s="83"/>
      <c r="BGF23" s="83"/>
      <c r="BGG23" s="83"/>
      <c r="BGH23" s="83"/>
      <c r="BGI23" s="83"/>
      <c r="BGJ23" s="83"/>
      <c r="BGK23" s="83"/>
      <c r="BGL23" s="83"/>
      <c r="BGM23" s="83"/>
      <c r="BGN23" s="83"/>
      <c r="BGO23" s="83"/>
      <c r="BGP23" s="83"/>
      <c r="BGQ23" s="83"/>
      <c r="BGR23" s="83"/>
      <c r="BGS23" s="83"/>
      <c r="BGT23" s="83"/>
      <c r="BGU23" s="83"/>
      <c r="BGV23" s="83"/>
      <c r="BGW23" s="83"/>
      <c r="BGX23" s="83"/>
      <c r="BGY23" s="83"/>
      <c r="BGZ23" s="83"/>
      <c r="BHA23" s="83"/>
      <c r="BHB23" s="83"/>
      <c r="BHC23" s="83"/>
      <c r="BHD23" s="83"/>
      <c r="BHE23" s="83"/>
      <c r="BHF23" s="83"/>
      <c r="BHG23" s="83"/>
      <c r="BHH23" s="83"/>
      <c r="BHI23" s="83"/>
      <c r="BHJ23" s="83"/>
      <c r="BHK23" s="83"/>
      <c r="BHL23" s="83"/>
      <c r="BHM23" s="83"/>
      <c r="BHN23" s="83"/>
      <c r="BHO23" s="83"/>
      <c r="BHP23" s="83"/>
      <c r="BHQ23" s="83"/>
      <c r="BHR23" s="83"/>
      <c r="BHS23" s="83"/>
      <c r="BHT23" s="83"/>
      <c r="BHU23" s="83"/>
      <c r="BHV23" s="83"/>
      <c r="BHW23" s="83"/>
      <c r="BHX23" s="83"/>
      <c r="BHY23" s="83"/>
      <c r="BHZ23" s="83"/>
      <c r="BIA23" s="83"/>
      <c r="BIB23" s="83"/>
      <c r="BIC23" s="83"/>
      <c r="BID23" s="83"/>
      <c r="BIE23" s="83"/>
      <c r="BIF23" s="83"/>
      <c r="BIG23" s="83"/>
      <c r="BIH23" s="83"/>
      <c r="BII23" s="83"/>
      <c r="BIJ23" s="83"/>
      <c r="BIK23" s="83"/>
      <c r="BIL23" s="83"/>
      <c r="BIM23" s="83"/>
      <c r="BIN23" s="83"/>
      <c r="BIO23" s="83"/>
      <c r="BIP23" s="83"/>
      <c r="BIQ23" s="83"/>
      <c r="BIR23" s="83"/>
      <c r="BIS23" s="83"/>
      <c r="BIT23" s="83"/>
      <c r="BIU23" s="83"/>
      <c r="BIV23" s="83"/>
      <c r="BIW23" s="83"/>
      <c r="BIX23" s="83"/>
      <c r="BIY23" s="83"/>
      <c r="BIZ23" s="83"/>
      <c r="BJA23" s="83"/>
      <c r="BJB23" s="83"/>
      <c r="BJC23" s="83"/>
      <c r="BJD23" s="83"/>
      <c r="BJE23" s="83"/>
      <c r="BJF23" s="83"/>
      <c r="BJG23" s="83"/>
      <c r="BJH23" s="83"/>
      <c r="BJI23" s="83"/>
      <c r="BJJ23" s="83"/>
      <c r="BJK23" s="83"/>
      <c r="BJL23" s="83"/>
      <c r="BJM23" s="83"/>
      <c r="BJN23" s="83"/>
      <c r="BJO23" s="83"/>
      <c r="BJP23" s="83"/>
      <c r="BJQ23" s="83"/>
      <c r="BJR23" s="83"/>
      <c r="BJS23" s="83"/>
      <c r="BJT23" s="83"/>
      <c r="BJU23" s="83"/>
      <c r="BJV23" s="83"/>
      <c r="BJW23" s="83"/>
      <c r="BJX23" s="83"/>
      <c r="BJY23" s="83"/>
      <c r="BJZ23" s="83"/>
      <c r="BKA23" s="83"/>
      <c r="BKB23" s="83"/>
      <c r="BKC23" s="83"/>
      <c r="BKD23" s="83"/>
      <c r="BKE23" s="83"/>
      <c r="BKF23" s="83"/>
      <c r="BKG23" s="83"/>
      <c r="BKH23" s="83"/>
      <c r="BKI23" s="83"/>
      <c r="BKJ23" s="83"/>
      <c r="BKK23" s="83"/>
      <c r="BKL23" s="83"/>
      <c r="BKM23" s="83"/>
      <c r="BKN23" s="83"/>
      <c r="BKO23" s="83"/>
      <c r="BKP23" s="83"/>
      <c r="BKQ23" s="83"/>
      <c r="BKR23" s="83"/>
      <c r="BKS23" s="83"/>
      <c r="BKT23" s="83"/>
      <c r="BKU23" s="83"/>
      <c r="BKV23" s="83"/>
      <c r="BKW23" s="83"/>
      <c r="BKX23" s="83"/>
      <c r="BKY23" s="83"/>
      <c r="BKZ23" s="83"/>
      <c r="BLA23" s="83"/>
      <c r="BLB23" s="83"/>
      <c r="BLC23" s="83"/>
      <c r="BLD23" s="83"/>
      <c r="BLE23" s="83"/>
      <c r="BLF23" s="83"/>
      <c r="BLG23" s="83"/>
      <c r="BLH23" s="83"/>
      <c r="BLI23" s="83"/>
      <c r="BLJ23" s="83"/>
      <c r="BLK23" s="83"/>
      <c r="BLL23" s="83"/>
      <c r="BLM23" s="83"/>
      <c r="BLN23" s="83"/>
      <c r="BLO23" s="83"/>
      <c r="BLP23" s="83"/>
      <c r="BLQ23" s="83"/>
      <c r="BLR23" s="83"/>
      <c r="BLS23" s="83"/>
      <c r="BLT23" s="83"/>
      <c r="BLU23" s="83"/>
      <c r="BLV23" s="83"/>
      <c r="BLW23" s="83"/>
      <c r="BLX23" s="83"/>
      <c r="BLY23" s="83"/>
      <c r="BLZ23" s="83"/>
      <c r="BMA23" s="83"/>
      <c r="BMB23" s="83"/>
      <c r="BMC23" s="83"/>
      <c r="BMD23" s="83"/>
      <c r="BME23" s="83"/>
      <c r="BMF23" s="83"/>
      <c r="BMG23" s="83"/>
      <c r="BMH23" s="83"/>
      <c r="BMI23" s="83"/>
      <c r="BMJ23" s="83"/>
      <c r="BMK23" s="83"/>
      <c r="BML23" s="83"/>
      <c r="BMM23" s="83"/>
      <c r="BMN23" s="83"/>
      <c r="BMO23" s="83"/>
      <c r="BMP23" s="83"/>
      <c r="BMQ23" s="83"/>
      <c r="BMR23" s="83"/>
      <c r="BMS23" s="83"/>
      <c r="BMT23" s="83"/>
      <c r="BMU23" s="83"/>
      <c r="BMV23" s="83"/>
      <c r="BMW23" s="83"/>
      <c r="BMX23" s="83"/>
      <c r="BMY23" s="83"/>
      <c r="BMZ23" s="83"/>
      <c r="BNA23" s="83"/>
      <c r="BNB23" s="83"/>
      <c r="BNC23" s="83"/>
      <c r="BND23" s="83"/>
      <c r="BNE23" s="83"/>
      <c r="BNF23" s="83"/>
      <c r="BNG23" s="83"/>
      <c r="BNH23" s="83"/>
      <c r="BNI23" s="83"/>
      <c r="BNJ23" s="83"/>
      <c r="BNK23" s="83"/>
      <c r="BNL23" s="83"/>
      <c r="BNM23" s="83"/>
      <c r="BNN23" s="83"/>
      <c r="BNO23" s="83"/>
      <c r="BNP23" s="83"/>
      <c r="BNQ23" s="83"/>
      <c r="BNR23" s="83"/>
      <c r="BNS23" s="83"/>
      <c r="BNT23" s="83"/>
      <c r="BNU23" s="83"/>
      <c r="BNV23" s="83"/>
      <c r="BNW23" s="83"/>
      <c r="BNX23" s="83"/>
      <c r="BNY23" s="83"/>
      <c r="BNZ23" s="83"/>
      <c r="BOA23" s="83"/>
      <c r="BOB23" s="83"/>
      <c r="BOC23" s="83"/>
      <c r="BOD23" s="83"/>
      <c r="BOE23" s="83"/>
      <c r="BOF23" s="83"/>
      <c r="BOG23" s="83"/>
      <c r="BOH23" s="83"/>
      <c r="BOI23" s="83"/>
      <c r="BOJ23" s="83"/>
      <c r="BOK23" s="83"/>
      <c r="BOL23" s="83"/>
      <c r="BOM23" s="83"/>
      <c r="BON23" s="83"/>
      <c r="BOO23" s="83"/>
      <c r="BOP23" s="83"/>
      <c r="BOQ23" s="83"/>
      <c r="BOR23" s="83"/>
      <c r="BOS23" s="83"/>
      <c r="BOT23" s="83"/>
      <c r="BOU23" s="83"/>
      <c r="BOV23" s="83"/>
      <c r="BOW23" s="83"/>
      <c r="BOX23" s="83"/>
      <c r="BOY23" s="83"/>
      <c r="BOZ23" s="83"/>
      <c r="BPA23" s="83"/>
      <c r="BPB23" s="83"/>
      <c r="BPC23" s="83"/>
      <c r="BPD23" s="83"/>
      <c r="BPE23" s="83"/>
      <c r="BPF23" s="83"/>
      <c r="BPG23" s="83"/>
      <c r="BPH23" s="83"/>
      <c r="BPI23" s="83"/>
      <c r="BPJ23" s="83"/>
      <c r="BPK23" s="83"/>
      <c r="BPL23" s="83"/>
      <c r="BPM23" s="83"/>
      <c r="BPN23" s="83"/>
      <c r="BPO23" s="83"/>
      <c r="BPP23" s="83"/>
      <c r="BPQ23" s="83"/>
      <c r="BPR23" s="83"/>
      <c r="BPS23" s="83"/>
      <c r="BPT23" s="83"/>
      <c r="BPU23" s="83"/>
      <c r="BPV23" s="83"/>
      <c r="BPW23" s="83"/>
      <c r="BPX23" s="83"/>
      <c r="BPY23" s="83"/>
      <c r="BPZ23" s="83"/>
      <c r="BQA23" s="83"/>
      <c r="BQB23" s="83"/>
      <c r="BQC23" s="83"/>
      <c r="BQD23" s="83"/>
      <c r="BQE23" s="83"/>
      <c r="BQF23" s="83"/>
      <c r="BQG23" s="83"/>
      <c r="BQH23" s="83"/>
      <c r="BQI23" s="83"/>
      <c r="BQJ23" s="83"/>
      <c r="BQK23" s="83"/>
      <c r="BQL23" s="83"/>
      <c r="BQM23" s="83"/>
      <c r="BQN23" s="83"/>
      <c r="BQO23" s="83"/>
      <c r="BQP23" s="83"/>
      <c r="BQQ23" s="83"/>
      <c r="BQR23" s="83"/>
      <c r="BQS23" s="83"/>
      <c r="BQT23" s="83"/>
      <c r="BQU23" s="83"/>
      <c r="BQV23" s="83"/>
      <c r="BQW23" s="83"/>
      <c r="BQX23" s="83"/>
      <c r="BQY23" s="83"/>
      <c r="BQZ23" s="83"/>
      <c r="BRA23" s="83"/>
      <c r="BRB23" s="83"/>
      <c r="BRC23" s="83"/>
      <c r="BRD23" s="83"/>
      <c r="BRE23" s="83"/>
      <c r="BRF23" s="83"/>
      <c r="BRG23" s="83"/>
      <c r="BRH23" s="83"/>
      <c r="BRI23" s="83"/>
      <c r="BRJ23" s="83"/>
      <c r="BRK23" s="83"/>
      <c r="BRL23" s="83"/>
      <c r="BRM23" s="83"/>
      <c r="BRN23" s="83"/>
      <c r="BRO23" s="83"/>
      <c r="BRP23" s="83"/>
      <c r="BRQ23" s="83"/>
      <c r="BRR23" s="83"/>
      <c r="BRS23" s="83"/>
      <c r="BRT23" s="83"/>
      <c r="BRU23" s="83"/>
      <c r="BRV23" s="83"/>
      <c r="BRW23" s="83"/>
      <c r="BRX23" s="83"/>
      <c r="BRY23" s="83"/>
      <c r="BRZ23" s="83"/>
      <c r="BSA23" s="83"/>
      <c r="BSB23" s="83"/>
      <c r="BSC23" s="83"/>
      <c r="BSD23" s="83"/>
      <c r="BSE23" s="83"/>
      <c r="BSF23" s="83"/>
      <c r="BSG23" s="83"/>
      <c r="BSH23" s="83"/>
      <c r="BSI23" s="83"/>
      <c r="BSJ23" s="83"/>
      <c r="BSK23" s="83"/>
      <c r="BSL23" s="83"/>
      <c r="BSM23" s="83"/>
      <c r="BSN23" s="83"/>
      <c r="BSO23" s="83"/>
      <c r="BSP23" s="83"/>
      <c r="BSQ23" s="83"/>
      <c r="BSR23" s="83"/>
      <c r="BSS23" s="83"/>
      <c r="BST23" s="83"/>
      <c r="BSU23" s="83"/>
      <c r="BSV23" s="83"/>
      <c r="BSW23" s="83"/>
      <c r="BSX23" s="83"/>
      <c r="BSY23" s="83"/>
      <c r="BSZ23" s="83"/>
      <c r="BTA23" s="83"/>
      <c r="BTB23" s="83"/>
      <c r="BTC23" s="83"/>
      <c r="BTD23" s="83"/>
      <c r="BTE23" s="83"/>
      <c r="BTF23" s="83"/>
      <c r="BTG23" s="83"/>
      <c r="BTH23" s="83"/>
      <c r="BTI23" s="83"/>
      <c r="BTJ23" s="83"/>
      <c r="BTK23" s="83"/>
      <c r="BTL23" s="83"/>
      <c r="BTM23" s="83"/>
      <c r="BTN23" s="83"/>
      <c r="BTO23" s="83"/>
      <c r="BTP23" s="83"/>
      <c r="BTQ23" s="83"/>
      <c r="BTR23" s="83"/>
      <c r="BTS23" s="83"/>
      <c r="BTT23" s="83"/>
      <c r="BTU23" s="83"/>
      <c r="BTV23" s="83"/>
      <c r="BTW23" s="83"/>
      <c r="BTX23" s="83"/>
      <c r="BTY23" s="83"/>
      <c r="BTZ23" s="83"/>
      <c r="BUA23" s="83"/>
      <c r="BUB23" s="83"/>
      <c r="BUC23" s="83"/>
      <c r="BUD23" s="83"/>
      <c r="BUE23" s="83"/>
      <c r="BUF23" s="83"/>
      <c r="BUG23" s="83"/>
      <c r="BUH23" s="83"/>
      <c r="BUI23" s="83"/>
      <c r="BUJ23" s="83"/>
      <c r="BUK23" s="83"/>
      <c r="BUL23" s="83"/>
      <c r="BUM23" s="83"/>
      <c r="BUN23" s="83"/>
      <c r="BUO23" s="83"/>
      <c r="BUP23" s="83"/>
      <c r="BUQ23" s="83"/>
      <c r="BUR23" s="83"/>
      <c r="BUS23" s="83"/>
      <c r="BUT23" s="83"/>
      <c r="BUU23" s="83"/>
      <c r="BUV23" s="83"/>
      <c r="BUW23" s="83"/>
      <c r="BUX23" s="83"/>
      <c r="BUY23" s="83"/>
      <c r="BUZ23" s="83"/>
      <c r="BVA23" s="83"/>
      <c r="BVB23" s="83"/>
      <c r="BVC23" s="83"/>
      <c r="BVD23" s="83"/>
      <c r="BVE23" s="83"/>
      <c r="BVF23" s="83"/>
      <c r="BVG23" s="83"/>
      <c r="BVH23" s="83"/>
      <c r="BVI23" s="83"/>
      <c r="BVJ23" s="83"/>
      <c r="BVK23" s="83"/>
      <c r="BVL23" s="83"/>
      <c r="BVM23" s="83"/>
      <c r="BVN23" s="83"/>
      <c r="BVO23" s="83"/>
      <c r="BVP23" s="83"/>
      <c r="BVQ23" s="83"/>
      <c r="BVR23" s="83"/>
      <c r="BVS23" s="83"/>
      <c r="BVT23" s="83"/>
      <c r="BVU23" s="83"/>
      <c r="BVV23" s="83"/>
      <c r="BVW23" s="83"/>
      <c r="BVX23" s="83"/>
      <c r="BVY23" s="83"/>
      <c r="BVZ23" s="83"/>
      <c r="BWA23" s="83"/>
      <c r="BWB23" s="83"/>
      <c r="BWC23" s="83"/>
      <c r="BWD23" s="83"/>
      <c r="BWE23" s="83"/>
      <c r="BWF23" s="83"/>
      <c r="BWG23" s="83"/>
      <c r="BWH23" s="83"/>
      <c r="BWI23" s="83"/>
      <c r="BWJ23" s="83"/>
      <c r="BWK23" s="83"/>
      <c r="BWL23" s="83"/>
      <c r="BWM23" s="83"/>
      <c r="BWN23" s="83"/>
      <c r="BWO23" s="83"/>
      <c r="BWP23" s="83"/>
      <c r="BWQ23" s="83"/>
      <c r="BWR23" s="83"/>
      <c r="BWS23" s="83"/>
      <c r="BWT23" s="83"/>
      <c r="BWU23" s="83"/>
      <c r="BWV23" s="83"/>
      <c r="BWW23" s="83"/>
      <c r="BWX23" s="83"/>
      <c r="BWY23" s="83"/>
      <c r="BWZ23" s="83"/>
      <c r="BXA23" s="83"/>
      <c r="BXB23" s="83"/>
      <c r="BXC23" s="83"/>
      <c r="BXD23" s="83"/>
      <c r="BXE23" s="83"/>
      <c r="BXF23" s="83"/>
      <c r="BXG23" s="83"/>
      <c r="BXH23" s="83"/>
      <c r="BXI23" s="83"/>
      <c r="BXJ23" s="83"/>
      <c r="BXK23" s="83"/>
      <c r="BXL23" s="83"/>
      <c r="BXM23" s="83"/>
      <c r="BXN23" s="83"/>
      <c r="BXO23" s="83"/>
      <c r="BXP23" s="83"/>
      <c r="BXQ23" s="83"/>
      <c r="BXR23" s="83"/>
      <c r="BXS23" s="83"/>
      <c r="BXT23" s="83"/>
      <c r="BXU23" s="83"/>
      <c r="BXV23" s="83"/>
      <c r="BXW23" s="83"/>
      <c r="BXX23" s="83"/>
      <c r="BXY23" s="83"/>
      <c r="BXZ23" s="83"/>
      <c r="BYA23" s="83"/>
      <c r="BYB23" s="83"/>
      <c r="BYC23" s="83"/>
      <c r="BYD23" s="83"/>
      <c r="BYE23" s="83"/>
      <c r="BYF23" s="83"/>
      <c r="BYG23" s="83"/>
      <c r="BYH23" s="83"/>
      <c r="BYI23" s="83"/>
      <c r="BYJ23" s="83"/>
      <c r="BYK23" s="83"/>
      <c r="BYL23" s="83"/>
      <c r="BYM23" s="83"/>
      <c r="BYN23" s="83"/>
      <c r="BYO23" s="83"/>
      <c r="BYP23" s="83"/>
      <c r="BYQ23" s="83"/>
      <c r="BYR23" s="83"/>
      <c r="BYS23" s="83"/>
      <c r="BYT23" s="83"/>
      <c r="BYU23" s="83"/>
      <c r="BYV23" s="83"/>
      <c r="BYW23" s="83"/>
      <c r="BYX23" s="83"/>
      <c r="BYY23" s="83"/>
      <c r="BYZ23" s="83"/>
      <c r="BZA23" s="83"/>
      <c r="BZB23" s="83"/>
      <c r="BZC23" s="83"/>
      <c r="BZD23" s="83"/>
      <c r="BZE23" s="83"/>
      <c r="BZF23" s="83"/>
      <c r="BZG23" s="83"/>
      <c r="BZH23" s="83"/>
      <c r="BZI23" s="83"/>
      <c r="BZJ23" s="83"/>
      <c r="BZK23" s="83"/>
      <c r="BZL23" s="83"/>
      <c r="BZM23" s="83"/>
      <c r="BZN23" s="83"/>
      <c r="BZO23" s="83"/>
      <c r="BZP23" s="83"/>
      <c r="BZQ23" s="83"/>
      <c r="BZR23" s="83"/>
      <c r="BZS23" s="83"/>
      <c r="BZT23" s="83"/>
      <c r="BZU23" s="83"/>
      <c r="BZV23" s="83"/>
      <c r="BZW23" s="83"/>
      <c r="BZX23" s="83"/>
      <c r="BZY23" s="83"/>
      <c r="BZZ23" s="83"/>
      <c r="CAA23" s="83"/>
      <c r="CAB23" s="83"/>
      <c r="CAC23" s="83"/>
      <c r="CAD23" s="83"/>
      <c r="CAE23" s="83"/>
      <c r="CAF23" s="83"/>
      <c r="CAG23" s="83"/>
      <c r="CAH23" s="83"/>
      <c r="CAI23" s="83"/>
      <c r="CAJ23" s="83"/>
      <c r="CAK23" s="83"/>
      <c r="CAL23" s="83"/>
      <c r="CAM23" s="83"/>
      <c r="CAN23" s="83"/>
      <c r="CAO23" s="83"/>
      <c r="CAP23" s="83"/>
      <c r="CAQ23" s="83"/>
      <c r="CAR23" s="83"/>
      <c r="CAS23" s="83"/>
      <c r="CAT23" s="83"/>
      <c r="CAU23" s="83"/>
      <c r="CAV23" s="83"/>
      <c r="CAW23" s="83"/>
      <c r="CAX23" s="83"/>
      <c r="CAY23" s="83"/>
      <c r="CAZ23" s="83"/>
      <c r="CBA23" s="83"/>
      <c r="CBB23" s="83"/>
      <c r="CBC23" s="83"/>
      <c r="CBD23" s="83"/>
      <c r="CBE23" s="83"/>
      <c r="CBF23" s="83"/>
      <c r="CBG23" s="83"/>
      <c r="CBH23" s="83"/>
      <c r="CBI23" s="83"/>
      <c r="CBJ23" s="83"/>
      <c r="CBK23" s="83"/>
      <c r="CBL23" s="83"/>
      <c r="CBM23" s="83"/>
      <c r="CBN23" s="83"/>
      <c r="CBO23" s="83"/>
      <c r="CBP23" s="83"/>
      <c r="CBQ23" s="83"/>
      <c r="CBR23" s="83"/>
      <c r="CBS23" s="83"/>
      <c r="CBT23" s="83"/>
      <c r="CBU23" s="83"/>
      <c r="CBV23" s="83"/>
      <c r="CBW23" s="83"/>
      <c r="CBX23" s="83"/>
      <c r="CBY23" s="83"/>
      <c r="CBZ23" s="83"/>
      <c r="CCA23" s="83"/>
      <c r="CCB23" s="83"/>
      <c r="CCC23" s="83"/>
      <c r="CCD23" s="83"/>
      <c r="CCE23" s="83"/>
      <c r="CCF23" s="83"/>
      <c r="CCG23" s="83"/>
      <c r="CCH23" s="83"/>
      <c r="CCI23" s="83"/>
      <c r="CCJ23" s="83"/>
      <c r="CCK23" s="83"/>
      <c r="CCL23" s="83"/>
      <c r="CCM23" s="83"/>
      <c r="CCN23" s="83"/>
      <c r="CCO23" s="83"/>
      <c r="CCP23" s="83"/>
      <c r="CCQ23" s="83"/>
      <c r="CCR23" s="83"/>
      <c r="CCS23" s="83"/>
      <c r="CCT23" s="83"/>
      <c r="CCU23" s="83"/>
      <c r="CCV23" s="83"/>
      <c r="CCW23" s="83"/>
      <c r="CCX23" s="83"/>
      <c r="CCY23" s="83"/>
      <c r="CCZ23" s="83"/>
      <c r="CDA23" s="83"/>
      <c r="CDB23" s="83"/>
      <c r="CDC23" s="83"/>
      <c r="CDD23" s="83"/>
      <c r="CDE23" s="83"/>
      <c r="CDF23" s="83"/>
      <c r="CDG23" s="83"/>
      <c r="CDH23" s="83"/>
      <c r="CDI23" s="83"/>
      <c r="CDJ23" s="83"/>
      <c r="CDK23" s="83"/>
      <c r="CDL23" s="83"/>
      <c r="CDM23" s="83"/>
      <c r="CDN23" s="83"/>
      <c r="CDO23" s="83"/>
      <c r="CDP23" s="83"/>
      <c r="CDQ23" s="83"/>
      <c r="CDR23" s="83"/>
      <c r="CDS23" s="83"/>
      <c r="CDT23" s="83"/>
      <c r="CDU23" s="83"/>
      <c r="CDV23" s="83"/>
      <c r="CDW23" s="83"/>
      <c r="CDX23" s="83"/>
      <c r="CDY23" s="83"/>
      <c r="CDZ23" s="83"/>
      <c r="CEA23" s="83"/>
      <c r="CEB23" s="83"/>
      <c r="CEC23" s="83"/>
      <c r="CED23" s="83"/>
      <c r="CEE23" s="83"/>
      <c r="CEF23" s="83"/>
      <c r="CEG23" s="83"/>
      <c r="CEH23" s="83"/>
      <c r="CEI23" s="83"/>
      <c r="CEJ23" s="83"/>
      <c r="CEK23" s="83"/>
      <c r="CEL23" s="83"/>
      <c r="CEM23" s="83"/>
      <c r="CEN23" s="83"/>
      <c r="CEO23" s="83"/>
      <c r="CEP23" s="83"/>
      <c r="CEQ23" s="83"/>
      <c r="CER23" s="83"/>
      <c r="CES23" s="83"/>
      <c r="CET23" s="83"/>
      <c r="CEU23" s="83"/>
      <c r="CEV23" s="83"/>
      <c r="CEW23" s="83"/>
      <c r="CEX23" s="83"/>
      <c r="CEY23" s="83"/>
      <c r="CEZ23" s="83"/>
      <c r="CFA23" s="83"/>
      <c r="CFB23" s="83"/>
      <c r="CFC23" s="83"/>
      <c r="CFD23" s="83"/>
      <c r="CFE23" s="83"/>
      <c r="CFF23" s="83"/>
      <c r="CFG23" s="83"/>
      <c r="CFH23" s="83"/>
      <c r="CFI23" s="83"/>
      <c r="CFJ23" s="83"/>
      <c r="CFK23" s="83"/>
      <c r="CFL23" s="83"/>
      <c r="CFM23" s="83"/>
      <c r="CFN23" s="83"/>
      <c r="CFO23" s="83"/>
      <c r="CFP23" s="83"/>
      <c r="CFQ23" s="83"/>
      <c r="CFR23" s="83"/>
      <c r="CFS23" s="83"/>
      <c r="CFT23" s="83"/>
      <c r="CFU23" s="83"/>
      <c r="CFV23" s="83"/>
      <c r="CFW23" s="83"/>
      <c r="CFX23" s="83"/>
      <c r="CFY23" s="83"/>
      <c r="CFZ23" s="83"/>
      <c r="CGA23" s="83"/>
      <c r="CGB23" s="83"/>
      <c r="CGC23" s="83"/>
      <c r="CGD23" s="83"/>
      <c r="CGE23" s="83"/>
      <c r="CGF23" s="83"/>
      <c r="CGG23" s="83"/>
      <c r="CGH23" s="83"/>
      <c r="CGI23" s="83"/>
      <c r="CGJ23" s="83"/>
      <c r="CGK23" s="83"/>
      <c r="CGL23" s="83"/>
      <c r="CGM23" s="83"/>
      <c r="CGN23" s="83"/>
      <c r="CGO23" s="83"/>
      <c r="CGP23" s="83"/>
      <c r="CGQ23" s="83"/>
      <c r="CGR23" s="83"/>
      <c r="CGS23" s="83"/>
      <c r="CGT23" s="83"/>
      <c r="CGU23" s="83"/>
      <c r="CGV23" s="83"/>
      <c r="CGW23" s="83"/>
      <c r="CGX23" s="83"/>
      <c r="CGY23" s="83"/>
      <c r="CGZ23" s="83"/>
      <c r="CHA23" s="83"/>
      <c r="CHB23" s="83"/>
      <c r="CHC23" s="83"/>
      <c r="CHD23" s="83"/>
      <c r="CHE23" s="83"/>
      <c r="CHF23" s="83"/>
      <c r="CHG23" s="83"/>
      <c r="CHH23" s="83"/>
      <c r="CHI23" s="83"/>
      <c r="CHJ23" s="83"/>
      <c r="CHK23" s="83"/>
      <c r="CHL23" s="83"/>
      <c r="CHM23" s="83"/>
      <c r="CHN23" s="83"/>
      <c r="CHO23" s="83"/>
      <c r="CHP23" s="83"/>
      <c r="CHQ23" s="83"/>
      <c r="CHR23" s="83"/>
      <c r="CHS23" s="83"/>
      <c r="CHT23" s="83"/>
      <c r="CHU23" s="83"/>
      <c r="CHV23" s="83"/>
      <c r="CHW23" s="83"/>
      <c r="CHX23" s="83"/>
      <c r="CHY23" s="83"/>
      <c r="CHZ23" s="83"/>
      <c r="CIA23" s="83"/>
      <c r="CIB23" s="83"/>
      <c r="CIC23" s="83"/>
      <c r="CID23" s="83"/>
      <c r="CIE23" s="83"/>
      <c r="CIF23" s="83"/>
      <c r="CIG23" s="83"/>
      <c r="CIH23" s="83"/>
      <c r="CII23" s="83"/>
      <c r="CIJ23" s="83"/>
      <c r="CIK23" s="83"/>
      <c r="CIL23" s="83"/>
      <c r="CIM23" s="83"/>
      <c r="CIN23" s="83"/>
      <c r="CIO23" s="83"/>
      <c r="CIP23" s="83"/>
      <c r="CIQ23" s="83"/>
      <c r="CIR23" s="83"/>
      <c r="CIS23" s="83"/>
      <c r="CIT23" s="83"/>
      <c r="CIU23" s="83"/>
      <c r="CIV23" s="83"/>
      <c r="CIW23" s="83"/>
      <c r="CIX23" s="83"/>
      <c r="CIY23" s="83"/>
      <c r="CIZ23" s="83"/>
      <c r="CJA23" s="83"/>
      <c r="CJB23" s="83"/>
      <c r="CJC23" s="83"/>
      <c r="CJD23" s="83"/>
      <c r="CJE23" s="83"/>
      <c r="CJF23" s="83"/>
      <c r="CJG23" s="83"/>
      <c r="CJH23" s="83"/>
      <c r="CJI23" s="83"/>
      <c r="CJJ23" s="83"/>
      <c r="CJK23" s="83"/>
      <c r="CJL23" s="83"/>
      <c r="CJM23" s="83"/>
      <c r="CJN23" s="83"/>
      <c r="CJO23" s="83"/>
      <c r="CJP23" s="83"/>
      <c r="CJQ23" s="83"/>
      <c r="CJR23" s="83"/>
      <c r="CJS23" s="83"/>
      <c r="CJT23" s="83"/>
      <c r="CJU23" s="83"/>
      <c r="CJV23" s="83"/>
      <c r="CJW23" s="83"/>
      <c r="CJX23" s="83"/>
      <c r="CJY23" s="83"/>
      <c r="CJZ23" s="83"/>
      <c r="CKA23" s="83"/>
      <c r="CKB23" s="83"/>
      <c r="CKC23" s="83"/>
      <c r="CKD23" s="83"/>
      <c r="CKE23" s="83"/>
      <c r="CKF23" s="83"/>
      <c r="CKG23" s="83"/>
      <c r="CKH23" s="83"/>
      <c r="CKI23" s="83"/>
      <c r="CKJ23" s="83"/>
      <c r="CKK23" s="83"/>
      <c r="CKL23" s="83"/>
      <c r="CKM23" s="83"/>
      <c r="CKN23" s="83"/>
      <c r="CKO23" s="83"/>
      <c r="CKP23" s="83"/>
      <c r="CKQ23" s="83"/>
      <c r="CKR23" s="83"/>
      <c r="CKS23" s="83"/>
      <c r="CKT23" s="83"/>
      <c r="CKU23" s="83"/>
      <c r="CKV23" s="83"/>
      <c r="CKW23" s="83"/>
      <c r="CKX23" s="83"/>
      <c r="CKY23" s="83"/>
      <c r="CKZ23" s="83"/>
      <c r="CLA23" s="83"/>
      <c r="CLB23" s="83"/>
      <c r="CLC23" s="83"/>
      <c r="CLD23" s="83"/>
      <c r="CLE23" s="83"/>
      <c r="CLF23" s="83"/>
      <c r="CLG23" s="83"/>
      <c r="CLH23" s="83"/>
      <c r="CLI23" s="83"/>
      <c r="CLJ23" s="83"/>
      <c r="CLK23" s="83"/>
      <c r="CLL23" s="83"/>
      <c r="CLM23" s="83"/>
      <c r="CLN23" s="83"/>
      <c r="CLO23" s="83"/>
      <c r="CLP23" s="83"/>
      <c r="CLQ23" s="83"/>
      <c r="CLR23" s="83"/>
      <c r="CLS23" s="83"/>
      <c r="CLT23" s="83"/>
      <c r="CLU23" s="83"/>
      <c r="CLV23" s="83"/>
      <c r="CLW23" s="83"/>
      <c r="CLX23" s="83"/>
      <c r="CLY23" s="83"/>
      <c r="CLZ23" s="83"/>
      <c r="CMA23" s="83"/>
      <c r="CMB23" s="83"/>
      <c r="CMC23" s="83"/>
      <c r="CMD23" s="83"/>
      <c r="CME23" s="83"/>
      <c r="CMF23" s="83"/>
      <c r="CMG23" s="83"/>
      <c r="CMH23" s="83"/>
      <c r="CMI23" s="83"/>
      <c r="CMJ23" s="83"/>
      <c r="CMK23" s="83"/>
      <c r="CML23" s="83"/>
      <c r="CMM23" s="83"/>
      <c r="CMN23" s="83"/>
      <c r="CMO23" s="83"/>
      <c r="CMP23" s="83"/>
      <c r="CMQ23" s="83"/>
      <c r="CMR23" s="83"/>
      <c r="CMS23" s="83"/>
      <c r="CMT23" s="83"/>
      <c r="CMU23" s="83"/>
      <c r="CMV23" s="83"/>
      <c r="CMW23" s="83"/>
      <c r="CMX23" s="83"/>
      <c r="CMY23" s="83"/>
      <c r="CMZ23" s="83"/>
      <c r="CNA23" s="83"/>
      <c r="CNB23" s="83"/>
      <c r="CNC23" s="83"/>
      <c r="CND23" s="83"/>
      <c r="CNE23" s="83"/>
      <c r="CNF23" s="83"/>
      <c r="CNG23" s="83"/>
      <c r="CNH23" s="83"/>
      <c r="CNI23" s="83"/>
      <c r="CNJ23" s="83"/>
      <c r="CNK23" s="83"/>
      <c r="CNL23" s="83"/>
      <c r="CNM23" s="83"/>
      <c r="CNN23" s="83"/>
      <c r="CNO23" s="83"/>
      <c r="CNP23" s="83"/>
      <c r="CNQ23" s="83"/>
      <c r="CNR23" s="83"/>
      <c r="CNS23" s="83"/>
      <c r="CNT23" s="83"/>
      <c r="CNU23" s="83"/>
      <c r="CNV23" s="83"/>
      <c r="CNW23" s="83"/>
      <c r="CNX23" s="83"/>
      <c r="CNY23" s="83"/>
      <c r="CNZ23" s="83"/>
      <c r="COA23" s="83"/>
      <c r="COB23" s="83"/>
      <c r="COC23" s="83"/>
      <c r="COD23" s="83"/>
      <c r="COE23" s="83"/>
      <c r="COF23" s="83"/>
      <c r="COG23" s="83"/>
      <c r="COH23" s="83"/>
      <c r="COI23" s="83"/>
      <c r="COJ23" s="83"/>
      <c r="COK23" s="83"/>
      <c r="COL23" s="83"/>
      <c r="COM23" s="83"/>
      <c r="CON23" s="83"/>
      <c r="COO23" s="83"/>
      <c r="COP23" s="83"/>
      <c r="COQ23" s="83"/>
      <c r="COR23" s="83"/>
      <c r="COS23" s="83"/>
      <c r="COT23" s="83"/>
      <c r="COU23" s="83"/>
      <c r="COV23" s="83"/>
      <c r="COW23" s="83"/>
      <c r="COX23" s="83"/>
      <c r="COY23" s="83"/>
      <c r="COZ23" s="83"/>
      <c r="CPA23" s="83"/>
      <c r="CPB23" s="83"/>
      <c r="CPC23" s="83"/>
      <c r="CPD23" s="83"/>
      <c r="CPE23" s="83"/>
      <c r="CPF23" s="83"/>
      <c r="CPG23" s="83"/>
      <c r="CPH23" s="83"/>
      <c r="CPI23" s="83"/>
      <c r="CPJ23" s="83"/>
      <c r="CPK23" s="83"/>
      <c r="CPL23" s="83"/>
      <c r="CPM23" s="83"/>
      <c r="CPN23" s="83"/>
      <c r="CPO23" s="83"/>
      <c r="CPP23" s="83"/>
      <c r="CPQ23" s="83"/>
      <c r="CPR23" s="83"/>
      <c r="CPS23" s="83"/>
      <c r="CPT23" s="83"/>
      <c r="CPU23" s="83"/>
      <c r="CPV23" s="83"/>
      <c r="CPW23" s="83"/>
      <c r="CPX23" s="83"/>
      <c r="CPY23" s="83"/>
      <c r="CPZ23" s="83"/>
      <c r="CQA23" s="83"/>
      <c r="CQB23" s="83"/>
      <c r="CQC23" s="83"/>
      <c r="CQD23" s="83"/>
      <c r="CQE23" s="83"/>
      <c r="CQF23" s="83"/>
      <c r="CQG23" s="83"/>
      <c r="CQH23" s="83"/>
      <c r="CQI23" s="83"/>
      <c r="CQJ23" s="83"/>
      <c r="CQK23" s="83"/>
      <c r="CQL23" s="83"/>
      <c r="CQM23" s="83"/>
      <c r="CQN23" s="83"/>
      <c r="CQO23" s="83"/>
      <c r="CQP23" s="83"/>
      <c r="CQQ23" s="83"/>
      <c r="CQR23" s="83"/>
      <c r="CQS23" s="83"/>
      <c r="CQT23" s="83"/>
      <c r="CQU23" s="83"/>
      <c r="CQV23" s="83"/>
      <c r="CQW23" s="83"/>
      <c r="CQX23" s="83"/>
      <c r="CQY23" s="83"/>
      <c r="CQZ23" s="83"/>
      <c r="CRA23" s="83"/>
      <c r="CRB23" s="83"/>
      <c r="CRC23" s="83"/>
      <c r="CRD23" s="83"/>
      <c r="CRE23" s="83"/>
      <c r="CRF23" s="83"/>
      <c r="CRG23" s="83"/>
      <c r="CRH23" s="83"/>
      <c r="CRI23" s="83"/>
      <c r="CRJ23" s="83"/>
      <c r="CRK23" s="83"/>
      <c r="CRL23" s="83"/>
      <c r="CRM23" s="83"/>
      <c r="CRN23" s="83"/>
      <c r="CRO23" s="83"/>
      <c r="CRP23" s="83"/>
      <c r="CRQ23" s="83"/>
      <c r="CRR23" s="83"/>
      <c r="CRS23" s="83"/>
      <c r="CRT23" s="83"/>
      <c r="CRU23" s="83"/>
      <c r="CRV23" s="83"/>
      <c r="CRW23" s="83"/>
      <c r="CRX23" s="83"/>
      <c r="CRY23" s="83"/>
      <c r="CRZ23" s="83"/>
      <c r="CSA23" s="83"/>
      <c r="CSB23" s="83"/>
      <c r="CSC23" s="83"/>
      <c r="CSD23" s="83"/>
      <c r="CSE23" s="83"/>
      <c r="CSF23" s="83"/>
      <c r="CSG23" s="83"/>
      <c r="CSH23" s="83"/>
      <c r="CSI23" s="83"/>
      <c r="CSJ23" s="83"/>
      <c r="CSK23" s="83"/>
      <c r="CSL23" s="83"/>
      <c r="CSM23" s="83"/>
      <c r="CSN23" s="83"/>
      <c r="CSO23" s="83"/>
      <c r="CSP23" s="83"/>
      <c r="CSQ23" s="83"/>
      <c r="CSR23" s="83"/>
      <c r="CSS23" s="83"/>
      <c r="CST23" s="83"/>
      <c r="CSU23" s="83"/>
      <c r="CSV23" s="83"/>
      <c r="CSW23" s="83"/>
      <c r="CSX23" s="83"/>
      <c r="CSY23" s="83"/>
      <c r="CSZ23" s="83"/>
      <c r="CTA23" s="83"/>
      <c r="CTB23" s="83"/>
      <c r="CTC23" s="83"/>
      <c r="CTD23" s="83"/>
      <c r="CTE23" s="83"/>
      <c r="CTF23" s="83"/>
      <c r="CTG23" s="83"/>
      <c r="CTH23" s="83"/>
      <c r="CTI23" s="83"/>
      <c r="CTJ23" s="83"/>
      <c r="CTK23" s="83"/>
      <c r="CTL23" s="83"/>
      <c r="CTM23" s="83"/>
      <c r="CTN23" s="83"/>
      <c r="CTO23" s="83"/>
      <c r="CTP23" s="83"/>
      <c r="CTQ23" s="83"/>
      <c r="CTR23" s="83"/>
      <c r="CTS23" s="83"/>
      <c r="CTT23" s="83"/>
      <c r="CTU23" s="83"/>
      <c r="CTV23" s="83"/>
      <c r="CTW23" s="83"/>
      <c r="CTX23" s="83"/>
      <c r="CTY23" s="83"/>
      <c r="CTZ23" s="83"/>
      <c r="CUA23" s="83"/>
      <c r="CUB23" s="83"/>
      <c r="CUC23" s="83"/>
      <c r="CUD23" s="83"/>
      <c r="CUE23" s="83"/>
      <c r="CUF23" s="83"/>
      <c r="CUG23" s="83"/>
      <c r="CUH23" s="83"/>
      <c r="CUI23" s="83"/>
      <c r="CUJ23" s="83"/>
      <c r="CUK23" s="83"/>
      <c r="CUL23" s="83"/>
      <c r="CUM23" s="83"/>
      <c r="CUN23" s="83"/>
      <c r="CUO23" s="83"/>
      <c r="CUP23" s="83"/>
      <c r="CUQ23" s="83"/>
      <c r="CUR23" s="83"/>
      <c r="CUS23" s="83"/>
      <c r="CUT23" s="83"/>
      <c r="CUU23" s="83"/>
      <c r="CUV23" s="83"/>
      <c r="CUW23" s="83"/>
      <c r="CUX23" s="83"/>
      <c r="CUY23" s="83"/>
      <c r="CUZ23" s="83"/>
      <c r="CVA23" s="83"/>
      <c r="CVB23" s="83"/>
      <c r="CVC23" s="83"/>
      <c r="CVD23" s="83"/>
      <c r="CVE23" s="83"/>
      <c r="CVF23" s="83"/>
      <c r="CVG23" s="83"/>
      <c r="CVH23" s="83"/>
      <c r="CVI23" s="83"/>
      <c r="CVJ23" s="83"/>
      <c r="CVK23" s="83"/>
      <c r="CVL23" s="83"/>
      <c r="CVM23" s="83"/>
      <c r="CVN23" s="83"/>
      <c r="CVO23" s="83"/>
      <c r="CVP23" s="83"/>
      <c r="CVQ23" s="83"/>
      <c r="CVR23" s="83"/>
      <c r="CVS23" s="83"/>
      <c r="CVT23" s="83"/>
      <c r="CVU23" s="83"/>
      <c r="CVV23" s="83"/>
      <c r="CVW23" s="83"/>
      <c r="CVX23" s="83"/>
      <c r="CVY23" s="83"/>
      <c r="CVZ23" s="83"/>
      <c r="CWA23" s="83"/>
      <c r="CWB23" s="83"/>
      <c r="CWC23" s="83"/>
      <c r="CWD23" s="83"/>
      <c r="CWE23" s="83"/>
      <c r="CWF23" s="83"/>
      <c r="CWG23" s="83"/>
      <c r="CWH23" s="83"/>
      <c r="CWI23" s="83"/>
      <c r="CWJ23" s="83"/>
      <c r="CWK23" s="83"/>
      <c r="CWL23" s="83"/>
      <c r="CWM23" s="83"/>
      <c r="CWN23" s="83"/>
      <c r="CWO23" s="83"/>
      <c r="CWP23" s="83"/>
      <c r="CWQ23" s="83"/>
      <c r="CWR23" s="83"/>
      <c r="CWS23" s="83"/>
      <c r="CWT23" s="83"/>
      <c r="CWU23" s="83"/>
      <c r="CWV23" s="83"/>
      <c r="CWW23" s="83"/>
      <c r="CWX23" s="83"/>
      <c r="CWY23" s="83"/>
      <c r="CWZ23" s="83"/>
      <c r="CXA23" s="83"/>
      <c r="CXB23" s="83"/>
      <c r="CXC23" s="83"/>
      <c r="CXD23" s="83"/>
      <c r="CXE23" s="83"/>
      <c r="CXF23" s="83"/>
      <c r="CXG23" s="83"/>
      <c r="CXH23" s="83"/>
      <c r="CXI23" s="83"/>
      <c r="CXJ23" s="83"/>
      <c r="CXK23" s="83"/>
      <c r="CXL23" s="83"/>
      <c r="CXM23" s="83"/>
      <c r="CXN23" s="83"/>
      <c r="CXO23" s="83"/>
      <c r="CXP23" s="83"/>
      <c r="CXQ23" s="83"/>
      <c r="CXR23" s="83"/>
      <c r="CXS23" s="83"/>
      <c r="CXT23" s="83"/>
      <c r="CXU23" s="83"/>
      <c r="CXV23" s="83"/>
      <c r="CXW23" s="83"/>
      <c r="CXX23" s="83"/>
      <c r="CXY23" s="83"/>
      <c r="CXZ23" s="83"/>
      <c r="CYA23" s="83"/>
      <c r="CYB23" s="83"/>
      <c r="CYC23" s="83"/>
      <c r="CYD23" s="83"/>
      <c r="CYE23" s="83"/>
      <c r="CYF23" s="83"/>
      <c r="CYG23" s="83"/>
      <c r="CYH23" s="83"/>
      <c r="CYI23" s="83"/>
      <c r="CYJ23" s="83"/>
      <c r="CYK23" s="83"/>
      <c r="CYL23" s="83"/>
      <c r="CYM23" s="83"/>
      <c r="CYN23" s="83"/>
      <c r="CYO23" s="83"/>
      <c r="CYP23" s="83"/>
      <c r="CYQ23" s="83"/>
      <c r="CYR23" s="83"/>
      <c r="CYS23" s="83"/>
      <c r="CYT23" s="83"/>
      <c r="CYU23" s="83"/>
      <c r="CYV23" s="83"/>
      <c r="CYW23" s="83"/>
      <c r="CYX23" s="83"/>
      <c r="CYY23" s="83"/>
      <c r="CYZ23" s="83"/>
      <c r="CZA23" s="83"/>
      <c r="CZB23" s="83"/>
      <c r="CZC23" s="83"/>
      <c r="CZD23" s="83"/>
      <c r="CZE23" s="83"/>
      <c r="CZF23" s="83"/>
      <c r="CZG23" s="83"/>
      <c r="CZH23" s="83"/>
      <c r="CZI23" s="83"/>
      <c r="CZJ23" s="83"/>
      <c r="CZK23" s="83"/>
      <c r="CZL23" s="83"/>
      <c r="CZM23" s="83"/>
      <c r="CZN23" s="83"/>
      <c r="CZO23" s="83"/>
      <c r="CZP23" s="83"/>
      <c r="CZQ23" s="83"/>
      <c r="CZR23" s="83"/>
      <c r="CZS23" s="83"/>
      <c r="CZT23" s="83"/>
      <c r="CZU23" s="83"/>
      <c r="CZV23" s="83"/>
      <c r="CZW23" s="83"/>
      <c r="CZX23" s="83"/>
      <c r="CZY23" s="83"/>
      <c r="CZZ23" s="83"/>
      <c r="DAA23" s="83"/>
      <c r="DAB23" s="83"/>
      <c r="DAC23" s="83"/>
      <c r="DAD23" s="83"/>
      <c r="DAE23" s="83"/>
      <c r="DAF23" s="83"/>
      <c r="DAG23" s="83"/>
      <c r="DAH23" s="83"/>
      <c r="DAI23" s="83"/>
      <c r="DAJ23" s="83"/>
      <c r="DAK23" s="83"/>
      <c r="DAL23" s="83"/>
      <c r="DAM23" s="83"/>
      <c r="DAN23" s="83"/>
      <c r="DAO23" s="83"/>
      <c r="DAP23" s="83"/>
      <c r="DAQ23" s="83"/>
      <c r="DAR23" s="83"/>
      <c r="DAS23" s="83"/>
      <c r="DAT23" s="83"/>
      <c r="DAU23" s="83"/>
      <c r="DAV23" s="83"/>
      <c r="DAW23" s="83"/>
      <c r="DAX23" s="83"/>
      <c r="DAY23" s="83"/>
      <c r="DAZ23" s="83"/>
      <c r="DBA23" s="83"/>
      <c r="DBB23" s="83"/>
      <c r="DBC23" s="83"/>
      <c r="DBD23" s="83"/>
      <c r="DBE23" s="83"/>
      <c r="DBF23" s="83"/>
      <c r="DBG23" s="83"/>
      <c r="DBH23" s="83"/>
      <c r="DBI23" s="83"/>
      <c r="DBJ23" s="83"/>
      <c r="DBK23" s="83"/>
      <c r="DBL23" s="83"/>
      <c r="DBM23" s="83"/>
      <c r="DBN23" s="83"/>
      <c r="DBO23" s="83"/>
      <c r="DBP23" s="83"/>
      <c r="DBQ23" s="83"/>
      <c r="DBR23" s="83"/>
      <c r="DBS23" s="83"/>
      <c r="DBT23" s="83"/>
      <c r="DBU23" s="83"/>
      <c r="DBV23" s="83"/>
      <c r="DBW23" s="83"/>
      <c r="DBX23" s="83"/>
      <c r="DBY23" s="83"/>
      <c r="DBZ23" s="83"/>
      <c r="DCA23" s="83"/>
      <c r="DCB23" s="83"/>
      <c r="DCC23" s="83"/>
      <c r="DCD23" s="83"/>
      <c r="DCE23" s="83"/>
      <c r="DCF23" s="83"/>
      <c r="DCG23" s="83"/>
      <c r="DCH23" s="83"/>
      <c r="DCI23" s="83"/>
      <c r="DCJ23" s="83"/>
      <c r="DCK23" s="83"/>
      <c r="DCL23" s="83"/>
      <c r="DCM23" s="83"/>
      <c r="DCN23" s="83"/>
      <c r="DCO23" s="83"/>
      <c r="DCP23" s="83"/>
      <c r="DCQ23" s="83"/>
      <c r="DCR23" s="83"/>
      <c r="DCS23" s="83"/>
      <c r="DCT23" s="83"/>
      <c r="DCU23" s="83"/>
      <c r="DCV23" s="83"/>
      <c r="DCW23" s="83"/>
      <c r="DCX23" s="83"/>
      <c r="DCY23" s="83"/>
      <c r="DCZ23" s="83"/>
      <c r="DDA23" s="83"/>
      <c r="DDB23" s="83"/>
      <c r="DDC23" s="83"/>
      <c r="DDD23" s="83"/>
      <c r="DDE23" s="83"/>
      <c r="DDF23" s="83"/>
      <c r="DDG23" s="83"/>
      <c r="DDH23" s="83"/>
      <c r="DDI23" s="83"/>
      <c r="DDJ23" s="83"/>
      <c r="DDK23" s="83"/>
      <c r="DDL23" s="83"/>
      <c r="DDM23" s="83"/>
      <c r="DDN23" s="83"/>
      <c r="DDO23" s="83"/>
      <c r="DDP23" s="83"/>
      <c r="DDQ23" s="83"/>
      <c r="DDR23" s="83"/>
      <c r="DDS23" s="83"/>
      <c r="DDT23" s="83"/>
      <c r="DDU23" s="83"/>
      <c r="DDV23" s="83"/>
      <c r="DDW23" s="83"/>
      <c r="DDX23" s="83"/>
      <c r="DDY23" s="83"/>
      <c r="DDZ23" s="83"/>
      <c r="DEA23" s="83"/>
      <c r="DEB23" s="83"/>
      <c r="DEC23" s="83"/>
      <c r="DED23" s="83"/>
      <c r="DEE23" s="83"/>
      <c r="DEF23" s="83"/>
      <c r="DEG23" s="83"/>
      <c r="DEH23" s="83"/>
      <c r="DEI23" s="83"/>
      <c r="DEJ23" s="83"/>
      <c r="DEK23" s="83"/>
      <c r="DEL23" s="83"/>
      <c r="DEM23" s="83"/>
      <c r="DEN23" s="83"/>
      <c r="DEO23" s="83"/>
      <c r="DEP23" s="83"/>
      <c r="DEQ23" s="83"/>
      <c r="DER23" s="83"/>
      <c r="DES23" s="83"/>
      <c r="DET23" s="83"/>
      <c r="DEU23" s="83"/>
      <c r="DEV23" s="83"/>
      <c r="DEW23" s="83"/>
      <c r="DEX23" s="83"/>
      <c r="DEY23" s="83"/>
      <c r="DEZ23" s="83"/>
      <c r="DFA23" s="83"/>
      <c r="DFB23" s="83"/>
      <c r="DFC23" s="83"/>
      <c r="DFD23" s="83"/>
      <c r="DFE23" s="83"/>
      <c r="DFF23" s="83"/>
      <c r="DFG23" s="83"/>
      <c r="DFH23" s="83"/>
      <c r="DFI23" s="83"/>
      <c r="DFJ23" s="83"/>
      <c r="DFK23" s="83"/>
      <c r="DFL23" s="83"/>
      <c r="DFM23" s="83"/>
      <c r="DFN23" s="83"/>
      <c r="DFO23" s="83"/>
      <c r="DFP23" s="83"/>
      <c r="DFQ23" s="83"/>
      <c r="DFR23" s="83"/>
      <c r="DFS23" s="83"/>
      <c r="DFT23" s="83"/>
      <c r="DFU23" s="83"/>
      <c r="DFV23" s="83"/>
      <c r="DFW23" s="83"/>
      <c r="DFX23" s="83"/>
      <c r="DFY23" s="83"/>
      <c r="DFZ23" s="83"/>
      <c r="DGA23" s="83"/>
      <c r="DGB23" s="83"/>
      <c r="DGC23" s="83"/>
      <c r="DGD23" s="83"/>
      <c r="DGE23" s="83"/>
      <c r="DGF23" s="83"/>
      <c r="DGG23" s="83"/>
      <c r="DGH23" s="83"/>
      <c r="DGI23" s="83"/>
      <c r="DGJ23" s="83"/>
      <c r="DGK23" s="83"/>
      <c r="DGL23" s="83"/>
      <c r="DGM23" s="83"/>
      <c r="DGN23" s="83"/>
      <c r="DGO23" s="83"/>
      <c r="DGP23" s="83"/>
      <c r="DGQ23" s="83"/>
      <c r="DGR23" s="83"/>
      <c r="DGS23" s="83"/>
      <c r="DGT23" s="83"/>
      <c r="DGU23" s="83"/>
      <c r="DGV23" s="83"/>
      <c r="DGW23" s="83"/>
      <c r="DGX23" s="83"/>
      <c r="DGY23" s="83"/>
      <c r="DGZ23" s="83"/>
      <c r="DHA23" s="83"/>
      <c r="DHB23" s="83"/>
      <c r="DHC23" s="83"/>
      <c r="DHD23" s="83"/>
      <c r="DHE23" s="83"/>
      <c r="DHF23" s="83"/>
      <c r="DHG23" s="83"/>
      <c r="DHH23" s="83"/>
      <c r="DHI23" s="83"/>
      <c r="DHJ23" s="83"/>
      <c r="DHK23" s="83"/>
      <c r="DHL23" s="83"/>
      <c r="DHM23" s="83"/>
      <c r="DHN23" s="83"/>
      <c r="DHO23" s="83"/>
      <c r="DHP23" s="83"/>
      <c r="DHQ23" s="83"/>
      <c r="DHR23" s="83"/>
      <c r="DHS23" s="83"/>
      <c r="DHT23" s="83"/>
      <c r="DHU23" s="83"/>
      <c r="DHV23" s="83"/>
      <c r="DHW23" s="83"/>
      <c r="DHX23" s="83"/>
      <c r="DHY23" s="83"/>
      <c r="DHZ23" s="83"/>
      <c r="DIA23" s="83"/>
      <c r="DIB23" s="83"/>
      <c r="DIC23" s="83"/>
      <c r="DID23" s="83"/>
      <c r="DIE23" s="83"/>
      <c r="DIF23" s="83"/>
      <c r="DIG23" s="83"/>
      <c r="DIH23" s="83"/>
      <c r="DII23" s="83"/>
      <c r="DIJ23" s="83"/>
      <c r="DIK23" s="83"/>
      <c r="DIL23" s="83"/>
      <c r="DIM23" s="83"/>
      <c r="DIN23" s="83"/>
      <c r="DIO23" s="83"/>
      <c r="DIP23" s="83"/>
      <c r="DIQ23" s="83"/>
      <c r="DIR23" s="83"/>
      <c r="DIS23" s="83"/>
      <c r="DIT23" s="83"/>
      <c r="DIU23" s="83"/>
      <c r="DIV23" s="83"/>
      <c r="DIW23" s="83"/>
      <c r="DIX23" s="83"/>
      <c r="DIY23" s="83"/>
      <c r="DIZ23" s="83"/>
      <c r="DJA23" s="83"/>
      <c r="DJB23" s="83"/>
      <c r="DJC23" s="83"/>
      <c r="DJD23" s="83"/>
      <c r="DJE23" s="83"/>
      <c r="DJF23" s="83"/>
      <c r="DJG23" s="83"/>
      <c r="DJH23" s="83"/>
      <c r="DJI23" s="83"/>
      <c r="DJJ23" s="83"/>
      <c r="DJK23" s="83"/>
      <c r="DJL23" s="83"/>
      <c r="DJM23" s="83"/>
      <c r="DJN23" s="83"/>
      <c r="DJO23" s="83"/>
      <c r="DJP23" s="83"/>
      <c r="DJQ23" s="83"/>
      <c r="DJR23" s="83"/>
      <c r="DJS23" s="83"/>
      <c r="DJT23" s="83"/>
      <c r="DJU23" s="83"/>
      <c r="DJV23" s="83"/>
      <c r="DJW23" s="83"/>
      <c r="DJX23" s="83"/>
      <c r="DJY23" s="83"/>
      <c r="DJZ23" s="83"/>
      <c r="DKA23" s="83"/>
      <c r="DKB23" s="83"/>
      <c r="DKC23" s="83"/>
      <c r="DKD23" s="83"/>
      <c r="DKE23" s="83"/>
      <c r="DKF23" s="83"/>
      <c r="DKG23" s="83"/>
      <c r="DKH23" s="83"/>
      <c r="DKI23" s="83"/>
      <c r="DKJ23" s="83"/>
      <c r="DKK23" s="83"/>
      <c r="DKL23" s="83"/>
      <c r="DKM23" s="83"/>
      <c r="DKN23" s="83"/>
      <c r="DKO23" s="83"/>
      <c r="DKP23" s="83"/>
      <c r="DKQ23" s="83"/>
      <c r="DKR23" s="83"/>
      <c r="DKS23" s="83"/>
      <c r="DKT23" s="83"/>
      <c r="DKU23" s="83"/>
      <c r="DKV23" s="83"/>
      <c r="DKW23" s="83"/>
      <c r="DKX23" s="83"/>
      <c r="DKY23" s="83"/>
      <c r="DKZ23" s="83"/>
      <c r="DLA23" s="83"/>
      <c r="DLB23" s="83"/>
      <c r="DLC23" s="83"/>
      <c r="DLD23" s="83"/>
      <c r="DLE23" s="83"/>
      <c r="DLF23" s="83"/>
      <c r="DLG23" s="83"/>
      <c r="DLH23" s="83"/>
      <c r="DLI23" s="83"/>
      <c r="DLJ23" s="83"/>
      <c r="DLK23" s="83"/>
      <c r="DLL23" s="83"/>
      <c r="DLM23" s="83"/>
      <c r="DLN23" s="83"/>
      <c r="DLO23" s="83"/>
      <c r="DLP23" s="83"/>
      <c r="DLQ23" s="83"/>
      <c r="DLR23" s="83"/>
      <c r="DLS23" s="83"/>
      <c r="DLT23" s="83"/>
      <c r="DLU23" s="83"/>
      <c r="DLV23" s="83"/>
      <c r="DLW23" s="83"/>
      <c r="DLX23" s="83"/>
      <c r="DLY23" s="83"/>
      <c r="DLZ23" s="83"/>
      <c r="DMA23" s="83"/>
      <c r="DMB23" s="83"/>
      <c r="DMC23" s="83"/>
      <c r="DMD23" s="83"/>
      <c r="DME23" s="83"/>
      <c r="DMF23" s="83"/>
      <c r="DMG23" s="83"/>
      <c r="DMH23" s="83"/>
      <c r="DMI23" s="83"/>
      <c r="DMJ23" s="83"/>
      <c r="DMK23" s="83"/>
      <c r="DML23" s="83"/>
      <c r="DMM23" s="83"/>
      <c r="DMN23" s="83"/>
      <c r="DMO23" s="83"/>
      <c r="DMP23" s="83"/>
      <c r="DMQ23" s="83"/>
      <c r="DMR23" s="83"/>
      <c r="DMS23" s="83"/>
      <c r="DMT23" s="83"/>
      <c r="DMU23" s="83"/>
      <c r="DMV23" s="83"/>
      <c r="DMW23" s="83"/>
      <c r="DMX23" s="83"/>
      <c r="DMY23" s="83"/>
      <c r="DMZ23" s="83"/>
      <c r="DNA23" s="83"/>
      <c r="DNB23" s="83"/>
      <c r="DNC23" s="83"/>
      <c r="DND23" s="83"/>
      <c r="DNE23" s="83"/>
      <c r="DNF23" s="83"/>
      <c r="DNG23" s="83"/>
      <c r="DNH23" s="83"/>
      <c r="DNI23" s="83"/>
      <c r="DNJ23" s="83"/>
      <c r="DNK23" s="83"/>
      <c r="DNL23" s="83"/>
      <c r="DNM23" s="83"/>
      <c r="DNN23" s="83"/>
      <c r="DNO23" s="83"/>
      <c r="DNP23" s="83"/>
      <c r="DNQ23" s="83"/>
      <c r="DNR23" s="83"/>
      <c r="DNS23" s="83"/>
      <c r="DNT23" s="83"/>
      <c r="DNU23" s="83"/>
      <c r="DNV23" s="83"/>
      <c r="DNW23" s="83"/>
      <c r="DNX23" s="83"/>
      <c r="DNY23" s="83"/>
      <c r="DNZ23" s="83"/>
      <c r="DOA23" s="83"/>
      <c r="DOB23" s="83"/>
      <c r="DOC23" s="83"/>
      <c r="DOD23" s="83"/>
      <c r="DOE23" s="83"/>
      <c r="DOF23" s="83"/>
      <c r="DOG23" s="83"/>
      <c r="DOH23" s="83"/>
      <c r="DOI23" s="83"/>
      <c r="DOJ23" s="83"/>
      <c r="DOK23" s="83"/>
      <c r="DOL23" s="83"/>
      <c r="DOM23" s="83"/>
      <c r="DON23" s="83"/>
      <c r="DOO23" s="83"/>
      <c r="DOP23" s="83"/>
      <c r="DOQ23" s="83"/>
      <c r="DOR23" s="83"/>
      <c r="DOS23" s="83"/>
      <c r="DOT23" s="83"/>
      <c r="DOU23" s="83"/>
      <c r="DOV23" s="83"/>
      <c r="DOW23" s="83"/>
      <c r="DOX23" s="83"/>
      <c r="DOY23" s="83"/>
      <c r="DOZ23" s="83"/>
      <c r="DPA23" s="83"/>
      <c r="DPB23" s="83"/>
      <c r="DPC23" s="83"/>
      <c r="DPD23" s="83"/>
      <c r="DPE23" s="83"/>
      <c r="DPF23" s="83"/>
      <c r="DPG23" s="83"/>
      <c r="DPH23" s="83"/>
      <c r="DPI23" s="83"/>
      <c r="DPJ23" s="83"/>
      <c r="DPK23" s="83"/>
      <c r="DPL23" s="83"/>
      <c r="DPM23" s="83"/>
      <c r="DPN23" s="83"/>
      <c r="DPO23" s="83"/>
      <c r="DPP23" s="83"/>
      <c r="DPQ23" s="83"/>
      <c r="DPR23" s="83"/>
      <c r="DPS23" s="83"/>
      <c r="DPT23" s="83"/>
      <c r="DPU23" s="83"/>
      <c r="DPV23" s="83"/>
      <c r="DPW23" s="83"/>
      <c r="DPX23" s="83"/>
      <c r="DPY23" s="83"/>
      <c r="DPZ23" s="83"/>
      <c r="DQA23" s="83"/>
      <c r="DQB23" s="83"/>
      <c r="DQC23" s="83"/>
      <c r="DQD23" s="83"/>
      <c r="DQE23" s="83"/>
      <c r="DQF23" s="83"/>
      <c r="DQG23" s="83"/>
      <c r="DQH23" s="83"/>
      <c r="DQI23" s="83"/>
      <c r="DQJ23" s="83"/>
      <c r="DQK23" s="83"/>
      <c r="DQL23" s="83"/>
      <c r="DQM23" s="83"/>
      <c r="DQN23" s="83"/>
      <c r="DQO23" s="83"/>
      <c r="DQP23" s="83"/>
      <c r="DQQ23" s="83"/>
      <c r="DQR23" s="83"/>
      <c r="DQS23" s="83"/>
      <c r="DQT23" s="83"/>
      <c r="DQU23" s="83"/>
      <c r="DQV23" s="83"/>
      <c r="DQW23" s="83"/>
      <c r="DQX23" s="83"/>
      <c r="DQY23" s="83"/>
      <c r="DQZ23" s="83"/>
      <c r="DRA23" s="83"/>
      <c r="DRB23" s="83"/>
      <c r="DRC23" s="83"/>
      <c r="DRD23" s="83"/>
      <c r="DRE23" s="83"/>
      <c r="DRF23" s="83"/>
      <c r="DRG23" s="83"/>
      <c r="DRH23" s="83"/>
      <c r="DRI23" s="83"/>
      <c r="DRJ23" s="83"/>
      <c r="DRK23" s="83"/>
      <c r="DRL23" s="83"/>
      <c r="DRM23" s="83"/>
      <c r="DRN23" s="83"/>
      <c r="DRO23" s="83"/>
      <c r="DRP23" s="83"/>
      <c r="DRQ23" s="83"/>
      <c r="DRR23" s="83"/>
      <c r="DRS23" s="83"/>
      <c r="DRT23" s="83"/>
      <c r="DRU23" s="83"/>
      <c r="DRV23" s="83"/>
      <c r="DRW23" s="83"/>
      <c r="DRX23" s="83"/>
      <c r="DRY23" s="83"/>
      <c r="DRZ23" s="83"/>
      <c r="DSA23" s="83"/>
      <c r="DSB23" s="83"/>
      <c r="DSC23" s="83"/>
      <c r="DSD23" s="83"/>
      <c r="DSE23" s="83"/>
      <c r="DSF23" s="83"/>
      <c r="DSG23" s="83"/>
      <c r="DSH23" s="83"/>
      <c r="DSI23" s="83"/>
      <c r="DSJ23" s="83"/>
      <c r="DSK23" s="83"/>
      <c r="DSL23" s="83"/>
      <c r="DSM23" s="83"/>
      <c r="DSN23" s="83"/>
      <c r="DSO23" s="83"/>
      <c r="DSP23" s="83"/>
      <c r="DSQ23" s="83"/>
      <c r="DSR23" s="83"/>
      <c r="DSS23" s="83"/>
      <c r="DST23" s="83"/>
      <c r="DSU23" s="83"/>
      <c r="DSV23" s="83"/>
      <c r="DSW23" s="83"/>
      <c r="DSX23" s="83"/>
      <c r="DSY23" s="83"/>
      <c r="DSZ23" s="83"/>
      <c r="DTA23" s="83"/>
      <c r="DTB23" s="83"/>
      <c r="DTC23" s="83"/>
      <c r="DTD23" s="83"/>
      <c r="DTE23" s="83"/>
      <c r="DTF23" s="83"/>
      <c r="DTG23" s="83"/>
      <c r="DTH23" s="83"/>
      <c r="DTI23" s="83"/>
      <c r="DTJ23" s="83"/>
      <c r="DTK23" s="83"/>
      <c r="DTL23" s="83"/>
      <c r="DTM23" s="83"/>
      <c r="DTN23" s="83"/>
      <c r="DTO23" s="83"/>
      <c r="DTP23" s="83"/>
      <c r="DTQ23" s="83"/>
      <c r="DTR23" s="83"/>
      <c r="DTS23" s="83"/>
      <c r="DTT23" s="83"/>
      <c r="DTU23" s="83"/>
      <c r="DTV23" s="83"/>
      <c r="DTW23" s="83"/>
      <c r="DTX23" s="83"/>
      <c r="DTY23" s="83"/>
      <c r="DTZ23" s="83"/>
      <c r="DUA23" s="83"/>
      <c r="DUB23" s="83"/>
      <c r="DUC23" s="83"/>
      <c r="DUD23" s="83"/>
      <c r="DUE23" s="83"/>
      <c r="DUF23" s="83"/>
      <c r="DUG23" s="83"/>
      <c r="DUH23" s="83"/>
      <c r="DUI23" s="83"/>
      <c r="DUJ23" s="83"/>
      <c r="DUK23" s="83"/>
      <c r="DUL23" s="83"/>
      <c r="DUM23" s="83"/>
      <c r="DUN23" s="83"/>
      <c r="DUO23" s="83"/>
      <c r="DUP23" s="83"/>
      <c r="DUQ23" s="83"/>
      <c r="DUR23" s="83"/>
      <c r="DUS23" s="83"/>
      <c r="DUT23" s="83"/>
      <c r="DUU23" s="83"/>
      <c r="DUV23" s="83"/>
      <c r="DUW23" s="83"/>
      <c r="DUX23" s="83"/>
      <c r="DUY23" s="83"/>
      <c r="DUZ23" s="83"/>
      <c r="DVA23" s="83"/>
      <c r="DVB23" s="83"/>
      <c r="DVC23" s="83"/>
      <c r="DVD23" s="83"/>
      <c r="DVE23" s="83"/>
      <c r="DVF23" s="83"/>
      <c r="DVG23" s="83"/>
      <c r="DVH23" s="83"/>
      <c r="DVI23" s="83"/>
      <c r="DVJ23" s="83"/>
      <c r="DVK23" s="83"/>
      <c r="DVL23" s="83"/>
      <c r="DVM23" s="83"/>
      <c r="DVN23" s="83"/>
      <c r="DVO23" s="83"/>
      <c r="DVP23" s="83"/>
      <c r="DVQ23" s="83"/>
      <c r="DVR23" s="83"/>
      <c r="DVS23" s="83"/>
      <c r="DVT23" s="83"/>
      <c r="DVU23" s="83"/>
      <c r="DVV23" s="83"/>
      <c r="DVW23" s="83"/>
      <c r="DVX23" s="83"/>
      <c r="DVY23" s="83"/>
      <c r="DVZ23" s="83"/>
      <c r="DWA23" s="83"/>
      <c r="DWB23" s="83"/>
      <c r="DWC23" s="83"/>
      <c r="DWD23" s="83"/>
      <c r="DWE23" s="83"/>
      <c r="DWF23" s="83"/>
      <c r="DWG23" s="83"/>
      <c r="DWH23" s="83"/>
      <c r="DWI23" s="83"/>
      <c r="DWJ23" s="83"/>
      <c r="DWK23" s="83"/>
      <c r="DWL23" s="83"/>
      <c r="DWM23" s="83"/>
      <c r="DWN23" s="83"/>
      <c r="DWO23" s="83"/>
      <c r="DWP23" s="83"/>
      <c r="DWQ23" s="83"/>
      <c r="DWR23" s="83"/>
      <c r="DWS23" s="83"/>
      <c r="DWT23" s="83"/>
      <c r="DWU23" s="83"/>
      <c r="DWV23" s="83"/>
      <c r="DWW23" s="83"/>
      <c r="DWX23" s="83"/>
      <c r="DWY23" s="83"/>
      <c r="DWZ23" s="83"/>
      <c r="DXA23" s="83"/>
      <c r="DXB23" s="83"/>
      <c r="DXC23" s="83"/>
      <c r="DXD23" s="83"/>
      <c r="DXE23" s="83"/>
      <c r="DXF23" s="83"/>
      <c r="DXG23" s="83"/>
      <c r="DXH23" s="83"/>
      <c r="DXI23" s="83"/>
      <c r="DXJ23" s="83"/>
      <c r="DXK23" s="83"/>
      <c r="DXL23" s="83"/>
      <c r="DXM23" s="83"/>
      <c r="DXN23" s="83"/>
      <c r="DXO23" s="83"/>
      <c r="DXP23" s="83"/>
      <c r="DXQ23" s="83"/>
      <c r="DXR23" s="83"/>
      <c r="DXS23" s="83"/>
      <c r="DXT23" s="83"/>
      <c r="DXU23" s="83"/>
      <c r="DXV23" s="83"/>
      <c r="DXW23" s="83"/>
      <c r="DXX23" s="83"/>
      <c r="DXY23" s="83"/>
      <c r="DXZ23" s="83"/>
      <c r="DYA23" s="83"/>
      <c r="DYB23" s="83"/>
      <c r="DYC23" s="83"/>
      <c r="DYD23" s="83"/>
      <c r="DYE23" s="83"/>
      <c r="DYF23" s="83"/>
      <c r="DYG23" s="83"/>
      <c r="DYH23" s="83"/>
      <c r="DYI23" s="83"/>
      <c r="DYJ23" s="83"/>
      <c r="DYK23" s="83"/>
      <c r="DYL23" s="83"/>
      <c r="DYM23" s="83"/>
      <c r="DYN23" s="83"/>
      <c r="DYO23" s="83"/>
      <c r="DYP23" s="83"/>
      <c r="DYQ23" s="83"/>
      <c r="DYR23" s="83"/>
      <c r="DYS23" s="83"/>
      <c r="DYT23" s="83"/>
      <c r="DYU23" s="83"/>
      <c r="DYV23" s="83"/>
      <c r="DYW23" s="83"/>
      <c r="DYX23" s="83"/>
      <c r="DYY23" s="83"/>
      <c r="DYZ23" s="83"/>
      <c r="DZA23" s="83"/>
      <c r="DZB23" s="83"/>
      <c r="DZC23" s="83"/>
      <c r="DZD23" s="83"/>
      <c r="DZE23" s="83"/>
      <c r="DZF23" s="83"/>
      <c r="DZG23" s="83"/>
      <c r="DZH23" s="83"/>
      <c r="DZI23" s="83"/>
      <c r="DZJ23" s="83"/>
      <c r="DZK23" s="83"/>
      <c r="DZL23" s="83"/>
      <c r="DZM23" s="83"/>
      <c r="DZN23" s="83"/>
      <c r="DZO23" s="83"/>
      <c r="DZP23" s="83"/>
      <c r="DZQ23" s="83"/>
      <c r="DZR23" s="83"/>
      <c r="DZS23" s="83"/>
      <c r="DZT23" s="83"/>
      <c r="DZU23" s="83"/>
      <c r="DZV23" s="83"/>
      <c r="DZW23" s="83"/>
      <c r="DZX23" s="83"/>
      <c r="DZY23" s="83"/>
      <c r="DZZ23" s="83"/>
      <c r="EAA23" s="83"/>
      <c r="EAB23" s="83"/>
      <c r="EAC23" s="83"/>
      <c r="EAD23" s="83"/>
      <c r="EAE23" s="83"/>
      <c r="EAF23" s="83"/>
      <c r="EAG23" s="83"/>
      <c r="EAH23" s="83"/>
      <c r="EAI23" s="83"/>
      <c r="EAJ23" s="83"/>
      <c r="EAK23" s="83"/>
      <c r="EAL23" s="83"/>
      <c r="EAM23" s="83"/>
      <c r="EAN23" s="83"/>
      <c r="EAO23" s="83"/>
      <c r="EAP23" s="83"/>
      <c r="EAQ23" s="83"/>
      <c r="EAR23" s="83"/>
      <c r="EAS23" s="83"/>
      <c r="EAT23" s="83"/>
      <c r="EAU23" s="83"/>
      <c r="EAV23" s="83"/>
      <c r="EAW23" s="83"/>
      <c r="EAX23" s="83"/>
      <c r="EAY23" s="83"/>
      <c r="EAZ23" s="83"/>
      <c r="EBA23" s="83"/>
      <c r="EBB23" s="83"/>
      <c r="EBC23" s="83"/>
      <c r="EBD23" s="83"/>
      <c r="EBE23" s="83"/>
      <c r="EBF23" s="83"/>
      <c r="EBG23" s="83"/>
      <c r="EBH23" s="83"/>
      <c r="EBI23" s="83"/>
      <c r="EBJ23" s="83"/>
      <c r="EBK23" s="83"/>
      <c r="EBL23" s="83"/>
      <c r="EBM23" s="83"/>
      <c r="EBN23" s="83"/>
      <c r="EBO23" s="83"/>
      <c r="EBP23" s="83"/>
      <c r="EBQ23" s="83"/>
      <c r="EBR23" s="83"/>
      <c r="EBS23" s="83"/>
      <c r="EBT23" s="83"/>
      <c r="EBU23" s="83"/>
      <c r="EBV23" s="83"/>
      <c r="EBW23" s="83"/>
      <c r="EBX23" s="83"/>
      <c r="EBY23" s="83"/>
      <c r="EBZ23" s="83"/>
      <c r="ECA23" s="83"/>
      <c r="ECB23" s="83"/>
      <c r="ECC23" s="83"/>
      <c r="ECD23" s="83"/>
      <c r="ECE23" s="83"/>
      <c r="ECF23" s="83"/>
      <c r="ECG23" s="83"/>
      <c r="ECH23" s="83"/>
      <c r="ECI23" s="83"/>
      <c r="ECJ23" s="83"/>
      <c r="ECK23" s="83"/>
      <c r="ECL23" s="83"/>
      <c r="ECM23" s="83"/>
      <c r="ECN23" s="83"/>
      <c r="ECO23" s="83"/>
      <c r="ECP23" s="83"/>
      <c r="ECQ23" s="83"/>
      <c r="ECR23" s="83"/>
      <c r="ECS23" s="83"/>
      <c r="ECT23" s="83"/>
      <c r="ECU23" s="83"/>
      <c r="ECV23" s="83"/>
      <c r="ECW23" s="83"/>
      <c r="ECX23" s="83"/>
      <c r="ECY23" s="83"/>
      <c r="ECZ23" s="83"/>
      <c r="EDA23" s="83"/>
      <c r="EDB23" s="83"/>
      <c r="EDC23" s="83"/>
      <c r="EDD23" s="83"/>
      <c r="EDE23" s="83"/>
      <c r="EDF23" s="83"/>
      <c r="EDG23" s="83"/>
      <c r="EDH23" s="83"/>
      <c r="EDI23" s="83"/>
      <c r="EDJ23" s="83"/>
      <c r="EDK23" s="83"/>
      <c r="EDL23" s="83"/>
      <c r="EDM23" s="83"/>
      <c r="EDN23" s="83"/>
      <c r="EDO23" s="83"/>
      <c r="EDP23" s="83"/>
      <c r="EDQ23" s="83"/>
      <c r="EDR23" s="83"/>
      <c r="EDS23" s="83"/>
      <c r="EDT23" s="83"/>
      <c r="EDU23" s="83"/>
      <c r="EDV23" s="83"/>
      <c r="EDW23" s="83"/>
      <c r="EDX23" s="83"/>
      <c r="EDY23" s="83"/>
      <c r="EDZ23" s="83"/>
      <c r="EEA23" s="83"/>
      <c r="EEB23" s="83"/>
      <c r="EEC23" s="83"/>
      <c r="EED23" s="83"/>
      <c r="EEE23" s="83"/>
      <c r="EEF23" s="83"/>
      <c r="EEG23" s="83"/>
      <c r="EEH23" s="83"/>
      <c r="EEI23" s="83"/>
      <c r="EEJ23" s="83"/>
      <c r="EEK23" s="83"/>
      <c r="EEL23" s="83"/>
      <c r="EEM23" s="83"/>
      <c r="EEN23" s="83"/>
      <c r="EEO23" s="83"/>
      <c r="EEP23" s="83"/>
      <c r="EEQ23" s="83"/>
      <c r="EER23" s="83"/>
      <c r="EES23" s="83"/>
      <c r="EET23" s="83"/>
      <c r="EEU23" s="83"/>
      <c r="EEV23" s="83"/>
      <c r="EEW23" s="83"/>
      <c r="EEX23" s="83"/>
      <c r="EEY23" s="83"/>
      <c r="EEZ23" s="83"/>
      <c r="EFA23" s="83"/>
      <c r="EFB23" s="83"/>
      <c r="EFC23" s="83"/>
      <c r="EFD23" s="83"/>
      <c r="EFE23" s="83"/>
      <c r="EFF23" s="83"/>
      <c r="EFG23" s="83"/>
      <c r="EFH23" s="83"/>
      <c r="EFI23" s="83"/>
      <c r="EFJ23" s="83"/>
      <c r="EFK23" s="83"/>
      <c r="EFL23" s="83"/>
      <c r="EFM23" s="83"/>
      <c r="EFN23" s="83"/>
      <c r="EFO23" s="83"/>
      <c r="EFP23" s="83"/>
      <c r="EFQ23" s="83"/>
      <c r="EFR23" s="83"/>
      <c r="EFS23" s="83"/>
      <c r="EFT23" s="83"/>
      <c r="EFU23" s="83"/>
      <c r="EFV23" s="83"/>
      <c r="EFW23" s="83"/>
      <c r="EFX23" s="83"/>
      <c r="EFY23" s="83"/>
      <c r="EFZ23" s="83"/>
      <c r="EGA23" s="83"/>
      <c r="EGB23" s="83"/>
      <c r="EGC23" s="83"/>
      <c r="EGD23" s="83"/>
      <c r="EGE23" s="83"/>
      <c r="EGF23" s="83"/>
      <c r="EGG23" s="83"/>
      <c r="EGH23" s="83"/>
      <c r="EGI23" s="83"/>
      <c r="EGJ23" s="83"/>
      <c r="EGK23" s="83"/>
      <c r="EGL23" s="83"/>
      <c r="EGM23" s="83"/>
      <c r="EGN23" s="83"/>
      <c r="EGO23" s="83"/>
      <c r="EGP23" s="83"/>
      <c r="EGQ23" s="83"/>
      <c r="EGR23" s="83"/>
      <c r="EGS23" s="83"/>
      <c r="EGT23" s="83"/>
      <c r="EGU23" s="83"/>
      <c r="EGV23" s="83"/>
      <c r="EGW23" s="83"/>
      <c r="EGX23" s="83"/>
      <c r="EGY23" s="83"/>
      <c r="EGZ23" s="83"/>
      <c r="EHA23" s="83"/>
      <c r="EHB23" s="83"/>
      <c r="EHC23" s="83"/>
      <c r="EHD23" s="83"/>
      <c r="EHE23" s="83"/>
      <c r="EHF23" s="83"/>
      <c r="EHG23" s="83"/>
      <c r="EHH23" s="83"/>
      <c r="EHI23" s="83"/>
      <c r="EHJ23" s="83"/>
      <c r="EHK23" s="83"/>
      <c r="EHL23" s="83"/>
      <c r="EHM23" s="83"/>
      <c r="EHN23" s="83"/>
      <c r="EHO23" s="83"/>
      <c r="EHP23" s="83"/>
      <c r="EHQ23" s="83"/>
      <c r="EHR23" s="83"/>
      <c r="EHS23" s="83"/>
      <c r="EHT23" s="83"/>
      <c r="EHU23" s="83"/>
      <c r="EHV23" s="83"/>
      <c r="EHW23" s="83"/>
      <c r="EHX23" s="83"/>
      <c r="EHY23" s="83"/>
      <c r="EHZ23" s="83"/>
      <c r="EIA23" s="83"/>
      <c r="EIB23" s="83"/>
      <c r="EIC23" s="83"/>
      <c r="EID23" s="83"/>
      <c r="EIE23" s="83"/>
      <c r="EIF23" s="83"/>
      <c r="EIG23" s="83"/>
      <c r="EIH23" s="83"/>
      <c r="EII23" s="83"/>
      <c r="EIJ23" s="83"/>
      <c r="EIK23" s="83"/>
      <c r="EIL23" s="83"/>
      <c r="EIM23" s="83"/>
      <c r="EIN23" s="83"/>
      <c r="EIO23" s="83"/>
      <c r="EIP23" s="83"/>
      <c r="EIQ23" s="83"/>
      <c r="EIR23" s="83"/>
      <c r="EIS23" s="83"/>
      <c r="EIT23" s="83"/>
      <c r="EIU23" s="83"/>
      <c r="EIV23" s="83"/>
      <c r="EIW23" s="83"/>
      <c r="EIX23" s="83"/>
      <c r="EIY23" s="83"/>
      <c r="EIZ23" s="83"/>
      <c r="EJA23" s="83"/>
      <c r="EJB23" s="83"/>
      <c r="EJC23" s="83"/>
      <c r="EJD23" s="83"/>
      <c r="EJE23" s="83"/>
      <c r="EJF23" s="83"/>
      <c r="EJG23" s="83"/>
      <c r="EJH23" s="83"/>
      <c r="EJI23" s="83"/>
      <c r="EJJ23" s="83"/>
      <c r="EJK23" s="83"/>
      <c r="EJL23" s="83"/>
      <c r="EJM23" s="83"/>
      <c r="EJN23" s="83"/>
      <c r="EJO23" s="83"/>
      <c r="EJP23" s="83"/>
      <c r="EJQ23" s="83"/>
      <c r="EJR23" s="83"/>
      <c r="EJS23" s="83"/>
      <c r="EJT23" s="83"/>
      <c r="EJU23" s="83"/>
      <c r="EJV23" s="83"/>
      <c r="EJW23" s="83"/>
      <c r="EJX23" s="83"/>
      <c r="EJY23" s="83"/>
      <c r="EJZ23" s="83"/>
      <c r="EKA23" s="83"/>
      <c r="EKB23" s="83"/>
      <c r="EKC23" s="83"/>
      <c r="EKD23" s="83"/>
      <c r="EKE23" s="83"/>
      <c r="EKF23" s="83"/>
      <c r="EKG23" s="83"/>
      <c r="EKH23" s="83"/>
      <c r="EKI23" s="83"/>
      <c r="EKJ23" s="83"/>
      <c r="EKK23" s="83"/>
      <c r="EKL23" s="83"/>
      <c r="EKM23" s="83"/>
      <c r="EKN23" s="83"/>
      <c r="EKO23" s="83"/>
      <c r="EKP23" s="83"/>
      <c r="EKQ23" s="83"/>
      <c r="EKR23" s="83"/>
      <c r="EKS23" s="83"/>
      <c r="EKT23" s="83"/>
      <c r="EKU23" s="83"/>
      <c r="EKV23" s="83"/>
      <c r="EKW23" s="83"/>
      <c r="EKX23" s="83"/>
      <c r="EKY23" s="83"/>
      <c r="EKZ23" s="83"/>
      <c r="ELA23" s="83"/>
      <c r="ELB23" s="83"/>
      <c r="ELC23" s="83"/>
      <c r="ELD23" s="83"/>
      <c r="ELE23" s="83"/>
      <c r="ELF23" s="83"/>
      <c r="ELG23" s="83"/>
      <c r="ELH23" s="83"/>
      <c r="ELI23" s="83"/>
      <c r="ELJ23" s="83"/>
      <c r="ELK23" s="83"/>
      <c r="ELL23" s="83"/>
      <c r="ELM23" s="83"/>
      <c r="ELN23" s="83"/>
      <c r="ELO23" s="83"/>
      <c r="ELP23" s="83"/>
      <c r="ELQ23" s="83"/>
      <c r="ELR23" s="83"/>
      <c r="ELS23" s="83"/>
      <c r="ELT23" s="83"/>
      <c r="ELU23" s="83"/>
      <c r="ELV23" s="83"/>
      <c r="ELW23" s="83"/>
      <c r="ELX23" s="83"/>
      <c r="ELY23" s="83"/>
      <c r="ELZ23" s="83"/>
      <c r="EMA23" s="83"/>
      <c r="EMB23" s="83"/>
      <c r="EMC23" s="83"/>
      <c r="EMD23" s="83"/>
      <c r="EME23" s="83"/>
      <c r="EMF23" s="83"/>
      <c r="EMG23" s="83"/>
      <c r="EMH23" s="83"/>
      <c r="EMI23" s="83"/>
      <c r="EMJ23" s="83"/>
      <c r="EMK23" s="83"/>
      <c r="EML23" s="83"/>
      <c r="EMM23" s="83"/>
      <c r="EMN23" s="83"/>
      <c r="EMO23" s="83"/>
      <c r="EMP23" s="83"/>
      <c r="EMQ23" s="83"/>
      <c r="EMR23" s="83"/>
      <c r="EMS23" s="83"/>
      <c r="EMT23" s="83"/>
      <c r="EMU23" s="83"/>
      <c r="EMV23" s="83"/>
      <c r="EMW23" s="83"/>
      <c r="EMX23" s="83"/>
      <c r="EMY23" s="83"/>
      <c r="EMZ23" s="83"/>
      <c r="ENA23" s="83"/>
      <c r="ENB23" s="83"/>
      <c r="ENC23" s="83"/>
      <c r="END23" s="83"/>
      <c r="ENE23" s="83"/>
      <c r="ENF23" s="83"/>
      <c r="ENG23" s="83"/>
      <c r="ENH23" s="83"/>
      <c r="ENI23" s="83"/>
      <c r="ENJ23" s="83"/>
      <c r="ENK23" s="83"/>
      <c r="ENL23" s="83"/>
      <c r="ENM23" s="83"/>
      <c r="ENN23" s="83"/>
      <c r="ENO23" s="83"/>
      <c r="ENP23" s="83"/>
      <c r="ENQ23" s="83"/>
      <c r="ENR23" s="83"/>
      <c r="ENS23" s="83"/>
      <c r="ENT23" s="83"/>
      <c r="ENU23" s="83"/>
      <c r="ENV23" s="83"/>
      <c r="ENW23" s="83"/>
      <c r="ENX23" s="83"/>
      <c r="ENY23" s="83"/>
      <c r="ENZ23" s="83"/>
      <c r="EOA23" s="83"/>
      <c r="EOB23" s="83"/>
      <c r="EOC23" s="83"/>
      <c r="EOD23" s="83"/>
      <c r="EOE23" s="83"/>
      <c r="EOF23" s="83"/>
      <c r="EOG23" s="83"/>
      <c r="EOH23" s="83"/>
      <c r="EOI23" s="83"/>
      <c r="EOJ23" s="83"/>
      <c r="EOK23" s="83"/>
      <c r="EOL23" s="83"/>
      <c r="EOM23" s="83"/>
      <c r="EON23" s="83"/>
      <c r="EOO23" s="83"/>
      <c r="EOP23" s="83"/>
      <c r="EOQ23" s="83"/>
      <c r="EOR23" s="83"/>
      <c r="EOS23" s="83"/>
      <c r="EOT23" s="83"/>
      <c r="EOU23" s="83"/>
      <c r="EOV23" s="83"/>
      <c r="EOW23" s="83"/>
      <c r="EOX23" s="83"/>
      <c r="EOY23" s="83"/>
      <c r="EOZ23" s="83"/>
      <c r="EPA23" s="83"/>
      <c r="EPB23" s="83"/>
      <c r="EPC23" s="83"/>
      <c r="EPD23" s="83"/>
      <c r="EPE23" s="83"/>
      <c r="EPF23" s="83"/>
      <c r="EPG23" s="83"/>
      <c r="EPH23" s="83"/>
      <c r="EPI23" s="83"/>
      <c r="EPJ23" s="83"/>
      <c r="EPK23" s="83"/>
      <c r="EPL23" s="83"/>
      <c r="EPM23" s="83"/>
      <c r="EPN23" s="83"/>
      <c r="EPO23" s="83"/>
      <c r="EPP23" s="83"/>
      <c r="EPQ23" s="83"/>
      <c r="EPR23" s="83"/>
      <c r="EPS23" s="83"/>
      <c r="EPT23" s="83"/>
      <c r="EPU23" s="83"/>
      <c r="EPV23" s="83"/>
      <c r="EPW23" s="83"/>
      <c r="EPX23" s="83"/>
      <c r="EPY23" s="83"/>
      <c r="EPZ23" s="83"/>
      <c r="EQA23" s="83"/>
      <c r="EQB23" s="83"/>
      <c r="EQC23" s="83"/>
      <c r="EQD23" s="83"/>
      <c r="EQE23" s="83"/>
      <c r="EQF23" s="83"/>
      <c r="EQG23" s="83"/>
      <c r="EQH23" s="83"/>
      <c r="EQI23" s="83"/>
      <c r="EQJ23" s="83"/>
      <c r="EQK23" s="83"/>
      <c r="EQL23" s="83"/>
      <c r="EQM23" s="83"/>
      <c r="EQN23" s="83"/>
      <c r="EQO23" s="83"/>
      <c r="EQP23" s="83"/>
      <c r="EQQ23" s="83"/>
      <c r="EQR23" s="83"/>
      <c r="EQS23" s="83"/>
      <c r="EQT23" s="83"/>
      <c r="EQU23" s="83"/>
      <c r="EQV23" s="83"/>
      <c r="EQW23" s="83"/>
      <c r="EQX23" s="83"/>
      <c r="EQY23" s="83"/>
      <c r="EQZ23" s="83"/>
      <c r="ERA23" s="83"/>
      <c r="ERB23" s="83"/>
      <c r="ERC23" s="83"/>
      <c r="ERD23" s="83"/>
      <c r="ERE23" s="83"/>
      <c r="ERF23" s="83"/>
      <c r="ERG23" s="83"/>
      <c r="ERH23" s="83"/>
      <c r="ERI23" s="83"/>
      <c r="ERJ23" s="83"/>
      <c r="ERK23" s="83"/>
      <c r="ERL23" s="83"/>
      <c r="ERM23" s="83"/>
      <c r="ERN23" s="83"/>
      <c r="ERO23" s="83"/>
      <c r="ERP23" s="83"/>
      <c r="ERQ23" s="83"/>
      <c r="ERR23" s="83"/>
      <c r="ERS23" s="83"/>
      <c r="ERT23" s="83"/>
      <c r="ERU23" s="83"/>
      <c r="ERV23" s="83"/>
      <c r="ERW23" s="83"/>
      <c r="ERX23" s="83"/>
      <c r="ERY23" s="83"/>
      <c r="ERZ23" s="83"/>
      <c r="ESA23" s="83"/>
      <c r="ESB23" s="83"/>
      <c r="ESC23" s="83"/>
      <c r="ESD23" s="83"/>
      <c r="ESE23" s="83"/>
      <c r="ESF23" s="83"/>
      <c r="ESG23" s="83"/>
      <c r="ESH23" s="83"/>
      <c r="ESI23" s="83"/>
      <c r="ESJ23" s="83"/>
      <c r="ESK23" s="83"/>
      <c r="ESL23" s="83"/>
      <c r="ESM23" s="83"/>
      <c r="ESN23" s="83"/>
      <c r="ESO23" s="83"/>
      <c r="ESP23" s="83"/>
      <c r="ESQ23" s="83"/>
      <c r="ESR23" s="83"/>
      <c r="ESS23" s="83"/>
      <c r="EST23" s="83"/>
      <c r="ESU23" s="83"/>
      <c r="ESV23" s="83"/>
      <c r="ESW23" s="83"/>
      <c r="ESX23" s="83"/>
      <c r="ESY23" s="83"/>
      <c r="ESZ23" s="83"/>
      <c r="ETA23" s="83"/>
      <c r="ETB23" s="83"/>
      <c r="ETC23" s="83"/>
      <c r="ETD23" s="83"/>
      <c r="ETE23" s="83"/>
      <c r="ETF23" s="83"/>
      <c r="ETG23" s="83"/>
      <c r="ETH23" s="83"/>
      <c r="ETI23" s="83"/>
      <c r="ETJ23" s="83"/>
      <c r="ETK23" s="83"/>
      <c r="ETL23" s="83"/>
      <c r="ETM23" s="83"/>
      <c r="ETN23" s="83"/>
      <c r="ETO23" s="83"/>
      <c r="ETP23" s="83"/>
      <c r="ETQ23" s="83"/>
      <c r="ETR23" s="83"/>
      <c r="ETS23" s="83"/>
      <c r="ETT23" s="83"/>
      <c r="ETU23" s="83"/>
      <c r="ETV23" s="83"/>
      <c r="ETW23" s="83"/>
      <c r="ETX23" s="83"/>
      <c r="ETY23" s="83"/>
      <c r="ETZ23" s="83"/>
      <c r="EUA23" s="83"/>
      <c r="EUB23" s="83"/>
      <c r="EUC23" s="83"/>
      <c r="EUD23" s="83"/>
      <c r="EUE23" s="83"/>
      <c r="EUF23" s="83"/>
      <c r="EUG23" s="83"/>
      <c r="EUH23" s="83"/>
      <c r="EUI23" s="83"/>
      <c r="EUJ23" s="83"/>
      <c r="EUK23" s="83"/>
      <c r="EUL23" s="83"/>
      <c r="EUM23" s="83"/>
      <c r="EUN23" s="83"/>
      <c r="EUO23" s="83"/>
      <c r="EUP23" s="83"/>
      <c r="EUQ23" s="83"/>
      <c r="EUR23" s="83"/>
      <c r="EUS23" s="83"/>
      <c r="EUT23" s="83"/>
      <c r="EUU23" s="83"/>
      <c r="EUV23" s="83"/>
      <c r="EUW23" s="83"/>
      <c r="EUX23" s="83"/>
      <c r="EUY23" s="83"/>
      <c r="EUZ23" s="83"/>
      <c r="EVA23" s="83"/>
      <c r="EVB23" s="83"/>
      <c r="EVC23" s="83"/>
      <c r="EVD23" s="83"/>
      <c r="EVE23" s="83"/>
      <c r="EVF23" s="83"/>
      <c r="EVG23" s="83"/>
      <c r="EVH23" s="83"/>
      <c r="EVI23" s="83"/>
      <c r="EVJ23" s="83"/>
      <c r="EVK23" s="83"/>
      <c r="EVL23" s="83"/>
      <c r="EVM23" s="83"/>
      <c r="EVN23" s="83"/>
      <c r="EVO23" s="83"/>
      <c r="EVP23" s="83"/>
      <c r="EVQ23" s="83"/>
      <c r="EVR23" s="83"/>
      <c r="EVS23" s="83"/>
      <c r="EVT23" s="83"/>
      <c r="EVU23" s="83"/>
      <c r="EVV23" s="83"/>
      <c r="EVW23" s="83"/>
      <c r="EVX23" s="83"/>
      <c r="EVY23" s="83"/>
      <c r="EVZ23" s="83"/>
      <c r="EWA23" s="83"/>
      <c r="EWB23" s="83"/>
      <c r="EWC23" s="83"/>
      <c r="EWD23" s="83"/>
      <c r="EWE23" s="83"/>
      <c r="EWF23" s="83"/>
      <c r="EWG23" s="83"/>
      <c r="EWH23" s="83"/>
      <c r="EWI23" s="83"/>
      <c r="EWJ23" s="83"/>
      <c r="EWK23" s="83"/>
      <c r="EWL23" s="83"/>
      <c r="EWM23" s="83"/>
      <c r="EWN23" s="83"/>
      <c r="EWO23" s="83"/>
      <c r="EWP23" s="83"/>
      <c r="EWQ23" s="83"/>
      <c r="EWR23" s="83"/>
      <c r="EWS23" s="83"/>
      <c r="EWT23" s="83"/>
      <c r="EWU23" s="83"/>
      <c r="EWV23" s="83"/>
      <c r="EWW23" s="83"/>
      <c r="EWX23" s="83"/>
      <c r="EWY23" s="83"/>
      <c r="EWZ23" s="83"/>
      <c r="EXA23" s="83"/>
      <c r="EXB23" s="83"/>
      <c r="EXC23" s="83"/>
      <c r="EXD23" s="83"/>
      <c r="EXE23" s="83"/>
      <c r="EXF23" s="83"/>
      <c r="EXG23" s="83"/>
      <c r="EXH23" s="83"/>
      <c r="EXI23" s="83"/>
      <c r="EXJ23" s="83"/>
      <c r="EXK23" s="83"/>
      <c r="EXL23" s="83"/>
      <c r="EXM23" s="83"/>
      <c r="EXN23" s="83"/>
      <c r="EXO23" s="83"/>
      <c r="EXP23" s="83"/>
      <c r="EXQ23" s="83"/>
      <c r="EXR23" s="83"/>
      <c r="EXS23" s="83"/>
      <c r="EXT23" s="83"/>
      <c r="EXU23" s="83"/>
      <c r="EXV23" s="83"/>
      <c r="EXW23" s="83"/>
      <c r="EXX23" s="83"/>
      <c r="EXY23" s="83"/>
      <c r="EXZ23" s="83"/>
      <c r="EYA23" s="83"/>
      <c r="EYB23" s="83"/>
      <c r="EYC23" s="83"/>
      <c r="EYD23" s="83"/>
      <c r="EYE23" s="83"/>
      <c r="EYF23" s="83"/>
      <c r="EYG23" s="83"/>
      <c r="EYH23" s="83"/>
      <c r="EYI23" s="83"/>
      <c r="EYJ23" s="83"/>
      <c r="EYK23" s="83"/>
      <c r="EYL23" s="83"/>
      <c r="EYM23" s="83"/>
      <c r="EYN23" s="83"/>
      <c r="EYO23" s="83"/>
      <c r="EYP23" s="83"/>
      <c r="EYQ23" s="83"/>
      <c r="EYR23" s="83"/>
      <c r="EYS23" s="83"/>
      <c r="EYT23" s="83"/>
      <c r="EYU23" s="83"/>
      <c r="EYV23" s="83"/>
      <c r="EYW23" s="83"/>
      <c r="EYX23" s="83"/>
      <c r="EYY23" s="83"/>
      <c r="EYZ23" s="83"/>
      <c r="EZA23" s="83"/>
      <c r="EZB23" s="83"/>
      <c r="EZC23" s="83"/>
      <c r="EZD23" s="83"/>
      <c r="EZE23" s="83"/>
      <c r="EZF23" s="83"/>
      <c r="EZG23" s="83"/>
      <c r="EZH23" s="83"/>
      <c r="EZI23" s="83"/>
      <c r="EZJ23" s="83"/>
      <c r="EZK23" s="83"/>
      <c r="EZL23" s="83"/>
      <c r="EZM23" s="83"/>
      <c r="EZN23" s="83"/>
      <c r="EZO23" s="83"/>
      <c r="EZP23" s="83"/>
      <c r="EZQ23" s="83"/>
      <c r="EZR23" s="83"/>
      <c r="EZS23" s="83"/>
      <c r="EZT23" s="83"/>
      <c r="EZU23" s="83"/>
      <c r="EZV23" s="83"/>
      <c r="EZW23" s="83"/>
      <c r="EZX23" s="83"/>
      <c r="EZY23" s="83"/>
      <c r="EZZ23" s="83"/>
      <c r="FAA23" s="83"/>
      <c r="FAB23" s="83"/>
      <c r="FAC23" s="83"/>
      <c r="FAD23" s="83"/>
      <c r="FAE23" s="83"/>
      <c r="FAF23" s="83"/>
      <c r="FAG23" s="83"/>
      <c r="FAH23" s="83"/>
      <c r="FAI23" s="83"/>
      <c r="FAJ23" s="83"/>
      <c r="FAK23" s="83"/>
      <c r="FAL23" s="83"/>
      <c r="FAM23" s="83"/>
      <c r="FAN23" s="83"/>
      <c r="FAO23" s="83"/>
      <c r="FAP23" s="83"/>
      <c r="FAQ23" s="83"/>
      <c r="FAR23" s="83"/>
      <c r="FAS23" s="83"/>
      <c r="FAT23" s="83"/>
      <c r="FAU23" s="83"/>
      <c r="FAV23" s="83"/>
      <c r="FAW23" s="83"/>
      <c r="FAX23" s="83"/>
      <c r="FAY23" s="83"/>
      <c r="FAZ23" s="83"/>
      <c r="FBA23" s="83"/>
      <c r="FBB23" s="83"/>
      <c r="FBC23" s="83"/>
      <c r="FBD23" s="83"/>
      <c r="FBE23" s="83"/>
      <c r="FBF23" s="83"/>
      <c r="FBG23" s="83"/>
      <c r="FBH23" s="83"/>
      <c r="FBI23" s="83"/>
      <c r="FBJ23" s="83"/>
      <c r="FBK23" s="83"/>
      <c r="FBL23" s="83"/>
      <c r="FBM23" s="83"/>
      <c r="FBN23" s="83"/>
      <c r="FBO23" s="83"/>
      <c r="FBP23" s="83"/>
      <c r="FBQ23" s="83"/>
      <c r="FBR23" s="83"/>
      <c r="FBS23" s="83"/>
      <c r="FBT23" s="83"/>
      <c r="FBU23" s="83"/>
      <c r="FBV23" s="83"/>
      <c r="FBW23" s="83"/>
      <c r="FBX23" s="83"/>
      <c r="FBY23" s="83"/>
      <c r="FBZ23" s="83"/>
      <c r="FCA23" s="83"/>
      <c r="FCB23" s="83"/>
      <c r="FCC23" s="83"/>
      <c r="FCD23" s="83"/>
      <c r="FCE23" s="83"/>
      <c r="FCF23" s="83"/>
      <c r="FCG23" s="83"/>
      <c r="FCH23" s="83"/>
      <c r="FCI23" s="83"/>
      <c r="FCJ23" s="83"/>
      <c r="FCK23" s="83"/>
      <c r="FCL23" s="83"/>
      <c r="FCM23" s="83"/>
      <c r="FCN23" s="83"/>
      <c r="FCO23" s="83"/>
      <c r="FCP23" s="83"/>
      <c r="FCQ23" s="83"/>
      <c r="FCR23" s="83"/>
      <c r="FCS23" s="83"/>
      <c r="FCT23" s="83"/>
      <c r="FCU23" s="83"/>
      <c r="FCV23" s="83"/>
      <c r="FCW23" s="83"/>
      <c r="FCX23" s="83"/>
      <c r="FCY23" s="83"/>
      <c r="FCZ23" s="83"/>
      <c r="FDA23" s="83"/>
      <c r="FDB23" s="83"/>
      <c r="FDC23" s="83"/>
      <c r="FDD23" s="83"/>
      <c r="FDE23" s="83"/>
      <c r="FDF23" s="83"/>
      <c r="FDG23" s="83"/>
      <c r="FDH23" s="83"/>
      <c r="FDI23" s="83"/>
      <c r="FDJ23" s="83"/>
      <c r="FDK23" s="83"/>
      <c r="FDL23" s="83"/>
      <c r="FDM23" s="83"/>
      <c r="FDN23" s="83"/>
      <c r="FDO23" s="83"/>
      <c r="FDP23" s="83"/>
      <c r="FDQ23" s="83"/>
      <c r="FDR23" s="83"/>
      <c r="FDS23" s="83"/>
      <c r="FDT23" s="83"/>
      <c r="FDU23" s="83"/>
      <c r="FDV23" s="83"/>
      <c r="FDW23" s="83"/>
      <c r="FDX23" s="83"/>
      <c r="FDY23" s="83"/>
      <c r="FDZ23" s="83"/>
      <c r="FEA23" s="83"/>
      <c r="FEB23" s="83"/>
      <c r="FEC23" s="83"/>
      <c r="FED23" s="83"/>
      <c r="FEE23" s="83"/>
      <c r="FEF23" s="83"/>
      <c r="FEG23" s="83"/>
      <c r="FEH23" s="83"/>
      <c r="FEI23" s="83"/>
      <c r="FEJ23" s="83"/>
      <c r="FEK23" s="83"/>
      <c r="FEL23" s="83"/>
      <c r="FEM23" s="83"/>
      <c r="FEN23" s="83"/>
      <c r="FEO23" s="83"/>
      <c r="FEP23" s="83"/>
      <c r="FEQ23" s="83"/>
      <c r="FER23" s="83"/>
      <c r="FES23" s="83"/>
      <c r="FET23" s="83"/>
      <c r="FEU23" s="83"/>
      <c r="FEV23" s="83"/>
      <c r="FEW23" s="83"/>
      <c r="FEX23" s="83"/>
      <c r="FEY23" s="83"/>
      <c r="FEZ23" s="83"/>
      <c r="FFA23" s="83"/>
      <c r="FFB23" s="83"/>
      <c r="FFC23" s="83"/>
      <c r="FFD23" s="83"/>
      <c r="FFE23" s="83"/>
      <c r="FFF23" s="83"/>
      <c r="FFG23" s="83"/>
      <c r="FFH23" s="83"/>
      <c r="FFI23" s="83"/>
      <c r="FFJ23" s="83"/>
      <c r="FFK23" s="83"/>
      <c r="FFL23" s="83"/>
      <c r="FFM23" s="83"/>
      <c r="FFN23" s="83"/>
      <c r="FFO23" s="83"/>
      <c r="FFP23" s="83"/>
      <c r="FFQ23" s="83"/>
      <c r="FFR23" s="83"/>
      <c r="FFS23" s="83"/>
      <c r="FFT23" s="83"/>
      <c r="FFU23" s="83"/>
      <c r="FFV23" s="83"/>
      <c r="FFW23" s="83"/>
      <c r="FFX23" s="83"/>
      <c r="FFY23" s="83"/>
      <c r="FFZ23" s="83"/>
      <c r="FGA23" s="83"/>
      <c r="FGB23" s="83"/>
      <c r="FGC23" s="83"/>
      <c r="FGD23" s="83"/>
      <c r="FGE23" s="83"/>
      <c r="FGF23" s="83"/>
      <c r="FGG23" s="83"/>
      <c r="FGH23" s="83"/>
      <c r="FGI23" s="83"/>
      <c r="FGJ23" s="83"/>
      <c r="FGK23" s="83"/>
      <c r="FGL23" s="83"/>
      <c r="FGM23" s="83"/>
      <c r="FGN23" s="83"/>
      <c r="FGO23" s="83"/>
      <c r="FGP23" s="83"/>
      <c r="FGQ23" s="83"/>
      <c r="FGR23" s="83"/>
      <c r="FGS23" s="83"/>
      <c r="FGT23" s="83"/>
      <c r="FGU23" s="83"/>
      <c r="FGV23" s="83"/>
      <c r="FGW23" s="83"/>
      <c r="FGX23" s="83"/>
      <c r="FGY23" s="83"/>
      <c r="FGZ23" s="83"/>
      <c r="FHA23" s="83"/>
      <c r="FHB23" s="83"/>
      <c r="FHC23" s="83"/>
      <c r="FHD23" s="83"/>
      <c r="FHE23" s="83"/>
      <c r="FHF23" s="83"/>
      <c r="FHG23" s="83"/>
      <c r="FHH23" s="83"/>
      <c r="FHI23" s="83"/>
      <c r="FHJ23" s="83"/>
      <c r="FHK23" s="83"/>
      <c r="FHL23" s="83"/>
      <c r="FHM23" s="83"/>
      <c r="FHN23" s="83"/>
      <c r="FHO23" s="83"/>
      <c r="FHP23" s="83"/>
      <c r="FHQ23" s="83"/>
      <c r="FHR23" s="83"/>
      <c r="FHS23" s="83"/>
      <c r="FHT23" s="83"/>
      <c r="FHU23" s="83"/>
      <c r="FHV23" s="83"/>
      <c r="FHW23" s="83"/>
      <c r="FHX23" s="83"/>
      <c r="FHY23" s="83"/>
      <c r="FHZ23" s="83"/>
      <c r="FIA23" s="83"/>
      <c r="FIB23" s="83"/>
      <c r="FIC23" s="83"/>
      <c r="FID23" s="83"/>
      <c r="FIE23" s="83"/>
      <c r="FIF23" s="83"/>
      <c r="FIG23" s="83"/>
      <c r="FIH23" s="83"/>
      <c r="FII23" s="83"/>
      <c r="FIJ23" s="83"/>
      <c r="FIK23" s="83"/>
      <c r="FIL23" s="83"/>
      <c r="FIM23" s="83"/>
      <c r="FIN23" s="83"/>
      <c r="FIO23" s="83"/>
      <c r="FIP23" s="83"/>
      <c r="FIQ23" s="83"/>
      <c r="FIR23" s="83"/>
      <c r="FIS23" s="83"/>
      <c r="FIT23" s="83"/>
      <c r="FIU23" s="83"/>
      <c r="FIV23" s="83"/>
      <c r="FIW23" s="83"/>
      <c r="FIX23" s="83"/>
      <c r="FIY23" s="83"/>
      <c r="FIZ23" s="83"/>
      <c r="FJA23" s="83"/>
      <c r="FJB23" s="83"/>
      <c r="FJC23" s="83"/>
      <c r="FJD23" s="83"/>
      <c r="FJE23" s="83"/>
      <c r="FJF23" s="83"/>
      <c r="FJG23" s="83"/>
      <c r="FJH23" s="83"/>
      <c r="FJI23" s="83"/>
      <c r="FJJ23" s="83"/>
      <c r="FJK23" s="83"/>
      <c r="FJL23" s="83"/>
      <c r="FJM23" s="83"/>
      <c r="FJN23" s="83"/>
      <c r="FJO23" s="83"/>
      <c r="FJP23" s="83"/>
      <c r="FJQ23" s="83"/>
      <c r="FJR23" s="83"/>
      <c r="FJS23" s="83"/>
      <c r="FJT23" s="83"/>
      <c r="FJU23" s="83"/>
      <c r="FJV23" s="83"/>
      <c r="FJW23" s="83"/>
      <c r="FJX23" s="83"/>
      <c r="FJY23" s="83"/>
      <c r="FJZ23" s="83"/>
      <c r="FKA23" s="83"/>
      <c r="FKB23" s="83"/>
      <c r="FKC23" s="83"/>
      <c r="FKD23" s="83"/>
      <c r="FKE23" s="83"/>
      <c r="FKF23" s="83"/>
      <c r="FKG23" s="83"/>
      <c r="FKH23" s="83"/>
      <c r="FKI23" s="83"/>
      <c r="FKJ23" s="83"/>
      <c r="FKK23" s="83"/>
      <c r="FKL23" s="83"/>
      <c r="FKM23" s="83"/>
      <c r="FKN23" s="83"/>
      <c r="FKO23" s="83"/>
      <c r="FKP23" s="83"/>
      <c r="FKQ23" s="83"/>
      <c r="FKR23" s="83"/>
      <c r="FKS23" s="83"/>
      <c r="FKT23" s="83"/>
      <c r="FKU23" s="83"/>
      <c r="FKV23" s="83"/>
      <c r="FKW23" s="83"/>
      <c r="FKX23" s="83"/>
      <c r="FKY23" s="83"/>
      <c r="FKZ23" s="83"/>
      <c r="FLA23" s="83"/>
      <c r="FLB23" s="83"/>
      <c r="FLC23" s="83"/>
      <c r="FLD23" s="83"/>
      <c r="FLE23" s="83"/>
      <c r="FLF23" s="83"/>
      <c r="FLG23" s="83"/>
      <c r="FLH23" s="83"/>
      <c r="FLI23" s="83"/>
      <c r="FLJ23" s="83"/>
      <c r="FLK23" s="83"/>
      <c r="FLL23" s="83"/>
      <c r="FLM23" s="83"/>
      <c r="FLN23" s="83"/>
      <c r="FLO23" s="83"/>
      <c r="FLP23" s="83"/>
      <c r="FLQ23" s="83"/>
      <c r="FLR23" s="83"/>
      <c r="FLS23" s="83"/>
      <c r="FLT23" s="83"/>
      <c r="FLU23" s="83"/>
      <c r="FLV23" s="83"/>
      <c r="FLW23" s="83"/>
      <c r="FLX23" s="83"/>
      <c r="FLY23" s="83"/>
      <c r="FLZ23" s="83"/>
      <c r="FMA23" s="83"/>
      <c r="FMB23" s="83"/>
      <c r="FMC23" s="83"/>
      <c r="FMD23" s="83"/>
      <c r="FME23" s="83"/>
      <c r="FMF23" s="83"/>
      <c r="FMG23" s="83"/>
      <c r="FMH23" s="83"/>
      <c r="FMI23" s="83"/>
      <c r="FMJ23" s="83"/>
      <c r="FMK23" s="83"/>
      <c r="FML23" s="83"/>
      <c r="FMM23" s="83"/>
      <c r="FMN23" s="83"/>
      <c r="FMO23" s="83"/>
      <c r="FMP23" s="83"/>
      <c r="FMQ23" s="83"/>
      <c r="FMR23" s="83"/>
      <c r="FMS23" s="83"/>
      <c r="FMT23" s="83"/>
      <c r="FMU23" s="83"/>
      <c r="FMV23" s="83"/>
      <c r="FMW23" s="83"/>
      <c r="FMX23" s="83"/>
      <c r="FMY23" s="83"/>
      <c r="FMZ23" s="83"/>
      <c r="FNA23" s="83"/>
      <c r="FNB23" s="83"/>
      <c r="FNC23" s="83"/>
      <c r="FND23" s="83"/>
      <c r="FNE23" s="83"/>
      <c r="FNF23" s="83"/>
      <c r="FNG23" s="83"/>
      <c r="FNH23" s="83"/>
      <c r="FNI23" s="83"/>
      <c r="FNJ23" s="83"/>
      <c r="FNK23" s="83"/>
      <c r="FNL23" s="83"/>
      <c r="FNM23" s="83"/>
      <c r="FNN23" s="83"/>
      <c r="FNO23" s="83"/>
      <c r="FNP23" s="83"/>
      <c r="FNQ23" s="83"/>
      <c r="FNR23" s="83"/>
      <c r="FNS23" s="83"/>
      <c r="FNT23" s="83"/>
      <c r="FNU23" s="83"/>
      <c r="FNV23" s="83"/>
      <c r="FNW23" s="83"/>
      <c r="FNX23" s="83"/>
      <c r="FNY23" s="83"/>
      <c r="FNZ23" s="83"/>
      <c r="FOA23" s="83"/>
      <c r="FOB23" s="83"/>
      <c r="FOC23" s="83"/>
      <c r="FOD23" s="83"/>
      <c r="FOE23" s="83"/>
      <c r="FOF23" s="83"/>
      <c r="FOG23" s="83"/>
      <c r="FOH23" s="83"/>
      <c r="FOI23" s="83"/>
      <c r="FOJ23" s="83"/>
      <c r="FOK23" s="83"/>
      <c r="FOL23" s="83"/>
      <c r="FOM23" s="83"/>
      <c r="FON23" s="83"/>
      <c r="FOO23" s="83"/>
      <c r="FOP23" s="83"/>
      <c r="FOQ23" s="83"/>
      <c r="FOR23" s="83"/>
      <c r="FOS23" s="83"/>
      <c r="FOT23" s="83"/>
      <c r="FOU23" s="83"/>
      <c r="FOV23" s="83"/>
      <c r="FOW23" s="83"/>
      <c r="FOX23" s="83"/>
      <c r="FOY23" s="83"/>
      <c r="FOZ23" s="83"/>
      <c r="FPA23" s="83"/>
      <c r="FPB23" s="83"/>
      <c r="FPC23" s="83"/>
      <c r="FPD23" s="83"/>
      <c r="FPE23" s="83"/>
      <c r="FPF23" s="83"/>
      <c r="FPG23" s="83"/>
      <c r="FPH23" s="83"/>
      <c r="FPI23" s="83"/>
      <c r="FPJ23" s="83"/>
      <c r="FPK23" s="83"/>
      <c r="FPL23" s="83"/>
      <c r="FPM23" s="83"/>
      <c r="FPN23" s="83"/>
      <c r="FPO23" s="83"/>
      <c r="FPP23" s="83"/>
      <c r="FPQ23" s="83"/>
      <c r="FPR23" s="83"/>
      <c r="FPS23" s="83"/>
      <c r="FPT23" s="83"/>
      <c r="FPU23" s="83"/>
      <c r="FPV23" s="83"/>
      <c r="FPW23" s="83"/>
      <c r="FPX23" s="83"/>
      <c r="FPY23" s="83"/>
      <c r="FPZ23" s="83"/>
      <c r="FQA23" s="83"/>
      <c r="FQB23" s="83"/>
      <c r="FQC23" s="83"/>
      <c r="FQD23" s="83"/>
      <c r="FQE23" s="83"/>
      <c r="FQF23" s="83"/>
      <c r="FQG23" s="83"/>
      <c r="FQH23" s="83"/>
      <c r="FQI23" s="83"/>
      <c r="FQJ23" s="83"/>
      <c r="FQK23" s="83"/>
      <c r="FQL23" s="83"/>
      <c r="FQM23" s="83"/>
      <c r="FQN23" s="83"/>
      <c r="FQO23" s="83"/>
      <c r="FQP23" s="83"/>
      <c r="FQQ23" s="83"/>
      <c r="FQR23" s="83"/>
      <c r="FQS23" s="83"/>
      <c r="FQT23" s="83"/>
      <c r="FQU23" s="83"/>
      <c r="FQV23" s="83"/>
      <c r="FQW23" s="83"/>
      <c r="FQX23" s="83"/>
      <c r="FQY23" s="83"/>
      <c r="FQZ23" s="83"/>
      <c r="FRA23" s="83"/>
      <c r="FRB23" s="83"/>
      <c r="FRC23" s="83"/>
      <c r="FRD23" s="83"/>
      <c r="FRE23" s="83"/>
      <c r="FRF23" s="83"/>
      <c r="FRG23" s="83"/>
      <c r="FRH23" s="83"/>
      <c r="FRI23" s="83"/>
      <c r="FRJ23" s="83"/>
      <c r="FRK23" s="83"/>
      <c r="FRL23" s="83"/>
      <c r="FRM23" s="83"/>
      <c r="FRN23" s="83"/>
      <c r="FRO23" s="83"/>
      <c r="FRP23" s="83"/>
      <c r="FRQ23" s="83"/>
      <c r="FRR23" s="83"/>
      <c r="FRS23" s="83"/>
      <c r="FRT23" s="83"/>
      <c r="FRU23" s="83"/>
      <c r="FRV23" s="83"/>
      <c r="FRW23" s="83"/>
      <c r="FRX23" s="83"/>
      <c r="FRY23" s="83"/>
      <c r="FRZ23" s="83"/>
      <c r="FSA23" s="83"/>
      <c r="FSB23" s="83"/>
      <c r="FSC23" s="83"/>
      <c r="FSD23" s="83"/>
      <c r="FSE23" s="83"/>
      <c r="FSF23" s="83"/>
      <c r="FSG23" s="83"/>
      <c r="FSH23" s="83"/>
      <c r="FSI23" s="83"/>
      <c r="FSJ23" s="83"/>
      <c r="FSK23" s="83"/>
      <c r="FSL23" s="83"/>
      <c r="FSM23" s="83"/>
      <c r="FSN23" s="83"/>
      <c r="FSO23" s="83"/>
      <c r="FSP23" s="83"/>
      <c r="FSQ23" s="83"/>
      <c r="FSR23" s="83"/>
      <c r="FSS23" s="83"/>
      <c r="FST23" s="83"/>
      <c r="FSU23" s="83"/>
      <c r="FSV23" s="83"/>
      <c r="FSW23" s="83"/>
      <c r="FSX23" s="83"/>
      <c r="FSY23" s="83"/>
      <c r="FSZ23" s="83"/>
      <c r="FTA23" s="83"/>
      <c r="FTB23" s="83"/>
      <c r="FTC23" s="83"/>
      <c r="FTD23" s="83"/>
      <c r="FTE23" s="83"/>
      <c r="FTF23" s="83"/>
      <c r="FTG23" s="83"/>
      <c r="FTH23" s="83"/>
      <c r="FTI23" s="83"/>
      <c r="FTJ23" s="83"/>
      <c r="FTK23" s="83"/>
      <c r="FTL23" s="83"/>
      <c r="FTM23" s="83"/>
      <c r="FTN23" s="83"/>
      <c r="FTO23" s="83"/>
      <c r="FTP23" s="83"/>
      <c r="FTQ23" s="83"/>
      <c r="FTR23" s="83"/>
      <c r="FTS23" s="83"/>
      <c r="FTT23" s="83"/>
      <c r="FTU23" s="83"/>
      <c r="FTV23" s="83"/>
      <c r="FTW23" s="83"/>
      <c r="FTX23" s="83"/>
      <c r="FTY23" s="83"/>
      <c r="FTZ23" s="83"/>
      <c r="FUA23" s="83"/>
      <c r="FUB23" s="83"/>
      <c r="FUC23" s="83"/>
      <c r="FUD23" s="83"/>
      <c r="FUE23" s="83"/>
      <c r="FUF23" s="83"/>
      <c r="FUG23" s="83"/>
      <c r="FUH23" s="83"/>
      <c r="FUI23" s="83"/>
      <c r="FUJ23" s="83"/>
      <c r="FUK23" s="83"/>
      <c r="FUL23" s="83"/>
      <c r="FUM23" s="83"/>
      <c r="FUN23" s="83"/>
      <c r="FUO23" s="83"/>
      <c r="FUP23" s="83"/>
      <c r="FUQ23" s="83"/>
      <c r="FUR23" s="83"/>
      <c r="FUS23" s="83"/>
      <c r="FUT23" s="83"/>
      <c r="FUU23" s="83"/>
      <c r="FUV23" s="83"/>
      <c r="FUW23" s="83"/>
      <c r="FUX23" s="83"/>
      <c r="FUY23" s="83"/>
      <c r="FUZ23" s="83"/>
      <c r="FVA23" s="83"/>
      <c r="FVB23" s="83"/>
      <c r="FVC23" s="83"/>
      <c r="FVD23" s="83"/>
      <c r="FVE23" s="83"/>
      <c r="FVF23" s="83"/>
      <c r="FVG23" s="83"/>
      <c r="FVH23" s="83"/>
      <c r="FVI23" s="83"/>
      <c r="FVJ23" s="83"/>
      <c r="FVK23" s="83"/>
      <c r="FVL23" s="83"/>
      <c r="FVM23" s="83"/>
      <c r="FVN23" s="83"/>
      <c r="FVO23" s="83"/>
      <c r="FVP23" s="83"/>
      <c r="FVQ23" s="83"/>
      <c r="FVR23" s="83"/>
      <c r="FVS23" s="83"/>
      <c r="FVT23" s="83"/>
      <c r="FVU23" s="83"/>
      <c r="FVV23" s="83"/>
      <c r="FVW23" s="83"/>
      <c r="FVX23" s="83"/>
      <c r="FVY23" s="83"/>
      <c r="FVZ23" s="83"/>
      <c r="FWA23" s="83"/>
      <c r="FWB23" s="83"/>
      <c r="FWC23" s="83"/>
      <c r="FWD23" s="83"/>
      <c r="FWE23" s="83"/>
      <c r="FWF23" s="83"/>
      <c r="FWG23" s="83"/>
      <c r="FWH23" s="83"/>
      <c r="FWI23" s="83"/>
      <c r="FWJ23" s="83"/>
      <c r="FWK23" s="83"/>
      <c r="FWL23" s="83"/>
      <c r="FWM23" s="83"/>
      <c r="FWN23" s="83"/>
      <c r="FWO23" s="83"/>
      <c r="FWP23" s="83"/>
      <c r="FWQ23" s="83"/>
      <c r="FWR23" s="83"/>
      <c r="FWS23" s="83"/>
      <c r="FWT23" s="83"/>
      <c r="FWU23" s="83"/>
      <c r="FWV23" s="83"/>
      <c r="FWW23" s="83"/>
      <c r="FWX23" s="83"/>
      <c r="FWY23" s="83"/>
      <c r="FWZ23" s="83"/>
      <c r="FXA23" s="83"/>
      <c r="FXB23" s="83"/>
      <c r="FXC23" s="83"/>
      <c r="FXD23" s="83"/>
      <c r="FXE23" s="83"/>
      <c r="FXF23" s="83"/>
      <c r="FXG23" s="83"/>
      <c r="FXH23" s="83"/>
      <c r="FXI23" s="83"/>
      <c r="FXJ23" s="83"/>
      <c r="FXK23" s="83"/>
      <c r="FXL23" s="83"/>
      <c r="FXM23" s="83"/>
      <c r="FXN23" s="83"/>
      <c r="FXO23" s="83"/>
      <c r="FXP23" s="83"/>
      <c r="FXQ23" s="83"/>
      <c r="FXR23" s="83"/>
      <c r="FXS23" s="83"/>
      <c r="FXT23" s="83"/>
      <c r="FXU23" s="83"/>
      <c r="FXV23" s="83"/>
      <c r="FXW23" s="83"/>
      <c r="FXX23" s="83"/>
      <c r="FXY23" s="83"/>
      <c r="FXZ23" s="83"/>
      <c r="FYA23" s="83"/>
      <c r="FYB23" s="83"/>
      <c r="FYC23" s="83"/>
      <c r="FYD23" s="83"/>
      <c r="FYE23" s="83"/>
      <c r="FYF23" s="83"/>
      <c r="FYG23" s="83"/>
      <c r="FYH23" s="83"/>
      <c r="FYI23" s="83"/>
      <c r="FYJ23" s="83"/>
      <c r="FYK23" s="83"/>
      <c r="FYL23" s="83"/>
      <c r="FYM23" s="83"/>
      <c r="FYN23" s="83"/>
      <c r="FYO23" s="83"/>
      <c r="FYP23" s="83"/>
      <c r="FYQ23" s="83"/>
      <c r="FYR23" s="83"/>
      <c r="FYS23" s="83"/>
      <c r="FYT23" s="83"/>
      <c r="FYU23" s="83"/>
      <c r="FYV23" s="83"/>
      <c r="FYW23" s="83"/>
      <c r="FYX23" s="83"/>
      <c r="FYY23" s="83"/>
      <c r="FYZ23" s="83"/>
      <c r="FZA23" s="83"/>
      <c r="FZB23" s="83"/>
      <c r="FZC23" s="83"/>
      <c r="FZD23" s="83"/>
      <c r="FZE23" s="83"/>
      <c r="FZF23" s="83"/>
      <c r="FZG23" s="83"/>
      <c r="FZH23" s="83"/>
      <c r="FZI23" s="83"/>
      <c r="FZJ23" s="83"/>
      <c r="FZK23" s="83"/>
      <c r="FZL23" s="83"/>
      <c r="FZM23" s="83"/>
      <c r="FZN23" s="83"/>
      <c r="FZO23" s="83"/>
      <c r="FZP23" s="83"/>
      <c r="FZQ23" s="83"/>
      <c r="FZR23" s="83"/>
      <c r="FZS23" s="83"/>
      <c r="FZT23" s="83"/>
      <c r="FZU23" s="83"/>
      <c r="FZV23" s="83"/>
      <c r="FZW23" s="83"/>
      <c r="FZX23" s="83"/>
      <c r="FZY23" s="83"/>
      <c r="FZZ23" s="83"/>
      <c r="GAA23" s="83"/>
      <c r="GAB23" s="83"/>
      <c r="GAC23" s="83"/>
      <c r="GAD23" s="83"/>
      <c r="GAE23" s="83"/>
      <c r="GAF23" s="83"/>
      <c r="GAG23" s="83"/>
      <c r="GAH23" s="83"/>
      <c r="GAI23" s="83"/>
      <c r="GAJ23" s="83"/>
      <c r="GAK23" s="83"/>
      <c r="GAL23" s="83"/>
      <c r="GAM23" s="83"/>
      <c r="GAN23" s="83"/>
      <c r="GAO23" s="83"/>
      <c r="GAP23" s="83"/>
      <c r="GAQ23" s="83"/>
      <c r="GAR23" s="83"/>
      <c r="GAS23" s="83"/>
      <c r="GAT23" s="83"/>
      <c r="GAU23" s="83"/>
      <c r="GAV23" s="83"/>
      <c r="GAW23" s="83"/>
      <c r="GAX23" s="83"/>
      <c r="GAY23" s="83"/>
      <c r="GAZ23" s="83"/>
      <c r="GBA23" s="83"/>
      <c r="GBB23" s="83"/>
      <c r="GBC23" s="83"/>
      <c r="GBD23" s="83"/>
      <c r="GBE23" s="83"/>
      <c r="GBF23" s="83"/>
      <c r="GBG23" s="83"/>
      <c r="GBH23" s="83"/>
      <c r="GBI23" s="83"/>
      <c r="GBJ23" s="83"/>
      <c r="GBK23" s="83"/>
      <c r="GBL23" s="83"/>
      <c r="GBM23" s="83"/>
      <c r="GBN23" s="83"/>
      <c r="GBO23" s="83"/>
      <c r="GBP23" s="83"/>
      <c r="GBQ23" s="83"/>
      <c r="GBR23" s="83"/>
      <c r="GBS23" s="83"/>
      <c r="GBT23" s="83"/>
      <c r="GBU23" s="83"/>
      <c r="GBV23" s="83"/>
      <c r="GBW23" s="83"/>
      <c r="GBX23" s="83"/>
      <c r="GBY23" s="83"/>
      <c r="GBZ23" s="83"/>
      <c r="GCA23" s="83"/>
      <c r="GCB23" s="83"/>
      <c r="GCC23" s="83"/>
      <c r="GCD23" s="83"/>
      <c r="GCE23" s="83"/>
      <c r="GCF23" s="83"/>
      <c r="GCG23" s="83"/>
      <c r="GCH23" s="83"/>
      <c r="GCI23" s="83"/>
      <c r="GCJ23" s="83"/>
      <c r="GCK23" s="83"/>
      <c r="GCL23" s="83"/>
      <c r="GCM23" s="83"/>
      <c r="GCN23" s="83"/>
      <c r="GCO23" s="83"/>
      <c r="GCP23" s="83"/>
      <c r="GCQ23" s="83"/>
      <c r="GCR23" s="83"/>
      <c r="GCS23" s="83"/>
      <c r="GCT23" s="83"/>
      <c r="GCU23" s="83"/>
      <c r="GCV23" s="83"/>
      <c r="GCW23" s="83"/>
      <c r="GCX23" s="83"/>
      <c r="GCY23" s="83"/>
      <c r="GCZ23" s="83"/>
      <c r="GDA23" s="83"/>
      <c r="GDB23" s="83"/>
      <c r="GDC23" s="83"/>
      <c r="GDD23" s="83"/>
      <c r="GDE23" s="83"/>
      <c r="GDF23" s="83"/>
      <c r="GDG23" s="83"/>
      <c r="GDH23" s="83"/>
      <c r="GDI23" s="83"/>
      <c r="GDJ23" s="83"/>
      <c r="GDK23" s="83"/>
      <c r="GDL23" s="83"/>
      <c r="GDM23" s="83"/>
      <c r="GDN23" s="83"/>
      <c r="GDO23" s="83"/>
      <c r="GDP23" s="83"/>
      <c r="GDQ23" s="83"/>
      <c r="GDR23" s="83"/>
      <c r="GDS23" s="83"/>
      <c r="GDT23" s="83"/>
      <c r="GDU23" s="83"/>
      <c r="GDV23" s="83"/>
      <c r="GDW23" s="83"/>
      <c r="GDX23" s="83"/>
      <c r="GDY23" s="83"/>
      <c r="GDZ23" s="83"/>
      <c r="GEA23" s="83"/>
      <c r="GEB23" s="83"/>
      <c r="GEC23" s="83"/>
      <c r="GED23" s="83"/>
      <c r="GEE23" s="83"/>
      <c r="GEF23" s="83"/>
      <c r="GEG23" s="83"/>
      <c r="GEH23" s="83"/>
      <c r="GEI23" s="83"/>
      <c r="GEJ23" s="83"/>
      <c r="GEK23" s="83"/>
      <c r="GEL23" s="83"/>
      <c r="GEM23" s="83"/>
      <c r="GEN23" s="83"/>
      <c r="GEO23" s="83"/>
      <c r="GEP23" s="83"/>
      <c r="GEQ23" s="83"/>
      <c r="GER23" s="83"/>
      <c r="GES23" s="83"/>
      <c r="GET23" s="83"/>
      <c r="GEU23" s="83"/>
      <c r="GEV23" s="83"/>
      <c r="GEW23" s="83"/>
      <c r="GEX23" s="83"/>
      <c r="GEY23" s="83"/>
      <c r="GEZ23" s="83"/>
      <c r="GFA23" s="83"/>
      <c r="GFB23" s="83"/>
      <c r="GFC23" s="83"/>
      <c r="GFD23" s="83"/>
      <c r="GFE23" s="83"/>
      <c r="GFF23" s="83"/>
      <c r="GFG23" s="83"/>
      <c r="GFH23" s="83"/>
      <c r="GFI23" s="83"/>
      <c r="GFJ23" s="83"/>
      <c r="GFK23" s="83"/>
      <c r="GFL23" s="83"/>
      <c r="GFM23" s="83"/>
      <c r="GFN23" s="83"/>
      <c r="GFO23" s="83"/>
      <c r="GFP23" s="83"/>
      <c r="GFQ23" s="83"/>
      <c r="GFR23" s="83"/>
      <c r="GFS23" s="83"/>
      <c r="GFT23" s="83"/>
      <c r="GFU23" s="83"/>
      <c r="GFV23" s="83"/>
      <c r="GFW23" s="83"/>
      <c r="GFX23" s="83"/>
      <c r="GFY23" s="83"/>
      <c r="GFZ23" s="83"/>
      <c r="GGA23" s="83"/>
      <c r="GGB23" s="83"/>
      <c r="GGC23" s="83"/>
      <c r="GGD23" s="83"/>
      <c r="GGE23" s="83"/>
      <c r="GGF23" s="83"/>
      <c r="GGG23" s="83"/>
      <c r="GGH23" s="83"/>
      <c r="GGI23" s="83"/>
      <c r="GGJ23" s="83"/>
      <c r="GGK23" s="83"/>
      <c r="GGL23" s="83"/>
      <c r="GGM23" s="83"/>
      <c r="GGN23" s="83"/>
      <c r="GGO23" s="83"/>
      <c r="GGP23" s="83"/>
      <c r="GGQ23" s="83"/>
      <c r="GGR23" s="83"/>
      <c r="GGS23" s="83"/>
      <c r="GGT23" s="83"/>
      <c r="GGU23" s="83"/>
      <c r="GGV23" s="83"/>
      <c r="GGW23" s="83"/>
      <c r="GGX23" s="83"/>
      <c r="GGY23" s="83"/>
      <c r="GGZ23" s="83"/>
      <c r="GHA23" s="83"/>
      <c r="GHB23" s="83"/>
      <c r="GHC23" s="83"/>
      <c r="GHD23" s="83"/>
      <c r="GHE23" s="83"/>
      <c r="GHF23" s="83"/>
      <c r="GHG23" s="83"/>
      <c r="GHH23" s="83"/>
      <c r="GHI23" s="83"/>
      <c r="GHJ23" s="83"/>
      <c r="GHK23" s="83"/>
      <c r="GHL23" s="83"/>
      <c r="GHM23" s="83"/>
      <c r="GHN23" s="83"/>
      <c r="GHO23" s="83"/>
      <c r="GHP23" s="83"/>
      <c r="GHQ23" s="83"/>
      <c r="GHR23" s="83"/>
      <c r="GHS23" s="83"/>
      <c r="GHT23" s="83"/>
      <c r="GHU23" s="83"/>
      <c r="GHV23" s="83"/>
      <c r="GHW23" s="83"/>
      <c r="GHX23" s="83"/>
      <c r="GHY23" s="83"/>
      <c r="GHZ23" s="83"/>
      <c r="GIA23" s="83"/>
      <c r="GIB23" s="83"/>
      <c r="GIC23" s="83"/>
      <c r="GID23" s="83"/>
      <c r="GIE23" s="83"/>
      <c r="GIF23" s="83"/>
      <c r="GIG23" s="83"/>
      <c r="GIH23" s="83"/>
      <c r="GII23" s="83"/>
      <c r="GIJ23" s="83"/>
      <c r="GIK23" s="83"/>
      <c r="GIL23" s="83"/>
      <c r="GIM23" s="83"/>
      <c r="GIN23" s="83"/>
      <c r="GIO23" s="83"/>
      <c r="GIP23" s="83"/>
      <c r="GIQ23" s="83"/>
      <c r="GIR23" s="83"/>
      <c r="GIS23" s="83"/>
      <c r="GIT23" s="83"/>
      <c r="GIU23" s="83"/>
      <c r="GIV23" s="83"/>
      <c r="GIW23" s="83"/>
      <c r="GIX23" s="83"/>
      <c r="GIY23" s="83"/>
      <c r="GIZ23" s="83"/>
      <c r="GJA23" s="83"/>
      <c r="GJB23" s="83"/>
      <c r="GJC23" s="83"/>
      <c r="GJD23" s="83"/>
      <c r="GJE23" s="83"/>
      <c r="GJF23" s="83"/>
      <c r="GJG23" s="83"/>
      <c r="GJH23" s="83"/>
      <c r="GJI23" s="83"/>
      <c r="GJJ23" s="83"/>
      <c r="GJK23" s="83"/>
      <c r="GJL23" s="83"/>
      <c r="GJM23" s="83"/>
      <c r="GJN23" s="83"/>
      <c r="GJO23" s="83"/>
      <c r="GJP23" s="83"/>
      <c r="GJQ23" s="83"/>
      <c r="GJR23" s="83"/>
      <c r="GJS23" s="83"/>
      <c r="GJT23" s="83"/>
      <c r="GJU23" s="83"/>
      <c r="GJV23" s="83"/>
      <c r="GJW23" s="83"/>
      <c r="GJX23" s="83"/>
      <c r="GJY23" s="83"/>
      <c r="GJZ23" s="83"/>
      <c r="GKA23" s="83"/>
      <c r="GKB23" s="83"/>
      <c r="GKC23" s="83"/>
      <c r="GKD23" s="83"/>
      <c r="GKE23" s="83"/>
      <c r="GKF23" s="83"/>
      <c r="GKG23" s="83"/>
      <c r="GKH23" s="83"/>
      <c r="GKI23" s="83"/>
      <c r="GKJ23" s="83"/>
      <c r="GKK23" s="83"/>
      <c r="GKL23" s="83"/>
      <c r="GKM23" s="83"/>
      <c r="GKN23" s="83"/>
      <c r="GKO23" s="83"/>
      <c r="GKP23" s="83"/>
      <c r="GKQ23" s="83"/>
      <c r="GKR23" s="83"/>
      <c r="GKS23" s="83"/>
      <c r="GKT23" s="83"/>
      <c r="GKU23" s="83"/>
      <c r="GKV23" s="83"/>
      <c r="GKW23" s="83"/>
      <c r="GKX23" s="83"/>
      <c r="GKY23" s="83"/>
      <c r="GKZ23" s="83"/>
      <c r="GLA23" s="83"/>
      <c r="GLB23" s="83"/>
      <c r="GLC23" s="83"/>
      <c r="GLD23" s="83"/>
      <c r="GLE23" s="83"/>
      <c r="GLF23" s="83"/>
      <c r="GLG23" s="83"/>
      <c r="GLH23" s="83"/>
      <c r="GLI23" s="83"/>
      <c r="GLJ23" s="83"/>
      <c r="GLK23" s="83"/>
      <c r="GLL23" s="83"/>
      <c r="GLM23" s="83"/>
      <c r="GLN23" s="83"/>
      <c r="GLO23" s="83"/>
      <c r="GLP23" s="83"/>
      <c r="GLQ23" s="83"/>
      <c r="GLR23" s="83"/>
      <c r="GLS23" s="83"/>
      <c r="GLT23" s="83"/>
      <c r="GLU23" s="83"/>
      <c r="GLV23" s="83"/>
      <c r="GLW23" s="83"/>
      <c r="GLX23" s="83"/>
      <c r="GLY23" s="83"/>
      <c r="GLZ23" s="83"/>
      <c r="GMA23" s="83"/>
      <c r="GMB23" s="83"/>
      <c r="GMC23" s="83"/>
      <c r="GMD23" s="83"/>
      <c r="GME23" s="83"/>
      <c r="GMF23" s="83"/>
      <c r="GMG23" s="83"/>
      <c r="GMH23" s="83"/>
      <c r="GMI23" s="83"/>
      <c r="GMJ23" s="83"/>
      <c r="GMK23" s="83"/>
      <c r="GML23" s="83"/>
      <c r="GMM23" s="83"/>
      <c r="GMN23" s="83"/>
      <c r="GMO23" s="83"/>
      <c r="GMP23" s="83"/>
      <c r="GMQ23" s="83"/>
      <c r="GMR23" s="83"/>
      <c r="GMS23" s="83"/>
      <c r="GMT23" s="83"/>
      <c r="GMU23" s="83"/>
      <c r="GMV23" s="83"/>
      <c r="GMW23" s="83"/>
      <c r="GMX23" s="83"/>
      <c r="GMY23" s="83"/>
      <c r="GMZ23" s="83"/>
      <c r="GNA23" s="83"/>
      <c r="GNB23" s="83"/>
      <c r="GNC23" s="83"/>
      <c r="GND23" s="83"/>
      <c r="GNE23" s="83"/>
      <c r="GNF23" s="83"/>
      <c r="GNG23" s="83"/>
      <c r="GNH23" s="83"/>
      <c r="GNI23" s="83"/>
      <c r="GNJ23" s="83"/>
      <c r="GNK23" s="83"/>
      <c r="GNL23" s="83"/>
      <c r="GNM23" s="83"/>
      <c r="GNN23" s="83"/>
      <c r="GNO23" s="83"/>
      <c r="GNP23" s="83"/>
      <c r="GNQ23" s="83"/>
      <c r="GNR23" s="83"/>
      <c r="GNS23" s="83"/>
      <c r="GNT23" s="83"/>
      <c r="GNU23" s="83"/>
      <c r="GNV23" s="83"/>
      <c r="GNW23" s="83"/>
      <c r="GNX23" s="83"/>
      <c r="GNY23" s="83"/>
      <c r="GNZ23" s="83"/>
      <c r="GOA23" s="83"/>
      <c r="GOB23" s="83"/>
      <c r="GOC23" s="83"/>
      <c r="GOD23" s="83"/>
      <c r="GOE23" s="83"/>
      <c r="GOF23" s="83"/>
      <c r="GOG23" s="83"/>
      <c r="GOH23" s="83"/>
      <c r="GOI23" s="83"/>
      <c r="GOJ23" s="83"/>
      <c r="GOK23" s="83"/>
      <c r="GOL23" s="83"/>
      <c r="GOM23" s="83"/>
      <c r="GON23" s="83"/>
      <c r="GOO23" s="83"/>
      <c r="GOP23" s="83"/>
      <c r="GOQ23" s="83"/>
      <c r="GOR23" s="83"/>
      <c r="GOS23" s="83"/>
      <c r="GOT23" s="83"/>
      <c r="GOU23" s="83"/>
      <c r="GOV23" s="83"/>
      <c r="GOW23" s="83"/>
      <c r="GOX23" s="83"/>
      <c r="GOY23" s="83"/>
      <c r="GOZ23" s="83"/>
      <c r="GPA23" s="83"/>
      <c r="GPB23" s="83"/>
      <c r="GPC23" s="83"/>
      <c r="GPD23" s="83"/>
      <c r="GPE23" s="83"/>
      <c r="GPF23" s="83"/>
      <c r="GPG23" s="83"/>
      <c r="GPH23" s="83"/>
      <c r="GPI23" s="83"/>
      <c r="GPJ23" s="83"/>
      <c r="GPK23" s="83"/>
      <c r="GPL23" s="83"/>
      <c r="GPM23" s="83"/>
      <c r="GPN23" s="83"/>
      <c r="GPO23" s="83"/>
      <c r="GPP23" s="83"/>
      <c r="GPQ23" s="83"/>
      <c r="GPR23" s="83"/>
      <c r="GPS23" s="83"/>
      <c r="GPT23" s="83"/>
      <c r="GPU23" s="83"/>
      <c r="GPV23" s="83"/>
      <c r="GPW23" s="83"/>
      <c r="GPX23" s="83"/>
      <c r="GPY23" s="83"/>
      <c r="GPZ23" s="83"/>
      <c r="GQA23" s="83"/>
      <c r="GQB23" s="83"/>
      <c r="GQC23" s="83"/>
      <c r="GQD23" s="83"/>
      <c r="GQE23" s="83"/>
      <c r="GQF23" s="83"/>
      <c r="GQG23" s="83"/>
      <c r="GQH23" s="83"/>
      <c r="GQI23" s="83"/>
      <c r="GQJ23" s="83"/>
      <c r="GQK23" s="83"/>
      <c r="GQL23" s="83"/>
      <c r="GQM23" s="83"/>
      <c r="GQN23" s="83"/>
      <c r="GQO23" s="83"/>
      <c r="GQP23" s="83"/>
      <c r="GQQ23" s="83"/>
      <c r="GQR23" s="83"/>
      <c r="GQS23" s="83"/>
      <c r="GQT23" s="83"/>
      <c r="GQU23" s="83"/>
      <c r="GQV23" s="83"/>
      <c r="GQW23" s="83"/>
      <c r="GQX23" s="83"/>
      <c r="GQY23" s="83"/>
      <c r="GQZ23" s="83"/>
      <c r="GRA23" s="83"/>
      <c r="GRB23" s="83"/>
      <c r="GRC23" s="83"/>
      <c r="GRD23" s="83"/>
      <c r="GRE23" s="83"/>
      <c r="GRF23" s="83"/>
      <c r="GRG23" s="83"/>
      <c r="GRH23" s="83"/>
      <c r="GRI23" s="83"/>
      <c r="GRJ23" s="83"/>
      <c r="GRK23" s="83"/>
      <c r="GRL23" s="83"/>
      <c r="GRM23" s="83"/>
      <c r="GRN23" s="83"/>
      <c r="GRO23" s="83"/>
      <c r="GRP23" s="83"/>
      <c r="GRQ23" s="83"/>
      <c r="GRR23" s="83"/>
      <c r="GRS23" s="83"/>
      <c r="GRT23" s="83"/>
      <c r="GRU23" s="83"/>
      <c r="GRV23" s="83"/>
      <c r="GRW23" s="83"/>
      <c r="GRX23" s="83"/>
      <c r="GRY23" s="83"/>
      <c r="GRZ23" s="83"/>
      <c r="GSA23" s="83"/>
      <c r="GSB23" s="83"/>
      <c r="GSC23" s="83"/>
      <c r="GSD23" s="83"/>
      <c r="GSE23" s="83"/>
      <c r="GSF23" s="83"/>
      <c r="GSG23" s="83"/>
      <c r="GSH23" s="83"/>
      <c r="GSI23" s="83"/>
      <c r="GSJ23" s="83"/>
      <c r="GSK23" s="83"/>
      <c r="GSL23" s="83"/>
      <c r="GSM23" s="83"/>
      <c r="GSN23" s="83"/>
      <c r="GSO23" s="83"/>
      <c r="GSP23" s="83"/>
      <c r="GSQ23" s="83"/>
      <c r="GSR23" s="83"/>
      <c r="GSS23" s="83"/>
      <c r="GST23" s="83"/>
      <c r="GSU23" s="83"/>
      <c r="GSV23" s="83"/>
      <c r="GSW23" s="83"/>
      <c r="GSX23" s="83"/>
      <c r="GSY23" s="83"/>
      <c r="GSZ23" s="83"/>
      <c r="GTA23" s="83"/>
      <c r="GTB23" s="83"/>
      <c r="GTC23" s="83"/>
      <c r="GTD23" s="83"/>
      <c r="GTE23" s="83"/>
      <c r="GTF23" s="83"/>
      <c r="GTG23" s="83"/>
      <c r="GTH23" s="83"/>
      <c r="GTI23" s="83"/>
      <c r="GTJ23" s="83"/>
      <c r="GTK23" s="83"/>
      <c r="GTL23" s="83"/>
      <c r="GTM23" s="83"/>
      <c r="GTN23" s="83"/>
      <c r="GTO23" s="83"/>
      <c r="GTP23" s="83"/>
      <c r="GTQ23" s="83"/>
      <c r="GTR23" s="83"/>
      <c r="GTS23" s="83"/>
      <c r="GTT23" s="83"/>
      <c r="GTU23" s="83"/>
      <c r="GTV23" s="83"/>
      <c r="GTW23" s="83"/>
      <c r="GTX23" s="83"/>
      <c r="GTY23" s="83"/>
      <c r="GTZ23" s="83"/>
      <c r="GUA23" s="83"/>
      <c r="GUB23" s="83"/>
      <c r="GUC23" s="83"/>
      <c r="GUD23" s="83"/>
      <c r="GUE23" s="83"/>
      <c r="GUF23" s="83"/>
      <c r="GUG23" s="83"/>
      <c r="GUH23" s="83"/>
      <c r="GUI23" s="83"/>
      <c r="GUJ23" s="83"/>
      <c r="GUK23" s="83"/>
      <c r="GUL23" s="83"/>
      <c r="GUM23" s="83"/>
      <c r="GUN23" s="83"/>
      <c r="GUO23" s="83"/>
      <c r="GUP23" s="83"/>
      <c r="GUQ23" s="83"/>
      <c r="GUR23" s="83"/>
      <c r="GUS23" s="83"/>
      <c r="GUT23" s="83"/>
      <c r="GUU23" s="83"/>
      <c r="GUV23" s="83"/>
      <c r="GUW23" s="83"/>
      <c r="GUX23" s="83"/>
      <c r="GUY23" s="83"/>
      <c r="GUZ23" s="83"/>
      <c r="GVA23" s="83"/>
      <c r="GVB23" s="83"/>
      <c r="GVC23" s="83"/>
      <c r="GVD23" s="83"/>
      <c r="GVE23" s="83"/>
      <c r="GVF23" s="83"/>
      <c r="GVG23" s="83"/>
      <c r="GVH23" s="83"/>
      <c r="GVI23" s="83"/>
      <c r="GVJ23" s="83"/>
      <c r="GVK23" s="83"/>
      <c r="GVL23" s="83"/>
      <c r="GVM23" s="83"/>
      <c r="GVN23" s="83"/>
      <c r="GVO23" s="83"/>
      <c r="GVP23" s="83"/>
      <c r="GVQ23" s="83"/>
      <c r="GVR23" s="83"/>
      <c r="GVS23" s="83"/>
      <c r="GVT23" s="83"/>
      <c r="GVU23" s="83"/>
      <c r="GVV23" s="83"/>
      <c r="GVW23" s="83"/>
      <c r="GVX23" s="83"/>
      <c r="GVY23" s="83"/>
      <c r="GVZ23" s="83"/>
      <c r="GWA23" s="83"/>
      <c r="GWB23" s="83"/>
      <c r="GWC23" s="83"/>
      <c r="GWD23" s="83"/>
      <c r="GWE23" s="83"/>
      <c r="GWF23" s="83"/>
      <c r="GWG23" s="83"/>
      <c r="GWH23" s="83"/>
      <c r="GWI23" s="83"/>
      <c r="GWJ23" s="83"/>
      <c r="GWK23" s="83"/>
      <c r="GWL23" s="83"/>
      <c r="GWM23" s="83"/>
      <c r="GWN23" s="83"/>
      <c r="GWO23" s="83"/>
      <c r="GWP23" s="83"/>
      <c r="GWQ23" s="83"/>
      <c r="GWR23" s="83"/>
      <c r="GWS23" s="83"/>
      <c r="GWT23" s="83"/>
      <c r="GWU23" s="83"/>
      <c r="GWV23" s="83"/>
      <c r="GWW23" s="83"/>
      <c r="GWX23" s="83"/>
      <c r="GWY23" s="83"/>
      <c r="GWZ23" s="83"/>
      <c r="GXA23" s="83"/>
      <c r="GXB23" s="83"/>
      <c r="GXC23" s="83"/>
      <c r="GXD23" s="83"/>
      <c r="GXE23" s="83"/>
      <c r="GXF23" s="83"/>
      <c r="GXG23" s="83"/>
      <c r="GXH23" s="83"/>
      <c r="GXI23" s="83"/>
      <c r="GXJ23" s="83"/>
      <c r="GXK23" s="83"/>
      <c r="GXL23" s="83"/>
      <c r="GXM23" s="83"/>
      <c r="GXN23" s="83"/>
      <c r="GXO23" s="83"/>
      <c r="GXP23" s="83"/>
      <c r="GXQ23" s="83"/>
      <c r="GXR23" s="83"/>
      <c r="GXS23" s="83"/>
      <c r="GXT23" s="83"/>
      <c r="GXU23" s="83"/>
      <c r="GXV23" s="83"/>
      <c r="GXW23" s="83"/>
      <c r="GXX23" s="83"/>
      <c r="GXY23" s="83"/>
      <c r="GXZ23" s="83"/>
      <c r="GYA23" s="83"/>
      <c r="GYB23" s="83"/>
      <c r="GYC23" s="83"/>
      <c r="GYD23" s="83"/>
      <c r="GYE23" s="83"/>
      <c r="GYF23" s="83"/>
      <c r="GYG23" s="83"/>
      <c r="GYH23" s="83"/>
      <c r="GYI23" s="83"/>
      <c r="GYJ23" s="83"/>
      <c r="GYK23" s="83"/>
      <c r="GYL23" s="83"/>
      <c r="GYM23" s="83"/>
      <c r="GYN23" s="83"/>
      <c r="GYO23" s="83"/>
      <c r="GYP23" s="83"/>
      <c r="GYQ23" s="83"/>
      <c r="GYR23" s="83"/>
      <c r="GYS23" s="83"/>
      <c r="GYT23" s="83"/>
      <c r="GYU23" s="83"/>
      <c r="GYV23" s="83"/>
      <c r="GYW23" s="83"/>
      <c r="GYX23" s="83"/>
      <c r="GYY23" s="83"/>
      <c r="GYZ23" s="83"/>
      <c r="GZA23" s="83"/>
      <c r="GZB23" s="83"/>
      <c r="GZC23" s="83"/>
      <c r="GZD23" s="83"/>
      <c r="GZE23" s="83"/>
      <c r="GZF23" s="83"/>
      <c r="GZG23" s="83"/>
      <c r="GZH23" s="83"/>
      <c r="GZI23" s="83"/>
      <c r="GZJ23" s="83"/>
      <c r="GZK23" s="83"/>
      <c r="GZL23" s="83"/>
      <c r="GZM23" s="83"/>
      <c r="GZN23" s="83"/>
      <c r="GZO23" s="83"/>
      <c r="GZP23" s="83"/>
      <c r="GZQ23" s="83"/>
      <c r="GZR23" s="83"/>
      <c r="GZS23" s="83"/>
      <c r="GZT23" s="83"/>
      <c r="GZU23" s="83"/>
      <c r="GZV23" s="83"/>
      <c r="GZW23" s="83"/>
      <c r="GZX23" s="83"/>
      <c r="GZY23" s="83"/>
      <c r="GZZ23" s="83"/>
      <c r="HAA23" s="83"/>
      <c r="HAB23" s="83"/>
      <c r="HAC23" s="83"/>
      <c r="HAD23" s="83"/>
      <c r="HAE23" s="83"/>
      <c r="HAF23" s="83"/>
      <c r="HAG23" s="83"/>
      <c r="HAH23" s="83"/>
      <c r="HAI23" s="83"/>
      <c r="HAJ23" s="83"/>
      <c r="HAK23" s="83"/>
      <c r="HAL23" s="83"/>
      <c r="HAM23" s="83"/>
      <c r="HAN23" s="83"/>
      <c r="HAO23" s="83"/>
      <c r="HAP23" s="83"/>
      <c r="HAQ23" s="83"/>
      <c r="HAR23" s="83"/>
      <c r="HAS23" s="83"/>
      <c r="HAT23" s="83"/>
      <c r="HAU23" s="83"/>
      <c r="HAV23" s="83"/>
      <c r="HAW23" s="83"/>
      <c r="HAX23" s="83"/>
      <c r="HAY23" s="83"/>
      <c r="HAZ23" s="83"/>
      <c r="HBA23" s="83"/>
      <c r="HBB23" s="83"/>
      <c r="HBC23" s="83"/>
      <c r="HBD23" s="83"/>
      <c r="HBE23" s="83"/>
      <c r="HBF23" s="83"/>
      <c r="HBG23" s="83"/>
      <c r="HBH23" s="83"/>
      <c r="HBI23" s="83"/>
      <c r="HBJ23" s="83"/>
      <c r="HBK23" s="83"/>
      <c r="HBL23" s="83"/>
      <c r="HBM23" s="83"/>
      <c r="HBN23" s="83"/>
      <c r="HBO23" s="83"/>
      <c r="HBP23" s="83"/>
      <c r="HBQ23" s="83"/>
      <c r="HBR23" s="83"/>
      <c r="HBS23" s="83"/>
      <c r="HBT23" s="83"/>
      <c r="HBU23" s="83"/>
      <c r="HBV23" s="83"/>
      <c r="HBW23" s="83"/>
      <c r="HBX23" s="83"/>
      <c r="HBY23" s="83"/>
      <c r="HBZ23" s="83"/>
      <c r="HCA23" s="83"/>
      <c r="HCB23" s="83"/>
      <c r="HCC23" s="83"/>
      <c r="HCD23" s="83"/>
      <c r="HCE23" s="83"/>
      <c r="HCF23" s="83"/>
      <c r="HCG23" s="83"/>
      <c r="HCH23" s="83"/>
      <c r="HCI23" s="83"/>
      <c r="HCJ23" s="83"/>
      <c r="HCK23" s="83"/>
      <c r="HCL23" s="83"/>
      <c r="HCM23" s="83"/>
      <c r="HCN23" s="83"/>
      <c r="HCO23" s="83"/>
      <c r="HCP23" s="83"/>
      <c r="HCQ23" s="83"/>
      <c r="HCR23" s="83"/>
      <c r="HCS23" s="83"/>
      <c r="HCT23" s="83"/>
      <c r="HCU23" s="83"/>
      <c r="HCV23" s="83"/>
      <c r="HCW23" s="83"/>
      <c r="HCX23" s="83"/>
      <c r="HCY23" s="83"/>
      <c r="HCZ23" s="83"/>
      <c r="HDA23" s="83"/>
      <c r="HDB23" s="83"/>
      <c r="HDC23" s="83"/>
      <c r="HDD23" s="83"/>
      <c r="HDE23" s="83"/>
      <c r="HDF23" s="83"/>
      <c r="HDG23" s="83"/>
      <c r="HDH23" s="83"/>
      <c r="HDI23" s="83"/>
      <c r="HDJ23" s="83"/>
      <c r="HDK23" s="83"/>
      <c r="HDL23" s="83"/>
      <c r="HDM23" s="83"/>
      <c r="HDN23" s="83"/>
      <c r="HDO23" s="83"/>
      <c r="HDP23" s="83"/>
      <c r="HDQ23" s="83"/>
      <c r="HDR23" s="83"/>
      <c r="HDS23" s="83"/>
      <c r="HDT23" s="83"/>
      <c r="HDU23" s="83"/>
      <c r="HDV23" s="83"/>
      <c r="HDW23" s="83"/>
      <c r="HDX23" s="83"/>
      <c r="HDY23" s="83"/>
      <c r="HDZ23" s="83"/>
      <c r="HEA23" s="83"/>
      <c r="HEB23" s="83"/>
      <c r="HEC23" s="83"/>
      <c r="HED23" s="83"/>
      <c r="HEE23" s="83"/>
      <c r="HEF23" s="83"/>
      <c r="HEG23" s="83"/>
      <c r="HEH23" s="83"/>
      <c r="HEI23" s="83"/>
      <c r="HEJ23" s="83"/>
      <c r="HEK23" s="83"/>
      <c r="HEL23" s="83"/>
      <c r="HEM23" s="83"/>
      <c r="HEN23" s="83"/>
      <c r="HEO23" s="83"/>
      <c r="HEP23" s="83"/>
      <c r="HEQ23" s="83"/>
      <c r="HER23" s="83"/>
      <c r="HES23" s="83"/>
      <c r="HET23" s="83"/>
      <c r="HEU23" s="83"/>
      <c r="HEV23" s="83"/>
      <c r="HEW23" s="83"/>
      <c r="HEX23" s="83"/>
      <c r="HEY23" s="83"/>
      <c r="HEZ23" s="83"/>
      <c r="HFA23" s="83"/>
      <c r="HFB23" s="83"/>
      <c r="HFC23" s="83"/>
      <c r="HFD23" s="83"/>
      <c r="HFE23" s="83"/>
      <c r="HFF23" s="83"/>
      <c r="HFG23" s="83"/>
      <c r="HFH23" s="83"/>
      <c r="HFI23" s="83"/>
      <c r="HFJ23" s="83"/>
      <c r="HFK23" s="83"/>
      <c r="HFL23" s="83"/>
      <c r="HFM23" s="83"/>
      <c r="HFN23" s="83"/>
      <c r="HFO23" s="83"/>
      <c r="HFP23" s="83"/>
      <c r="HFQ23" s="83"/>
      <c r="HFR23" s="83"/>
      <c r="HFS23" s="83"/>
      <c r="HFT23" s="83"/>
      <c r="HFU23" s="83"/>
      <c r="HFV23" s="83"/>
      <c r="HFW23" s="83"/>
      <c r="HFX23" s="83"/>
      <c r="HFY23" s="83"/>
      <c r="HFZ23" s="83"/>
      <c r="HGA23" s="83"/>
      <c r="HGB23" s="83"/>
      <c r="HGC23" s="83"/>
      <c r="HGD23" s="83"/>
      <c r="HGE23" s="83"/>
      <c r="HGF23" s="83"/>
      <c r="HGG23" s="83"/>
      <c r="HGH23" s="83"/>
      <c r="HGI23" s="83"/>
      <c r="HGJ23" s="83"/>
      <c r="HGK23" s="83"/>
      <c r="HGL23" s="83"/>
      <c r="HGM23" s="83"/>
      <c r="HGN23" s="83"/>
      <c r="HGO23" s="83"/>
      <c r="HGP23" s="83"/>
      <c r="HGQ23" s="83"/>
      <c r="HGR23" s="83"/>
      <c r="HGS23" s="83"/>
      <c r="HGT23" s="83"/>
      <c r="HGU23" s="83"/>
      <c r="HGV23" s="83"/>
      <c r="HGW23" s="83"/>
      <c r="HGX23" s="83"/>
      <c r="HGY23" s="83"/>
      <c r="HGZ23" s="83"/>
      <c r="HHA23" s="83"/>
      <c r="HHB23" s="83"/>
      <c r="HHC23" s="83"/>
      <c r="HHD23" s="83"/>
      <c r="HHE23" s="83"/>
      <c r="HHF23" s="83"/>
      <c r="HHG23" s="83"/>
      <c r="HHH23" s="83"/>
      <c r="HHI23" s="83"/>
      <c r="HHJ23" s="83"/>
      <c r="HHK23" s="83"/>
      <c r="HHL23" s="83"/>
      <c r="HHM23" s="83"/>
      <c r="HHN23" s="83"/>
      <c r="HHO23" s="83"/>
      <c r="HHP23" s="83"/>
      <c r="HHQ23" s="83"/>
      <c r="HHR23" s="83"/>
      <c r="HHS23" s="83"/>
      <c r="HHT23" s="83"/>
      <c r="HHU23" s="83"/>
      <c r="HHV23" s="83"/>
      <c r="HHW23" s="83"/>
      <c r="HHX23" s="83"/>
      <c r="HHY23" s="83"/>
      <c r="HHZ23" s="83"/>
      <c r="HIA23" s="83"/>
      <c r="HIB23" s="83"/>
      <c r="HIC23" s="83"/>
      <c r="HID23" s="83"/>
      <c r="HIE23" s="83"/>
      <c r="HIF23" s="83"/>
      <c r="HIG23" s="83"/>
      <c r="HIH23" s="83"/>
      <c r="HII23" s="83"/>
      <c r="HIJ23" s="83"/>
      <c r="HIK23" s="83"/>
      <c r="HIL23" s="83"/>
      <c r="HIM23" s="83"/>
      <c r="HIN23" s="83"/>
      <c r="HIO23" s="83"/>
      <c r="HIP23" s="83"/>
      <c r="HIQ23" s="83"/>
      <c r="HIR23" s="83"/>
      <c r="HIS23" s="83"/>
      <c r="HIT23" s="83"/>
      <c r="HIU23" s="83"/>
      <c r="HIV23" s="83"/>
      <c r="HIW23" s="83"/>
      <c r="HIX23" s="83"/>
      <c r="HIY23" s="83"/>
      <c r="HIZ23" s="83"/>
      <c r="HJA23" s="83"/>
      <c r="HJB23" s="83"/>
      <c r="HJC23" s="83"/>
      <c r="HJD23" s="83"/>
      <c r="HJE23" s="83"/>
      <c r="HJF23" s="83"/>
      <c r="HJG23" s="83"/>
      <c r="HJH23" s="83"/>
      <c r="HJI23" s="83"/>
      <c r="HJJ23" s="83"/>
      <c r="HJK23" s="83"/>
      <c r="HJL23" s="83"/>
      <c r="HJM23" s="83"/>
      <c r="HJN23" s="83"/>
      <c r="HJO23" s="83"/>
      <c r="HJP23" s="83"/>
      <c r="HJQ23" s="83"/>
      <c r="HJR23" s="83"/>
      <c r="HJS23" s="83"/>
      <c r="HJT23" s="83"/>
      <c r="HJU23" s="83"/>
      <c r="HJV23" s="83"/>
      <c r="HJW23" s="83"/>
      <c r="HJX23" s="83"/>
      <c r="HJY23" s="83"/>
      <c r="HJZ23" s="83"/>
      <c r="HKA23" s="83"/>
      <c r="HKB23" s="83"/>
      <c r="HKC23" s="83"/>
      <c r="HKD23" s="83"/>
      <c r="HKE23" s="83"/>
      <c r="HKF23" s="83"/>
      <c r="HKG23" s="83"/>
      <c r="HKH23" s="83"/>
      <c r="HKI23" s="83"/>
      <c r="HKJ23" s="83"/>
      <c r="HKK23" s="83"/>
      <c r="HKL23" s="83"/>
      <c r="HKM23" s="83"/>
      <c r="HKN23" s="83"/>
      <c r="HKO23" s="83"/>
      <c r="HKP23" s="83"/>
      <c r="HKQ23" s="83"/>
      <c r="HKR23" s="83"/>
      <c r="HKS23" s="83"/>
      <c r="HKT23" s="83"/>
      <c r="HKU23" s="83"/>
      <c r="HKV23" s="83"/>
      <c r="HKW23" s="83"/>
      <c r="HKX23" s="83"/>
      <c r="HKY23" s="83"/>
      <c r="HKZ23" s="83"/>
      <c r="HLA23" s="83"/>
      <c r="HLB23" s="83"/>
      <c r="HLC23" s="83"/>
      <c r="HLD23" s="83"/>
      <c r="HLE23" s="83"/>
      <c r="HLF23" s="83"/>
      <c r="HLG23" s="83"/>
      <c r="HLH23" s="83"/>
      <c r="HLI23" s="83"/>
      <c r="HLJ23" s="83"/>
      <c r="HLK23" s="83"/>
      <c r="HLL23" s="83"/>
      <c r="HLM23" s="83"/>
      <c r="HLN23" s="83"/>
      <c r="HLO23" s="83"/>
      <c r="HLP23" s="83"/>
      <c r="HLQ23" s="83"/>
      <c r="HLR23" s="83"/>
      <c r="HLS23" s="83"/>
      <c r="HLT23" s="83"/>
      <c r="HLU23" s="83"/>
      <c r="HLV23" s="83"/>
      <c r="HLW23" s="83"/>
      <c r="HLX23" s="83"/>
      <c r="HLY23" s="83"/>
      <c r="HLZ23" s="83"/>
      <c r="HMA23" s="83"/>
      <c r="HMB23" s="83"/>
      <c r="HMC23" s="83"/>
      <c r="HMD23" s="83"/>
      <c r="HME23" s="83"/>
      <c r="HMF23" s="83"/>
      <c r="HMG23" s="83"/>
      <c r="HMH23" s="83"/>
      <c r="HMI23" s="83"/>
      <c r="HMJ23" s="83"/>
      <c r="HMK23" s="83"/>
      <c r="HML23" s="83"/>
      <c r="HMM23" s="83"/>
      <c r="HMN23" s="83"/>
      <c r="HMO23" s="83"/>
      <c r="HMP23" s="83"/>
      <c r="HMQ23" s="83"/>
      <c r="HMR23" s="83"/>
      <c r="HMS23" s="83"/>
      <c r="HMT23" s="83"/>
      <c r="HMU23" s="83"/>
      <c r="HMV23" s="83"/>
      <c r="HMW23" s="83"/>
      <c r="HMX23" s="83"/>
      <c r="HMY23" s="83"/>
      <c r="HMZ23" s="83"/>
      <c r="HNA23" s="83"/>
      <c r="HNB23" s="83"/>
      <c r="HNC23" s="83"/>
      <c r="HND23" s="83"/>
      <c r="HNE23" s="83"/>
      <c r="HNF23" s="83"/>
      <c r="HNG23" s="83"/>
      <c r="HNH23" s="83"/>
      <c r="HNI23" s="83"/>
      <c r="HNJ23" s="83"/>
      <c r="HNK23" s="83"/>
      <c r="HNL23" s="83"/>
      <c r="HNM23" s="83"/>
      <c r="HNN23" s="83"/>
      <c r="HNO23" s="83"/>
      <c r="HNP23" s="83"/>
      <c r="HNQ23" s="83"/>
      <c r="HNR23" s="83"/>
      <c r="HNS23" s="83"/>
      <c r="HNT23" s="83"/>
      <c r="HNU23" s="83"/>
      <c r="HNV23" s="83"/>
      <c r="HNW23" s="83"/>
      <c r="HNX23" s="83"/>
      <c r="HNY23" s="83"/>
      <c r="HNZ23" s="83"/>
      <c r="HOA23" s="83"/>
      <c r="HOB23" s="83"/>
      <c r="HOC23" s="83"/>
      <c r="HOD23" s="83"/>
      <c r="HOE23" s="83"/>
      <c r="HOF23" s="83"/>
      <c r="HOG23" s="83"/>
      <c r="HOH23" s="83"/>
      <c r="HOI23" s="83"/>
      <c r="HOJ23" s="83"/>
      <c r="HOK23" s="83"/>
      <c r="HOL23" s="83"/>
      <c r="HOM23" s="83"/>
      <c r="HON23" s="83"/>
      <c r="HOO23" s="83"/>
      <c r="HOP23" s="83"/>
      <c r="HOQ23" s="83"/>
      <c r="HOR23" s="83"/>
      <c r="HOS23" s="83"/>
      <c r="HOT23" s="83"/>
      <c r="HOU23" s="83"/>
      <c r="HOV23" s="83"/>
      <c r="HOW23" s="83"/>
      <c r="HOX23" s="83"/>
      <c r="HOY23" s="83"/>
      <c r="HOZ23" s="83"/>
      <c r="HPA23" s="83"/>
      <c r="HPB23" s="83"/>
      <c r="HPC23" s="83"/>
      <c r="HPD23" s="83"/>
      <c r="HPE23" s="83"/>
      <c r="HPF23" s="83"/>
      <c r="HPG23" s="83"/>
      <c r="HPH23" s="83"/>
      <c r="HPI23" s="83"/>
      <c r="HPJ23" s="83"/>
      <c r="HPK23" s="83"/>
      <c r="HPL23" s="83"/>
      <c r="HPM23" s="83"/>
      <c r="HPN23" s="83"/>
      <c r="HPO23" s="83"/>
      <c r="HPP23" s="83"/>
      <c r="HPQ23" s="83"/>
      <c r="HPR23" s="83"/>
      <c r="HPS23" s="83"/>
      <c r="HPT23" s="83"/>
      <c r="HPU23" s="83"/>
      <c r="HPV23" s="83"/>
      <c r="HPW23" s="83"/>
      <c r="HPX23" s="83"/>
      <c r="HPY23" s="83"/>
      <c r="HPZ23" s="83"/>
      <c r="HQA23" s="83"/>
      <c r="HQB23" s="83"/>
      <c r="HQC23" s="83"/>
      <c r="HQD23" s="83"/>
      <c r="HQE23" s="83"/>
      <c r="HQF23" s="83"/>
      <c r="HQG23" s="83"/>
      <c r="HQH23" s="83"/>
      <c r="HQI23" s="83"/>
      <c r="HQJ23" s="83"/>
      <c r="HQK23" s="83"/>
      <c r="HQL23" s="83"/>
      <c r="HQM23" s="83"/>
      <c r="HQN23" s="83"/>
      <c r="HQO23" s="83"/>
      <c r="HQP23" s="83"/>
      <c r="HQQ23" s="83"/>
      <c r="HQR23" s="83"/>
      <c r="HQS23" s="83"/>
      <c r="HQT23" s="83"/>
      <c r="HQU23" s="83"/>
      <c r="HQV23" s="83"/>
      <c r="HQW23" s="83"/>
      <c r="HQX23" s="83"/>
      <c r="HQY23" s="83"/>
      <c r="HQZ23" s="83"/>
      <c r="HRA23" s="83"/>
      <c r="HRB23" s="83"/>
      <c r="HRC23" s="83"/>
      <c r="HRD23" s="83"/>
      <c r="HRE23" s="83"/>
      <c r="HRF23" s="83"/>
      <c r="HRG23" s="83"/>
      <c r="HRH23" s="83"/>
      <c r="HRI23" s="83"/>
      <c r="HRJ23" s="83"/>
      <c r="HRK23" s="83"/>
      <c r="HRL23" s="83"/>
      <c r="HRM23" s="83"/>
      <c r="HRN23" s="83"/>
      <c r="HRO23" s="83"/>
      <c r="HRP23" s="83"/>
      <c r="HRQ23" s="83"/>
      <c r="HRR23" s="83"/>
      <c r="HRS23" s="83"/>
      <c r="HRT23" s="83"/>
      <c r="HRU23" s="83"/>
      <c r="HRV23" s="83"/>
      <c r="HRW23" s="83"/>
      <c r="HRX23" s="83"/>
      <c r="HRY23" s="83"/>
      <c r="HRZ23" s="83"/>
      <c r="HSA23" s="83"/>
      <c r="HSB23" s="83"/>
      <c r="HSC23" s="83"/>
      <c r="HSD23" s="83"/>
      <c r="HSE23" s="83"/>
      <c r="HSF23" s="83"/>
      <c r="HSG23" s="83"/>
      <c r="HSH23" s="83"/>
      <c r="HSI23" s="83"/>
      <c r="HSJ23" s="83"/>
      <c r="HSK23" s="83"/>
      <c r="HSL23" s="83"/>
      <c r="HSM23" s="83"/>
      <c r="HSN23" s="83"/>
      <c r="HSO23" s="83"/>
      <c r="HSP23" s="83"/>
      <c r="HSQ23" s="83"/>
      <c r="HSR23" s="83"/>
      <c r="HSS23" s="83"/>
      <c r="HST23" s="83"/>
      <c r="HSU23" s="83"/>
      <c r="HSV23" s="83"/>
      <c r="HSW23" s="83"/>
      <c r="HSX23" s="83"/>
      <c r="HSY23" s="83"/>
      <c r="HSZ23" s="83"/>
      <c r="HTA23" s="83"/>
      <c r="HTB23" s="83"/>
      <c r="HTC23" s="83"/>
      <c r="HTD23" s="83"/>
      <c r="HTE23" s="83"/>
      <c r="HTF23" s="83"/>
      <c r="HTG23" s="83"/>
      <c r="HTH23" s="83"/>
      <c r="HTI23" s="83"/>
      <c r="HTJ23" s="83"/>
      <c r="HTK23" s="83"/>
      <c r="HTL23" s="83"/>
      <c r="HTM23" s="83"/>
      <c r="HTN23" s="83"/>
      <c r="HTO23" s="83"/>
      <c r="HTP23" s="83"/>
      <c r="HTQ23" s="83"/>
      <c r="HTR23" s="83"/>
      <c r="HTS23" s="83"/>
      <c r="HTT23" s="83"/>
      <c r="HTU23" s="83"/>
      <c r="HTV23" s="83"/>
      <c r="HTW23" s="83"/>
      <c r="HTX23" s="83"/>
      <c r="HTY23" s="83"/>
      <c r="HTZ23" s="83"/>
      <c r="HUA23" s="83"/>
      <c r="HUB23" s="83"/>
      <c r="HUC23" s="83"/>
      <c r="HUD23" s="83"/>
      <c r="HUE23" s="83"/>
      <c r="HUF23" s="83"/>
      <c r="HUG23" s="83"/>
      <c r="HUH23" s="83"/>
      <c r="HUI23" s="83"/>
      <c r="HUJ23" s="83"/>
      <c r="HUK23" s="83"/>
      <c r="HUL23" s="83"/>
      <c r="HUM23" s="83"/>
      <c r="HUN23" s="83"/>
      <c r="HUO23" s="83"/>
      <c r="HUP23" s="83"/>
      <c r="HUQ23" s="83"/>
      <c r="HUR23" s="83"/>
      <c r="HUS23" s="83"/>
      <c r="HUT23" s="83"/>
      <c r="HUU23" s="83"/>
      <c r="HUV23" s="83"/>
      <c r="HUW23" s="83"/>
      <c r="HUX23" s="83"/>
      <c r="HUY23" s="83"/>
      <c r="HUZ23" s="83"/>
      <c r="HVA23" s="83"/>
      <c r="HVB23" s="83"/>
      <c r="HVC23" s="83"/>
      <c r="HVD23" s="83"/>
      <c r="HVE23" s="83"/>
      <c r="HVF23" s="83"/>
      <c r="HVG23" s="83"/>
      <c r="HVH23" s="83"/>
      <c r="HVI23" s="83"/>
      <c r="HVJ23" s="83"/>
      <c r="HVK23" s="83"/>
      <c r="HVL23" s="83"/>
      <c r="HVM23" s="83"/>
      <c r="HVN23" s="83"/>
      <c r="HVO23" s="83"/>
      <c r="HVP23" s="83"/>
      <c r="HVQ23" s="83"/>
      <c r="HVR23" s="83"/>
      <c r="HVS23" s="83"/>
      <c r="HVT23" s="83"/>
      <c r="HVU23" s="83"/>
      <c r="HVV23" s="83"/>
      <c r="HVW23" s="83"/>
      <c r="HVX23" s="83"/>
      <c r="HVY23" s="83"/>
      <c r="HVZ23" s="83"/>
      <c r="HWA23" s="83"/>
      <c r="HWB23" s="83"/>
      <c r="HWC23" s="83"/>
      <c r="HWD23" s="83"/>
      <c r="HWE23" s="83"/>
      <c r="HWF23" s="83"/>
      <c r="HWG23" s="83"/>
      <c r="HWH23" s="83"/>
      <c r="HWI23" s="83"/>
      <c r="HWJ23" s="83"/>
      <c r="HWK23" s="83"/>
      <c r="HWL23" s="83"/>
      <c r="HWM23" s="83"/>
      <c r="HWN23" s="83"/>
      <c r="HWO23" s="83"/>
      <c r="HWP23" s="83"/>
      <c r="HWQ23" s="83"/>
      <c r="HWR23" s="83"/>
      <c r="HWS23" s="83"/>
      <c r="HWT23" s="83"/>
      <c r="HWU23" s="83"/>
      <c r="HWV23" s="83"/>
      <c r="HWW23" s="83"/>
      <c r="HWX23" s="83"/>
      <c r="HWY23" s="83"/>
      <c r="HWZ23" s="83"/>
      <c r="HXA23" s="83"/>
      <c r="HXB23" s="83"/>
      <c r="HXC23" s="83"/>
      <c r="HXD23" s="83"/>
      <c r="HXE23" s="83"/>
      <c r="HXF23" s="83"/>
      <c r="HXG23" s="83"/>
      <c r="HXH23" s="83"/>
      <c r="HXI23" s="83"/>
      <c r="HXJ23" s="83"/>
      <c r="HXK23" s="83"/>
      <c r="HXL23" s="83"/>
      <c r="HXM23" s="83"/>
      <c r="HXN23" s="83"/>
      <c r="HXO23" s="83"/>
      <c r="HXP23" s="83"/>
      <c r="HXQ23" s="83"/>
      <c r="HXR23" s="83"/>
      <c r="HXS23" s="83"/>
      <c r="HXT23" s="83"/>
      <c r="HXU23" s="83"/>
      <c r="HXV23" s="83"/>
      <c r="HXW23" s="83"/>
      <c r="HXX23" s="83"/>
      <c r="HXY23" s="83"/>
      <c r="HXZ23" s="83"/>
      <c r="HYA23" s="83"/>
      <c r="HYB23" s="83"/>
      <c r="HYC23" s="83"/>
      <c r="HYD23" s="83"/>
      <c r="HYE23" s="83"/>
      <c r="HYF23" s="83"/>
      <c r="HYG23" s="83"/>
      <c r="HYH23" s="83"/>
      <c r="HYI23" s="83"/>
      <c r="HYJ23" s="83"/>
      <c r="HYK23" s="83"/>
      <c r="HYL23" s="83"/>
      <c r="HYM23" s="83"/>
      <c r="HYN23" s="83"/>
      <c r="HYO23" s="83"/>
      <c r="HYP23" s="83"/>
      <c r="HYQ23" s="83"/>
      <c r="HYR23" s="83"/>
      <c r="HYS23" s="83"/>
      <c r="HYT23" s="83"/>
      <c r="HYU23" s="83"/>
      <c r="HYV23" s="83"/>
      <c r="HYW23" s="83"/>
      <c r="HYX23" s="83"/>
      <c r="HYY23" s="83"/>
      <c r="HYZ23" s="83"/>
      <c r="HZA23" s="83"/>
      <c r="HZB23" s="83"/>
      <c r="HZC23" s="83"/>
      <c r="HZD23" s="83"/>
      <c r="HZE23" s="83"/>
      <c r="HZF23" s="83"/>
      <c r="HZG23" s="83"/>
      <c r="HZH23" s="83"/>
      <c r="HZI23" s="83"/>
      <c r="HZJ23" s="83"/>
      <c r="HZK23" s="83"/>
      <c r="HZL23" s="83"/>
      <c r="HZM23" s="83"/>
      <c r="HZN23" s="83"/>
      <c r="HZO23" s="83"/>
      <c r="HZP23" s="83"/>
      <c r="HZQ23" s="83"/>
      <c r="HZR23" s="83"/>
      <c r="HZS23" s="83"/>
      <c r="HZT23" s="83"/>
      <c r="HZU23" s="83"/>
      <c r="HZV23" s="83"/>
      <c r="HZW23" s="83"/>
      <c r="HZX23" s="83"/>
      <c r="HZY23" s="83"/>
      <c r="HZZ23" s="83"/>
      <c r="IAA23" s="83"/>
      <c r="IAB23" s="83"/>
      <c r="IAC23" s="83"/>
      <c r="IAD23" s="83"/>
      <c r="IAE23" s="83"/>
      <c r="IAF23" s="83"/>
      <c r="IAG23" s="83"/>
      <c r="IAH23" s="83"/>
      <c r="IAI23" s="83"/>
      <c r="IAJ23" s="83"/>
      <c r="IAK23" s="83"/>
      <c r="IAL23" s="83"/>
      <c r="IAM23" s="83"/>
      <c r="IAN23" s="83"/>
      <c r="IAO23" s="83"/>
      <c r="IAP23" s="83"/>
      <c r="IAQ23" s="83"/>
      <c r="IAR23" s="83"/>
      <c r="IAS23" s="83"/>
      <c r="IAT23" s="83"/>
      <c r="IAU23" s="83"/>
      <c r="IAV23" s="83"/>
      <c r="IAW23" s="83"/>
      <c r="IAX23" s="83"/>
      <c r="IAY23" s="83"/>
      <c r="IAZ23" s="83"/>
      <c r="IBA23" s="83"/>
      <c r="IBB23" s="83"/>
      <c r="IBC23" s="83"/>
      <c r="IBD23" s="83"/>
      <c r="IBE23" s="83"/>
      <c r="IBF23" s="83"/>
      <c r="IBG23" s="83"/>
      <c r="IBH23" s="83"/>
      <c r="IBI23" s="83"/>
      <c r="IBJ23" s="83"/>
      <c r="IBK23" s="83"/>
      <c r="IBL23" s="83"/>
      <c r="IBM23" s="83"/>
      <c r="IBN23" s="83"/>
      <c r="IBO23" s="83"/>
      <c r="IBP23" s="83"/>
      <c r="IBQ23" s="83"/>
      <c r="IBR23" s="83"/>
      <c r="IBS23" s="83"/>
      <c r="IBT23" s="83"/>
      <c r="IBU23" s="83"/>
      <c r="IBV23" s="83"/>
      <c r="IBW23" s="83"/>
      <c r="IBX23" s="83"/>
      <c r="IBY23" s="83"/>
      <c r="IBZ23" s="83"/>
      <c r="ICA23" s="83"/>
      <c r="ICB23" s="83"/>
      <c r="ICC23" s="83"/>
      <c r="ICD23" s="83"/>
      <c r="ICE23" s="83"/>
      <c r="ICF23" s="83"/>
      <c r="ICG23" s="83"/>
      <c r="ICH23" s="83"/>
      <c r="ICI23" s="83"/>
      <c r="ICJ23" s="83"/>
      <c r="ICK23" s="83"/>
      <c r="ICL23" s="83"/>
      <c r="ICM23" s="83"/>
      <c r="ICN23" s="83"/>
      <c r="ICO23" s="83"/>
      <c r="ICP23" s="83"/>
      <c r="ICQ23" s="83"/>
      <c r="ICR23" s="83"/>
      <c r="ICS23" s="83"/>
      <c r="ICT23" s="83"/>
      <c r="ICU23" s="83"/>
      <c r="ICV23" s="83"/>
      <c r="ICW23" s="83"/>
      <c r="ICX23" s="83"/>
      <c r="ICY23" s="83"/>
      <c r="ICZ23" s="83"/>
      <c r="IDA23" s="83"/>
      <c r="IDB23" s="83"/>
      <c r="IDC23" s="83"/>
      <c r="IDD23" s="83"/>
      <c r="IDE23" s="83"/>
      <c r="IDF23" s="83"/>
      <c r="IDG23" s="83"/>
      <c r="IDH23" s="83"/>
      <c r="IDI23" s="83"/>
      <c r="IDJ23" s="83"/>
      <c r="IDK23" s="83"/>
      <c r="IDL23" s="83"/>
      <c r="IDM23" s="83"/>
      <c r="IDN23" s="83"/>
      <c r="IDO23" s="83"/>
      <c r="IDP23" s="83"/>
      <c r="IDQ23" s="83"/>
      <c r="IDR23" s="83"/>
      <c r="IDS23" s="83"/>
      <c r="IDT23" s="83"/>
      <c r="IDU23" s="83"/>
      <c r="IDV23" s="83"/>
      <c r="IDW23" s="83"/>
      <c r="IDX23" s="83"/>
      <c r="IDY23" s="83"/>
      <c r="IDZ23" s="83"/>
      <c r="IEA23" s="83"/>
      <c r="IEB23" s="83"/>
      <c r="IEC23" s="83"/>
      <c r="IED23" s="83"/>
      <c r="IEE23" s="83"/>
      <c r="IEF23" s="83"/>
      <c r="IEG23" s="83"/>
      <c r="IEH23" s="83"/>
      <c r="IEI23" s="83"/>
      <c r="IEJ23" s="83"/>
      <c r="IEK23" s="83"/>
      <c r="IEL23" s="83"/>
      <c r="IEM23" s="83"/>
      <c r="IEN23" s="83"/>
      <c r="IEO23" s="83"/>
      <c r="IEP23" s="83"/>
      <c r="IEQ23" s="83"/>
      <c r="IER23" s="83"/>
      <c r="IES23" s="83"/>
      <c r="IET23" s="83"/>
      <c r="IEU23" s="83"/>
      <c r="IEV23" s="83"/>
      <c r="IEW23" s="83"/>
      <c r="IEX23" s="83"/>
      <c r="IEY23" s="83"/>
      <c r="IEZ23" s="83"/>
      <c r="IFA23" s="83"/>
      <c r="IFB23" s="83"/>
      <c r="IFC23" s="83"/>
      <c r="IFD23" s="83"/>
      <c r="IFE23" s="83"/>
      <c r="IFF23" s="83"/>
      <c r="IFG23" s="83"/>
      <c r="IFH23" s="83"/>
      <c r="IFI23" s="83"/>
      <c r="IFJ23" s="83"/>
      <c r="IFK23" s="83"/>
      <c r="IFL23" s="83"/>
      <c r="IFM23" s="83"/>
      <c r="IFN23" s="83"/>
      <c r="IFO23" s="83"/>
      <c r="IFP23" s="83"/>
      <c r="IFQ23" s="83"/>
      <c r="IFR23" s="83"/>
      <c r="IFS23" s="83"/>
      <c r="IFT23" s="83"/>
      <c r="IFU23" s="83"/>
      <c r="IFV23" s="83"/>
      <c r="IFW23" s="83"/>
      <c r="IFX23" s="83"/>
      <c r="IFY23" s="83"/>
      <c r="IFZ23" s="83"/>
      <c r="IGA23" s="83"/>
      <c r="IGB23" s="83"/>
      <c r="IGC23" s="83"/>
      <c r="IGD23" s="83"/>
      <c r="IGE23" s="83"/>
      <c r="IGF23" s="83"/>
      <c r="IGG23" s="83"/>
      <c r="IGH23" s="83"/>
      <c r="IGI23" s="83"/>
      <c r="IGJ23" s="83"/>
      <c r="IGK23" s="83"/>
      <c r="IGL23" s="83"/>
      <c r="IGM23" s="83"/>
      <c r="IGN23" s="83"/>
      <c r="IGO23" s="83"/>
      <c r="IGP23" s="83"/>
      <c r="IGQ23" s="83"/>
      <c r="IGR23" s="83"/>
      <c r="IGS23" s="83"/>
      <c r="IGT23" s="83"/>
      <c r="IGU23" s="83"/>
      <c r="IGV23" s="83"/>
      <c r="IGW23" s="83"/>
      <c r="IGX23" s="83"/>
      <c r="IGY23" s="83"/>
      <c r="IGZ23" s="83"/>
      <c r="IHA23" s="83"/>
      <c r="IHB23" s="83"/>
      <c r="IHC23" s="83"/>
      <c r="IHD23" s="83"/>
      <c r="IHE23" s="83"/>
      <c r="IHF23" s="83"/>
      <c r="IHG23" s="83"/>
      <c r="IHH23" s="83"/>
      <c r="IHI23" s="83"/>
      <c r="IHJ23" s="83"/>
      <c r="IHK23" s="83"/>
      <c r="IHL23" s="83"/>
      <c r="IHM23" s="83"/>
      <c r="IHN23" s="83"/>
      <c r="IHO23" s="83"/>
      <c r="IHP23" s="83"/>
      <c r="IHQ23" s="83"/>
      <c r="IHR23" s="83"/>
      <c r="IHS23" s="83"/>
      <c r="IHT23" s="83"/>
      <c r="IHU23" s="83"/>
      <c r="IHV23" s="83"/>
      <c r="IHW23" s="83"/>
      <c r="IHX23" s="83"/>
      <c r="IHY23" s="83"/>
      <c r="IHZ23" s="83"/>
      <c r="IIA23" s="83"/>
      <c r="IIB23" s="83"/>
      <c r="IIC23" s="83"/>
      <c r="IID23" s="83"/>
      <c r="IIE23" s="83"/>
      <c r="IIF23" s="83"/>
      <c r="IIG23" s="83"/>
      <c r="IIH23" s="83"/>
      <c r="III23" s="83"/>
      <c r="IIJ23" s="83"/>
      <c r="IIK23" s="83"/>
      <c r="IIL23" s="83"/>
      <c r="IIM23" s="83"/>
      <c r="IIN23" s="83"/>
      <c r="IIO23" s="83"/>
      <c r="IIP23" s="83"/>
      <c r="IIQ23" s="83"/>
      <c r="IIR23" s="83"/>
      <c r="IIS23" s="83"/>
      <c r="IIT23" s="83"/>
      <c r="IIU23" s="83"/>
      <c r="IIV23" s="83"/>
      <c r="IIW23" s="83"/>
      <c r="IIX23" s="83"/>
      <c r="IIY23" s="83"/>
      <c r="IIZ23" s="83"/>
      <c r="IJA23" s="83"/>
      <c r="IJB23" s="83"/>
      <c r="IJC23" s="83"/>
      <c r="IJD23" s="83"/>
      <c r="IJE23" s="83"/>
      <c r="IJF23" s="83"/>
      <c r="IJG23" s="83"/>
      <c r="IJH23" s="83"/>
      <c r="IJI23" s="83"/>
      <c r="IJJ23" s="83"/>
      <c r="IJK23" s="83"/>
      <c r="IJL23" s="83"/>
      <c r="IJM23" s="83"/>
      <c r="IJN23" s="83"/>
      <c r="IJO23" s="83"/>
      <c r="IJP23" s="83"/>
      <c r="IJQ23" s="83"/>
      <c r="IJR23" s="83"/>
      <c r="IJS23" s="83"/>
      <c r="IJT23" s="83"/>
      <c r="IJU23" s="83"/>
      <c r="IJV23" s="83"/>
      <c r="IJW23" s="83"/>
      <c r="IJX23" s="83"/>
      <c r="IJY23" s="83"/>
      <c r="IJZ23" s="83"/>
      <c r="IKA23" s="83"/>
      <c r="IKB23" s="83"/>
      <c r="IKC23" s="83"/>
      <c r="IKD23" s="83"/>
      <c r="IKE23" s="83"/>
      <c r="IKF23" s="83"/>
      <c r="IKG23" s="83"/>
      <c r="IKH23" s="83"/>
      <c r="IKI23" s="83"/>
      <c r="IKJ23" s="83"/>
      <c r="IKK23" s="83"/>
      <c r="IKL23" s="83"/>
      <c r="IKM23" s="83"/>
      <c r="IKN23" s="83"/>
      <c r="IKO23" s="83"/>
      <c r="IKP23" s="83"/>
      <c r="IKQ23" s="83"/>
      <c r="IKR23" s="83"/>
      <c r="IKS23" s="83"/>
      <c r="IKT23" s="83"/>
      <c r="IKU23" s="83"/>
      <c r="IKV23" s="83"/>
      <c r="IKW23" s="83"/>
      <c r="IKX23" s="83"/>
      <c r="IKY23" s="83"/>
      <c r="IKZ23" s="83"/>
      <c r="ILA23" s="83"/>
      <c r="ILB23" s="83"/>
      <c r="ILC23" s="83"/>
      <c r="ILD23" s="83"/>
      <c r="ILE23" s="83"/>
      <c r="ILF23" s="83"/>
      <c r="ILG23" s="83"/>
      <c r="ILH23" s="83"/>
      <c r="ILI23" s="83"/>
      <c r="ILJ23" s="83"/>
      <c r="ILK23" s="83"/>
      <c r="ILL23" s="83"/>
      <c r="ILM23" s="83"/>
      <c r="ILN23" s="83"/>
      <c r="ILO23" s="83"/>
      <c r="ILP23" s="83"/>
      <c r="ILQ23" s="83"/>
      <c r="ILR23" s="83"/>
      <c r="ILS23" s="83"/>
      <c r="ILT23" s="83"/>
      <c r="ILU23" s="83"/>
      <c r="ILV23" s="83"/>
      <c r="ILW23" s="83"/>
      <c r="ILX23" s="83"/>
      <c r="ILY23" s="83"/>
      <c r="ILZ23" s="83"/>
      <c r="IMA23" s="83"/>
      <c r="IMB23" s="83"/>
      <c r="IMC23" s="83"/>
      <c r="IMD23" s="83"/>
      <c r="IME23" s="83"/>
      <c r="IMF23" s="83"/>
      <c r="IMG23" s="83"/>
      <c r="IMH23" s="83"/>
      <c r="IMI23" s="83"/>
      <c r="IMJ23" s="83"/>
      <c r="IMK23" s="83"/>
      <c r="IML23" s="83"/>
      <c r="IMM23" s="83"/>
      <c r="IMN23" s="83"/>
      <c r="IMO23" s="83"/>
      <c r="IMP23" s="83"/>
      <c r="IMQ23" s="83"/>
      <c r="IMR23" s="83"/>
      <c r="IMS23" s="83"/>
      <c r="IMT23" s="83"/>
      <c r="IMU23" s="83"/>
      <c r="IMV23" s="83"/>
      <c r="IMW23" s="83"/>
      <c r="IMX23" s="83"/>
      <c r="IMY23" s="83"/>
      <c r="IMZ23" s="83"/>
      <c r="INA23" s="83"/>
      <c r="INB23" s="83"/>
      <c r="INC23" s="83"/>
      <c r="IND23" s="83"/>
      <c r="INE23" s="83"/>
      <c r="INF23" s="83"/>
      <c r="ING23" s="83"/>
      <c r="INH23" s="83"/>
      <c r="INI23" s="83"/>
      <c r="INJ23" s="83"/>
      <c r="INK23" s="83"/>
      <c r="INL23" s="83"/>
      <c r="INM23" s="83"/>
      <c r="INN23" s="83"/>
      <c r="INO23" s="83"/>
      <c r="INP23" s="83"/>
      <c r="INQ23" s="83"/>
      <c r="INR23" s="83"/>
      <c r="INS23" s="83"/>
      <c r="INT23" s="83"/>
      <c r="INU23" s="83"/>
      <c r="INV23" s="83"/>
      <c r="INW23" s="83"/>
      <c r="INX23" s="83"/>
      <c r="INY23" s="83"/>
      <c r="INZ23" s="83"/>
      <c r="IOA23" s="83"/>
      <c r="IOB23" s="83"/>
      <c r="IOC23" s="83"/>
      <c r="IOD23" s="83"/>
      <c r="IOE23" s="83"/>
      <c r="IOF23" s="83"/>
      <c r="IOG23" s="83"/>
      <c r="IOH23" s="83"/>
      <c r="IOI23" s="83"/>
      <c r="IOJ23" s="83"/>
      <c r="IOK23" s="83"/>
      <c r="IOL23" s="83"/>
      <c r="IOM23" s="83"/>
      <c r="ION23" s="83"/>
      <c r="IOO23" s="83"/>
      <c r="IOP23" s="83"/>
      <c r="IOQ23" s="83"/>
      <c r="IOR23" s="83"/>
      <c r="IOS23" s="83"/>
      <c r="IOT23" s="83"/>
      <c r="IOU23" s="83"/>
      <c r="IOV23" s="83"/>
      <c r="IOW23" s="83"/>
      <c r="IOX23" s="83"/>
      <c r="IOY23" s="83"/>
      <c r="IOZ23" s="83"/>
      <c r="IPA23" s="83"/>
      <c r="IPB23" s="83"/>
      <c r="IPC23" s="83"/>
      <c r="IPD23" s="83"/>
      <c r="IPE23" s="83"/>
      <c r="IPF23" s="83"/>
      <c r="IPG23" s="83"/>
      <c r="IPH23" s="83"/>
      <c r="IPI23" s="83"/>
      <c r="IPJ23" s="83"/>
      <c r="IPK23" s="83"/>
      <c r="IPL23" s="83"/>
      <c r="IPM23" s="83"/>
      <c r="IPN23" s="83"/>
      <c r="IPO23" s="83"/>
      <c r="IPP23" s="83"/>
      <c r="IPQ23" s="83"/>
      <c r="IPR23" s="83"/>
      <c r="IPS23" s="83"/>
      <c r="IPT23" s="83"/>
      <c r="IPU23" s="83"/>
      <c r="IPV23" s="83"/>
      <c r="IPW23" s="83"/>
      <c r="IPX23" s="83"/>
      <c r="IPY23" s="83"/>
      <c r="IPZ23" s="83"/>
      <c r="IQA23" s="83"/>
      <c r="IQB23" s="83"/>
      <c r="IQC23" s="83"/>
      <c r="IQD23" s="83"/>
      <c r="IQE23" s="83"/>
      <c r="IQF23" s="83"/>
      <c r="IQG23" s="83"/>
      <c r="IQH23" s="83"/>
      <c r="IQI23" s="83"/>
      <c r="IQJ23" s="83"/>
      <c r="IQK23" s="83"/>
      <c r="IQL23" s="83"/>
      <c r="IQM23" s="83"/>
      <c r="IQN23" s="83"/>
      <c r="IQO23" s="83"/>
      <c r="IQP23" s="83"/>
      <c r="IQQ23" s="83"/>
      <c r="IQR23" s="83"/>
      <c r="IQS23" s="83"/>
      <c r="IQT23" s="83"/>
      <c r="IQU23" s="83"/>
      <c r="IQV23" s="83"/>
      <c r="IQW23" s="83"/>
      <c r="IQX23" s="83"/>
      <c r="IQY23" s="83"/>
      <c r="IQZ23" s="83"/>
      <c r="IRA23" s="83"/>
      <c r="IRB23" s="83"/>
      <c r="IRC23" s="83"/>
      <c r="IRD23" s="83"/>
      <c r="IRE23" s="83"/>
      <c r="IRF23" s="83"/>
      <c r="IRG23" s="83"/>
      <c r="IRH23" s="83"/>
      <c r="IRI23" s="83"/>
      <c r="IRJ23" s="83"/>
      <c r="IRK23" s="83"/>
      <c r="IRL23" s="83"/>
      <c r="IRM23" s="83"/>
      <c r="IRN23" s="83"/>
      <c r="IRO23" s="83"/>
      <c r="IRP23" s="83"/>
      <c r="IRQ23" s="83"/>
      <c r="IRR23" s="83"/>
      <c r="IRS23" s="83"/>
      <c r="IRT23" s="83"/>
      <c r="IRU23" s="83"/>
      <c r="IRV23" s="83"/>
      <c r="IRW23" s="83"/>
      <c r="IRX23" s="83"/>
      <c r="IRY23" s="83"/>
      <c r="IRZ23" s="83"/>
      <c r="ISA23" s="83"/>
      <c r="ISB23" s="83"/>
      <c r="ISC23" s="83"/>
      <c r="ISD23" s="83"/>
      <c r="ISE23" s="83"/>
      <c r="ISF23" s="83"/>
      <c r="ISG23" s="83"/>
      <c r="ISH23" s="83"/>
      <c r="ISI23" s="83"/>
      <c r="ISJ23" s="83"/>
      <c r="ISK23" s="83"/>
      <c r="ISL23" s="83"/>
      <c r="ISM23" s="83"/>
      <c r="ISN23" s="83"/>
      <c r="ISO23" s="83"/>
      <c r="ISP23" s="83"/>
      <c r="ISQ23" s="83"/>
      <c r="ISR23" s="83"/>
      <c r="ISS23" s="83"/>
      <c r="IST23" s="83"/>
      <c r="ISU23" s="83"/>
      <c r="ISV23" s="83"/>
      <c r="ISW23" s="83"/>
      <c r="ISX23" s="83"/>
      <c r="ISY23" s="83"/>
      <c r="ISZ23" s="83"/>
      <c r="ITA23" s="83"/>
      <c r="ITB23" s="83"/>
      <c r="ITC23" s="83"/>
      <c r="ITD23" s="83"/>
      <c r="ITE23" s="83"/>
      <c r="ITF23" s="83"/>
      <c r="ITG23" s="83"/>
      <c r="ITH23" s="83"/>
      <c r="ITI23" s="83"/>
      <c r="ITJ23" s="83"/>
      <c r="ITK23" s="83"/>
      <c r="ITL23" s="83"/>
      <c r="ITM23" s="83"/>
      <c r="ITN23" s="83"/>
      <c r="ITO23" s="83"/>
      <c r="ITP23" s="83"/>
      <c r="ITQ23" s="83"/>
      <c r="ITR23" s="83"/>
      <c r="ITS23" s="83"/>
      <c r="ITT23" s="83"/>
      <c r="ITU23" s="83"/>
      <c r="ITV23" s="83"/>
      <c r="ITW23" s="83"/>
      <c r="ITX23" s="83"/>
      <c r="ITY23" s="83"/>
      <c r="ITZ23" s="83"/>
      <c r="IUA23" s="83"/>
      <c r="IUB23" s="83"/>
      <c r="IUC23" s="83"/>
      <c r="IUD23" s="83"/>
      <c r="IUE23" s="83"/>
      <c r="IUF23" s="83"/>
      <c r="IUG23" s="83"/>
      <c r="IUH23" s="83"/>
      <c r="IUI23" s="83"/>
      <c r="IUJ23" s="83"/>
      <c r="IUK23" s="83"/>
      <c r="IUL23" s="83"/>
      <c r="IUM23" s="83"/>
      <c r="IUN23" s="83"/>
      <c r="IUO23" s="83"/>
      <c r="IUP23" s="83"/>
      <c r="IUQ23" s="83"/>
      <c r="IUR23" s="83"/>
      <c r="IUS23" s="83"/>
      <c r="IUT23" s="83"/>
      <c r="IUU23" s="83"/>
      <c r="IUV23" s="83"/>
      <c r="IUW23" s="83"/>
      <c r="IUX23" s="83"/>
      <c r="IUY23" s="83"/>
      <c r="IUZ23" s="83"/>
      <c r="IVA23" s="83"/>
      <c r="IVB23" s="83"/>
      <c r="IVC23" s="83"/>
      <c r="IVD23" s="83"/>
      <c r="IVE23" s="83"/>
      <c r="IVF23" s="83"/>
      <c r="IVG23" s="83"/>
      <c r="IVH23" s="83"/>
      <c r="IVI23" s="83"/>
      <c r="IVJ23" s="83"/>
      <c r="IVK23" s="83"/>
      <c r="IVL23" s="83"/>
      <c r="IVM23" s="83"/>
      <c r="IVN23" s="83"/>
      <c r="IVO23" s="83"/>
      <c r="IVP23" s="83"/>
      <c r="IVQ23" s="83"/>
      <c r="IVR23" s="83"/>
      <c r="IVS23" s="83"/>
      <c r="IVT23" s="83"/>
      <c r="IVU23" s="83"/>
      <c r="IVV23" s="83"/>
      <c r="IVW23" s="83"/>
      <c r="IVX23" s="83"/>
      <c r="IVY23" s="83"/>
      <c r="IVZ23" s="83"/>
      <c r="IWA23" s="83"/>
      <c r="IWB23" s="83"/>
      <c r="IWC23" s="83"/>
      <c r="IWD23" s="83"/>
      <c r="IWE23" s="83"/>
      <c r="IWF23" s="83"/>
      <c r="IWG23" s="83"/>
      <c r="IWH23" s="83"/>
      <c r="IWI23" s="83"/>
      <c r="IWJ23" s="83"/>
      <c r="IWK23" s="83"/>
      <c r="IWL23" s="83"/>
      <c r="IWM23" s="83"/>
      <c r="IWN23" s="83"/>
      <c r="IWO23" s="83"/>
      <c r="IWP23" s="83"/>
      <c r="IWQ23" s="83"/>
      <c r="IWR23" s="83"/>
      <c r="IWS23" s="83"/>
      <c r="IWT23" s="83"/>
      <c r="IWU23" s="83"/>
      <c r="IWV23" s="83"/>
      <c r="IWW23" s="83"/>
      <c r="IWX23" s="83"/>
      <c r="IWY23" s="83"/>
      <c r="IWZ23" s="83"/>
      <c r="IXA23" s="83"/>
      <c r="IXB23" s="83"/>
      <c r="IXC23" s="83"/>
      <c r="IXD23" s="83"/>
      <c r="IXE23" s="83"/>
      <c r="IXF23" s="83"/>
      <c r="IXG23" s="83"/>
      <c r="IXH23" s="83"/>
      <c r="IXI23" s="83"/>
      <c r="IXJ23" s="83"/>
      <c r="IXK23" s="83"/>
      <c r="IXL23" s="83"/>
      <c r="IXM23" s="83"/>
      <c r="IXN23" s="83"/>
      <c r="IXO23" s="83"/>
      <c r="IXP23" s="83"/>
      <c r="IXQ23" s="83"/>
      <c r="IXR23" s="83"/>
      <c r="IXS23" s="83"/>
      <c r="IXT23" s="83"/>
      <c r="IXU23" s="83"/>
      <c r="IXV23" s="83"/>
      <c r="IXW23" s="83"/>
      <c r="IXX23" s="83"/>
      <c r="IXY23" s="83"/>
      <c r="IXZ23" s="83"/>
      <c r="IYA23" s="83"/>
      <c r="IYB23" s="83"/>
      <c r="IYC23" s="83"/>
      <c r="IYD23" s="83"/>
      <c r="IYE23" s="83"/>
      <c r="IYF23" s="83"/>
      <c r="IYG23" s="83"/>
      <c r="IYH23" s="83"/>
      <c r="IYI23" s="83"/>
      <c r="IYJ23" s="83"/>
      <c r="IYK23" s="83"/>
      <c r="IYL23" s="83"/>
      <c r="IYM23" s="83"/>
      <c r="IYN23" s="83"/>
      <c r="IYO23" s="83"/>
      <c r="IYP23" s="83"/>
      <c r="IYQ23" s="83"/>
      <c r="IYR23" s="83"/>
      <c r="IYS23" s="83"/>
      <c r="IYT23" s="83"/>
      <c r="IYU23" s="83"/>
      <c r="IYV23" s="83"/>
      <c r="IYW23" s="83"/>
      <c r="IYX23" s="83"/>
      <c r="IYY23" s="83"/>
      <c r="IYZ23" s="83"/>
      <c r="IZA23" s="83"/>
      <c r="IZB23" s="83"/>
      <c r="IZC23" s="83"/>
      <c r="IZD23" s="83"/>
      <c r="IZE23" s="83"/>
      <c r="IZF23" s="83"/>
      <c r="IZG23" s="83"/>
      <c r="IZH23" s="83"/>
      <c r="IZI23" s="83"/>
      <c r="IZJ23" s="83"/>
      <c r="IZK23" s="83"/>
      <c r="IZL23" s="83"/>
      <c r="IZM23" s="83"/>
      <c r="IZN23" s="83"/>
      <c r="IZO23" s="83"/>
      <c r="IZP23" s="83"/>
      <c r="IZQ23" s="83"/>
      <c r="IZR23" s="83"/>
      <c r="IZS23" s="83"/>
      <c r="IZT23" s="83"/>
      <c r="IZU23" s="83"/>
      <c r="IZV23" s="83"/>
      <c r="IZW23" s="83"/>
      <c r="IZX23" s="83"/>
      <c r="IZY23" s="83"/>
      <c r="IZZ23" s="83"/>
      <c r="JAA23" s="83"/>
      <c r="JAB23" s="83"/>
      <c r="JAC23" s="83"/>
      <c r="JAD23" s="83"/>
      <c r="JAE23" s="83"/>
      <c r="JAF23" s="83"/>
      <c r="JAG23" s="83"/>
      <c r="JAH23" s="83"/>
      <c r="JAI23" s="83"/>
      <c r="JAJ23" s="83"/>
      <c r="JAK23" s="83"/>
      <c r="JAL23" s="83"/>
      <c r="JAM23" s="83"/>
      <c r="JAN23" s="83"/>
      <c r="JAO23" s="83"/>
      <c r="JAP23" s="83"/>
      <c r="JAQ23" s="83"/>
      <c r="JAR23" s="83"/>
      <c r="JAS23" s="83"/>
      <c r="JAT23" s="83"/>
      <c r="JAU23" s="83"/>
      <c r="JAV23" s="83"/>
      <c r="JAW23" s="83"/>
      <c r="JAX23" s="83"/>
      <c r="JAY23" s="83"/>
      <c r="JAZ23" s="83"/>
      <c r="JBA23" s="83"/>
      <c r="JBB23" s="83"/>
      <c r="JBC23" s="83"/>
      <c r="JBD23" s="83"/>
      <c r="JBE23" s="83"/>
      <c r="JBF23" s="83"/>
      <c r="JBG23" s="83"/>
      <c r="JBH23" s="83"/>
      <c r="JBI23" s="83"/>
      <c r="JBJ23" s="83"/>
      <c r="JBK23" s="83"/>
      <c r="JBL23" s="83"/>
      <c r="JBM23" s="83"/>
      <c r="JBN23" s="83"/>
      <c r="JBO23" s="83"/>
      <c r="JBP23" s="83"/>
      <c r="JBQ23" s="83"/>
      <c r="JBR23" s="83"/>
      <c r="JBS23" s="83"/>
      <c r="JBT23" s="83"/>
      <c r="JBU23" s="83"/>
      <c r="JBV23" s="83"/>
      <c r="JBW23" s="83"/>
      <c r="JBX23" s="83"/>
      <c r="JBY23" s="83"/>
      <c r="JBZ23" s="83"/>
      <c r="JCA23" s="83"/>
      <c r="JCB23" s="83"/>
      <c r="JCC23" s="83"/>
      <c r="JCD23" s="83"/>
      <c r="JCE23" s="83"/>
      <c r="JCF23" s="83"/>
      <c r="JCG23" s="83"/>
      <c r="JCH23" s="83"/>
      <c r="JCI23" s="83"/>
      <c r="JCJ23" s="83"/>
      <c r="JCK23" s="83"/>
      <c r="JCL23" s="83"/>
      <c r="JCM23" s="83"/>
      <c r="JCN23" s="83"/>
      <c r="JCO23" s="83"/>
      <c r="JCP23" s="83"/>
      <c r="JCQ23" s="83"/>
      <c r="JCR23" s="83"/>
      <c r="JCS23" s="83"/>
      <c r="JCT23" s="83"/>
      <c r="JCU23" s="83"/>
      <c r="JCV23" s="83"/>
      <c r="JCW23" s="83"/>
      <c r="JCX23" s="83"/>
      <c r="JCY23" s="83"/>
      <c r="JCZ23" s="83"/>
      <c r="JDA23" s="83"/>
      <c r="JDB23" s="83"/>
      <c r="JDC23" s="83"/>
      <c r="JDD23" s="83"/>
      <c r="JDE23" s="83"/>
      <c r="JDF23" s="83"/>
      <c r="JDG23" s="83"/>
      <c r="JDH23" s="83"/>
      <c r="JDI23" s="83"/>
      <c r="JDJ23" s="83"/>
      <c r="JDK23" s="83"/>
      <c r="JDL23" s="83"/>
      <c r="JDM23" s="83"/>
      <c r="JDN23" s="83"/>
      <c r="JDO23" s="83"/>
      <c r="JDP23" s="83"/>
      <c r="JDQ23" s="83"/>
      <c r="JDR23" s="83"/>
      <c r="JDS23" s="83"/>
      <c r="JDT23" s="83"/>
      <c r="JDU23" s="83"/>
      <c r="JDV23" s="83"/>
      <c r="JDW23" s="83"/>
      <c r="JDX23" s="83"/>
      <c r="JDY23" s="83"/>
      <c r="JDZ23" s="83"/>
      <c r="JEA23" s="83"/>
      <c r="JEB23" s="83"/>
      <c r="JEC23" s="83"/>
      <c r="JED23" s="83"/>
      <c r="JEE23" s="83"/>
      <c r="JEF23" s="83"/>
      <c r="JEG23" s="83"/>
      <c r="JEH23" s="83"/>
      <c r="JEI23" s="83"/>
      <c r="JEJ23" s="83"/>
      <c r="JEK23" s="83"/>
      <c r="JEL23" s="83"/>
      <c r="JEM23" s="83"/>
      <c r="JEN23" s="83"/>
      <c r="JEO23" s="83"/>
      <c r="JEP23" s="83"/>
      <c r="JEQ23" s="83"/>
      <c r="JER23" s="83"/>
      <c r="JES23" s="83"/>
      <c r="JET23" s="83"/>
      <c r="JEU23" s="83"/>
      <c r="JEV23" s="83"/>
      <c r="JEW23" s="83"/>
      <c r="JEX23" s="83"/>
      <c r="JEY23" s="83"/>
      <c r="JEZ23" s="83"/>
      <c r="JFA23" s="83"/>
      <c r="JFB23" s="83"/>
      <c r="JFC23" s="83"/>
      <c r="JFD23" s="83"/>
      <c r="JFE23" s="83"/>
      <c r="JFF23" s="83"/>
      <c r="JFG23" s="83"/>
      <c r="JFH23" s="83"/>
      <c r="JFI23" s="83"/>
      <c r="JFJ23" s="83"/>
      <c r="JFK23" s="83"/>
      <c r="JFL23" s="83"/>
      <c r="JFM23" s="83"/>
      <c r="JFN23" s="83"/>
      <c r="JFO23" s="83"/>
      <c r="JFP23" s="83"/>
      <c r="JFQ23" s="83"/>
      <c r="JFR23" s="83"/>
      <c r="JFS23" s="83"/>
      <c r="JFT23" s="83"/>
      <c r="JFU23" s="83"/>
      <c r="JFV23" s="83"/>
      <c r="JFW23" s="83"/>
      <c r="JFX23" s="83"/>
      <c r="JFY23" s="83"/>
      <c r="JFZ23" s="83"/>
      <c r="JGA23" s="83"/>
      <c r="JGB23" s="83"/>
      <c r="JGC23" s="83"/>
      <c r="JGD23" s="83"/>
      <c r="JGE23" s="83"/>
      <c r="JGF23" s="83"/>
      <c r="JGG23" s="83"/>
      <c r="JGH23" s="83"/>
      <c r="JGI23" s="83"/>
      <c r="JGJ23" s="83"/>
      <c r="JGK23" s="83"/>
      <c r="JGL23" s="83"/>
      <c r="JGM23" s="83"/>
      <c r="JGN23" s="83"/>
      <c r="JGO23" s="83"/>
      <c r="JGP23" s="83"/>
      <c r="JGQ23" s="83"/>
      <c r="JGR23" s="83"/>
      <c r="JGS23" s="83"/>
      <c r="JGT23" s="83"/>
      <c r="JGU23" s="83"/>
      <c r="JGV23" s="83"/>
      <c r="JGW23" s="83"/>
      <c r="JGX23" s="83"/>
      <c r="JGY23" s="83"/>
      <c r="JGZ23" s="83"/>
      <c r="JHA23" s="83"/>
      <c r="JHB23" s="83"/>
      <c r="JHC23" s="83"/>
      <c r="JHD23" s="83"/>
      <c r="JHE23" s="83"/>
      <c r="JHF23" s="83"/>
      <c r="JHG23" s="83"/>
      <c r="JHH23" s="83"/>
      <c r="JHI23" s="83"/>
      <c r="JHJ23" s="83"/>
      <c r="JHK23" s="83"/>
      <c r="JHL23" s="83"/>
      <c r="JHM23" s="83"/>
      <c r="JHN23" s="83"/>
      <c r="JHO23" s="83"/>
      <c r="JHP23" s="83"/>
      <c r="JHQ23" s="83"/>
      <c r="JHR23" s="83"/>
      <c r="JHS23" s="83"/>
      <c r="JHT23" s="83"/>
      <c r="JHU23" s="83"/>
      <c r="JHV23" s="83"/>
      <c r="JHW23" s="83"/>
      <c r="JHX23" s="83"/>
      <c r="JHY23" s="83"/>
      <c r="JHZ23" s="83"/>
      <c r="JIA23" s="83"/>
      <c r="JIB23" s="83"/>
      <c r="JIC23" s="83"/>
      <c r="JID23" s="83"/>
      <c r="JIE23" s="83"/>
      <c r="JIF23" s="83"/>
      <c r="JIG23" s="83"/>
      <c r="JIH23" s="83"/>
      <c r="JII23" s="83"/>
      <c r="JIJ23" s="83"/>
      <c r="JIK23" s="83"/>
      <c r="JIL23" s="83"/>
      <c r="JIM23" s="83"/>
      <c r="JIN23" s="83"/>
      <c r="JIO23" s="83"/>
      <c r="JIP23" s="83"/>
      <c r="JIQ23" s="83"/>
      <c r="JIR23" s="83"/>
      <c r="JIS23" s="83"/>
      <c r="JIT23" s="83"/>
      <c r="JIU23" s="83"/>
      <c r="JIV23" s="83"/>
      <c r="JIW23" s="83"/>
      <c r="JIX23" s="83"/>
      <c r="JIY23" s="83"/>
      <c r="JIZ23" s="83"/>
      <c r="JJA23" s="83"/>
      <c r="JJB23" s="83"/>
      <c r="JJC23" s="83"/>
      <c r="JJD23" s="83"/>
      <c r="JJE23" s="83"/>
      <c r="JJF23" s="83"/>
      <c r="JJG23" s="83"/>
      <c r="JJH23" s="83"/>
      <c r="JJI23" s="83"/>
      <c r="JJJ23" s="83"/>
      <c r="JJK23" s="83"/>
      <c r="JJL23" s="83"/>
      <c r="JJM23" s="83"/>
      <c r="JJN23" s="83"/>
      <c r="JJO23" s="83"/>
      <c r="JJP23" s="83"/>
      <c r="JJQ23" s="83"/>
      <c r="JJR23" s="83"/>
      <c r="JJS23" s="83"/>
      <c r="JJT23" s="83"/>
      <c r="JJU23" s="83"/>
      <c r="JJV23" s="83"/>
      <c r="JJW23" s="83"/>
      <c r="JJX23" s="83"/>
      <c r="JJY23" s="83"/>
      <c r="JJZ23" s="83"/>
      <c r="JKA23" s="83"/>
      <c r="JKB23" s="83"/>
      <c r="JKC23" s="83"/>
      <c r="JKD23" s="83"/>
      <c r="JKE23" s="83"/>
      <c r="JKF23" s="83"/>
      <c r="JKG23" s="83"/>
      <c r="JKH23" s="83"/>
      <c r="JKI23" s="83"/>
      <c r="JKJ23" s="83"/>
      <c r="JKK23" s="83"/>
      <c r="JKL23" s="83"/>
      <c r="JKM23" s="83"/>
      <c r="JKN23" s="83"/>
      <c r="JKO23" s="83"/>
      <c r="JKP23" s="83"/>
      <c r="JKQ23" s="83"/>
      <c r="JKR23" s="83"/>
      <c r="JKS23" s="83"/>
      <c r="JKT23" s="83"/>
      <c r="JKU23" s="83"/>
      <c r="JKV23" s="83"/>
      <c r="JKW23" s="83"/>
      <c r="JKX23" s="83"/>
      <c r="JKY23" s="83"/>
      <c r="JKZ23" s="83"/>
      <c r="JLA23" s="83"/>
      <c r="JLB23" s="83"/>
      <c r="JLC23" s="83"/>
      <c r="JLD23" s="83"/>
      <c r="JLE23" s="83"/>
      <c r="JLF23" s="83"/>
      <c r="JLG23" s="83"/>
      <c r="JLH23" s="83"/>
      <c r="JLI23" s="83"/>
      <c r="JLJ23" s="83"/>
      <c r="JLK23" s="83"/>
      <c r="JLL23" s="83"/>
      <c r="JLM23" s="83"/>
      <c r="JLN23" s="83"/>
      <c r="JLO23" s="83"/>
      <c r="JLP23" s="83"/>
      <c r="JLQ23" s="83"/>
      <c r="JLR23" s="83"/>
      <c r="JLS23" s="83"/>
      <c r="JLT23" s="83"/>
      <c r="JLU23" s="83"/>
      <c r="JLV23" s="83"/>
      <c r="JLW23" s="83"/>
      <c r="JLX23" s="83"/>
      <c r="JLY23" s="83"/>
      <c r="JLZ23" s="83"/>
      <c r="JMA23" s="83"/>
      <c r="JMB23" s="83"/>
      <c r="JMC23" s="83"/>
      <c r="JMD23" s="83"/>
      <c r="JME23" s="83"/>
      <c r="JMF23" s="83"/>
      <c r="JMG23" s="83"/>
      <c r="JMH23" s="83"/>
      <c r="JMI23" s="83"/>
      <c r="JMJ23" s="83"/>
      <c r="JMK23" s="83"/>
      <c r="JML23" s="83"/>
      <c r="JMM23" s="83"/>
      <c r="JMN23" s="83"/>
      <c r="JMO23" s="83"/>
      <c r="JMP23" s="83"/>
      <c r="JMQ23" s="83"/>
      <c r="JMR23" s="83"/>
      <c r="JMS23" s="83"/>
      <c r="JMT23" s="83"/>
      <c r="JMU23" s="83"/>
      <c r="JMV23" s="83"/>
      <c r="JMW23" s="83"/>
      <c r="JMX23" s="83"/>
      <c r="JMY23" s="83"/>
      <c r="JMZ23" s="83"/>
      <c r="JNA23" s="83"/>
      <c r="JNB23" s="83"/>
      <c r="JNC23" s="83"/>
      <c r="JND23" s="83"/>
      <c r="JNE23" s="83"/>
      <c r="JNF23" s="83"/>
      <c r="JNG23" s="83"/>
      <c r="JNH23" s="83"/>
      <c r="JNI23" s="83"/>
      <c r="JNJ23" s="83"/>
      <c r="JNK23" s="83"/>
      <c r="JNL23" s="83"/>
      <c r="JNM23" s="83"/>
      <c r="JNN23" s="83"/>
      <c r="JNO23" s="83"/>
      <c r="JNP23" s="83"/>
      <c r="JNQ23" s="83"/>
      <c r="JNR23" s="83"/>
      <c r="JNS23" s="83"/>
      <c r="JNT23" s="83"/>
      <c r="JNU23" s="83"/>
      <c r="JNV23" s="83"/>
      <c r="JNW23" s="83"/>
      <c r="JNX23" s="83"/>
      <c r="JNY23" s="83"/>
      <c r="JNZ23" s="83"/>
      <c r="JOA23" s="83"/>
      <c r="JOB23" s="83"/>
      <c r="JOC23" s="83"/>
      <c r="JOD23" s="83"/>
      <c r="JOE23" s="83"/>
      <c r="JOF23" s="83"/>
      <c r="JOG23" s="83"/>
      <c r="JOH23" s="83"/>
      <c r="JOI23" s="83"/>
      <c r="JOJ23" s="83"/>
      <c r="JOK23" s="83"/>
      <c r="JOL23" s="83"/>
      <c r="JOM23" s="83"/>
      <c r="JON23" s="83"/>
      <c r="JOO23" s="83"/>
      <c r="JOP23" s="83"/>
      <c r="JOQ23" s="83"/>
      <c r="JOR23" s="83"/>
      <c r="JOS23" s="83"/>
      <c r="JOT23" s="83"/>
      <c r="JOU23" s="83"/>
      <c r="JOV23" s="83"/>
      <c r="JOW23" s="83"/>
      <c r="JOX23" s="83"/>
      <c r="JOY23" s="83"/>
      <c r="JOZ23" s="83"/>
      <c r="JPA23" s="83"/>
      <c r="JPB23" s="83"/>
      <c r="JPC23" s="83"/>
      <c r="JPD23" s="83"/>
      <c r="JPE23" s="83"/>
      <c r="JPF23" s="83"/>
      <c r="JPG23" s="83"/>
      <c r="JPH23" s="83"/>
      <c r="JPI23" s="83"/>
      <c r="JPJ23" s="83"/>
      <c r="JPK23" s="83"/>
      <c r="JPL23" s="83"/>
      <c r="JPM23" s="83"/>
      <c r="JPN23" s="83"/>
      <c r="JPO23" s="83"/>
      <c r="JPP23" s="83"/>
      <c r="JPQ23" s="83"/>
      <c r="JPR23" s="83"/>
      <c r="JPS23" s="83"/>
      <c r="JPT23" s="83"/>
      <c r="JPU23" s="83"/>
      <c r="JPV23" s="83"/>
      <c r="JPW23" s="83"/>
      <c r="JPX23" s="83"/>
      <c r="JPY23" s="83"/>
      <c r="JPZ23" s="83"/>
      <c r="JQA23" s="83"/>
      <c r="JQB23" s="83"/>
      <c r="JQC23" s="83"/>
      <c r="JQD23" s="83"/>
      <c r="JQE23" s="83"/>
      <c r="JQF23" s="83"/>
      <c r="JQG23" s="83"/>
      <c r="JQH23" s="83"/>
      <c r="JQI23" s="83"/>
      <c r="JQJ23" s="83"/>
      <c r="JQK23" s="83"/>
      <c r="JQL23" s="83"/>
      <c r="JQM23" s="83"/>
      <c r="JQN23" s="83"/>
      <c r="JQO23" s="83"/>
      <c r="JQP23" s="83"/>
      <c r="JQQ23" s="83"/>
      <c r="JQR23" s="83"/>
      <c r="JQS23" s="83"/>
      <c r="JQT23" s="83"/>
      <c r="JQU23" s="83"/>
      <c r="JQV23" s="83"/>
      <c r="JQW23" s="83"/>
      <c r="JQX23" s="83"/>
      <c r="JQY23" s="83"/>
      <c r="JQZ23" s="83"/>
      <c r="JRA23" s="83"/>
      <c r="JRB23" s="83"/>
      <c r="JRC23" s="83"/>
      <c r="JRD23" s="83"/>
      <c r="JRE23" s="83"/>
      <c r="JRF23" s="83"/>
      <c r="JRG23" s="83"/>
      <c r="JRH23" s="83"/>
      <c r="JRI23" s="83"/>
      <c r="JRJ23" s="83"/>
      <c r="JRK23" s="83"/>
      <c r="JRL23" s="83"/>
      <c r="JRM23" s="83"/>
      <c r="JRN23" s="83"/>
      <c r="JRO23" s="83"/>
      <c r="JRP23" s="83"/>
      <c r="JRQ23" s="83"/>
      <c r="JRR23" s="83"/>
      <c r="JRS23" s="83"/>
      <c r="JRT23" s="83"/>
      <c r="JRU23" s="83"/>
      <c r="JRV23" s="83"/>
      <c r="JRW23" s="83"/>
      <c r="JRX23" s="83"/>
      <c r="JRY23" s="83"/>
      <c r="JRZ23" s="83"/>
      <c r="JSA23" s="83"/>
      <c r="JSB23" s="83"/>
      <c r="JSC23" s="83"/>
      <c r="JSD23" s="83"/>
      <c r="JSE23" s="83"/>
      <c r="JSF23" s="83"/>
      <c r="JSG23" s="83"/>
      <c r="JSH23" s="83"/>
      <c r="JSI23" s="83"/>
      <c r="JSJ23" s="83"/>
      <c r="JSK23" s="83"/>
      <c r="JSL23" s="83"/>
      <c r="JSM23" s="83"/>
      <c r="JSN23" s="83"/>
      <c r="JSO23" s="83"/>
      <c r="JSP23" s="83"/>
      <c r="JSQ23" s="83"/>
      <c r="JSR23" s="83"/>
      <c r="JSS23" s="83"/>
      <c r="JST23" s="83"/>
      <c r="JSU23" s="83"/>
      <c r="JSV23" s="83"/>
      <c r="JSW23" s="83"/>
      <c r="JSX23" s="83"/>
      <c r="JSY23" s="83"/>
      <c r="JSZ23" s="83"/>
      <c r="JTA23" s="83"/>
      <c r="JTB23" s="83"/>
      <c r="JTC23" s="83"/>
      <c r="JTD23" s="83"/>
      <c r="JTE23" s="83"/>
      <c r="JTF23" s="83"/>
      <c r="JTG23" s="83"/>
      <c r="JTH23" s="83"/>
      <c r="JTI23" s="83"/>
      <c r="JTJ23" s="83"/>
      <c r="JTK23" s="83"/>
      <c r="JTL23" s="83"/>
      <c r="JTM23" s="83"/>
      <c r="JTN23" s="83"/>
      <c r="JTO23" s="83"/>
      <c r="JTP23" s="83"/>
      <c r="JTQ23" s="83"/>
      <c r="JTR23" s="83"/>
      <c r="JTS23" s="83"/>
      <c r="JTT23" s="83"/>
      <c r="JTU23" s="83"/>
      <c r="JTV23" s="83"/>
      <c r="JTW23" s="83"/>
      <c r="JTX23" s="83"/>
      <c r="JTY23" s="83"/>
      <c r="JTZ23" s="83"/>
      <c r="JUA23" s="83"/>
      <c r="JUB23" s="83"/>
      <c r="JUC23" s="83"/>
      <c r="JUD23" s="83"/>
      <c r="JUE23" s="83"/>
      <c r="JUF23" s="83"/>
      <c r="JUG23" s="83"/>
      <c r="JUH23" s="83"/>
      <c r="JUI23" s="83"/>
      <c r="JUJ23" s="83"/>
      <c r="JUK23" s="83"/>
      <c r="JUL23" s="83"/>
      <c r="JUM23" s="83"/>
      <c r="JUN23" s="83"/>
      <c r="JUO23" s="83"/>
      <c r="JUP23" s="83"/>
      <c r="JUQ23" s="83"/>
      <c r="JUR23" s="83"/>
      <c r="JUS23" s="83"/>
      <c r="JUT23" s="83"/>
      <c r="JUU23" s="83"/>
      <c r="JUV23" s="83"/>
      <c r="JUW23" s="83"/>
      <c r="JUX23" s="83"/>
      <c r="JUY23" s="83"/>
      <c r="JUZ23" s="83"/>
      <c r="JVA23" s="83"/>
      <c r="JVB23" s="83"/>
      <c r="JVC23" s="83"/>
      <c r="JVD23" s="83"/>
      <c r="JVE23" s="83"/>
      <c r="JVF23" s="83"/>
      <c r="JVG23" s="83"/>
      <c r="JVH23" s="83"/>
      <c r="JVI23" s="83"/>
      <c r="JVJ23" s="83"/>
      <c r="JVK23" s="83"/>
      <c r="JVL23" s="83"/>
      <c r="JVM23" s="83"/>
      <c r="JVN23" s="83"/>
      <c r="JVO23" s="83"/>
      <c r="JVP23" s="83"/>
      <c r="JVQ23" s="83"/>
      <c r="JVR23" s="83"/>
      <c r="JVS23" s="83"/>
      <c r="JVT23" s="83"/>
      <c r="JVU23" s="83"/>
      <c r="JVV23" s="83"/>
      <c r="JVW23" s="83"/>
      <c r="JVX23" s="83"/>
      <c r="JVY23" s="83"/>
      <c r="JVZ23" s="83"/>
      <c r="JWA23" s="83"/>
      <c r="JWB23" s="83"/>
      <c r="JWC23" s="83"/>
      <c r="JWD23" s="83"/>
      <c r="JWE23" s="83"/>
      <c r="JWF23" s="83"/>
      <c r="JWG23" s="83"/>
      <c r="JWH23" s="83"/>
      <c r="JWI23" s="83"/>
      <c r="JWJ23" s="83"/>
      <c r="JWK23" s="83"/>
      <c r="JWL23" s="83"/>
      <c r="JWM23" s="83"/>
      <c r="JWN23" s="83"/>
      <c r="JWO23" s="83"/>
      <c r="JWP23" s="83"/>
      <c r="JWQ23" s="83"/>
      <c r="JWR23" s="83"/>
      <c r="JWS23" s="83"/>
      <c r="JWT23" s="83"/>
      <c r="JWU23" s="83"/>
      <c r="JWV23" s="83"/>
      <c r="JWW23" s="83"/>
      <c r="JWX23" s="83"/>
      <c r="JWY23" s="83"/>
      <c r="JWZ23" s="83"/>
      <c r="JXA23" s="83"/>
      <c r="JXB23" s="83"/>
      <c r="JXC23" s="83"/>
      <c r="JXD23" s="83"/>
      <c r="JXE23" s="83"/>
      <c r="JXF23" s="83"/>
      <c r="JXG23" s="83"/>
      <c r="JXH23" s="83"/>
      <c r="JXI23" s="83"/>
      <c r="JXJ23" s="83"/>
      <c r="JXK23" s="83"/>
      <c r="JXL23" s="83"/>
      <c r="JXM23" s="83"/>
      <c r="JXN23" s="83"/>
      <c r="JXO23" s="83"/>
      <c r="JXP23" s="83"/>
      <c r="JXQ23" s="83"/>
      <c r="JXR23" s="83"/>
      <c r="JXS23" s="83"/>
      <c r="JXT23" s="83"/>
      <c r="JXU23" s="83"/>
      <c r="JXV23" s="83"/>
      <c r="JXW23" s="83"/>
      <c r="JXX23" s="83"/>
      <c r="JXY23" s="83"/>
      <c r="JXZ23" s="83"/>
      <c r="JYA23" s="83"/>
      <c r="JYB23" s="83"/>
      <c r="JYC23" s="83"/>
      <c r="JYD23" s="83"/>
      <c r="JYE23" s="83"/>
      <c r="JYF23" s="83"/>
      <c r="JYG23" s="83"/>
      <c r="JYH23" s="83"/>
      <c r="JYI23" s="83"/>
      <c r="JYJ23" s="83"/>
      <c r="JYK23" s="83"/>
      <c r="JYL23" s="83"/>
      <c r="JYM23" s="83"/>
      <c r="JYN23" s="83"/>
      <c r="JYO23" s="83"/>
      <c r="JYP23" s="83"/>
      <c r="JYQ23" s="83"/>
      <c r="JYR23" s="83"/>
      <c r="JYS23" s="83"/>
      <c r="JYT23" s="83"/>
      <c r="JYU23" s="83"/>
      <c r="JYV23" s="83"/>
      <c r="JYW23" s="83"/>
      <c r="JYX23" s="83"/>
      <c r="JYY23" s="83"/>
      <c r="JYZ23" s="83"/>
      <c r="JZA23" s="83"/>
      <c r="JZB23" s="83"/>
      <c r="JZC23" s="83"/>
      <c r="JZD23" s="83"/>
      <c r="JZE23" s="83"/>
      <c r="JZF23" s="83"/>
      <c r="JZG23" s="83"/>
      <c r="JZH23" s="83"/>
      <c r="JZI23" s="83"/>
      <c r="JZJ23" s="83"/>
      <c r="JZK23" s="83"/>
      <c r="JZL23" s="83"/>
      <c r="JZM23" s="83"/>
      <c r="JZN23" s="83"/>
      <c r="JZO23" s="83"/>
      <c r="JZP23" s="83"/>
      <c r="JZQ23" s="83"/>
      <c r="JZR23" s="83"/>
      <c r="JZS23" s="83"/>
      <c r="JZT23" s="83"/>
      <c r="JZU23" s="83"/>
      <c r="JZV23" s="83"/>
      <c r="JZW23" s="83"/>
      <c r="JZX23" s="83"/>
      <c r="JZY23" s="83"/>
      <c r="JZZ23" s="83"/>
      <c r="KAA23" s="83"/>
      <c r="KAB23" s="83"/>
      <c r="KAC23" s="83"/>
      <c r="KAD23" s="83"/>
      <c r="KAE23" s="83"/>
      <c r="KAF23" s="83"/>
      <c r="KAG23" s="83"/>
      <c r="KAH23" s="83"/>
      <c r="KAI23" s="83"/>
      <c r="KAJ23" s="83"/>
      <c r="KAK23" s="83"/>
      <c r="KAL23" s="83"/>
      <c r="KAM23" s="83"/>
      <c r="KAN23" s="83"/>
      <c r="KAO23" s="83"/>
      <c r="KAP23" s="83"/>
      <c r="KAQ23" s="83"/>
      <c r="KAR23" s="83"/>
      <c r="KAS23" s="83"/>
      <c r="KAT23" s="83"/>
      <c r="KAU23" s="83"/>
      <c r="KAV23" s="83"/>
      <c r="KAW23" s="83"/>
      <c r="KAX23" s="83"/>
      <c r="KAY23" s="83"/>
      <c r="KAZ23" s="83"/>
      <c r="KBA23" s="83"/>
      <c r="KBB23" s="83"/>
      <c r="KBC23" s="83"/>
      <c r="KBD23" s="83"/>
      <c r="KBE23" s="83"/>
      <c r="KBF23" s="83"/>
      <c r="KBG23" s="83"/>
      <c r="KBH23" s="83"/>
      <c r="KBI23" s="83"/>
      <c r="KBJ23" s="83"/>
      <c r="KBK23" s="83"/>
      <c r="KBL23" s="83"/>
      <c r="KBM23" s="83"/>
      <c r="KBN23" s="83"/>
      <c r="KBO23" s="83"/>
      <c r="KBP23" s="83"/>
      <c r="KBQ23" s="83"/>
      <c r="KBR23" s="83"/>
      <c r="KBS23" s="83"/>
      <c r="KBT23" s="83"/>
      <c r="KBU23" s="83"/>
      <c r="KBV23" s="83"/>
      <c r="KBW23" s="83"/>
      <c r="KBX23" s="83"/>
      <c r="KBY23" s="83"/>
      <c r="KBZ23" s="83"/>
      <c r="KCA23" s="83"/>
      <c r="KCB23" s="83"/>
      <c r="KCC23" s="83"/>
      <c r="KCD23" s="83"/>
      <c r="KCE23" s="83"/>
      <c r="KCF23" s="83"/>
      <c r="KCG23" s="83"/>
      <c r="KCH23" s="83"/>
      <c r="KCI23" s="83"/>
      <c r="KCJ23" s="83"/>
      <c r="KCK23" s="83"/>
      <c r="KCL23" s="83"/>
      <c r="KCM23" s="83"/>
      <c r="KCN23" s="83"/>
      <c r="KCO23" s="83"/>
      <c r="KCP23" s="83"/>
      <c r="KCQ23" s="83"/>
      <c r="KCR23" s="83"/>
      <c r="KCS23" s="83"/>
      <c r="KCT23" s="83"/>
      <c r="KCU23" s="83"/>
      <c r="KCV23" s="83"/>
      <c r="KCW23" s="83"/>
      <c r="KCX23" s="83"/>
      <c r="KCY23" s="83"/>
      <c r="KCZ23" s="83"/>
      <c r="KDA23" s="83"/>
      <c r="KDB23" s="83"/>
      <c r="KDC23" s="83"/>
      <c r="KDD23" s="83"/>
      <c r="KDE23" s="83"/>
      <c r="KDF23" s="83"/>
      <c r="KDG23" s="83"/>
      <c r="KDH23" s="83"/>
      <c r="KDI23" s="83"/>
      <c r="KDJ23" s="83"/>
      <c r="KDK23" s="83"/>
      <c r="KDL23" s="83"/>
      <c r="KDM23" s="83"/>
      <c r="KDN23" s="83"/>
      <c r="KDO23" s="83"/>
      <c r="KDP23" s="83"/>
      <c r="KDQ23" s="83"/>
      <c r="KDR23" s="83"/>
      <c r="KDS23" s="83"/>
      <c r="KDT23" s="83"/>
      <c r="KDU23" s="83"/>
      <c r="KDV23" s="83"/>
      <c r="KDW23" s="83"/>
      <c r="KDX23" s="83"/>
      <c r="KDY23" s="83"/>
      <c r="KDZ23" s="83"/>
      <c r="KEA23" s="83"/>
      <c r="KEB23" s="83"/>
      <c r="KEC23" s="83"/>
      <c r="KED23" s="83"/>
      <c r="KEE23" s="83"/>
      <c r="KEF23" s="83"/>
      <c r="KEG23" s="83"/>
      <c r="KEH23" s="83"/>
      <c r="KEI23" s="83"/>
      <c r="KEJ23" s="83"/>
      <c r="KEK23" s="83"/>
      <c r="KEL23" s="83"/>
      <c r="KEM23" s="83"/>
      <c r="KEN23" s="83"/>
      <c r="KEO23" s="83"/>
      <c r="KEP23" s="83"/>
      <c r="KEQ23" s="83"/>
      <c r="KER23" s="83"/>
      <c r="KES23" s="83"/>
      <c r="KET23" s="83"/>
      <c r="KEU23" s="83"/>
      <c r="KEV23" s="83"/>
      <c r="KEW23" s="83"/>
      <c r="KEX23" s="83"/>
      <c r="KEY23" s="83"/>
      <c r="KEZ23" s="83"/>
      <c r="KFA23" s="83"/>
      <c r="KFB23" s="83"/>
      <c r="KFC23" s="83"/>
      <c r="KFD23" s="83"/>
      <c r="KFE23" s="83"/>
      <c r="KFF23" s="83"/>
      <c r="KFG23" s="83"/>
      <c r="KFH23" s="83"/>
      <c r="KFI23" s="83"/>
      <c r="KFJ23" s="83"/>
      <c r="KFK23" s="83"/>
      <c r="KFL23" s="83"/>
      <c r="KFM23" s="83"/>
      <c r="KFN23" s="83"/>
      <c r="KFO23" s="83"/>
      <c r="KFP23" s="83"/>
      <c r="KFQ23" s="83"/>
      <c r="KFR23" s="83"/>
      <c r="KFS23" s="83"/>
      <c r="KFT23" s="83"/>
      <c r="KFU23" s="83"/>
      <c r="KFV23" s="83"/>
      <c r="KFW23" s="83"/>
      <c r="KFX23" s="83"/>
      <c r="KFY23" s="83"/>
      <c r="KFZ23" s="83"/>
      <c r="KGA23" s="83"/>
      <c r="KGB23" s="83"/>
      <c r="KGC23" s="83"/>
      <c r="KGD23" s="83"/>
      <c r="KGE23" s="83"/>
      <c r="KGF23" s="83"/>
      <c r="KGG23" s="83"/>
      <c r="KGH23" s="83"/>
      <c r="KGI23" s="83"/>
      <c r="KGJ23" s="83"/>
      <c r="KGK23" s="83"/>
      <c r="KGL23" s="83"/>
      <c r="KGM23" s="83"/>
      <c r="KGN23" s="83"/>
      <c r="KGO23" s="83"/>
      <c r="KGP23" s="83"/>
      <c r="KGQ23" s="83"/>
      <c r="KGR23" s="83"/>
      <c r="KGS23" s="83"/>
      <c r="KGT23" s="83"/>
      <c r="KGU23" s="83"/>
      <c r="KGV23" s="83"/>
      <c r="KGW23" s="83"/>
      <c r="KGX23" s="83"/>
      <c r="KGY23" s="83"/>
      <c r="KGZ23" s="83"/>
      <c r="KHA23" s="83"/>
      <c r="KHB23" s="83"/>
      <c r="KHC23" s="83"/>
      <c r="KHD23" s="83"/>
      <c r="KHE23" s="83"/>
      <c r="KHF23" s="83"/>
      <c r="KHG23" s="83"/>
      <c r="KHH23" s="83"/>
      <c r="KHI23" s="83"/>
      <c r="KHJ23" s="83"/>
      <c r="KHK23" s="83"/>
      <c r="KHL23" s="83"/>
      <c r="KHM23" s="83"/>
      <c r="KHN23" s="83"/>
      <c r="KHO23" s="83"/>
      <c r="KHP23" s="83"/>
      <c r="KHQ23" s="83"/>
      <c r="KHR23" s="83"/>
      <c r="KHS23" s="83"/>
      <c r="KHT23" s="83"/>
      <c r="KHU23" s="83"/>
      <c r="KHV23" s="83"/>
      <c r="KHW23" s="83"/>
      <c r="KHX23" s="83"/>
      <c r="KHY23" s="83"/>
      <c r="KHZ23" s="83"/>
      <c r="KIA23" s="83"/>
      <c r="KIB23" s="83"/>
      <c r="KIC23" s="83"/>
      <c r="KID23" s="83"/>
      <c r="KIE23" s="83"/>
      <c r="KIF23" s="83"/>
      <c r="KIG23" s="83"/>
      <c r="KIH23" s="83"/>
      <c r="KII23" s="83"/>
      <c r="KIJ23" s="83"/>
      <c r="KIK23" s="83"/>
      <c r="KIL23" s="83"/>
      <c r="KIM23" s="83"/>
      <c r="KIN23" s="83"/>
      <c r="KIO23" s="83"/>
      <c r="KIP23" s="83"/>
      <c r="KIQ23" s="83"/>
      <c r="KIR23" s="83"/>
      <c r="KIS23" s="83"/>
      <c r="KIT23" s="83"/>
      <c r="KIU23" s="83"/>
      <c r="KIV23" s="83"/>
      <c r="KIW23" s="83"/>
      <c r="KIX23" s="83"/>
      <c r="KIY23" s="83"/>
      <c r="KIZ23" s="83"/>
      <c r="KJA23" s="83"/>
      <c r="KJB23" s="83"/>
      <c r="KJC23" s="83"/>
      <c r="KJD23" s="83"/>
      <c r="KJE23" s="83"/>
      <c r="KJF23" s="83"/>
      <c r="KJG23" s="83"/>
      <c r="KJH23" s="83"/>
      <c r="KJI23" s="83"/>
      <c r="KJJ23" s="83"/>
      <c r="KJK23" s="83"/>
      <c r="KJL23" s="83"/>
      <c r="KJM23" s="83"/>
      <c r="KJN23" s="83"/>
      <c r="KJO23" s="83"/>
      <c r="KJP23" s="83"/>
      <c r="KJQ23" s="83"/>
      <c r="KJR23" s="83"/>
      <c r="KJS23" s="83"/>
      <c r="KJT23" s="83"/>
      <c r="KJU23" s="83"/>
      <c r="KJV23" s="83"/>
      <c r="KJW23" s="83"/>
      <c r="KJX23" s="83"/>
      <c r="KJY23" s="83"/>
      <c r="KJZ23" s="83"/>
      <c r="KKA23" s="83"/>
      <c r="KKB23" s="83"/>
      <c r="KKC23" s="83"/>
      <c r="KKD23" s="83"/>
      <c r="KKE23" s="83"/>
      <c r="KKF23" s="83"/>
      <c r="KKG23" s="83"/>
      <c r="KKH23" s="83"/>
      <c r="KKI23" s="83"/>
      <c r="KKJ23" s="83"/>
      <c r="KKK23" s="83"/>
      <c r="KKL23" s="83"/>
      <c r="KKM23" s="83"/>
      <c r="KKN23" s="83"/>
      <c r="KKO23" s="83"/>
      <c r="KKP23" s="83"/>
      <c r="KKQ23" s="83"/>
      <c r="KKR23" s="83"/>
      <c r="KKS23" s="83"/>
      <c r="KKT23" s="83"/>
      <c r="KKU23" s="83"/>
      <c r="KKV23" s="83"/>
      <c r="KKW23" s="83"/>
      <c r="KKX23" s="83"/>
      <c r="KKY23" s="83"/>
      <c r="KKZ23" s="83"/>
      <c r="KLA23" s="83"/>
      <c r="KLB23" s="83"/>
      <c r="KLC23" s="83"/>
      <c r="KLD23" s="83"/>
      <c r="KLE23" s="83"/>
      <c r="KLF23" s="83"/>
      <c r="KLG23" s="83"/>
      <c r="KLH23" s="83"/>
      <c r="KLI23" s="83"/>
      <c r="KLJ23" s="83"/>
      <c r="KLK23" s="83"/>
      <c r="KLL23" s="83"/>
      <c r="KLM23" s="83"/>
      <c r="KLN23" s="83"/>
      <c r="KLO23" s="83"/>
      <c r="KLP23" s="83"/>
      <c r="KLQ23" s="83"/>
      <c r="KLR23" s="83"/>
      <c r="KLS23" s="83"/>
      <c r="KLT23" s="83"/>
      <c r="KLU23" s="83"/>
      <c r="KLV23" s="83"/>
      <c r="KLW23" s="83"/>
      <c r="KLX23" s="83"/>
      <c r="KLY23" s="83"/>
      <c r="KLZ23" s="83"/>
      <c r="KMA23" s="83"/>
      <c r="KMB23" s="83"/>
      <c r="KMC23" s="83"/>
      <c r="KMD23" s="83"/>
      <c r="KME23" s="83"/>
      <c r="KMF23" s="83"/>
      <c r="KMG23" s="83"/>
      <c r="KMH23" s="83"/>
      <c r="KMI23" s="83"/>
      <c r="KMJ23" s="83"/>
      <c r="KMK23" s="83"/>
      <c r="KML23" s="83"/>
      <c r="KMM23" s="83"/>
      <c r="KMN23" s="83"/>
      <c r="KMO23" s="83"/>
      <c r="KMP23" s="83"/>
      <c r="KMQ23" s="83"/>
      <c r="KMR23" s="83"/>
      <c r="KMS23" s="83"/>
      <c r="KMT23" s="83"/>
      <c r="KMU23" s="83"/>
      <c r="KMV23" s="83"/>
      <c r="KMW23" s="83"/>
      <c r="KMX23" s="83"/>
      <c r="KMY23" s="83"/>
      <c r="KMZ23" s="83"/>
      <c r="KNA23" s="83"/>
      <c r="KNB23" s="83"/>
      <c r="KNC23" s="83"/>
      <c r="KND23" s="83"/>
      <c r="KNE23" s="83"/>
      <c r="KNF23" s="83"/>
      <c r="KNG23" s="83"/>
      <c r="KNH23" s="83"/>
      <c r="KNI23" s="83"/>
      <c r="KNJ23" s="83"/>
      <c r="KNK23" s="83"/>
      <c r="KNL23" s="83"/>
      <c r="KNM23" s="83"/>
      <c r="KNN23" s="83"/>
      <c r="KNO23" s="83"/>
      <c r="KNP23" s="83"/>
      <c r="KNQ23" s="83"/>
      <c r="KNR23" s="83"/>
      <c r="KNS23" s="83"/>
      <c r="KNT23" s="83"/>
      <c r="KNU23" s="83"/>
      <c r="KNV23" s="83"/>
      <c r="KNW23" s="83"/>
      <c r="KNX23" s="83"/>
      <c r="KNY23" s="83"/>
      <c r="KNZ23" s="83"/>
      <c r="KOA23" s="83"/>
      <c r="KOB23" s="83"/>
      <c r="KOC23" s="83"/>
      <c r="KOD23" s="83"/>
      <c r="KOE23" s="83"/>
      <c r="KOF23" s="83"/>
      <c r="KOG23" s="83"/>
      <c r="KOH23" s="83"/>
      <c r="KOI23" s="83"/>
      <c r="KOJ23" s="83"/>
      <c r="KOK23" s="83"/>
      <c r="KOL23" s="83"/>
      <c r="KOM23" s="83"/>
      <c r="KON23" s="83"/>
      <c r="KOO23" s="83"/>
      <c r="KOP23" s="83"/>
      <c r="KOQ23" s="83"/>
      <c r="KOR23" s="83"/>
      <c r="KOS23" s="83"/>
      <c r="KOT23" s="83"/>
      <c r="KOU23" s="83"/>
      <c r="KOV23" s="83"/>
      <c r="KOW23" s="83"/>
      <c r="KOX23" s="83"/>
      <c r="KOY23" s="83"/>
      <c r="KOZ23" s="83"/>
      <c r="KPA23" s="83"/>
      <c r="KPB23" s="83"/>
      <c r="KPC23" s="83"/>
      <c r="KPD23" s="83"/>
      <c r="KPE23" s="83"/>
      <c r="KPF23" s="83"/>
      <c r="KPG23" s="83"/>
      <c r="KPH23" s="83"/>
      <c r="KPI23" s="83"/>
      <c r="KPJ23" s="83"/>
      <c r="KPK23" s="83"/>
      <c r="KPL23" s="83"/>
      <c r="KPM23" s="83"/>
      <c r="KPN23" s="83"/>
      <c r="KPO23" s="83"/>
      <c r="KPP23" s="83"/>
      <c r="KPQ23" s="83"/>
      <c r="KPR23" s="83"/>
      <c r="KPS23" s="83"/>
      <c r="KPT23" s="83"/>
      <c r="KPU23" s="83"/>
      <c r="KPV23" s="83"/>
      <c r="KPW23" s="83"/>
      <c r="KPX23" s="83"/>
      <c r="KPY23" s="83"/>
      <c r="KPZ23" s="83"/>
      <c r="KQA23" s="83"/>
      <c r="KQB23" s="83"/>
      <c r="KQC23" s="83"/>
      <c r="KQD23" s="83"/>
      <c r="KQE23" s="83"/>
      <c r="KQF23" s="83"/>
      <c r="KQG23" s="83"/>
      <c r="KQH23" s="83"/>
      <c r="KQI23" s="83"/>
      <c r="KQJ23" s="83"/>
      <c r="KQK23" s="83"/>
      <c r="KQL23" s="83"/>
      <c r="KQM23" s="83"/>
      <c r="KQN23" s="83"/>
      <c r="KQO23" s="83"/>
      <c r="KQP23" s="83"/>
      <c r="KQQ23" s="83"/>
      <c r="KQR23" s="83"/>
      <c r="KQS23" s="83"/>
      <c r="KQT23" s="83"/>
      <c r="KQU23" s="83"/>
      <c r="KQV23" s="83"/>
      <c r="KQW23" s="83"/>
      <c r="KQX23" s="83"/>
      <c r="KQY23" s="83"/>
      <c r="KQZ23" s="83"/>
      <c r="KRA23" s="83"/>
      <c r="KRB23" s="83"/>
      <c r="KRC23" s="83"/>
      <c r="KRD23" s="83"/>
      <c r="KRE23" s="83"/>
      <c r="KRF23" s="83"/>
      <c r="KRG23" s="83"/>
      <c r="KRH23" s="83"/>
      <c r="KRI23" s="83"/>
      <c r="KRJ23" s="83"/>
      <c r="KRK23" s="83"/>
      <c r="KRL23" s="83"/>
      <c r="KRM23" s="83"/>
      <c r="KRN23" s="83"/>
      <c r="KRO23" s="83"/>
      <c r="KRP23" s="83"/>
      <c r="KRQ23" s="83"/>
      <c r="KRR23" s="83"/>
      <c r="KRS23" s="83"/>
      <c r="KRT23" s="83"/>
      <c r="KRU23" s="83"/>
      <c r="KRV23" s="83"/>
      <c r="KRW23" s="83"/>
      <c r="KRX23" s="83"/>
      <c r="KRY23" s="83"/>
      <c r="KRZ23" s="83"/>
      <c r="KSA23" s="83"/>
      <c r="KSB23" s="83"/>
      <c r="KSC23" s="83"/>
      <c r="KSD23" s="83"/>
      <c r="KSE23" s="83"/>
      <c r="KSF23" s="83"/>
      <c r="KSG23" s="83"/>
      <c r="KSH23" s="83"/>
      <c r="KSI23" s="83"/>
      <c r="KSJ23" s="83"/>
      <c r="KSK23" s="83"/>
      <c r="KSL23" s="83"/>
      <c r="KSM23" s="83"/>
      <c r="KSN23" s="83"/>
      <c r="KSO23" s="83"/>
      <c r="KSP23" s="83"/>
      <c r="KSQ23" s="83"/>
      <c r="KSR23" s="83"/>
      <c r="KSS23" s="83"/>
      <c r="KST23" s="83"/>
      <c r="KSU23" s="83"/>
      <c r="KSV23" s="83"/>
      <c r="KSW23" s="83"/>
      <c r="KSX23" s="83"/>
      <c r="KSY23" s="83"/>
      <c r="KSZ23" s="83"/>
      <c r="KTA23" s="83"/>
      <c r="KTB23" s="83"/>
      <c r="KTC23" s="83"/>
      <c r="KTD23" s="83"/>
      <c r="KTE23" s="83"/>
      <c r="KTF23" s="83"/>
      <c r="KTG23" s="83"/>
      <c r="KTH23" s="83"/>
      <c r="KTI23" s="83"/>
      <c r="KTJ23" s="83"/>
      <c r="KTK23" s="83"/>
      <c r="KTL23" s="83"/>
      <c r="KTM23" s="83"/>
      <c r="KTN23" s="83"/>
      <c r="KTO23" s="83"/>
      <c r="KTP23" s="83"/>
      <c r="KTQ23" s="83"/>
      <c r="KTR23" s="83"/>
      <c r="KTS23" s="83"/>
      <c r="KTT23" s="83"/>
      <c r="KTU23" s="83"/>
      <c r="KTV23" s="83"/>
      <c r="KTW23" s="83"/>
      <c r="KTX23" s="83"/>
      <c r="KTY23" s="83"/>
      <c r="KTZ23" s="83"/>
      <c r="KUA23" s="83"/>
      <c r="KUB23" s="83"/>
      <c r="KUC23" s="83"/>
      <c r="KUD23" s="83"/>
      <c r="KUE23" s="83"/>
      <c r="KUF23" s="83"/>
      <c r="KUG23" s="83"/>
      <c r="KUH23" s="83"/>
      <c r="KUI23" s="83"/>
      <c r="KUJ23" s="83"/>
      <c r="KUK23" s="83"/>
      <c r="KUL23" s="83"/>
      <c r="KUM23" s="83"/>
      <c r="KUN23" s="83"/>
      <c r="KUO23" s="83"/>
      <c r="KUP23" s="83"/>
      <c r="KUQ23" s="83"/>
      <c r="KUR23" s="83"/>
      <c r="KUS23" s="83"/>
      <c r="KUT23" s="83"/>
      <c r="KUU23" s="83"/>
      <c r="KUV23" s="83"/>
      <c r="KUW23" s="83"/>
      <c r="KUX23" s="83"/>
      <c r="KUY23" s="83"/>
      <c r="KUZ23" s="83"/>
      <c r="KVA23" s="83"/>
      <c r="KVB23" s="83"/>
      <c r="KVC23" s="83"/>
      <c r="KVD23" s="83"/>
      <c r="KVE23" s="83"/>
      <c r="KVF23" s="83"/>
      <c r="KVG23" s="83"/>
      <c r="KVH23" s="83"/>
      <c r="KVI23" s="83"/>
      <c r="KVJ23" s="83"/>
      <c r="KVK23" s="83"/>
      <c r="KVL23" s="83"/>
      <c r="KVM23" s="83"/>
      <c r="KVN23" s="83"/>
      <c r="KVO23" s="83"/>
      <c r="KVP23" s="83"/>
      <c r="KVQ23" s="83"/>
      <c r="KVR23" s="83"/>
      <c r="KVS23" s="83"/>
      <c r="KVT23" s="83"/>
      <c r="KVU23" s="83"/>
      <c r="KVV23" s="83"/>
      <c r="KVW23" s="83"/>
      <c r="KVX23" s="83"/>
      <c r="KVY23" s="83"/>
      <c r="KVZ23" s="83"/>
      <c r="KWA23" s="83"/>
      <c r="KWB23" s="83"/>
      <c r="KWC23" s="83"/>
      <c r="KWD23" s="83"/>
      <c r="KWE23" s="83"/>
      <c r="KWF23" s="83"/>
      <c r="KWG23" s="83"/>
      <c r="KWH23" s="83"/>
      <c r="KWI23" s="83"/>
      <c r="KWJ23" s="83"/>
      <c r="KWK23" s="83"/>
      <c r="KWL23" s="83"/>
      <c r="KWM23" s="83"/>
      <c r="KWN23" s="83"/>
      <c r="KWO23" s="83"/>
      <c r="KWP23" s="83"/>
      <c r="KWQ23" s="83"/>
      <c r="KWR23" s="83"/>
      <c r="KWS23" s="83"/>
      <c r="KWT23" s="83"/>
      <c r="KWU23" s="83"/>
      <c r="KWV23" s="83"/>
      <c r="KWW23" s="83"/>
      <c r="KWX23" s="83"/>
      <c r="KWY23" s="83"/>
      <c r="KWZ23" s="83"/>
      <c r="KXA23" s="83"/>
      <c r="KXB23" s="83"/>
      <c r="KXC23" s="83"/>
      <c r="KXD23" s="83"/>
      <c r="KXE23" s="83"/>
      <c r="KXF23" s="83"/>
      <c r="KXG23" s="83"/>
      <c r="KXH23" s="83"/>
      <c r="KXI23" s="83"/>
      <c r="KXJ23" s="83"/>
      <c r="KXK23" s="83"/>
      <c r="KXL23" s="83"/>
      <c r="KXM23" s="83"/>
      <c r="KXN23" s="83"/>
      <c r="KXO23" s="83"/>
      <c r="KXP23" s="83"/>
      <c r="KXQ23" s="83"/>
      <c r="KXR23" s="83"/>
      <c r="KXS23" s="83"/>
      <c r="KXT23" s="83"/>
      <c r="KXU23" s="83"/>
      <c r="KXV23" s="83"/>
      <c r="KXW23" s="83"/>
      <c r="KXX23" s="83"/>
      <c r="KXY23" s="83"/>
      <c r="KXZ23" s="83"/>
      <c r="KYA23" s="83"/>
      <c r="KYB23" s="83"/>
      <c r="KYC23" s="83"/>
      <c r="KYD23" s="83"/>
      <c r="KYE23" s="83"/>
      <c r="KYF23" s="83"/>
      <c r="KYG23" s="83"/>
      <c r="KYH23" s="83"/>
      <c r="KYI23" s="83"/>
      <c r="KYJ23" s="83"/>
      <c r="KYK23" s="83"/>
      <c r="KYL23" s="83"/>
      <c r="KYM23" s="83"/>
      <c r="KYN23" s="83"/>
      <c r="KYO23" s="83"/>
      <c r="KYP23" s="83"/>
      <c r="KYQ23" s="83"/>
      <c r="KYR23" s="83"/>
      <c r="KYS23" s="83"/>
      <c r="KYT23" s="83"/>
      <c r="KYU23" s="83"/>
      <c r="KYV23" s="83"/>
      <c r="KYW23" s="83"/>
      <c r="KYX23" s="83"/>
      <c r="KYY23" s="83"/>
      <c r="KYZ23" s="83"/>
      <c r="KZA23" s="83"/>
      <c r="KZB23" s="83"/>
      <c r="KZC23" s="83"/>
      <c r="KZD23" s="83"/>
      <c r="KZE23" s="83"/>
      <c r="KZF23" s="83"/>
      <c r="KZG23" s="83"/>
      <c r="KZH23" s="83"/>
      <c r="KZI23" s="83"/>
      <c r="KZJ23" s="83"/>
      <c r="KZK23" s="83"/>
      <c r="KZL23" s="83"/>
      <c r="KZM23" s="83"/>
      <c r="KZN23" s="83"/>
      <c r="KZO23" s="83"/>
      <c r="KZP23" s="83"/>
      <c r="KZQ23" s="83"/>
      <c r="KZR23" s="83"/>
      <c r="KZS23" s="83"/>
      <c r="KZT23" s="83"/>
      <c r="KZU23" s="83"/>
      <c r="KZV23" s="83"/>
      <c r="KZW23" s="83"/>
      <c r="KZX23" s="83"/>
      <c r="KZY23" s="83"/>
      <c r="KZZ23" s="83"/>
      <c r="LAA23" s="83"/>
      <c r="LAB23" s="83"/>
      <c r="LAC23" s="83"/>
      <c r="LAD23" s="83"/>
      <c r="LAE23" s="83"/>
      <c r="LAF23" s="83"/>
      <c r="LAG23" s="83"/>
      <c r="LAH23" s="83"/>
      <c r="LAI23" s="83"/>
      <c r="LAJ23" s="83"/>
      <c r="LAK23" s="83"/>
      <c r="LAL23" s="83"/>
      <c r="LAM23" s="83"/>
      <c r="LAN23" s="83"/>
      <c r="LAO23" s="83"/>
      <c r="LAP23" s="83"/>
      <c r="LAQ23" s="83"/>
      <c r="LAR23" s="83"/>
      <c r="LAS23" s="83"/>
      <c r="LAT23" s="83"/>
      <c r="LAU23" s="83"/>
      <c r="LAV23" s="83"/>
      <c r="LAW23" s="83"/>
      <c r="LAX23" s="83"/>
      <c r="LAY23" s="83"/>
      <c r="LAZ23" s="83"/>
      <c r="LBA23" s="83"/>
      <c r="LBB23" s="83"/>
      <c r="LBC23" s="83"/>
      <c r="LBD23" s="83"/>
      <c r="LBE23" s="83"/>
      <c r="LBF23" s="83"/>
      <c r="LBG23" s="83"/>
      <c r="LBH23" s="83"/>
      <c r="LBI23" s="83"/>
      <c r="LBJ23" s="83"/>
      <c r="LBK23" s="83"/>
      <c r="LBL23" s="83"/>
      <c r="LBM23" s="83"/>
      <c r="LBN23" s="83"/>
      <c r="LBO23" s="83"/>
      <c r="LBP23" s="83"/>
      <c r="LBQ23" s="83"/>
      <c r="LBR23" s="83"/>
      <c r="LBS23" s="83"/>
      <c r="LBT23" s="83"/>
      <c r="LBU23" s="83"/>
      <c r="LBV23" s="83"/>
      <c r="LBW23" s="83"/>
      <c r="LBX23" s="83"/>
      <c r="LBY23" s="83"/>
      <c r="LBZ23" s="83"/>
      <c r="LCA23" s="83"/>
      <c r="LCB23" s="83"/>
      <c r="LCC23" s="83"/>
      <c r="LCD23" s="83"/>
      <c r="LCE23" s="83"/>
      <c r="LCF23" s="83"/>
      <c r="LCG23" s="83"/>
      <c r="LCH23" s="83"/>
      <c r="LCI23" s="83"/>
      <c r="LCJ23" s="83"/>
      <c r="LCK23" s="83"/>
      <c r="LCL23" s="83"/>
      <c r="LCM23" s="83"/>
      <c r="LCN23" s="83"/>
      <c r="LCO23" s="83"/>
      <c r="LCP23" s="83"/>
      <c r="LCQ23" s="83"/>
      <c r="LCR23" s="83"/>
      <c r="LCS23" s="83"/>
      <c r="LCT23" s="83"/>
      <c r="LCU23" s="83"/>
      <c r="LCV23" s="83"/>
      <c r="LCW23" s="83"/>
      <c r="LCX23" s="83"/>
      <c r="LCY23" s="83"/>
      <c r="LCZ23" s="83"/>
      <c r="LDA23" s="83"/>
      <c r="LDB23" s="83"/>
      <c r="LDC23" s="83"/>
      <c r="LDD23" s="83"/>
      <c r="LDE23" s="83"/>
      <c r="LDF23" s="83"/>
      <c r="LDG23" s="83"/>
      <c r="LDH23" s="83"/>
      <c r="LDI23" s="83"/>
      <c r="LDJ23" s="83"/>
      <c r="LDK23" s="83"/>
      <c r="LDL23" s="83"/>
      <c r="LDM23" s="83"/>
      <c r="LDN23" s="83"/>
      <c r="LDO23" s="83"/>
      <c r="LDP23" s="83"/>
      <c r="LDQ23" s="83"/>
      <c r="LDR23" s="83"/>
      <c r="LDS23" s="83"/>
      <c r="LDT23" s="83"/>
      <c r="LDU23" s="83"/>
      <c r="LDV23" s="83"/>
      <c r="LDW23" s="83"/>
      <c r="LDX23" s="83"/>
      <c r="LDY23" s="83"/>
      <c r="LDZ23" s="83"/>
      <c r="LEA23" s="83"/>
      <c r="LEB23" s="83"/>
      <c r="LEC23" s="83"/>
      <c r="LED23" s="83"/>
      <c r="LEE23" s="83"/>
      <c r="LEF23" s="83"/>
      <c r="LEG23" s="83"/>
      <c r="LEH23" s="83"/>
      <c r="LEI23" s="83"/>
      <c r="LEJ23" s="83"/>
      <c r="LEK23" s="83"/>
      <c r="LEL23" s="83"/>
      <c r="LEM23" s="83"/>
      <c r="LEN23" s="83"/>
      <c r="LEO23" s="83"/>
      <c r="LEP23" s="83"/>
      <c r="LEQ23" s="83"/>
      <c r="LER23" s="83"/>
      <c r="LES23" s="83"/>
      <c r="LET23" s="83"/>
      <c r="LEU23" s="83"/>
      <c r="LEV23" s="83"/>
      <c r="LEW23" s="83"/>
      <c r="LEX23" s="83"/>
      <c r="LEY23" s="83"/>
      <c r="LEZ23" s="83"/>
      <c r="LFA23" s="83"/>
      <c r="LFB23" s="83"/>
      <c r="LFC23" s="83"/>
      <c r="LFD23" s="83"/>
      <c r="LFE23" s="83"/>
      <c r="LFF23" s="83"/>
      <c r="LFG23" s="83"/>
      <c r="LFH23" s="83"/>
      <c r="LFI23" s="83"/>
      <c r="LFJ23" s="83"/>
      <c r="LFK23" s="83"/>
      <c r="LFL23" s="83"/>
      <c r="LFM23" s="83"/>
      <c r="LFN23" s="83"/>
      <c r="LFO23" s="83"/>
      <c r="LFP23" s="83"/>
      <c r="LFQ23" s="83"/>
      <c r="LFR23" s="83"/>
      <c r="LFS23" s="83"/>
      <c r="LFT23" s="83"/>
      <c r="LFU23" s="83"/>
      <c r="LFV23" s="83"/>
      <c r="LFW23" s="83"/>
      <c r="LFX23" s="83"/>
      <c r="LFY23" s="83"/>
      <c r="LFZ23" s="83"/>
      <c r="LGA23" s="83"/>
      <c r="LGB23" s="83"/>
      <c r="LGC23" s="83"/>
      <c r="LGD23" s="83"/>
      <c r="LGE23" s="83"/>
      <c r="LGF23" s="83"/>
      <c r="LGG23" s="83"/>
      <c r="LGH23" s="83"/>
      <c r="LGI23" s="83"/>
      <c r="LGJ23" s="83"/>
      <c r="LGK23" s="83"/>
      <c r="LGL23" s="83"/>
      <c r="LGM23" s="83"/>
      <c r="LGN23" s="83"/>
      <c r="LGO23" s="83"/>
      <c r="LGP23" s="83"/>
      <c r="LGQ23" s="83"/>
      <c r="LGR23" s="83"/>
      <c r="LGS23" s="83"/>
      <c r="LGT23" s="83"/>
      <c r="LGU23" s="83"/>
      <c r="LGV23" s="83"/>
      <c r="LGW23" s="83"/>
      <c r="LGX23" s="83"/>
      <c r="LGY23" s="83"/>
      <c r="LGZ23" s="83"/>
      <c r="LHA23" s="83"/>
      <c r="LHB23" s="83"/>
      <c r="LHC23" s="83"/>
      <c r="LHD23" s="83"/>
      <c r="LHE23" s="83"/>
      <c r="LHF23" s="83"/>
      <c r="LHG23" s="83"/>
      <c r="LHH23" s="83"/>
      <c r="LHI23" s="83"/>
      <c r="LHJ23" s="83"/>
      <c r="LHK23" s="83"/>
      <c r="LHL23" s="83"/>
      <c r="LHM23" s="83"/>
      <c r="LHN23" s="83"/>
      <c r="LHO23" s="83"/>
      <c r="LHP23" s="83"/>
      <c r="LHQ23" s="83"/>
      <c r="LHR23" s="83"/>
      <c r="LHS23" s="83"/>
      <c r="LHT23" s="83"/>
      <c r="LHU23" s="83"/>
      <c r="LHV23" s="83"/>
      <c r="LHW23" s="83"/>
      <c r="LHX23" s="83"/>
      <c r="LHY23" s="83"/>
      <c r="LHZ23" s="83"/>
      <c r="LIA23" s="83"/>
      <c r="LIB23" s="83"/>
      <c r="LIC23" s="83"/>
      <c r="LID23" s="83"/>
      <c r="LIE23" s="83"/>
      <c r="LIF23" s="83"/>
      <c r="LIG23" s="83"/>
      <c r="LIH23" s="83"/>
      <c r="LII23" s="83"/>
      <c r="LIJ23" s="83"/>
      <c r="LIK23" s="83"/>
      <c r="LIL23" s="83"/>
      <c r="LIM23" s="83"/>
      <c r="LIN23" s="83"/>
      <c r="LIO23" s="83"/>
      <c r="LIP23" s="83"/>
      <c r="LIQ23" s="83"/>
      <c r="LIR23" s="83"/>
      <c r="LIS23" s="83"/>
      <c r="LIT23" s="83"/>
      <c r="LIU23" s="83"/>
      <c r="LIV23" s="83"/>
      <c r="LIW23" s="83"/>
      <c r="LIX23" s="83"/>
      <c r="LIY23" s="83"/>
      <c r="LIZ23" s="83"/>
      <c r="LJA23" s="83"/>
      <c r="LJB23" s="83"/>
      <c r="LJC23" s="83"/>
      <c r="LJD23" s="83"/>
      <c r="LJE23" s="83"/>
      <c r="LJF23" s="83"/>
      <c r="LJG23" s="83"/>
      <c r="LJH23" s="83"/>
      <c r="LJI23" s="83"/>
      <c r="LJJ23" s="83"/>
      <c r="LJK23" s="83"/>
      <c r="LJL23" s="83"/>
      <c r="LJM23" s="83"/>
      <c r="LJN23" s="83"/>
      <c r="LJO23" s="83"/>
      <c r="LJP23" s="83"/>
      <c r="LJQ23" s="83"/>
      <c r="LJR23" s="83"/>
      <c r="LJS23" s="83"/>
      <c r="LJT23" s="83"/>
      <c r="LJU23" s="83"/>
      <c r="LJV23" s="83"/>
      <c r="LJW23" s="83"/>
      <c r="LJX23" s="83"/>
      <c r="LJY23" s="83"/>
      <c r="LJZ23" s="83"/>
      <c r="LKA23" s="83"/>
      <c r="LKB23" s="83"/>
      <c r="LKC23" s="83"/>
      <c r="LKD23" s="83"/>
      <c r="LKE23" s="83"/>
      <c r="LKF23" s="83"/>
      <c r="LKG23" s="83"/>
      <c r="LKH23" s="83"/>
      <c r="LKI23" s="83"/>
      <c r="LKJ23" s="83"/>
      <c r="LKK23" s="83"/>
      <c r="LKL23" s="83"/>
      <c r="LKM23" s="83"/>
      <c r="LKN23" s="83"/>
      <c r="LKO23" s="83"/>
      <c r="LKP23" s="83"/>
      <c r="LKQ23" s="83"/>
      <c r="LKR23" s="83"/>
      <c r="LKS23" s="83"/>
      <c r="LKT23" s="83"/>
      <c r="LKU23" s="83"/>
      <c r="LKV23" s="83"/>
      <c r="LKW23" s="83"/>
      <c r="LKX23" s="83"/>
      <c r="LKY23" s="83"/>
      <c r="LKZ23" s="83"/>
      <c r="LLA23" s="83"/>
      <c r="LLB23" s="83"/>
      <c r="LLC23" s="83"/>
      <c r="LLD23" s="83"/>
      <c r="LLE23" s="83"/>
      <c r="LLF23" s="83"/>
      <c r="LLG23" s="83"/>
      <c r="LLH23" s="83"/>
      <c r="LLI23" s="83"/>
      <c r="LLJ23" s="83"/>
      <c r="LLK23" s="83"/>
      <c r="LLL23" s="83"/>
      <c r="LLM23" s="83"/>
      <c r="LLN23" s="83"/>
      <c r="LLO23" s="83"/>
      <c r="LLP23" s="83"/>
      <c r="LLQ23" s="83"/>
      <c r="LLR23" s="83"/>
      <c r="LLS23" s="83"/>
      <c r="LLT23" s="83"/>
      <c r="LLU23" s="83"/>
      <c r="LLV23" s="83"/>
      <c r="LLW23" s="83"/>
      <c r="LLX23" s="83"/>
      <c r="LLY23" s="83"/>
      <c r="LLZ23" s="83"/>
      <c r="LMA23" s="83"/>
      <c r="LMB23" s="83"/>
      <c r="LMC23" s="83"/>
      <c r="LMD23" s="83"/>
      <c r="LME23" s="83"/>
      <c r="LMF23" s="83"/>
      <c r="LMG23" s="83"/>
      <c r="LMH23" s="83"/>
      <c r="LMI23" s="83"/>
      <c r="LMJ23" s="83"/>
      <c r="LMK23" s="83"/>
      <c r="LML23" s="83"/>
      <c r="LMM23" s="83"/>
      <c r="LMN23" s="83"/>
      <c r="LMO23" s="83"/>
      <c r="LMP23" s="83"/>
      <c r="LMQ23" s="83"/>
      <c r="LMR23" s="83"/>
      <c r="LMS23" s="83"/>
      <c r="LMT23" s="83"/>
      <c r="LMU23" s="83"/>
      <c r="LMV23" s="83"/>
      <c r="LMW23" s="83"/>
      <c r="LMX23" s="83"/>
      <c r="LMY23" s="83"/>
      <c r="LMZ23" s="83"/>
      <c r="LNA23" s="83"/>
      <c r="LNB23" s="83"/>
      <c r="LNC23" s="83"/>
      <c r="LND23" s="83"/>
      <c r="LNE23" s="83"/>
      <c r="LNF23" s="83"/>
      <c r="LNG23" s="83"/>
      <c r="LNH23" s="83"/>
      <c r="LNI23" s="83"/>
      <c r="LNJ23" s="83"/>
      <c r="LNK23" s="83"/>
      <c r="LNL23" s="83"/>
      <c r="LNM23" s="83"/>
      <c r="LNN23" s="83"/>
      <c r="LNO23" s="83"/>
      <c r="LNP23" s="83"/>
      <c r="LNQ23" s="83"/>
      <c r="LNR23" s="83"/>
      <c r="LNS23" s="83"/>
      <c r="LNT23" s="83"/>
      <c r="LNU23" s="83"/>
      <c r="LNV23" s="83"/>
      <c r="LNW23" s="83"/>
      <c r="LNX23" s="83"/>
      <c r="LNY23" s="83"/>
      <c r="LNZ23" s="83"/>
      <c r="LOA23" s="83"/>
      <c r="LOB23" s="83"/>
      <c r="LOC23" s="83"/>
      <c r="LOD23" s="83"/>
      <c r="LOE23" s="83"/>
      <c r="LOF23" s="83"/>
      <c r="LOG23" s="83"/>
      <c r="LOH23" s="83"/>
      <c r="LOI23" s="83"/>
      <c r="LOJ23" s="83"/>
      <c r="LOK23" s="83"/>
      <c r="LOL23" s="83"/>
      <c r="LOM23" s="83"/>
      <c r="LON23" s="83"/>
      <c r="LOO23" s="83"/>
      <c r="LOP23" s="83"/>
      <c r="LOQ23" s="83"/>
      <c r="LOR23" s="83"/>
      <c r="LOS23" s="83"/>
      <c r="LOT23" s="83"/>
      <c r="LOU23" s="83"/>
      <c r="LOV23" s="83"/>
      <c r="LOW23" s="83"/>
      <c r="LOX23" s="83"/>
      <c r="LOY23" s="83"/>
      <c r="LOZ23" s="83"/>
      <c r="LPA23" s="83"/>
      <c r="LPB23" s="83"/>
      <c r="LPC23" s="83"/>
      <c r="LPD23" s="83"/>
      <c r="LPE23" s="83"/>
      <c r="LPF23" s="83"/>
      <c r="LPG23" s="83"/>
      <c r="LPH23" s="83"/>
      <c r="LPI23" s="83"/>
      <c r="LPJ23" s="83"/>
      <c r="LPK23" s="83"/>
      <c r="LPL23" s="83"/>
      <c r="LPM23" s="83"/>
      <c r="LPN23" s="83"/>
      <c r="LPO23" s="83"/>
      <c r="LPP23" s="83"/>
      <c r="LPQ23" s="83"/>
      <c r="LPR23" s="83"/>
      <c r="LPS23" s="83"/>
      <c r="LPT23" s="83"/>
      <c r="LPU23" s="83"/>
      <c r="LPV23" s="83"/>
      <c r="LPW23" s="83"/>
      <c r="LPX23" s="83"/>
      <c r="LPY23" s="83"/>
      <c r="LPZ23" s="83"/>
      <c r="LQA23" s="83"/>
      <c r="LQB23" s="83"/>
      <c r="LQC23" s="83"/>
      <c r="LQD23" s="83"/>
      <c r="LQE23" s="83"/>
      <c r="LQF23" s="83"/>
      <c r="LQG23" s="83"/>
      <c r="LQH23" s="83"/>
      <c r="LQI23" s="83"/>
      <c r="LQJ23" s="83"/>
      <c r="LQK23" s="83"/>
      <c r="LQL23" s="83"/>
      <c r="LQM23" s="83"/>
      <c r="LQN23" s="83"/>
      <c r="LQO23" s="83"/>
      <c r="LQP23" s="83"/>
      <c r="LQQ23" s="83"/>
      <c r="LQR23" s="83"/>
      <c r="LQS23" s="83"/>
      <c r="LQT23" s="83"/>
      <c r="LQU23" s="83"/>
      <c r="LQV23" s="83"/>
      <c r="LQW23" s="83"/>
      <c r="LQX23" s="83"/>
      <c r="LQY23" s="83"/>
      <c r="LQZ23" s="83"/>
      <c r="LRA23" s="83"/>
      <c r="LRB23" s="83"/>
      <c r="LRC23" s="83"/>
      <c r="LRD23" s="83"/>
      <c r="LRE23" s="83"/>
      <c r="LRF23" s="83"/>
      <c r="LRG23" s="83"/>
      <c r="LRH23" s="83"/>
      <c r="LRI23" s="83"/>
      <c r="LRJ23" s="83"/>
      <c r="LRK23" s="83"/>
      <c r="LRL23" s="83"/>
      <c r="LRM23" s="83"/>
      <c r="LRN23" s="83"/>
      <c r="LRO23" s="83"/>
      <c r="LRP23" s="83"/>
      <c r="LRQ23" s="83"/>
      <c r="LRR23" s="83"/>
      <c r="LRS23" s="83"/>
      <c r="LRT23" s="83"/>
      <c r="LRU23" s="83"/>
      <c r="LRV23" s="83"/>
      <c r="LRW23" s="83"/>
      <c r="LRX23" s="83"/>
      <c r="LRY23" s="83"/>
      <c r="LRZ23" s="83"/>
      <c r="LSA23" s="83"/>
      <c r="LSB23" s="83"/>
      <c r="LSC23" s="83"/>
      <c r="LSD23" s="83"/>
      <c r="LSE23" s="83"/>
      <c r="LSF23" s="83"/>
      <c r="LSG23" s="83"/>
      <c r="LSH23" s="83"/>
      <c r="LSI23" s="83"/>
      <c r="LSJ23" s="83"/>
      <c r="LSK23" s="83"/>
      <c r="LSL23" s="83"/>
      <c r="LSM23" s="83"/>
      <c r="LSN23" s="83"/>
      <c r="LSO23" s="83"/>
      <c r="LSP23" s="83"/>
      <c r="LSQ23" s="83"/>
      <c r="LSR23" s="83"/>
      <c r="LSS23" s="83"/>
      <c r="LST23" s="83"/>
      <c r="LSU23" s="83"/>
      <c r="LSV23" s="83"/>
      <c r="LSW23" s="83"/>
      <c r="LSX23" s="83"/>
      <c r="LSY23" s="83"/>
      <c r="LSZ23" s="83"/>
      <c r="LTA23" s="83"/>
      <c r="LTB23" s="83"/>
      <c r="LTC23" s="83"/>
      <c r="LTD23" s="83"/>
      <c r="LTE23" s="83"/>
      <c r="LTF23" s="83"/>
      <c r="LTG23" s="83"/>
      <c r="LTH23" s="83"/>
      <c r="LTI23" s="83"/>
      <c r="LTJ23" s="83"/>
      <c r="LTK23" s="83"/>
      <c r="LTL23" s="83"/>
      <c r="LTM23" s="83"/>
      <c r="LTN23" s="83"/>
      <c r="LTO23" s="83"/>
      <c r="LTP23" s="83"/>
      <c r="LTQ23" s="83"/>
      <c r="LTR23" s="83"/>
      <c r="LTS23" s="83"/>
      <c r="LTT23" s="83"/>
      <c r="LTU23" s="83"/>
      <c r="LTV23" s="83"/>
      <c r="LTW23" s="83"/>
      <c r="LTX23" s="83"/>
      <c r="LTY23" s="83"/>
      <c r="LTZ23" s="83"/>
      <c r="LUA23" s="83"/>
      <c r="LUB23" s="83"/>
      <c r="LUC23" s="83"/>
      <c r="LUD23" s="83"/>
      <c r="LUE23" s="83"/>
      <c r="LUF23" s="83"/>
      <c r="LUG23" s="83"/>
      <c r="LUH23" s="83"/>
      <c r="LUI23" s="83"/>
      <c r="LUJ23" s="83"/>
      <c r="LUK23" s="83"/>
      <c r="LUL23" s="83"/>
      <c r="LUM23" s="83"/>
      <c r="LUN23" s="83"/>
      <c r="LUO23" s="83"/>
      <c r="LUP23" s="83"/>
      <c r="LUQ23" s="83"/>
      <c r="LUR23" s="83"/>
      <c r="LUS23" s="83"/>
      <c r="LUT23" s="83"/>
      <c r="LUU23" s="83"/>
      <c r="LUV23" s="83"/>
      <c r="LUW23" s="83"/>
      <c r="LUX23" s="83"/>
      <c r="LUY23" s="83"/>
      <c r="LUZ23" s="83"/>
      <c r="LVA23" s="83"/>
      <c r="LVB23" s="83"/>
      <c r="LVC23" s="83"/>
      <c r="LVD23" s="83"/>
      <c r="LVE23" s="83"/>
      <c r="LVF23" s="83"/>
      <c r="LVG23" s="83"/>
      <c r="LVH23" s="83"/>
      <c r="LVI23" s="83"/>
      <c r="LVJ23" s="83"/>
      <c r="LVK23" s="83"/>
      <c r="LVL23" s="83"/>
      <c r="LVM23" s="83"/>
      <c r="LVN23" s="83"/>
      <c r="LVO23" s="83"/>
      <c r="LVP23" s="83"/>
      <c r="LVQ23" s="83"/>
      <c r="LVR23" s="83"/>
      <c r="LVS23" s="83"/>
      <c r="LVT23" s="83"/>
      <c r="LVU23" s="83"/>
      <c r="LVV23" s="83"/>
      <c r="LVW23" s="83"/>
      <c r="LVX23" s="83"/>
      <c r="LVY23" s="83"/>
      <c r="LVZ23" s="83"/>
      <c r="LWA23" s="83"/>
      <c r="LWB23" s="83"/>
      <c r="LWC23" s="83"/>
      <c r="LWD23" s="83"/>
      <c r="LWE23" s="83"/>
      <c r="LWF23" s="83"/>
      <c r="LWG23" s="83"/>
      <c r="LWH23" s="83"/>
      <c r="LWI23" s="83"/>
      <c r="LWJ23" s="83"/>
      <c r="LWK23" s="83"/>
      <c r="LWL23" s="83"/>
      <c r="LWM23" s="83"/>
      <c r="LWN23" s="83"/>
      <c r="LWO23" s="83"/>
      <c r="LWP23" s="83"/>
      <c r="LWQ23" s="83"/>
      <c r="LWR23" s="83"/>
      <c r="LWS23" s="83"/>
      <c r="LWT23" s="83"/>
      <c r="LWU23" s="83"/>
      <c r="LWV23" s="83"/>
      <c r="LWW23" s="83"/>
      <c r="LWX23" s="83"/>
      <c r="LWY23" s="83"/>
      <c r="LWZ23" s="83"/>
      <c r="LXA23" s="83"/>
      <c r="LXB23" s="83"/>
      <c r="LXC23" s="83"/>
      <c r="LXD23" s="83"/>
      <c r="LXE23" s="83"/>
      <c r="LXF23" s="83"/>
      <c r="LXG23" s="83"/>
      <c r="LXH23" s="83"/>
      <c r="LXI23" s="83"/>
      <c r="LXJ23" s="83"/>
      <c r="LXK23" s="83"/>
      <c r="LXL23" s="83"/>
      <c r="LXM23" s="83"/>
      <c r="LXN23" s="83"/>
      <c r="LXO23" s="83"/>
      <c r="LXP23" s="83"/>
      <c r="LXQ23" s="83"/>
      <c r="LXR23" s="83"/>
      <c r="LXS23" s="83"/>
      <c r="LXT23" s="83"/>
      <c r="LXU23" s="83"/>
      <c r="LXV23" s="83"/>
      <c r="LXW23" s="83"/>
      <c r="LXX23" s="83"/>
      <c r="LXY23" s="83"/>
      <c r="LXZ23" s="83"/>
      <c r="LYA23" s="83"/>
      <c r="LYB23" s="83"/>
      <c r="LYC23" s="83"/>
      <c r="LYD23" s="83"/>
      <c r="LYE23" s="83"/>
      <c r="LYF23" s="83"/>
      <c r="LYG23" s="83"/>
      <c r="LYH23" s="83"/>
      <c r="LYI23" s="83"/>
      <c r="LYJ23" s="83"/>
      <c r="LYK23" s="83"/>
      <c r="LYL23" s="83"/>
      <c r="LYM23" s="83"/>
      <c r="LYN23" s="83"/>
      <c r="LYO23" s="83"/>
      <c r="LYP23" s="83"/>
      <c r="LYQ23" s="83"/>
      <c r="LYR23" s="83"/>
      <c r="LYS23" s="83"/>
      <c r="LYT23" s="83"/>
      <c r="LYU23" s="83"/>
      <c r="LYV23" s="83"/>
      <c r="LYW23" s="83"/>
      <c r="LYX23" s="83"/>
      <c r="LYY23" s="83"/>
      <c r="LYZ23" s="83"/>
      <c r="LZA23" s="83"/>
      <c r="LZB23" s="83"/>
      <c r="LZC23" s="83"/>
      <c r="LZD23" s="83"/>
      <c r="LZE23" s="83"/>
      <c r="LZF23" s="83"/>
      <c r="LZG23" s="83"/>
      <c r="LZH23" s="83"/>
      <c r="LZI23" s="83"/>
      <c r="LZJ23" s="83"/>
      <c r="LZK23" s="83"/>
      <c r="LZL23" s="83"/>
      <c r="LZM23" s="83"/>
      <c r="LZN23" s="83"/>
      <c r="LZO23" s="83"/>
      <c r="LZP23" s="83"/>
      <c r="LZQ23" s="83"/>
      <c r="LZR23" s="83"/>
      <c r="LZS23" s="83"/>
      <c r="LZT23" s="83"/>
      <c r="LZU23" s="83"/>
      <c r="LZV23" s="83"/>
      <c r="LZW23" s="83"/>
      <c r="LZX23" s="83"/>
      <c r="LZY23" s="83"/>
      <c r="LZZ23" s="83"/>
      <c r="MAA23" s="83"/>
      <c r="MAB23" s="83"/>
      <c r="MAC23" s="83"/>
      <c r="MAD23" s="83"/>
      <c r="MAE23" s="83"/>
      <c r="MAF23" s="83"/>
      <c r="MAG23" s="83"/>
      <c r="MAH23" s="83"/>
      <c r="MAI23" s="83"/>
      <c r="MAJ23" s="83"/>
      <c r="MAK23" s="83"/>
      <c r="MAL23" s="83"/>
      <c r="MAM23" s="83"/>
      <c r="MAN23" s="83"/>
      <c r="MAO23" s="83"/>
      <c r="MAP23" s="83"/>
      <c r="MAQ23" s="83"/>
      <c r="MAR23" s="83"/>
      <c r="MAS23" s="83"/>
      <c r="MAT23" s="83"/>
      <c r="MAU23" s="83"/>
      <c r="MAV23" s="83"/>
      <c r="MAW23" s="83"/>
      <c r="MAX23" s="83"/>
      <c r="MAY23" s="83"/>
      <c r="MAZ23" s="83"/>
      <c r="MBA23" s="83"/>
      <c r="MBB23" s="83"/>
      <c r="MBC23" s="83"/>
      <c r="MBD23" s="83"/>
      <c r="MBE23" s="83"/>
      <c r="MBF23" s="83"/>
      <c r="MBG23" s="83"/>
      <c r="MBH23" s="83"/>
      <c r="MBI23" s="83"/>
      <c r="MBJ23" s="83"/>
      <c r="MBK23" s="83"/>
      <c r="MBL23" s="83"/>
      <c r="MBM23" s="83"/>
      <c r="MBN23" s="83"/>
      <c r="MBO23" s="83"/>
      <c r="MBP23" s="83"/>
      <c r="MBQ23" s="83"/>
      <c r="MBR23" s="83"/>
      <c r="MBS23" s="83"/>
      <c r="MBT23" s="83"/>
      <c r="MBU23" s="83"/>
      <c r="MBV23" s="83"/>
      <c r="MBW23" s="83"/>
      <c r="MBX23" s="83"/>
      <c r="MBY23" s="83"/>
      <c r="MBZ23" s="83"/>
      <c r="MCA23" s="83"/>
      <c r="MCB23" s="83"/>
      <c r="MCC23" s="83"/>
      <c r="MCD23" s="83"/>
      <c r="MCE23" s="83"/>
      <c r="MCF23" s="83"/>
      <c r="MCG23" s="83"/>
      <c r="MCH23" s="83"/>
      <c r="MCI23" s="83"/>
      <c r="MCJ23" s="83"/>
      <c r="MCK23" s="83"/>
      <c r="MCL23" s="83"/>
      <c r="MCM23" s="83"/>
      <c r="MCN23" s="83"/>
      <c r="MCO23" s="83"/>
      <c r="MCP23" s="83"/>
      <c r="MCQ23" s="83"/>
      <c r="MCR23" s="83"/>
      <c r="MCS23" s="83"/>
      <c r="MCT23" s="83"/>
      <c r="MCU23" s="83"/>
      <c r="MCV23" s="83"/>
      <c r="MCW23" s="83"/>
      <c r="MCX23" s="83"/>
      <c r="MCY23" s="83"/>
      <c r="MCZ23" s="83"/>
      <c r="MDA23" s="83"/>
      <c r="MDB23" s="83"/>
      <c r="MDC23" s="83"/>
      <c r="MDD23" s="83"/>
      <c r="MDE23" s="83"/>
      <c r="MDF23" s="83"/>
      <c r="MDG23" s="83"/>
      <c r="MDH23" s="83"/>
      <c r="MDI23" s="83"/>
      <c r="MDJ23" s="83"/>
      <c r="MDK23" s="83"/>
      <c r="MDL23" s="83"/>
      <c r="MDM23" s="83"/>
      <c r="MDN23" s="83"/>
      <c r="MDO23" s="83"/>
      <c r="MDP23" s="83"/>
      <c r="MDQ23" s="83"/>
      <c r="MDR23" s="83"/>
      <c r="MDS23" s="83"/>
      <c r="MDT23" s="83"/>
      <c r="MDU23" s="83"/>
      <c r="MDV23" s="83"/>
      <c r="MDW23" s="83"/>
      <c r="MDX23" s="83"/>
      <c r="MDY23" s="83"/>
      <c r="MDZ23" s="83"/>
      <c r="MEA23" s="83"/>
      <c r="MEB23" s="83"/>
      <c r="MEC23" s="83"/>
      <c r="MED23" s="83"/>
      <c r="MEE23" s="83"/>
      <c r="MEF23" s="83"/>
      <c r="MEG23" s="83"/>
      <c r="MEH23" s="83"/>
      <c r="MEI23" s="83"/>
      <c r="MEJ23" s="83"/>
      <c r="MEK23" s="83"/>
      <c r="MEL23" s="83"/>
      <c r="MEM23" s="83"/>
      <c r="MEN23" s="83"/>
      <c r="MEO23" s="83"/>
      <c r="MEP23" s="83"/>
      <c r="MEQ23" s="83"/>
      <c r="MER23" s="83"/>
      <c r="MES23" s="83"/>
      <c r="MET23" s="83"/>
      <c r="MEU23" s="83"/>
      <c r="MEV23" s="83"/>
      <c r="MEW23" s="83"/>
      <c r="MEX23" s="83"/>
      <c r="MEY23" s="83"/>
      <c r="MEZ23" s="83"/>
      <c r="MFA23" s="83"/>
      <c r="MFB23" s="83"/>
      <c r="MFC23" s="83"/>
      <c r="MFD23" s="83"/>
      <c r="MFE23" s="83"/>
      <c r="MFF23" s="83"/>
      <c r="MFG23" s="83"/>
      <c r="MFH23" s="83"/>
      <c r="MFI23" s="83"/>
      <c r="MFJ23" s="83"/>
      <c r="MFK23" s="83"/>
      <c r="MFL23" s="83"/>
      <c r="MFM23" s="83"/>
      <c r="MFN23" s="83"/>
      <c r="MFO23" s="83"/>
      <c r="MFP23" s="83"/>
      <c r="MFQ23" s="83"/>
      <c r="MFR23" s="83"/>
      <c r="MFS23" s="83"/>
      <c r="MFT23" s="83"/>
      <c r="MFU23" s="83"/>
      <c r="MFV23" s="83"/>
      <c r="MFW23" s="83"/>
      <c r="MFX23" s="83"/>
      <c r="MFY23" s="83"/>
      <c r="MFZ23" s="83"/>
      <c r="MGA23" s="83"/>
      <c r="MGB23" s="83"/>
      <c r="MGC23" s="83"/>
      <c r="MGD23" s="83"/>
      <c r="MGE23" s="83"/>
      <c r="MGF23" s="83"/>
      <c r="MGG23" s="83"/>
      <c r="MGH23" s="83"/>
      <c r="MGI23" s="83"/>
      <c r="MGJ23" s="83"/>
      <c r="MGK23" s="83"/>
      <c r="MGL23" s="83"/>
      <c r="MGM23" s="83"/>
      <c r="MGN23" s="83"/>
      <c r="MGO23" s="83"/>
      <c r="MGP23" s="83"/>
      <c r="MGQ23" s="83"/>
      <c r="MGR23" s="83"/>
      <c r="MGS23" s="83"/>
      <c r="MGT23" s="83"/>
      <c r="MGU23" s="83"/>
      <c r="MGV23" s="83"/>
      <c r="MGW23" s="83"/>
      <c r="MGX23" s="83"/>
      <c r="MGY23" s="83"/>
      <c r="MGZ23" s="83"/>
      <c r="MHA23" s="83"/>
      <c r="MHB23" s="83"/>
      <c r="MHC23" s="83"/>
      <c r="MHD23" s="83"/>
      <c r="MHE23" s="83"/>
      <c r="MHF23" s="83"/>
      <c r="MHG23" s="83"/>
      <c r="MHH23" s="83"/>
      <c r="MHI23" s="83"/>
      <c r="MHJ23" s="83"/>
      <c r="MHK23" s="83"/>
      <c r="MHL23" s="83"/>
      <c r="MHM23" s="83"/>
      <c r="MHN23" s="83"/>
      <c r="MHO23" s="83"/>
      <c r="MHP23" s="83"/>
      <c r="MHQ23" s="83"/>
      <c r="MHR23" s="83"/>
      <c r="MHS23" s="83"/>
      <c r="MHT23" s="83"/>
      <c r="MHU23" s="83"/>
      <c r="MHV23" s="83"/>
      <c r="MHW23" s="83"/>
      <c r="MHX23" s="83"/>
      <c r="MHY23" s="83"/>
      <c r="MHZ23" s="83"/>
      <c r="MIA23" s="83"/>
      <c r="MIB23" s="83"/>
      <c r="MIC23" s="83"/>
      <c r="MID23" s="83"/>
      <c r="MIE23" s="83"/>
      <c r="MIF23" s="83"/>
      <c r="MIG23" s="83"/>
      <c r="MIH23" s="83"/>
      <c r="MII23" s="83"/>
      <c r="MIJ23" s="83"/>
      <c r="MIK23" s="83"/>
      <c r="MIL23" s="83"/>
      <c r="MIM23" s="83"/>
      <c r="MIN23" s="83"/>
      <c r="MIO23" s="83"/>
      <c r="MIP23" s="83"/>
      <c r="MIQ23" s="83"/>
      <c r="MIR23" s="83"/>
      <c r="MIS23" s="83"/>
      <c r="MIT23" s="83"/>
      <c r="MIU23" s="83"/>
      <c r="MIV23" s="83"/>
      <c r="MIW23" s="83"/>
      <c r="MIX23" s="83"/>
      <c r="MIY23" s="83"/>
      <c r="MIZ23" s="83"/>
      <c r="MJA23" s="83"/>
      <c r="MJB23" s="83"/>
      <c r="MJC23" s="83"/>
      <c r="MJD23" s="83"/>
      <c r="MJE23" s="83"/>
      <c r="MJF23" s="83"/>
      <c r="MJG23" s="83"/>
      <c r="MJH23" s="83"/>
      <c r="MJI23" s="83"/>
      <c r="MJJ23" s="83"/>
      <c r="MJK23" s="83"/>
      <c r="MJL23" s="83"/>
      <c r="MJM23" s="83"/>
      <c r="MJN23" s="83"/>
      <c r="MJO23" s="83"/>
      <c r="MJP23" s="83"/>
      <c r="MJQ23" s="83"/>
      <c r="MJR23" s="83"/>
      <c r="MJS23" s="83"/>
      <c r="MJT23" s="83"/>
      <c r="MJU23" s="83"/>
      <c r="MJV23" s="83"/>
      <c r="MJW23" s="83"/>
      <c r="MJX23" s="83"/>
      <c r="MJY23" s="83"/>
      <c r="MJZ23" s="83"/>
      <c r="MKA23" s="83"/>
      <c r="MKB23" s="83"/>
      <c r="MKC23" s="83"/>
      <c r="MKD23" s="83"/>
      <c r="MKE23" s="83"/>
      <c r="MKF23" s="83"/>
      <c r="MKG23" s="83"/>
      <c r="MKH23" s="83"/>
      <c r="MKI23" s="83"/>
      <c r="MKJ23" s="83"/>
      <c r="MKK23" s="83"/>
      <c r="MKL23" s="83"/>
      <c r="MKM23" s="83"/>
      <c r="MKN23" s="83"/>
      <c r="MKO23" s="83"/>
      <c r="MKP23" s="83"/>
      <c r="MKQ23" s="83"/>
      <c r="MKR23" s="83"/>
      <c r="MKS23" s="83"/>
      <c r="MKT23" s="83"/>
      <c r="MKU23" s="83"/>
      <c r="MKV23" s="83"/>
      <c r="MKW23" s="83"/>
      <c r="MKX23" s="83"/>
      <c r="MKY23" s="83"/>
      <c r="MKZ23" s="83"/>
      <c r="MLA23" s="83"/>
      <c r="MLB23" s="83"/>
      <c r="MLC23" s="83"/>
      <c r="MLD23" s="83"/>
      <c r="MLE23" s="83"/>
      <c r="MLF23" s="83"/>
      <c r="MLG23" s="83"/>
      <c r="MLH23" s="83"/>
      <c r="MLI23" s="83"/>
      <c r="MLJ23" s="83"/>
      <c r="MLK23" s="83"/>
      <c r="MLL23" s="83"/>
      <c r="MLM23" s="83"/>
      <c r="MLN23" s="83"/>
      <c r="MLO23" s="83"/>
      <c r="MLP23" s="83"/>
      <c r="MLQ23" s="83"/>
      <c r="MLR23" s="83"/>
      <c r="MLS23" s="83"/>
      <c r="MLT23" s="83"/>
      <c r="MLU23" s="83"/>
      <c r="MLV23" s="83"/>
      <c r="MLW23" s="83"/>
      <c r="MLX23" s="83"/>
      <c r="MLY23" s="83"/>
      <c r="MLZ23" s="83"/>
      <c r="MMA23" s="83"/>
      <c r="MMB23" s="83"/>
      <c r="MMC23" s="83"/>
      <c r="MMD23" s="83"/>
      <c r="MME23" s="83"/>
      <c r="MMF23" s="83"/>
      <c r="MMG23" s="83"/>
      <c r="MMH23" s="83"/>
      <c r="MMI23" s="83"/>
      <c r="MMJ23" s="83"/>
      <c r="MMK23" s="83"/>
      <c r="MML23" s="83"/>
      <c r="MMM23" s="83"/>
      <c r="MMN23" s="83"/>
      <c r="MMO23" s="83"/>
      <c r="MMP23" s="83"/>
      <c r="MMQ23" s="83"/>
      <c r="MMR23" s="83"/>
      <c r="MMS23" s="83"/>
      <c r="MMT23" s="83"/>
      <c r="MMU23" s="83"/>
      <c r="MMV23" s="83"/>
      <c r="MMW23" s="83"/>
      <c r="MMX23" s="83"/>
      <c r="MMY23" s="83"/>
      <c r="MMZ23" s="83"/>
      <c r="MNA23" s="83"/>
      <c r="MNB23" s="83"/>
      <c r="MNC23" s="83"/>
      <c r="MND23" s="83"/>
      <c r="MNE23" s="83"/>
      <c r="MNF23" s="83"/>
      <c r="MNG23" s="83"/>
      <c r="MNH23" s="83"/>
      <c r="MNI23" s="83"/>
      <c r="MNJ23" s="83"/>
      <c r="MNK23" s="83"/>
      <c r="MNL23" s="83"/>
      <c r="MNM23" s="83"/>
      <c r="MNN23" s="83"/>
      <c r="MNO23" s="83"/>
      <c r="MNP23" s="83"/>
      <c r="MNQ23" s="83"/>
      <c r="MNR23" s="83"/>
      <c r="MNS23" s="83"/>
      <c r="MNT23" s="83"/>
      <c r="MNU23" s="83"/>
      <c r="MNV23" s="83"/>
      <c r="MNW23" s="83"/>
      <c r="MNX23" s="83"/>
      <c r="MNY23" s="83"/>
      <c r="MNZ23" s="83"/>
      <c r="MOA23" s="83"/>
      <c r="MOB23" s="83"/>
      <c r="MOC23" s="83"/>
      <c r="MOD23" s="83"/>
      <c r="MOE23" s="83"/>
      <c r="MOF23" s="83"/>
      <c r="MOG23" s="83"/>
      <c r="MOH23" s="83"/>
      <c r="MOI23" s="83"/>
      <c r="MOJ23" s="83"/>
      <c r="MOK23" s="83"/>
      <c r="MOL23" s="83"/>
      <c r="MOM23" s="83"/>
      <c r="MON23" s="83"/>
      <c r="MOO23" s="83"/>
      <c r="MOP23" s="83"/>
      <c r="MOQ23" s="83"/>
      <c r="MOR23" s="83"/>
      <c r="MOS23" s="83"/>
      <c r="MOT23" s="83"/>
      <c r="MOU23" s="83"/>
      <c r="MOV23" s="83"/>
      <c r="MOW23" s="83"/>
      <c r="MOX23" s="83"/>
      <c r="MOY23" s="83"/>
      <c r="MOZ23" s="83"/>
      <c r="MPA23" s="83"/>
      <c r="MPB23" s="83"/>
      <c r="MPC23" s="83"/>
      <c r="MPD23" s="83"/>
      <c r="MPE23" s="83"/>
      <c r="MPF23" s="83"/>
      <c r="MPG23" s="83"/>
      <c r="MPH23" s="83"/>
      <c r="MPI23" s="83"/>
      <c r="MPJ23" s="83"/>
      <c r="MPK23" s="83"/>
      <c r="MPL23" s="83"/>
      <c r="MPM23" s="83"/>
      <c r="MPN23" s="83"/>
      <c r="MPO23" s="83"/>
      <c r="MPP23" s="83"/>
      <c r="MPQ23" s="83"/>
      <c r="MPR23" s="83"/>
      <c r="MPS23" s="83"/>
      <c r="MPT23" s="83"/>
      <c r="MPU23" s="83"/>
      <c r="MPV23" s="83"/>
      <c r="MPW23" s="83"/>
      <c r="MPX23" s="83"/>
      <c r="MPY23" s="83"/>
      <c r="MPZ23" s="83"/>
      <c r="MQA23" s="83"/>
      <c r="MQB23" s="83"/>
      <c r="MQC23" s="83"/>
      <c r="MQD23" s="83"/>
      <c r="MQE23" s="83"/>
      <c r="MQF23" s="83"/>
      <c r="MQG23" s="83"/>
      <c r="MQH23" s="83"/>
      <c r="MQI23" s="83"/>
      <c r="MQJ23" s="83"/>
      <c r="MQK23" s="83"/>
      <c r="MQL23" s="83"/>
      <c r="MQM23" s="83"/>
      <c r="MQN23" s="83"/>
      <c r="MQO23" s="83"/>
      <c r="MQP23" s="83"/>
      <c r="MQQ23" s="83"/>
      <c r="MQR23" s="83"/>
      <c r="MQS23" s="83"/>
      <c r="MQT23" s="83"/>
      <c r="MQU23" s="83"/>
      <c r="MQV23" s="83"/>
      <c r="MQW23" s="83"/>
      <c r="MQX23" s="83"/>
      <c r="MQY23" s="83"/>
      <c r="MQZ23" s="83"/>
      <c r="MRA23" s="83"/>
      <c r="MRB23" s="83"/>
      <c r="MRC23" s="83"/>
      <c r="MRD23" s="83"/>
      <c r="MRE23" s="83"/>
      <c r="MRF23" s="83"/>
      <c r="MRG23" s="83"/>
      <c r="MRH23" s="83"/>
      <c r="MRI23" s="83"/>
      <c r="MRJ23" s="83"/>
      <c r="MRK23" s="83"/>
      <c r="MRL23" s="83"/>
      <c r="MRM23" s="83"/>
      <c r="MRN23" s="83"/>
      <c r="MRO23" s="83"/>
      <c r="MRP23" s="83"/>
      <c r="MRQ23" s="83"/>
      <c r="MRR23" s="83"/>
      <c r="MRS23" s="83"/>
      <c r="MRT23" s="83"/>
      <c r="MRU23" s="83"/>
      <c r="MRV23" s="83"/>
      <c r="MRW23" s="83"/>
      <c r="MRX23" s="83"/>
      <c r="MRY23" s="83"/>
      <c r="MRZ23" s="83"/>
      <c r="MSA23" s="83"/>
      <c r="MSB23" s="83"/>
      <c r="MSC23" s="83"/>
      <c r="MSD23" s="83"/>
      <c r="MSE23" s="83"/>
      <c r="MSF23" s="83"/>
      <c r="MSG23" s="83"/>
      <c r="MSH23" s="83"/>
      <c r="MSI23" s="83"/>
      <c r="MSJ23" s="83"/>
      <c r="MSK23" s="83"/>
      <c r="MSL23" s="83"/>
      <c r="MSM23" s="83"/>
      <c r="MSN23" s="83"/>
      <c r="MSO23" s="83"/>
      <c r="MSP23" s="83"/>
      <c r="MSQ23" s="83"/>
      <c r="MSR23" s="83"/>
      <c r="MSS23" s="83"/>
      <c r="MST23" s="83"/>
      <c r="MSU23" s="83"/>
      <c r="MSV23" s="83"/>
      <c r="MSW23" s="83"/>
      <c r="MSX23" s="83"/>
      <c r="MSY23" s="83"/>
      <c r="MSZ23" s="83"/>
      <c r="MTA23" s="83"/>
      <c r="MTB23" s="83"/>
      <c r="MTC23" s="83"/>
      <c r="MTD23" s="83"/>
      <c r="MTE23" s="83"/>
      <c r="MTF23" s="83"/>
      <c r="MTG23" s="83"/>
      <c r="MTH23" s="83"/>
      <c r="MTI23" s="83"/>
      <c r="MTJ23" s="83"/>
      <c r="MTK23" s="83"/>
      <c r="MTL23" s="83"/>
      <c r="MTM23" s="83"/>
      <c r="MTN23" s="83"/>
      <c r="MTO23" s="83"/>
      <c r="MTP23" s="83"/>
      <c r="MTQ23" s="83"/>
      <c r="MTR23" s="83"/>
      <c r="MTS23" s="83"/>
      <c r="MTT23" s="83"/>
      <c r="MTU23" s="83"/>
      <c r="MTV23" s="83"/>
      <c r="MTW23" s="83"/>
      <c r="MTX23" s="83"/>
      <c r="MTY23" s="83"/>
      <c r="MTZ23" s="83"/>
      <c r="MUA23" s="83"/>
      <c r="MUB23" s="83"/>
      <c r="MUC23" s="83"/>
      <c r="MUD23" s="83"/>
      <c r="MUE23" s="83"/>
      <c r="MUF23" s="83"/>
      <c r="MUG23" s="83"/>
      <c r="MUH23" s="83"/>
      <c r="MUI23" s="83"/>
      <c r="MUJ23" s="83"/>
      <c r="MUK23" s="83"/>
      <c r="MUL23" s="83"/>
      <c r="MUM23" s="83"/>
      <c r="MUN23" s="83"/>
      <c r="MUO23" s="83"/>
      <c r="MUP23" s="83"/>
      <c r="MUQ23" s="83"/>
      <c r="MUR23" s="83"/>
      <c r="MUS23" s="83"/>
      <c r="MUT23" s="83"/>
      <c r="MUU23" s="83"/>
      <c r="MUV23" s="83"/>
      <c r="MUW23" s="83"/>
      <c r="MUX23" s="83"/>
      <c r="MUY23" s="83"/>
      <c r="MUZ23" s="83"/>
      <c r="MVA23" s="83"/>
      <c r="MVB23" s="83"/>
      <c r="MVC23" s="83"/>
      <c r="MVD23" s="83"/>
      <c r="MVE23" s="83"/>
      <c r="MVF23" s="83"/>
      <c r="MVG23" s="83"/>
      <c r="MVH23" s="83"/>
      <c r="MVI23" s="83"/>
      <c r="MVJ23" s="83"/>
      <c r="MVK23" s="83"/>
      <c r="MVL23" s="83"/>
      <c r="MVM23" s="83"/>
      <c r="MVN23" s="83"/>
      <c r="MVO23" s="83"/>
      <c r="MVP23" s="83"/>
      <c r="MVQ23" s="83"/>
      <c r="MVR23" s="83"/>
      <c r="MVS23" s="83"/>
      <c r="MVT23" s="83"/>
      <c r="MVU23" s="83"/>
      <c r="MVV23" s="83"/>
      <c r="MVW23" s="83"/>
      <c r="MVX23" s="83"/>
      <c r="MVY23" s="83"/>
      <c r="MVZ23" s="83"/>
      <c r="MWA23" s="83"/>
      <c r="MWB23" s="83"/>
      <c r="MWC23" s="83"/>
      <c r="MWD23" s="83"/>
      <c r="MWE23" s="83"/>
      <c r="MWF23" s="83"/>
      <c r="MWG23" s="83"/>
      <c r="MWH23" s="83"/>
      <c r="MWI23" s="83"/>
      <c r="MWJ23" s="83"/>
      <c r="MWK23" s="83"/>
      <c r="MWL23" s="83"/>
      <c r="MWM23" s="83"/>
      <c r="MWN23" s="83"/>
      <c r="MWO23" s="83"/>
      <c r="MWP23" s="83"/>
      <c r="MWQ23" s="83"/>
      <c r="MWR23" s="83"/>
      <c r="MWS23" s="83"/>
      <c r="MWT23" s="83"/>
      <c r="MWU23" s="83"/>
      <c r="MWV23" s="83"/>
      <c r="MWW23" s="83"/>
      <c r="MWX23" s="83"/>
      <c r="MWY23" s="83"/>
      <c r="MWZ23" s="83"/>
      <c r="MXA23" s="83"/>
      <c r="MXB23" s="83"/>
      <c r="MXC23" s="83"/>
      <c r="MXD23" s="83"/>
      <c r="MXE23" s="83"/>
      <c r="MXF23" s="83"/>
      <c r="MXG23" s="83"/>
      <c r="MXH23" s="83"/>
      <c r="MXI23" s="83"/>
      <c r="MXJ23" s="83"/>
      <c r="MXK23" s="83"/>
      <c r="MXL23" s="83"/>
      <c r="MXM23" s="83"/>
      <c r="MXN23" s="83"/>
      <c r="MXO23" s="83"/>
      <c r="MXP23" s="83"/>
      <c r="MXQ23" s="83"/>
      <c r="MXR23" s="83"/>
      <c r="MXS23" s="83"/>
      <c r="MXT23" s="83"/>
      <c r="MXU23" s="83"/>
      <c r="MXV23" s="83"/>
      <c r="MXW23" s="83"/>
      <c r="MXX23" s="83"/>
      <c r="MXY23" s="83"/>
      <c r="MXZ23" s="83"/>
      <c r="MYA23" s="83"/>
      <c r="MYB23" s="83"/>
      <c r="MYC23" s="83"/>
      <c r="MYD23" s="83"/>
      <c r="MYE23" s="83"/>
      <c r="MYF23" s="83"/>
      <c r="MYG23" s="83"/>
      <c r="MYH23" s="83"/>
      <c r="MYI23" s="83"/>
      <c r="MYJ23" s="83"/>
      <c r="MYK23" s="83"/>
      <c r="MYL23" s="83"/>
      <c r="MYM23" s="83"/>
      <c r="MYN23" s="83"/>
      <c r="MYO23" s="83"/>
      <c r="MYP23" s="83"/>
      <c r="MYQ23" s="83"/>
      <c r="MYR23" s="83"/>
      <c r="MYS23" s="83"/>
      <c r="MYT23" s="83"/>
      <c r="MYU23" s="83"/>
      <c r="MYV23" s="83"/>
      <c r="MYW23" s="83"/>
      <c r="MYX23" s="83"/>
      <c r="MYY23" s="83"/>
      <c r="MYZ23" s="83"/>
      <c r="MZA23" s="83"/>
      <c r="MZB23" s="83"/>
      <c r="MZC23" s="83"/>
      <c r="MZD23" s="83"/>
      <c r="MZE23" s="83"/>
      <c r="MZF23" s="83"/>
      <c r="MZG23" s="83"/>
      <c r="MZH23" s="83"/>
      <c r="MZI23" s="83"/>
      <c r="MZJ23" s="83"/>
      <c r="MZK23" s="83"/>
      <c r="MZL23" s="83"/>
      <c r="MZM23" s="83"/>
      <c r="MZN23" s="83"/>
      <c r="MZO23" s="83"/>
      <c r="MZP23" s="83"/>
      <c r="MZQ23" s="83"/>
      <c r="MZR23" s="83"/>
      <c r="MZS23" s="83"/>
      <c r="MZT23" s="83"/>
      <c r="MZU23" s="83"/>
      <c r="MZV23" s="83"/>
      <c r="MZW23" s="83"/>
      <c r="MZX23" s="83"/>
      <c r="MZY23" s="83"/>
      <c r="MZZ23" s="83"/>
      <c r="NAA23" s="83"/>
      <c r="NAB23" s="83"/>
      <c r="NAC23" s="83"/>
      <c r="NAD23" s="83"/>
      <c r="NAE23" s="83"/>
      <c r="NAF23" s="83"/>
      <c r="NAG23" s="83"/>
      <c r="NAH23" s="83"/>
      <c r="NAI23" s="83"/>
      <c r="NAJ23" s="83"/>
      <c r="NAK23" s="83"/>
      <c r="NAL23" s="83"/>
      <c r="NAM23" s="83"/>
      <c r="NAN23" s="83"/>
      <c r="NAO23" s="83"/>
      <c r="NAP23" s="83"/>
      <c r="NAQ23" s="83"/>
      <c r="NAR23" s="83"/>
      <c r="NAS23" s="83"/>
      <c r="NAT23" s="83"/>
      <c r="NAU23" s="83"/>
      <c r="NAV23" s="83"/>
      <c r="NAW23" s="83"/>
      <c r="NAX23" s="83"/>
      <c r="NAY23" s="83"/>
      <c r="NAZ23" s="83"/>
      <c r="NBA23" s="83"/>
      <c r="NBB23" s="83"/>
      <c r="NBC23" s="83"/>
      <c r="NBD23" s="83"/>
      <c r="NBE23" s="83"/>
      <c r="NBF23" s="83"/>
      <c r="NBG23" s="83"/>
      <c r="NBH23" s="83"/>
      <c r="NBI23" s="83"/>
      <c r="NBJ23" s="83"/>
      <c r="NBK23" s="83"/>
      <c r="NBL23" s="83"/>
      <c r="NBM23" s="83"/>
      <c r="NBN23" s="83"/>
      <c r="NBO23" s="83"/>
      <c r="NBP23" s="83"/>
      <c r="NBQ23" s="83"/>
      <c r="NBR23" s="83"/>
      <c r="NBS23" s="83"/>
      <c r="NBT23" s="83"/>
      <c r="NBU23" s="83"/>
      <c r="NBV23" s="83"/>
      <c r="NBW23" s="83"/>
      <c r="NBX23" s="83"/>
      <c r="NBY23" s="83"/>
      <c r="NBZ23" s="83"/>
      <c r="NCA23" s="83"/>
      <c r="NCB23" s="83"/>
      <c r="NCC23" s="83"/>
      <c r="NCD23" s="83"/>
      <c r="NCE23" s="83"/>
      <c r="NCF23" s="83"/>
      <c r="NCG23" s="83"/>
      <c r="NCH23" s="83"/>
      <c r="NCI23" s="83"/>
      <c r="NCJ23" s="83"/>
      <c r="NCK23" s="83"/>
      <c r="NCL23" s="83"/>
      <c r="NCM23" s="83"/>
      <c r="NCN23" s="83"/>
      <c r="NCO23" s="83"/>
      <c r="NCP23" s="83"/>
      <c r="NCQ23" s="83"/>
      <c r="NCR23" s="83"/>
      <c r="NCS23" s="83"/>
      <c r="NCT23" s="83"/>
      <c r="NCU23" s="83"/>
      <c r="NCV23" s="83"/>
      <c r="NCW23" s="83"/>
      <c r="NCX23" s="83"/>
      <c r="NCY23" s="83"/>
      <c r="NCZ23" s="83"/>
      <c r="NDA23" s="83"/>
      <c r="NDB23" s="83"/>
      <c r="NDC23" s="83"/>
      <c r="NDD23" s="83"/>
      <c r="NDE23" s="83"/>
      <c r="NDF23" s="83"/>
      <c r="NDG23" s="83"/>
      <c r="NDH23" s="83"/>
      <c r="NDI23" s="83"/>
      <c r="NDJ23" s="83"/>
      <c r="NDK23" s="83"/>
      <c r="NDL23" s="83"/>
      <c r="NDM23" s="83"/>
      <c r="NDN23" s="83"/>
      <c r="NDO23" s="83"/>
      <c r="NDP23" s="83"/>
      <c r="NDQ23" s="83"/>
      <c r="NDR23" s="83"/>
      <c r="NDS23" s="83"/>
      <c r="NDT23" s="83"/>
      <c r="NDU23" s="83"/>
      <c r="NDV23" s="83"/>
      <c r="NDW23" s="83"/>
      <c r="NDX23" s="83"/>
      <c r="NDY23" s="83"/>
      <c r="NDZ23" s="83"/>
      <c r="NEA23" s="83"/>
      <c r="NEB23" s="83"/>
      <c r="NEC23" s="83"/>
      <c r="NED23" s="83"/>
      <c r="NEE23" s="83"/>
      <c r="NEF23" s="83"/>
      <c r="NEG23" s="83"/>
      <c r="NEH23" s="83"/>
      <c r="NEI23" s="83"/>
      <c r="NEJ23" s="83"/>
      <c r="NEK23" s="83"/>
      <c r="NEL23" s="83"/>
      <c r="NEM23" s="83"/>
      <c r="NEN23" s="83"/>
      <c r="NEO23" s="83"/>
      <c r="NEP23" s="83"/>
      <c r="NEQ23" s="83"/>
      <c r="NER23" s="83"/>
      <c r="NES23" s="83"/>
      <c r="NET23" s="83"/>
      <c r="NEU23" s="83"/>
      <c r="NEV23" s="83"/>
      <c r="NEW23" s="83"/>
      <c r="NEX23" s="83"/>
      <c r="NEY23" s="83"/>
      <c r="NEZ23" s="83"/>
      <c r="NFA23" s="83"/>
      <c r="NFB23" s="83"/>
      <c r="NFC23" s="83"/>
      <c r="NFD23" s="83"/>
      <c r="NFE23" s="83"/>
      <c r="NFF23" s="83"/>
      <c r="NFG23" s="83"/>
      <c r="NFH23" s="83"/>
      <c r="NFI23" s="83"/>
      <c r="NFJ23" s="83"/>
      <c r="NFK23" s="83"/>
      <c r="NFL23" s="83"/>
      <c r="NFM23" s="83"/>
      <c r="NFN23" s="83"/>
      <c r="NFO23" s="83"/>
      <c r="NFP23" s="83"/>
      <c r="NFQ23" s="83"/>
      <c r="NFR23" s="83"/>
      <c r="NFS23" s="83"/>
      <c r="NFT23" s="83"/>
      <c r="NFU23" s="83"/>
      <c r="NFV23" s="83"/>
      <c r="NFW23" s="83"/>
      <c r="NFX23" s="83"/>
      <c r="NFY23" s="83"/>
      <c r="NFZ23" s="83"/>
      <c r="NGA23" s="83"/>
      <c r="NGB23" s="83"/>
      <c r="NGC23" s="83"/>
      <c r="NGD23" s="83"/>
      <c r="NGE23" s="83"/>
      <c r="NGF23" s="83"/>
      <c r="NGG23" s="83"/>
      <c r="NGH23" s="83"/>
      <c r="NGI23" s="83"/>
      <c r="NGJ23" s="83"/>
      <c r="NGK23" s="83"/>
      <c r="NGL23" s="83"/>
      <c r="NGM23" s="83"/>
      <c r="NGN23" s="83"/>
      <c r="NGO23" s="83"/>
      <c r="NGP23" s="83"/>
      <c r="NGQ23" s="83"/>
      <c r="NGR23" s="83"/>
      <c r="NGS23" s="83"/>
      <c r="NGT23" s="83"/>
      <c r="NGU23" s="83"/>
      <c r="NGV23" s="83"/>
      <c r="NGW23" s="83"/>
      <c r="NGX23" s="83"/>
      <c r="NGY23" s="83"/>
      <c r="NGZ23" s="83"/>
      <c r="NHA23" s="83"/>
      <c r="NHB23" s="83"/>
      <c r="NHC23" s="83"/>
      <c r="NHD23" s="83"/>
      <c r="NHE23" s="83"/>
      <c r="NHF23" s="83"/>
      <c r="NHG23" s="83"/>
      <c r="NHH23" s="83"/>
      <c r="NHI23" s="83"/>
      <c r="NHJ23" s="83"/>
      <c r="NHK23" s="83"/>
      <c r="NHL23" s="83"/>
      <c r="NHM23" s="83"/>
      <c r="NHN23" s="83"/>
      <c r="NHO23" s="83"/>
      <c r="NHP23" s="83"/>
      <c r="NHQ23" s="83"/>
      <c r="NHR23" s="83"/>
      <c r="NHS23" s="83"/>
      <c r="NHT23" s="83"/>
      <c r="NHU23" s="83"/>
      <c r="NHV23" s="83"/>
      <c r="NHW23" s="83"/>
      <c r="NHX23" s="83"/>
      <c r="NHY23" s="83"/>
      <c r="NHZ23" s="83"/>
      <c r="NIA23" s="83"/>
      <c r="NIB23" s="83"/>
      <c r="NIC23" s="83"/>
      <c r="NID23" s="83"/>
      <c r="NIE23" s="83"/>
      <c r="NIF23" s="83"/>
      <c r="NIG23" s="83"/>
      <c r="NIH23" s="83"/>
      <c r="NII23" s="83"/>
      <c r="NIJ23" s="83"/>
      <c r="NIK23" s="83"/>
      <c r="NIL23" s="83"/>
      <c r="NIM23" s="83"/>
      <c r="NIN23" s="83"/>
      <c r="NIO23" s="83"/>
      <c r="NIP23" s="83"/>
      <c r="NIQ23" s="83"/>
      <c r="NIR23" s="83"/>
      <c r="NIS23" s="83"/>
      <c r="NIT23" s="83"/>
      <c r="NIU23" s="83"/>
      <c r="NIV23" s="83"/>
      <c r="NIW23" s="83"/>
      <c r="NIX23" s="83"/>
      <c r="NIY23" s="83"/>
      <c r="NIZ23" s="83"/>
      <c r="NJA23" s="83"/>
      <c r="NJB23" s="83"/>
      <c r="NJC23" s="83"/>
      <c r="NJD23" s="83"/>
      <c r="NJE23" s="83"/>
      <c r="NJF23" s="83"/>
      <c r="NJG23" s="83"/>
      <c r="NJH23" s="83"/>
      <c r="NJI23" s="83"/>
      <c r="NJJ23" s="83"/>
      <c r="NJK23" s="83"/>
      <c r="NJL23" s="83"/>
      <c r="NJM23" s="83"/>
      <c r="NJN23" s="83"/>
      <c r="NJO23" s="83"/>
      <c r="NJP23" s="83"/>
      <c r="NJQ23" s="83"/>
      <c r="NJR23" s="83"/>
      <c r="NJS23" s="83"/>
      <c r="NJT23" s="83"/>
      <c r="NJU23" s="83"/>
      <c r="NJV23" s="83"/>
      <c r="NJW23" s="83"/>
      <c r="NJX23" s="83"/>
      <c r="NJY23" s="83"/>
      <c r="NJZ23" s="83"/>
      <c r="NKA23" s="83"/>
      <c r="NKB23" s="83"/>
      <c r="NKC23" s="83"/>
      <c r="NKD23" s="83"/>
      <c r="NKE23" s="83"/>
      <c r="NKF23" s="83"/>
      <c r="NKG23" s="83"/>
      <c r="NKH23" s="83"/>
      <c r="NKI23" s="83"/>
      <c r="NKJ23" s="83"/>
      <c r="NKK23" s="83"/>
      <c r="NKL23" s="83"/>
      <c r="NKM23" s="83"/>
      <c r="NKN23" s="83"/>
      <c r="NKO23" s="83"/>
      <c r="NKP23" s="83"/>
      <c r="NKQ23" s="83"/>
      <c r="NKR23" s="83"/>
      <c r="NKS23" s="83"/>
      <c r="NKT23" s="83"/>
      <c r="NKU23" s="83"/>
      <c r="NKV23" s="83"/>
      <c r="NKW23" s="83"/>
      <c r="NKX23" s="83"/>
      <c r="NKY23" s="83"/>
      <c r="NKZ23" s="83"/>
      <c r="NLA23" s="83"/>
      <c r="NLB23" s="83"/>
      <c r="NLC23" s="83"/>
      <c r="NLD23" s="83"/>
      <c r="NLE23" s="83"/>
      <c r="NLF23" s="83"/>
      <c r="NLG23" s="83"/>
      <c r="NLH23" s="83"/>
      <c r="NLI23" s="83"/>
      <c r="NLJ23" s="83"/>
      <c r="NLK23" s="83"/>
      <c r="NLL23" s="83"/>
      <c r="NLM23" s="83"/>
      <c r="NLN23" s="83"/>
      <c r="NLO23" s="83"/>
      <c r="NLP23" s="83"/>
      <c r="NLQ23" s="83"/>
      <c r="NLR23" s="83"/>
      <c r="NLS23" s="83"/>
      <c r="NLT23" s="83"/>
      <c r="NLU23" s="83"/>
      <c r="NLV23" s="83"/>
      <c r="NLW23" s="83"/>
      <c r="NLX23" s="83"/>
      <c r="NLY23" s="83"/>
      <c r="NLZ23" s="83"/>
      <c r="NMA23" s="83"/>
      <c r="NMB23" s="83"/>
      <c r="NMC23" s="83"/>
      <c r="NMD23" s="83"/>
      <c r="NME23" s="83"/>
      <c r="NMF23" s="83"/>
      <c r="NMG23" s="83"/>
      <c r="NMH23" s="83"/>
      <c r="NMI23" s="83"/>
      <c r="NMJ23" s="83"/>
      <c r="NMK23" s="83"/>
      <c r="NML23" s="83"/>
      <c r="NMM23" s="83"/>
      <c r="NMN23" s="83"/>
      <c r="NMO23" s="83"/>
      <c r="NMP23" s="83"/>
      <c r="NMQ23" s="83"/>
      <c r="NMR23" s="83"/>
      <c r="NMS23" s="83"/>
      <c r="NMT23" s="83"/>
      <c r="NMU23" s="83"/>
      <c r="NMV23" s="83"/>
      <c r="NMW23" s="83"/>
      <c r="NMX23" s="83"/>
      <c r="NMY23" s="83"/>
      <c r="NMZ23" s="83"/>
      <c r="NNA23" s="83"/>
      <c r="NNB23" s="83"/>
      <c r="NNC23" s="83"/>
      <c r="NND23" s="83"/>
      <c r="NNE23" s="83"/>
      <c r="NNF23" s="83"/>
      <c r="NNG23" s="83"/>
      <c r="NNH23" s="83"/>
      <c r="NNI23" s="83"/>
      <c r="NNJ23" s="83"/>
      <c r="NNK23" s="83"/>
      <c r="NNL23" s="83"/>
      <c r="NNM23" s="83"/>
      <c r="NNN23" s="83"/>
      <c r="NNO23" s="83"/>
      <c r="NNP23" s="83"/>
      <c r="NNQ23" s="83"/>
      <c r="NNR23" s="83"/>
      <c r="NNS23" s="83"/>
      <c r="NNT23" s="83"/>
      <c r="NNU23" s="83"/>
      <c r="NNV23" s="83"/>
      <c r="NNW23" s="83"/>
      <c r="NNX23" s="83"/>
      <c r="NNY23" s="83"/>
      <c r="NNZ23" s="83"/>
      <c r="NOA23" s="83"/>
      <c r="NOB23" s="83"/>
      <c r="NOC23" s="83"/>
      <c r="NOD23" s="83"/>
      <c r="NOE23" s="83"/>
      <c r="NOF23" s="83"/>
      <c r="NOG23" s="83"/>
      <c r="NOH23" s="83"/>
      <c r="NOI23" s="83"/>
      <c r="NOJ23" s="83"/>
      <c r="NOK23" s="83"/>
      <c r="NOL23" s="83"/>
      <c r="NOM23" s="83"/>
      <c r="NON23" s="83"/>
      <c r="NOO23" s="83"/>
      <c r="NOP23" s="83"/>
      <c r="NOQ23" s="83"/>
      <c r="NOR23" s="83"/>
      <c r="NOS23" s="83"/>
      <c r="NOT23" s="83"/>
      <c r="NOU23" s="83"/>
      <c r="NOV23" s="83"/>
      <c r="NOW23" s="83"/>
      <c r="NOX23" s="83"/>
      <c r="NOY23" s="83"/>
      <c r="NOZ23" s="83"/>
      <c r="NPA23" s="83"/>
      <c r="NPB23" s="83"/>
      <c r="NPC23" s="83"/>
      <c r="NPD23" s="83"/>
      <c r="NPE23" s="83"/>
      <c r="NPF23" s="83"/>
      <c r="NPG23" s="83"/>
      <c r="NPH23" s="83"/>
      <c r="NPI23" s="83"/>
      <c r="NPJ23" s="83"/>
      <c r="NPK23" s="83"/>
      <c r="NPL23" s="83"/>
      <c r="NPM23" s="83"/>
      <c r="NPN23" s="83"/>
      <c r="NPO23" s="83"/>
      <c r="NPP23" s="83"/>
      <c r="NPQ23" s="83"/>
      <c r="NPR23" s="83"/>
      <c r="NPS23" s="83"/>
      <c r="NPT23" s="83"/>
      <c r="NPU23" s="83"/>
      <c r="NPV23" s="83"/>
      <c r="NPW23" s="83"/>
      <c r="NPX23" s="83"/>
      <c r="NPY23" s="83"/>
      <c r="NPZ23" s="83"/>
      <c r="NQA23" s="83"/>
      <c r="NQB23" s="83"/>
      <c r="NQC23" s="83"/>
      <c r="NQD23" s="83"/>
      <c r="NQE23" s="83"/>
      <c r="NQF23" s="83"/>
      <c r="NQG23" s="83"/>
      <c r="NQH23" s="83"/>
      <c r="NQI23" s="83"/>
      <c r="NQJ23" s="83"/>
      <c r="NQK23" s="83"/>
      <c r="NQL23" s="83"/>
      <c r="NQM23" s="83"/>
      <c r="NQN23" s="83"/>
      <c r="NQO23" s="83"/>
      <c r="NQP23" s="83"/>
      <c r="NQQ23" s="83"/>
      <c r="NQR23" s="83"/>
      <c r="NQS23" s="83"/>
      <c r="NQT23" s="83"/>
      <c r="NQU23" s="83"/>
      <c r="NQV23" s="83"/>
      <c r="NQW23" s="83"/>
      <c r="NQX23" s="83"/>
      <c r="NQY23" s="83"/>
      <c r="NQZ23" s="83"/>
      <c r="NRA23" s="83"/>
      <c r="NRB23" s="83"/>
      <c r="NRC23" s="83"/>
      <c r="NRD23" s="83"/>
      <c r="NRE23" s="83"/>
      <c r="NRF23" s="83"/>
      <c r="NRG23" s="83"/>
      <c r="NRH23" s="83"/>
      <c r="NRI23" s="83"/>
      <c r="NRJ23" s="83"/>
      <c r="NRK23" s="83"/>
      <c r="NRL23" s="83"/>
      <c r="NRM23" s="83"/>
      <c r="NRN23" s="83"/>
      <c r="NRO23" s="83"/>
      <c r="NRP23" s="83"/>
      <c r="NRQ23" s="83"/>
      <c r="NRR23" s="83"/>
      <c r="NRS23" s="83"/>
      <c r="NRT23" s="83"/>
      <c r="NRU23" s="83"/>
      <c r="NRV23" s="83"/>
      <c r="NRW23" s="83"/>
      <c r="NRX23" s="83"/>
      <c r="NRY23" s="83"/>
      <c r="NRZ23" s="83"/>
      <c r="NSA23" s="83"/>
      <c r="NSB23" s="83"/>
      <c r="NSC23" s="83"/>
      <c r="NSD23" s="83"/>
      <c r="NSE23" s="83"/>
      <c r="NSF23" s="83"/>
      <c r="NSG23" s="83"/>
      <c r="NSH23" s="83"/>
      <c r="NSI23" s="83"/>
      <c r="NSJ23" s="83"/>
      <c r="NSK23" s="83"/>
      <c r="NSL23" s="83"/>
      <c r="NSM23" s="83"/>
      <c r="NSN23" s="83"/>
      <c r="NSO23" s="83"/>
      <c r="NSP23" s="83"/>
      <c r="NSQ23" s="83"/>
      <c r="NSR23" s="83"/>
      <c r="NSS23" s="83"/>
      <c r="NST23" s="83"/>
      <c r="NSU23" s="83"/>
      <c r="NSV23" s="83"/>
      <c r="NSW23" s="83"/>
      <c r="NSX23" s="83"/>
      <c r="NSY23" s="83"/>
      <c r="NSZ23" s="83"/>
      <c r="NTA23" s="83"/>
      <c r="NTB23" s="83"/>
      <c r="NTC23" s="83"/>
      <c r="NTD23" s="83"/>
      <c r="NTE23" s="83"/>
      <c r="NTF23" s="83"/>
      <c r="NTG23" s="83"/>
      <c r="NTH23" s="83"/>
      <c r="NTI23" s="83"/>
      <c r="NTJ23" s="83"/>
      <c r="NTK23" s="83"/>
      <c r="NTL23" s="83"/>
      <c r="NTM23" s="83"/>
      <c r="NTN23" s="83"/>
      <c r="NTO23" s="83"/>
      <c r="NTP23" s="83"/>
      <c r="NTQ23" s="83"/>
      <c r="NTR23" s="83"/>
      <c r="NTS23" s="83"/>
      <c r="NTT23" s="83"/>
      <c r="NTU23" s="83"/>
      <c r="NTV23" s="83"/>
      <c r="NTW23" s="83"/>
      <c r="NTX23" s="83"/>
      <c r="NTY23" s="83"/>
      <c r="NTZ23" s="83"/>
      <c r="NUA23" s="83"/>
      <c r="NUB23" s="83"/>
      <c r="NUC23" s="83"/>
      <c r="NUD23" s="83"/>
      <c r="NUE23" s="83"/>
      <c r="NUF23" s="83"/>
      <c r="NUG23" s="83"/>
      <c r="NUH23" s="83"/>
      <c r="NUI23" s="83"/>
      <c r="NUJ23" s="83"/>
      <c r="NUK23" s="83"/>
      <c r="NUL23" s="83"/>
      <c r="NUM23" s="83"/>
      <c r="NUN23" s="83"/>
      <c r="NUO23" s="83"/>
      <c r="NUP23" s="83"/>
      <c r="NUQ23" s="83"/>
      <c r="NUR23" s="83"/>
      <c r="NUS23" s="83"/>
      <c r="NUT23" s="83"/>
      <c r="NUU23" s="83"/>
      <c r="NUV23" s="83"/>
      <c r="NUW23" s="83"/>
      <c r="NUX23" s="83"/>
      <c r="NUY23" s="83"/>
      <c r="NUZ23" s="83"/>
      <c r="NVA23" s="83"/>
      <c r="NVB23" s="83"/>
      <c r="NVC23" s="83"/>
      <c r="NVD23" s="83"/>
      <c r="NVE23" s="83"/>
      <c r="NVF23" s="83"/>
      <c r="NVG23" s="83"/>
      <c r="NVH23" s="83"/>
      <c r="NVI23" s="83"/>
      <c r="NVJ23" s="83"/>
      <c r="NVK23" s="83"/>
      <c r="NVL23" s="83"/>
      <c r="NVM23" s="83"/>
      <c r="NVN23" s="83"/>
      <c r="NVO23" s="83"/>
      <c r="NVP23" s="83"/>
      <c r="NVQ23" s="83"/>
      <c r="NVR23" s="83"/>
      <c r="NVS23" s="83"/>
      <c r="NVT23" s="83"/>
      <c r="NVU23" s="83"/>
      <c r="NVV23" s="83"/>
      <c r="NVW23" s="83"/>
      <c r="NVX23" s="83"/>
      <c r="NVY23" s="83"/>
      <c r="NVZ23" s="83"/>
      <c r="NWA23" s="83"/>
      <c r="NWB23" s="83"/>
      <c r="NWC23" s="83"/>
      <c r="NWD23" s="83"/>
      <c r="NWE23" s="83"/>
      <c r="NWF23" s="83"/>
      <c r="NWG23" s="83"/>
      <c r="NWH23" s="83"/>
      <c r="NWI23" s="83"/>
      <c r="NWJ23" s="83"/>
      <c r="NWK23" s="83"/>
      <c r="NWL23" s="83"/>
      <c r="NWM23" s="83"/>
      <c r="NWN23" s="83"/>
      <c r="NWO23" s="83"/>
      <c r="NWP23" s="83"/>
      <c r="NWQ23" s="83"/>
      <c r="NWR23" s="83"/>
      <c r="NWS23" s="83"/>
      <c r="NWT23" s="83"/>
      <c r="NWU23" s="83"/>
      <c r="NWV23" s="83"/>
      <c r="NWW23" s="83"/>
      <c r="NWX23" s="83"/>
      <c r="NWY23" s="83"/>
      <c r="NWZ23" s="83"/>
      <c r="NXA23" s="83"/>
      <c r="NXB23" s="83"/>
      <c r="NXC23" s="83"/>
      <c r="NXD23" s="83"/>
      <c r="NXE23" s="83"/>
      <c r="NXF23" s="83"/>
      <c r="NXG23" s="83"/>
      <c r="NXH23" s="83"/>
      <c r="NXI23" s="83"/>
      <c r="NXJ23" s="83"/>
      <c r="NXK23" s="83"/>
      <c r="NXL23" s="83"/>
      <c r="NXM23" s="83"/>
      <c r="NXN23" s="83"/>
      <c r="NXO23" s="83"/>
      <c r="NXP23" s="83"/>
      <c r="NXQ23" s="83"/>
      <c r="NXR23" s="83"/>
      <c r="NXS23" s="83"/>
      <c r="NXT23" s="83"/>
      <c r="NXU23" s="83"/>
      <c r="NXV23" s="83"/>
      <c r="NXW23" s="83"/>
      <c r="NXX23" s="83"/>
      <c r="NXY23" s="83"/>
      <c r="NXZ23" s="83"/>
      <c r="NYA23" s="83"/>
      <c r="NYB23" s="83"/>
      <c r="NYC23" s="83"/>
      <c r="NYD23" s="83"/>
      <c r="NYE23" s="83"/>
      <c r="NYF23" s="83"/>
      <c r="NYG23" s="83"/>
      <c r="NYH23" s="83"/>
      <c r="NYI23" s="83"/>
      <c r="NYJ23" s="83"/>
      <c r="NYK23" s="83"/>
      <c r="NYL23" s="83"/>
      <c r="NYM23" s="83"/>
      <c r="NYN23" s="83"/>
      <c r="NYO23" s="83"/>
      <c r="NYP23" s="83"/>
      <c r="NYQ23" s="83"/>
      <c r="NYR23" s="83"/>
      <c r="NYS23" s="83"/>
      <c r="NYT23" s="83"/>
      <c r="NYU23" s="83"/>
      <c r="NYV23" s="83"/>
      <c r="NYW23" s="83"/>
      <c r="NYX23" s="83"/>
      <c r="NYY23" s="83"/>
      <c r="NYZ23" s="83"/>
      <c r="NZA23" s="83"/>
      <c r="NZB23" s="83"/>
      <c r="NZC23" s="83"/>
      <c r="NZD23" s="83"/>
      <c r="NZE23" s="83"/>
      <c r="NZF23" s="83"/>
      <c r="NZG23" s="83"/>
      <c r="NZH23" s="83"/>
      <c r="NZI23" s="83"/>
      <c r="NZJ23" s="83"/>
      <c r="NZK23" s="83"/>
      <c r="NZL23" s="83"/>
      <c r="NZM23" s="83"/>
      <c r="NZN23" s="83"/>
      <c r="NZO23" s="83"/>
      <c r="NZP23" s="83"/>
      <c r="NZQ23" s="83"/>
      <c r="NZR23" s="83"/>
      <c r="NZS23" s="83"/>
      <c r="NZT23" s="83"/>
      <c r="NZU23" s="83"/>
      <c r="NZV23" s="83"/>
      <c r="NZW23" s="83"/>
      <c r="NZX23" s="83"/>
      <c r="NZY23" s="83"/>
      <c r="NZZ23" s="83"/>
      <c r="OAA23" s="83"/>
      <c r="OAB23" s="83"/>
      <c r="OAC23" s="83"/>
      <c r="OAD23" s="83"/>
      <c r="OAE23" s="83"/>
      <c r="OAF23" s="83"/>
      <c r="OAG23" s="83"/>
      <c r="OAH23" s="83"/>
      <c r="OAI23" s="83"/>
      <c r="OAJ23" s="83"/>
      <c r="OAK23" s="83"/>
      <c r="OAL23" s="83"/>
      <c r="OAM23" s="83"/>
      <c r="OAN23" s="83"/>
      <c r="OAO23" s="83"/>
      <c r="OAP23" s="83"/>
      <c r="OAQ23" s="83"/>
      <c r="OAR23" s="83"/>
      <c r="OAS23" s="83"/>
      <c r="OAT23" s="83"/>
      <c r="OAU23" s="83"/>
      <c r="OAV23" s="83"/>
      <c r="OAW23" s="83"/>
      <c r="OAX23" s="83"/>
      <c r="OAY23" s="83"/>
      <c r="OAZ23" s="83"/>
      <c r="OBA23" s="83"/>
      <c r="OBB23" s="83"/>
      <c r="OBC23" s="83"/>
      <c r="OBD23" s="83"/>
      <c r="OBE23" s="83"/>
      <c r="OBF23" s="83"/>
      <c r="OBG23" s="83"/>
      <c r="OBH23" s="83"/>
      <c r="OBI23" s="83"/>
      <c r="OBJ23" s="83"/>
      <c r="OBK23" s="83"/>
      <c r="OBL23" s="83"/>
      <c r="OBM23" s="83"/>
      <c r="OBN23" s="83"/>
      <c r="OBO23" s="83"/>
      <c r="OBP23" s="83"/>
      <c r="OBQ23" s="83"/>
      <c r="OBR23" s="83"/>
      <c r="OBS23" s="83"/>
      <c r="OBT23" s="83"/>
      <c r="OBU23" s="83"/>
      <c r="OBV23" s="83"/>
      <c r="OBW23" s="83"/>
      <c r="OBX23" s="83"/>
      <c r="OBY23" s="83"/>
      <c r="OBZ23" s="83"/>
      <c r="OCA23" s="83"/>
      <c r="OCB23" s="83"/>
      <c r="OCC23" s="83"/>
      <c r="OCD23" s="83"/>
      <c r="OCE23" s="83"/>
      <c r="OCF23" s="83"/>
      <c r="OCG23" s="83"/>
      <c r="OCH23" s="83"/>
      <c r="OCI23" s="83"/>
      <c r="OCJ23" s="83"/>
      <c r="OCK23" s="83"/>
      <c r="OCL23" s="83"/>
      <c r="OCM23" s="83"/>
      <c r="OCN23" s="83"/>
      <c r="OCO23" s="83"/>
      <c r="OCP23" s="83"/>
      <c r="OCQ23" s="83"/>
      <c r="OCR23" s="83"/>
      <c r="OCS23" s="83"/>
      <c r="OCT23" s="83"/>
      <c r="OCU23" s="83"/>
      <c r="OCV23" s="83"/>
      <c r="OCW23" s="83"/>
      <c r="OCX23" s="83"/>
      <c r="OCY23" s="83"/>
      <c r="OCZ23" s="83"/>
      <c r="ODA23" s="83"/>
      <c r="ODB23" s="83"/>
      <c r="ODC23" s="83"/>
      <c r="ODD23" s="83"/>
      <c r="ODE23" s="83"/>
      <c r="ODF23" s="83"/>
      <c r="ODG23" s="83"/>
      <c r="ODH23" s="83"/>
      <c r="ODI23" s="83"/>
      <c r="ODJ23" s="83"/>
      <c r="ODK23" s="83"/>
      <c r="ODL23" s="83"/>
      <c r="ODM23" s="83"/>
      <c r="ODN23" s="83"/>
      <c r="ODO23" s="83"/>
      <c r="ODP23" s="83"/>
      <c r="ODQ23" s="83"/>
      <c r="ODR23" s="83"/>
      <c r="ODS23" s="83"/>
      <c r="ODT23" s="83"/>
      <c r="ODU23" s="83"/>
      <c r="ODV23" s="83"/>
      <c r="ODW23" s="83"/>
      <c r="ODX23" s="83"/>
      <c r="ODY23" s="83"/>
      <c r="ODZ23" s="83"/>
      <c r="OEA23" s="83"/>
      <c r="OEB23" s="83"/>
      <c r="OEC23" s="83"/>
      <c r="OED23" s="83"/>
      <c r="OEE23" s="83"/>
      <c r="OEF23" s="83"/>
      <c r="OEG23" s="83"/>
      <c r="OEH23" s="83"/>
      <c r="OEI23" s="83"/>
      <c r="OEJ23" s="83"/>
      <c r="OEK23" s="83"/>
      <c r="OEL23" s="83"/>
      <c r="OEM23" s="83"/>
      <c r="OEN23" s="83"/>
      <c r="OEO23" s="83"/>
      <c r="OEP23" s="83"/>
      <c r="OEQ23" s="83"/>
      <c r="OER23" s="83"/>
      <c r="OES23" s="83"/>
      <c r="OET23" s="83"/>
      <c r="OEU23" s="83"/>
      <c r="OEV23" s="83"/>
      <c r="OEW23" s="83"/>
      <c r="OEX23" s="83"/>
      <c r="OEY23" s="83"/>
      <c r="OEZ23" s="83"/>
      <c r="OFA23" s="83"/>
      <c r="OFB23" s="83"/>
      <c r="OFC23" s="83"/>
      <c r="OFD23" s="83"/>
      <c r="OFE23" s="83"/>
      <c r="OFF23" s="83"/>
      <c r="OFG23" s="83"/>
      <c r="OFH23" s="83"/>
      <c r="OFI23" s="83"/>
      <c r="OFJ23" s="83"/>
      <c r="OFK23" s="83"/>
      <c r="OFL23" s="83"/>
      <c r="OFM23" s="83"/>
      <c r="OFN23" s="83"/>
      <c r="OFO23" s="83"/>
      <c r="OFP23" s="83"/>
      <c r="OFQ23" s="83"/>
      <c r="OFR23" s="83"/>
      <c r="OFS23" s="83"/>
      <c r="OFT23" s="83"/>
      <c r="OFU23" s="83"/>
      <c r="OFV23" s="83"/>
      <c r="OFW23" s="83"/>
      <c r="OFX23" s="83"/>
      <c r="OFY23" s="83"/>
      <c r="OFZ23" s="83"/>
      <c r="OGA23" s="83"/>
      <c r="OGB23" s="83"/>
      <c r="OGC23" s="83"/>
      <c r="OGD23" s="83"/>
      <c r="OGE23" s="83"/>
      <c r="OGF23" s="83"/>
      <c r="OGG23" s="83"/>
      <c r="OGH23" s="83"/>
      <c r="OGI23" s="83"/>
      <c r="OGJ23" s="83"/>
      <c r="OGK23" s="83"/>
      <c r="OGL23" s="83"/>
      <c r="OGM23" s="83"/>
      <c r="OGN23" s="83"/>
      <c r="OGO23" s="83"/>
      <c r="OGP23" s="83"/>
      <c r="OGQ23" s="83"/>
      <c r="OGR23" s="83"/>
      <c r="OGS23" s="83"/>
      <c r="OGT23" s="83"/>
      <c r="OGU23" s="83"/>
      <c r="OGV23" s="83"/>
      <c r="OGW23" s="83"/>
      <c r="OGX23" s="83"/>
      <c r="OGY23" s="83"/>
      <c r="OGZ23" s="83"/>
      <c r="OHA23" s="83"/>
      <c r="OHB23" s="83"/>
      <c r="OHC23" s="83"/>
      <c r="OHD23" s="83"/>
      <c r="OHE23" s="83"/>
      <c r="OHF23" s="83"/>
      <c r="OHG23" s="83"/>
      <c r="OHH23" s="83"/>
      <c r="OHI23" s="83"/>
      <c r="OHJ23" s="83"/>
      <c r="OHK23" s="83"/>
      <c r="OHL23" s="83"/>
      <c r="OHM23" s="83"/>
      <c r="OHN23" s="83"/>
      <c r="OHO23" s="83"/>
      <c r="OHP23" s="83"/>
      <c r="OHQ23" s="83"/>
      <c r="OHR23" s="83"/>
      <c r="OHS23" s="83"/>
      <c r="OHT23" s="83"/>
      <c r="OHU23" s="83"/>
      <c r="OHV23" s="83"/>
      <c r="OHW23" s="83"/>
      <c r="OHX23" s="83"/>
      <c r="OHY23" s="83"/>
      <c r="OHZ23" s="83"/>
      <c r="OIA23" s="83"/>
      <c r="OIB23" s="83"/>
      <c r="OIC23" s="83"/>
      <c r="OID23" s="83"/>
      <c r="OIE23" s="83"/>
      <c r="OIF23" s="83"/>
      <c r="OIG23" s="83"/>
      <c r="OIH23" s="83"/>
      <c r="OII23" s="83"/>
      <c r="OIJ23" s="83"/>
      <c r="OIK23" s="83"/>
      <c r="OIL23" s="83"/>
      <c r="OIM23" s="83"/>
      <c r="OIN23" s="83"/>
      <c r="OIO23" s="83"/>
      <c r="OIP23" s="83"/>
      <c r="OIQ23" s="83"/>
      <c r="OIR23" s="83"/>
      <c r="OIS23" s="83"/>
      <c r="OIT23" s="83"/>
      <c r="OIU23" s="83"/>
      <c r="OIV23" s="83"/>
      <c r="OIW23" s="83"/>
      <c r="OIX23" s="83"/>
      <c r="OIY23" s="83"/>
      <c r="OIZ23" s="83"/>
      <c r="OJA23" s="83"/>
      <c r="OJB23" s="83"/>
      <c r="OJC23" s="83"/>
      <c r="OJD23" s="83"/>
      <c r="OJE23" s="83"/>
      <c r="OJF23" s="83"/>
      <c r="OJG23" s="83"/>
      <c r="OJH23" s="83"/>
      <c r="OJI23" s="83"/>
      <c r="OJJ23" s="83"/>
      <c r="OJK23" s="83"/>
      <c r="OJL23" s="83"/>
      <c r="OJM23" s="83"/>
      <c r="OJN23" s="83"/>
      <c r="OJO23" s="83"/>
      <c r="OJP23" s="83"/>
      <c r="OJQ23" s="83"/>
      <c r="OJR23" s="83"/>
      <c r="OJS23" s="83"/>
      <c r="OJT23" s="83"/>
      <c r="OJU23" s="83"/>
      <c r="OJV23" s="83"/>
      <c r="OJW23" s="83"/>
      <c r="OJX23" s="83"/>
      <c r="OJY23" s="83"/>
      <c r="OJZ23" s="83"/>
      <c r="OKA23" s="83"/>
      <c r="OKB23" s="83"/>
      <c r="OKC23" s="83"/>
      <c r="OKD23" s="83"/>
      <c r="OKE23" s="83"/>
      <c r="OKF23" s="83"/>
      <c r="OKG23" s="83"/>
      <c r="OKH23" s="83"/>
      <c r="OKI23" s="83"/>
      <c r="OKJ23" s="83"/>
      <c r="OKK23" s="83"/>
      <c r="OKL23" s="83"/>
      <c r="OKM23" s="83"/>
      <c r="OKN23" s="83"/>
      <c r="OKO23" s="83"/>
      <c r="OKP23" s="83"/>
      <c r="OKQ23" s="83"/>
      <c r="OKR23" s="83"/>
      <c r="OKS23" s="83"/>
      <c r="OKT23" s="83"/>
      <c r="OKU23" s="83"/>
      <c r="OKV23" s="83"/>
      <c r="OKW23" s="83"/>
      <c r="OKX23" s="83"/>
      <c r="OKY23" s="83"/>
      <c r="OKZ23" s="83"/>
      <c r="OLA23" s="83"/>
      <c r="OLB23" s="83"/>
      <c r="OLC23" s="83"/>
      <c r="OLD23" s="83"/>
      <c r="OLE23" s="83"/>
      <c r="OLF23" s="83"/>
      <c r="OLG23" s="83"/>
      <c r="OLH23" s="83"/>
      <c r="OLI23" s="83"/>
      <c r="OLJ23" s="83"/>
      <c r="OLK23" s="83"/>
      <c r="OLL23" s="83"/>
      <c r="OLM23" s="83"/>
      <c r="OLN23" s="83"/>
      <c r="OLO23" s="83"/>
      <c r="OLP23" s="83"/>
      <c r="OLQ23" s="83"/>
      <c r="OLR23" s="83"/>
      <c r="OLS23" s="83"/>
      <c r="OLT23" s="83"/>
      <c r="OLU23" s="83"/>
      <c r="OLV23" s="83"/>
      <c r="OLW23" s="83"/>
      <c r="OLX23" s="83"/>
      <c r="OLY23" s="83"/>
      <c r="OLZ23" s="83"/>
      <c r="OMA23" s="83"/>
      <c r="OMB23" s="83"/>
      <c r="OMC23" s="83"/>
      <c r="OMD23" s="83"/>
      <c r="OME23" s="83"/>
      <c r="OMF23" s="83"/>
      <c r="OMG23" s="83"/>
      <c r="OMH23" s="83"/>
      <c r="OMI23" s="83"/>
      <c r="OMJ23" s="83"/>
      <c r="OMK23" s="83"/>
      <c r="OML23" s="83"/>
      <c r="OMM23" s="83"/>
      <c r="OMN23" s="83"/>
      <c r="OMO23" s="83"/>
      <c r="OMP23" s="83"/>
      <c r="OMQ23" s="83"/>
      <c r="OMR23" s="83"/>
      <c r="OMS23" s="83"/>
      <c r="OMT23" s="83"/>
      <c r="OMU23" s="83"/>
      <c r="OMV23" s="83"/>
      <c r="OMW23" s="83"/>
      <c r="OMX23" s="83"/>
      <c r="OMY23" s="83"/>
      <c r="OMZ23" s="83"/>
      <c r="ONA23" s="83"/>
      <c r="ONB23" s="83"/>
      <c r="ONC23" s="83"/>
      <c r="OND23" s="83"/>
      <c r="ONE23" s="83"/>
      <c r="ONF23" s="83"/>
      <c r="ONG23" s="83"/>
      <c r="ONH23" s="83"/>
      <c r="ONI23" s="83"/>
      <c r="ONJ23" s="83"/>
      <c r="ONK23" s="83"/>
      <c r="ONL23" s="83"/>
      <c r="ONM23" s="83"/>
      <c r="ONN23" s="83"/>
      <c r="ONO23" s="83"/>
      <c r="ONP23" s="83"/>
      <c r="ONQ23" s="83"/>
      <c r="ONR23" s="83"/>
      <c r="ONS23" s="83"/>
      <c r="ONT23" s="83"/>
      <c r="ONU23" s="83"/>
      <c r="ONV23" s="83"/>
      <c r="ONW23" s="83"/>
      <c r="ONX23" s="83"/>
      <c r="ONY23" s="83"/>
      <c r="ONZ23" s="83"/>
      <c r="OOA23" s="83"/>
      <c r="OOB23" s="83"/>
      <c r="OOC23" s="83"/>
      <c r="OOD23" s="83"/>
      <c r="OOE23" s="83"/>
      <c r="OOF23" s="83"/>
      <c r="OOG23" s="83"/>
      <c r="OOH23" s="83"/>
      <c r="OOI23" s="83"/>
      <c r="OOJ23" s="83"/>
      <c r="OOK23" s="83"/>
      <c r="OOL23" s="83"/>
      <c r="OOM23" s="83"/>
      <c r="OON23" s="83"/>
      <c r="OOO23" s="83"/>
      <c r="OOP23" s="83"/>
      <c r="OOQ23" s="83"/>
      <c r="OOR23" s="83"/>
      <c r="OOS23" s="83"/>
      <c r="OOT23" s="83"/>
      <c r="OOU23" s="83"/>
      <c r="OOV23" s="83"/>
      <c r="OOW23" s="83"/>
      <c r="OOX23" s="83"/>
      <c r="OOY23" s="83"/>
      <c r="OOZ23" s="83"/>
      <c r="OPA23" s="83"/>
      <c r="OPB23" s="83"/>
      <c r="OPC23" s="83"/>
      <c r="OPD23" s="83"/>
      <c r="OPE23" s="83"/>
      <c r="OPF23" s="83"/>
      <c r="OPG23" s="83"/>
      <c r="OPH23" s="83"/>
      <c r="OPI23" s="83"/>
      <c r="OPJ23" s="83"/>
      <c r="OPK23" s="83"/>
      <c r="OPL23" s="83"/>
      <c r="OPM23" s="83"/>
      <c r="OPN23" s="83"/>
      <c r="OPO23" s="83"/>
      <c r="OPP23" s="83"/>
      <c r="OPQ23" s="83"/>
      <c r="OPR23" s="83"/>
      <c r="OPS23" s="83"/>
      <c r="OPT23" s="83"/>
      <c r="OPU23" s="83"/>
      <c r="OPV23" s="83"/>
      <c r="OPW23" s="83"/>
      <c r="OPX23" s="83"/>
      <c r="OPY23" s="83"/>
      <c r="OPZ23" s="83"/>
      <c r="OQA23" s="83"/>
      <c r="OQB23" s="83"/>
      <c r="OQC23" s="83"/>
      <c r="OQD23" s="83"/>
      <c r="OQE23" s="83"/>
      <c r="OQF23" s="83"/>
      <c r="OQG23" s="83"/>
      <c r="OQH23" s="83"/>
      <c r="OQI23" s="83"/>
      <c r="OQJ23" s="83"/>
      <c r="OQK23" s="83"/>
      <c r="OQL23" s="83"/>
      <c r="OQM23" s="83"/>
      <c r="OQN23" s="83"/>
      <c r="OQO23" s="83"/>
      <c r="OQP23" s="83"/>
      <c r="OQQ23" s="83"/>
      <c r="OQR23" s="83"/>
      <c r="OQS23" s="83"/>
      <c r="OQT23" s="83"/>
      <c r="OQU23" s="83"/>
      <c r="OQV23" s="83"/>
      <c r="OQW23" s="83"/>
      <c r="OQX23" s="83"/>
      <c r="OQY23" s="83"/>
      <c r="OQZ23" s="83"/>
      <c r="ORA23" s="83"/>
      <c r="ORB23" s="83"/>
      <c r="ORC23" s="83"/>
      <c r="ORD23" s="83"/>
      <c r="ORE23" s="83"/>
      <c r="ORF23" s="83"/>
      <c r="ORG23" s="83"/>
      <c r="ORH23" s="83"/>
      <c r="ORI23" s="83"/>
      <c r="ORJ23" s="83"/>
      <c r="ORK23" s="83"/>
      <c r="ORL23" s="83"/>
      <c r="ORM23" s="83"/>
      <c r="ORN23" s="83"/>
      <c r="ORO23" s="83"/>
      <c r="ORP23" s="83"/>
      <c r="ORQ23" s="83"/>
      <c r="ORR23" s="83"/>
      <c r="ORS23" s="83"/>
      <c r="ORT23" s="83"/>
      <c r="ORU23" s="83"/>
      <c r="ORV23" s="83"/>
      <c r="ORW23" s="83"/>
      <c r="ORX23" s="83"/>
      <c r="ORY23" s="83"/>
      <c r="ORZ23" s="83"/>
      <c r="OSA23" s="83"/>
      <c r="OSB23" s="83"/>
      <c r="OSC23" s="83"/>
      <c r="OSD23" s="83"/>
      <c r="OSE23" s="83"/>
      <c r="OSF23" s="83"/>
      <c r="OSG23" s="83"/>
      <c r="OSH23" s="83"/>
      <c r="OSI23" s="83"/>
      <c r="OSJ23" s="83"/>
      <c r="OSK23" s="83"/>
      <c r="OSL23" s="83"/>
      <c r="OSM23" s="83"/>
      <c r="OSN23" s="83"/>
      <c r="OSO23" s="83"/>
      <c r="OSP23" s="83"/>
      <c r="OSQ23" s="83"/>
      <c r="OSR23" s="83"/>
      <c r="OSS23" s="83"/>
      <c r="OST23" s="83"/>
      <c r="OSU23" s="83"/>
      <c r="OSV23" s="83"/>
      <c r="OSW23" s="83"/>
      <c r="OSX23" s="83"/>
      <c r="OSY23" s="83"/>
      <c r="OSZ23" s="83"/>
      <c r="OTA23" s="83"/>
      <c r="OTB23" s="83"/>
      <c r="OTC23" s="83"/>
      <c r="OTD23" s="83"/>
      <c r="OTE23" s="83"/>
      <c r="OTF23" s="83"/>
      <c r="OTG23" s="83"/>
      <c r="OTH23" s="83"/>
      <c r="OTI23" s="83"/>
      <c r="OTJ23" s="83"/>
      <c r="OTK23" s="83"/>
      <c r="OTL23" s="83"/>
      <c r="OTM23" s="83"/>
      <c r="OTN23" s="83"/>
      <c r="OTO23" s="83"/>
      <c r="OTP23" s="83"/>
      <c r="OTQ23" s="83"/>
      <c r="OTR23" s="83"/>
      <c r="OTS23" s="83"/>
      <c r="OTT23" s="83"/>
      <c r="OTU23" s="83"/>
      <c r="OTV23" s="83"/>
      <c r="OTW23" s="83"/>
      <c r="OTX23" s="83"/>
      <c r="OTY23" s="83"/>
      <c r="OTZ23" s="83"/>
      <c r="OUA23" s="83"/>
      <c r="OUB23" s="83"/>
      <c r="OUC23" s="83"/>
      <c r="OUD23" s="83"/>
      <c r="OUE23" s="83"/>
      <c r="OUF23" s="83"/>
      <c r="OUG23" s="83"/>
      <c r="OUH23" s="83"/>
      <c r="OUI23" s="83"/>
      <c r="OUJ23" s="83"/>
      <c r="OUK23" s="83"/>
      <c r="OUL23" s="83"/>
      <c r="OUM23" s="83"/>
      <c r="OUN23" s="83"/>
      <c r="OUO23" s="83"/>
      <c r="OUP23" s="83"/>
      <c r="OUQ23" s="83"/>
      <c r="OUR23" s="83"/>
      <c r="OUS23" s="83"/>
      <c r="OUT23" s="83"/>
      <c r="OUU23" s="83"/>
      <c r="OUV23" s="83"/>
      <c r="OUW23" s="83"/>
      <c r="OUX23" s="83"/>
      <c r="OUY23" s="83"/>
      <c r="OUZ23" s="83"/>
      <c r="OVA23" s="83"/>
      <c r="OVB23" s="83"/>
      <c r="OVC23" s="83"/>
      <c r="OVD23" s="83"/>
      <c r="OVE23" s="83"/>
      <c r="OVF23" s="83"/>
      <c r="OVG23" s="83"/>
      <c r="OVH23" s="83"/>
      <c r="OVI23" s="83"/>
      <c r="OVJ23" s="83"/>
      <c r="OVK23" s="83"/>
      <c r="OVL23" s="83"/>
      <c r="OVM23" s="83"/>
      <c r="OVN23" s="83"/>
      <c r="OVO23" s="83"/>
      <c r="OVP23" s="83"/>
      <c r="OVQ23" s="83"/>
      <c r="OVR23" s="83"/>
      <c r="OVS23" s="83"/>
      <c r="OVT23" s="83"/>
      <c r="OVU23" s="83"/>
      <c r="OVV23" s="83"/>
      <c r="OVW23" s="83"/>
      <c r="OVX23" s="83"/>
      <c r="OVY23" s="83"/>
      <c r="OVZ23" s="83"/>
      <c r="OWA23" s="83"/>
      <c r="OWB23" s="83"/>
      <c r="OWC23" s="83"/>
      <c r="OWD23" s="83"/>
      <c r="OWE23" s="83"/>
      <c r="OWF23" s="83"/>
      <c r="OWG23" s="83"/>
      <c r="OWH23" s="83"/>
      <c r="OWI23" s="83"/>
      <c r="OWJ23" s="83"/>
      <c r="OWK23" s="83"/>
      <c r="OWL23" s="83"/>
      <c r="OWM23" s="83"/>
      <c r="OWN23" s="83"/>
      <c r="OWO23" s="83"/>
      <c r="OWP23" s="83"/>
      <c r="OWQ23" s="83"/>
      <c r="OWR23" s="83"/>
      <c r="OWS23" s="83"/>
      <c r="OWT23" s="83"/>
      <c r="OWU23" s="83"/>
      <c r="OWV23" s="83"/>
      <c r="OWW23" s="83"/>
      <c r="OWX23" s="83"/>
      <c r="OWY23" s="83"/>
      <c r="OWZ23" s="83"/>
      <c r="OXA23" s="83"/>
      <c r="OXB23" s="83"/>
      <c r="OXC23" s="83"/>
      <c r="OXD23" s="83"/>
      <c r="OXE23" s="83"/>
      <c r="OXF23" s="83"/>
      <c r="OXG23" s="83"/>
      <c r="OXH23" s="83"/>
      <c r="OXI23" s="83"/>
      <c r="OXJ23" s="83"/>
      <c r="OXK23" s="83"/>
      <c r="OXL23" s="83"/>
      <c r="OXM23" s="83"/>
      <c r="OXN23" s="83"/>
      <c r="OXO23" s="83"/>
      <c r="OXP23" s="83"/>
      <c r="OXQ23" s="83"/>
      <c r="OXR23" s="83"/>
      <c r="OXS23" s="83"/>
      <c r="OXT23" s="83"/>
      <c r="OXU23" s="83"/>
      <c r="OXV23" s="83"/>
      <c r="OXW23" s="83"/>
      <c r="OXX23" s="83"/>
      <c r="OXY23" s="83"/>
      <c r="OXZ23" s="83"/>
      <c r="OYA23" s="83"/>
      <c r="OYB23" s="83"/>
      <c r="OYC23" s="83"/>
      <c r="OYD23" s="83"/>
      <c r="OYE23" s="83"/>
      <c r="OYF23" s="83"/>
      <c r="OYG23" s="83"/>
      <c r="OYH23" s="83"/>
      <c r="OYI23" s="83"/>
      <c r="OYJ23" s="83"/>
      <c r="OYK23" s="83"/>
      <c r="OYL23" s="83"/>
      <c r="OYM23" s="83"/>
      <c r="OYN23" s="83"/>
      <c r="OYO23" s="83"/>
      <c r="OYP23" s="83"/>
      <c r="OYQ23" s="83"/>
      <c r="OYR23" s="83"/>
      <c r="OYS23" s="83"/>
      <c r="OYT23" s="83"/>
      <c r="OYU23" s="83"/>
      <c r="OYV23" s="83"/>
      <c r="OYW23" s="83"/>
      <c r="OYX23" s="83"/>
      <c r="OYY23" s="83"/>
      <c r="OYZ23" s="83"/>
      <c r="OZA23" s="83"/>
      <c r="OZB23" s="83"/>
      <c r="OZC23" s="83"/>
      <c r="OZD23" s="83"/>
      <c r="OZE23" s="83"/>
      <c r="OZF23" s="83"/>
      <c r="OZG23" s="83"/>
      <c r="OZH23" s="83"/>
      <c r="OZI23" s="83"/>
      <c r="OZJ23" s="83"/>
      <c r="OZK23" s="83"/>
      <c r="OZL23" s="83"/>
      <c r="OZM23" s="83"/>
      <c r="OZN23" s="83"/>
      <c r="OZO23" s="83"/>
      <c r="OZP23" s="83"/>
      <c r="OZQ23" s="83"/>
      <c r="OZR23" s="83"/>
      <c r="OZS23" s="83"/>
      <c r="OZT23" s="83"/>
      <c r="OZU23" s="83"/>
      <c r="OZV23" s="83"/>
      <c r="OZW23" s="83"/>
      <c r="OZX23" s="83"/>
      <c r="OZY23" s="83"/>
      <c r="OZZ23" s="83"/>
      <c r="PAA23" s="83"/>
      <c r="PAB23" s="83"/>
      <c r="PAC23" s="83"/>
      <c r="PAD23" s="83"/>
      <c r="PAE23" s="83"/>
      <c r="PAF23" s="83"/>
      <c r="PAG23" s="83"/>
      <c r="PAH23" s="83"/>
      <c r="PAI23" s="83"/>
      <c r="PAJ23" s="83"/>
      <c r="PAK23" s="83"/>
      <c r="PAL23" s="83"/>
      <c r="PAM23" s="83"/>
      <c r="PAN23" s="83"/>
      <c r="PAO23" s="83"/>
      <c r="PAP23" s="83"/>
      <c r="PAQ23" s="83"/>
      <c r="PAR23" s="83"/>
      <c r="PAS23" s="83"/>
      <c r="PAT23" s="83"/>
      <c r="PAU23" s="83"/>
      <c r="PAV23" s="83"/>
      <c r="PAW23" s="83"/>
      <c r="PAX23" s="83"/>
      <c r="PAY23" s="83"/>
      <c r="PAZ23" s="83"/>
      <c r="PBA23" s="83"/>
      <c r="PBB23" s="83"/>
      <c r="PBC23" s="83"/>
      <c r="PBD23" s="83"/>
      <c r="PBE23" s="83"/>
      <c r="PBF23" s="83"/>
      <c r="PBG23" s="83"/>
      <c r="PBH23" s="83"/>
      <c r="PBI23" s="83"/>
      <c r="PBJ23" s="83"/>
      <c r="PBK23" s="83"/>
      <c r="PBL23" s="83"/>
      <c r="PBM23" s="83"/>
      <c r="PBN23" s="83"/>
      <c r="PBO23" s="83"/>
      <c r="PBP23" s="83"/>
      <c r="PBQ23" s="83"/>
      <c r="PBR23" s="83"/>
      <c r="PBS23" s="83"/>
      <c r="PBT23" s="83"/>
      <c r="PBU23" s="83"/>
      <c r="PBV23" s="83"/>
      <c r="PBW23" s="83"/>
      <c r="PBX23" s="83"/>
      <c r="PBY23" s="83"/>
      <c r="PBZ23" s="83"/>
      <c r="PCA23" s="83"/>
      <c r="PCB23" s="83"/>
      <c r="PCC23" s="83"/>
      <c r="PCD23" s="83"/>
      <c r="PCE23" s="83"/>
      <c r="PCF23" s="83"/>
      <c r="PCG23" s="83"/>
      <c r="PCH23" s="83"/>
      <c r="PCI23" s="83"/>
      <c r="PCJ23" s="83"/>
      <c r="PCK23" s="83"/>
      <c r="PCL23" s="83"/>
      <c r="PCM23" s="83"/>
      <c r="PCN23" s="83"/>
      <c r="PCO23" s="83"/>
      <c r="PCP23" s="83"/>
      <c r="PCQ23" s="83"/>
      <c r="PCR23" s="83"/>
      <c r="PCS23" s="83"/>
      <c r="PCT23" s="83"/>
      <c r="PCU23" s="83"/>
      <c r="PCV23" s="83"/>
      <c r="PCW23" s="83"/>
      <c r="PCX23" s="83"/>
      <c r="PCY23" s="83"/>
      <c r="PCZ23" s="83"/>
      <c r="PDA23" s="83"/>
      <c r="PDB23" s="83"/>
      <c r="PDC23" s="83"/>
      <c r="PDD23" s="83"/>
      <c r="PDE23" s="83"/>
      <c r="PDF23" s="83"/>
      <c r="PDG23" s="83"/>
      <c r="PDH23" s="83"/>
      <c r="PDI23" s="83"/>
      <c r="PDJ23" s="83"/>
      <c r="PDK23" s="83"/>
      <c r="PDL23" s="83"/>
      <c r="PDM23" s="83"/>
      <c r="PDN23" s="83"/>
      <c r="PDO23" s="83"/>
      <c r="PDP23" s="83"/>
      <c r="PDQ23" s="83"/>
      <c r="PDR23" s="83"/>
      <c r="PDS23" s="83"/>
      <c r="PDT23" s="83"/>
      <c r="PDU23" s="83"/>
      <c r="PDV23" s="83"/>
      <c r="PDW23" s="83"/>
      <c r="PDX23" s="83"/>
      <c r="PDY23" s="83"/>
      <c r="PDZ23" s="83"/>
      <c r="PEA23" s="83"/>
      <c r="PEB23" s="83"/>
      <c r="PEC23" s="83"/>
      <c r="PED23" s="83"/>
      <c r="PEE23" s="83"/>
      <c r="PEF23" s="83"/>
      <c r="PEG23" s="83"/>
      <c r="PEH23" s="83"/>
      <c r="PEI23" s="83"/>
      <c r="PEJ23" s="83"/>
      <c r="PEK23" s="83"/>
      <c r="PEL23" s="83"/>
      <c r="PEM23" s="83"/>
      <c r="PEN23" s="83"/>
      <c r="PEO23" s="83"/>
      <c r="PEP23" s="83"/>
      <c r="PEQ23" s="83"/>
      <c r="PER23" s="83"/>
      <c r="PES23" s="83"/>
      <c r="PET23" s="83"/>
      <c r="PEU23" s="83"/>
      <c r="PEV23" s="83"/>
      <c r="PEW23" s="83"/>
      <c r="PEX23" s="83"/>
      <c r="PEY23" s="83"/>
      <c r="PEZ23" s="83"/>
      <c r="PFA23" s="83"/>
      <c r="PFB23" s="83"/>
      <c r="PFC23" s="83"/>
      <c r="PFD23" s="83"/>
      <c r="PFE23" s="83"/>
      <c r="PFF23" s="83"/>
      <c r="PFG23" s="83"/>
      <c r="PFH23" s="83"/>
      <c r="PFI23" s="83"/>
      <c r="PFJ23" s="83"/>
      <c r="PFK23" s="83"/>
      <c r="PFL23" s="83"/>
      <c r="PFM23" s="83"/>
      <c r="PFN23" s="83"/>
      <c r="PFO23" s="83"/>
      <c r="PFP23" s="83"/>
      <c r="PFQ23" s="83"/>
      <c r="PFR23" s="83"/>
      <c r="PFS23" s="83"/>
      <c r="PFT23" s="83"/>
      <c r="PFU23" s="83"/>
      <c r="PFV23" s="83"/>
      <c r="PFW23" s="83"/>
      <c r="PFX23" s="83"/>
      <c r="PFY23" s="83"/>
      <c r="PFZ23" s="83"/>
      <c r="PGA23" s="83"/>
      <c r="PGB23" s="83"/>
      <c r="PGC23" s="83"/>
      <c r="PGD23" s="83"/>
      <c r="PGE23" s="83"/>
      <c r="PGF23" s="83"/>
      <c r="PGG23" s="83"/>
      <c r="PGH23" s="83"/>
      <c r="PGI23" s="83"/>
      <c r="PGJ23" s="83"/>
      <c r="PGK23" s="83"/>
      <c r="PGL23" s="83"/>
      <c r="PGM23" s="83"/>
      <c r="PGN23" s="83"/>
      <c r="PGO23" s="83"/>
      <c r="PGP23" s="83"/>
      <c r="PGQ23" s="83"/>
      <c r="PGR23" s="83"/>
      <c r="PGS23" s="83"/>
      <c r="PGT23" s="83"/>
      <c r="PGU23" s="83"/>
      <c r="PGV23" s="83"/>
      <c r="PGW23" s="83"/>
      <c r="PGX23" s="83"/>
      <c r="PGY23" s="83"/>
      <c r="PGZ23" s="83"/>
      <c r="PHA23" s="83"/>
      <c r="PHB23" s="83"/>
      <c r="PHC23" s="83"/>
      <c r="PHD23" s="83"/>
      <c r="PHE23" s="83"/>
      <c r="PHF23" s="83"/>
      <c r="PHG23" s="83"/>
      <c r="PHH23" s="83"/>
      <c r="PHI23" s="83"/>
      <c r="PHJ23" s="83"/>
      <c r="PHK23" s="83"/>
      <c r="PHL23" s="83"/>
      <c r="PHM23" s="83"/>
      <c r="PHN23" s="83"/>
      <c r="PHO23" s="83"/>
      <c r="PHP23" s="83"/>
      <c r="PHQ23" s="83"/>
      <c r="PHR23" s="83"/>
      <c r="PHS23" s="83"/>
      <c r="PHT23" s="83"/>
      <c r="PHU23" s="83"/>
      <c r="PHV23" s="83"/>
      <c r="PHW23" s="83"/>
      <c r="PHX23" s="83"/>
      <c r="PHY23" s="83"/>
      <c r="PHZ23" s="83"/>
      <c r="PIA23" s="83"/>
      <c r="PIB23" s="83"/>
      <c r="PIC23" s="83"/>
      <c r="PID23" s="83"/>
      <c r="PIE23" s="83"/>
      <c r="PIF23" s="83"/>
      <c r="PIG23" s="83"/>
      <c r="PIH23" s="83"/>
      <c r="PII23" s="83"/>
      <c r="PIJ23" s="83"/>
      <c r="PIK23" s="83"/>
      <c r="PIL23" s="83"/>
      <c r="PIM23" s="83"/>
      <c r="PIN23" s="83"/>
      <c r="PIO23" s="83"/>
      <c r="PIP23" s="83"/>
      <c r="PIQ23" s="83"/>
      <c r="PIR23" s="83"/>
      <c r="PIS23" s="83"/>
      <c r="PIT23" s="83"/>
      <c r="PIU23" s="83"/>
      <c r="PIV23" s="83"/>
      <c r="PIW23" s="83"/>
      <c r="PIX23" s="83"/>
      <c r="PIY23" s="83"/>
      <c r="PIZ23" s="83"/>
      <c r="PJA23" s="83"/>
      <c r="PJB23" s="83"/>
      <c r="PJC23" s="83"/>
      <c r="PJD23" s="83"/>
      <c r="PJE23" s="83"/>
      <c r="PJF23" s="83"/>
      <c r="PJG23" s="83"/>
      <c r="PJH23" s="83"/>
      <c r="PJI23" s="83"/>
      <c r="PJJ23" s="83"/>
      <c r="PJK23" s="83"/>
      <c r="PJL23" s="83"/>
      <c r="PJM23" s="83"/>
      <c r="PJN23" s="83"/>
      <c r="PJO23" s="83"/>
      <c r="PJP23" s="83"/>
      <c r="PJQ23" s="83"/>
      <c r="PJR23" s="83"/>
      <c r="PJS23" s="83"/>
      <c r="PJT23" s="83"/>
      <c r="PJU23" s="83"/>
      <c r="PJV23" s="83"/>
      <c r="PJW23" s="83"/>
      <c r="PJX23" s="83"/>
      <c r="PJY23" s="83"/>
      <c r="PJZ23" s="83"/>
      <c r="PKA23" s="83"/>
      <c r="PKB23" s="83"/>
      <c r="PKC23" s="83"/>
      <c r="PKD23" s="83"/>
      <c r="PKE23" s="83"/>
      <c r="PKF23" s="83"/>
      <c r="PKG23" s="83"/>
      <c r="PKH23" s="83"/>
      <c r="PKI23" s="83"/>
      <c r="PKJ23" s="83"/>
      <c r="PKK23" s="83"/>
      <c r="PKL23" s="83"/>
      <c r="PKM23" s="83"/>
      <c r="PKN23" s="83"/>
      <c r="PKO23" s="83"/>
      <c r="PKP23" s="83"/>
      <c r="PKQ23" s="83"/>
      <c r="PKR23" s="83"/>
      <c r="PKS23" s="83"/>
      <c r="PKT23" s="83"/>
      <c r="PKU23" s="83"/>
      <c r="PKV23" s="83"/>
      <c r="PKW23" s="83"/>
      <c r="PKX23" s="83"/>
      <c r="PKY23" s="83"/>
      <c r="PKZ23" s="83"/>
      <c r="PLA23" s="83"/>
      <c r="PLB23" s="83"/>
      <c r="PLC23" s="83"/>
      <c r="PLD23" s="83"/>
      <c r="PLE23" s="83"/>
      <c r="PLF23" s="83"/>
      <c r="PLG23" s="83"/>
      <c r="PLH23" s="83"/>
      <c r="PLI23" s="83"/>
      <c r="PLJ23" s="83"/>
      <c r="PLK23" s="83"/>
      <c r="PLL23" s="83"/>
      <c r="PLM23" s="83"/>
      <c r="PLN23" s="83"/>
      <c r="PLO23" s="83"/>
      <c r="PLP23" s="83"/>
      <c r="PLQ23" s="83"/>
      <c r="PLR23" s="83"/>
      <c r="PLS23" s="83"/>
      <c r="PLT23" s="83"/>
      <c r="PLU23" s="83"/>
      <c r="PLV23" s="83"/>
      <c r="PLW23" s="83"/>
      <c r="PLX23" s="83"/>
      <c r="PLY23" s="83"/>
      <c r="PLZ23" s="83"/>
      <c r="PMA23" s="83"/>
      <c r="PMB23" s="83"/>
      <c r="PMC23" s="83"/>
      <c r="PMD23" s="83"/>
      <c r="PME23" s="83"/>
      <c r="PMF23" s="83"/>
      <c r="PMG23" s="83"/>
      <c r="PMH23" s="83"/>
      <c r="PMI23" s="83"/>
      <c r="PMJ23" s="83"/>
      <c r="PMK23" s="83"/>
      <c r="PML23" s="83"/>
      <c r="PMM23" s="83"/>
      <c r="PMN23" s="83"/>
      <c r="PMO23" s="83"/>
      <c r="PMP23" s="83"/>
      <c r="PMQ23" s="83"/>
      <c r="PMR23" s="83"/>
      <c r="PMS23" s="83"/>
      <c r="PMT23" s="83"/>
      <c r="PMU23" s="83"/>
      <c r="PMV23" s="83"/>
      <c r="PMW23" s="83"/>
      <c r="PMX23" s="83"/>
      <c r="PMY23" s="83"/>
      <c r="PMZ23" s="83"/>
      <c r="PNA23" s="83"/>
      <c r="PNB23" s="83"/>
      <c r="PNC23" s="83"/>
      <c r="PND23" s="83"/>
      <c r="PNE23" s="83"/>
      <c r="PNF23" s="83"/>
      <c r="PNG23" s="83"/>
      <c r="PNH23" s="83"/>
      <c r="PNI23" s="83"/>
      <c r="PNJ23" s="83"/>
      <c r="PNK23" s="83"/>
      <c r="PNL23" s="83"/>
      <c r="PNM23" s="83"/>
      <c r="PNN23" s="83"/>
      <c r="PNO23" s="83"/>
      <c r="PNP23" s="83"/>
      <c r="PNQ23" s="83"/>
      <c r="PNR23" s="83"/>
      <c r="PNS23" s="83"/>
      <c r="PNT23" s="83"/>
      <c r="PNU23" s="83"/>
      <c r="PNV23" s="83"/>
      <c r="PNW23" s="83"/>
      <c r="PNX23" s="83"/>
      <c r="PNY23" s="83"/>
      <c r="PNZ23" s="83"/>
      <c r="POA23" s="83"/>
      <c r="POB23" s="83"/>
      <c r="POC23" s="83"/>
      <c r="POD23" s="83"/>
      <c r="POE23" s="83"/>
      <c r="POF23" s="83"/>
      <c r="POG23" s="83"/>
      <c r="POH23" s="83"/>
      <c r="POI23" s="83"/>
      <c r="POJ23" s="83"/>
      <c r="POK23" s="83"/>
      <c r="POL23" s="83"/>
      <c r="POM23" s="83"/>
      <c r="PON23" s="83"/>
      <c r="POO23" s="83"/>
      <c r="POP23" s="83"/>
      <c r="POQ23" s="83"/>
      <c r="POR23" s="83"/>
      <c r="POS23" s="83"/>
      <c r="POT23" s="83"/>
      <c r="POU23" s="83"/>
      <c r="POV23" s="83"/>
      <c r="POW23" s="83"/>
      <c r="POX23" s="83"/>
      <c r="POY23" s="83"/>
      <c r="POZ23" s="83"/>
      <c r="PPA23" s="83"/>
      <c r="PPB23" s="83"/>
      <c r="PPC23" s="83"/>
      <c r="PPD23" s="83"/>
      <c r="PPE23" s="83"/>
      <c r="PPF23" s="83"/>
      <c r="PPG23" s="83"/>
      <c r="PPH23" s="83"/>
      <c r="PPI23" s="83"/>
      <c r="PPJ23" s="83"/>
      <c r="PPK23" s="83"/>
      <c r="PPL23" s="83"/>
      <c r="PPM23" s="83"/>
      <c r="PPN23" s="83"/>
      <c r="PPO23" s="83"/>
      <c r="PPP23" s="83"/>
      <c r="PPQ23" s="83"/>
      <c r="PPR23" s="83"/>
      <c r="PPS23" s="83"/>
      <c r="PPT23" s="83"/>
      <c r="PPU23" s="83"/>
      <c r="PPV23" s="83"/>
      <c r="PPW23" s="83"/>
      <c r="PPX23" s="83"/>
      <c r="PPY23" s="83"/>
      <c r="PPZ23" s="83"/>
      <c r="PQA23" s="83"/>
      <c r="PQB23" s="83"/>
      <c r="PQC23" s="83"/>
      <c r="PQD23" s="83"/>
      <c r="PQE23" s="83"/>
      <c r="PQF23" s="83"/>
      <c r="PQG23" s="83"/>
      <c r="PQH23" s="83"/>
      <c r="PQI23" s="83"/>
      <c r="PQJ23" s="83"/>
      <c r="PQK23" s="83"/>
      <c r="PQL23" s="83"/>
      <c r="PQM23" s="83"/>
      <c r="PQN23" s="83"/>
      <c r="PQO23" s="83"/>
      <c r="PQP23" s="83"/>
      <c r="PQQ23" s="83"/>
      <c r="PQR23" s="83"/>
      <c r="PQS23" s="83"/>
      <c r="PQT23" s="83"/>
      <c r="PQU23" s="83"/>
      <c r="PQV23" s="83"/>
      <c r="PQW23" s="83"/>
      <c r="PQX23" s="83"/>
      <c r="PQY23" s="83"/>
      <c r="PQZ23" s="83"/>
      <c r="PRA23" s="83"/>
      <c r="PRB23" s="83"/>
      <c r="PRC23" s="83"/>
      <c r="PRD23" s="83"/>
      <c r="PRE23" s="83"/>
      <c r="PRF23" s="83"/>
      <c r="PRG23" s="83"/>
      <c r="PRH23" s="83"/>
      <c r="PRI23" s="83"/>
      <c r="PRJ23" s="83"/>
      <c r="PRK23" s="83"/>
      <c r="PRL23" s="83"/>
      <c r="PRM23" s="83"/>
      <c r="PRN23" s="83"/>
      <c r="PRO23" s="83"/>
      <c r="PRP23" s="83"/>
      <c r="PRQ23" s="83"/>
      <c r="PRR23" s="83"/>
      <c r="PRS23" s="83"/>
      <c r="PRT23" s="83"/>
      <c r="PRU23" s="83"/>
      <c r="PRV23" s="83"/>
      <c r="PRW23" s="83"/>
      <c r="PRX23" s="83"/>
      <c r="PRY23" s="83"/>
      <c r="PRZ23" s="83"/>
      <c r="PSA23" s="83"/>
      <c r="PSB23" s="83"/>
      <c r="PSC23" s="83"/>
      <c r="PSD23" s="83"/>
      <c r="PSE23" s="83"/>
      <c r="PSF23" s="83"/>
      <c r="PSG23" s="83"/>
      <c r="PSH23" s="83"/>
      <c r="PSI23" s="83"/>
      <c r="PSJ23" s="83"/>
      <c r="PSK23" s="83"/>
      <c r="PSL23" s="83"/>
      <c r="PSM23" s="83"/>
      <c r="PSN23" s="83"/>
      <c r="PSO23" s="83"/>
      <c r="PSP23" s="83"/>
      <c r="PSQ23" s="83"/>
      <c r="PSR23" s="83"/>
      <c r="PSS23" s="83"/>
      <c r="PST23" s="83"/>
      <c r="PSU23" s="83"/>
      <c r="PSV23" s="83"/>
      <c r="PSW23" s="83"/>
      <c r="PSX23" s="83"/>
      <c r="PSY23" s="83"/>
      <c r="PSZ23" s="83"/>
      <c r="PTA23" s="83"/>
      <c r="PTB23" s="83"/>
      <c r="PTC23" s="83"/>
      <c r="PTD23" s="83"/>
      <c r="PTE23" s="83"/>
      <c r="PTF23" s="83"/>
      <c r="PTG23" s="83"/>
      <c r="PTH23" s="83"/>
      <c r="PTI23" s="83"/>
      <c r="PTJ23" s="83"/>
      <c r="PTK23" s="83"/>
      <c r="PTL23" s="83"/>
      <c r="PTM23" s="83"/>
      <c r="PTN23" s="83"/>
      <c r="PTO23" s="83"/>
      <c r="PTP23" s="83"/>
      <c r="PTQ23" s="83"/>
      <c r="PTR23" s="83"/>
      <c r="PTS23" s="83"/>
      <c r="PTT23" s="83"/>
      <c r="PTU23" s="83"/>
      <c r="PTV23" s="83"/>
      <c r="PTW23" s="83"/>
      <c r="PTX23" s="83"/>
      <c r="PTY23" s="83"/>
      <c r="PTZ23" s="83"/>
      <c r="PUA23" s="83"/>
      <c r="PUB23" s="83"/>
      <c r="PUC23" s="83"/>
      <c r="PUD23" s="83"/>
      <c r="PUE23" s="83"/>
      <c r="PUF23" s="83"/>
      <c r="PUG23" s="83"/>
      <c r="PUH23" s="83"/>
      <c r="PUI23" s="83"/>
      <c r="PUJ23" s="83"/>
      <c r="PUK23" s="83"/>
      <c r="PUL23" s="83"/>
      <c r="PUM23" s="83"/>
      <c r="PUN23" s="83"/>
      <c r="PUO23" s="83"/>
      <c r="PUP23" s="83"/>
      <c r="PUQ23" s="83"/>
      <c r="PUR23" s="83"/>
      <c r="PUS23" s="83"/>
      <c r="PUT23" s="83"/>
      <c r="PUU23" s="83"/>
      <c r="PUV23" s="83"/>
      <c r="PUW23" s="83"/>
      <c r="PUX23" s="83"/>
      <c r="PUY23" s="83"/>
      <c r="PUZ23" s="83"/>
      <c r="PVA23" s="83"/>
      <c r="PVB23" s="83"/>
      <c r="PVC23" s="83"/>
      <c r="PVD23" s="83"/>
      <c r="PVE23" s="83"/>
      <c r="PVF23" s="83"/>
      <c r="PVG23" s="83"/>
      <c r="PVH23" s="83"/>
      <c r="PVI23" s="83"/>
      <c r="PVJ23" s="83"/>
      <c r="PVK23" s="83"/>
      <c r="PVL23" s="83"/>
      <c r="PVM23" s="83"/>
      <c r="PVN23" s="83"/>
      <c r="PVO23" s="83"/>
      <c r="PVP23" s="83"/>
      <c r="PVQ23" s="83"/>
      <c r="PVR23" s="83"/>
      <c r="PVS23" s="83"/>
      <c r="PVT23" s="83"/>
      <c r="PVU23" s="83"/>
      <c r="PVV23" s="83"/>
      <c r="PVW23" s="83"/>
      <c r="PVX23" s="83"/>
      <c r="PVY23" s="83"/>
      <c r="PVZ23" s="83"/>
      <c r="PWA23" s="83"/>
      <c r="PWB23" s="83"/>
      <c r="PWC23" s="83"/>
      <c r="PWD23" s="83"/>
      <c r="PWE23" s="83"/>
      <c r="PWF23" s="83"/>
      <c r="PWG23" s="83"/>
      <c r="PWH23" s="83"/>
      <c r="PWI23" s="83"/>
      <c r="PWJ23" s="83"/>
      <c r="PWK23" s="83"/>
      <c r="PWL23" s="83"/>
      <c r="PWM23" s="83"/>
      <c r="PWN23" s="83"/>
      <c r="PWO23" s="83"/>
      <c r="PWP23" s="83"/>
      <c r="PWQ23" s="83"/>
      <c r="PWR23" s="83"/>
      <c r="PWS23" s="83"/>
      <c r="PWT23" s="83"/>
      <c r="PWU23" s="83"/>
      <c r="PWV23" s="83"/>
      <c r="PWW23" s="83"/>
      <c r="PWX23" s="83"/>
      <c r="PWY23" s="83"/>
      <c r="PWZ23" s="83"/>
      <c r="PXA23" s="83"/>
      <c r="PXB23" s="83"/>
      <c r="PXC23" s="83"/>
      <c r="PXD23" s="83"/>
      <c r="PXE23" s="83"/>
      <c r="PXF23" s="83"/>
      <c r="PXG23" s="83"/>
      <c r="PXH23" s="83"/>
      <c r="PXI23" s="83"/>
      <c r="PXJ23" s="83"/>
      <c r="PXK23" s="83"/>
      <c r="PXL23" s="83"/>
      <c r="PXM23" s="83"/>
      <c r="PXN23" s="83"/>
      <c r="PXO23" s="83"/>
      <c r="PXP23" s="83"/>
      <c r="PXQ23" s="83"/>
      <c r="PXR23" s="83"/>
      <c r="PXS23" s="83"/>
      <c r="PXT23" s="83"/>
      <c r="PXU23" s="83"/>
      <c r="PXV23" s="83"/>
      <c r="PXW23" s="83"/>
      <c r="PXX23" s="83"/>
      <c r="PXY23" s="83"/>
      <c r="PXZ23" s="83"/>
      <c r="PYA23" s="83"/>
      <c r="PYB23" s="83"/>
      <c r="PYC23" s="83"/>
      <c r="PYD23" s="83"/>
      <c r="PYE23" s="83"/>
      <c r="PYF23" s="83"/>
      <c r="PYG23" s="83"/>
      <c r="PYH23" s="83"/>
      <c r="PYI23" s="83"/>
      <c r="PYJ23" s="83"/>
      <c r="PYK23" s="83"/>
      <c r="PYL23" s="83"/>
      <c r="PYM23" s="83"/>
      <c r="PYN23" s="83"/>
      <c r="PYO23" s="83"/>
      <c r="PYP23" s="83"/>
      <c r="PYQ23" s="83"/>
      <c r="PYR23" s="83"/>
      <c r="PYS23" s="83"/>
      <c r="PYT23" s="83"/>
      <c r="PYU23" s="83"/>
      <c r="PYV23" s="83"/>
      <c r="PYW23" s="83"/>
      <c r="PYX23" s="83"/>
      <c r="PYY23" s="83"/>
      <c r="PYZ23" s="83"/>
      <c r="PZA23" s="83"/>
      <c r="PZB23" s="83"/>
      <c r="PZC23" s="83"/>
      <c r="PZD23" s="83"/>
      <c r="PZE23" s="83"/>
      <c r="PZF23" s="83"/>
      <c r="PZG23" s="83"/>
      <c r="PZH23" s="83"/>
      <c r="PZI23" s="83"/>
      <c r="PZJ23" s="83"/>
      <c r="PZK23" s="83"/>
      <c r="PZL23" s="83"/>
      <c r="PZM23" s="83"/>
      <c r="PZN23" s="83"/>
      <c r="PZO23" s="83"/>
      <c r="PZP23" s="83"/>
      <c r="PZQ23" s="83"/>
      <c r="PZR23" s="83"/>
      <c r="PZS23" s="83"/>
      <c r="PZT23" s="83"/>
      <c r="PZU23" s="83"/>
      <c r="PZV23" s="83"/>
      <c r="PZW23" s="83"/>
      <c r="PZX23" s="83"/>
      <c r="PZY23" s="83"/>
      <c r="PZZ23" s="83"/>
      <c r="QAA23" s="83"/>
      <c r="QAB23" s="83"/>
      <c r="QAC23" s="83"/>
      <c r="QAD23" s="83"/>
      <c r="QAE23" s="83"/>
      <c r="QAF23" s="83"/>
      <c r="QAG23" s="83"/>
      <c r="QAH23" s="83"/>
      <c r="QAI23" s="83"/>
      <c r="QAJ23" s="83"/>
      <c r="QAK23" s="83"/>
      <c r="QAL23" s="83"/>
      <c r="QAM23" s="83"/>
      <c r="QAN23" s="83"/>
      <c r="QAO23" s="83"/>
      <c r="QAP23" s="83"/>
      <c r="QAQ23" s="83"/>
      <c r="QAR23" s="83"/>
      <c r="QAS23" s="83"/>
      <c r="QAT23" s="83"/>
      <c r="QAU23" s="83"/>
      <c r="QAV23" s="83"/>
      <c r="QAW23" s="83"/>
      <c r="QAX23" s="83"/>
      <c r="QAY23" s="83"/>
      <c r="QAZ23" s="83"/>
      <c r="QBA23" s="83"/>
      <c r="QBB23" s="83"/>
      <c r="QBC23" s="83"/>
      <c r="QBD23" s="83"/>
      <c r="QBE23" s="83"/>
      <c r="QBF23" s="83"/>
      <c r="QBG23" s="83"/>
      <c r="QBH23" s="83"/>
      <c r="QBI23" s="83"/>
      <c r="QBJ23" s="83"/>
      <c r="QBK23" s="83"/>
      <c r="QBL23" s="83"/>
      <c r="QBM23" s="83"/>
      <c r="QBN23" s="83"/>
      <c r="QBO23" s="83"/>
      <c r="QBP23" s="83"/>
      <c r="QBQ23" s="83"/>
      <c r="QBR23" s="83"/>
      <c r="QBS23" s="83"/>
      <c r="QBT23" s="83"/>
      <c r="QBU23" s="83"/>
      <c r="QBV23" s="83"/>
      <c r="QBW23" s="83"/>
      <c r="QBX23" s="83"/>
      <c r="QBY23" s="83"/>
      <c r="QBZ23" s="83"/>
      <c r="QCA23" s="83"/>
      <c r="QCB23" s="83"/>
      <c r="QCC23" s="83"/>
      <c r="QCD23" s="83"/>
      <c r="QCE23" s="83"/>
      <c r="QCF23" s="83"/>
      <c r="QCG23" s="83"/>
      <c r="QCH23" s="83"/>
      <c r="QCI23" s="83"/>
      <c r="QCJ23" s="83"/>
      <c r="QCK23" s="83"/>
      <c r="QCL23" s="83"/>
      <c r="QCM23" s="83"/>
      <c r="QCN23" s="83"/>
      <c r="QCO23" s="83"/>
      <c r="QCP23" s="83"/>
      <c r="QCQ23" s="83"/>
      <c r="QCR23" s="83"/>
      <c r="QCS23" s="83"/>
      <c r="QCT23" s="83"/>
      <c r="QCU23" s="83"/>
      <c r="QCV23" s="83"/>
      <c r="QCW23" s="83"/>
      <c r="QCX23" s="83"/>
      <c r="QCY23" s="83"/>
      <c r="QCZ23" s="83"/>
      <c r="QDA23" s="83"/>
      <c r="QDB23" s="83"/>
      <c r="QDC23" s="83"/>
      <c r="QDD23" s="83"/>
      <c r="QDE23" s="83"/>
      <c r="QDF23" s="83"/>
      <c r="QDG23" s="83"/>
      <c r="QDH23" s="83"/>
      <c r="QDI23" s="83"/>
      <c r="QDJ23" s="83"/>
      <c r="QDK23" s="83"/>
      <c r="QDL23" s="83"/>
      <c r="QDM23" s="83"/>
      <c r="QDN23" s="83"/>
      <c r="QDO23" s="83"/>
      <c r="QDP23" s="83"/>
      <c r="QDQ23" s="83"/>
      <c r="QDR23" s="83"/>
      <c r="QDS23" s="83"/>
      <c r="QDT23" s="83"/>
      <c r="QDU23" s="83"/>
      <c r="QDV23" s="83"/>
      <c r="QDW23" s="83"/>
      <c r="QDX23" s="83"/>
      <c r="QDY23" s="83"/>
      <c r="QDZ23" s="83"/>
      <c r="QEA23" s="83"/>
      <c r="QEB23" s="83"/>
      <c r="QEC23" s="83"/>
      <c r="QED23" s="83"/>
      <c r="QEE23" s="83"/>
      <c r="QEF23" s="83"/>
      <c r="QEG23" s="83"/>
      <c r="QEH23" s="83"/>
      <c r="QEI23" s="83"/>
      <c r="QEJ23" s="83"/>
      <c r="QEK23" s="83"/>
      <c r="QEL23" s="83"/>
      <c r="QEM23" s="83"/>
      <c r="QEN23" s="83"/>
      <c r="QEO23" s="83"/>
      <c r="QEP23" s="83"/>
      <c r="QEQ23" s="83"/>
      <c r="QER23" s="83"/>
      <c r="QES23" s="83"/>
      <c r="QET23" s="83"/>
      <c r="QEU23" s="83"/>
      <c r="QEV23" s="83"/>
      <c r="QEW23" s="83"/>
      <c r="QEX23" s="83"/>
      <c r="QEY23" s="83"/>
      <c r="QEZ23" s="83"/>
      <c r="QFA23" s="83"/>
      <c r="QFB23" s="83"/>
      <c r="QFC23" s="83"/>
      <c r="QFD23" s="83"/>
      <c r="QFE23" s="83"/>
      <c r="QFF23" s="83"/>
      <c r="QFG23" s="83"/>
      <c r="QFH23" s="83"/>
      <c r="QFI23" s="83"/>
      <c r="QFJ23" s="83"/>
      <c r="QFK23" s="83"/>
      <c r="QFL23" s="83"/>
      <c r="QFM23" s="83"/>
      <c r="QFN23" s="83"/>
      <c r="QFO23" s="83"/>
      <c r="QFP23" s="83"/>
      <c r="QFQ23" s="83"/>
      <c r="QFR23" s="83"/>
      <c r="QFS23" s="83"/>
      <c r="QFT23" s="83"/>
      <c r="QFU23" s="83"/>
      <c r="QFV23" s="83"/>
      <c r="QFW23" s="83"/>
      <c r="QFX23" s="83"/>
      <c r="QFY23" s="83"/>
      <c r="QFZ23" s="83"/>
      <c r="QGA23" s="83"/>
      <c r="QGB23" s="83"/>
      <c r="QGC23" s="83"/>
      <c r="QGD23" s="83"/>
      <c r="QGE23" s="83"/>
      <c r="QGF23" s="83"/>
      <c r="QGG23" s="83"/>
      <c r="QGH23" s="83"/>
      <c r="QGI23" s="83"/>
      <c r="QGJ23" s="83"/>
      <c r="QGK23" s="83"/>
      <c r="QGL23" s="83"/>
      <c r="QGM23" s="83"/>
      <c r="QGN23" s="83"/>
      <c r="QGO23" s="83"/>
      <c r="QGP23" s="83"/>
      <c r="QGQ23" s="83"/>
      <c r="QGR23" s="83"/>
      <c r="QGS23" s="83"/>
      <c r="QGT23" s="83"/>
      <c r="QGU23" s="83"/>
      <c r="QGV23" s="83"/>
      <c r="QGW23" s="83"/>
      <c r="QGX23" s="83"/>
      <c r="QGY23" s="83"/>
      <c r="QGZ23" s="83"/>
      <c r="QHA23" s="83"/>
      <c r="QHB23" s="83"/>
      <c r="QHC23" s="83"/>
      <c r="QHD23" s="83"/>
      <c r="QHE23" s="83"/>
      <c r="QHF23" s="83"/>
      <c r="QHG23" s="83"/>
      <c r="QHH23" s="83"/>
      <c r="QHI23" s="83"/>
      <c r="QHJ23" s="83"/>
      <c r="QHK23" s="83"/>
      <c r="QHL23" s="83"/>
      <c r="QHM23" s="83"/>
      <c r="QHN23" s="83"/>
      <c r="QHO23" s="83"/>
      <c r="QHP23" s="83"/>
      <c r="QHQ23" s="83"/>
      <c r="QHR23" s="83"/>
      <c r="QHS23" s="83"/>
      <c r="QHT23" s="83"/>
      <c r="QHU23" s="83"/>
      <c r="QHV23" s="83"/>
      <c r="QHW23" s="83"/>
      <c r="QHX23" s="83"/>
      <c r="QHY23" s="83"/>
      <c r="QHZ23" s="83"/>
      <c r="QIA23" s="83"/>
      <c r="QIB23" s="83"/>
      <c r="QIC23" s="83"/>
      <c r="QID23" s="83"/>
      <c r="QIE23" s="83"/>
      <c r="QIF23" s="83"/>
      <c r="QIG23" s="83"/>
      <c r="QIH23" s="83"/>
      <c r="QII23" s="83"/>
      <c r="QIJ23" s="83"/>
      <c r="QIK23" s="83"/>
      <c r="QIL23" s="83"/>
      <c r="QIM23" s="83"/>
      <c r="QIN23" s="83"/>
      <c r="QIO23" s="83"/>
      <c r="QIP23" s="83"/>
      <c r="QIQ23" s="83"/>
      <c r="QIR23" s="83"/>
      <c r="QIS23" s="83"/>
      <c r="QIT23" s="83"/>
      <c r="QIU23" s="83"/>
      <c r="QIV23" s="83"/>
      <c r="QIW23" s="83"/>
      <c r="QIX23" s="83"/>
      <c r="QIY23" s="83"/>
      <c r="QIZ23" s="83"/>
      <c r="QJA23" s="83"/>
      <c r="QJB23" s="83"/>
      <c r="QJC23" s="83"/>
      <c r="QJD23" s="83"/>
      <c r="QJE23" s="83"/>
      <c r="QJF23" s="83"/>
      <c r="QJG23" s="83"/>
      <c r="QJH23" s="83"/>
      <c r="QJI23" s="83"/>
      <c r="QJJ23" s="83"/>
      <c r="QJK23" s="83"/>
      <c r="QJL23" s="83"/>
      <c r="QJM23" s="83"/>
      <c r="QJN23" s="83"/>
      <c r="QJO23" s="83"/>
      <c r="QJP23" s="83"/>
      <c r="QJQ23" s="83"/>
      <c r="QJR23" s="83"/>
      <c r="QJS23" s="83"/>
      <c r="QJT23" s="83"/>
      <c r="QJU23" s="83"/>
      <c r="QJV23" s="83"/>
      <c r="QJW23" s="83"/>
      <c r="QJX23" s="83"/>
      <c r="QJY23" s="83"/>
      <c r="QJZ23" s="83"/>
      <c r="QKA23" s="83"/>
      <c r="QKB23" s="83"/>
      <c r="QKC23" s="83"/>
      <c r="QKD23" s="83"/>
      <c r="QKE23" s="83"/>
      <c r="QKF23" s="83"/>
      <c r="QKG23" s="83"/>
      <c r="QKH23" s="83"/>
      <c r="QKI23" s="83"/>
      <c r="QKJ23" s="83"/>
      <c r="QKK23" s="83"/>
      <c r="QKL23" s="83"/>
      <c r="QKM23" s="83"/>
      <c r="QKN23" s="83"/>
      <c r="QKO23" s="83"/>
      <c r="QKP23" s="83"/>
      <c r="QKQ23" s="83"/>
      <c r="QKR23" s="83"/>
      <c r="QKS23" s="83"/>
      <c r="QKT23" s="83"/>
      <c r="QKU23" s="83"/>
      <c r="QKV23" s="83"/>
      <c r="QKW23" s="83"/>
      <c r="QKX23" s="83"/>
      <c r="QKY23" s="83"/>
      <c r="QKZ23" s="83"/>
      <c r="QLA23" s="83"/>
      <c r="QLB23" s="83"/>
      <c r="QLC23" s="83"/>
      <c r="QLD23" s="83"/>
      <c r="QLE23" s="83"/>
      <c r="QLF23" s="83"/>
      <c r="QLG23" s="83"/>
      <c r="QLH23" s="83"/>
      <c r="QLI23" s="83"/>
      <c r="QLJ23" s="83"/>
      <c r="QLK23" s="83"/>
      <c r="QLL23" s="83"/>
      <c r="QLM23" s="83"/>
      <c r="QLN23" s="83"/>
      <c r="QLO23" s="83"/>
      <c r="QLP23" s="83"/>
      <c r="QLQ23" s="83"/>
      <c r="QLR23" s="83"/>
      <c r="QLS23" s="83"/>
      <c r="QLT23" s="83"/>
      <c r="QLU23" s="83"/>
      <c r="QLV23" s="83"/>
      <c r="QLW23" s="83"/>
      <c r="QLX23" s="83"/>
      <c r="QLY23" s="83"/>
      <c r="QLZ23" s="83"/>
      <c r="QMA23" s="83"/>
      <c r="QMB23" s="83"/>
      <c r="QMC23" s="83"/>
      <c r="QMD23" s="83"/>
      <c r="QME23" s="83"/>
      <c r="QMF23" s="83"/>
      <c r="QMG23" s="83"/>
      <c r="QMH23" s="83"/>
      <c r="QMI23" s="83"/>
      <c r="QMJ23" s="83"/>
      <c r="QMK23" s="83"/>
      <c r="QML23" s="83"/>
      <c r="QMM23" s="83"/>
      <c r="QMN23" s="83"/>
      <c r="QMO23" s="83"/>
      <c r="QMP23" s="83"/>
      <c r="QMQ23" s="83"/>
      <c r="QMR23" s="83"/>
      <c r="QMS23" s="83"/>
      <c r="QMT23" s="83"/>
      <c r="QMU23" s="83"/>
      <c r="QMV23" s="83"/>
      <c r="QMW23" s="83"/>
      <c r="QMX23" s="83"/>
      <c r="QMY23" s="83"/>
      <c r="QMZ23" s="83"/>
      <c r="QNA23" s="83"/>
      <c r="QNB23" s="83"/>
      <c r="QNC23" s="83"/>
      <c r="QND23" s="83"/>
      <c r="QNE23" s="83"/>
      <c r="QNF23" s="83"/>
      <c r="QNG23" s="83"/>
      <c r="QNH23" s="83"/>
      <c r="QNI23" s="83"/>
      <c r="QNJ23" s="83"/>
      <c r="QNK23" s="83"/>
      <c r="QNL23" s="83"/>
      <c r="QNM23" s="83"/>
      <c r="QNN23" s="83"/>
      <c r="QNO23" s="83"/>
      <c r="QNP23" s="83"/>
      <c r="QNQ23" s="83"/>
      <c r="QNR23" s="83"/>
      <c r="QNS23" s="83"/>
      <c r="QNT23" s="83"/>
      <c r="QNU23" s="83"/>
      <c r="QNV23" s="83"/>
      <c r="QNW23" s="83"/>
      <c r="QNX23" s="83"/>
      <c r="QNY23" s="83"/>
      <c r="QNZ23" s="83"/>
      <c r="QOA23" s="83"/>
      <c r="QOB23" s="83"/>
      <c r="QOC23" s="83"/>
      <c r="QOD23" s="83"/>
      <c r="QOE23" s="83"/>
      <c r="QOF23" s="83"/>
      <c r="QOG23" s="83"/>
      <c r="QOH23" s="83"/>
      <c r="QOI23" s="83"/>
      <c r="QOJ23" s="83"/>
      <c r="QOK23" s="83"/>
      <c r="QOL23" s="83"/>
      <c r="QOM23" s="83"/>
      <c r="QON23" s="83"/>
      <c r="QOO23" s="83"/>
      <c r="QOP23" s="83"/>
      <c r="QOQ23" s="83"/>
      <c r="QOR23" s="83"/>
      <c r="QOS23" s="83"/>
      <c r="QOT23" s="83"/>
      <c r="QOU23" s="83"/>
      <c r="QOV23" s="83"/>
      <c r="QOW23" s="83"/>
      <c r="QOX23" s="83"/>
      <c r="QOY23" s="83"/>
      <c r="QOZ23" s="83"/>
      <c r="QPA23" s="83"/>
      <c r="QPB23" s="83"/>
      <c r="QPC23" s="83"/>
      <c r="QPD23" s="83"/>
      <c r="QPE23" s="83"/>
      <c r="QPF23" s="83"/>
      <c r="QPG23" s="83"/>
      <c r="QPH23" s="83"/>
      <c r="QPI23" s="83"/>
      <c r="QPJ23" s="83"/>
      <c r="QPK23" s="83"/>
      <c r="QPL23" s="83"/>
      <c r="QPM23" s="83"/>
      <c r="QPN23" s="83"/>
      <c r="QPO23" s="83"/>
      <c r="QPP23" s="83"/>
      <c r="QPQ23" s="83"/>
      <c r="QPR23" s="83"/>
      <c r="QPS23" s="83"/>
      <c r="QPT23" s="83"/>
      <c r="QPU23" s="83"/>
      <c r="QPV23" s="83"/>
      <c r="QPW23" s="83"/>
      <c r="QPX23" s="83"/>
      <c r="QPY23" s="83"/>
      <c r="QPZ23" s="83"/>
      <c r="QQA23" s="83"/>
      <c r="QQB23" s="83"/>
      <c r="QQC23" s="83"/>
      <c r="QQD23" s="83"/>
      <c r="QQE23" s="83"/>
      <c r="QQF23" s="83"/>
      <c r="QQG23" s="83"/>
      <c r="QQH23" s="83"/>
      <c r="QQI23" s="83"/>
      <c r="QQJ23" s="83"/>
      <c r="QQK23" s="83"/>
      <c r="QQL23" s="83"/>
      <c r="QQM23" s="83"/>
      <c r="QQN23" s="83"/>
      <c r="QQO23" s="83"/>
      <c r="QQP23" s="83"/>
      <c r="QQQ23" s="83"/>
      <c r="QQR23" s="83"/>
      <c r="QQS23" s="83"/>
      <c r="QQT23" s="83"/>
      <c r="QQU23" s="83"/>
      <c r="QQV23" s="83"/>
      <c r="QQW23" s="83"/>
      <c r="QQX23" s="83"/>
      <c r="QQY23" s="83"/>
      <c r="QQZ23" s="83"/>
      <c r="QRA23" s="83"/>
      <c r="QRB23" s="83"/>
      <c r="QRC23" s="83"/>
      <c r="QRD23" s="83"/>
      <c r="QRE23" s="83"/>
      <c r="QRF23" s="83"/>
      <c r="QRG23" s="83"/>
      <c r="QRH23" s="83"/>
      <c r="QRI23" s="83"/>
      <c r="QRJ23" s="83"/>
      <c r="QRK23" s="83"/>
      <c r="QRL23" s="83"/>
      <c r="QRM23" s="83"/>
      <c r="QRN23" s="83"/>
      <c r="QRO23" s="83"/>
      <c r="QRP23" s="83"/>
      <c r="QRQ23" s="83"/>
      <c r="QRR23" s="83"/>
      <c r="QRS23" s="83"/>
      <c r="QRT23" s="83"/>
      <c r="QRU23" s="83"/>
      <c r="QRV23" s="83"/>
      <c r="QRW23" s="83"/>
      <c r="QRX23" s="83"/>
      <c r="QRY23" s="83"/>
      <c r="QRZ23" s="83"/>
      <c r="QSA23" s="83"/>
      <c r="QSB23" s="83"/>
      <c r="QSC23" s="83"/>
      <c r="QSD23" s="83"/>
      <c r="QSE23" s="83"/>
      <c r="QSF23" s="83"/>
      <c r="QSG23" s="83"/>
      <c r="QSH23" s="83"/>
      <c r="QSI23" s="83"/>
      <c r="QSJ23" s="83"/>
      <c r="QSK23" s="83"/>
      <c r="QSL23" s="83"/>
      <c r="QSM23" s="83"/>
      <c r="QSN23" s="83"/>
      <c r="QSO23" s="83"/>
      <c r="QSP23" s="83"/>
      <c r="QSQ23" s="83"/>
      <c r="QSR23" s="83"/>
      <c r="QSS23" s="83"/>
      <c r="QST23" s="83"/>
      <c r="QSU23" s="83"/>
      <c r="QSV23" s="83"/>
      <c r="QSW23" s="83"/>
      <c r="QSX23" s="83"/>
      <c r="QSY23" s="83"/>
      <c r="QSZ23" s="83"/>
      <c r="QTA23" s="83"/>
      <c r="QTB23" s="83"/>
      <c r="QTC23" s="83"/>
      <c r="QTD23" s="83"/>
      <c r="QTE23" s="83"/>
      <c r="QTF23" s="83"/>
      <c r="QTG23" s="83"/>
      <c r="QTH23" s="83"/>
      <c r="QTI23" s="83"/>
      <c r="QTJ23" s="83"/>
      <c r="QTK23" s="83"/>
      <c r="QTL23" s="83"/>
      <c r="QTM23" s="83"/>
      <c r="QTN23" s="83"/>
      <c r="QTO23" s="83"/>
      <c r="QTP23" s="83"/>
      <c r="QTQ23" s="83"/>
      <c r="QTR23" s="83"/>
      <c r="QTS23" s="83"/>
      <c r="QTT23" s="83"/>
      <c r="QTU23" s="83"/>
      <c r="QTV23" s="83"/>
      <c r="QTW23" s="83"/>
      <c r="QTX23" s="83"/>
      <c r="QTY23" s="83"/>
      <c r="QTZ23" s="83"/>
      <c r="QUA23" s="83"/>
      <c r="QUB23" s="83"/>
      <c r="QUC23" s="83"/>
      <c r="QUD23" s="83"/>
      <c r="QUE23" s="83"/>
      <c r="QUF23" s="83"/>
      <c r="QUG23" s="83"/>
      <c r="QUH23" s="83"/>
      <c r="QUI23" s="83"/>
      <c r="QUJ23" s="83"/>
      <c r="QUK23" s="83"/>
      <c r="QUL23" s="83"/>
      <c r="QUM23" s="83"/>
      <c r="QUN23" s="83"/>
      <c r="QUO23" s="83"/>
      <c r="QUP23" s="83"/>
      <c r="QUQ23" s="83"/>
      <c r="QUR23" s="83"/>
      <c r="QUS23" s="83"/>
      <c r="QUT23" s="83"/>
      <c r="QUU23" s="83"/>
      <c r="QUV23" s="83"/>
      <c r="QUW23" s="83"/>
      <c r="QUX23" s="83"/>
      <c r="QUY23" s="83"/>
      <c r="QUZ23" s="83"/>
      <c r="QVA23" s="83"/>
      <c r="QVB23" s="83"/>
      <c r="QVC23" s="83"/>
      <c r="QVD23" s="83"/>
      <c r="QVE23" s="83"/>
      <c r="QVF23" s="83"/>
      <c r="QVG23" s="83"/>
      <c r="QVH23" s="83"/>
      <c r="QVI23" s="83"/>
      <c r="QVJ23" s="83"/>
      <c r="QVK23" s="83"/>
      <c r="QVL23" s="83"/>
      <c r="QVM23" s="83"/>
      <c r="QVN23" s="83"/>
      <c r="QVO23" s="83"/>
      <c r="QVP23" s="83"/>
      <c r="QVQ23" s="83"/>
      <c r="QVR23" s="83"/>
      <c r="QVS23" s="83"/>
      <c r="QVT23" s="83"/>
      <c r="QVU23" s="83"/>
      <c r="QVV23" s="83"/>
      <c r="QVW23" s="83"/>
      <c r="QVX23" s="83"/>
      <c r="QVY23" s="83"/>
      <c r="QVZ23" s="83"/>
      <c r="QWA23" s="83"/>
      <c r="QWB23" s="83"/>
      <c r="QWC23" s="83"/>
      <c r="QWD23" s="83"/>
      <c r="QWE23" s="83"/>
      <c r="QWF23" s="83"/>
      <c r="QWG23" s="83"/>
      <c r="QWH23" s="83"/>
      <c r="QWI23" s="83"/>
      <c r="QWJ23" s="83"/>
      <c r="QWK23" s="83"/>
      <c r="QWL23" s="83"/>
      <c r="QWM23" s="83"/>
      <c r="QWN23" s="83"/>
      <c r="QWO23" s="83"/>
      <c r="QWP23" s="83"/>
      <c r="QWQ23" s="83"/>
      <c r="QWR23" s="83"/>
      <c r="QWS23" s="83"/>
      <c r="QWT23" s="83"/>
      <c r="QWU23" s="83"/>
      <c r="QWV23" s="83"/>
      <c r="QWW23" s="83"/>
      <c r="QWX23" s="83"/>
      <c r="QWY23" s="83"/>
      <c r="QWZ23" s="83"/>
      <c r="QXA23" s="83"/>
      <c r="QXB23" s="83"/>
      <c r="QXC23" s="83"/>
      <c r="QXD23" s="83"/>
      <c r="QXE23" s="83"/>
      <c r="QXF23" s="83"/>
      <c r="QXG23" s="83"/>
      <c r="QXH23" s="83"/>
      <c r="QXI23" s="83"/>
      <c r="QXJ23" s="83"/>
      <c r="QXK23" s="83"/>
      <c r="QXL23" s="83"/>
      <c r="QXM23" s="83"/>
      <c r="QXN23" s="83"/>
      <c r="QXO23" s="83"/>
      <c r="QXP23" s="83"/>
      <c r="QXQ23" s="83"/>
      <c r="QXR23" s="83"/>
      <c r="QXS23" s="83"/>
      <c r="QXT23" s="83"/>
      <c r="QXU23" s="83"/>
      <c r="QXV23" s="83"/>
      <c r="QXW23" s="83"/>
      <c r="QXX23" s="83"/>
      <c r="QXY23" s="83"/>
      <c r="QXZ23" s="83"/>
      <c r="QYA23" s="83"/>
      <c r="QYB23" s="83"/>
      <c r="QYC23" s="83"/>
      <c r="QYD23" s="83"/>
      <c r="QYE23" s="83"/>
      <c r="QYF23" s="83"/>
      <c r="QYG23" s="83"/>
      <c r="QYH23" s="83"/>
      <c r="QYI23" s="83"/>
      <c r="QYJ23" s="83"/>
      <c r="QYK23" s="83"/>
      <c r="QYL23" s="83"/>
      <c r="QYM23" s="83"/>
      <c r="QYN23" s="83"/>
      <c r="QYO23" s="83"/>
      <c r="QYP23" s="83"/>
      <c r="QYQ23" s="83"/>
      <c r="QYR23" s="83"/>
      <c r="QYS23" s="83"/>
      <c r="QYT23" s="83"/>
      <c r="QYU23" s="83"/>
      <c r="QYV23" s="83"/>
      <c r="QYW23" s="83"/>
      <c r="QYX23" s="83"/>
      <c r="QYY23" s="83"/>
      <c r="QYZ23" s="83"/>
      <c r="QZA23" s="83"/>
      <c r="QZB23" s="83"/>
      <c r="QZC23" s="83"/>
      <c r="QZD23" s="83"/>
      <c r="QZE23" s="83"/>
      <c r="QZF23" s="83"/>
      <c r="QZG23" s="83"/>
      <c r="QZH23" s="83"/>
      <c r="QZI23" s="83"/>
      <c r="QZJ23" s="83"/>
      <c r="QZK23" s="83"/>
      <c r="QZL23" s="83"/>
      <c r="QZM23" s="83"/>
      <c r="QZN23" s="83"/>
      <c r="QZO23" s="83"/>
      <c r="QZP23" s="83"/>
      <c r="QZQ23" s="83"/>
      <c r="QZR23" s="83"/>
      <c r="QZS23" s="83"/>
      <c r="QZT23" s="83"/>
      <c r="QZU23" s="83"/>
      <c r="QZV23" s="83"/>
      <c r="QZW23" s="83"/>
      <c r="QZX23" s="83"/>
      <c r="QZY23" s="83"/>
      <c r="QZZ23" s="83"/>
      <c r="RAA23" s="83"/>
      <c r="RAB23" s="83"/>
      <c r="RAC23" s="83"/>
      <c r="RAD23" s="83"/>
      <c r="RAE23" s="83"/>
      <c r="RAF23" s="83"/>
      <c r="RAG23" s="83"/>
      <c r="RAH23" s="83"/>
      <c r="RAI23" s="83"/>
      <c r="RAJ23" s="83"/>
      <c r="RAK23" s="83"/>
      <c r="RAL23" s="83"/>
      <c r="RAM23" s="83"/>
      <c r="RAN23" s="83"/>
      <c r="RAO23" s="83"/>
      <c r="RAP23" s="83"/>
      <c r="RAQ23" s="83"/>
      <c r="RAR23" s="83"/>
      <c r="RAS23" s="83"/>
      <c r="RAT23" s="83"/>
      <c r="RAU23" s="83"/>
      <c r="RAV23" s="83"/>
      <c r="RAW23" s="83"/>
      <c r="RAX23" s="83"/>
      <c r="RAY23" s="83"/>
      <c r="RAZ23" s="83"/>
      <c r="RBA23" s="83"/>
      <c r="RBB23" s="83"/>
      <c r="RBC23" s="83"/>
      <c r="RBD23" s="83"/>
      <c r="RBE23" s="83"/>
      <c r="RBF23" s="83"/>
      <c r="RBG23" s="83"/>
      <c r="RBH23" s="83"/>
      <c r="RBI23" s="83"/>
      <c r="RBJ23" s="83"/>
      <c r="RBK23" s="83"/>
      <c r="RBL23" s="83"/>
      <c r="RBM23" s="83"/>
      <c r="RBN23" s="83"/>
      <c r="RBO23" s="83"/>
      <c r="RBP23" s="83"/>
      <c r="RBQ23" s="83"/>
      <c r="RBR23" s="83"/>
      <c r="RBS23" s="83"/>
      <c r="RBT23" s="83"/>
      <c r="RBU23" s="83"/>
      <c r="RBV23" s="83"/>
      <c r="RBW23" s="83"/>
      <c r="RBX23" s="83"/>
      <c r="RBY23" s="83"/>
      <c r="RBZ23" s="83"/>
      <c r="RCA23" s="83"/>
      <c r="RCB23" s="83"/>
      <c r="RCC23" s="83"/>
      <c r="RCD23" s="83"/>
      <c r="RCE23" s="83"/>
      <c r="RCF23" s="83"/>
      <c r="RCG23" s="83"/>
      <c r="RCH23" s="83"/>
      <c r="RCI23" s="83"/>
      <c r="RCJ23" s="83"/>
      <c r="RCK23" s="83"/>
      <c r="RCL23" s="83"/>
      <c r="RCM23" s="83"/>
      <c r="RCN23" s="83"/>
      <c r="RCO23" s="83"/>
      <c r="RCP23" s="83"/>
      <c r="RCQ23" s="83"/>
      <c r="RCR23" s="83"/>
      <c r="RCS23" s="83"/>
      <c r="RCT23" s="83"/>
      <c r="RCU23" s="83"/>
      <c r="RCV23" s="83"/>
      <c r="RCW23" s="83"/>
      <c r="RCX23" s="83"/>
      <c r="RCY23" s="83"/>
      <c r="RCZ23" s="83"/>
      <c r="RDA23" s="83"/>
      <c r="RDB23" s="83"/>
      <c r="RDC23" s="83"/>
      <c r="RDD23" s="83"/>
      <c r="RDE23" s="83"/>
      <c r="RDF23" s="83"/>
      <c r="RDG23" s="83"/>
      <c r="RDH23" s="83"/>
      <c r="RDI23" s="83"/>
      <c r="RDJ23" s="83"/>
      <c r="RDK23" s="83"/>
      <c r="RDL23" s="83"/>
      <c r="RDM23" s="83"/>
      <c r="RDN23" s="83"/>
      <c r="RDO23" s="83"/>
      <c r="RDP23" s="83"/>
      <c r="RDQ23" s="83"/>
      <c r="RDR23" s="83"/>
      <c r="RDS23" s="83"/>
      <c r="RDT23" s="83"/>
      <c r="RDU23" s="83"/>
      <c r="RDV23" s="83"/>
      <c r="RDW23" s="83"/>
      <c r="RDX23" s="83"/>
      <c r="RDY23" s="83"/>
      <c r="RDZ23" s="83"/>
      <c r="REA23" s="83"/>
      <c r="REB23" s="83"/>
      <c r="REC23" s="83"/>
      <c r="RED23" s="83"/>
      <c r="REE23" s="83"/>
      <c r="REF23" s="83"/>
      <c r="REG23" s="83"/>
      <c r="REH23" s="83"/>
      <c r="REI23" s="83"/>
      <c r="REJ23" s="83"/>
      <c r="REK23" s="83"/>
      <c r="REL23" s="83"/>
      <c r="REM23" s="83"/>
      <c r="REN23" s="83"/>
      <c r="REO23" s="83"/>
      <c r="REP23" s="83"/>
      <c r="REQ23" s="83"/>
      <c r="RER23" s="83"/>
      <c r="RES23" s="83"/>
      <c r="RET23" s="83"/>
      <c r="REU23" s="83"/>
      <c r="REV23" s="83"/>
      <c r="REW23" s="83"/>
      <c r="REX23" s="83"/>
      <c r="REY23" s="83"/>
      <c r="REZ23" s="83"/>
      <c r="RFA23" s="83"/>
      <c r="RFB23" s="83"/>
      <c r="RFC23" s="83"/>
      <c r="RFD23" s="83"/>
      <c r="RFE23" s="83"/>
      <c r="RFF23" s="83"/>
      <c r="RFG23" s="83"/>
      <c r="RFH23" s="83"/>
      <c r="RFI23" s="83"/>
      <c r="RFJ23" s="83"/>
      <c r="RFK23" s="83"/>
      <c r="RFL23" s="83"/>
      <c r="RFM23" s="83"/>
      <c r="RFN23" s="83"/>
      <c r="RFO23" s="83"/>
      <c r="RFP23" s="83"/>
      <c r="RFQ23" s="83"/>
      <c r="RFR23" s="83"/>
      <c r="RFS23" s="83"/>
      <c r="RFT23" s="83"/>
      <c r="RFU23" s="83"/>
      <c r="RFV23" s="83"/>
      <c r="RFW23" s="83"/>
      <c r="RFX23" s="83"/>
      <c r="RFY23" s="83"/>
      <c r="RFZ23" s="83"/>
      <c r="RGA23" s="83"/>
      <c r="RGB23" s="83"/>
      <c r="RGC23" s="83"/>
      <c r="RGD23" s="83"/>
      <c r="RGE23" s="83"/>
      <c r="RGF23" s="83"/>
      <c r="RGG23" s="83"/>
      <c r="RGH23" s="83"/>
      <c r="RGI23" s="83"/>
      <c r="RGJ23" s="83"/>
      <c r="RGK23" s="83"/>
      <c r="RGL23" s="83"/>
      <c r="RGM23" s="83"/>
      <c r="RGN23" s="83"/>
      <c r="RGO23" s="83"/>
      <c r="RGP23" s="83"/>
      <c r="RGQ23" s="83"/>
      <c r="RGR23" s="83"/>
      <c r="RGS23" s="83"/>
      <c r="RGT23" s="83"/>
      <c r="RGU23" s="83"/>
      <c r="RGV23" s="83"/>
      <c r="RGW23" s="83"/>
      <c r="RGX23" s="83"/>
      <c r="RGY23" s="83"/>
      <c r="RGZ23" s="83"/>
      <c r="RHA23" s="83"/>
      <c r="RHB23" s="83"/>
      <c r="RHC23" s="83"/>
      <c r="RHD23" s="83"/>
      <c r="RHE23" s="83"/>
      <c r="RHF23" s="83"/>
      <c r="RHG23" s="83"/>
      <c r="RHH23" s="83"/>
      <c r="RHI23" s="83"/>
      <c r="RHJ23" s="83"/>
      <c r="RHK23" s="83"/>
      <c r="RHL23" s="83"/>
      <c r="RHM23" s="83"/>
      <c r="RHN23" s="83"/>
      <c r="RHO23" s="83"/>
      <c r="RHP23" s="83"/>
      <c r="RHQ23" s="83"/>
      <c r="RHR23" s="83"/>
      <c r="RHS23" s="83"/>
      <c r="RHT23" s="83"/>
      <c r="RHU23" s="83"/>
      <c r="RHV23" s="83"/>
      <c r="RHW23" s="83"/>
      <c r="RHX23" s="83"/>
      <c r="RHY23" s="83"/>
      <c r="RHZ23" s="83"/>
      <c r="RIA23" s="83"/>
      <c r="RIB23" s="83"/>
      <c r="RIC23" s="83"/>
      <c r="RID23" s="83"/>
      <c r="RIE23" s="83"/>
      <c r="RIF23" s="83"/>
      <c r="RIG23" s="83"/>
      <c r="RIH23" s="83"/>
      <c r="RII23" s="83"/>
      <c r="RIJ23" s="83"/>
      <c r="RIK23" s="83"/>
      <c r="RIL23" s="83"/>
      <c r="RIM23" s="83"/>
      <c r="RIN23" s="83"/>
      <c r="RIO23" s="83"/>
      <c r="RIP23" s="83"/>
      <c r="RIQ23" s="83"/>
      <c r="RIR23" s="83"/>
      <c r="RIS23" s="83"/>
      <c r="RIT23" s="83"/>
      <c r="RIU23" s="83"/>
      <c r="RIV23" s="83"/>
      <c r="RIW23" s="83"/>
      <c r="RIX23" s="83"/>
      <c r="RIY23" s="83"/>
      <c r="RIZ23" s="83"/>
      <c r="RJA23" s="83"/>
      <c r="RJB23" s="83"/>
      <c r="RJC23" s="83"/>
      <c r="RJD23" s="83"/>
      <c r="RJE23" s="83"/>
      <c r="RJF23" s="83"/>
      <c r="RJG23" s="83"/>
      <c r="RJH23" s="83"/>
      <c r="RJI23" s="83"/>
      <c r="RJJ23" s="83"/>
      <c r="RJK23" s="83"/>
      <c r="RJL23" s="83"/>
      <c r="RJM23" s="83"/>
      <c r="RJN23" s="83"/>
      <c r="RJO23" s="83"/>
      <c r="RJP23" s="83"/>
      <c r="RJQ23" s="83"/>
      <c r="RJR23" s="83"/>
      <c r="RJS23" s="83"/>
      <c r="RJT23" s="83"/>
      <c r="RJU23" s="83"/>
      <c r="RJV23" s="83"/>
      <c r="RJW23" s="83"/>
      <c r="RJX23" s="83"/>
      <c r="RJY23" s="83"/>
      <c r="RJZ23" s="83"/>
      <c r="RKA23" s="83"/>
      <c r="RKB23" s="83"/>
      <c r="RKC23" s="83"/>
      <c r="RKD23" s="83"/>
      <c r="RKE23" s="83"/>
      <c r="RKF23" s="83"/>
      <c r="RKG23" s="83"/>
      <c r="RKH23" s="83"/>
      <c r="RKI23" s="83"/>
      <c r="RKJ23" s="83"/>
      <c r="RKK23" s="83"/>
      <c r="RKL23" s="83"/>
      <c r="RKM23" s="83"/>
      <c r="RKN23" s="83"/>
      <c r="RKO23" s="83"/>
      <c r="RKP23" s="83"/>
      <c r="RKQ23" s="83"/>
      <c r="RKR23" s="83"/>
      <c r="RKS23" s="83"/>
      <c r="RKT23" s="83"/>
      <c r="RKU23" s="83"/>
      <c r="RKV23" s="83"/>
      <c r="RKW23" s="83"/>
      <c r="RKX23" s="83"/>
      <c r="RKY23" s="83"/>
      <c r="RKZ23" s="83"/>
      <c r="RLA23" s="83"/>
      <c r="RLB23" s="83"/>
      <c r="RLC23" s="83"/>
      <c r="RLD23" s="83"/>
      <c r="RLE23" s="83"/>
      <c r="RLF23" s="83"/>
      <c r="RLG23" s="83"/>
      <c r="RLH23" s="83"/>
      <c r="RLI23" s="83"/>
      <c r="RLJ23" s="83"/>
      <c r="RLK23" s="83"/>
      <c r="RLL23" s="83"/>
      <c r="RLM23" s="83"/>
      <c r="RLN23" s="83"/>
      <c r="RLO23" s="83"/>
      <c r="RLP23" s="83"/>
      <c r="RLQ23" s="83"/>
      <c r="RLR23" s="83"/>
      <c r="RLS23" s="83"/>
      <c r="RLT23" s="83"/>
      <c r="RLU23" s="83"/>
      <c r="RLV23" s="83"/>
      <c r="RLW23" s="83"/>
      <c r="RLX23" s="83"/>
      <c r="RLY23" s="83"/>
      <c r="RLZ23" s="83"/>
      <c r="RMA23" s="83"/>
      <c r="RMB23" s="83"/>
      <c r="RMC23" s="83"/>
      <c r="RMD23" s="83"/>
      <c r="RME23" s="83"/>
      <c r="RMF23" s="83"/>
      <c r="RMG23" s="83"/>
      <c r="RMH23" s="83"/>
      <c r="RMI23" s="83"/>
      <c r="RMJ23" s="83"/>
      <c r="RMK23" s="83"/>
      <c r="RML23" s="83"/>
      <c r="RMM23" s="83"/>
      <c r="RMN23" s="83"/>
      <c r="RMO23" s="83"/>
      <c r="RMP23" s="83"/>
      <c r="RMQ23" s="83"/>
      <c r="RMR23" s="83"/>
      <c r="RMS23" s="83"/>
      <c r="RMT23" s="83"/>
      <c r="RMU23" s="83"/>
      <c r="RMV23" s="83"/>
      <c r="RMW23" s="83"/>
      <c r="RMX23" s="83"/>
      <c r="RMY23" s="83"/>
      <c r="RMZ23" s="83"/>
      <c r="RNA23" s="83"/>
      <c r="RNB23" s="83"/>
      <c r="RNC23" s="83"/>
      <c r="RND23" s="83"/>
      <c r="RNE23" s="83"/>
      <c r="RNF23" s="83"/>
      <c r="RNG23" s="83"/>
      <c r="RNH23" s="83"/>
      <c r="RNI23" s="83"/>
      <c r="RNJ23" s="83"/>
      <c r="RNK23" s="83"/>
      <c r="RNL23" s="83"/>
      <c r="RNM23" s="83"/>
      <c r="RNN23" s="83"/>
      <c r="RNO23" s="83"/>
      <c r="RNP23" s="83"/>
      <c r="RNQ23" s="83"/>
      <c r="RNR23" s="83"/>
      <c r="RNS23" s="83"/>
      <c r="RNT23" s="83"/>
      <c r="RNU23" s="83"/>
      <c r="RNV23" s="83"/>
      <c r="RNW23" s="83"/>
      <c r="RNX23" s="83"/>
      <c r="RNY23" s="83"/>
      <c r="RNZ23" s="83"/>
      <c r="ROA23" s="83"/>
      <c r="ROB23" s="83"/>
      <c r="ROC23" s="83"/>
      <c r="ROD23" s="83"/>
      <c r="ROE23" s="83"/>
      <c r="ROF23" s="83"/>
      <c r="ROG23" s="83"/>
      <c r="ROH23" s="83"/>
      <c r="ROI23" s="83"/>
      <c r="ROJ23" s="83"/>
      <c r="ROK23" s="83"/>
      <c r="ROL23" s="83"/>
      <c r="ROM23" s="83"/>
      <c r="RON23" s="83"/>
      <c r="ROO23" s="83"/>
      <c r="ROP23" s="83"/>
      <c r="ROQ23" s="83"/>
      <c r="ROR23" s="83"/>
      <c r="ROS23" s="83"/>
      <c r="ROT23" s="83"/>
      <c r="ROU23" s="83"/>
      <c r="ROV23" s="83"/>
      <c r="ROW23" s="83"/>
      <c r="ROX23" s="83"/>
      <c r="ROY23" s="83"/>
      <c r="ROZ23" s="83"/>
      <c r="RPA23" s="83"/>
      <c r="RPB23" s="83"/>
      <c r="RPC23" s="83"/>
      <c r="RPD23" s="83"/>
      <c r="RPE23" s="83"/>
      <c r="RPF23" s="83"/>
      <c r="RPG23" s="83"/>
      <c r="RPH23" s="83"/>
      <c r="RPI23" s="83"/>
      <c r="RPJ23" s="83"/>
      <c r="RPK23" s="83"/>
      <c r="RPL23" s="83"/>
      <c r="RPM23" s="83"/>
      <c r="RPN23" s="83"/>
      <c r="RPO23" s="83"/>
      <c r="RPP23" s="83"/>
      <c r="RPQ23" s="83"/>
      <c r="RPR23" s="83"/>
      <c r="RPS23" s="83"/>
      <c r="RPT23" s="83"/>
      <c r="RPU23" s="83"/>
      <c r="RPV23" s="83"/>
      <c r="RPW23" s="83"/>
      <c r="RPX23" s="83"/>
      <c r="RPY23" s="83"/>
      <c r="RPZ23" s="83"/>
      <c r="RQA23" s="83"/>
      <c r="RQB23" s="83"/>
      <c r="RQC23" s="83"/>
      <c r="RQD23" s="83"/>
      <c r="RQE23" s="83"/>
      <c r="RQF23" s="83"/>
      <c r="RQG23" s="83"/>
      <c r="RQH23" s="83"/>
      <c r="RQI23" s="83"/>
      <c r="RQJ23" s="83"/>
      <c r="RQK23" s="83"/>
      <c r="RQL23" s="83"/>
      <c r="RQM23" s="83"/>
      <c r="RQN23" s="83"/>
      <c r="RQO23" s="83"/>
      <c r="RQP23" s="83"/>
      <c r="RQQ23" s="83"/>
      <c r="RQR23" s="83"/>
      <c r="RQS23" s="83"/>
      <c r="RQT23" s="83"/>
      <c r="RQU23" s="83"/>
      <c r="RQV23" s="83"/>
      <c r="RQW23" s="83"/>
      <c r="RQX23" s="83"/>
      <c r="RQY23" s="83"/>
      <c r="RQZ23" s="83"/>
      <c r="RRA23" s="83"/>
      <c r="RRB23" s="83"/>
      <c r="RRC23" s="83"/>
      <c r="RRD23" s="83"/>
      <c r="RRE23" s="83"/>
      <c r="RRF23" s="83"/>
      <c r="RRG23" s="83"/>
      <c r="RRH23" s="83"/>
      <c r="RRI23" s="83"/>
      <c r="RRJ23" s="83"/>
      <c r="RRK23" s="83"/>
      <c r="RRL23" s="83"/>
      <c r="RRM23" s="83"/>
      <c r="RRN23" s="83"/>
      <c r="RRO23" s="83"/>
      <c r="RRP23" s="83"/>
      <c r="RRQ23" s="83"/>
      <c r="RRR23" s="83"/>
      <c r="RRS23" s="83"/>
      <c r="RRT23" s="83"/>
      <c r="RRU23" s="83"/>
      <c r="RRV23" s="83"/>
      <c r="RRW23" s="83"/>
      <c r="RRX23" s="83"/>
      <c r="RRY23" s="83"/>
      <c r="RRZ23" s="83"/>
      <c r="RSA23" s="83"/>
      <c r="RSB23" s="83"/>
      <c r="RSC23" s="83"/>
      <c r="RSD23" s="83"/>
      <c r="RSE23" s="83"/>
      <c r="RSF23" s="83"/>
      <c r="RSG23" s="83"/>
      <c r="RSH23" s="83"/>
      <c r="RSI23" s="83"/>
      <c r="RSJ23" s="83"/>
      <c r="RSK23" s="83"/>
      <c r="RSL23" s="83"/>
      <c r="RSM23" s="83"/>
      <c r="RSN23" s="83"/>
      <c r="RSO23" s="83"/>
      <c r="RSP23" s="83"/>
      <c r="RSQ23" s="83"/>
      <c r="RSR23" s="83"/>
      <c r="RSS23" s="83"/>
      <c r="RST23" s="83"/>
      <c r="RSU23" s="83"/>
      <c r="RSV23" s="83"/>
      <c r="RSW23" s="83"/>
      <c r="RSX23" s="83"/>
      <c r="RSY23" s="83"/>
      <c r="RSZ23" s="83"/>
      <c r="RTA23" s="83"/>
      <c r="RTB23" s="83"/>
      <c r="RTC23" s="83"/>
      <c r="RTD23" s="83"/>
      <c r="RTE23" s="83"/>
      <c r="RTF23" s="83"/>
      <c r="RTG23" s="83"/>
      <c r="RTH23" s="83"/>
      <c r="RTI23" s="83"/>
      <c r="RTJ23" s="83"/>
      <c r="RTK23" s="83"/>
      <c r="RTL23" s="83"/>
      <c r="RTM23" s="83"/>
      <c r="RTN23" s="83"/>
      <c r="RTO23" s="83"/>
      <c r="RTP23" s="83"/>
      <c r="RTQ23" s="83"/>
      <c r="RTR23" s="83"/>
      <c r="RTS23" s="83"/>
      <c r="RTT23" s="83"/>
      <c r="RTU23" s="83"/>
      <c r="RTV23" s="83"/>
      <c r="RTW23" s="83"/>
      <c r="RTX23" s="83"/>
      <c r="RTY23" s="83"/>
      <c r="RTZ23" s="83"/>
      <c r="RUA23" s="83"/>
      <c r="RUB23" s="83"/>
      <c r="RUC23" s="83"/>
      <c r="RUD23" s="83"/>
      <c r="RUE23" s="83"/>
      <c r="RUF23" s="83"/>
      <c r="RUG23" s="83"/>
      <c r="RUH23" s="83"/>
      <c r="RUI23" s="83"/>
      <c r="RUJ23" s="83"/>
      <c r="RUK23" s="83"/>
      <c r="RUL23" s="83"/>
      <c r="RUM23" s="83"/>
      <c r="RUN23" s="83"/>
      <c r="RUO23" s="83"/>
      <c r="RUP23" s="83"/>
      <c r="RUQ23" s="83"/>
      <c r="RUR23" s="83"/>
      <c r="RUS23" s="83"/>
      <c r="RUT23" s="83"/>
      <c r="RUU23" s="83"/>
      <c r="RUV23" s="83"/>
      <c r="RUW23" s="83"/>
      <c r="RUX23" s="83"/>
      <c r="RUY23" s="83"/>
      <c r="RUZ23" s="83"/>
      <c r="RVA23" s="83"/>
      <c r="RVB23" s="83"/>
      <c r="RVC23" s="83"/>
      <c r="RVD23" s="83"/>
      <c r="RVE23" s="83"/>
      <c r="RVF23" s="83"/>
      <c r="RVG23" s="83"/>
      <c r="RVH23" s="83"/>
      <c r="RVI23" s="83"/>
      <c r="RVJ23" s="83"/>
      <c r="RVK23" s="83"/>
      <c r="RVL23" s="83"/>
      <c r="RVM23" s="83"/>
      <c r="RVN23" s="83"/>
      <c r="RVO23" s="83"/>
      <c r="RVP23" s="83"/>
      <c r="RVQ23" s="83"/>
      <c r="RVR23" s="83"/>
      <c r="RVS23" s="83"/>
      <c r="RVT23" s="83"/>
      <c r="RVU23" s="83"/>
      <c r="RVV23" s="83"/>
      <c r="RVW23" s="83"/>
      <c r="RVX23" s="83"/>
      <c r="RVY23" s="83"/>
      <c r="RVZ23" s="83"/>
      <c r="RWA23" s="83"/>
      <c r="RWB23" s="83"/>
      <c r="RWC23" s="83"/>
      <c r="RWD23" s="83"/>
      <c r="RWE23" s="83"/>
      <c r="RWF23" s="83"/>
      <c r="RWG23" s="83"/>
      <c r="RWH23" s="83"/>
      <c r="RWI23" s="83"/>
      <c r="RWJ23" s="83"/>
      <c r="RWK23" s="83"/>
      <c r="RWL23" s="83"/>
      <c r="RWM23" s="83"/>
      <c r="RWN23" s="83"/>
      <c r="RWO23" s="83"/>
      <c r="RWP23" s="83"/>
      <c r="RWQ23" s="83"/>
      <c r="RWR23" s="83"/>
      <c r="RWS23" s="83"/>
      <c r="RWT23" s="83"/>
      <c r="RWU23" s="83"/>
      <c r="RWV23" s="83"/>
      <c r="RWW23" s="83"/>
      <c r="RWX23" s="83"/>
      <c r="RWY23" s="83"/>
      <c r="RWZ23" s="83"/>
      <c r="RXA23" s="83"/>
      <c r="RXB23" s="83"/>
      <c r="RXC23" s="83"/>
      <c r="RXD23" s="83"/>
      <c r="RXE23" s="83"/>
      <c r="RXF23" s="83"/>
      <c r="RXG23" s="83"/>
      <c r="RXH23" s="83"/>
      <c r="RXI23" s="83"/>
      <c r="RXJ23" s="83"/>
      <c r="RXK23" s="83"/>
      <c r="RXL23" s="83"/>
      <c r="RXM23" s="83"/>
      <c r="RXN23" s="83"/>
      <c r="RXO23" s="83"/>
      <c r="RXP23" s="83"/>
      <c r="RXQ23" s="83"/>
      <c r="RXR23" s="83"/>
      <c r="RXS23" s="83"/>
      <c r="RXT23" s="83"/>
      <c r="RXU23" s="83"/>
      <c r="RXV23" s="83"/>
      <c r="RXW23" s="83"/>
      <c r="RXX23" s="83"/>
      <c r="RXY23" s="83"/>
      <c r="RXZ23" s="83"/>
      <c r="RYA23" s="83"/>
      <c r="RYB23" s="83"/>
      <c r="RYC23" s="83"/>
      <c r="RYD23" s="83"/>
      <c r="RYE23" s="83"/>
      <c r="RYF23" s="83"/>
      <c r="RYG23" s="83"/>
      <c r="RYH23" s="83"/>
      <c r="RYI23" s="83"/>
      <c r="RYJ23" s="83"/>
      <c r="RYK23" s="83"/>
      <c r="RYL23" s="83"/>
      <c r="RYM23" s="83"/>
      <c r="RYN23" s="83"/>
      <c r="RYO23" s="83"/>
      <c r="RYP23" s="83"/>
      <c r="RYQ23" s="83"/>
      <c r="RYR23" s="83"/>
      <c r="RYS23" s="83"/>
      <c r="RYT23" s="83"/>
      <c r="RYU23" s="83"/>
      <c r="RYV23" s="83"/>
      <c r="RYW23" s="83"/>
      <c r="RYX23" s="83"/>
      <c r="RYY23" s="83"/>
      <c r="RYZ23" s="83"/>
      <c r="RZA23" s="83"/>
      <c r="RZB23" s="83"/>
      <c r="RZC23" s="83"/>
      <c r="RZD23" s="83"/>
      <c r="RZE23" s="83"/>
      <c r="RZF23" s="83"/>
      <c r="RZG23" s="83"/>
      <c r="RZH23" s="83"/>
      <c r="RZI23" s="83"/>
      <c r="RZJ23" s="83"/>
      <c r="RZK23" s="83"/>
      <c r="RZL23" s="83"/>
      <c r="RZM23" s="83"/>
      <c r="RZN23" s="83"/>
      <c r="RZO23" s="83"/>
      <c r="RZP23" s="83"/>
      <c r="RZQ23" s="83"/>
      <c r="RZR23" s="83"/>
      <c r="RZS23" s="83"/>
      <c r="RZT23" s="83"/>
      <c r="RZU23" s="83"/>
      <c r="RZV23" s="83"/>
      <c r="RZW23" s="83"/>
      <c r="RZX23" s="83"/>
      <c r="RZY23" s="83"/>
      <c r="RZZ23" s="83"/>
      <c r="SAA23" s="83"/>
      <c r="SAB23" s="83"/>
      <c r="SAC23" s="83"/>
      <c r="SAD23" s="83"/>
      <c r="SAE23" s="83"/>
      <c r="SAF23" s="83"/>
      <c r="SAG23" s="83"/>
      <c r="SAH23" s="83"/>
      <c r="SAI23" s="83"/>
      <c r="SAJ23" s="83"/>
      <c r="SAK23" s="83"/>
      <c r="SAL23" s="83"/>
      <c r="SAM23" s="83"/>
      <c r="SAN23" s="83"/>
      <c r="SAO23" s="83"/>
      <c r="SAP23" s="83"/>
      <c r="SAQ23" s="83"/>
      <c r="SAR23" s="83"/>
      <c r="SAS23" s="83"/>
      <c r="SAT23" s="83"/>
      <c r="SAU23" s="83"/>
      <c r="SAV23" s="83"/>
      <c r="SAW23" s="83"/>
      <c r="SAX23" s="83"/>
      <c r="SAY23" s="83"/>
      <c r="SAZ23" s="83"/>
      <c r="SBA23" s="83"/>
      <c r="SBB23" s="83"/>
      <c r="SBC23" s="83"/>
      <c r="SBD23" s="83"/>
      <c r="SBE23" s="83"/>
      <c r="SBF23" s="83"/>
      <c r="SBG23" s="83"/>
      <c r="SBH23" s="83"/>
      <c r="SBI23" s="83"/>
      <c r="SBJ23" s="83"/>
      <c r="SBK23" s="83"/>
      <c r="SBL23" s="83"/>
      <c r="SBM23" s="83"/>
      <c r="SBN23" s="83"/>
      <c r="SBO23" s="83"/>
      <c r="SBP23" s="83"/>
      <c r="SBQ23" s="83"/>
      <c r="SBR23" s="83"/>
      <c r="SBS23" s="83"/>
      <c r="SBT23" s="83"/>
      <c r="SBU23" s="83"/>
      <c r="SBV23" s="83"/>
      <c r="SBW23" s="83"/>
      <c r="SBX23" s="83"/>
      <c r="SBY23" s="83"/>
      <c r="SBZ23" s="83"/>
      <c r="SCA23" s="83"/>
      <c r="SCB23" s="83"/>
      <c r="SCC23" s="83"/>
      <c r="SCD23" s="83"/>
      <c r="SCE23" s="83"/>
      <c r="SCF23" s="83"/>
      <c r="SCG23" s="83"/>
      <c r="SCH23" s="83"/>
      <c r="SCI23" s="83"/>
      <c r="SCJ23" s="83"/>
      <c r="SCK23" s="83"/>
      <c r="SCL23" s="83"/>
      <c r="SCM23" s="83"/>
      <c r="SCN23" s="83"/>
      <c r="SCO23" s="83"/>
      <c r="SCP23" s="83"/>
      <c r="SCQ23" s="83"/>
      <c r="SCR23" s="83"/>
      <c r="SCS23" s="83"/>
      <c r="SCT23" s="83"/>
      <c r="SCU23" s="83"/>
      <c r="SCV23" s="83"/>
      <c r="SCW23" s="83"/>
      <c r="SCX23" s="83"/>
      <c r="SCY23" s="83"/>
      <c r="SCZ23" s="83"/>
      <c r="SDA23" s="83"/>
      <c r="SDB23" s="83"/>
      <c r="SDC23" s="83"/>
      <c r="SDD23" s="83"/>
      <c r="SDE23" s="83"/>
      <c r="SDF23" s="83"/>
      <c r="SDG23" s="83"/>
      <c r="SDH23" s="83"/>
      <c r="SDI23" s="83"/>
      <c r="SDJ23" s="83"/>
      <c r="SDK23" s="83"/>
      <c r="SDL23" s="83"/>
      <c r="SDM23" s="83"/>
      <c r="SDN23" s="83"/>
      <c r="SDO23" s="83"/>
      <c r="SDP23" s="83"/>
      <c r="SDQ23" s="83"/>
      <c r="SDR23" s="83"/>
      <c r="SDS23" s="83"/>
      <c r="SDT23" s="83"/>
      <c r="SDU23" s="83"/>
      <c r="SDV23" s="83"/>
      <c r="SDW23" s="83"/>
      <c r="SDX23" s="83"/>
      <c r="SDY23" s="83"/>
      <c r="SDZ23" s="83"/>
      <c r="SEA23" s="83"/>
      <c r="SEB23" s="83"/>
      <c r="SEC23" s="83"/>
      <c r="SED23" s="83"/>
      <c r="SEE23" s="83"/>
      <c r="SEF23" s="83"/>
      <c r="SEG23" s="83"/>
      <c r="SEH23" s="83"/>
      <c r="SEI23" s="83"/>
      <c r="SEJ23" s="83"/>
      <c r="SEK23" s="83"/>
      <c r="SEL23" s="83"/>
      <c r="SEM23" s="83"/>
      <c r="SEN23" s="83"/>
      <c r="SEO23" s="83"/>
      <c r="SEP23" s="83"/>
      <c r="SEQ23" s="83"/>
      <c r="SER23" s="83"/>
      <c r="SES23" s="83"/>
      <c r="SET23" s="83"/>
      <c r="SEU23" s="83"/>
      <c r="SEV23" s="83"/>
      <c r="SEW23" s="83"/>
      <c r="SEX23" s="83"/>
      <c r="SEY23" s="83"/>
      <c r="SEZ23" s="83"/>
      <c r="SFA23" s="83"/>
      <c r="SFB23" s="83"/>
      <c r="SFC23" s="83"/>
      <c r="SFD23" s="83"/>
      <c r="SFE23" s="83"/>
      <c r="SFF23" s="83"/>
      <c r="SFG23" s="83"/>
      <c r="SFH23" s="83"/>
      <c r="SFI23" s="83"/>
      <c r="SFJ23" s="83"/>
      <c r="SFK23" s="83"/>
      <c r="SFL23" s="83"/>
      <c r="SFM23" s="83"/>
      <c r="SFN23" s="83"/>
      <c r="SFO23" s="83"/>
      <c r="SFP23" s="83"/>
      <c r="SFQ23" s="83"/>
      <c r="SFR23" s="83"/>
      <c r="SFS23" s="83"/>
      <c r="SFT23" s="83"/>
      <c r="SFU23" s="83"/>
      <c r="SFV23" s="83"/>
      <c r="SFW23" s="83"/>
      <c r="SFX23" s="83"/>
      <c r="SFY23" s="83"/>
      <c r="SFZ23" s="83"/>
      <c r="SGA23" s="83"/>
      <c r="SGB23" s="83"/>
      <c r="SGC23" s="83"/>
      <c r="SGD23" s="83"/>
      <c r="SGE23" s="83"/>
      <c r="SGF23" s="83"/>
      <c r="SGG23" s="83"/>
      <c r="SGH23" s="83"/>
      <c r="SGI23" s="83"/>
      <c r="SGJ23" s="83"/>
      <c r="SGK23" s="83"/>
      <c r="SGL23" s="83"/>
      <c r="SGM23" s="83"/>
      <c r="SGN23" s="83"/>
      <c r="SGO23" s="83"/>
      <c r="SGP23" s="83"/>
      <c r="SGQ23" s="83"/>
      <c r="SGR23" s="83"/>
      <c r="SGS23" s="83"/>
      <c r="SGT23" s="83"/>
      <c r="SGU23" s="83"/>
      <c r="SGV23" s="83"/>
      <c r="SGW23" s="83"/>
      <c r="SGX23" s="83"/>
      <c r="SGY23" s="83"/>
      <c r="SGZ23" s="83"/>
      <c r="SHA23" s="83"/>
      <c r="SHB23" s="83"/>
      <c r="SHC23" s="83"/>
      <c r="SHD23" s="83"/>
      <c r="SHE23" s="83"/>
      <c r="SHF23" s="83"/>
      <c r="SHG23" s="83"/>
      <c r="SHH23" s="83"/>
      <c r="SHI23" s="83"/>
      <c r="SHJ23" s="83"/>
      <c r="SHK23" s="83"/>
      <c r="SHL23" s="83"/>
      <c r="SHM23" s="83"/>
      <c r="SHN23" s="83"/>
      <c r="SHO23" s="83"/>
      <c r="SHP23" s="83"/>
      <c r="SHQ23" s="83"/>
      <c r="SHR23" s="83"/>
      <c r="SHS23" s="83"/>
      <c r="SHT23" s="83"/>
      <c r="SHU23" s="83"/>
      <c r="SHV23" s="83"/>
      <c r="SHW23" s="83"/>
      <c r="SHX23" s="83"/>
      <c r="SHY23" s="83"/>
      <c r="SHZ23" s="83"/>
      <c r="SIA23" s="83"/>
      <c r="SIB23" s="83"/>
      <c r="SIC23" s="83"/>
      <c r="SID23" s="83"/>
      <c r="SIE23" s="83"/>
      <c r="SIF23" s="83"/>
      <c r="SIG23" s="83"/>
      <c r="SIH23" s="83"/>
      <c r="SII23" s="83"/>
      <c r="SIJ23" s="83"/>
      <c r="SIK23" s="83"/>
      <c r="SIL23" s="83"/>
      <c r="SIM23" s="83"/>
      <c r="SIN23" s="83"/>
      <c r="SIO23" s="83"/>
      <c r="SIP23" s="83"/>
      <c r="SIQ23" s="83"/>
      <c r="SIR23" s="83"/>
      <c r="SIS23" s="83"/>
      <c r="SIT23" s="83"/>
      <c r="SIU23" s="83"/>
      <c r="SIV23" s="83"/>
      <c r="SIW23" s="83"/>
      <c r="SIX23" s="83"/>
      <c r="SIY23" s="83"/>
      <c r="SIZ23" s="83"/>
      <c r="SJA23" s="83"/>
      <c r="SJB23" s="83"/>
      <c r="SJC23" s="83"/>
      <c r="SJD23" s="83"/>
      <c r="SJE23" s="83"/>
      <c r="SJF23" s="83"/>
      <c r="SJG23" s="83"/>
      <c r="SJH23" s="83"/>
      <c r="SJI23" s="83"/>
      <c r="SJJ23" s="83"/>
      <c r="SJK23" s="83"/>
      <c r="SJL23" s="83"/>
      <c r="SJM23" s="83"/>
      <c r="SJN23" s="83"/>
      <c r="SJO23" s="83"/>
      <c r="SJP23" s="83"/>
      <c r="SJQ23" s="83"/>
      <c r="SJR23" s="83"/>
      <c r="SJS23" s="83"/>
      <c r="SJT23" s="83"/>
      <c r="SJU23" s="83"/>
      <c r="SJV23" s="83"/>
      <c r="SJW23" s="83"/>
      <c r="SJX23" s="83"/>
      <c r="SJY23" s="83"/>
      <c r="SJZ23" s="83"/>
      <c r="SKA23" s="83"/>
      <c r="SKB23" s="83"/>
      <c r="SKC23" s="83"/>
      <c r="SKD23" s="83"/>
      <c r="SKE23" s="83"/>
      <c r="SKF23" s="83"/>
      <c r="SKG23" s="83"/>
      <c r="SKH23" s="83"/>
      <c r="SKI23" s="83"/>
      <c r="SKJ23" s="83"/>
      <c r="SKK23" s="83"/>
      <c r="SKL23" s="83"/>
      <c r="SKM23" s="83"/>
      <c r="SKN23" s="83"/>
      <c r="SKO23" s="83"/>
      <c r="SKP23" s="83"/>
      <c r="SKQ23" s="83"/>
      <c r="SKR23" s="83"/>
      <c r="SKS23" s="83"/>
      <c r="SKT23" s="83"/>
      <c r="SKU23" s="83"/>
      <c r="SKV23" s="83"/>
      <c r="SKW23" s="83"/>
      <c r="SKX23" s="83"/>
      <c r="SKY23" s="83"/>
      <c r="SKZ23" s="83"/>
      <c r="SLA23" s="83"/>
      <c r="SLB23" s="83"/>
      <c r="SLC23" s="83"/>
      <c r="SLD23" s="83"/>
      <c r="SLE23" s="83"/>
      <c r="SLF23" s="83"/>
      <c r="SLG23" s="83"/>
      <c r="SLH23" s="83"/>
      <c r="SLI23" s="83"/>
      <c r="SLJ23" s="83"/>
      <c r="SLK23" s="83"/>
      <c r="SLL23" s="83"/>
      <c r="SLM23" s="83"/>
      <c r="SLN23" s="83"/>
      <c r="SLO23" s="83"/>
      <c r="SLP23" s="83"/>
      <c r="SLQ23" s="83"/>
      <c r="SLR23" s="83"/>
      <c r="SLS23" s="83"/>
      <c r="SLT23" s="83"/>
      <c r="SLU23" s="83"/>
      <c r="SLV23" s="83"/>
      <c r="SLW23" s="83"/>
      <c r="SLX23" s="83"/>
      <c r="SLY23" s="83"/>
      <c r="SLZ23" s="83"/>
      <c r="SMA23" s="83"/>
      <c r="SMB23" s="83"/>
      <c r="SMC23" s="83"/>
      <c r="SMD23" s="83"/>
      <c r="SME23" s="83"/>
      <c r="SMF23" s="83"/>
      <c r="SMG23" s="83"/>
      <c r="SMH23" s="83"/>
      <c r="SMI23" s="83"/>
      <c r="SMJ23" s="83"/>
      <c r="SMK23" s="83"/>
      <c r="SML23" s="83"/>
      <c r="SMM23" s="83"/>
      <c r="SMN23" s="83"/>
      <c r="SMO23" s="83"/>
      <c r="SMP23" s="83"/>
      <c r="SMQ23" s="83"/>
      <c r="SMR23" s="83"/>
      <c r="SMS23" s="83"/>
      <c r="SMT23" s="83"/>
      <c r="SMU23" s="83"/>
      <c r="SMV23" s="83"/>
      <c r="SMW23" s="83"/>
      <c r="SMX23" s="83"/>
      <c r="SMY23" s="83"/>
      <c r="SMZ23" s="83"/>
      <c r="SNA23" s="83"/>
      <c r="SNB23" s="83"/>
      <c r="SNC23" s="83"/>
      <c r="SND23" s="83"/>
      <c r="SNE23" s="83"/>
      <c r="SNF23" s="83"/>
      <c r="SNG23" s="83"/>
      <c r="SNH23" s="83"/>
      <c r="SNI23" s="83"/>
      <c r="SNJ23" s="83"/>
      <c r="SNK23" s="83"/>
      <c r="SNL23" s="83"/>
      <c r="SNM23" s="83"/>
      <c r="SNN23" s="83"/>
      <c r="SNO23" s="83"/>
      <c r="SNP23" s="83"/>
      <c r="SNQ23" s="83"/>
      <c r="SNR23" s="83"/>
      <c r="SNS23" s="83"/>
      <c r="SNT23" s="83"/>
      <c r="SNU23" s="83"/>
      <c r="SNV23" s="83"/>
      <c r="SNW23" s="83"/>
      <c r="SNX23" s="83"/>
      <c r="SNY23" s="83"/>
      <c r="SNZ23" s="83"/>
      <c r="SOA23" s="83"/>
      <c r="SOB23" s="83"/>
      <c r="SOC23" s="83"/>
      <c r="SOD23" s="83"/>
      <c r="SOE23" s="83"/>
      <c r="SOF23" s="83"/>
      <c r="SOG23" s="83"/>
      <c r="SOH23" s="83"/>
      <c r="SOI23" s="83"/>
      <c r="SOJ23" s="83"/>
      <c r="SOK23" s="83"/>
      <c r="SOL23" s="83"/>
      <c r="SOM23" s="83"/>
      <c r="SON23" s="83"/>
      <c r="SOO23" s="83"/>
      <c r="SOP23" s="83"/>
      <c r="SOQ23" s="83"/>
      <c r="SOR23" s="83"/>
      <c r="SOS23" s="83"/>
      <c r="SOT23" s="83"/>
      <c r="SOU23" s="83"/>
      <c r="SOV23" s="83"/>
      <c r="SOW23" s="83"/>
      <c r="SOX23" s="83"/>
      <c r="SOY23" s="83"/>
      <c r="SOZ23" s="83"/>
      <c r="SPA23" s="83"/>
      <c r="SPB23" s="83"/>
      <c r="SPC23" s="83"/>
      <c r="SPD23" s="83"/>
      <c r="SPE23" s="83"/>
      <c r="SPF23" s="83"/>
      <c r="SPG23" s="83"/>
      <c r="SPH23" s="83"/>
      <c r="SPI23" s="83"/>
      <c r="SPJ23" s="83"/>
      <c r="SPK23" s="83"/>
      <c r="SPL23" s="83"/>
      <c r="SPM23" s="83"/>
      <c r="SPN23" s="83"/>
      <c r="SPO23" s="83"/>
      <c r="SPP23" s="83"/>
      <c r="SPQ23" s="83"/>
      <c r="SPR23" s="83"/>
      <c r="SPS23" s="83"/>
      <c r="SPT23" s="83"/>
      <c r="SPU23" s="83"/>
      <c r="SPV23" s="83"/>
      <c r="SPW23" s="83"/>
      <c r="SPX23" s="83"/>
      <c r="SPY23" s="83"/>
      <c r="SPZ23" s="83"/>
      <c r="SQA23" s="83"/>
      <c r="SQB23" s="83"/>
      <c r="SQC23" s="83"/>
      <c r="SQD23" s="83"/>
      <c r="SQE23" s="83"/>
      <c r="SQF23" s="83"/>
      <c r="SQG23" s="83"/>
      <c r="SQH23" s="83"/>
      <c r="SQI23" s="83"/>
      <c r="SQJ23" s="83"/>
      <c r="SQK23" s="83"/>
      <c r="SQL23" s="83"/>
      <c r="SQM23" s="83"/>
      <c r="SQN23" s="83"/>
      <c r="SQO23" s="83"/>
      <c r="SQP23" s="83"/>
      <c r="SQQ23" s="83"/>
      <c r="SQR23" s="83"/>
      <c r="SQS23" s="83"/>
      <c r="SQT23" s="83"/>
      <c r="SQU23" s="83"/>
      <c r="SQV23" s="83"/>
      <c r="SQW23" s="83"/>
      <c r="SQX23" s="83"/>
      <c r="SQY23" s="83"/>
      <c r="SQZ23" s="83"/>
      <c r="SRA23" s="83"/>
      <c r="SRB23" s="83"/>
      <c r="SRC23" s="83"/>
      <c r="SRD23" s="83"/>
      <c r="SRE23" s="83"/>
      <c r="SRF23" s="83"/>
      <c r="SRG23" s="83"/>
      <c r="SRH23" s="83"/>
      <c r="SRI23" s="83"/>
      <c r="SRJ23" s="83"/>
      <c r="SRK23" s="83"/>
      <c r="SRL23" s="83"/>
      <c r="SRM23" s="83"/>
      <c r="SRN23" s="83"/>
      <c r="SRO23" s="83"/>
      <c r="SRP23" s="83"/>
      <c r="SRQ23" s="83"/>
      <c r="SRR23" s="83"/>
      <c r="SRS23" s="83"/>
      <c r="SRT23" s="83"/>
      <c r="SRU23" s="83"/>
      <c r="SRV23" s="83"/>
      <c r="SRW23" s="83"/>
      <c r="SRX23" s="83"/>
      <c r="SRY23" s="83"/>
      <c r="SRZ23" s="83"/>
      <c r="SSA23" s="83"/>
      <c r="SSB23" s="83"/>
      <c r="SSC23" s="83"/>
      <c r="SSD23" s="83"/>
      <c r="SSE23" s="83"/>
      <c r="SSF23" s="83"/>
      <c r="SSG23" s="83"/>
      <c r="SSH23" s="83"/>
      <c r="SSI23" s="83"/>
      <c r="SSJ23" s="83"/>
      <c r="SSK23" s="83"/>
      <c r="SSL23" s="83"/>
      <c r="SSM23" s="83"/>
      <c r="SSN23" s="83"/>
      <c r="SSO23" s="83"/>
      <c r="SSP23" s="83"/>
      <c r="SSQ23" s="83"/>
      <c r="SSR23" s="83"/>
      <c r="SSS23" s="83"/>
      <c r="SST23" s="83"/>
      <c r="SSU23" s="83"/>
      <c r="SSV23" s="83"/>
      <c r="SSW23" s="83"/>
      <c r="SSX23" s="83"/>
      <c r="SSY23" s="83"/>
      <c r="SSZ23" s="83"/>
      <c r="STA23" s="83"/>
      <c r="STB23" s="83"/>
      <c r="STC23" s="83"/>
      <c r="STD23" s="83"/>
      <c r="STE23" s="83"/>
      <c r="STF23" s="83"/>
      <c r="STG23" s="83"/>
      <c r="STH23" s="83"/>
      <c r="STI23" s="83"/>
      <c r="STJ23" s="83"/>
      <c r="STK23" s="83"/>
      <c r="STL23" s="83"/>
      <c r="STM23" s="83"/>
      <c r="STN23" s="83"/>
      <c r="STO23" s="83"/>
      <c r="STP23" s="83"/>
      <c r="STQ23" s="83"/>
      <c r="STR23" s="83"/>
      <c r="STS23" s="83"/>
      <c r="STT23" s="83"/>
      <c r="STU23" s="83"/>
      <c r="STV23" s="83"/>
      <c r="STW23" s="83"/>
      <c r="STX23" s="83"/>
      <c r="STY23" s="83"/>
      <c r="STZ23" s="83"/>
      <c r="SUA23" s="83"/>
      <c r="SUB23" s="83"/>
      <c r="SUC23" s="83"/>
      <c r="SUD23" s="83"/>
      <c r="SUE23" s="83"/>
      <c r="SUF23" s="83"/>
      <c r="SUG23" s="83"/>
      <c r="SUH23" s="83"/>
      <c r="SUI23" s="83"/>
      <c r="SUJ23" s="83"/>
      <c r="SUK23" s="83"/>
      <c r="SUL23" s="83"/>
      <c r="SUM23" s="83"/>
      <c r="SUN23" s="83"/>
      <c r="SUO23" s="83"/>
      <c r="SUP23" s="83"/>
      <c r="SUQ23" s="83"/>
      <c r="SUR23" s="83"/>
      <c r="SUS23" s="83"/>
      <c r="SUT23" s="83"/>
      <c r="SUU23" s="83"/>
      <c r="SUV23" s="83"/>
      <c r="SUW23" s="83"/>
      <c r="SUX23" s="83"/>
      <c r="SUY23" s="83"/>
      <c r="SUZ23" s="83"/>
      <c r="SVA23" s="83"/>
      <c r="SVB23" s="83"/>
      <c r="SVC23" s="83"/>
      <c r="SVD23" s="83"/>
      <c r="SVE23" s="83"/>
      <c r="SVF23" s="83"/>
      <c r="SVG23" s="83"/>
      <c r="SVH23" s="83"/>
      <c r="SVI23" s="83"/>
      <c r="SVJ23" s="83"/>
      <c r="SVK23" s="83"/>
      <c r="SVL23" s="83"/>
      <c r="SVM23" s="83"/>
      <c r="SVN23" s="83"/>
      <c r="SVO23" s="83"/>
      <c r="SVP23" s="83"/>
      <c r="SVQ23" s="83"/>
      <c r="SVR23" s="83"/>
      <c r="SVS23" s="83"/>
      <c r="SVT23" s="83"/>
      <c r="SVU23" s="83"/>
      <c r="SVV23" s="83"/>
      <c r="SVW23" s="83"/>
      <c r="SVX23" s="83"/>
      <c r="SVY23" s="83"/>
      <c r="SVZ23" s="83"/>
      <c r="SWA23" s="83"/>
      <c r="SWB23" s="83"/>
      <c r="SWC23" s="83"/>
      <c r="SWD23" s="83"/>
      <c r="SWE23" s="83"/>
      <c r="SWF23" s="83"/>
      <c r="SWG23" s="83"/>
      <c r="SWH23" s="83"/>
      <c r="SWI23" s="83"/>
      <c r="SWJ23" s="83"/>
      <c r="SWK23" s="83"/>
      <c r="SWL23" s="83"/>
      <c r="SWM23" s="83"/>
      <c r="SWN23" s="83"/>
      <c r="SWO23" s="83"/>
      <c r="SWP23" s="83"/>
      <c r="SWQ23" s="83"/>
      <c r="SWR23" s="83"/>
      <c r="SWS23" s="83"/>
      <c r="SWT23" s="83"/>
      <c r="SWU23" s="83"/>
      <c r="SWV23" s="83"/>
      <c r="SWW23" s="83"/>
      <c r="SWX23" s="83"/>
      <c r="SWY23" s="83"/>
      <c r="SWZ23" s="83"/>
      <c r="SXA23" s="83"/>
      <c r="SXB23" s="83"/>
      <c r="SXC23" s="83"/>
      <c r="SXD23" s="83"/>
      <c r="SXE23" s="83"/>
      <c r="SXF23" s="83"/>
      <c r="SXG23" s="83"/>
      <c r="SXH23" s="83"/>
      <c r="SXI23" s="83"/>
      <c r="SXJ23" s="83"/>
      <c r="SXK23" s="83"/>
      <c r="SXL23" s="83"/>
      <c r="SXM23" s="83"/>
      <c r="SXN23" s="83"/>
      <c r="SXO23" s="83"/>
      <c r="SXP23" s="83"/>
      <c r="SXQ23" s="83"/>
      <c r="SXR23" s="83"/>
      <c r="SXS23" s="83"/>
      <c r="SXT23" s="83"/>
      <c r="SXU23" s="83"/>
      <c r="SXV23" s="83"/>
      <c r="SXW23" s="83"/>
      <c r="SXX23" s="83"/>
      <c r="SXY23" s="83"/>
      <c r="SXZ23" s="83"/>
      <c r="SYA23" s="83"/>
      <c r="SYB23" s="83"/>
      <c r="SYC23" s="83"/>
      <c r="SYD23" s="83"/>
      <c r="SYE23" s="83"/>
      <c r="SYF23" s="83"/>
      <c r="SYG23" s="83"/>
      <c r="SYH23" s="83"/>
      <c r="SYI23" s="83"/>
      <c r="SYJ23" s="83"/>
      <c r="SYK23" s="83"/>
      <c r="SYL23" s="83"/>
      <c r="SYM23" s="83"/>
      <c r="SYN23" s="83"/>
      <c r="SYO23" s="83"/>
      <c r="SYP23" s="83"/>
      <c r="SYQ23" s="83"/>
      <c r="SYR23" s="83"/>
      <c r="SYS23" s="83"/>
      <c r="SYT23" s="83"/>
      <c r="SYU23" s="83"/>
      <c r="SYV23" s="83"/>
      <c r="SYW23" s="83"/>
      <c r="SYX23" s="83"/>
      <c r="SYY23" s="83"/>
      <c r="SYZ23" s="83"/>
      <c r="SZA23" s="83"/>
      <c r="SZB23" s="83"/>
      <c r="SZC23" s="83"/>
      <c r="SZD23" s="83"/>
      <c r="SZE23" s="83"/>
      <c r="SZF23" s="83"/>
      <c r="SZG23" s="83"/>
      <c r="SZH23" s="83"/>
      <c r="SZI23" s="83"/>
      <c r="SZJ23" s="83"/>
      <c r="SZK23" s="83"/>
      <c r="SZL23" s="83"/>
      <c r="SZM23" s="83"/>
      <c r="SZN23" s="83"/>
      <c r="SZO23" s="83"/>
      <c r="SZP23" s="83"/>
      <c r="SZQ23" s="83"/>
      <c r="SZR23" s="83"/>
      <c r="SZS23" s="83"/>
      <c r="SZT23" s="83"/>
      <c r="SZU23" s="83"/>
      <c r="SZV23" s="83"/>
      <c r="SZW23" s="83"/>
      <c r="SZX23" s="83"/>
      <c r="SZY23" s="83"/>
      <c r="SZZ23" s="83"/>
      <c r="TAA23" s="83"/>
      <c r="TAB23" s="83"/>
      <c r="TAC23" s="83"/>
      <c r="TAD23" s="83"/>
      <c r="TAE23" s="83"/>
      <c r="TAF23" s="83"/>
      <c r="TAG23" s="83"/>
      <c r="TAH23" s="83"/>
      <c r="TAI23" s="83"/>
      <c r="TAJ23" s="83"/>
      <c r="TAK23" s="83"/>
      <c r="TAL23" s="83"/>
      <c r="TAM23" s="83"/>
      <c r="TAN23" s="83"/>
      <c r="TAO23" s="83"/>
      <c r="TAP23" s="83"/>
      <c r="TAQ23" s="83"/>
      <c r="TAR23" s="83"/>
      <c r="TAS23" s="83"/>
      <c r="TAT23" s="83"/>
      <c r="TAU23" s="83"/>
      <c r="TAV23" s="83"/>
      <c r="TAW23" s="83"/>
      <c r="TAX23" s="83"/>
      <c r="TAY23" s="83"/>
      <c r="TAZ23" s="83"/>
      <c r="TBA23" s="83"/>
      <c r="TBB23" s="83"/>
      <c r="TBC23" s="83"/>
      <c r="TBD23" s="83"/>
      <c r="TBE23" s="83"/>
      <c r="TBF23" s="83"/>
      <c r="TBG23" s="83"/>
      <c r="TBH23" s="83"/>
      <c r="TBI23" s="83"/>
      <c r="TBJ23" s="83"/>
      <c r="TBK23" s="83"/>
      <c r="TBL23" s="83"/>
      <c r="TBM23" s="83"/>
      <c r="TBN23" s="83"/>
      <c r="TBO23" s="83"/>
      <c r="TBP23" s="83"/>
      <c r="TBQ23" s="83"/>
      <c r="TBR23" s="83"/>
      <c r="TBS23" s="83"/>
      <c r="TBT23" s="83"/>
      <c r="TBU23" s="83"/>
      <c r="TBV23" s="83"/>
      <c r="TBW23" s="83"/>
      <c r="TBX23" s="83"/>
      <c r="TBY23" s="83"/>
      <c r="TBZ23" s="83"/>
      <c r="TCA23" s="83"/>
      <c r="TCB23" s="83"/>
      <c r="TCC23" s="83"/>
      <c r="TCD23" s="83"/>
      <c r="TCE23" s="83"/>
      <c r="TCF23" s="83"/>
      <c r="TCG23" s="83"/>
      <c r="TCH23" s="83"/>
      <c r="TCI23" s="83"/>
      <c r="TCJ23" s="83"/>
      <c r="TCK23" s="83"/>
      <c r="TCL23" s="83"/>
      <c r="TCM23" s="83"/>
      <c r="TCN23" s="83"/>
      <c r="TCO23" s="83"/>
      <c r="TCP23" s="83"/>
      <c r="TCQ23" s="83"/>
      <c r="TCR23" s="83"/>
      <c r="TCS23" s="83"/>
      <c r="TCT23" s="83"/>
      <c r="TCU23" s="83"/>
      <c r="TCV23" s="83"/>
      <c r="TCW23" s="83"/>
      <c r="TCX23" s="83"/>
      <c r="TCY23" s="83"/>
      <c r="TCZ23" s="83"/>
      <c r="TDA23" s="83"/>
      <c r="TDB23" s="83"/>
      <c r="TDC23" s="83"/>
      <c r="TDD23" s="83"/>
      <c r="TDE23" s="83"/>
      <c r="TDF23" s="83"/>
      <c r="TDG23" s="83"/>
      <c r="TDH23" s="83"/>
      <c r="TDI23" s="83"/>
      <c r="TDJ23" s="83"/>
      <c r="TDK23" s="83"/>
      <c r="TDL23" s="83"/>
      <c r="TDM23" s="83"/>
      <c r="TDN23" s="83"/>
      <c r="TDO23" s="83"/>
      <c r="TDP23" s="83"/>
      <c r="TDQ23" s="83"/>
      <c r="TDR23" s="83"/>
      <c r="TDS23" s="83"/>
      <c r="TDT23" s="83"/>
      <c r="TDU23" s="83"/>
      <c r="TDV23" s="83"/>
      <c r="TDW23" s="83"/>
      <c r="TDX23" s="83"/>
      <c r="TDY23" s="83"/>
      <c r="TDZ23" s="83"/>
      <c r="TEA23" s="83"/>
      <c r="TEB23" s="83"/>
      <c r="TEC23" s="83"/>
      <c r="TED23" s="83"/>
      <c r="TEE23" s="83"/>
      <c r="TEF23" s="83"/>
      <c r="TEG23" s="83"/>
      <c r="TEH23" s="83"/>
      <c r="TEI23" s="83"/>
      <c r="TEJ23" s="83"/>
      <c r="TEK23" s="83"/>
      <c r="TEL23" s="83"/>
      <c r="TEM23" s="83"/>
      <c r="TEN23" s="83"/>
      <c r="TEO23" s="83"/>
      <c r="TEP23" s="83"/>
      <c r="TEQ23" s="83"/>
      <c r="TER23" s="83"/>
      <c r="TES23" s="83"/>
      <c r="TET23" s="83"/>
      <c r="TEU23" s="83"/>
      <c r="TEV23" s="83"/>
      <c r="TEW23" s="83"/>
      <c r="TEX23" s="83"/>
      <c r="TEY23" s="83"/>
      <c r="TEZ23" s="83"/>
      <c r="TFA23" s="83"/>
      <c r="TFB23" s="83"/>
      <c r="TFC23" s="83"/>
      <c r="TFD23" s="83"/>
      <c r="TFE23" s="83"/>
      <c r="TFF23" s="83"/>
      <c r="TFG23" s="83"/>
      <c r="TFH23" s="83"/>
      <c r="TFI23" s="83"/>
      <c r="TFJ23" s="83"/>
      <c r="TFK23" s="83"/>
      <c r="TFL23" s="83"/>
      <c r="TFM23" s="83"/>
      <c r="TFN23" s="83"/>
      <c r="TFO23" s="83"/>
      <c r="TFP23" s="83"/>
      <c r="TFQ23" s="83"/>
      <c r="TFR23" s="83"/>
      <c r="TFS23" s="83"/>
      <c r="TFT23" s="83"/>
      <c r="TFU23" s="83"/>
      <c r="TFV23" s="83"/>
      <c r="TFW23" s="83"/>
      <c r="TFX23" s="83"/>
      <c r="TFY23" s="83"/>
      <c r="TFZ23" s="83"/>
      <c r="TGA23" s="83"/>
      <c r="TGB23" s="83"/>
      <c r="TGC23" s="83"/>
      <c r="TGD23" s="83"/>
      <c r="TGE23" s="83"/>
      <c r="TGF23" s="83"/>
      <c r="TGG23" s="83"/>
      <c r="TGH23" s="83"/>
      <c r="TGI23" s="83"/>
      <c r="TGJ23" s="83"/>
      <c r="TGK23" s="83"/>
      <c r="TGL23" s="83"/>
      <c r="TGM23" s="83"/>
      <c r="TGN23" s="83"/>
      <c r="TGO23" s="83"/>
      <c r="TGP23" s="83"/>
      <c r="TGQ23" s="83"/>
      <c r="TGR23" s="83"/>
      <c r="TGS23" s="83"/>
      <c r="TGT23" s="83"/>
      <c r="TGU23" s="83"/>
      <c r="TGV23" s="83"/>
      <c r="TGW23" s="83"/>
      <c r="TGX23" s="83"/>
      <c r="TGY23" s="83"/>
      <c r="TGZ23" s="83"/>
      <c r="THA23" s="83"/>
      <c r="THB23" s="83"/>
      <c r="THC23" s="83"/>
      <c r="THD23" s="83"/>
      <c r="THE23" s="83"/>
      <c r="THF23" s="83"/>
      <c r="THG23" s="83"/>
      <c r="THH23" s="83"/>
      <c r="THI23" s="83"/>
      <c r="THJ23" s="83"/>
      <c r="THK23" s="83"/>
      <c r="THL23" s="83"/>
      <c r="THM23" s="83"/>
      <c r="THN23" s="83"/>
      <c r="THO23" s="83"/>
      <c r="THP23" s="83"/>
      <c r="THQ23" s="83"/>
      <c r="THR23" s="83"/>
      <c r="THS23" s="83"/>
      <c r="THT23" s="83"/>
      <c r="THU23" s="83"/>
      <c r="THV23" s="83"/>
      <c r="THW23" s="83"/>
      <c r="THX23" s="83"/>
      <c r="THY23" s="83"/>
      <c r="THZ23" s="83"/>
      <c r="TIA23" s="83"/>
      <c r="TIB23" s="83"/>
      <c r="TIC23" s="83"/>
      <c r="TID23" s="83"/>
      <c r="TIE23" s="83"/>
      <c r="TIF23" s="83"/>
      <c r="TIG23" s="83"/>
      <c r="TIH23" s="83"/>
      <c r="TII23" s="83"/>
      <c r="TIJ23" s="83"/>
      <c r="TIK23" s="83"/>
      <c r="TIL23" s="83"/>
      <c r="TIM23" s="83"/>
      <c r="TIN23" s="83"/>
      <c r="TIO23" s="83"/>
      <c r="TIP23" s="83"/>
      <c r="TIQ23" s="83"/>
      <c r="TIR23" s="83"/>
      <c r="TIS23" s="83"/>
      <c r="TIT23" s="83"/>
      <c r="TIU23" s="83"/>
      <c r="TIV23" s="83"/>
      <c r="TIW23" s="83"/>
      <c r="TIX23" s="83"/>
      <c r="TIY23" s="83"/>
      <c r="TIZ23" s="83"/>
      <c r="TJA23" s="83"/>
      <c r="TJB23" s="83"/>
      <c r="TJC23" s="83"/>
      <c r="TJD23" s="83"/>
      <c r="TJE23" s="83"/>
      <c r="TJF23" s="83"/>
      <c r="TJG23" s="83"/>
      <c r="TJH23" s="83"/>
      <c r="TJI23" s="83"/>
      <c r="TJJ23" s="83"/>
      <c r="TJK23" s="83"/>
      <c r="TJL23" s="83"/>
      <c r="TJM23" s="83"/>
      <c r="TJN23" s="83"/>
      <c r="TJO23" s="83"/>
      <c r="TJP23" s="83"/>
      <c r="TJQ23" s="83"/>
      <c r="TJR23" s="83"/>
      <c r="TJS23" s="83"/>
      <c r="TJT23" s="83"/>
      <c r="TJU23" s="83"/>
      <c r="TJV23" s="83"/>
      <c r="TJW23" s="83"/>
      <c r="TJX23" s="83"/>
      <c r="TJY23" s="83"/>
      <c r="TJZ23" s="83"/>
      <c r="TKA23" s="83"/>
      <c r="TKB23" s="83"/>
      <c r="TKC23" s="83"/>
      <c r="TKD23" s="83"/>
      <c r="TKE23" s="83"/>
      <c r="TKF23" s="83"/>
      <c r="TKG23" s="83"/>
      <c r="TKH23" s="83"/>
      <c r="TKI23" s="83"/>
      <c r="TKJ23" s="83"/>
      <c r="TKK23" s="83"/>
      <c r="TKL23" s="83"/>
      <c r="TKM23" s="83"/>
      <c r="TKN23" s="83"/>
      <c r="TKO23" s="83"/>
      <c r="TKP23" s="83"/>
      <c r="TKQ23" s="83"/>
      <c r="TKR23" s="83"/>
      <c r="TKS23" s="83"/>
      <c r="TKT23" s="83"/>
      <c r="TKU23" s="83"/>
      <c r="TKV23" s="83"/>
      <c r="TKW23" s="83"/>
      <c r="TKX23" s="83"/>
      <c r="TKY23" s="83"/>
      <c r="TKZ23" s="83"/>
      <c r="TLA23" s="83"/>
      <c r="TLB23" s="83"/>
      <c r="TLC23" s="83"/>
      <c r="TLD23" s="83"/>
      <c r="TLE23" s="83"/>
      <c r="TLF23" s="83"/>
      <c r="TLG23" s="83"/>
      <c r="TLH23" s="83"/>
      <c r="TLI23" s="83"/>
      <c r="TLJ23" s="83"/>
      <c r="TLK23" s="83"/>
      <c r="TLL23" s="83"/>
      <c r="TLM23" s="83"/>
      <c r="TLN23" s="83"/>
      <c r="TLO23" s="83"/>
      <c r="TLP23" s="83"/>
      <c r="TLQ23" s="83"/>
      <c r="TLR23" s="83"/>
      <c r="TLS23" s="83"/>
      <c r="TLT23" s="83"/>
      <c r="TLU23" s="83"/>
      <c r="TLV23" s="83"/>
      <c r="TLW23" s="83"/>
      <c r="TLX23" s="83"/>
      <c r="TLY23" s="83"/>
      <c r="TLZ23" s="83"/>
      <c r="TMA23" s="83"/>
      <c r="TMB23" s="83"/>
      <c r="TMC23" s="83"/>
      <c r="TMD23" s="83"/>
      <c r="TME23" s="83"/>
      <c r="TMF23" s="83"/>
      <c r="TMG23" s="83"/>
      <c r="TMH23" s="83"/>
      <c r="TMI23" s="83"/>
      <c r="TMJ23" s="83"/>
      <c r="TMK23" s="83"/>
      <c r="TML23" s="83"/>
      <c r="TMM23" s="83"/>
      <c r="TMN23" s="83"/>
      <c r="TMO23" s="83"/>
      <c r="TMP23" s="83"/>
      <c r="TMQ23" s="83"/>
      <c r="TMR23" s="83"/>
      <c r="TMS23" s="83"/>
      <c r="TMT23" s="83"/>
      <c r="TMU23" s="83"/>
      <c r="TMV23" s="83"/>
      <c r="TMW23" s="83"/>
      <c r="TMX23" s="83"/>
      <c r="TMY23" s="83"/>
      <c r="TMZ23" s="83"/>
      <c r="TNA23" s="83"/>
      <c r="TNB23" s="83"/>
      <c r="TNC23" s="83"/>
      <c r="TND23" s="83"/>
      <c r="TNE23" s="83"/>
      <c r="TNF23" s="83"/>
      <c r="TNG23" s="83"/>
      <c r="TNH23" s="83"/>
      <c r="TNI23" s="83"/>
      <c r="TNJ23" s="83"/>
      <c r="TNK23" s="83"/>
      <c r="TNL23" s="83"/>
      <c r="TNM23" s="83"/>
      <c r="TNN23" s="83"/>
      <c r="TNO23" s="83"/>
      <c r="TNP23" s="83"/>
      <c r="TNQ23" s="83"/>
      <c r="TNR23" s="83"/>
      <c r="TNS23" s="83"/>
      <c r="TNT23" s="83"/>
      <c r="TNU23" s="83"/>
      <c r="TNV23" s="83"/>
      <c r="TNW23" s="83"/>
      <c r="TNX23" s="83"/>
      <c r="TNY23" s="83"/>
      <c r="TNZ23" s="83"/>
      <c r="TOA23" s="83"/>
      <c r="TOB23" s="83"/>
      <c r="TOC23" s="83"/>
      <c r="TOD23" s="83"/>
      <c r="TOE23" s="83"/>
      <c r="TOF23" s="83"/>
      <c r="TOG23" s="83"/>
      <c r="TOH23" s="83"/>
      <c r="TOI23" s="83"/>
      <c r="TOJ23" s="83"/>
      <c r="TOK23" s="83"/>
      <c r="TOL23" s="83"/>
      <c r="TOM23" s="83"/>
      <c r="TON23" s="83"/>
      <c r="TOO23" s="83"/>
      <c r="TOP23" s="83"/>
      <c r="TOQ23" s="83"/>
      <c r="TOR23" s="83"/>
      <c r="TOS23" s="83"/>
      <c r="TOT23" s="83"/>
      <c r="TOU23" s="83"/>
      <c r="TOV23" s="83"/>
      <c r="TOW23" s="83"/>
      <c r="TOX23" s="83"/>
      <c r="TOY23" s="83"/>
      <c r="TOZ23" s="83"/>
      <c r="TPA23" s="83"/>
      <c r="TPB23" s="83"/>
      <c r="TPC23" s="83"/>
      <c r="TPD23" s="83"/>
      <c r="TPE23" s="83"/>
      <c r="TPF23" s="83"/>
      <c r="TPG23" s="83"/>
      <c r="TPH23" s="83"/>
      <c r="TPI23" s="83"/>
      <c r="TPJ23" s="83"/>
      <c r="TPK23" s="83"/>
      <c r="TPL23" s="83"/>
      <c r="TPM23" s="83"/>
      <c r="TPN23" s="83"/>
      <c r="TPO23" s="83"/>
      <c r="TPP23" s="83"/>
      <c r="TPQ23" s="83"/>
      <c r="TPR23" s="83"/>
      <c r="TPS23" s="83"/>
      <c r="TPT23" s="83"/>
      <c r="TPU23" s="83"/>
      <c r="TPV23" s="83"/>
      <c r="TPW23" s="83"/>
      <c r="TPX23" s="83"/>
      <c r="TPY23" s="83"/>
      <c r="TPZ23" s="83"/>
      <c r="TQA23" s="83"/>
      <c r="TQB23" s="83"/>
      <c r="TQC23" s="83"/>
      <c r="TQD23" s="83"/>
      <c r="TQE23" s="83"/>
      <c r="TQF23" s="83"/>
      <c r="TQG23" s="83"/>
      <c r="TQH23" s="83"/>
      <c r="TQI23" s="83"/>
      <c r="TQJ23" s="83"/>
      <c r="TQK23" s="83"/>
      <c r="TQL23" s="83"/>
      <c r="TQM23" s="83"/>
      <c r="TQN23" s="83"/>
      <c r="TQO23" s="83"/>
      <c r="TQP23" s="83"/>
      <c r="TQQ23" s="83"/>
      <c r="TQR23" s="83"/>
      <c r="TQS23" s="83"/>
      <c r="TQT23" s="83"/>
      <c r="TQU23" s="83"/>
      <c r="TQV23" s="83"/>
      <c r="TQW23" s="83"/>
      <c r="TQX23" s="83"/>
      <c r="TQY23" s="83"/>
      <c r="TQZ23" s="83"/>
      <c r="TRA23" s="83"/>
      <c r="TRB23" s="83"/>
      <c r="TRC23" s="83"/>
      <c r="TRD23" s="83"/>
      <c r="TRE23" s="83"/>
      <c r="TRF23" s="83"/>
      <c r="TRG23" s="83"/>
      <c r="TRH23" s="83"/>
      <c r="TRI23" s="83"/>
      <c r="TRJ23" s="83"/>
      <c r="TRK23" s="83"/>
      <c r="TRL23" s="83"/>
      <c r="TRM23" s="83"/>
      <c r="TRN23" s="83"/>
      <c r="TRO23" s="83"/>
      <c r="TRP23" s="83"/>
      <c r="TRQ23" s="83"/>
      <c r="TRR23" s="83"/>
      <c r="TRS23" s="83"/>
      <c r="TRT23" s="83"/>
      <c r="TRU23" s="83"/>
      <c r="TRV23" s="83"/>
      <c r="TRW23" s="83"/>
      <c r="TRX23" s="83"/>
      <c r="TRY23" s="83"/>
      <c r="TRZ23" s="83"/>
      <c r="TSA23" s="83"/>
      <c r="TSB23" s="83"/>
      <c r="TSC23" s="83"/>
      <c r="TSD23" s="83"/>
      <c r="TSE23" s="83"/>
      <c r="TSF23" s="83"/>
      <c r="TSG23" s="83"/>
      <c r="TSH23" s="83"/>
      <c r="TSI23" s="83"/>
      <c r="TSJ23" s="83"/>
      <c r="TSK23" s="83"/>
      <c r="TSL23" s="83"/>
      <c r="TSM23" s="83"/>
      <c r="TSN23" s="83"/>
      <c r="TSO23" s="83"/>
      <c r="TSP23" s="83"/>
      <c r="TSQ23" s="83"/>
      <c r="TSR23" s="83"/>
      <c r="TSS23" s="83"/>
      <c r="TST23" s="83"/>
      <c r="TSU23" s="83"/>
      <c r="TSV23" s="83"/>
      <c r="TSW23" s="83"/>
      <c r="TSX23" s="83"/>
      <c r="TSY23" s="83"/>
      <c r="TSZ23" s="83"/>
      <c r="TTA23" s="83"/>
      <c r="TTB23" s="83"/>
      <c r="TTC23" s="83"/>
      <c r="TTD23" s="83"/>
      <c r="TTE23" s="83"/>
      <c r="TTF23" s="83"/>
      <c r="TTG23" s="83"/>
      <c r="TTH23" s="83"/>
      <c r="TTI23" s="83"/>
      <c r="TTJ23" s="83"/>
      <c r="TTK23" s="83"/>
      <c r="TTL23" s="83"/>
      <c r="TTM23" s="83"/>
      <c r="TTN23" s="83"/>
      <c r="TTO23" s="83"/>
      <c r="TTP23" s="83"/>
      <c r="TTQ23" s="83"/>
      <c r="TTR23" s="83"/>
      <c r="TTS23" s="83"/>
      <c r="TTT23" s="83"/>
      <c r="TTU23" s="83"/>
      <c r="TTV23" s="83"/>
      <c r="TTW23" s="83"/>
      <c r="TTX23" s="83"/>
      <c r="TTY23" s="83"/>
      <c r="TTZ23" s="83"/>
      <c r="TUA23" s="83"/>
      <c r="TUB23" s="83"/>
      <c r="TUC23" s="83"/>
      <c r="TUD23" s="83"/>
      <c r="TUE23" s="83"/>
      <c r="TUF23" s="83"/>
      <c r="TUG23" s="83"/>
      <c r="TUH23" s="83"/>
      <c r="TUI23" s="83"/>
      <c r="TUJ23" s="83"/>
      <c r="TUK23" s="83"/>
      <c r="TUL23" s="83"/>
      <c r="TUM23" s="83"/>
      <c r="TUN23" s="83"/>
      <c r="TUO23" s="83"/>
      <c r="TUP23" s="83"/>
      <c r="TUQ23" s="83"/>
      <c r="TUR23" s="83"/>
      <c r="TUS23" s="83"/>
      <c r="TUT23" s="83"/>
      <c r="TUU23" s="83"/>
      <c r="TUV23" s="83"/>
      <c r="TUW23" s="83"/>
      <c r="TUX23" s="83"/>
      <c r="TUY23" s="83"/>
      <c r="TUZ23" s="83"/>
      <c r="TVA23" s="83"/>
      <c r="TVB23" s="83"/>
      <c r="TVC23" s="83"/>
      <c r="TVD23" s="83"/>
      <c r="TVE23" s="83"/>
      <c r="TVF23" s="83"/>
      <c r="TVG23" s="83"/>
      <c r="TVH23" s="83"/>
      <c r="TVI23" s="83"/>
      <c r="TVJ23" s="83"/>
      <c r="TVK23" s="83"/>
      <c r="TVL23" s="83"/>
      <c r="TVM23" s="83"/>
      <c r="TVN23" s="83"/>
      <c r="TVO23" s="83"/>
      <c r="TVP23" s="83"/>
      <c r="TVQ23" s="83"/>
      <c r="TVR23" s="83"/>
      <c r="TVS23" s="83"/>
      <c r="TVT23" s="83"/>
      <c r="TVU23" s="83"/>
      <c r="TVV23" s="83"/>
      <c r="TVW23" s="83"/>
      <c r="TVX23" s="83"/>
      <c r="TVY23" s="83"/>
      <c r="TVZ23" s="83"/>
      <c r="TWA23" s="83"/>
      <c r="TWB23" s="83"/>
      <c r="TWC23" s="83"/>
      <c r="TWD23" s="83"/>
      <c r="TWE23" s="83"/>
      <c r="TWF23" s="83"/>
      <c r="TWG23" s="83"/>
      <c r="TWH23" s="83"/>
      <c r="TWI23" s="83"/>
      <c r="TWJ23" s="83"/>
      <c r="TWK23" s="83"/>
      <c r="TWL23" s="83"/>
      <c r="TWM23" s="83"/>
      <c r="TWN23" s="83"/>
      <c r="TWO23" s="83"/>
      <c r="TWP23" s="83"/>
      <c r="TWQ23" s="83"/>
      <c r="TWR23" s="83"/>
      <c r="TWS23" s="83"/>
      <c r="TWT23" s="83"/>
      <c r="TWU23" s="83"/>
      <c r="TWV23" s="83"/>
      <c r="TWW23" s="83"/>
      <c r="TWX23" s="83"/>
      <c r="TWY23" s="83"/>
      <c r="TWZ23" s="83"/>
      <c r="TXA23" s="83"/>
      <c r="TXB23" s="83"/>
      <c r="TXC23" s="83"/>
      <c r="TXD23" s="83"/>
      <c r="TXE23" s="83"/>
      <c r="TXF23" s="83"/>
      <c r="TXG23" s="83"/>
      <c r="TXH23" s="83"/>
      <c r="TXI23" s="83"/>
      <c r="TXJ23" s="83"/>
      <c r="TXK23" s="83"/>
      <c r="TXL23" s="83"/>
      <c r="TXM23" s="83"/>
      <c r="TXN23" s="83"/>
      <c r="TXO23" s="83"/>
      <c r="TXP23" s="83"/>
      <c r="TXQ23" s="83"/>
      <c r="TXR23" s="83"/>
      <c r="TXS23" s="83"/>
      <c r="TXT23" s="83"/>
      <c r="TXU23" s="83"/>
      <c r="TXV23" s="83"/>
      <c r="TXW23" s="83"/>
      <c r="TXX23" s="83"/>
      <c r="TXY23" s="83"/>
      <c r="TXZ23" s="83"/>
      <c r="TYA23" s="83"/>
      <c r="TYB23" s="83"/>
      <c r="TYC23" s="83"/>
      <c r="TYD23" s="83"/>
      <c r="TYE23" s="83"/>
      <c r="TYF23" s="83"/>
      <c r="TYG23" s="83"/>
      <c r="TYH23" s="83"/>
      <c r="TYI23" s="83"/>
      <c r="TYJ23" s="83"/>
      <c r="TYK23" s="83"/>
      <c r="TYL23" s="83"/>
      <c r="TYM23" s="83"/>
      <c r="TYN23" s="83"/>
      <c r="TYO23" s="83"/>
      <c r="TYP23" s="83"/>
      <c r="TYQ23" s="83"/>
      <c r="TYR23" s="83"/>
      <c r="TYS23" s="83"/>
      <c r="TYT23" s="83"/>
      <c r="TYU23" s="83"/>
      <c r="TYV23" s="83"/>
      <c r="TYW23" s="83"/>
      <c r="TYX23" s="83"/>
      <c r="TYY23" s="83"/>
      <c r="TYZ23" s="83"/>
      <c r="TZA23" s="83"/>
      <c r="TZB23" s="83"/>
      <c r="TZC23" s="83"/>
      <c r="TZD23" s="83"/>
      <c r="TZE23" s="83"/>
      <c r="TZF23" s="83"/>
      <c r="TZG23" s="83"/>
      <c r="TZH23" s="83"/>
      <c r="TZI23" s="83"/>
      <c r="TZJ23" s="83"/>
      <c r="TZK23" s="83"/>
      <c r="TZL23" s="83"/>
      <c r="TZM23" s="83"/>
      <c r="TZN23" s="83"/>
      <c r="TZO23" s="83"/>
      <c r="TZP23" s="83"/>
      <c r="TZQ23" s="83"/>
      <c r="TZR23" s="83"/>
      <c r="TZS23" s="83"/>
      <c r="TZT23" s="83"/>
      <c r="TZU23" s="83"/>
      <c r="TZV23" s="83"/>
      <c r="TZW23" s="83"/>
      <c r="TZX23" s="83"/>
      <c r="TZY23" s="83"/>
      <c r="TZZ23" s="83"/>
      <c r="UAA23" s="83"/>
      <c r="UAB23" s="83"/>
      <c r="UAC23" s="83"/>
      <c r="UAD23" s="83"/>
      <c r="UAE23" s="83"/>
      <c r="UAF23" s="83"/>
      <c r="UAG23" s="83"/>
      <c r="UAH23" s="83"/>
      <c r="UAI23" s="83"/>
      <c r="UAJ23" s="83"/>
      <c r="UAK23" s="83"/>
      <c r="UAL23" s="83"/>
      <c r="UAM23" s="83"/>
      <c r="UAN23" s="83"/>
      <c r="UAO23" s="83"/>
      <c r="UAP23" s="83"/>
      <c r="UAQ23" s="83"/>
      <c r="UAR23" s="83"/>
      <c r="UAS23" s="83"/>
      <c r="UAT23" s="83"/>
      <c r="UAU23" s="83"/>
      <c r="UAV23" s="83"/>
      <c r="UAW23" s="83"/>
      <c r="UAX23" s="83"/>
      <c r="UAY23" s="83"/>
      <c r="UAZ23" s="83"/>
      <c r="UBA23" s="83"/>
      <c r="UBB23" s="83"/>
      <c r="UBC23" s="83"/>
      <c r="UBD23" s="83"/>
      <c r="UBE23" s="83"/>
      <c r="UBF23" s="83"/>
      <c r="UBG23" s="83"/>
      <c r="UBH23" s="83"/>
      <c r="UBI23" s="83"/>
      <c r="UBJ23" s="83"/>
      <c r="UBK23" s="83"/>
      <c r="UBL23" s="83"/>
      <c r="UBM23" s="83"/>
      <c r="UBN23" s="83"/>
      <c r="UBO23" s="83"/>
      <c r="UBP23" s="83"/>
      <c r="UBQ23" s="83"/>
      <c r="UBR23" s="83"/>
      <c r="UBS23" s="83"/>
      <c r="UBT23" s="83"/>
      <c r="UBU23" s="83"/>
      <c r="UBV23" s="83"/>
      <c r="UBW23" s="83"/>
      <c r="UBX23" s="83"/>
      <c r="UBY23" s="83"/>
      <c r="UBZ23" s="83"/>
      <c r="UCA23" s="83"/>
      <c r="UCB23" s="83"/>
      <c r="UCC23" s="83"/>
      <c r="UCD23" s="83"/>
      <c r="UCE23" s="83"/>
      <c r="UCF23" s="83"/>
      <c r="UCG23" s="83"/>
      <c r="UCH23" s="83"/>
      <c r="UCI23" s="83"/>
      <c r="UCJ23" s="83"/>
      <c r="UCK23" s="83"/>
      <c r="UCL23" s="83"/>
      <c r="UCM23" s="83"/>
      <c r="UCN23" s="83"/>
      <c r="UCO23" s="83"/>
      <c r="UCP23" s="83"/>
      <c r="UCQ23" s="83"/>
      <c r="UCR23" s="83"/>
      <c r="UCS23" s="83"/>
      <c r="UCT23" s="83"/>
      <c r="UCU23" s="83"/>
      <c r="UCV23" s="83"/>
      <c r="UCW23" s="83"/>
      <c r="UCX23" s="83"/>
      <c r="UCY23" s="83"/>
      <c r="UCZ23" s="83"/>
      <c r="UDA23" s="83"/>
      <c r="UDB23" s="83"/>
      <c r="UDC23" s="83"/>
      <c r="UDD23" s="83"/>
      <c r="UDE23" s="83"/>
      <c r="UDF23" s="83"/>
      <c r="UDG23" s="83"/>
      <c r="UDH23" s="83"/>
      <c r="UDI23" s="83"/>
      <c r="UDJ23" s="83"/>
      <c r="UDK23" s="83"/>
      <c r="UDL23" s="83"/>
      <c r="UDM23" s="83"/>
      <c r="UDN23" s="83"/>
      <c r="UDO23" s="83"/>
      <c r="UDP23" s="83"/>
      <c r="UDQ23" s="83"/>
      <c r="UDR23" s="83"/>
      <c r="UDS23" s="83"/>
      <c r="UDT23" s="83"/>
      <c r="UDU23" s="83"/>
      <c r="UDV23" s="83"/>
      <c r="UDW23" s="83"/>
      <c r="UDX23" s="83"/>
      <c r="UDY23" s="83"/>
      <c r="UDZ23" s="83"/>
      <c r="UEA23" s="83"/>
      <c r="UEB23" s="83"/>
      <c r="UEC23" s="83"/>
      <c r="UED23" s="83"/>
      <c r="UEE23" s="83"/>
      <c r="UEF23" s="83"/>
      <c r="UEG23" s="83"/>
      <c r="UEH23" s="83"/>
      <c r="UEI23" s="83"/>
      <c r="UEJ23" s="83"/>
      <c r="UEK23" s="83"/>
      <c r="UEL23" s="83"/>
      <c r="UEM23" s="83"/>
      <c r="UEN23" s="83"/>
      <c r="UEO23" s="83"/>
      <c r="UEP23" s="83"/>
      <c r="UEQ23" s="83"/>
      <c r="UER23" s="83"/>
      <c r="UES23" s="83"/>
      <c r="UET23" s="83"/>
      <c r="UEU23" s="83"/>
      <c r="UEV23" s="83"/>
      <c r="UEW23" s="83"/>
      <c r="UEX23" s="83"/>
      <c r="UEY23" s="83"/>
      <c r="UEZ23" s="83"/>
      <c r="UFA23" s="83"/>
      <c r="UFB23" s="83"/>
      <c r="UFC23" s="83"/>
      <c r="UFD23" s="83"/>
      <c r="UFE23" s="83"/>
      <c r="UFF23" s="83"/>
      <c r="UFG23" s="83"/>
      <c r="UFH23" s="83"/>
      <c r="UFI23" s="83"/>
      <c r="UFJ23" s="83"/>
      <c r="UFK23" s="83"/>
      <c r="UFL23" s="83"/>
      <c r="UFM23" s="83"/>
      <c r="UFN23" s="83"/>
      <c r="UFO23" s="83"/>
      <c r="UFP23" s="83"/>
      <c r="UFQ23" s="83"/>
      <c r="UFR23" s="83"/>
      <c r="UFS23" s="83"/>
      <c r="UFT23" s="83"/>
      <c r="UFU23" s="83"/>
      <c r="UFV23" s="83"/>
      <c r="UFW23" s="83"/>
      <c r="UFX23" s="83"/>
      <c r="UFY23" s="83"/>
      <c r="UFZ23" s="83"/>
      <c r="UGA23" s="83"/>
      <c r="UGB23" s="83"/>
      <c r="UGC23" s="83"/>
      <c r="UGD23" s="83"/>
      <c r="UGE23" s="83"/>
      <c r="UGF23" s="83"/>
      <c r="UGG23" s="83"/>
      <c r="UGH23" s="83"/>
      <c r="UGI23" s="83"/>
      <c r="UGJ23" s="83"/>
      <c r="UGK23" s="83"/>
      <c r="UGL23" s="83"/>
      <c r="UGM23" s="83"/>
      <c r="UGN23" s="83"/>
      <c r="UGO23" s="83"/>
      <c r="UGP23" s="83"/>
      <c r="UGQ23" s="83"/>
      <c r="UGR23" s="83"/>
      <c r="UGS23" s="83"/>
      <c r="UGT23" s="83"/>
      <c r="UGU23" s="83"/>
      <c r="UGV23" s="83"/>
      <c r="UGW23" s="83"/>
      <c r="UGX23" s="83"/>
      <c r="UGY23" s="83"/>
      <c r="UGZ23" s="83"/>
      <c r="UHA23" s="83"/>
      <c r="UHB23" s="83"/>
      <c r="UHC23" s="83"/>
      <c r="UHD23" s="83"/>
      <c r="UHE23" s="83"/>
      <c r="UHF23" s="83"/>
      <c r="UHG23" s="83"/>
      <c r="UHH23" s="83"/>
      <c r="UHI23" s="83"/>
      <c r="UHJ23" s="83"/>
      <c r="UHK23" s="83"/>
      <c r="UHL23" s="83"/>
      <c r="UHM23" s="83"/>
      <c r="UHN23" s="83"/>
      <c r="UHO23" s="83"/>
      <c r="UHP23" s="83"/>
      <c r="UHQ23" s="83"/>
      <c r="UHR23" s="83"/>
      <c r="UHS23" s="83"/>
      <c r="UHT23" s="83"/>
      <c r="UHU23" s="83"/>
      <c r="UHV23" s="83"/>
      <c r="UHW23" s="83"/>
      <c r="UHX23" s="83"/>
      <c r="UHY23" s="83"/>
      <c r="UHZ23" s="83"/>
      <c r="UIA23" s="83"/>
      <c r="UIB23" s="83"/>
      <c r="UIC23" s="83"/>
      <c r="UID23" s="83"/>
      <c r="UIE23" s="83"/>
      <c r="UIF23" s="83"/>
      <c r="UIG23" s="83"/>
      <c r="UIH23" s="83"/>
      <c r="UII23" s="83"/>
      <c r="UIJ23" s="83"/>
      <c r="UIK23" s="83"/>
      <c r="UIL23" s="83"/>
      <c r="UIM23" s="83"/>
      <c r="UIN23" s="83"/>
      <c r="UIO23" s="83"/>
      <c r="UIP23" s="83"/>
      <c r="UIQ23" s="83"/>
      <c r="UIR23" s="83"/>
      <c r="UIS23" s="83"/>
      <c r="UIT23" s="83"/>
      <c r="UIU23" s="83"/>
      <c r="UIV23" s="83"/>
      <c r="UIW23" s="83"/>
      <c r="UIX23" s="83"/>
      <c r="UIY23" s="83"/>
      <c r="UIZ23" s="83"/>
      <c r="UJA23" s="83"/>
      <c r="UJB23" s="83"/>
      <c r="UJC23" s="83"/>
      <c r="UJD23" s="83"/>
      <c r="UJE23" s="83"/>
      <c r="UJF23" s="83"/>
      <c r="UJG23" s="83"/>
      <c r="UJH23" s="83"/>
      <c r="UJI23" s="83"/>
      <c r="UJJ23" s="83"/>
      <c r="UJK23" s="83"/>
      <c r="UJL23" s="83"/>
      <c r="UJM23" s="83"/>
      <c r="UJN23" s="83"/>
      <c r="UJO23" s="83"/>
      <c r="UJP23" s="83"/>
      <c r="UJQ23" s="83"/>
      <c r="UJR23" s="83"/>
      <c r="UJS23" s="83"/>
      <c r="UJT23" s="83"/>
      <c r="UJU23" s="83"/>
      <c r="UJV23" s="83"/>
      <c r="UJW23" s="83"/>
      <c r="UJX23" s="83"/>
      <c r="UJY23" s="83"/>
      <c r="UJZ23" s="83"/>
      <c r="UKA23" s="83"/>
      <c r="UKB23" s="83"/>
      <c r="UKC23" s="83"/>
      <c r="UKD23" s="83"/>
      <c r="UKE23" s="83"/>
      <c r="UKF23" s="83"/>
      <c r="UKG23" s="83"/>
      <c r="UKH23" s="83"/>
      <c r="UKI23" s="83"/>
      <c r="UKJ23" s="83"/>
      <c r="UKK23" s="83"/>
      <c r="UKL23" s="83"/>
      <c r="UKM23" s="83"/>
      <c r="UKN23" s="83"/>
      <c r="UKO23" s="83"/>
      <c r="UKP23" s="83"/>
      <c r="UKQ23" s="83"/>
      <c r="UKR23" s="83"/>
      <c r="UKS23" s="83"/>
      <c r="UKT23" s="83"/>
      <c r="UKU23" s="83"/>
      <c r="UKV23" s="83"/>
      <c r="UKW23" s="83"/>
      <c r="UKX23" s="83"/>
      <c r="UKY23" s="83"/>
      <c r="UKZ23" s="83"/>
      <c r="ULA23" s="83"/>
      <c r="ULB23" s="83"/>
      <c r="ULC23" s="83"/>
      <c r="ULD23" s="83"/>
      <c r="ULE23" s="83"/>
      <c r="ULF23" s="83"/>
      <c r="ULG23" s="83"/>
      <c r="ULH23" s="83"/>
      <c r="ULI23" s="83"/>
      <c r="ULJ23" s="83"/>
      <c r="ULK23" s="83"/>
      <c r="ULL23" s="83"/>
      <c r="ULM23" s="83"/>
      <c r="ULN23" s="83"/>
      <c r="ULO23" s="83"/>
      <c r="ULP23" s="83"/>
      <c r="ULQ23" s="83"/>
      <c r="ULR23" s="83"/>
      <c r="ULS23" s="83"/>
      <c r="ULT23" s="83"/>
      <c r="ULU23" s="83"/>
      <c r="ULV23" s="83"/>
      <c r="ULW23" s="83"/>
      <c r="ULX23" s="83"/>
      <c r="ULY23" s="83"/>
      <c r="ULZ23" s="83"/>
      <c r="UMA23" s="83"/>
      <c r="UMB23" s="83"/>
      <c r="UMC23" s="83"/>
      <c r="UMD23" s="83"/>
      <c r="UME23" s="83"/>
      <c r="UMF23" s="83"/>
      <c r="UMG23" s="83"/>
      <c r="UMH23" s="83"/>
      <c r="UMI23" s="83"/>
      <c r="UMJ23" s="83"/>
      <c r="UMK23" s="83"/>
      <c r="UML23" s="83"/>
      <c r="UMM23" s="83"/>
      <c r="UMN23" s="83"/>
      <c r="UMO23" s="83"/>
      <c r="UMP23" s="83"/>
      <c r="UMQ23" s="83"/>
      <c r="UMR23" s="83"/>
      <c r="UMS23" s="83"/>
      <c r="UMT23" s="83"/>
      <c r="UMU23" s="83"/>
      <c r="UMV23" s="83"/>
      <c r="UMW23" s="83"/>
      <c r="UMX23" s="83"/>
      <c r="UMY23" s="83"/>
      <c r="UMZ23" s="83"/>
      <c r="UNA23" s="83"/>
      <c r="UNB23" s="83"/>
      <c r="UNC23" s="83"/>
      <c r="UND23" s="83"/>
      <c r="UNE23" s="83"/>
      <c r="UNF23" s="83"/>
      <c r="UNG23" s="83"/>
      <c r="UNH23" s="83"/>
      <c r="UNI23" s="83"/>
      <c r="UNJ23" s="83"/>
      <c r="UNK23" s="83"/>
      <c r="UNL23" s="83"/>
      <c r="UNM23" s="83"/>
      <c r="UNN23" s="83"/>
      <c r="UNO23" s="83"/>
      <c r="UNP23" s="83"/>
      <c r="UNQ23" s="83"/>
      <c r="UNR23" s="83"/>
      <c r="UNS23" s="83"/>
      <c r="UNT23" s="83"/>
      <c r="UNU23" s="83"/>
      <c r="UNV23" s="83"/>
      <c r="UNW23" s="83"/>
      <c r="UNX23" s="83"/>
      <c r="UNY23" s="83"/>
      <c r="UNZ23" s="83"/>
      <c r="UOA23" s="83"/>
      <c r="UOB23" s="83"/>
      <c r="UOC23" s="83"/>
      <c r="UOD23" s="83"/>
      <c r="UOE23" s="83"/>
      <c r="UOF23" s="83"/>
      <c r="UOG23" s="83"/>
      <c r="UOH23" s="83"/>
      <c r="UOI23" s="83"/>
      <c r="UOJ23" s="83"/>
      <c r="UOK23" s="83"/>
      <c r="UOL23" s="83"/>
      <c r="UOM23" s="83"/>
      <c r="UON23" s="83"/>
      <c r="UOO23" s="83"/>
      <c r="UOP23" s="83"/>
      <c r="UOQ23" s="83"/>
      <c r="UOR23" s="83"/>
      <c r="UOS23" s="83"/>
      <c r="UOT23" s="83"/>
      <c r="UOU23" s="83"/>
      <c r="UOV23" s="83"/>
      <c r="UOW23" s="83"/>
      <c r="UOX23" s="83"/>
      <c r="UOY23" s="83"/>
      <c r="UOZ23" s="83"/>
      <c r="UPA23" s="83"/>
      <c r="UPB23" s="83"/>
      <c r="UPC23" s="83"/>
      <c r="UPD23" s="83"/>
      <c r="UPE23" s="83"/>
      <c r="UPF23" s="83"/>
      <c r="UPG23" s="83"/>
      <c r="UPH23" s="83"/>
      <c r="UPI23" s="83"/>
      <c r="UPJ23" s="83"/>
      <c r="UPK23" s="83"/>
      <c r="UPL23" s="83"/>
      <c r="UPM23" s="83"/>
      <c r="UPN23" s="83"/>
      <c r="UPO23" s="83"/>
      <c r="UPP23" s="83"/>
      <c r="UPQ23" s="83"/>
      <c r="UPR23" s="83"/>
      <c r="UPS23" s="83"/>
      <c r="UPT23" s="83"/>
      <c r="UPU23" s="83"/>
      <c r="UPV23" s="83"/>
      <c r="UPW23" s="83"/>
      <c r="UPX23" s="83"/>
      <c r="UPY23" s="83"/>
      <c r="UPZ23" s="83"/>
      <c r="UQA23" s="83"/>
      <c r="UQB23" s="83"/>
      <c r="UQC23" s="83"/>
      <c r="UQD23" s="83"/>
      <c r="UQE23" s="83"/>
      <c r="UQF23" s="83"/>
      <c r="UQG23" s="83"/>
      <c r="UQH23" s="83"/>
      <c r="UQI23" s="83"/>
      <c r="UQJ23" s="83"/>
      <c r="UQK23" s="83"/>
      <c r="UQL23" s="83"/>
      <c r="UQM23" s="83"/>
      <c r="UQN23" s="83"/>
      <c r="UQO23" s="83"/>
      <c r="UQP23" s="83"/>
      <c r="UQQ23" s="83"/>
      <c r="UQR23" s="83"/>
      <c r="UQS23" s="83"/>
      <c r="UQT23" s="83"/>
      <c r="UQU23" s="83"/>
      <c r="UQV23" s="83"/>
      <c r="UQW23" s="83"/>
      <c r="UQX23" s="83"/>
      <c r="UQY23" s="83"/>
      <c r="UQZ23" s="83"/>
      <c r="URA23" s="83"/>
      <c r="URB23" s="83"/>
      <c r="URC23" s="83"/>
      <c r="URD23" s="83"/>
      <c r="URE23" s="83"/>
      <c r="URF23" s="83"/>
      <c r="URG23" s="83"/>
      <c r="URH23" s="83"/>
      <c r="URI23" s="83"/>
      <c r="URJ23" s="83"/>
      <c r="URK23" s="83"/>
      <c r="URL23" s="83"/>
      <c r="URM23" s="83"/>
      <c r="URN23" s="83"/>
      <c r="URO23" s="83"/>
      <c r="URP23" s="83"/>
      <c r="URQ23" s="83"/>
      <c r="URR23" s="83"/>
      <c r="URS23" s="83"/>
      <c r="URT23" s="83"/>
      <c r="URU23" s="83"/>
      <c r="URV23" s="83"/>
      <c r="URW23" s="83"/>
      <c r="URX23" s="83"/>
      <c r="URY23" s="83"/>
      <c r="URZ23" s="83"/>
      <c r="USA23" s="83"/>
      <c r="USB23" s="83"/>
      <c r="USC23" s="83"/>
      <c r="USD23" s="83"/>
      <c r="USE23" s="83"/>
      <c r="USF23" s="83"/>
      <c r="USG23" s="83"/>
      <c r="USH23" s="83"/>
      <c r="USI23" s="83"/>
      <c r="USJ23" s="83"/>
      <c r="USK23" s="83"/>
      <c r="USL23" s="83"/>
      <c r="USM23" s="83"/>
      <c r="USN23" s="83"/>
      <c r="USO23" s="83"/>
      <c r="USP23" s="83"/>
      <c r="USQ23" s="83"/>
      <c r="USR23" s="83"/>
      <c r="USS23" s="83"/>
      <c r="UST23" s="83"/>
      <c r="USU23" s="83"/>
      <c r="USV23" s="83"/>
      <c r="USW23" s="83"/>
      <c r="USX23" s="83"/>
      <c r="USY23" s="83"/>
      <c r="USZ23" s="83"/>
      <c r="UTA23" s="83"/>
      <c r="UTB23" s="83"/>
      <c r="UTC23" s="83"/>
      <c r="UTD23" s="83"/>
      <c r="UTE23" s="83"/>
      <c r="UTF23" s="83"/>
      <c r="UTG23" s="83"/>
      <c r="UTH23" s="83"/>
      <c r="UTI23" s="83"/>
      <c r="UTJ23" s="83"/>
      <c r="UTK23" s="83"/>
      <c r="UTL23" s="83"/>
      <c r="UTM23" s="83"/>
      <c r="UTN23" s="83"/>
      <c r="UTO23" s="83"/>
      <c r="UTP23" s="83"/>
      <c r="UTQ23" s="83"/>
      <c r="UTR23" s="83"/>
      <c r="UTS23" s="83"/>
      <c r="UTT23" s="83"/>
      <c r="UTU23" s="83"/>
      <c r="UTV23" s="83"/>
      <c r="UTW23" s="83"/>
      <c r="UTX23" s="83"/>
      <c r="UTY23" s="83"/>
      <c r="UTZ23" s="83"/>
      <c r="UUA23" s="83"/>
      <c r="UUB23" s="83"/>
      <c r="UUC23" s="83"/>
      <c r="UUD23" s="83"/>
      <c r="UUE23" s="83"/>
      <c r="UUF23" s="83"/>
      <c r="UUG23" s="83"/>
      <c r="UUH23" s="83"/>
      <c r="UUI23" s="83"/>
      <c r="UUJ23" s="83"/>
      <c r="UUK23" s="83"/>
      <c r="UUL23" s="83"/>
      <c r="UUM23" s="83"/>
      <c r="UUN23" s="83"/>
      <c r="UUO23" s="83"/>
      <c r="UUP23" s="83"/>
      <c r="UUQ23" s="83"/>
      <c r="UUR23" s="83"/>
      <c r="UUS23" s="83"/>
      <c r="UUT23" s="83"/>
      <c r="UUU23" s="83"/>
      <c r="UUV23" s="83"/>
      <c r="UUW23" s="83"/>
      <c r="UUX23" s="83"/>
      <c r="UUY23" s="83"/>
      <c r="UUZ23" s="83"/>
      <c r="UVA23" s="83"/>
      <c r="UVB23" s="83"/>
      <c r="UVC23" s="83"/>
      <c r="UVD23" s="83"/>
      <c r="UVE23" s="83"/>
      <c r="UVF23" s="83"/>
      <c r="UVG23" s="83"/>
      <c r="UVH23" s="83"/>
      <c r="UVI23" s="83"/>
      <c r="UVJ23" s="83"/>
      <c r="UVK23" s="83"/>
      <c r="UVL23" s="83"/>
      <c r="UVM23" s="83"/>
      <c r="UVN23" s="83"/>
      <c r="UVO23" s="83"/>
      <c r="UVP23" s="83"/>
      <c r="UVQ23" s="83"/>
      <c r="UVR23" s="83"/>
      <c r="UVS23" s="83"/>
      <c r="UVT23" s="83"/>
      <c r="UVU23" s="83"/>
      <c r="UVV23" s="83"/>
      <c r="UVW23" s="83"/>
      <c r="UVX23" s="83"/>
      <c r="UVY23" s="83"/>
      <c r="UVZ23" s="83"/>
      <c r="UWA23" s="83"/>
      <c r="UWB23" s="83"/>
      <c r="UWC23" s="83"/>
      <c r="UWD23" s="83"/>
      <c r="UWE23" s="83"/>
      <c r="UWF23" s="83"/>
      <c r="UWG23" s="83"/>
      <c r="UWH23" s="83"/>
      <c r="UWI23" s="83"/>
      <c r="UWJ23" s="83"/>
      <c r="UWK23" s="83"/>
      <c r="UWL23" s="83"/>
      <c r="UWM23" s="83"/>
      <c r="UWN23" s="83"/>
      <c r="UWO23" s="83"/>
      <c r="UWP23" s="83"/>
      <c r="UWQ23" s="83"/>
      <c r="UWR23" s="83"/>
      <c r="UWS23" s="83"/>
      <c r="UWT23" s="83"/>
      <c r="UWU23" s="83"/>
      <c r="UWV23" s="83"/>
      <c r="UWW23" s="83"/>
      <c r="UWX23" s="83"/>
      <c r="UWY23" s="83"/>
      <c r="UWZ23" s="83"/>
      <c r="UXA23" s="83"/>
      <c r="UXB23" s="83"/>
      <c r="UXC23" s="83"/>
      <c r="UXD23" s="83"/>
      <c r="UXE23" s="83"/>
      <c r="UXF23" s="83"/>
      <c r="UXG23" s="83"/>
      <c r="UXH23" s="83"/>
      <c r="UXI23" s="83"/>
      <c r="UXJ23" s="83"/>
      <c r="UXK23" s="83"/>
      <c r="UXL23" s="83"/>
      <c r="UXM23" s="83"/>
      <c r="UXN23" s="83"/>
      <c r="UXO23" s="83"/>
      <c r="UXP23" s="83"/>
      <c r="UXQ23" s="83"/>
      <c r="UXR23" s="83"/>
      <c r="UXS23" s="83"/>
      <c r="UXT23" s="83"/>
      <c r="UXU23" s="83"/>
      <c r="UXV23" s="83"/>
      <c r="UXW23" s="83"/>
      <c r="UXX23" s="83"/>
      <c r="UXY23" s="83"/>
      <c r="UXZ23" s="83"/>
      <c r="UYA23" s="83"/>
      <c r="UYB23" s="83"/>
      <c r="UYC23" s="83"/>
      <c r="UYD23" s="83"/>
      <c r="UYE23" s="83"/>
      <c r="UYF23" s="83"/>
      <c r="UYG23" s="83"/>
      <c r="UYH23" s="83"/>
      <c r="UYI23" s="83"/>
      <c r="UYJ23" s="83"/>
      <c r="UYK23" s="83"/>
      <c r="UYL23" s="83"/>
      <c r="UYM23" s="83"/>
      <c r="UYN23" s="83"/>
      <c r="UYO23" s="83"/>
      <c r="UYP23" s="83"/>
      <c r="UYQ23" s="83"/>
      <c r="UYR23" s="83"/>
      <c r="UYS23" s="83"/>
      <c r="UYT23" s="83"/>
      <c r="UYU23" s="83"/>
      <c r="UYV23" s="83"/>
      <c r="UYW23" s="83"/>
      <c r="UYX23" s="83"/>
      <c r="UYY23" s="83"/>
      <c r="UYZ23" s="83"/>
      <c r="UZA23" s="83"/>
      <c r="UZB23" s="83"/>
      <c r="UZC23" s="83"/>
      <c r="UZD23" s="83"/>
      <c r="UZE23" s="83"/>
      <c r="UZF23" s="83"/>
      <c r="UZG23" s="83"/>
      <c r="UZH23" s="83"/>
      <c r="UZI23" s="83"/>
      <c r="UZJ23" s="83"/>
      <c r="UZK23" s="83"/>
      <c r="UZL23" s="83"/>
      <c r="UZM23" s="83"/>
      <c r="UZN23" s="83"/>
      <c r="UZO23" s="83"/>
      <c r="UZP23" s="83"/>
      <c r="UZQ23" s="83"/>
      <c r="UZR23" s="83"/>
      <c r="UZS23" s="83"/>
      <c r="UZT23" s="83"/>
      <c r="UZU23" s="83"/>
      <c r="UZV23" s="83"/>
      <c r="UZW23" s="83"/>
      <c r="UZX23" s="83"/>
      <c r="UZY23" s="83"/>
      <c r="UZZ23" s="83"/>
      <c r="VAA23" s="83"/>
      <c r="VAB23" s="83"/>
      <c r="VAC23" s="83"/>
      <c r="VAD23" s="83"/>
      <c r="VAE23" s="83"/>
      <c r="VAF23" s="83"/>
      <c r="VAG23" s="83"/>
      <c r="VAH23" s="83"/>
      <c r="VAI23" s="83"/>
      <c r="VAJ23" s="83"/>
      <c r="VAK23" s="83"/>
      <c r="VAL23" s="83"/>
      <c r="VAM23" s="83"/>
      <c r="VAN23" s="83"/>
      <c r="VAO23" s="83"/>
      <c r="VAP23" s="83"/>
      <c r="VAQ23" s="83"/>
      <c r="VAR23" s="83"/>
      <c r="VAS23" s="83"/>
      <c r="VAT23" s="83"/>
      <c r="VAU23" s="83"/>
      <c r="VAV23" s="83"/>
      <c r="VAW23" s="83"/>
      <c r="VAX23" s="83"/>
      <c r="VAY23" s="83"/>
      <c r="VAZ23" s="83"/>
      <c r="VBA23" s="83"/>
      <c r="VBB23" s="83"/>
      <c r="VBC23" s="83"/>
      <c r="VBD23" s="83"/>
      <c r="VBE23" s="83"/>
      <c r="VBF23" s="83"/>
      <c r="VBG23" s="83"/>
      <c r="VBH23" s="83"/>
      <c r="VBI23" s="83"/>
      <c r="VBJ23" s="83"/>
      <c r="VBK23" s="83"/>
      <c r="VBL23" s="83"/>
      <c r="VBM23" s="83"/>
      <c r="VBN23" s="83"/>
      <c r="VBO23" s="83"/>
      <c r="VBP23" s="83"/>
      <c r="VBQ23" s="83"/>
      <c r="VBR23" s="83"/>
      <c r="VBS23" s="83"/>
      <c r="VBT23" s="83"/>
      <c r="VBU23" s="83"/>
      <c r="VBV23" s="83"/>
      <c r="VBW23" s="83"/>
      <c r="VBX23" s="83"/>
      <c r="VBY23" s="83"/>
      <c r="VBZ23" s="83"/>
      <c r="VCA23" s="83"/>
      <c r="VCB23" s="83"/>
      <c r="VCC23" s="83"/>
      <c r="VCD23" s="83"/>
      <c r="VCE23" s="83"/>
      <c r="VCF23" s="83"/>
      <c r="VCG23" s="83"/>
      <c r="VCH23" s="83"/>
      <c r="VCI23" s="83"/>
      <c r="VCJ23" s="83"/>
      <c r="VCK23" s="83"/>
      <c r="VCL23" s="83"/>
      <c r="VCM23" s="83"/>
      <c r="VCN23" s="83"/>
      <c r="VCO23" s="83"/>
      <c r="VCP23" s="83"/>
      <c r="VCQ23" s="83"/>
      <c r="VCR23" s="83"/>
      <c r="VCS23" s="83"/>
      <c r="VCT23" s="83"/>
      <c r="VCU23" s="83"/>
      <c r="VCV23" s="83"/>
      <c r="VCW23" s="83"/>
      <c r="VCX23" s="83"/>
      <c r="VCY23" s="83"/>
      <c r="VCZ23" s="83"/>
      <c r="VDA23" s="83"/>
      <c r="VDB23" s="83"/>
      <c r="VDC23" s="83"/>
      <c r="VDD23" s="83"/>
      <c r="VDE23" s="83"/>
      <c r="VDF23" s="83"/>
      <c r="VDG23" s="83"/>
      <c r="VDH23" s="83"/>
      <c r="VDI23" s="83"/>
      <c r="VDJ23" s="83"/>
      <c r="VDK23" s="83"/>
      <c r="VDL23" s="83"/>
      <c r="VDM23" s="83"/>
      <c r="VDN23" s="83"/>
      <c r="VDO23" s="83"/>
      <c r="VDP23" s="83"/>
      <c r="VDQ23" s="83"/>
      <c r="VDR23" s="83"/>
      <c r="VDS23" s="83"/>
      <c r="VDT23" s="83"/>
      <c r="VDU23" s="83"/>
      <c r="VDV23" s="83"/>
      <c r="VDW23" s="83"/>
      <c r="VDX23" s="83"/>
      <c r="VDY23" s="83"/>
      <c r="VDZ23" s="83"/>
      <c r="VEA23" s="83"/>
      <c r="VEB23" s="83"/>
      <c r="VEC23" s="83"/>
      <c r="VED23" s="83"/>
      <c r="VEE23" s="83"/>
      <c r="VEF23" s="83"/>
      <c r="VEG23" s="83"/>
      <c r="VEH23" s="83"/>
      <c r="VEI23" s="83"/>
      <c r="VEJ23" s="83"/>
      <c r="VEK23" s="83"/>
      <c r="VEL23" s="83"/>
      <c r="VEM23" s="83"/>
      <c r="VEN23" s="83"/>
      <c r="VEO23" s="83"/>
      <c r="VEP23" s="83"/>
      <c r="VEQ23" s="83"/>
      <c r="VER23" s="83"/>
      <c r="VES23" s="83"/>
      <c r="VET23" s="83"/>
      <c r="VEU23" s="83"/>
      <c r="VEV23" s="83"/>
      <c r="VEW23" s="83"/>
      <c r="VEX23" s="83"/>
      <c r="VEY23" s="83"/>
      <c r="VEZ23" s="83"/>
      <c r="VFA23" s="83"/>
      <c r="VFB23" s="83"/>
      <c r="VFC23" s="83"/>
      <c r="VFD23" s="83"/>
      <c r="VFE23" s="83"/>
      <c r="VFF23" s="83"/>
      <c r="VFG23" s="83"/>
      <c r="VFH23" s="83"/>
      <c r="VFI23" s="83"/>
      <c r="VFJ23" s="83"/>
      <c r="VFK23" s="83"/>
      <c r="VFL23" s="83"/>
      <c r="VFM23" s="83"/>
      <c r="VFN23" s="83"/>
      <c r="VFO23" s="83"/>
      <c r="VFP23" s="83"/>
      <c r="VFQ23" s="83"/>
      <c r="VFR23" s="83"/>
      <c r="VFS23" s="83"/>
      <c r="VFT23" s="83"/>
      <c r="VFU23" s="83"/>
      <c r="VFV23" s="83"/>
      <c r="VFW23" s="83"/>
      <c r="VFX23" s="83"/>
      <c r="VFY23" s="83"/>
      <c r="VFZ23" s="83"/>
      <c r="VGA23" s="83"/>
      <c r="VGB23" s="83"/>
      <c r="VGC23" s="83"/>
      <c r="VGD23" s="83"/>
      <c r="VGE23" s="83"/>
      <c r="VGF23" s="83"/>
      <c r="VGG23" s="83"/>
      <c r="VGH23" s="83"/>
      <c r="VGI23" s="83"/>
      <c r="VGJ23" s="83"/>
      <c r="VGK23" s="83"/>
      <c r="VGL23" s="83"/>
      <c r="VGM23" s="83"/>
      <c r="VGN23" s="83"/>
      <c r="VGO23" s="83"/>
      <c r="VGP23" s="83"/>
      <c r="VGQ23" s="83"/>
      <c r="VGR23" s="83"/>
      <c r="VGS23" s="83"/>
      <c r="VGT23" s="83"/>
      <c r="VGU23" s="83"/>
      <c r="VGV23" s="83"/>
      <c r="VGW23" s="83"/>
      <c r="VGX23" s="83"/>
      <c r="VGY23" s="83"/>
      <c r="VGZ23" s="83"/>
      <c r="VHA23" s="83"/>
      <c r="VHB23" s="83"/>
      <c r="VHC23" s="83"/>
      <c r="VHD23" s="83"/>
      <c r="VHE23" s="83"/>
      <c r="VHF23" s="83"/>
      <c r="VHG23" s="83"/>
      <c r="VHH23" s="83"/>
      <c r="VHI23" s="83"/>
      <c r="VHJ23" s="83"/>
      <c r="VHK23" s="83"/>
      <c r="VHL23" s="83"/>
      <c r="VHM23" s="83"/>
      <c r="VHN23" s="83"/>
      <c r="VHO23" s="83"/>
      <c r="VHP23" s="83"/>
      <c r="VHQ23" s="83"/>
      <c r="VHR23" s="83"/>
      <c r="VHS23" s="83"/>
      <c r="VHT23" s="83"/>
      <c r="VHU23" s="83"/>
      <c r="VHV23" s="83"/>
      <c r="VHW23" s="83"/>
      <c r="VHX23" s="83"/>
      <c r="VHY23" s="83"/>
      <c r="VHZ23" s="83"/>
      <c r="VIA23" s="83"/>
      <c r="VIB23" s="83"/>
      <c r="VIC23" s="83"/>
      <c r="VID23" s="83"/>
      <c r="VIE23" s="83"/>
      <c r="VIF23" s="83"/>
      <c r="VIG23" s="83"/>
      <c r="VIH23" s="83"/>
      <c r="VII23" s="83"/>
      <c r="VIJ23" s="83"/>
      <c r="VIK23" s="83"/>
      <c r="VIL23" s="83"/>
      <c r="VIM23" s="83"/>
      <c r="VIN23" s="83"/>
      <c r="VIO23" s="83"/>
      <c r="VIP23" s="83"/>
      <c r="VIQ23" s="83"/>
      <c r="VIR23" s="83"/>
      <c r="VIS23" s="83"/>
      <c r="VIT23" s="83"/>
      <c r="VIU23" s="83"/>
      <c r="VIV23" s="83"/>
      <c r="VIW23" s="83"/>
      <c r="VIX23" s="83"/>
      <c r="VIY23" s="83"/>
      <c r="VIZ23" s="83"/>
      <c r="VJA23" s="83"/>
      <c r="VJB23" s="83"/>
      <c r="VJC23" s="83"/>
      <c r="VJD23" s="83"/>
      <c r="VJE23" s="83"/>
      <c r="VJF23" s="83"/>
      <c r="VJG23" s="83"/>
      <c r="VJH23" s="83"/>
      <c r="VJI23" s="83"/>
      <c r="VJJ23" s="83"/>
      <c r="VJK23" s="83"/>
      <c r="VJL23" s="83"/>
      <c r="VJM23" s="83"/>
      <c r="VJN23" s="83"/>
      <c r="VJO23" s="83"/>
      <c r="VJP23" s="83"/>
      <c r="VJQ23" s="83"/>
      <c r="VJR23" s="83"/>
      <c r="VJS23" s="83"/>
      <c r="VJT23" s="83"/>
      <c r="VJU23" s="83"/>
      <c r="VJV23" s="83"/>
      <c r="VJW23" s="83"/>
      <c r="VJX23" s="83"/>
      <c r="VJY23" s="83"/>
      <c r="VJZ23" s="83"/>
      <c r="VKA23" s="83"/>
      <c r="VKB23" s="83"/>
      <c r="VKC23" s="83"/>
      <c r="VKD23" s="83"/>
      <c r="VKE23" s="83"/>
      <c r="VKF23" s="83"/>
      <c r="VKG23" s="83"/>
      <c r="VKH23" s="83"/>
      <c r="VKI23" s="83"/>
      <c r="VKJ23" s="83"/>
      <c r="VKK23" s="83"/>
      <c r="VKL23" s="83"/>
      <c r="VKM23" s="83"/>
      <c r="VKN23" s="83"/>
      <c r="VKO23" s="83"/>
      <c r="VKP23" s="83"/>
      <c r="VKQ23" s="83"/>
      <c r="VKR23" s="83"/>
      <c r="VKS23" s="83"/>
      <c r="VKT23" s="83"/>
      <c r="VKU23" s="83"/>
      <c r="VKV23" s="83"/>
      <c r="VKW23" s="83"/>
      <c r="VKX23" s="83"/>
      <c r="VKY23" s="83"/>
      <c r="VKZ23" s="83"/>
      <c r="VLA23" s="83"/>
      <c r="VLB23" s="83"/>
      <c r="VLC23" s="83"/>
      <c r="VLD23" s="83"/>
      <c r="VLE23" s="83"/>
      <c r="VLF23" s="83"/>
      <c r="VLG23" s="83"/>
      <c r="VLH23" s="83"/>
      <c r="VLI23" s="83"/>
      <c r="VLJ23" s="83"/>
      <c r="VLK23" s="83"/>
      <c r="VLL23" s="83"/>
      <c r="VLM23" s="83"/>
      <c r="VLN23" s="83"/>
      <c r="VLO23" s="83"/>
      <c r="VLP23" s="83"/>
      <c r="VLQ23" s="83"/>
      <c r="VLR23" s="83"/>
      <c r="VLS23" s="83"/>
      <c r="VLT23" s="83"/>
      <c r="VLU23" s="83"/>
      <c r="VLV23" s="83"/>
      <c r="VLW23" s="83"/>
      <c r="VLX23" s="83"/>
      <c r="VLY23" s="83"/>
      <c r="VLZ23" s="83"/>
      <c r="VMA23" s="83"/>
      <c r="VMB23" s="83"/>
      <c r="VMC23" s="83"/>
      <c r="VMD23" s="83"/>
      <c r="VME23" s="83"/>
      <c r="VMF23" s="83"/>
      <c r="VMG23" s="83"/>
      <c r="VMH23" s="83"/>
      <c r="VMI23" s="83"/>
      <c r="VMJ23" s="83"/>
      <c r="VMK23" s="83"/>
      <c r="VML23" s="83"/>
      <c r="VMM23" s="83"/>
      <c r="VMN23" s="83"/>
      <c r="VMO23" s="83"/>
      <c r="VMP23" s="83"/>
      <c r="VMQ23" s="83"/>
      <c r="VMR23" s="83"/>
      <c r="VMS23" s="83"/>
      <c r="VMT23" s="83"/>
      <c r="VMU23" s="83"/>
      <c r="VMV23" s="83"/>
      <c r="VMW23" s="83"/>
      <c r="VMX23" s="83"/>
      <c r="VMY23" s="83"/>
      <c r="VMZ23" s="83"/>
      <c r="VNA23" s="83"/>
      <c r="VNB23" s="83"/>
      <c r="VNC23" s="83"/>
      <c r="VND23" s="83"/>
      <c r="VNE23" s="83"/>
      <c r="VNF23" s="83"/>
      <c r="VNG23" s="83"/>
      <c r="VNH23" s="83"/>
      <c r="VNI23" s="83"/>
      <c r="VNJ23" s="83"/>
      <c r="VNK23" s="83"/>
      <c r="VNL23" s="83"/>
      <c r="VNM23" s="83"/>
      <c r="VNN23" s="83"/>
      <c r="VNO23" s="83"/>
      <c r="VNP23" s="83"/>
      <c r="VNQ23" s="83"/>
      <c r="VNR23" s="83"/>
      <c r="VNS23" s="83"/>
      <c r="VNT23" s="83"/>
      <c r="VNU23" s="83"/>
      <c r="VNV23" s="83"/>
      <c r="VNW23" s="83"/>
      <c r="VNX23" s="83"/>
      <c r="VNY23" s="83"/>
      <c r="VNZ23" s="83"/>
      <c r="VOA23" s="83"/>
      <c r="VOB23" s="83"/>
      <c r="VOC23" s="83"/>
      <c r="VOD23" s="83"/>
      <c r="VOE23" s="83"/>
      <c r="VOF23" s="83"/>
      <c r="VOG23" s="83"/>
      <c r="VOH23" s="83"/>
      <c r="VOI23" s="83"/>
      <c r="VOJ23" s="83"/>
      <c r="VOK23" s="83"/>
      <c r="VOL23" s="83"/>
      <c r="VOM23" s="83"/>
      <c r="VON23" s="83"/>
      <c r="VOO23" s="83"/>
      <c r="VOP23" s="83"/>
      <c r="VOQ23" s="83"/>
      <c r="VOR23" s="83"/>
      <c r="VOS23" s="83"/>
      <c r="VOT23" s="83"/>
      <c r="VOU23" s="83"/>
      <c r="VOV23" s="83"/>
      <c r="VOW23" s="83"/>
      <c r="VOX23" s="83"/>
      <c r="VOY23" s="83"/>
      <c r="VOZ23" s="83"/>
      <c r="VPA23" s="83"/>
      <c r="VPB23" s="83"/>
      <c r="VPC23" s="83"/>
      <c r="VPD23" s="83"/>
      <c r="VPE23" s="83"/>
      <c r="VPF23" s="83"/>
      <c r="VPG23" s="83"/>
      <c r="VPH23" s="83"/>
      <c r="VPI23" s="83"/>
      <c r="VPJ23" s="83"/>
      <c r="VPK23" s="83"/>
      <c r="VPL23" s="83"/>
      <c r="VPM23" s="83"/>
      <c r="VPN23" s="83"/>
      <c r="VPO23" s="83"/>
      <c r="VPP23" s="83"/>
      <c r="VPQ23" s="83"/>
      <c r="VPR23" s="83"/>
      <c r="VPS23" s="83"/>
      <c r="VPT23" s="83"/>
      <c r="VPU23" s="83"/>
      <c r="VPV23" s="83"/>
      <c r="VPW23" s="83"/>
      <c r="VPX23" s="83"/>
      <c r="VPY23" s="83"/>
      <c r="VPZ23" s="83"/>
      <c r="VQA23" s="83"/>
      <c r="VQB23" s="83"/>
      <c r="VQC23" s="83"/>
      <c r="VQD23" s="83"/>
      <c r="VQE23" s="83"/>
      <c r="VQF23" s="83"/>
      <c r="VQG23" s="83"/>
      <c r="VQH23" s="83"/>
      <c r="VQI23" s="83"/>
      <c r="VQJ23" s="83"/>
      <c r="VQK23" s="83"/>
      <c r="VQL23" s="83"/>
      <c r="VQM23" s="83"/>
      <c r="VQN23" s="83"/>
      <c r="VQO23" s="83"/>
      <c r="VQP23" s="83"/>
      <c r="VQQ23" s="83"/>
      <c r="VQR23" s="83"/>
      <c r="VQS23" s="83"/>
      <c r="VQT23" s="83"/>
      <c r="VQU23" s="83"/>
      <c r="VQV23" s="83"/>
      <c r="VQW23" s="83"/>
      <c r="VQX23" s="83"/>
      <c r="VQY23" s="83"/>
      <c r="VQZ23" s="83"/>
      <c r="VRA23" s="83"/>
      <c r="VRB23" s="83"/>
      <c r="VRC23" s="83"/>
      <c r="VRD23" s="83"/>
      <c r="VRE23" s="83"/>
      <c r="VRF23" s="83"/>
      <c r="VRG23" s="83"/>
      <c r="VRH23" s="83"/>
      <c r="VRI23" s="83"/>
      <c r="VRJ23" s="83"/>
      <c r="VRK23" s="83"/>
      <c r="VRL23" s="83"/>
      <c r="VRM23" s="83"/>
      <c r="VRN23" s="83"/>
      <c r="VRO23" s="83"/>
      <c r="VRP23" s="83"/>
      <c r="VRQ23" s="83"/>
      <c r="VRR23" s="83"/>
      <c r="VRS23" s="83"/>
      <c r="VRT23" s="83"/>
      <c r="VRU23" s="83"/>
      <c r="VRV23" s="83"/>
      <c r="VRW23" s="83"/>
      <c r="VRX23" s="83"/>
      <c r="VRY23" s="83"/>
      <c r="VRZ23" s="83"/>
      <c r="VSA23" s="83"/>
      <c r="VSB23" s="83"/>
      <c r="VSC23" s="83"/>
      <c r="VSD23" s="83"/>
      <c r="VSE23" s="83"/>
      <c r="VSF23" s="83"/>
      <c r="VSG23" s="83"/>
      <c r="VSH23" s="83"/>
      <c r="VSI23" s="83"/>
      <c r="VSJ23" s="83"/>
      <c r="VSK23" s="83"/>
      <c r="VSL23" s="83"/>
      <c r="VSM23" s="83"/>
      <c r="VSN23" s="83"/>
      <c r="VSO23" s="83"/>
      <c r="VSP23" s="83"/>
      <c r="VSQ23" s="83"/>
      <c r="VSR23" s="83"/>
      <c r="VSS23" s="83"/>
      <c r="VST23" s="83"/>
      <c r="VSU23" s="83"/>
      <c r="VSV23" s="83"/>
      <c r="VSW23" s="83"/>
      <c r="VSX23" s="83"/>
      <c r="VSY23" s="83"/>
      <c r="VSZ23" s="83"/>
      <c r="VTA23" s="83"/>
      <c r="VTB23" s="83"/>
      <c r="VTC23" s="83"/>
      <c r="VTD23" s="83"/>
      <c r="VTE23" s="83"/>
      <c r="VTF23" s="83"/>
      <c r="VTG23" s="83"/>
      <c r="VTH23" s="83"/>
      <c r="VTI23" s="83"/>
      <c r="VTJ23" s="83"/>
      <c r="VTK23" s="83"/>
      <c r="VTL23" s="83"/>
      <c r="VTM23" s="83"/>
      <c r="VTN23" s="83"/>
      <c r="VTO23" s="83"/>
      <c r="VTP23" s="83"/>
      <c r="VTQ23" s="83"/>
      <c r="VTR23" s="83"/>
      <c r="VTS23" s="83"/>
      <c r="VTT23" s="83"/>
      <c r="VTU23" s="83"/>
      <c r="VTV23" s="83"/>
      <c r="VTW23" s="83"/>
      <c r="VTX23" s="83"/>
      <c r="VTY23" s="83"/>
      <c r="VTZ23" s="83"/>
      <c r="VUA23" s="83"/>
      <c r="VUB23" s="83"/>
      <c r="VUC23" s="83"/>
      <c r="VUD23" s="83"/>
      <c r="VUE23" s="83"/>
      <c r="VUF23" s="83"/>
      <c r="VUG23" s="83"/>
      <c r="VUH23" s="83"/>
      <c r="VUI23" s="83"/>
      <c r="VUJ23" s="83"/>
      <c r="VUK23" s="83"/>
      <c r="VUL23" s="83"/>
      <c r="VUM23" s="83"/>
      <c r="VUN23" s="83"/>
      <c r="VUO23" s="83"/>
      <c r="VUP23" s="83"/>
      <c r="VUQ23" s="83"/>
      <c r="VUR23" s="83"/>
      <c r="VUS23" s="83"/>
      <c r="VUT23" s="83"/>
      <c r="VUU23" s="83"/>
      <c r="VUV23" s="83"/>
      <c r="VUW23" s="83"/>
      <c r="VUX23" s="83"/>
      <c r="VUY23" s="83"/>
      <c r="VUZ23" s="83"/>
      <c r="VVA23" s="83"/>
      <c r="VVB23" s="83"/>
      <c r="VVC23" s="83"/>
      <c r="VVD23" s="83"/>
      <c r="VVE23" s="83"/>
      <c r="VVF23" s="83"/>
      <c r="VVG23" s="83"/>
      <c r="VVH23" s="83"/>
      <c r="VVI23" s="83"/>
      <c r="VVJ23" s="83"/>
      <c r="VVK23" s="83"/>
      <c r="VVL23" s="83"/>
      <c r="VVM23" s="83"/>
      <c r="VVN23" s="83"/>
      <c r="VVO23" s="83"/>
      <c r="VVP23" s="83"/>
      <c r="VVQ23" s="83"/>
      <c r="VVR23" s="83"/>
      <c r="VVS23" s="83"/>
      <c r="VVT23" s="83"/>
      <c r="VVU23" s="83"/>
      <c r="VVV23" s="83"/>
      <c r="VVW23" s="83"/>
      <c r="VVX23" s="83"/>
      <c r="VVY23" s="83"/>
      <c r="VVZ23" s="83"/>
      <c r="VWA23" s="83"/>
      <c r="VWB23" s="83"/>
      <c r="VWC23" s="83"/>
      <c r="VWD23" s="83"/>
      <c r="VWE23" s="83"/>
      <c r="VWF23" s="83"/>
      <c r="VWG23" s="83"/>
      <c r="VWH23" s="83"/>
      <c r="VWI23" s="83"/>
      <c r="VWJ23" s="83"/>
      <c r="VWK23" s="83"/>
      <c r="VWL23" s="83"/>
      <c r="VWM23" s="83"/>
      <c r="VWN23" s="83"/>
      <c r="VWO23" s="83"/>
      <c r="VWP23" s="83"/>
      <c r="VWQ23" s="83"/>
      <c r="VWR23" s="83"/>
      <c r="VWS23" s="83"/>
      <c r="VWT23" s="83"/>
      <c r="VWU23" s="83"/>
      <c r="VWV23" s="83"/>
      <c r="VWW23" s="83"/>
      <c r="VWX23" s="83"/>
      <c r="VWY23" s="83"/>
      <c r="VWZ23" s="83"/>
      <c r="VXA23" s="83"/>
      <c r="VXB23" s="83"/>
      <c r="VXC23" s="83"/>
      <c r="VXD23" s="83"/>
      <c r="VXE23" s="83"/>
      <c r="VXF23" s="83"/>
      <c r="VXG23" s="83"/>
      <c r="VXH23" s="83"/>
      <c r="VXI23" s="83"/>
      <c r="VXJ23" s="83"/>
      <c r="VXK23" s="83"/>
      <c r="VXL23" s="83"/>
      <c r="VXM23" s="83"/>
      <c r="VXN23" s="83"/>
      <c r="VXO23" s="83"/>
      <c r="VXP23" s="83"/>
      <c r="VXQ23" s="83"/>
      <c r="VXR23" s="83"/>
      <c r="VXS23" s="83"/>
      <c r="VXT23" s="83"/>
      <c r="VXU23" s="83"/>
      <c r="VXV23" s="83"/>
      <c r="VXW23" s="83"/>
      <c r="VXX23" s="83"/>
      <c r="VXY23" s="83"/>
      <c r="VXZ23" s="83"/>
      <c r="VYA23" s="83"/>
      <c r="VYB23" s="83"/>
      <c r="VYC23" s="83"/>
      <c r="VYD23" s="83"/>
      <c r="VYE23" s="83"/>
      <c r="VYF23" s="83"/>
      <c r="VYG23" s="83"/>
      <c r="VYH23" s="83"/>
      <c r="VYI23" s="83"/>
      <c r="VYJ23" s="83"/>
      <c r="VYK23" s="83"/>
      <c r="VYL23" s="83"/>
      <c r="VYM23" s="83"/>
      <c r="VYN23" s="83"/>
      <c r="VYO23" s="83"/>
      <c r="VYP23" s="83"/>
      <c r="VYQ23" s="83"/>
      <c r="VYR23" s="83"/>
      <c r="VYS23" s="83"/>
      <c r="VYT23" s="83"/>
      <c r="VYU23" s="83"/>
      <c r="VYV23" s="83"/>
      <c r="VYW23" s="83"/>
      <c r="VYX23" s="83"/>
      <c r="VYY23" s="83"/>
      <c r="VYZ23" s="83"/>
      <c r="VZA23" s="83"/>
      <c r="VZB23" s="83"/>
      <c r="VZC23" s="83"/>
      <c r="VZD23" s="83"/>
      <c r="VZE23" s="83"/>
      <c r="VZF23" s="83"/>
      <c r="VZG23" s="83"/>
      <c r="VZH23" s="83"/>
      <c r="VZI23" s="83"/>
      <c r="VZJ23" s="83"/>
      <c r="VZK23" s="83"/>
      <c r="VZL23" s="83"/>
      <c r="VZM23" s="83"/>
      <c r="VZN23" s="83"/>
      <c r="VZO23" s="83"/>
      <c r="VZP23" s="83"/>
      <c r="VZQ23" s="83"/>
      <c r="VZR23" s="83"/>
      <c r="VZS23" s="83"/>
      <c r="VZT23" s="83"/>
      <c r="VZU23" s="83"/>
      <c r="VZV23" s="83"/>
      <c r="VZW23" s="83"/>
      <c r="VZX23" s="83"/>
      <c r="VZY23" s="83"/>
      <c r="VZZ23" s="83"/>
      <c r="WAA23" s="83"/>
      <c r="WAB23" s="83"/>
      <c r="WAC23" s="83"/>
      <c r="WAD23" s="83"/>
      <c r="WAE23" s="83"/>
      <c r="WAF23" s="83"/>
      <c r="WAG23" s="83"/>
      <c r="WAH23" s="83"/>
      <c r="WAI23" s="83"/>
      <c r="WAJ23" s="83"/>
      <c r="WAK23" s="83"/>
      <c r="WAL23" s="83"/>
      <c r="WAM23" s="83"/>
      <c r="WAN23" s="83"/>
      <c r="WAO23" s="83"/>
      <c r="WAP23" s="83"/>
      <c r="WAQ23" s="83"/>
      <c r="WAR23" s="83"/>
      <c r="WAS23" s="83"/>
      <c r="WAT23" s="83"/>
      <c r="WAU23" s="83"/>
      <c r="WAV23" s="83"/>
      <c r="WAW23" s="83"/>
      <c r="WAX23" s="83"/>
      <c r="WAY23" s="83"/>
      <c r="WAZ23" s="83"/>
      <c r="WBA23" s="83"/>
      <c r="WBB23" s="83"/>
      <c r="WBC23" s="83"/>
      <c r="WBD23" s="83"/>
      <c r="WBE23" s="83"/>
      <c r="WBF23" s="83"/>
      <c r="WBG23" s="83"/>
      <c r="WBH23" s="83"/>
      <c r="WBI23" s="83"/>
      <c r="WBJ23" s="83"/>
      <c r="WBK23" s="83"/>
      <c r="WBL23" s="83"/>
      <c r="WBM23" s="83"/>
      <c r="WBN23" s="83"/>
      <c r="WBO23" s="83"/>
      <c r="WBP23" s="83"/>
      <c r="WBQ23" s="83"/>
      <c r="WBR23" s="83"/>
      <c r="WBS23" s="83"/>
      <c r="WBT23" s="83"/>
      <c r="WBU23" s="83"/>
      <c r="WBV23" s="83"/>
      <c r="WBW23" s="83"/>
      <c r="WBX23" s="83"/>
      <c r="WBY23" s="83"/>
      <c r="WBZ23" s="83"/>
      <c r="WCA23" s="83"/>
      <c r="WCB23" s="83"/>
      <c r="WCC23" s="83"/>
      <c r="WCD23" s="83"/>
      <c r="WCE23" s="83"/>
      <c r="WCF23" s="83"/>
      <c r="WCG23" s="83"/>
      <c r="WCH23" s="83"/>
      <c r="WCI23" s="83"/>
      <c r="WCJ23" s="83"/>
      <c r="WCK23" s="83"/>
      <c r="WCL23" s="83"/>
      <c r="WCM23" s="83"/>
      <c r="WCN23" s="83"/>
      <c r="WCO23" s="83"/>
      <c r="WCP23" s="83"/>
      <c r="WCQ23" s="83"/>
      <c r="WCR23" s="83"/>
      <c r="WCS23" s="83"/>
      <c r="WCT23" s="83"/>
      <c r="WCU23" s="83"/>
      <c r="WCV23" s="83"/>
      <c r="WCW23" s="83"/>
      <c r="WCX23" s="83"/>
      <c r="WCY23" s="83"/>
      <c r="WCZ23" s="83"/>
      <c r="WDA23" s="83"/>
      <c r="WDB23" s="83"/>
      <c r="WDC23" s="83"/>
      <c r="WDD23" s="83"/>
      <c r="WDE23" s="83"/>
      <c r="WDF23" s="83"/>
      <c r="WDG23" s="83"/>
      <c r="WDH23" s="83"/>
      <c r="WDI23" s="83"/>
      <c r="WDJ23" s="83"/>
      <c r="WDK23" s="83"/>
      <c r="WDL23" s="83"/>
      <c r="WDM23" s="83"/>
      <c r="WDN23" s="83"/>
      <c r="WDO23" s="83"/>
      <c r="WDP23" s="83"/>
      <c r="WDQ23" s="83"/>
      <c r="WDR23" s="83"/>
      <c r="WDS23" s="83"/>
      <c r="WDT23" s="83"/>
      <c r="WDU23" s="83"/>
      <c r="WDV23" s="83"/>
      <c r="WDW23" s="83"/>
      <c r="WDX23" s="83"/>
      <c r="WDY23" s="83"/>
      <c r="WDZ23" s="83"/>
      <c r="WEA23" s="83"/>
      <c r="WEB23" s="83"/>
      <c r="WEC23" s="83"/>
      <c r="WED23" s="83"/>
      <c r="WEE23" s="83"/>
      <c r="WEF23" s="83"/>
      <c r="WEG23" s="83"/>
      <c r="WEH23" s="83"/>
      <c r="WEI23" s="83"/>
      <c r="WEJ23" s="83"/>
      <c r="WEK23" s="83"/>
      <c r="WEL23" s="83"/>
      <c r="WEM23" s="83"/>
      <c r="WEN23" s="83"/>
      <c r="WEO23" s="83"/>
      <c r="WEP23" s="83"/>
      <c r="WEQ23" s="83"/>
      <c r="WER23" s="83"/>
      <c r="WES23" s="83"/>
      <c r="WET23" s="83"/>
      <c r="WEU23" s="83"/>
      <c r="WEV23" s="83"/>
      <c r="WEW23" s="83"/>
      <c r="WEX23" s="83"/>
      <c r="WEY23" s="83"/>
      <c r="WEZ23" s="83"/>
      <c r="WFA23" s="83"/>
      <c r="WFB23" s="83"/>
      <c r="WFC23" s="83"/>
      <c r="WFD23" s="83"/>
      <c r="WFE23" s="83"/>
      <c r="WFF23" s="83"/>
      <c r="WFG23" s="83"/>
      <c r="WFH23" s="83"/>
      <c r="WFI23" s="83"/>
      <c r="WFJ23" s="83"/>
      <c r="WFK23" s="83"/>
      <c r="WFL23" s="83"/>
      <c r="WFM23" s="83"/>
      <c r="WFN23" s="83"/>
      <c r="WFO23" s="83"/>
      <c r="WFP23" s="83"/>
      <c r="WFQ23" s="83"/>
      <c r="WFR23" s="83"/>
      <c r="WFS23" s="83"/>
      <c r="WFT23" s="83"/>
      <c r="WFU23" s="83"/>
      <c r="WFV23" s="83"/>
      <c r="WFW23" s="83"/>
      <c r="WFX23" s="83"/>
      <c r="WFY23" s="83"/>
      <c r="WFZ23" s="83"/>
      <c r="WGA23" s="83"/>
      <c r="WGB23" s="83"/>
      <c r="WGC23" s="83"/>
      <c r="WGD23" s="83"/>
      <c r="WGE23" s="83"/>
      <c r="WGF23" s="83"/>
      <c r="WGG23" s="83"/>
      <c r="WGH23" s="83"/>
      <c r="WGI23" s="83"/>
      <c r="WGJ23" s="83"/>
      <c r="WGK23" s="83"/>
      <c r="WGL23" s="83"/>
      <c r="WGM23" s="83"/>
      <c r="WGN23" s="83"/>
      <c r="WGO23" s="83"/>
      <c r="WGP23" s="83"/>
      <c r="WGQ23" s="83"/>
      <c r="WGR23" s="83"/>
      <c r="WGS23" s="83"/>
      <c r="WGT23" s="83"/>
      <c r="WGU23" s="83"/>
      <c r="WGV23" s="83"/>
      <c r="WGW23" s="83"/>
      <c r="WGX23" s="83"/>
      <c r="WGY23" s="83"/>
      <c r="WGZ23" s="83"/>
      <c r="WHA23" s="83"/>
      <c r="WHB23" s="83"/>
      <c r="WHC23" s="83"/>
      <c r="WHD23" s="83"/>
      <c r="WHE23" s="83"/>
      <c r="WHF23" s="83"/>
      <c r="WHG23" s="83"/>
      <c r="WHH23" s="83"/>
      <c r="WHI23" s="83"/>
      <c r="WHJ23" s="83"/>
      <c r="WHK23" s="83"/>
      <c r="WHL23" s="83"/>
      <c r="WHM23" s="83"/>
      <c r="WHN23" s="83"/>
      <c r="WHO23" s="83"/>
      <c r="WHP23" s="83"/>
      <c r="WHQ23" s="83"/>
      <c r="WHR23" s="83"/>
      <c r="WHS23" s="83"/>
      <c r="WHT23" s="83"/>
      <c r="WHU23" s="83"/>
      <c r="WHV23" s="83"/>
      <c r="WHW23" s="83"/>
      <c r="WHX23" s="83"/>
      <c r="WHY23" s="83"/>
      <c r="WHZ23" s="83"/>
      <c r="WIA23" s="83"/>
      <c r="WIB23" s="83"/>
      <c r="WIC23" s="83"/>
      <c r="WID23" s="83"/>
      <c r="WIE23" s="83"/>
      <c r="WIF23" s="83"/>
      <c r="WIG23" s="83"/>
      <c r="WIH23" s="83"/>
      <c r="WII23" s="83"/>
      <c r="WIJ23" s="83"/>
      <c r="WIK23" s="83"/>
      <c r="WIL23" s="83"/>
      <c r="WIM23" s="83"/>
      <c r="WIN23" s="83"/>
      <c r="WIO23" s="83"/>
      <c r="WIP23" s="83"/>
      <c r="WIQ23" s="83"/>
      <c r="WIR23" s="83"/>
      <c r="WIS23" s="83"/>
      <c r="WIT23" s="83"/>
      <c r="WIU23" s="83"/>
      <c r="WIV23" s="83"/>
      <c r="WIW23" s="83"/>
      <c r="WIX23" s="83"/>
      <c r="WIY23" s="83"/>
      <c r="WIZ23" s="83"/>
      <c r="WJA23" s="83"/>
      <c r="WJB23" s="83"/>
      <c r="WJC23" s="83"/>
      <c r="WJD23" s="83"/>
      <c r="WJE23" s="83"/>
      <c r="WJF23" s="83"/>
      <c r="WJG23" s="83"/>
      <c r="WJH23" s="83"/>
      <c r="WJI23" s="83"/>
      <c r="WJJ23" s="83"/>
      <c r="WJK23" s="83"/>
      <c r="WJL23" s="83"/>
      <c r="WJM23" s="83"/>
      <c r="WJN23" s="83"/>
      <c r="WJO23" s="83"/>
      <c r="WJP23" s="83"/>
      <c r="WJQ23" s="83"/>
      <c r="WJR23" s="83"/>
      <c r="WJS23" s="83"/>
      <c r="WJT23" s="83"/>
      <c r="WJU23" s="83"/>
      <c r="WJV23" s="83"/>
      <c r="WJW23" s="83"/>
      <c r="WJX23" s="83"/>
      <c r="WJY23" s="83"/>
      <c r="WJZ23" s="83"/>
      <c r="WKA23" s="83"/>
      <c r="WKB23" s="83"/>
      <c r="WKC23" s="83"/>
      <c r="WKD23" s="83"/>
      <c r="WKE23" s="83"/>
      <c r="WKF23" s="83"/>
      <c r="WKG23" s="83"/>
      <c r="WKH23" s="83"/>
      <c r="WKI23" s="83"/>
      <c r="WKJ23" s="83"/>
      <c r="WKK23" s="83"/>
      <c r="WKL23" s="83"/>
      <c r="WKM23" s="83"/>
      <c r="WKN23" s="83"/>
      <c r="WKO23" s="83"/>
      <c r="WKP23" s="83"/>
      <c r="WKQ23" s="83"/>
      <c r="WKR23" s="83"/>
      <c r="WKS23" s="83"/>
      <c r="WKT23" s="83"/>
      <c r="WKU23" s="83"/>
      <c r="WKV23" s="83"/>
      <c r="WKW23" s="83"/>
      <c r="WKX23" s="83"/>
      <c r="WKY23" s="83"/>
      <c r="WKZ23" s="83"/>
      <c r="WLA23" s="83"/>
      <c r="WLB23" s="83"/>
      <c r="WLC23" s="83"/>
      <c r="WLD23" s="83"/>
      <c r="WLE23" s="83"/>
      <c r="WLF23" s="83"/>
      <c r="WLG23" s="83"/>
      <c r="WLH23" s="83"/>
      <c r="WLI23" s="83"/>
      <c r="WLJ23" s="83"/>
      <c r="WLK23" s="83"/>
      <c r="WLL23" s="83"/>
      <c r="WLM23" s="83"/>
      <c r="WLN23" s="83"/>
      <c r="WLO23" s="83"/>
      <c r="WLP23" s="83"/>
      <c r="WLQ23" s="83"/>
      <c r="WLR23" s="83"/>
      <c r="WLS23" s="83"/>
      <c r="WLT23" s="83"/>
      <c r="WLU23" s="83"/>
      <c r="WLV23" s="83"/>
      <c r="WLW23" s="83"/>
      <c r="WLX23" s="83"/>
      <c r="WLY23" s="83"/>
      <c r="WLZ23" s="83"/>
      <c r="WMA23" s="83"/>
      <c r="WMB23" s="83"/>
      <c r="WMC23" s="83"/>
      <c r="WMD23" s="83"/>
      <c r="WME23" s="83"/>
      <c r="WMF23" s="83"/>
      <c r="WMG23" s="83"/>
      <c r="WMH23" s="83"/>
      <c r="WMI23" s="83"/>
      <c r="WMJ23" s="83"/>
      <c r="WMK23" s="83"/>
      <c r="WML23" s="83"/>
      <c r="WMM23" s="83"/>
      <c r="WMN23" s="83"/>
      <c r="WMO23" s="83"/>
      <c r="WMP23" s="83"/>
      <c r="WMQ23" s="83"/>
      <c r="WMR23" s="83"/>
      <c r="WMS23" s="83"/>
      <c r="WMT23" s="83"/>
      <c r="WMU23" s="83"/>
      <c r="WMV23" s="83"/>
      <c r="WMW23" s="83"/>
      <c r="WMX23" s="83"/>
      <c r="WMY23" s="83"/>
      <c r="WMZ23" s="83"/>
      <c r="WNA23" s="83"/>
      <c r="WNB23" s="83"/>
      <c r="WNC23" s="83"/>
      <c r="WND23" s="83"/>
      <c r="WNE23" s="83"/>
      <c r="WNF23" s="83"/>
      <c r="WNG23" s="83"/>
      <c r="WNH23" s="83"/>
      <c r="WNI23" s="83"/>
      <c r="WNJ23" s="83"/>
      <c r="WNK23" s="83"/>
      <c r="WNL23" s="83"/>
      <c r="WNM23" s="83"/>
      <c r="WNN23" s="83"/>
      <c r="WNO23" s="83"/>
      <c r="WNP23" s="83"/>
      <c r="WNQ23" s="83"/>
      <c r="WNR23" s="83"/>
      <c r="WNS23" s="83"/>
      <c r="WNT23" s="83"/>
      <c r="WNU23" s="83"/>
      <c r="WNV23" s="83"/>
      <c r="WNW23" s="83"/>
      <c r="WNX23" s="83"/>
      <c r="WNY23" s="83"/>
      <c r="WNZ23" s="83"/>
      <c r="WOA23" s="83"/>
      <c r="WOB23" s="83"/>
      <c r="WOC23" s="83"/>
      <c r="WOD23" s="83"/>
      <c r="WOE23" s="83"/>
      <c r="WOF23" s="83"/>
      <c r="WOG23" s="83"/>
      <c r="WOH23" s="83"/>
      <c r="WOI23" s="83"/>
      <c r="WOJ23" s="83"/>
      <c r="WOK23" s="83"/>
      <c r="WOL23" s="83"/>
      <c r="WOM23" s="83"/>
      <c r="WON23" s="83"/>
      <c r="WOO23" s="83"/>
      <c r="WOP23" s="83"/>
      <c r="WOQ23" s="83"/>
      <c r="WOR23" s="83"/>
      <c r="WOS23" s="83"/>
      <c r="WOT23" s="83"/>
      <c r="WOU23" s="83"/>
      <c r="WOV23" s="83"/>
      <c r="WOW23" s="83"/>
      <c r="WOX23" s="83"/>
      <c r="WOY23" s="83"/>
      <c r="WOZ23" s="83"/>
      <c r="WPA23" s="83"/>
      <c r="WPB23" s="83"/>
      <c r="WPC23" s="83"/>
      <c r="WPD23" s="83"/>
      <c r="WPE23" s="83"/>
      <c r="WPF23" s="83"/>
      <c r="WPG23" s="83"/>
      <c r="WPH23" s="83"/>
      <c r="WPI23" s="83"/>
      <c r="WPJ23" s="83"/>
      <c r="WPK23" s="83"/>
      <c r="WPL23" s="83"/>
      <c r="WPM23" s="83"/>
      <c r="WPN23" s="83"/>
      <c r="WPO23" s="83"/>
      <c r="WPP23" s="83"/>
      <c r="WPQ23" s="83"/>
      <c r="WPR23" s="83"/>
      <c r="WPS23" s="83"/>
      <c r="WPT23" s="83"/>
      <c r="WPU23" s="83"/>
      <c r="WPV23" s="83"/>
      <c r="WPW23" s="83"/>
      <c r="WPX23" s="83"/>
      <c r="WPY23" s="83"/>
      <c r="WPZ23" s="83"/>
      <c r="WQA23" s="83"/>
      <c r="WQB23" s="83"/>
      <c r="WQC23" s="83"/>
      <c r="WQD23" s="83"/>
      <c r="WQE23" s="83"/>
      <c r="WQF23" s="83"/>
      <c r="WQG23" s="83"/>
      <c r="WQH23" s="83"/>
      <c r="WQI23" s="83"/>
      <c r="WQJ23" s="83"/>
      <c r="WQK23" s="83"/>
      <c r="WQL23" s="83"/>
      <c r="WQM23" s="83"/>
      <c r="WQN23" s="83"/>
      <c r="WQO23" s="83"/>
      <c r="WQP23" s="83"/>
      <c r="WQQ23" s="83"/>
      <c r="WQR23" s="83"/>
      <c r="WQS23" s="83"/>
      <c r="WQT23" s="83"/>
      <c r="WQU23" s="83"/>
      <c r="WQV23" s="83"/>
      <c r="WQW23" s="83"/>
      <c r="WQX23" s="83"/>
      <c r="WQY23" s="83"/>
      <c r="WQZ23" s="83"/>
      <c r="WRA23" s="83"/>
      <c r="WRB23" s="83"/>
      <c r="WRC23" s="83"/>
      <c r="WRD23" s="83"/>
      <c r="WRE23" s="83"/>
      <c r="WRF23" s="83"/>
      <c r="WRG23" s="83"/>
      <c r="WRH23" s="83"/>
      <c r="WRI23" s="83"/>
      <c r="WRJ23" s="83"/>
      <c r="WRK23" s="83"/>
      <c r="WRL23" s="83"/>
      <c r="WRM23" s="83"/>
      <c r="WRN23" s="83"/>
      <c r="WRO23" s="83"/>
      <c r="WRP23" s="83"/>
      <c r="WRQ23" s="83"/>
      <c r="WRR23" s="83"/>
      <c r="WRS23" s="83"/>
      <c r="WRT23" s="83"/>
      <c r="WRU23" s="83"/>
      <c r="WRV23" s="83"/>
      <c r="WRW23" s="83"/>
      <c r="WRX23" s="83"/>
      <c r="WRY23" s="83"/>
      <c r="WRZ23" s="83"/>
      <c r="WSA23" s="83"/>
      <c r="WSB23" s="83"/>
      <c r="WSC23" s="83"/>
      <c r="WSD23" s="83"/>
      <c r="WSE23" s="83"/>
      <c r="WSF23" s="83"/>
      <c r="WSG23" s="83"/>
      <c r="WSH23" s="83"/>
      <c r="WSI23" s="83"/>
      <c r="WSJ23" s="83"/>
      <c r="WSK23" s="83"/>
      <c r="WSL23" s="83"/>
      <c r="WSM23" s="83"/>
      <c r="WSN23" s="83"/>
      <c r="WSO23" s="83"/>
      <c r="WSP23" s="83"/>
      <c r="WSQ23" s="83"/>
      <c r="WSR23" s="83"/>
      <c r="WSS23" s="83"/>
      <c r="WST23" s="83"/>
      <c r="WSU23" s="83"/>
      <c r="WSV23" s="83"/>
      <c r="WSW23" s="83"/>
      <c r="WSX23" s="83"/>
      <c r="WSY23" s="83"/>
      <c r="WSZ23" s="83"/>
      <c r="WTA23" s="83"/>
      <c r="WTB23" s="83"/>
      <c r="WTC23" s="83"/>
      <c r="WTD23" s="83"/>
      <c r="WTE23" s="83"/>
      <c r="WTF23" s="83"/>
      <c r="WTG23" s="83"/>
      <c r="WTH23" s="83"/>
      <c r="WTI23" s="83"/>
      <c r="WTJ23" s="83"/>
      <c r="WTK23" s="83"/>
      <c r="WTL23" s="83"/>
      <c r="WTM23" s="83"/>
      <c r="WTN23" s="83"/>
      <c r="WTO23" s="83"/>
      <c r="WTP23" s="83"/>
      <c r="WTQ23" s="83"/>
      <c r="WTR23" s="83"/>
      <c r="WTS23" s="83"/>
      <c r="WTT23" s="83"/>
      <c r="WTU23" s="83"/>
      <c r="WTV23" s="83"/>
      <c r="WTW23" s="83"/>
      <c r="WTX23" s="83"/>
      <c r="WTY23" s="83"/>
      <c r="WTZ23" s="83"/>
      <c r="WUA23" s="83"/>
      <c r="WUB23" s="83"/>
      <c r="WUC23" s="83"/>
      <c r="WUD23" s="83"/>
      <c r="WUE23" s="83"/>
      <c r="WUF23" s="83"/>
      <c r="WUG23" s="83"/>
      <c r="WUH23" s="83"/>
      <c r="WUI23" s="83"/>
      <c r="WUJ23" s="83"/>
      <c r="WUK23" s="83"/>
      <c r="WUL23" s="83"/>
      <c r="WUM23" s="83"/>
      <c r="WUN23" s="83"/>
      <c r="WUO23" s="83"/>
      <c r="WUP23" s="83"/>
      <c r="WUQ23" s="83"/>
      <c r="WUR23" s="83"/>
      <c r="WUS23" s="83"/>
      <c r="WUT23" s="83"/>
      <c r="WUU23" s="83"/>
      <c r="WUV23" s="83"/>
      <c r="WUW23" s="83"/>
      <c r="WUX23" s="83"/>
      <c r="WUY23" s="83"/>
      <c r="WUZ23" s="83"/>
      <c r="WVA23" s="83"/>
      <c r="WVB23" s="83"/>
      <c r="WVC23" s="83"/>
      <c r="WVD23" s="83"/>
      <c r="WVE23" s="83"/>
      <c r="WVF23" s="83"/>
      <c r="WVG23" s="83"/>
      <c r="WVH23" s="83"/>
      <c r="WVI23" s="83"/>
      <c r="WVJ23" s="83"/>
      <c r="WVK23" s="83"/>
      <c r="WVL23" s="83"/>
      <c r="WVM23" s="83"/>
      <c r="WVN23" s="83"/>
      <c r="WVO23" s="83"/>
      <c r="WVP23" s="83"/>
      <c r="WVQ23" s="83"/>
      <c r="WVR23" s="83"/>
      <c r="WVS23" s="83"/>
      <c r="WVT23" s="83"/>
      <c r="WVU23" s="83"/>
      <c r="WVV23" s="83"/>
      <c r="WVW23" s="83"/>
      <c r="WVX23" s="83"/>
      <c r="WVY23" s="83"/>
      <c r="WVZ23" s="83"/>
      <c r="WWA23" s="83"/>
      <c r="WWB23" s="83"/>
      <c r="WWC23" s="83"/>
      <c r="WWD23" s="83"/>
      <c r="WWE23" s="83"/>
      <c r="WWF23" s="83"/>
      <c r="WWG23" s="83"/>
    </row>
    <row r="24" spans="1:16153" s="110" customFormat="1">
      <c r="A24" s="83"/>
      <c r="B24" s="88">
        <v>12</v>
      </c>
      <c r="C24" s="83" t="s">
        <v>114</v>
      </c>
      <c r="D24" s="108">
        <v>24</v>
      </c>
      <c r="E24" s="111">
        <v>31.7</v>
      </c>
      <c r="F24" s="111"/>
      <c r="G24" s="111"/>
      <c r="H24" s="111">
        <v>31.1</v>
      </c>
      <c r="I24" s="111">
        <v>30.5</v>
      </c>
      <c r="J24" s="111">
        <v>29.9</v>
      </c>
      <c r="K24" s="111">
        <v>29.2</v>
      </c>
      <c r="L24" s="111">
        <v>28.5</v>
      </c>
      <c r="M24" s="111">
        <v>28</v>
      </c>
      <c r="N24" s="111">
        <v>27.4</v>
      </c>
      <c r="O24" s="111">
        <v>27</v>
      </c>
      <c r="P24" s="111">
        <v>26.4</v>
      </c>
      <c r="Q24" s="111">
        <v>25.3</v>
      </c>
      <c r="R24" s="111">
        <v>23.9</v>
      </c>
      <c r="S24" s="111">
        <v>22.2</v>
      </c>
      <c r="T24" s="111">
        <v>20.100000000000001</v>
      </c>
      <c r="U24" s="111">
        <v>17.8</v>
      </c>
      <c r="V24" s="111">
        <v>15.3</v>
      </c>
      <c r="W24" s="111"/>
      <c r="X24" s="111"/>
      <c r="Y24" s="111"/>
      <c r="Z24" s="120">
        <v>1</v>
      </c>
      <c r="AA24" s="83"/>
      <c r="AB24" s="83"/>
      <c r="AC24" s="83"/>
      <c r="AD24" s="83"/>
      <c r="AE24" s="8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83"/>
      <c r="BF24" s="83"/>
      <c r="BG24" s="83"/>
      <c r="BH24" s="83"/>
      <c r="BI24" s="83"/>
      <c r="BJ24" s="83"/>
      <c r="BK24" s="83"/>
      <c r="BL24" s="83"/>
      <c r="BM24" s="83"/>
      <c r="BN24" s="83"/>
      <c r="BO24" s="83"/>
      <c r="BP24" s="83"/>
      <c r="BQ24" s="83"/>
      <c r="BR24" s="83"/>
      <c r="BS24" s="83"/>
      <c r="BT24" s="83"/>
      <c r="BU24" s="83"/>
      <c r="BV24" s="83"/>
      <c r="BW24" s="83"/>
      <c r="BX24" s="83"/>
      <c r="BY24" s="83"/>
      <c r="BZ24" s="83"/>
      <c r="CA24" s="83"/>
      <c r="CB24" s="83"/>
      <c r="CC24" s="83"/>
      <c r="CD24" s="83"/>
      <c r="CE24" s="83"/>
      <c r="CF24" s="83"/>
      <c r="CG24" s="83"/>
      <c r="CH24" s="83"/>
      <c r="CI24" s="83"/>
      <c r="CJ24" s="83"/>
      <c r="CK24" s="83"/>
      <c r="CL24" s="83"/>
      <c r="CM24" s="83"/>
      <c r="CN24" s="83"/>
      <c r="CO24" s="83"/>
      <c r="CP24" s="83"/>
      <c r="CQ24" s="83"/>
      <c r="CR24" s="83"/>
      <c r="CS24" s="83"/>
      <c r="CT24" s="83"/>
      <c r="CU24" s="83"/>
      <c r="CV24" s="83"/>
      <c r="CW24" s="83"/>
      <c r="CX24" s="83"/>
      <c r="CY24" s="83"/>
      <c r="CZ24" s="83"/>
      <c r="DA24" s="83"/>
      <c r="DB24" s="83"/>
      <c r="DC24" s="83"/>
      <c r="DD24" s="83"/>
      <c r="DE24" s="83"/>
      <c r="DF24" s="83"/>
      <c r="DG24" s="83"/>
      <c r="DH24" s="83"/>
      <c r="DI24" s="83"/>
      <c r="DJ24" s="83"/>
      <c r="DK24" s="83"/>
      <c r="DL24" s="83"/>
      <c r="DM24" s="83"/>
      <c r="DN24" s="83"/>
      <c r="DO24" s="83"/>
      <c r="DP24" s="83"/>
      <c r="DQ24" s="83"/>
      <c r="DR24" s="83"/>
      <c r="DS24" s="83"/>
      <c r="DT24" s="83"/>
      <c r="DU24" s="83"/>
      <c r="DV24" s="83"/>
      <c r="DW24" s="83"/>
      <c r="DX24" s="83"/>
      <c r="DY24" s="83"/>
      <c r="DZ24" s="83"/>
      <c r="EA24" s="83"/>
      <c r="EB24" s="83"/>
      <c r="EC24" s="83"/>
      <c r="ED24" s="83"/>
      <c r="EE24" s="83"/>
      <c r="EF24" s="83"/>
      <c r="EG24" s="83"/>
      <c r="EH24" s="83"/>
      <c r="EI24" s="83"/>
      <c r="EJ24" s="83"/>
      <c r="EK24" s="83"/>
      <c r="EL24" s="83"/>
      <c r="EM24" s="83"/>
      <c r="EN24" s="83"/>
      <c r="EO24" s="83"/>
      <c r="EP24" s="83"/>
      <c r="EQ24" s="83"/>
      <c r="ER24" s="83"/>
      <c r="ES24" s="83"/>
      <c r="ET24" s="83"/>
      <c r="EU24" s="83"/>
      <c r="EV24" s="83"/>
      <c r="EW24" s="83"/>
      <c r="EX24" s="83"/>
      <c r="EY24" s="83"/>
      <c r="EZ24" s="83"/>
      <c r="FA24" s="83"/>
      <c r="FB24" s="83"/>
      <c r="FC24" s="83"/>
      <c r="FD24" s="83"/>
      <c r="FE24" s="83"/>
      <c r="FF24" s="83"/>
      <c r="FG24" s="83"/>
      <c r="FH24" s="83"/>
      <c r="FI24" s="83"/>
      <c r="FJ24" s="83"/>
      <c r="FK24" s="83"/>
      <c r="FL24" s="83"/>
      <c r="FM24" s="83"/>
      <c r="FN24" s="83"/>
      <c r="FO24" s="83"/>
      <c r="FP24" s="83"/>
      <c r="FQ24" s="83"/>
      <c r="FR24" s="83"/>
      <c r="FS24" s="83"/>
      <c r="FT24" s="83"/>
      <c r="FU24" s="83"/>
      <c r="FV24" s="83"/>
      <c r="FW24" s="83"/>
      <c r="FX24" s="83"/>
      <c r="FY24" s="83"/>
      <c r="FZ24" s="83"/>
      <c r="GA24" s="83"/>
      <c r="GB24" s="83"/>
      <c r="GC24" s="83"/>
      <c r="GD24" s="83"/>
      <c r="GE24" s="83"/>
      <c r="GF24" s="83"/>
      <c r="GG24" s="83"/>
      <c r="GH24" s="83"/>
      <c r="GI24" s="83"/>
      <c r="GJ24" s="83"/>
      <c r="GK24" s="83"/>
      <c r="GL24" s="83"/>
      <c r="GM24" s="83"/>
      <c r="GN24" s="83"/>
      <c r="GO24" s="83"/>
      <c r="GP24" s="83"/>
      <c r="GQ24" s="83"/>
      <c r="GR24" s="83"/>
      <c r="GS24" s="83"/>
      <c r="GT24" s="83"/>
      <c r="GU24" s="83"/>
      <c r="GV24" s="83"/>
      <c r="GW24" s="83"/>
      <c r="GX24" s="83"/>
      <c r="GY24" s="83"/>
      <c r="GZ24" s="83"/>
      <c r="HA24" s="83"/>
      <c r="HB24" s="83"/>
      <c r="HC24" s="83"/>
      <c r="HD24" s="83"/>
      <c r="HE24" s="83"/>
      <c r="HF24" s="83"/>
      <c r="HG24" s="83"/>
      <c r="HH24" s="83"/>
      <c r="HI24" s="83"/>
      <c r="HJ24" s="83"/>
      <c r="HK24" s="83"/>
      <c r="HL24" s="83"/>
      <c r="HM24" s="83"/>
      <c r="HN24" s="83"/>
      <c r="HO24" s="83"/>
      <c r="HP24" s="83"/>
      <c r="HQ24" s="83"/>
      <c r="HR24" s="83"/>
      <c r="HS24" s="83"/>
      <c r="HT24" s="83"/>
      <c r="HU24" s="83"/>
      <c r="HV24" s="83"/>
      <c r="HW24" s="83"/>
      <c r="HX24" s="83"/>
      <c r="HY24" s="83"/>
      <c r="HZ24" s="83"/>
      <c r="IA24" s="83"/>
      <c r="IB24" s="83"/>
      <c r="IC24" s="83"/>
      <c r="ID24" s="83"/>
      <c r="IE24" s="83"/>
      <c r="IF24" s="83"/>
      <c r="IG24" s="83"/>
      <c r="IH24" s="83"/>
      <c r="II24" s="83"/>
      <c r="IJ24" s="83"/>
      <c r="IK24" s="83"/>
      <c r="IL24" s="83"/>
      <c r="IM24" s="83"/>
      <c r="IN24" s="83"/>
      <c r="IO24" s="83"/>
      <c r="IP24" s="83"/>
      <c r="IQ24" s="83"/>
      <c r="IR24" s="83"/>
      <c r="IS24" s="83"/>
      <c r="IT24" s="83"/>
      <c r="IU24" s="83"/>
      <c r="IV24" s="83"/>
      <c r="IW24" s="83"/>
      <c r="IX24" s="83"/>
      <c r="IY24" s="83"/>
      <c r="IZ24" s="83"/>
      <c r="JA24" s="83"/>
      <c r="JB24" s="83"/>
      <c r="JC24" s="83"/>
      <c r="JD24" s="83"/>
      <c r="JE24" s="83"/>
      <c r="JF24" s="83"/>
      <c r="JG24" s="83"/>
      <c r="JH24" s="83"/>
      <c r="JI24" s="83"/>
      <c r="JJ24" s="83"/>
      <c r="JK24" s="83"/>
      <c r="JL24" s="83"/>
      <c r="JM24" s="83"/>
      <c r="JN24" s="83"/>
      <c r="JO24" s="83"/>
      <c r="JP24" s="83"/>
      <c r="JQ24" s="83"/>
      <c r="JR24" s="83"/>
      <c r="JS24" s="83"/>
      <c r="JT24" s="83"/>
      <c r="JU24" s="83"/>
      <c r="JV24" s="83"/>
      <c r="JW24" s="83"/>
      <c r="JX24" s="83"/>
      <c r="JY24" s="83"/>
      <c r="JZ24" s="83"/>
      <c r="KA24" s="83"/>
      <c r="KB24" s="83"/>
      <c r="KC24" s="83"/>
      <c r="KD24" s="83"/>
      <c r="KE24" s="83"/>
      <c r="KF24" s="83"/>
      <c r="KG24" s="83"/>
      <c r="KH24" s="83"/>
      <c r="KI24" s="83"/>
      <c r="KJ24" s="83"/>
      <c r="KK24" s="83"/>
      <c r="KL24" s="83"/>
      <c r="KM24" s="83"/>
      <c r="KN24" s="83"/>
      <c r="KO24" s="83"/>
      <c r="KP24" s="83"/>
      <c r="KQ24" s="83"/>
      <c r="KR24" s="83"/>
      <c r="KS24" s="83"/>
      <c r="KT24" s="83"/>
      <c r="KU24" s="83"/>
      <c r="KV24" s="83"/>
      <c r="KW24" s="83"/>
      <c r="KX24" s="83"/>
      <c r="KY24" s="83"/>
      <c r="KZ24" s="83"/>
      <c r="LA24" s="83"/>
      <c r="LB24" s="83"/>
      <c r="LC24" s="83"/>
      <c r="LD24" s="83"/>
      <c r="LE24" s="83"/>
      <c r="LF24" s="83"/>
      <c r="LG24" s="83"/>
      <c r="LH24" s="83"/>
      <c r="LI24" s="83"/>
      <c r="LJ24" s="83"/>
      <c r="LK24" s="83"/>
      <c r="LL24" s="83"/>
      <c r="LM24" s="83"/>
      <c r="LN24" s="83"/>
      <c r="LO24" s="83"/>
      <c r="LP24" s="83"/>
      <c r="LQ24" s="83"/>
      <c r="LR24" s="83"/>
      <c r="LS24" s="83"/>
      <c r="LT24" s="83"/>
      <c r="LU24" s="83"/>
      <c r="LV24" s="83"/>
      <c r="LW24" s="83"/>
      <c r="LX24" s="83"/>
      <c r="LY24" s="83"/>
      <c r="LZ24" s="83"/>
      <c r="MA24" s="83"/>
      <c r="MB24" s="83"/>
      <c r="MC24" s="83"/>
      <c r="MD24" s="83"/>
      <c r="ME24" s="83"/>
      <c r="MF24" s="83"/>
      <c r="MG24" s="83"/>
      <c r="MH24" s="83"/>
      <c r="MI24" s="83"/>
      <c r="MJ24" s="83"/>
      <c r="MK24" s="83"/>
      <c r="ML24" s="83"/>
      <c r="MM24" s="83"/>
      <c r="MN24" s="83"/>
      <c r="MO24" s="83"/>
      <c r="MP24" s="83"/>
      <c r="MQ24" s="83"/>
      <c r="MR24" s="83"/>
      <c r="MS24" s="83"/>
      <c r="MT24" s="83"/>
      <c r="MU24" s="83"/>
      <c r="MV24" s="83"/>
      <c r="MW24" s="83"/>
      <c r="MX24" s="83"/>
      <c r="MY24" s="83"/>
      <c r="MZ24" s="83"/>
      <c r="NA24" s="83"/>
      <c r="NB24" s="83"/>
      <c r="NC24" s="83"/>
      <c r="ND24" s="83"/>
      <c r="NE24" s="83"/>
      <c r="NF24" s="83"/>
      <c r="NG24" s="83"/>
      <c r="NH24" s="83"/>
      <c r="NI24" s="83"/>
      <c r="NJ24" s="83"/>
      <c r="NK24" s="83"/>
      <c r="NL24" s="83"/>
      <c r="NM24" s="83"/>
      <c r="NN24" s="83"/>
      <c r="NO24" s="83"/>
      <c r="NP24" s="83"/>
      <c r="NQ24" s="83"/>
      <c r="NR24" s="83"/>
      <c r="NS24" s="83"/>
      <c r="NT24" s="83"/>
      <c r="NU24" s="83"/>
      <c r="NV24" s="83"/>
      <c r="NW24" s="83"/>
      <c r="NX24" s="83"/>
      <c r="NY24" s="83"/>
      <c r="NZ24" s="83"/>
      <c r="OA24" s="83"/>
      <c r="OB24" s="83"/>
      <c r="OC24" s="83"/>
      <c r="OD24" s="83"/>
      <c r="OE24" s="83"/>
      <c r="OF24" s="83"/>
      <c r="OG24" s="83"/>
      <c r="OH24" s="83"/>
      <c r="OI24" s="83"/>
      <c r="OJ24" s="83"/>
      <c r="OK24" s="83"/>
      <c r="OL24" s="83"/>
      <c r="OM24" s="83"/>
      <c r="ON24" s="83"/>
      <c r="OO24" s="83"/>
      <c r="OP24" s="83"/>
      <c r="OQ24" s="83"/>
      <c r="OR24" s="83"/>
      <c r="OS24" s="83"/>
      <c r="OT24" s="83"/>
      <c r="OU24" s="83"/>
      <c r="OV24" s="83"/>
      <c r="OW24" s="83"/>
      <c r="OX24" s="83"/>
      <c r="OY24" s="83"/>
      <c r="OZ24" s="83"/>
      <c r="PA24" s="83"/>
      <c r="PB24" s="83"/>
      <c r="PC24" s="83"/>
      <c r="PD24" s="83"/>
      <c r="PE24" s="83"/>
      <c r="PF24" s="83"/>
      <c r="PG24" s="83"/>
      <c r="PH24" s="83"/>
      <c r="PI24" s="83"/>
      <c r="PJ24" s="83"/>
      <c r="PK24" s="83"/>
      <c r="PL24" s="83"/>
      <c r="PM24" s="83"/>
      <c r="PN24" s="83"/>
      <c r="PO24" s="83"/>
      <c r="PP24" s="83"/>
      <c r="PQ24" s="83"/>
      <c r="PR24" s="83"/>
      <c r="PS24" s="83"/>
      <c r="PT24" s="83"/>
      <c r="PU24" s="83"/>
      <c r="PV24" s="83"/>
      <c r="PW24" s="83"/>
      <c r="PX24" s="83"/>
      <c r="PY24" s="83"/>
      <c r="PZ24" s="83"/>
      <c r="QA24" s="83"/>
      <c r="QB24" s="83"/>
      <c r="QC24" s="83"/>
      <c r="QD24" s="83"/>
      <c r="QE24" s="83"/>
      <c r="QF24" s="83"/>
      <c r="QG24" s="83"/>
      <c r="QH24" s="83"/>
      <c r="QI24" s="83"/>
      <c r="QJ24" s="83"/>
      <c r="QK24" s="83"/>
      <c r="QL24" s="83"/>
      <c r="QM24" s="83"/>
      <c r="QN24" s="83"/>
      <c r="QO24" s="83"/>
      <c r="QP24" s="83"/>
      <c r="QQ24" s="83"/>
      <c r="QR24" s="83"/>
      <c r="QS24" s="83"/>
      <c r="QT24" s="83"/>
      <c r="QU24" s="83"/>
      <c r="QV24" s="83"/>
      <c r="QW24" s="83"/>
      <c r="QX24" s="83"/>
      <c r="QY24" s="83"/>
      <c r="QZ24" s="83"/>
      <c r="RA24" s="83"/>
      <c r="RB24" s="83"/>
      <c r="RC24" s="83"/>
      <c r="RD24" s="83"/>
      <c r="RE24" s="83"/>
      <c r="RF24" s="83"/>
      <c r="RG24" s="83"/>
      <c r="RH24" s="83"/>
      <c r="RI24" s="83"/>
      <c r="RJ24" s="83"/>
      <c r="RK24" s="83"/>
      <c r="RL24" s="83"/>
      <c r="RM24" s="83"/>
      <c r="RN24" s="83"/>
      <c r="RO24" s="83"/>
      <c r="RP24" s="83"/>
      <c r="RQ24" s="83"/>
      <c r="RR24" s="83"/>
      <c r="RS24" s="83"/>
      <c r="RT24" s="83"/>
      <c r="RU24" s="83"/>
      <c r="RV24" s="83"/>
      <c r="RW24" s="83"/>
      <c r="RX24" s="83"/>
      <c r="RY24" s="83"/>
      <c r="RZ24" s="83"/>
      <c r="SA24" s="83"/>
      <c r="SB24" s="83"/>
      <c r="SC24" s="83"/>
      <c r="SD24" s="83"/>
      <c r="SE24" s="83"/>
      <c r="SF24" s="83"/>
      <c r="SG24" s="83"/>
      <c r="SH24" s="83"/>
      <c r="SI24" s="83"/>
      <c r="SJ24" s="83"/>
      <c r="SK24" s="83"/>
      <c r="SL24" s="83"/>
      <c r="SM24" s="83"/>
      <c r="SN24" s="83"/>
      <c r="SO24" s="83"/>
      <c r="SP24" s="83"/>
      <c r="SQ24" s="83"/>
      <c r="SR24" s="83"/>
      <c r="SS24" s="83"/>
      <c r="ST24" s="83"/>
      <c r="SU24" s="83"/>
      <c r="SV24" s="83"/>
      <c r="SW24" s="83"/>
      <c r="SX24" s="83"/>
      <c r="SY24" s="83"/>
      <c r="SZ24" s="83"/>
      <c r="TA24" s="83"/>
      <c r="TB24" s="83"/>
      <c r="TC24" s="83"/>
      <c r="TD24" s="83"/>
      <c r="TE24" s="83"/>
      <c r="TF24" s="83"/>
      <c r="TG24" s="83"/>
      <c r="TH24" s="83"/>
      <c r="TI24" s="83"/>
      <c r="TJ24" s="83"/>
      <c r="TK24" s="83"/>
      <c r="TL24" s="83"/>
      <c r="TM24" s="83"/>
      <c r="TN24" s="83"/>
      <c r="TO24" s="83"/>
      <c r="TP24" s="83"/>
      <c r="TQ24" s="83"/>
      <c r="TR24" s="83"/>
      <c r="TS24" s="83"/>
      <c r="TT24" s="83"/>
      <c r="TU24" s="83"/>
      <c r="TV24" s="83"/>
      <c r="TW24" s="83"/>
      <c r="TX24" s="83"/>
      <c r="TY24" s="83"/>
      <c r="TZ24" s="83"/>
      <c r="UA24" s="83"/>
      <c r="UB24" s="83"/>
      <c r="UC24" s="83"/>
      <c r="UD24" s="83"/>
      <c r="UE24" s="83"/>
      <c r="UF24" s="83"/>
      <c r="UG24" s="83"/>
      <c r="UH24" s="83"/>
      <c r="UI24" s="83"/>
      <c r="UJ24" s="83"/>
      <c r="UK24" s="83"/>
      <c r="UL24" s="83"/>
      <c r="UM24" s="83"/>
      <c r="UN24" s="83"/>
      <c r="UO24" s="83"/>
      <c r="UP24" s="83"/>
      <c r="UQ24" s="83"/>
      <c r="UR24" s="83"/>
      <c r="US24" s="83"/>
      <c r="UT24" s="83"/>
      <c r="UU24" s="83"/>
      <c r="UV24" s="83"/>
      <c r="UW24" s="83"/>
      <c r="UX24" s="83"/>
      <c r="UY24" s="83"/>
      <c r="UZ24" s="83"/>
      <c r="VA24" s="83"/>
      <c r="VB24" s="83"/>
      <c r="VC24" s="83"/>
      <c r="VD24" s="83"/>
      <c r="VE24" s="83"/>
      <c r="VF24" s="83"/>
      <c r="VG24" s="83"/>
      <c r="VH24" s="83"/>
      <c r="VI24" s="83"/>
      <c r="VJ24" s="83"/>
      <c r="VK24" s="83"/>
      <c r="VL24" s="83"/>
      <c r="VM24" s="83"/>
      <c r="VN24" s="83"/>
      <c r="VO24" s="83"/>
      <c r="VP24" s="83"/>
      <c r="VQ24" s="83"/>
      <c r="VR24" s="83"/>
      <c r="VS24" s="83"/>
      <c r="VT24" s="83"/>
      <c r="VU24" s="83"/>
      <c r="VV24" s="83"/>
      <c r="VW24" s="83"/>
      <c r="VX24" s="83"/>
      <c r="VY24" s="83"/>
      <c r="VZ24" s="83"/>
      <c r="WA24" s="83"/>
      <c r="WB24" s="83"/>
      <c r="WC24" s="83"/>
      <c r="WD24" s="83"/>
      <c r="WE24" s="83"/>
      <c r="WF24" s="83"/>
      <c r="WG24" s="83"/>
      <c r="WH24" s="83"/>
      <c r="WI24" s="83"/>
      <c r="WJ24" s="83"/>
      <c r="WK24" s="83"/>
      <c r="WL24" s="83"/>
      <c r="WM24" s="83"/>
      <c r="WN24" s="83"/>
      <c r="WO24" s="83"/>
      <c r="WP24" s="83"/>
      <c r="WQ24" s="83"/>
      <c r="WR24" s="83"/>
      <c r="WS24" s="83"/>
      <c r="WT24" s="83"/>
      <c r="WU24" s="83"/>
      <c r="WV24" s="83"/>
      <c r="WW24" s="83"/>
      <c r="WX24" s="83"/>
      <c r="WY24" s="83"/>
      <c r="WZ24" s="83"/>
      <c r="XA24" s="83"/>
      <c r="XB24" s="83"/>
      <c r="XC24" s="83"/>
      <c r="XD24" s="83"/>
      <c r="XE24" s="83"/>
      <c r="XF24" s="83"/>
      <c r="XG24" s="83"/>
      <c r="XH24" s="83"/>
      <c r="XI24" s="83"/>
      <c r="XJ24" s="83"/>
      <c r="XK24" s="83"/>
      <c r="XL24" s="83"/>
      <c r="XM24" s="83"/>
      <c r="XN24" s="83"/>
      <c r="XO24" s="83"/>
      <c r="XP24" s="83"/>
      <c r="XQ24" s="83"/>
      <c r="XR24" s="83"/>
      <c r="XS24" s="83"/>
      <c r="XT24" s="83"/>
      <c r="XU24" s="83"/>
      <c r="XV24" s="83"/>
      <c r="XW24" s="83"/>
      <c r="XX24" s="83"/>
      <c r="XY24" s="83"/>
      <c r="XZ24" s="83"/>
      <c r="YA24" s="83"/>
      <c r="YB24" s="83"/>
      <c r="YC24" s="83"/>
      <c r="YD24" s="83"/>
      <c r="YE24" s="83"/>
      <c r="YF24" s="83"/>
      <c r="YG24" s="83"/>
      <c r="YH24" s="83"/>
      <c r="YI24" s="83"/>
      <c r="YJ24" s="83"/>
      <c r="YK24" s="83"/>
      <c r="YL24" s="83"/>
      <c r="YM24" s="83"/>
      <c r="YN24" s="83"/>
      <c r="YO24" s="83"/>
      <c r="YP24" s="83"/>
      <c r="YQ24" s="83"/>
      <c r="YR24" s="83"/>
      <c r="YS24" s="83"/>
      <c r="YT24" s="83"/>
      <c r="YU24" s="83"/>
      <c r="YV24" s="83"/>
      <c r="YW24" s="83"/>
      <c r="YX24" s="83"/>
      <c r="YY24" s="83"/>
      <c r="YZ24" s="83"/>
      <c r="ZA24" s="83"/>
      <c r="ZB24" s="83"/>
      <c r="ZC24" s="83"/>
      <c r="ZD24" s="83"/>
      <c r="ZE24" s="83"/>
      <c r="ZF24" s="83"/>
      <c r="ZG24" s="83"/>
      <c r="ZH24" s="83"/>
      <c r="ZI24" s="83"/>
      <c r="ZJ24" s="83"/>
      <c r="ZK24" s="83"/>
      <c r="ZL24" s="83"/>
      <c r="ZM24" s="83"/>
      <c r="ZN24" s="83"/>
      <c r="ZO24" s="83"/>
      <c r="ZP24" s="83"/>
      <c r="ZQ24" s="83"/>
      <c r="ZR24" s="83"/>
      <c r="ZS24" s="83"/>
      <c r="ZT24" s="83"/>
      <c r="ZU24" s="83"/>
      <c r="ZV24" s="83"/>
      <c r="ZW24" s="83"/>
      <c r="ZX24" s="83"/>
      <c r="ZY24" s="83"/>
      <c r="ZZ24" s="83"/>
      <c r="AAA24" s="83"/>
      <c r="AAB24" s="83"/>
      <c r="AAC24" s="83"/>
      <c r="AAD24" s="83"/>
      <c r="AAE24" s="83"/>
      <c r="AAF24" s="83"/>
      <c r="AAG24" s="83"/>
      <c r="AAH24" s="83"/>
      <c r="AAI24" s="83"/>
      <c r="AAJ24" s="83"/>
      <c r="AAK24" s="83"/>
      <c r="AAL24" s="83"/>
      <c r="AAM24" s="83"/>
      <c r="AAN24" s="83"/>
      <c r="AAO24" s="83"/>
      <c r="AAP24" s="83"/>
      <c r="AAQ24" s="83"/>
      <c r="AAR24" s="83"/>
      <c r="AAS24" s="83"/>
      <c r="AAT24" s="83"/>
      <c r="AAU24" s="83"/>
      <c r="AAV24" s="83"/>
      <c r="AAW24" s="83"/>
      <c r="AAX24" s="83"/>
      <c r="AAY24" s="83"/>
      <c r="AAZ24" s="83"/>
      <c r="ABA24" s="83"/>
      <c r="ABB24" s="83"/>
      <c r="ABC24" s="83"/>
      <c r="ABD24" s="83"/>
      <c r="ABE24" s="83"/>
      <c r="ABF24" s="83"/>
      <c r="ABG24" s="83"/>
      <c r="ABH24" s="83"/>
      <c r="ABI24" s="83"/>
      <c r="ABJ24" s="83"/>
      <c r="ABK24" s="83"/>
      <c r="ABL24" s="83"/>
      <c r="ABM24" s="83"/>
      <c r="ABN24" s="83"/>
      <c r="ABO24" s="83"/>
      <c r="ABP24" s="83"/>
      <c r="ABQ24" s="83"/>
      <c r="ABR24" s="83"/>
      <c r="ABS24" s="83"/>
      <c r="ABT24" s="83"/>
      <c r="ABU24" s="83"/>
      <c r="ABV24" s="83"/>
      <c r="ABW24" s="83"/>
      <c r="ABX24" s="83"/>
      <c r="ABY24" s="83"/>
      <c r="ABZ24" s="83"/>
      <c r="ACA24" s="83"/>
      <c r="ACB24" s="83"/>
      <c r="ACC24" s="83"/>
      <c r="ACD24" s="83"/>
      <c r="ACE24" s="83"/>
      <c r="ACF24" s="83"/>
      <c r="ACG24" s="83"/>
      <c r="ACH24" s="83"/>
      <c r="ACI24" s="83"/>
      <c r="ACJ24" s="83"/>
      <c r="ACK24" s="83"/>
      <c r="ACL24" s="83"/>
      <c r="ACM24" s="83"/>
      <c r="ACN24" s="83"/>
      <c r="ACO24" s="83"/>
      <c r="ACP24" s="83"/>
      <c r="ACQ24" s="83"/>
      <c r="ACR24" s="83"/>
      <c r="ACS24" s="83"/>
      <c r="ACT24" s="83"/>
      <c r="ACU24" s="83"/>
      <c r="ACV24" s="83"/>
      <c r="ACW24" s="83"/>
      <c r="ACX24" s="83"/>
      <c r="ACY24" s="83"/>
      <c r="ACZ24" s="83"/>
      <c r="ADA24" s="83"/>
      <c r="ADB24" s="83"/>
      <c r="ADC24" s="83"/>
      <c r="ADD24" s="83"/>
      <c r="ADE24" s="83"/>
      <c r="ADF24" s="83"/>
      <c r="ADG24" s="83"/>
      <c r="ADH24" s="83"/>
      <c r="ADI24" s="83"/>
      <c r="ADJ24" s="83"/>
      <c r="ADK24" s="83"/>
      <c r="ADL24" s="83"/>
      <c r="ADM24" s="83"/>
      <c r="ADN24" s="83"/>
      <c r="ADO24" s="83"/>
      <c r="ADP24" s="83"/>
      <c r="ADQ24" s="83"/>
      <c r="ADR24" s="83"/>
      <c r="ADS24" s="83"/>
      <c r="ADT24" s="83"/>
      <c r="ADU24" s="83"/>
      <c r="ADV24" s="83"/>
      <c r="ADW24" s="83"/>
      <c r="ADX24" s="83"/>
      <c r="ADY24" s="83"/>
      <c r="ADZ24" s="83"/>
      <c r="AEA24" s="83"/>
      <c r="AEB24" s="83"/>
      <c r="AEC24" s="83"/>
      <c r="AED24" s="83"/>
      <c r="AEE24" s="83"/>
      <c r="AEF24" s="83"/>
      <c r="AEG24" s="83"/>
      <c r="AEH24" s="83"/>
      <c r="AEI24" s="83"/>
      <c r="AEJ24" s="83"/>
      <c r="AEK24" s="83"/>
      <c r="AEL24" s="83"/>
      <c r="AEM24" s="83"/>
      <c r="AEN24" s="83"/>
      <c r="AEO24" s="83"/>
      <c r="AEP24" s="83"/>
      <c r="AEQ24" s="83"/>
      <c r="AER24" s="83"/>
      <c r="AES24" s="83"/>
      <c r="AET24" s="83"/>
      <c r="AEU24" s="83"/>
      <c r="AEV24" s="83"/>
      <c r="AEW24" s="83"/>
      <c r="AEX24" s="83"/>
      <c r="AEY24" s="83"/>
      <c r="AEZ24" s="83"/>
      <c r="AFA24" s="83"/>
      <c r="AFB24" s="83"/>
      <c r="AFC24" s="83"/>
      <c r="AFD24" s="83"/>
      <c r="AFE24" s="83"/>
      <c r="AFF24" s="83"/>
      <c r="AFG24" s="83"/>
      <c r="AFH24" s="83"/>
      <c r="AFI24" s="83"/>
      <c r="AFJ24" s="83"/>
      <c r="AFK24" s="83"/>
      <c r="AFL24" s="83"/>
      <c r="AFM24" s="83"/>
      <c r="AFN24" s="83"/>
      <c r="AFO24" s="83"/>
      <c r="AFP24" s="83"/>
      <c r="AFQ24" s="83"/>
      <c r="AFR24" s="83"/>
      <c r="AFS24" s="83"/>
      <c r="AFT24" s="83"/>
      <c r="AFU24" s="83"/>
      <c r="AFV24" s="83"/>
      <c r="AFW24" s="83"/>
      <c r="AFX24" s="83"/>
      <c r="AFY24" s="83"/>
      <c r="AFZ24" s="83"/>
      <c r="AGA24" s="83"/>
      <c r="AGB24" s="83"/>
      <c r="AGC24" s="83"/>
      <c r="AGD24" s="83"/>
      <c r="AGE24" s="83"/>
      <c r="AGF24" s="83"/>
      <c r="AGG24" s="83"/>
      <c r="AGH24" s="83"/>
      <c r="AGI24" s="83"/>
      <c r="AGJ24" s="83"/>
      <c r="AGK24" s="83"/>
      <c r="AGL24" s="83"/>
      <c r="AGM24" s="83"/>
      <c r="AGN24" s="83"/>
      <c r="AGO24" s="83"/>
      <c r="AGP24" s="83"/>
      <c r="AGQ24" s="83"/>
      <c r="AGR24" s="83"/>
      <c r="AGS24" s="83"/>
      <c r="AGT24" s="83"/>
      <c r="AGU24" s="83"/>
      <c r="AGV24" s="83"/>
      <c r="AGW24" s="83"/>
      <c r="AGX24" s="83"/>
      <c r="AGY24" s="83"/>
      <c r="AGZ24" s="83"/>
      <c r="AHA24" s="83"/>
      <c r="AHB24" s="83"/>
      <c r="AHC24" s="83"/>
      <c r="AHD24" s="83"/>
      <c r="AHE24" s="83"/>
      <c r="AHF24" s="83"/>
      <c r="AHG24" s="83"/>
      <c r="AHH24" s="83"/>
      <c r="AHI24" s="83"/>
      <c r="AHJ24" s="83"/>
      <c r="AHK24" s="83"/>
      <c r="AHL24" s="83"/>
      <c r="AHM24" s="83"/>
      <c r="AHN24" s="83"/>
      <c r="AHO24" s="83"/>
      <c r="AHP24" s="83"/>
      <c r="AHQ24" s="83"/>
      <c r="AHR24" s="83"/>
      <c r="AHS24" s="83"/>
      <c r="AHT24" s="83"/>
      <c r="AHU24" s="83"/>
      <c r="AHV24" s="83"/>
      <c r="AHW24" s="83"/>
      <c r="AHX24" s="83"/>
      <c r="AHY24" s="83"/>
      <c r="AHZ24" s="83"/>
      <c r="AIA24" s="83"/>
      <c r="AIB24" s="83"/>
      <c r="AIC24" s="83"/>
      <c r="AID24" s="83"/>
      <c r="AIE24" s="83"/>
      <c r="AIF24" s="83"/>
      <c r="AIG24" s="83"/>
      <c r="AIH24" s="83"/>
      <c r="AII24" s="83"/>
      <c r="AIJ24" s="83"/>
      <c r="AIK24" s="83"/>
      <c r="AIL24" s="83"/>
      <c r="AIM24" s="83"/>
      <c r="AIN24" s="83"/>
      <c r="AIO24" s="83"/>
      <c r="AIP24" s="83"/>
      <c r="AIQ24" s="83"/>
      <c r="AIR24" s="83"/>
      <c r="AIS24" s="83"/>
      <c r="AIT24" s="83"/>
      <c r="AIU24" s="83"/>
      <c r="AIV24" s="83"/>
      <c r="AIW24" s="83"/>
      <c r="AIX24" s="83"/>
      <c r="AIY24" s="83"/>
      <c r="AIZ24" s="83"/>
      <c r="AJA24" s="83"/>
      <c r="AJB24" s="83"/>
      <c r="AJC24" s="83"/>
      <c r="AJD24" s="83"/>
      <c r="AJE24" s="83"/>
      <c r="AJF24" s="83"/>
      <c r="AJG24" s="83"/>
      <c r="AJH24" s="83"/>
      <c r="AJI24" s="83"/>
      <c r="AJJ24" s="83"/>
      <c r="AJK24" s="83"/>
      <c r="AJL24" s="83"/>
      <c r="AJM24" s="83"/>
      <c r="AJN24" s="83"/>
      <c r="AJO24" s="83"/>
      <c r="AJP24" s="83"/>
      <c r="AJQ24" s="83"/>
      <c r="AJR24" s="83"/>
      <c r="AJS24" s="83"/>
      <c r="AJT24" s="83"/>
      <c r="AJU24" s="83"/>
      <c r="AJV24" s="83"/>
      <c r="AJW24" s="83"/>
      <c r="AJX24" s="83"/>
      <c r="AJY24" s="83"/>
      <c r="AJZ24" s="83"/>
      <c r="AKA24" s="83"/>
      <c r="AKB24" s="83"/>
      <c r="AKC24" s="83"/>
      <c r="AKD24" s="83"/>
      <c r="AKE24" s="83"/>
      <c r="AKF24" s="83"/>
      <c r="AKG24" s="83"/>
      <c r="AKH24" s="83"/>
      <c r="AKI24" s="83"/>
      <c r="AKJ24" s="83"/>
      <c r="AKK24" s="83"/>
      <c r="AKL24" s="83"/>
      <c r="AKM24" s="83"/>
      <c r="AKN24" s="83"/>
      <c r="AKO24" s="83"/>
      <c r="AKP24" s="83"/>
      <c r="AKQ24" s="83"/>
      <c r="AKR24" s="83"/>
      <c r="AKS24" s="83"/>
      <c r="AKT24" s="83"/>
      <c r="AKU24" s="83"/>
      <c r="AKV24" s="83"/>
      <c r="AKW24" s="83"/>
      <c r="AKX24" s="83"/>
      <c r="AKY24" s="83"/>
      <c r="AKZ24" s="83"/>
      <c r="ALA24" s="83"/>
      <c r="ALB24" s="83"/>
      <c r="ALC24" s="83"/>
      <c r="ALD24" s="83"/>
      <c r="ALE24" s="83"/>
      <c r="ALF24" s="83"/>
      <c r="ALG24" s="83"/>
      <c r="ALH24" s="83"/>
      <c r="ALI24" s="83"/>
      <c r="ALJ24" s="83"/>
      <c r="ALK24" s="83"/>
      <c r="ALL24" s="83"/>
      <c r="ALM24" s="83"/>
      <c r="ALN24" s="83"/>
      <c r="ALO24" s="83"/>
      <c r="ALP24" s="83"/>
      <c r="ALQ24" s="83"/>
      <c r="ALR24" s="83"/>
      <c r="ALS24" s="83"/>
      <c r="ALT24" s="83"/>
      <c r="ALU24" s="83"/>
      <c r="ALV24" s="83"/>
      <c r="ALW24" s="83"/>
      <c r="ALX24" s="83"/>
      <c r="ALY24" s="83"/>
      <c r="ALZ24" s="83"/>
      <c r="AMA24" s="83"/>
      <c r="AMB24" s="83"/>
      <c r="AMC24" s="83"/>
      <c r="AMD24" s="83"/>
      <c r="AME24" s="83"/>
      <c r="AMF24" s="83"/>
      <c r="AMG24" s="83"/>
      <c r="AMH24" s="83"/>
      <c r="AMI24" s="83"/>
      <c r="AMJ24" s="83"/>
      <c r="AMK24" s="83"/>
      <c r="AML24" s="83"/>
      <c r="AMM24" s="83"/>
      <c r="AMN24" s="83"/>
      <c r="AMO24" s="83"/>
      <c r="AMP24" s="83"/>
      <c r="AMQ24" s="83"/>
      <c r="AMR24" s="83"/>
      <c r="AMS24" s="83"/>
      <c r="AMT24" s="83"/>
      <c r="AMU24" s="83"/>
      <c r="AMV24" s="83"/>
      <c r="AMW24" s="83"/>
      <c r="AMX24" s="83"/>
      <c r="AMY24" s="83"/>
      <c r="AMZ24" s="83"/>
      <c r="ANA24" s="83"/>
      <c r="ANB24" s="83"/>
      <c r="ANC24" s="83"/>
      <c r="AND24" s="83"/>
      <c r="ANE24" s="83"/>
      <c r="ANF24" s="83"/>
      <c r="ANG24" s="83"/>
      <c r="ANH24" s="83"/>
      <c r="ANI24" s="83"/>
      <c r="ANJ24" s="83"/>
      <c r="ANK24" s="83"/>
      <c r="ANL24" s="83"/>
      <c r="ANM24" s="83"/>
      <c r="ANN24" s="83"/>
      <c r="ANO24" s="83"/>
      <c r="ANP24" s="83"/>
      <c r="ANQ24" s="83"/>
      <c r="ANR24" s="83"/>
      <c r="ANS24" s="83"/>
      <c r="ANT24" s="83"/>
      <c r="ANU24" s="83"/>
      <c r="ANV24" s="83"/>
      <c r="ANW24" s="83"/>
      <c r="ANX24" s="83"/>
      <c r="ANY24" s="83"/>
      <c r="ANZ24" s="83"/>
      <c r="AOA24" s="83"/>
      <c r="AOB24" s="83"/>
      <c r="AOC24" s="83"/>
      <c r="AOD24" s="83"/>
      <c r="AOE24" s="83"/>
      <c r="AOF24" s="83"/>
      <c r="AOG24" s="83"/>
      <c r="AOH24" s="83"/>
      <c r="AOI24" s="83"/>
      <c r="AOJ24" s="83"/>
      <c r="AOK24" s="83"/>
      <c r="AOL24" s="83"/>
      <c r="AOM24" s="83"/>
      <c r="AON24" s="83"/>
      <c r="AOO24" s="83"/>
      <c r="AOP24" s="83"/>
      <c r="AOQ24" s="83"/>
      <c r="AOR24" s="83"/>
      <c r="AOS24" s="83"/>
      <c r="AOT24" s="83"/>
      <c r="AOU24" s="83"/>
      <c r="AOV24" s="83"/>
      <c r="AOW24" s="83"/>
      <c r="AOX24" s="83"/>
      <c r="AOY24" s="83"/>
      <c r="AOZ24" s="83"/>
      <c r="APA24" s="83"/>
      <c r="APB24" s="83"/>
      <c r="APC24" s="83"/>
      <c r="APD24" s="83"/>
      <c r="APE24" s="83"/>
      <c r="APF24" s="83"/>
      <c r="APG24" s="83"/>
      <c r="APH24" s="83"/>
      <c r="API24" s="83"/>
      <c r="APJ24" s="83"/>
      <c r="APK24" s="83"/>
      <c r="APL24" s="83"/>
      <c r="APM24" s="83"/>
      <c r="APN24" s="83"/>
      <c r="APO24" s="83"/>
      <c r="APP24" s="83"/>
      <c r="APQ24" s="83"/>
      <c r="APR24" s="83"/>
      <c r="APS24" s="83"/>
      <c r="APT24" s="83"/>
      <c r="APU24" s="83"/>
      <c r="APV24" s="83"/>
      <c r="APW24" s="83"/>
      <c r="APX24" s="83"/>
      <c r="APY24" s="83"/>
      <c r="APZ24" s="83"/>
      <c r="AQA24" s="83"/>
      <c r="AQB24" s="83"/>
      <c r="AQC24" s="83"/>
      <c r="AQD24" s="83"/>
      <c r="AQE24" s="83"/>
      <c r="AQF24" s="83"/>
      <c r="AQG24" s="83"/>
      <c r="AQH24" s="83"/>
      <c r="AQI24" s="83"/>
      <c r="AQJ24" s="83"/>
      <c r="AQK24" s="83"/>
      <c r="AQL24" s="83"/>
      <c r="AQM24" s="83"/>
      <c r="AQN24" s="83"/>
      <c r="AQO24" s="83"/>
      <c r="AQP24" s="83"/>
      <c r="AQQ24" s="83"/>
      <c r="AQR24" s="83"/>
      <c r="AQS24" s="83"/>
      <c r="AQT24" s="83"/>
      <c r="AQU24" s="83"/>
      <c r="AQV24" s="83"/>
      <c r="AQW24" s="83"/>
      <c r="AQX24" s="83"/>
      <c r="AQY24" s="83"/>
      <c r="AQZ24" s="83"/>
      <c r="ARA24" s="83"/>
      <c r="ARB24" s="83"/>
      <c r="ARC24" s="83"/>
      <c r="ARD24" s="83"/>
      <c r="ARE24" s="83"/>
      <c r="ARF24" s="83"/>
      <c r="ARG24" s="83"/>
      <c r="ARH24" s="83"/>
      <c r="ARI24" s="83"/>
      <c r="ARJ24" s="83"/>
      <c r="ARK24" s="83"/>
      <c r="ARL24" s="83"/>
      <c r="ARM24" s="83"/>
      <c r="ARN24" s="83"/>
      <c r="ARO24" s="83"/>
      <c r="ARP24" s="83"/>
      <c r="ARQ24" s="83"/>
      <c r="ARR24" s="83"/>
      <c r="ARS24" s="83"/>
      <c r="ART24" s="83"/>
      <c r="ARU24" s="83"/>
      <c r="ARV24" s="83"/>
      <c r="ARW24" s="83"/>
      <c r="ARX24" s="83"/>
      <c r="ARY24" s="83"/>
      <c r="ARZ24" s="83"/>
      <c r="ASA24" s="83"/>
      <c r="ASB24" s="83"/>
      <c r="ASC24" s="83"/>
      <c r="ASD24" s="83"/>
      <c r="ASE24" s="83"/>
      <c r="ASF24" s="83"/>
      <c r="ASG24" s="83"/>
      <c r="ASH24" s="83"/>
      <c r="ASI24" s="83"/>
      <c r="ASJ24" s="83"/>
      <c r="ASK24" s="83"/>
      <c r="ASL24" s="83"/>
      <c r="ASM24" s="83"/>
      <c r="ASN24" s="83"/>
      <c r="ASO24" s="83"/>
      <c r="ASP24" s="83"/>
      <c r="ASQ24" s="83"/>
      <c r="ASR24" s="83"/>
      <c r="ASS24" s="83"/>
      <c r="AST24" s="83"/>
      <c r="ASU24" s="83"/>
      <c r="ASV24" s="83"/>
      <c r="ASW24" s="83"/>
      <c r="ASX24" s="83"/>
      <c r="ASY24" s="83"/>
      <c r="ASZ24" s="83"/>
      <c r="ATA24" s="83"/>
      <c r="ATB24" s="83"/>
      <c r="ATC24" s="83"/>
      <c r="ATD24" s="83"/>
      <c r="ATE24" s="83"/>
      <c r="ATF24" s="83"/>
      <c r="ATG24" s="83"/>
      <c r="ATH24" s="83"/>
      <c r="ATI24" s="83"/>
      <c r="ATJ24" s="83"/>
      <c r="ATK24" s="83"/>
      <c r="ATL24" s="83"/>
      <c r="ATM24" s="83"/>
      <c r="ATN24" s="83"/>
      <c r="ATO24" s="83"/>
      <c r="ATP24" s="83"/>
      <c r="ATQ24" s="83"/>
      <c r="ATR24" s="83"/>
      <c r="ATS24" s="83"/>
      <c r="ATT24" s="83"/>
      <c r="ATU24" s="83"/>
      <c r="ATV24" s="83"/>
      <c r="ATW24" s="83"/>
      <c r="ATX24" s="83"/>
      <c r="ATY24" s="83"/>
      <c r="ATZ24" s="83"/>
      <c r="AUA24" s="83"/>
      <c r="AUB24" s="83"/>
      <c r="AUC24" s="83"/>
      <c r="AUD24" s="83"/>
      <c r="AUE24" s="83"/>
      <c r="AUF24" s="83"/>
      <c r="AUG24" s="83"/>
      <c r="AUH24" s="83"/>
      <c r="AUI24" s="83"/>
      <c r="AUJ24" s="83"/>
      <c r="AUK24" s="83"/>
      <c r="AUL24" s="83"/>
      <c r="AUM24" s="83"/>
      <c r="AUN24" s="83"/>
      <c r="AUO24" s="83"/>
      <c r="AUP24" s="83"/>
      <c r="AUQ24" s="83"/>
      <c r="AUR24" s="83"/>
      <c r="AUS24" s="83"/>
      <c r="AUT24" s="83"/>
      <c r="AUU24" s="83"/>
      <c r="AUV24" s="83"/>
      <c r="AUW24" s="83"/>
      <c r="AUX24" s="83"/>
      <c r="AUY24" s="83"/>
      <c r="AUZ24" s="83"/>
      <c r="AVA24" s="83"/>
      <c r="AVB24" s="83"/>
      <c r="AVC24" s="83"/>
      <c r="AVD24" s="83"/>
      <c r="AVE24" s="83"/>
      <c r="AVF24" s="83"/>
      <c r="AVG24" s="83"/>
      <c r="AVH24" s="83"/>
      <c r="AVI24" s="83"/>
      <c r="AVJ24" s="83"/>
      <c r="AVK24" s="83"/>
      <c r="AVL24" s="83"/>
      <c r="AVM24" s="83"/>
      <c r="AVN24" s="83"/>
      <c r="AVO24" s="83"/>
      <c r="AVP24" s="83"/>
      <c r="AVQ24" s="83"/>
      <c r="AVR24" s="83"/>
      <c r="AVS24" s="83"/>
      <c r="AVT24" s="83"/>
      <c r="AVU24" s="83"/>
      <c r="AVV24" s="83"/>
      <c r="AVW24" s="83"/>
      <c r="AVX24" s="83"/>
      <c r="AVY24" s="83"/>
      <c r="AVZ24" s="83"/>
      <c r="AWA24" s="83"/>
      <c r="AWB24" s="83"/>
      <c r="AWC24" s="83"/>
      <c r="AWD24" s="83"/>
      <c r="AWE24" s="83"/>
      <c r="AWF24" s="83"/>
      <c r="AWG24" s="83"/>
      <c r="AWH24" s="83"/>
      <c r="AWI24" s="83"/>
      <c r="AWJ24" s="83"/>
      <c r="AWK24" s="83"/>
      <c r="AWL24" s="83"/>
      <c r="AWM24" s="83"/>
      <c r="AWN24" s="83"/>
      <c r="AWO24" s="83"/>
      <c r="AWP24" s="83"/>
      <c r="AWQ24" s="83"/>
      <c r="AWR24" s="83"/>
      <c r="AWS24" s="83"/>
      <c r="AWT24" s="83"/>
      <c r="AWU24" s="83"/>
      <c r="AWV24" s="83"/>
      <c r="AWW24" s="83"/>
      <c r="AWX24" s="83"/>
      <c r="AWY24" s="83"/>
      <c r="AWZ24" s="83"/>
      <c r="AXA24" s="83"/>
      <c r="AXB24" s="83"/>
      <c r="AXC24" s="83"/>
      <c r="AXD24" s="83"/>
      <c r="AXE24" s="83"/>
      <c r="AXF24" s="83"/>
      <c r="AXG24" s="83"/>
      <c r="AXH24" s="83"/>
      <c r="AXI24" s="83"/>
      <c r="AXJ24" s="83"/>
      <c r="AXK24" s="83"/>
      <c r="AXL24" s="83"/>
      <c r="AXM24" s="83"/>
      <c r="AXN24" s="83"/>
      <c r="AXO24" s="83"/>
      <c r="AXP24" s="83"/>
      <c r="AXQ24" s="83"/>
      <c r="AXR24" s="83"/>
      <c r="AXS24" s="83"/>
      <c r="AXT24" s="83"/>
      <c r="AXU24" s="83"/>
      <c r="AXV24" s="83"/>
      <c r="AXW24" s="83"/>
      <c r="AXX24" s="83"/>
      <c r="AXY24" s="83"/>
      <c r="AXZ24" s="83"/>
      <c r="AYA24" s="83"/>
      <c r="AYB24" s="83"/>
      <c r="AYC24" s="83"/>
      <c r="AYD24" s="83"/>
      <c r="AYE24" s="83"/>
      <c r="AYF24" s="83"/>
      <c r="AYG24" s="83"/>
      <c r="AYH24" s="83"/>
      <c r="AYI24" s="83"/>
      <c r="AYJ24" s="83"/>
      <c r="AYK24" s="83"/>
      <c r="AYL24" s="83"/>
      <c r="AYM24" s="83"/>
      <c r="AYN24" s="83"/>
      <c r="AYO24" s="83"/>
      <c r="AYP24" s="83"/>
      <c r="AYQ24" s="83"/>
      <c r="AYR24" s="83"/>
      <c r="AYS24" s="83"/>
      <c r="AYT24" s="83"/>
      <c r="AYU24" s="83"/>
      <c r="AYV24" s="83"/>
      <c r="AYW24" s="83"/>
      <c r="AYX24" s="83"/>
      <c r="AYY24" s="83"/>
      <c r="AYZ24" s="83"/>
      <c r="AZA24" s="83"/>
      <c r="AZB24" s="83"/>
      <c r="AZC24" s="83"/>
      <c r="AZD24" s="83"/>
      <c r="AZE24" s="83"/>
      <c r="AZF24" s="83"/>
      <c r="AZG24" s="83"/>
      <c r="AZH24" s="83"/>
      <c r="AZI24" s="83"/>
      <c r="AZJ24" s="83"/>
      <c r="AZK24" s="83"/>
      <c r="AZL24" s="83"/>
      <c r="AZM24" s="83"/>
      <c r="AZN24" s="83"/>
      <c r="AZO24" s="83"/>
      <c r="AZP24" s="83"/>
      <c r="AZQ24" s="83"/>
      <c r="AZR24" s="83"/>
      <c r="AZS24" s="83"/>
      <c r="AZT24" s="83"/>
      <c r="AZU24" s="83"/>
      <c r="AZV24" s="83"/>
      <c r="AZW24" s="83"/>
      <c r="AZX24" s="83"/>
      <c r="AZY24" s="83"/>
      <c r="AZZ24" s="83"/>
      <c r="BAA24" s="83"/>
      <c r="BAB24" s="83"/>
      <c r="BAC24" s="83"/>
      <c r="BAD24" s="83"/>
      <c r="BAE24" s="83"/>
      <c r="BAF24" s="83"/>
      <c r="BAG24" s="83"/>
      <c r="BAH24" s="83"/>
      <c r="BAI24" s="83"/>
      <c r="BAJ24" s="83"/>
      <c r="BAK24" s="83"/>
      <c r="BAL24" s="83"/>
      <c r="BAM24" s="83"/>
      <c r="BAN24" s="83"/>
      <c r="BAO24" s="83"/>
      <c r="BAP24" s="83"/>
      <c r="BAQ24" s="83"/>
      <c r="BAR24" s="83"/>
      <c r="BAS24" s="83"/>
      <c r="BAT24" s="83"/>
      <c r="BAU24" s="83"/>
      <c r="BAV24" s="83"/>
      <c r="BAW24" s="83"/>
      <c r="BAX24" s="83"/>
      <c r="BAY24" s="83"/>
      <c r="BAZ24" s="83"/>
      <c r="BBA24" s="83"/>
      <c r="BBB24" s="83"/>
      <c r="BBC24" s="83"/>
      <c r="BBD24" s="83"/>
      <c r="BBE24" s="83"/>
      <c r="BBF24" s="83"/>
      <c r="BBG24" s="83"/>
      <c r="BBH24" s="83"/>
      <c r="BBI24" s="83"/>
      <c r="BBJ24" s="83"/>
      <c r="BBK24" s="83"/>
      <c r="BBL24" s="83"/>
      <c r="BBM24" s="83"/>
      <c r="BBN24" s="83"/>
      <c r="BBO24" s="83"/>
      <c r="BBP24" s="83"/>
      <c r="BBQ24" s="83"/>
      <c r="BBR24" s="83"/>
      <c r="BBS24" s="83"/>
      <c r="BBT24" s="83"/>
      <c r="BBU24" s="83"/>
      <c r="BBV24" s="83"/>
      <c r="BBW24" s="83"/>
      <c r="BBX24" s="83"/>
      <c r="BBY24" s="83"/>
      <c r="BBZ24" s="83"/>
      <c r="BCA24" s="83"/>
      <c r="BCB24" s="83"/>
      <c r="BCC24" s="83"/>
      <c r="BCD24" s="83"/>
      <c r="BCE24" s="83"/>
      <c r="BCF24" s="83"/>
      <c r="BCG24" s="83"/>
      <c r="BCH24" s="83"/>
      <c r="BCI24" s="83"/>
      <c r="BCJ24" s="83"/>
      <c r="BCK24" s="83"/>
      <c r="BCL24" s="83"/>
      <c r="BCM24" s="83"/>
      <c r="BCN24" s="83"/>
      <c r="BCO24" s="83"/>
      <c r="BCP24" s="83"/>
      <c r="BCQ24" s="83"/>
      <c r="BCR24" s="83"/>
      <c r="BCS24" s="83"/>
      <c r="BCT24" s="83"/>
      <c r="BCU24" s="83"/>
      <c r="BCV24" s="83"/>
      <c r="BCW24" s="83"/>
      <c r="BCX24" s="83"/>
      <c r="BCY24" s="83"/>
      <c r="BCZ24" s="83"/>
      <c r="BDA24" s="83"/>
      <c r="BDB24" s="83"/>
      <c r="BDC24" s="83"/>
      <c r="BDD24" s="83"/>
      <c r="BDE24" s="83"/>
      <c r="BDF24" s="83"/>
      <c r="BDG24" s="83"/>
      <c r="BDH24" s="83"/>
      <c r="BDI24" s="83"/>
      <c r="BDJ24" s="83"/>
      <c r="BDK24" s="83"/>
      <c r="BDL24" s="83"/>
      <c r="BDM24" s="83"/>
      <c r="BDN24" s="83"/>
      <c r="BDO24" s="83"/>
      <c r="BDP24" s="83"/>
      <c r="BDQ24" s="83"/>
      <c r="BDR24" s="83"/>
      <c r="BDS24" s="83"/>
      <c r="BDT24" s="83"/>
      <c r="BDU24" s="83"/>
      <c r="BDV24" s="83"/>
      <c r="BDW24" s="83"/>
      <c r="BDX24" s="83"/>
      <c r="BDY24" s="83"/>
      <c r="BDZ24" s="83"/>
      <c r="BEA24" s="83"/>
      <c r="BEB24" s="83"/>
      <c r="BEC24" s="83"/>
      <c r="BED24" s="83"/>
      <c r="BEE24" s="83"/>
      <c r="BEF24" s="83"/>
      <c r="BEG24" s="83"/>
      <c r="BEH24" s="83"/>
      <c r="BEI24" s="83"/>
      <c r="BEJ24" s="83"/>
      <c r="BEK24" s="83"/>
      <c r="BEL24" s="83"/>
      <c r="BEM24" s="83"/>
      <c r="BEN24" s="83"/>
      <c r="BEO24" s="83"/>
      <c r="BEP24" s="83"/>
      <c r="BEQ24" s="83"/>
      <c r="BER24" s="83"/>
      <c r="BES24" s="83"/>
      <c r="BET24" s="83"/>
      <c r="BEU24" s="83"/>
      <c r="BEV24" s="83"/>
      <c r="BEW24" s="83"/>
      <c r="BEX24" s="83"/>
      <c r="BEY24" s="83"/>
      <c r="BEZ24" s="83"/>
      <c r="BFA24" s="83"/>
      <c r="BFB24" s="83"/>
      <c r="BFC24" s="83"/>
      <c r="BFD24" s="83"/>
      <c r="BFE24" s="83"/>
      <c r="BFF24" s="83"/>
      <c r="BFG24" s="83"/>
      <c r="BFH24" s="83"/>
      <c r="BFI24" s="83"/>
      <c r="BFJ24" s="83"/>
      <c r="BFK24" s="83"/>
      <c r="BFL24" s="83"/>
      <c r="BFM24" s="83"/>
      <c r="BFN24" s="83"/>
      <c r="BFO24" s="83"/>
      <c r="BFP24" s="83"/>
      <c r="BFQ24" s="83"/>
      <c r="BFR24" s="83"/>
      <c r="BFS24" s="83"/>
      <c r="BFT24" s="83"/>
      <c r="BFU24" s="83"/>
      <c r="BFV24" s="83"/>
      <c r="BFW24" s="83"/>
      <c r="BFX24" s="83"/>
      <c r="BFY24" s="83"/>
      <c r="BFZ24" s="83"/>
      <c r="BGA24" s="83"/>
      <c r="BGB24" s="83"/>
      <c r="BGC24" s="83"/>
      <c r="BGD24" s="83"/>
      <c r="BGE24" s="83"/>
      <c r="BGF24" s="83"/>
      <c r="BGG24" s="83"/>
      <c r="BGH24" s="83"/>
      <c r="BGI24" s="83"/>
      <c r="BGJ24" s="83"/>
      <c r="BGK24" s="83"/>
      <c r="BGL24" s="83"/>
      <c r="BGM24" s="83"/>
      <c r="BGN24" s="83"/>
      <c r="BGO24" s="83"/>
      <c r="BGP24" s="83"/>
      <c r="BGQ24" s="83"/>
      <c r="BGR24" s="83"/>
      <c r="BGS24" s="83"/>
      <c r="BGT24" s="83"/>
      <c r="BGU24" s="83"/>
      <c r="BGV24" s="83"/>
      <c r="BGW24" s="83"/>
      <c r="BGX24" s="83"/>
      <c r="BGY24" s="83"/>
      <c r="BGZ24" s="83"/>
      <c r="BHA24" s="83"/>
      <c r="BHB24" s="83"/>
      <c r="BHC24" s="83"/>
      <c r="BHD24" s="83"/>
      <c r="BHE24" s="83"/>
      <c r="BHF24" s="83"/>
      <c r="BHG24" s="83"/>
      <c r="BHH24" s="83"/>
      <c r="BHI24" s="83"/>
      <c r="BHJ24" s="83"/>
      <c r="BHK24" s="83"/>
      <c r="BHL24" s="83"/>
      <c r="BHM24" s="83"/>
      <c r="BHN24" s="83"/>
      <c r="BHO24" s="83"/>
      <c r="BHP24" s="83"/>
      <c r="BHQ24" s="83"/>
      <c r="BHR24" s="83"/>
      <c r="BHS24" s="83"/>
      <c r="BHT24" s="83"/>
      <c r="BHU24" s="83"/>
      <c r="BHV24" s="83"/>
      <c r="BHW24" s="83"/>
      <c r="BHX24" s="83"/>
      <c r="BHY24" s="83"/>
      <c r="BHZ24" s="83"/>
      <c r="BIA24" s="83"/>
      <c r="BIB24" s="83"/>
      <c r="BIC24" s="83"/>
      <c r="BID24" s="83"/>
      <c r="BIE24" s="83"/>
      <c r="BIF24" s="83"/>
      <c r="BIG24" s="83"/>
      <c r="BIH24" s="83"/>
      <c r="BII24" s="83"/>
      <c r="BIJ24" s="83"/>
      <c r="BIK24" s="83"/>
      <c r="BIL24" s="83"/>
      <c r="BIM24" s="83"/>
      <c r="BIN24" s="83"/>
      <c r="BIO24" s="83"/>
      <c r="BIP24" s="83"/>
      <c r="BIQ24" s="83"/>
      <c r="BIR24" s="83"/>
      <c r="BIS24" s="83"/>
      <c r="BIT24" s="83"/>
      <c r="BIU24" s="83"/>
      <c r="BIV24" s="83"/>
      <c r="BIW24" s="83"/>
      <c r="BIX24" s="83"/>
      <c r="BIY24" s="83"/>
      <c r="BIZ24" s="83"/>
      <c r="BJA24" s="83"/>
      <c r="BJB24" s="83"/>
      <c r="BJC24" s="83"/>
      <c r="BJD24" s="83"/>
      <c r="BJE24" s="83"/>
      <c r="BJF24" s="83"/>
      <c r="BJG24" s="83"/>
      <c r="BJH24" s="83"/>
      <c r="BJI24" s="83"/>
      <c r="BJJ24" s="83"/>
      <c r="BJK24" s="83"/>
      <c r="BJL24" s="83"/>
      <c r="BJM24" s="83"/>
      <c r="BJN24" s="83"/>
      <c r="BJO24" s="83"/>
      <c r="BJP24" s="83"/>
      <c r="BJQ24" s="83"/>
      <c r="BJR24" s="83"/>
      <c r="BJS24" s="83"/>
      <c r="BJT24" s="83"/>
      <c r="BJU24" s="83"/>
      <c r="BJV24" s="83"/>
      <c r="BJW24" s="83"/>
      <c r="BJX24" s="83"/>
      <c r="BJY24" s="83"/>
      <c r="BJZ24" s="83"/>
      <c r="BKA24" s="83"/>
      <c r="BKB24" s="83"/>
      <c r="BKC24" s="83"/>
      <c r="BKD24" s="83"/>
      <c r="BKE24" s="83"/>
      <c r="BKF24" s="83"/>
      <c r="BKG24" s="83"/>
      <c r="BKH24" s="83"/>
      <c r="BKI24" s="83"/>
      <c r="BKJ24" s="83"/>
      <c r="BKK24" s="83"/>
      <c r="BKL24" s="83"/>
      <c r="BKM24" s="83"/>
      <c r="BKN24" s="83"/>
      <c r="BKO24" s="83"/>
      <c r="BKP24" s="83"/>
      <c r="BKQ24" s="83"/>
      <c r="BKR24" s="83"/>
      <c r="BKS24" s="83"/>
      <c r="BKT24" s="83"/>
      <c r="BKU24" s="83"/>
      <c r="BKV24" s="83"/>
      <c r="BKW24" s="83"/>
      <c r="BKX24" s="83"/>
      <c r="BKY24" s="83"/>
      <c r="BKZ24" s="83"/>
      <c r="BLA24" s="83"/>
      <c r="BLB24" s="83"/>
      <c r="BLC24" s="83"/>
      <c r="BLD24" s="83"/>
      <c r="BLE24" s="83"/>
      <c r="BLF24" s="83"/>
      <c r="BLG24" s="83"/>
      <c r="BLH24" s="83"/>
      <c r="BLI24" s="83"/>
      <c r="BLJ24" s="83"/>
      <c r="BLK24" s="83"/>
      <c r="BLL24" s="83"/>
      <c r="BLM24" s="83"/>
      <c r="BLN24" s="83"/>
      <c r="BLO24" s="83"/>
      <c r="BLP24" s="83"/>
      <c r="BLQ24" s="83"/>
      <c r="BLR24" s="83"/>
      <c r="BLS24" s="83"/>
      <c r="BLT24" s="83"/>
      <c r="BLU24" s="83"/>
      <c r="BLV24" s="83"/>
      <c r="BLW24" s="83"/>
      <c r="BLX24" s="83"/>
      <c r="BLY24" s="83"/>
      <c r="BLZ24" s="83"/>
      <c r="BMA24" s="83"/>
      <c r="BMB24" s="83"/>
      <c r="BMC24" s="83"/>
      <c r="BMD24" s="83"/>
      <c r="BME24" s="83"/>
      <c r="BMF24" s="83"/>
      <c r="BMG24" s="83"/>
      <c r="BMH24" s="83"/>
      <c r="BMI24" s="83"/>
      <c r="BMJ24" s="83"/>
      <c r="BMK24" s="83"/>
      <c r="BML24" s="83"/>
      <c r="BMM24" s="83"/>
      <c r="BMN24" s="83"/>
      <c r="BMO24" s="83"/>
      <c r="BMP24" s="83"/>
      <c r="BMQ24" s="83"/>
      <c r="BMR24" s="83"/>
      <c r="BMS24" s="83"/>
      <c r="BMT24" s="83"/>
      <c r="BMU24" s="83"/>
      <c r="BMV24" s="83"/>
      <c r="BMW24" s="83"/>
      <c r="BMX24" s="83"/>
      <c r="BMY24" s="83"/>
      <c r="BMZ24" s="83"/>
      <c r="BNA24" s="83"/>
      <c r="BNB24" s="83"/>
      <c r="BNC24" s="83"/>
      <c r="BND24" s="83"/>
      <c r="BNE24" s="83"/>
      <c r="BNF24" s="83"/>
      <c r="BNG24" s="83"/>
      <c r="BNH24" s="83"/>
      <c r="BNI24" s="83"/>
      <c r="BNJ24" s="83"/>
      <c r="BNK24" s="83"/>
      <c r="BNL24" s="83"/>
      <c r="BNM24" s="83"/>
      <c r="BNN24" s="83"/>
      <c r="BNO24" s="83"/>
      <c r="BNP24" s="83"/>
      <c r="BNQ24" s="83"/>
      <c r="BNR24" s="83"/>
      <c r="BNS24" s="83"/>
      <c r="BNT24" s="83"/>
      <c r="BNU24" s="83"/>
      <c r="BNV24" s="83"/>
      <c r="BNW24" s="83"/>
      <c r="BNX24" s="83"/>
      <c r="BNY24" s="83"/>
      <c r="BNZ24" s="83"/>
      <c r="BOA24" s="83"/>
      <c r="BOB24" s="83"/>
      <c r="BOC24" s="83"/>
      <c r="BOD24" s="83"/>
      <c r="BOE24" s="83"/>
      <c r="BOF24" s="83"/>
      <c r="BOG24" s="83"/>
      <c r="BOH24" s="83"/>
      <c r="BOI24" s="83"/>
      <c r="BOJ24" s="83"/>
      <c r="BOK24" s="83"/>
      <c r="BOL24" s="83"/>
      <c r="BOM24" s="83"/>
      <c r="BON24" s="83"/>
      <c r="BOO24" s="83"/>
      <c r="BOP24" s="83"/>
      <c r="BOQ24" s="83"/>
      <c r="BOR24" s="83"/>
      <c r="BOS24" s="83"/>
      <c r="BOT24" s="83"/>
      <c r="BOU24" s="83"/>
      <c r="BOV24" s="83"/>
      <c r="BOW24" s="83"/>
      <c r="BOX24" s="83"/>
      <c r="BOY24" s="83"/>
      <c r="BOZ24" s="83"/>
      <c r="BPA24" s="83"/>
      <c r="BPB24" s="83"/>
      <c r="BPC24" s="83"/>
      <c r="BPD24" s="83"/>
      <c r="BPE24" s="83"/>
      <c r="BPF24" s="83"/>
      <c r="BPG24" s="83"/>
      <c r="BPH24" s="83"/>
      <c r="BPI24" s="83"/>
      <c r="BPJ24" s="83"/>
      <c r="BPK24" s="83"/>
      <c r="BPL24" s="83"/>
      <c r="BPM24" s="83"/>
      <c r="BPN24" s="83"/>
      <c r="BPO24" s="83"/>
      <c r="BPP24" s="83"/>
      <c r="BPQ24" s="83"/>
      <c r="BPR24" s="83"/>
      <c r="BPS24" s="83"/>
      <c r="BPT24" s="83"/>
      <c r="BPU24" s="83"/>
      <c r="BPV24" s="83"/>
      <c r="BPW24" s="83"/>
      <c r="BPX24" s="83"/>
      <c r="BPY24" s="83"/>
      <c r="BPZ24" s="83"/>
      <c r="BQA24" s="83"/>
      <c r="BQB24" s="83"/>
      <c r="BQC24" s="83"/>
      <c r="BQD24" s="83"/>
      <c r="BQE24" s="83"/>
      <c r="BQF24" s="83"/>
      <c r="BQG24" s="83"/>
      <c r="BQH24" s="83"/>
      <c r="BQI24" s="83"/>
      <c r="BQJ24" s="83"/>
      <c r="BQK24" s="83"/>
      <c r="BQL24" s="83"/>
      <c r="BQM24" s="83"/>
      <c r="BQN24" s="83"/>
      <c r="BQO24" s="83"/>
      <c r="BQP24" s="83"/>
      <c r="BQQ24" s="83"/>
      <c r="BQR24" s="83"/>
      <c r="BQS24" s="83"/>
      <c r="BQT24" s="83"/>
      <c r="BQU24" s="83"/>
      <c r="BQV24" s="83"/>
      <c r="BQW24" s="83"/>
      <c r="BQX24" s="83"/>
      <c r="BQY24" s="83"/>
      <c r="BQZ24" s="83"/>
      <c r="BRA24" s="83"/>
      <c r="BRB24" s="83"/>
      <c r="BRC24" s="83"/>
      <c r="BRD24" s="83"/>
      <c r="BRE24" s="83"/>
      <c r="BRF24" s="83"/>
      <c r="BRG24" s="83"/>
      <c r="BRH24" s="83"/>
      <c r="BRI24" s="83"/>
      <c r="BRJ24" s="83"/>
      <c r="BRK24" s="83"/>
      <c r="BRL24" s="83"/>
      <c r="BRM24" s="83"/>
      <c r="BRN24" s="83"/>
      <c r="BRO24" s="83"/>
      <c r="BRP24" s="83"/>
      <c r="BRQ24" s="83"/>
      <c r="BRR24" s="83"/>
      <c r="BRS24" s="83"/>
      <c r="BRT24" s="83"/>
      <c r="BRU24" s="83"/>
      <c r="BRV24" s="83"/>
      <c r="BRW24" s="83"/>
      <c r="BRX24" s="83"/>
      <c r="BRY24" s="83"/>
      <c r="BRZ24" s="83"/>
      <c r="BSA24" s="83"/>
      <c r="BSB24" s="83"/>
      <c r="BSC24" s="83"/>
      <c r="BSD24" s="83"/>
      <c r="BSE24" s="83"/>
      <c r="BSF24" s="83"/>
      <c r="BSG24" s="83"/>
      <c r="BSH24" s="83"/>
      <c r="BSI24" s="83"/>
      <c r="BSJ24" s="83"/>
      <c r="BSK24" s="83"/>
      <c r="BSL24" s="83"/>
      <c r="BSM24" s="83"/>
      <c r="BSN24" s="83"/>
      <c r="BSO24" s="83"/>
      <c r="BSP24" s="83"/>
      <c r="BSQ24" s="83"/>
      <c r="BSR24" s="83"/>
      <c r="BSS24" s="83"/>
      <c r="BST24" s="83"/>
      <c r="BSU24" s="83"/>
      <c r="BSV24" s="83"/>
      <c r="BSW24" s="83"/>
      <c r="BSX24" s="83"/>
      <c r="BSY24" s="83"/>
      <c r="BSZ24" s="83"/>
      <c r="BTA24" s="83"/>
      <c r="BTB24" s="83"/>
      <c r="BTC24" s="83"/>
      <c r="BTD24" s="83"/>
      <c r="BTE24" s="83"/>
      <c r="BTF24" s="83"/>
      <c r="BTG24" s="83"/>
      <c r="BTH24" s="83"/>
      <c r="BTI24" s="83"/>
      <c r="BTJ24" s="83"/>
      <c r="BTK24" s="83"/>
      <c r="BTL24" s="83"/>
      <c r="BTM24" s="83"/>
      <c r="BTN24" s="83"/>
      <c r="BTO24" s="83"/>
      <c r="BTP24" s="83"/>
      <c r="BTQ24" s="83"/>
      <c r="BTR24" s="83"/>
      <c r="BTS24" s="83"/>
      <c r="BTT24" s="83"/>
      <c r="BTU24" s="83"/>
      <c r="BTV24" s="83"/>
      <c r="BTW24" s="83"/>
      <c r="BTX24" s="83"/>
      <c r="BTY24" s="83"/>
      <c r="BTZ24" s="83"/>
      <c r="BUA24" s="83"/>
      <c r="BUB24" s="83"/>
      <c r="BUC24" s="83"/>
      <c r="BUD24" s="83"/>
      <c r="BUE24" s="83"/>
      <c r="BUF24" s="83"/>
      <c r="BUG24" s="83"/>
      <c r="BUH24" s="83"/>
      <c r="BUI24" s="83"/>
      <c r="BUJ24" s="83"/>
      <c r="BUK24" s="83"/>
      <c r="BUL24" s="83"/>
      <c r="BUM24" s="83"/>
      <c r="BUN24" s="83"/>
      <c r="BUO24" s="83"/>
      <c r="BUP24" s="83"/>
      <c r="BUQ24" s="83"/>
      <c r="BUR24" s="83"/>
      <c r="BUS24" s="83"/>
      <c r="BUT24" s="83"/>
      <c r="BUU24" s="83"/>
      <c r="BUV24" s="83"/>
      <c r="BUW24" s="83"/>
      <c r="BUX24" s="83"/>
      <c r="BUY24" s="83"/>
      <c r="BUZ24" s="83"/>
      <c r="BVA24" s="83"/>
      <c r="BVB24" s="83"/>
      <c r="BVC24" s="83"/>
      <c r="BVD24" s="83"/>
      <c r="BVE24" s="83"/>
      <c r="BVF24" s="83"/>
      <c r="BVG24" s="83"/>
      <c r="BVH24" s="83"/>
      <c r="BVI24" s="83"/>
      <c r="BVJ24" s="83"/>
      <c r="BVK24" s="83"/>
      <c r="BVL24" s="83"/>
      <c r="BVM24" s="83"/>
      <c r="BVN24" s="83"/>
      <c r="BVO24" s="83"/>
      <c r="BVP24" s="83"/>
      <c r="BVQ24" s="83"/>
      <c r="BVR24" s="83"/>
      <c r="BVS24" s="83"/>
      <c r="BVT24" s="83"/>
      <c r="BVU24" s="83"/>
      <c r="BVV24" s="83"/>
      <c r="BVW24" s="83"/>
      <c r="BVX24" s="83"/>
      <c r="BVY24" s="83"/>
      <c r="BVZ24" s="83"/>
      <c r="BWA24" s="83"/>
      <c r="BWB24" s="83"/>
      <c r="BWC24" s="83"/>
      <c r="BWD24" s="83"/>
      <c r="BWE24" s="83"/>
      <c r="BWF24" s="83"/>
      <c r="BWG24" s="83"/>
      <c r="BWH24" s="83"/>
      <c r="BWI24" s="83"/>
      <c r="BWJ24" s="83"/>
      <c r="BWK24" s="83"/>
      <c r="BWL24" s="83"/>
      <c r="BWM24" s="83"/>
      <c r="BWN24" s="83"/>
      <c r="BWO24" s="83"/>
      <c r="BWP24" s="83"/>
      <c r="BWQ24" s="83"/>
      <c r="BWR24" s="83"/>
      <c r="BWS24" s="83"/>
      <c r="BWT24" s="83"/>
      <c r="BWU24" s="83"/>
      <c r="BWV24" s="83"/>
      <c r="BWW24" s="83"/>
      <c r="BWX24" s="83"/>
      <c r="BWY24" s="83"/>
      <c r="BWZ24" s="83"/>
      <c r="BXA24" s="83"/>
      <c r="BXB24" s="83"/>
      <c r="BXC24" s="83"/>
      <c r="BXD24" s="83"/>
      <c r="BXE24" s="83"/>
      <c r="BXF24" s="83"/>
      <c r="BXG24" s="83"/>
      <c r="BXH24" s="83"/>
      <c r="BXI24" s="83"/>
      <c r="BXJ24" s="83"/>
      <c r="BXK24" s="83"/>
      <c r="BXL24" s="83"/>
      <c r="BXM24" s="83"/>
      <c r="BXN24" s="83"/>
      <c r="BXO24" s="83"/>
      <c r="BXP24" s="83"/>
      <c r="BXQ24" s="83"/>
      <c r="BXR24" s="83"/>
      <c r="BXS24" s="83"/>
      <c r="BXT24" s="83"/>
      <c r="BXU24" s="83"/>
      <c r="BXV24" s="83"/>
      <c r="BXW24" s="83"/>
      <c r="BXX24" s="83"/>
      <c r="BXY24" s="83"/>
      <c r="BXZ24" s="83"/>
      <c r="BYA24" s="83"/>
      <c r="BYB24" s="83"/>
      <c r="BYC24" s="83"/>
      <c r="BYD24" s="83"/>
      <c r="BYE24" s="83"/>
      <c r="BYF24" s="83"/>
      <c r="BYG24" s="83"/>
      <c r="BYH24" s="83"/>
      <c r="BYI24" s="83"/>
      <c r="BYJ24" s="83"/>
      <c r="BYK24" s="83"/>
      <c r="BYL24" s="83"/>
      <c r="BYM24" s="83"/>
      <c r="BYN24" s="83"/>
      <c r="BYO24" s="83"/>
      <c r="BYP24" s="83"/>
      <c r="BYQ24" s="83"/>
      <c r="BYR24" s="83"/>
      <c r="BYS24" s="83"/>
      <c r="BYT24" s="83"/>
      <c r="BYU24" s="83"/>
      <c r="BYV24" s="83"/>
      <c r="BYW24" s="83"/>
      <c r="BYX24" s="83"/>
      <c r="BYY24" s="83"/>
      <c r="BYZ24" s="83"/>
      <c r="BZA24" s="83"/>
      <c r="BZB24" s="83"/>
      <c r="BZC24" s="83"/>
      <c r="BZD24" s="83"/>
      <c r="BZE24" s="83"/>
      <c r="BZF24" s="83"/>
      <c r="BZG24" s="83"/>
      <c r="BZH24" s="83"/>
      <c r="BZI24" s="83"/>
      <c r="BZJ24" s="83"/>
      <c r="BZK24" s="83"/>
      <c r="BZL24" s="83"/>
      <c r="BZM24" s="83"/>
      <c r="BZN24" s="83"/>
      <c r="BZO24" s="83"/>
      <c r="BZP24" s="83"/>
      <c r="BZQ24" s="83"/>
      <c r="BZR24" s="83"/>
      <c r="BZS24" s="83"/>
      <c r="BZT24" s="83"/>
      <c r="BZU24" s="83"/>
      <c r="BZV24" s="83"/>
      <c r="BZW24" s="83"/>
      <c r="BZX24" s="83"/>
      <c r="BZY24" s="83"/>
      <c r="BZZ24" s="83"/>
      <c r="CAA24" s="83"/>
      <c r="CAB24" s="83"/>
      <c r="CAC24" s="83"/>
      <c r="CAD24" s="83"/>
      <c r="CAE24" s="83"/>
      <c r="CAF24" s="83"/>
      <c r="CAG24" s="83"/>
      <c r="CAH24" s="83"/>
      <c r="CAI24" s="83"/>
      <c r="CAJ24" s="83"/>
      <c r="CAK24" s="83"/>
      <c r="CAL24" s="83"/>
      <c r="CAM24" s="83"/>
      <c r="CAN24" s="83"/>
      <c r="CAO24" s="83"/>
      <c r="CAP24" s="83"/>
      <c r="CAQ24" s="83"/>
      <c r="CAR24" s="83"/>
      <c r="CAS24" s="83"/>
      <c r="CAT24" s="83"/>
      <c r="CAU24" s="83"/>
      <c r="CAV24" s="83"/>
      <c r="CAW24" s="83"/>
      <c r="CAX24" s="83"/>
      <c r="CAY24" s="83"/>
      <c r="CAZ24" s="83"/>
      <c r="CBA24" s="83"/>
      <c r="CBB24" s="83"/>
      <c r="CBC24" s="83"/>
      <c r="CBD24" s="83"/>
      <c r="CBE24" s="83"/>
      <c r="CBF24" s="83"/>
      <c r="CBG24" s="83"/>
      <c r="CBH24" s="83"/>
      <c r="CBI24" s="83"/>
      <c r="CBJ24" s="83"/>
      <c r="CBK24" s="83"/>
      <c r="CBL24" s="83"/>
      <c r="CBM24" s="83"/>
      <c r="CBN24" s="83"/>
      <c r="CBO24" s="83"/>
      <c r="CBP24" s="83"/>
      <c r="CBQ24" s="83"/>
      <c r="CBR24" s="83"/>
      <c r="CBS24" s="83"/>
      <c r="CBT24" s="83"/>
      <c r="CBU24" s="83"/>
      <c r="CBV24" s="83"/>
      <c r="CBW24" s="83"/>
      <c r="CBX24" s="83"/>
      <c r="CBY24" s="83"/>
      <c r="CBZ24" s="83"/>
      <c r="CCA24" s="83"/>
      <c r="CCB24" s="83"/>
      <c r="CCC24" s="83"/>
      <c r="CCD24" s="83"/>
      <c r="CCE24" s="83"/>
      <c r="CCF24" s="83"/>
      <c r="CCG24" s="83"/>
      <c r="CCH24" s="83"/>
      <c r="CCI24" s="83"/>
      <c r="CCJ24" s="83"/>
      <c r="CCK24" s="83"/>
      <c r="CCL24" s="83"/>
      <c r="CCM24" s="83"/>
      <c r="CCN24" s="83"/>
      <c r="CCO24" s="83"/>
      <c r="CCP24" s="83"/>
      <c r="CCQ24" s="83"/>
      <c r="CCR24" s="83"/>
      <c r="CCS24" s="83"/>
      <c r="CCT24" s="83"/>
      <c r="CCU24" s="83"/>
      <c r="CCV24" s="83"/>
      <c r="CCW24" s="83"/>
      <c r="CCX24" s="83"/>
      <c r="CCY24" s="83"/>
      <c r="CCZ24" s="83"/>
      <c r="CDA24" s="83"/>
      <c r="CDB24" s="83"/>
      <c r="CDC24" s="83"/>
      <c r="CDD24" s="83"/>
      <c r="CDE24" s="83"/>
      <c r="CDF24" s="83"/>
      <c r="CDG24" s="83"/>
      <c r="CDH24" s="83"/>
      <c r="CDI24" s="83"/>
      <c r="CDJ24" s="83"/>
      <c r="CDK24" s="83"/>
      <c r="CDL24" s="83"/>
      <c r="CDM24" s="83"/>
      <c r="CDN24" s="83"/>
      <c r="CDO24" s="83"/>
      <c r="CDP24" s="83"/>
      <c r="CDQ24" s="83"/>
      <c r="CDR24" s="83"/>
      <c r="CDS24" s="83"/>
      <c r="CDT24" s="83"/>
      <c r="CDU24" s="83"/>
      <c r="CDV24" s="83"/>
      <c r="CDW24" s="83"/>
      <c r="CDX24" s="83"/>
      <c r="CDY24" s="83"/>
      <c r="CDZ24" s="83"/>
      <c r="CEA24" s="83"/>
      <c r="CEB24" s="83"/>
      <c r="CEC24" s="83"/>
      <c r="CED24" s="83"/>
      <c r="CEE24" s="83"/>
      <c r="CEF24" s="83"/>
      <c r="CEG24" s="83"/>
      <c r="CEH24" s="83"/>
      <c r="CEI24" s="83"/>
      <c r="CEJ24" s="83"/>
      <c r="CEK24" s="83"/>
      <c r="CEL24" s="83"/>
      <c r="CEM24" s="83"/>
      <c r="CEN24" s="83"/>
      <c r="CEO24" s="83"/>
      <c r="CEP24" s="83"/>
      <c r="CEQ24" s="83"/>
      <c r="CER24" s="83"/>
      <c r="CES24" s="83"/>
      <c r="CET24" s="83"/>
      <c r="CEU24" s="83"/>
      <c r="CEV24" s="83"/>
      <c r="CEW24" s="83"/>
      <c r="CEX24" s="83"/>
      <c r="CEY24" s="83"/>
      <c r="CEZ24" s="83"/>
      <c r="CFA24" s="83"/>
      <c r="CFB24" s="83"/>
      <c r="CFC24" s="83"/>
      <c r="CFD24" s="83"/>
      <c r="CFE24" s="83"/>
      <c r="CFF24" s="83"/>
      <c r="CFG24" s="83"/>
      <c r="CFH24" s="83"/>
      <c r="CFI24" s="83"/>
      <c r="CFJ24" s="83"/>
      <c r="CFK24" s="83"/>
      <c r="CFL24" s="83"/>
      <c r="CFM24" s="83"/>
      <c r="CFN24" s="83"/>
      <c r="CFO24" s="83"/>
      <c r="CFP24" s="83"/>
      <c r="CFQ24" s="83"/>
      <c r="CFR24" s="83"/>
      <c r="CFS24" s="83"/>
      <c r="CFT24" s="83"/>
      <c r="CFU24" s="83"/>
      <c r="CFV24" s="83"/>
      <c r="CFW24" s="83"/>
      <c r="CFX24" s="83"/>
      <c r="CFY24" s="83"/>
      <c r="CFZ24" s="83"/>
      <c r="CGA24" s="83"/>
      <c r="CGB24" s="83"/>
      <c r="CGC24" s="83"/>
      <c r="CGD24" s="83"/>
      <c r="CGE24" s="83"/>
      <c r="CGF24" s="83"/>
      <c r="CGG24" s="83"/>
      <c r="CGH24" s="83"/>
      <c r="CGI24" s="83"/>
      <c r="CGJ24" s="83"/>
      <c r="CGK24" s="83"/>
      <c r="CGL24" s="83"/>
      <c r="CGM24" s="83"/>
      <c r="CGN24" s="83"/>
      <c r="CGO24" s="83"/>
      <c r="CGP24" s="83"/>
      <c r="CGQ24" s="83"/>
      <c r="CGR24" s="83"/>
      <c r="CGS24" s="83"/>
      <c r="CGT24" s="83"/>
      <c r="CGU24" s="83"/>
      <c r="CGV24" s="83"/>
      <c r="CGW24" s="83"/>
      <c r="CGX24" s="83"/>
      <c r="CGY24" s="83"/>
      <c r="CGZ24" s="83"/>
      <c r="CHA24" s="83"/>
      <c r="CHB24" s="83"/>
      <c r="CHC24" s="83"/>
      <c r="CHD24" s="83"/>
      <c r="CHE24" s="83"/>
      <c r="CHF24" s="83"/>
      <c r="CHG24" s="83"/>
      <c r="CHH24" s="83"/>
      <c r="CHI24" s="83"/>
      <c r="CHJ24" s="83"/>
      <c r="CHK24" s="83"/>
      <c r="CHL24" s="83"/>
      <c r="CHM24" s="83"/>
      <c r="CHN24" s="83"/>
      <c r="CHO24" s="83"/>
      <c r="CHP24" s="83"/>
      <c r="CHQ24" s="83"/>
      <c r="CHR24" s="83"/>
      <c r="CHS24" s="83"/>
      <c r="CHT24" s="83"/>
      <c r="CHU24" s="83"/>
      <c r="CHV24" s="83"/>
      <c r="CHW24" s="83"/>
      <c r="CHX24" s="83"/>
      <c r="CHY24" s="83"/>
      <c r="CHZ24" s="83"/>
      <c r="CIA24" s="83"/>
      <c r="CIB24" s="83"/>
      <c r="CIC24" s="83"/>
      <c r="CID24" s="83"/>
      <c r="CIE24" s="83"/>
      <c r="CIF24" s="83"/>
      <c r="CIG24" s="83"/>
      <c r="CIH24" s="83"/>
      <c r="CII24" s="83"/>
      <c r="CIJ24" s="83"/>
      <c r="CIK24" s="83"/>
      <c r="CIL24" s="83"/>
      <c r="CIM24" s="83"/>
      <c r="CIN24" s="83"/>
      <c r="CIO24" s="83"/>
      <c r="CIP24" s="83"/>
      <c r="CIQ24" s="83"/>
      <c r="CIR24" s="83"/>
      <c r="CIS24" s="83"/>
      <c r="CIT24" s="83"/>
      <c r="CIU24" s="83"/>
      <c r="CIV24" s="83"/>
      <c r="CIW24" s="83"/>
      <c r="CIX24" s="83"/>
      <c r="CIY24" s="83"/>
      <c r="CIZ24" s="83"/>
      <c r="CJA24" s="83"/>
      <c r="CJB24" s="83"/>
      <c r="CJC24" s="83"/>
      <c r="CJD24" s="83"/>
      <c r="CJE24" s="83"/>
      <c r="CJF24" s="83"/>
      <c r="CJG24" s="83"/>
      <c r="CJH24" s="83"/>
      <c r="CJI24" s="83"/>
      <c r="CJJ24" s="83"/>
      <c r="CJK24" s="83"/>
      <c r="CJL24" s="83"/>
      <c r="CJM24" s="83"/>
      <c r="CJN24" s="83"/>
      <c r="CJO24" s="83"/>
      <c r="CJP24" s="83"/>
      <c r="CJQ24" s="83"/>
      <c r="CJR24" s="83"/>
      <c r="CJS24" s="83"/>
      <c r="CJT24" s="83"/>
      <c r="CJU24" s="83"/>
      <c r="CJV24" s="83"/>
      <c r="CJW24" s="83"/>
      <c r="CJX24" s="83"/>
      <c r="CJY24" s="83"/>
      <c r="CJZ24" s="83"/>
      <c r="CKA24" s="83"/>
      <c r="CKB24" s="83"/>
      <c r="CKC24" s="83"/>
      <c r="CKD24" s="83"/>
      <c r="CKE24" s="83"/>
      <c r="CKF24" s="83"/>
      <c r="CKG24" s="83"/>
      <c r="CKH24" s="83"/>
      <c r="CKI24" s="83"/>
      <c r="CKJ24" s="83"/>
      <c r="CKK24" s="83"/>
      <c r="CKL24" s="83"/>
      <c r="CKM24" s="83"/>
      <c r="CKN24" s="83"/>
      <c r="CKO24" s="83"/>
      <c r="CKP24" s="83"/>
      <c r="CKQ24" s="83"/>
      <c r="CKR24" s="83"/>
      <c r="CKS24" s="83"/>
      <c r="CKT24" s="83"/>
      <c r="CKU24" s="83"/>
      <c r="CKV24" s="83"/>
      <c r="CKW24" s="83"/>
      <c r="CKX24" s="83"/>
      <c r="CKY24" s="83"/>
      <c r="CKZ24" s="83"/>
      <c r="CLA24" s="83"/>
      <c r="CLB24" s="83"/>
      <c r="CLC24" s="83"/>
      <c r="CLD24" s="83"/>
      <c r="CLE24" s="83"/>
      <c r="CLF24" s="83"/>
      <c r="CLG24" s="83"/>
      <c r="CLH24" s="83"/>
      <c r="CLI24" s="83"/>
      <c r="CLJ24" s="83"/>
      <c r="CLK24" s="83"/>
      <c r="CLL24" s="83"/>
      <c r="CLM24" s="83"/>
      <c r="CLN24" s="83"/>
      <c r="CLO24" s="83"/>
      <c r="CLP24" s="83"/>
      <c r="CLQ24" s="83"/>
      <c r="CLR24" s="83"/>
      <c r="CLS24" s="83"/>
      <c r="CLT24" s="83"/>
      <c r="CLU24" s="83"/>
      <c r="CLV24" s="83"/>
      <c r="CLW24" s="83"/>
      <c r="CLX24" s="83"/>
      <c r="CLY24" s="83"/>
      <c r="CLZ24" s="83"/>
      <c r="CMA24" s="83"/>
      <c r="CMB24" s="83"/>
      <c r="CMC24" s="83"/>
      <c r="CMD24" s="83"/>
      <c r="CME24" s="83"/>
      <c r="CMF24" s="83"/>
      <c r="CMG24" s="83"/>
      <c r="CMH24" s="83"/>
      <c r="CMI24" s="83"/>
      <c r="CMJ24" s="83"/>
      <c r="CMK24" s="83"/>
      <c r="CML24" s="83"/>
      <c r="CMM24" s="83"/>
      <c r="CMN24" s="83"/>
      <c r="CMO24" s="83"/>
      <c r="CMP24" s="83"/>
      <c r="CMQ24" s="83"/>
      <c r="CMR24" s="83"/>
      <c r="CMS24" s="83"/>
      <c r="CMT24" s="83"/>
      <c r="CMU24" s="83"/>
      <c r="CMV24" s="83"/>
      <c r="CMW24" s="83"/>
      <c r="CMX24" s="83"/>
      <c r="CMY24" s="83"/>
      <c r="CMZ24" s="83"/>
      <c r="CNA24" s="83"/>
      <c r="CNB24" s="83"/>
      <c r="CNC24" s="83"/>
      <c r="CND24" s="83"/>
      <c r="CNE24" s="83"/>
      <c r="CNF24" s="83"/>
      <c r="CNG24" s="83"/>
      <c r="CNH24" s="83"/>
      <c r="CNI24" s="83"/>
      <c r="CNJ24" s="83"/>
      <c r="CNK24" s="83"/>
      <c r="CNL24" s="83"/>
      <c r="CNM24" s="83"/>
      <c r="CNN24" s="83"/>
      <c r="CNO24" s="83"/>
      <c r="CNP24" s="83"/>
      <c r="CNQ24" s="83"/>
      <c r="CNR24" s="83"/>
      <c r="CNS24" s="83"/>
      <c r="CNT24" s="83"/>
      <c r="CNU24" s="83"/>
      <c r="CNV24" s="83"/>
      <c r="CNW24" s="83"/>
      <c r="CNX24" s="83"/>
      <c r="CNY24" s="83"/>
      <c r="CNZ24" s="83"/>
      <c r="COA24" s="83"/>
      <c r="COB24" s="83"/>
      <c r="COC24" s="83"/>
      <c r="COD24" s="83"/>
      <c r="COE24" s="83"/>
      <c r="COF24" s="83"/>
      <c r="COG24" s="83"/>
      <c r="COH24" s="83"/>
      <c r="COI24" s="83"/>
      <c r="COJ24" s="83"/>
      <c r="COK24" s="83"/>
      <c r="COL24" s="83"/>
      <c r="COM24" s="83"/>
      <c r="CON24" s="83"/>
      <c r="COO24" s="83"/>
      <c r="COP24" s="83"/>
      <c r="COQ24" s="83"/>
      <c r="COR24" s="83"/>
      <c r="COS24" s="83"/>
      <c r="COT24" s="83"/>
      <c r="COU24" s="83"/>
      <c r="COV24" s="83"/>
      <c r="COW24" s="83"/>
      <c r="COX24" s="83"/>
      <c r="COY24" s="83"/>
      <c r="COZ24" s="83"/>
      <c r="CPA24" s="83"/>
      <c r="CPB24" s="83"/>
      <c r="CPC24" s="83"/>
      <c r="CPD24" s="83"/>
      <c r="CPE24" s="83"/>
      <c r="CPF24" s="83"/>
      <c r="CPG24" s="83"/>
      <c r="CPH24" s="83"/>
      <c r="CPI24" s="83"/>
      <c r="CPJ24" s="83"/>
      <c r="CPK24" s="83"/>
      <c r="CPL24" s="83"/>
      <c r="CPM24" s="83"/>
      <c r="CPN24" s="83"/>
      <c r="CPO24" s="83"/>
      <c r="CPP24" s="83"/>
      <c r="CPQ24" s="83"/>
      <c r="CPR24" s="83"/>
      <c r="CPS24" s="83"/>
      <c r="CPT24" s="83"/>
      <c r="CPU24" s="83"/>
      <c r="CPV24" s="83"/>
      <c r="CPW24" s="83"/>
      <c r="CPX24" s="83"/>
      <c r="CPY24" s="83"/>
      <c r="CPZ24" s="83"/>
      <c r="CQA24" s="83"/>
      <c r="CQB24" s="83"/>
      <c r="CQC24" s="83"/>
      <c r="CQD24" s="83"/>
      <c r="CQE24" s="83"/>
      <c r="CQF24" s="83"/>
      <c r="CQG24" s="83"/>
      <c r="CQH24" s="83"/>
      <c r="CQI24" s="83"/>
      <c r="CQJ24" s="83"/>
      <c r="CQK24" s="83"/>
      <c r="CQL24" s="83"/>
      <c r="CQM24" s="83"/>
      <c r="CQN24" s="83"/>
      <c r="CQO24" s="83"/>
      <c r="CQP24" s="83"/>
      <c r="CQQ24" s="83"/>
      <c r="CQR24" s="83"/>
      <c r="CQS24" s="83"/>
      <c r="CQT24" s="83"/>
      <c r="CQU24" s="83"/>
      <c r="CQV24" s="83"/>
      <c r="CQW24" s="83"/>
      <c r="CQX24" s="83"/>
      <c r="CQY24" s="83"/>
      <c r="CQZ24" s="83"/>
      <c r="CRA24" s="83"/>
      <c r="CRB24" s="83"/>
      <c r="CRC24" s="83"/>
      <c r="CRD24" s="83"/>
      <c r="CRE24" s="83"/>
      <c r="CRF24" s="83"/>
      <c r="CRG24" s="83"/>
      <c r="CRH24" s="83"/>
      <c r="CRI24" s="83"/>
      <c r="CRJ24" s="83"/>
      <c r="CRK24" s="83"/>
      <c r="CRL24" s="83"/>
      <c r="CRM24" s="83"/>
      <c r="CRN24" s="83"/>
      <c r="CRO24" s="83"/>
      <c r="CRP24" s="83"/>
      <c r="CRQ24" s="83"/>
      <c r="CRR24" s="83"/>
      <c r="CRS24" s="83"/>
      <c r="CRT24" s="83"/>
      <c r="CRU24" s="83"/>
      <c r="CRV24" s="83"/>
      <c r="CRW24" s="83"/>
      <c r="CRX24" s="83"/>
      <c r="CRY24" s="83"/>
      <c r="CRZ24" s="83"/>
      <c r="CSA24" s="83"/>
      <c r="CSB24" s="83"/>
      <c r="CSC24" s="83"/>
      <c r="CSD24" s="83"/>
      <c r="CSE24" s="83"/>
      <c r="CSF24" s="83"/>
      <c r="CSG24" s="83"/>
      <c r="CSH24" s="83"/>
      <c r="CSI24" s="83"/>
      <c r="CSJ24" s="83"/>
      <c r="CSK24" s="83"/>
      <c r="CSL24" s="83"/>
      <c r="CSM24" s="83"/>
      <c r="CSN24" s="83"/>
      <c r="CSO24" s="83"/>
      <c r="CSP24" s="83"/>
      <c r="CSQ24" s="83"/>
      <c r="CSR24" s="83"/>
      <c r="CSS24" s="83"/>
      <c r="CST24" s="83"/>
      <c r="CSU24" s="83"/>
      <c r="CSV24" s="83"/>
      <c r="CSW24" s="83"/>
      <c r="CSX24" s="83"/>
      <c r="CSY24" s="83"/>
      <c r="CSZ24" s="83"/>
      <c r="CTA24" s="83"/>
      <c r="CTB24" s="83"/>
      <c r="CTC24" s="83"/>
      <c r="CTD24" s="83"/>
      <c r="CTE24" s="83"/>
      <c r="CTF24" s="83"/>
      <c r="CTG24" s="83"/>
      <c r="CTH24" s="83"/>
      <c r="CTI24" s="83"/>
      <c r="CTJ24" s="83"/>
      <c r="CTK24" s="83"/>
      <c r="CTL24" s="83"/>
      <c r="CTM24" s="83"/>
      <c r="CTN24" s="83"/>
      <c r="CTO24" s="83"/>
      <c r="CTP24" s="83"/>
      <c r="CTQ24" s="83"/>
      <c r="CTR24" s="83"/>
      <c r="CTS24" s="83"/>
      <c r="CTT24" s="83"/>
      <c r="CTU24" s="83"/>
      <c r="CTV24" s="83"/>
      <c r="CTW24" s="83"/>
      <c r="CTX24" s="83"/>
      <c r="CTY24" s="83"/>
      <c r="CTZ24" s="83"/>
      <c r="CUA24" s="83"/>
      <c r="CUB24" s="83"/>
      <c r="CUC24" s="83"/>
      <c r="CUD24" s="83"/>
      <c r="CUE24" s="83"/>
      <c r="CUF24" s="83"/>
      <c r="CUG24" s="83"/>
      <c r="CUH24" s="83"/>
      <c r="CUI24" s="83"/>
      <c r="CUJ24" s="83"/>
      <c r="CUK24" s="83"/>
      <c r="CUL24" s="83"/>
      <c r="CUM24" s="83"/>
      <c r="CUN24" s="83"/>
      <c r="CUO24" s="83"/>
      <c r="CUP24" s="83"/>
      <c r="CUQ24" s="83"/>
      <c r="CUR24" s="83"/>
      <c r="CUS24" s="83"/>
      <c r="CUT24" s="83"/>
      <c r="CUU24" s="83"/>
      <c r="CUV24" s="83"/>
      <c r="CUW24" s="83"/>
      <c r="CUX24" s="83"/>
      <c r="CUY24" s="83"/>
      <c r="CUZ24" s="83"/>
      <c r="CVA24" s="83"/>
      <c r="CVB24" s="83"/>
      <c r="CVC24" s="83"/>
      <c r="CVD24" s="83"/>
      <c r="CVE24" s="83"/>
      <c r="CVF24" s="83"/>
      <c r="CVG24" s="83"/>
      <c r="CVH24" s="83"/>
      <c r="CVI24" s="83"/>
      <c r="CVJ24" s="83"/>
      <c r="CVK24" s="83"/>
      <c r="CVL24" s="83"/>
      <c r="CVM24" s="83"/>
      <c r="CVN24" s="83"/>
      <c r="CVO24" s="83"/>
      <c r="CVP24" s="83"/>
      <c r="CVQ24" s="83"/>
      <c r="CVR24" s="83"/>
      <c r="CVS24" s="83"/>
      <c r="CVT24" s="83"/>
      <c r="CVU24" s="83"/>
      <c r="CVV24" s="83"/>
      <c r="CVW24" s="83"/>
      <c r="CVX24" s="83"/>
      <c r="CVY24" s="83"/>
      <c r="CVZ24" s="83"/>
      <c r="CWA24" s="83"/>
      <c r="CWB24" s="83"/>
      <c r="CWC24" s="83"/>
      <c r="CWD24" s="83"/>
      <c r="CWE24" s="83"/>
      <c r="CWF24" s="83"/>
      <c r="CWG24" s="83"/>
      <c r="CWH24" s="83"/>
      <c r="CWI24" s="83"/>
      <c r="CWJ24" s="83"/>
      <c r="CWK24" s="83"/>
      <c r="CWL24" s="83"/>
      <c r="CWM24" s="83"/>
      <c r="CWN24" s="83"/>
      <c r="CWO24" s="83"/>
      <c r="CWP24" s="83"/>
      <c r="CWQ24" s="83"/>
      <c r="CWR24" s="83"/>
      <c r="CWS24" s="83"/>
      <c r="CWT24" s="83"/>
      <c r="CWU24" s="83"/>
      <c r="CWV24" s="83"/>
      <c r="CWW24" s="83"/>
      <c r="CWX24" s="83"/>
      <c r="CWY24" s="83"/>
      <c r="CWZ24" s="83"/>
      <c r="CXA24" s="83"/>
      <c r="CXB24" s="83"/>
      <c r="CXC24" s="83"/>
      <c r="CXD24" s="83"/>
      <c r="CXE24" s="83"/>
      <c r="CXF24" s="83"/>
      <c r="CXG24" s="83"/>
      <c r="CXH24" s="83"/>
      <c r="CXI24" s="83"/>
      <c r="CXJ24" s="83"/>
      <c r="CXK24" s="83"/>
      <c r="CXL24" s="83"/>
      <c r="CXM24" s="83"/>
      <c r="CXN24" s="83"/>
      <c r="CXO24" s="83"/>
      <c r="CXP24" s="83"/>
      <c r="CXQ24" s="83"/>
      <c r="CXR24" s="83"/>
      <c r="CXS24" s="83"/>
      <c r="CXT24" s="83"/>
      <c r="CXU24" s="83"/>
      <c r="CXV24" s="83"/>
      <c r="CXW24" s="83"/>
      <c r="CXX24" s="83"/>
      <c r="CXY24" s="83"/>
      <c r="CXZ24" s="83"/>
      <c r="CYA24" s="83"/>
      <c r="CYB24" s="83"/>
      <c r="CYC24" s="83"/>
      <c r="CYD24" s="83"/>
      <c r="CYE24" s="83"/>
      <c r="CYF24" s="83"/>
      <c r="CYG24" s="83"/>
      <c r="CYH24" s="83"/>
      <c r="CYI24" s="83"/>
      <c r="CYJ24" s="83"/>
      <c r="CYK24" s="83"/>
      <c r="CYL24" s="83"/>
      <c r="CYM24" s="83"/>
      <c r="CYN24" s="83"/>
      <c r="CYO24" s="83"/>
      <c r="CYP24" s="83"/>
      <c r="CYQ24" s="83"/>
      <c r="CYR24" s="83"/>
      <c r="CYS24" s="83"/>
      <c r="CYT24" s="83"/>
      <c r="CYU24" s="83"/>
      <c r="CYV24" s="83"/>
      <c r="CYW24" s="83"/>
      <c r="CYX24" s="83"/>
      <c r="CYY24" s="83"/>
      <c r="CYZ24" s="83"/>
      <c r="CZA24" s="83"/>
      <c r="CZB24" s="83"/>
      <c r="CZC24" s="83"/>
      <c r="CZD24" s="83"/>
      <c r="CZE24" s="83"/>
      <c r="CZF24" s="83"/>
      <c r="CZG24" s="83"/>
      <c r="CZH24" s="83"/>
      <c r="CZI24" s="83"/>
      <c r="CZJ24" s="83"/>
      <c r="CZK24" s="83"/>
      <c r="CZL24" s="83"/>
      <c r="CZM24" s="83"/>
      <c r="CZN24" s="83"/>
      <c r="CZO24" s="83"/>
      <c r="CZP24" s="83"/>
      <c r="CZQ24" s="83"/>
      <c r="CZR24" s="83"/>
      <c r="CZS24" s="83"/>
      <c r="CZT24" s="83"/>
      <c r="CZU24" s="83"/>
      <c r="CZV24" s="83"/>
      <c r="CZW24" s="83"/>
      <c r="CZX24" s="83"/>
      <c r="CZY24" s="83"/>
      <c r="CZZ24" s="83"/>
      <c r="DAA24" s="83"/>
      <c r="DAB24" s="83"/>
      <c r="DAC24" s="83"/>
      <c r="DAD24" s="83"/>
      <c r="DAE24" s="83"/>
      <c r="DAF24" s="83"/>
      <c r="DAG24" s="83"/>
      <c r="DAH24" s="83"/>
      <c r="DAI24" s="83"/>
      <c r="DAJ24" s="83"/>
      <c r="DAK24" s="83"/>
      <c r="DAL24" s="83"/>
      <c r="DAM24" s="83"/>
      <c r="DAN24" s="83"/>
      <c r="DAO24" s="83"/>
      <c r="DAP24" s="83"/>
      <c r="DAQ24" s="83"/>
      <c r="DAR24" s="83"/>
      <c r="DAS24" s="83"/>
      <c r="DAT24" s="83"/>
      <c r="DAU24" s="83"/>
      <c r="DAV24" s="83"/>
      <c r="DAW24" s="83"/>
      <c r="DAX24" s="83"/>
      <c r="DAY24" s="83"/>
      <c r="DAZ24" s="83"/>
      <c r="DBA24" s="83"/>
      <c r="DBB24" s="83"/>
      <c r="DBC24" s="83"/>
      <c r="DBD24" s="83"/>
      <c r="DBE24" s="83"/>
      <c r="DBF24" s="83"/>
      <c r="DBG24" s="83"/>
      <c r="DBH24" s="83"/>
      <c r="DBI24" s="83"/>
      <c r="DBJ24" s="83"/>
      <c r="DBK24" s="83"/>
      <c r="DBL24" s="83"/>
      <c r="DBM24" s="83"/>
      <c r="DBN24" s="83"/>
      <c r="DBO24" s="83"/>
      <c r="DBP24" s="83"/>
      <c r="DBQ24" s="83"/>
      <c r="DBR24" s="83"/>
      <c r="DBS24" s="83"/>
      <c r="DBT24" s="83"/>
      <c r="DBU24" s="83"/>
      <c r="DBV24" s="83"/>
      <c r="DBW24" s="83"/>
      <c r="DBX24" s="83"/>
      <c r="DBY24" s="83"/>
      <c r="DBZ24" s="83"/>
      <c r="DCA24" s="83"/>
      <c r="DCB24" s="83"/>
      <c r="DCC24" s="83"/>
      <c r="DCD24" s="83"/>
      <c r="DCE24" s="83"/>
      <c r="DCF24" s="83"/>
      <c r="DCG24" s="83"/>
      <c r="DCH24" s="83"/>
      <c r="DCI24" s="83"/>
      <c r="DCJ24" s="83"/>
      <c r="DCK24" s="83"/>
      <c r="DCL24" s="83"/>
      <c r="DCM24" s="83"/>
      <c r="DCN24" s="83"/>
      <c r="DCO24" s="83"/>
      <c r="DCP24" s="83"/>
      <c r="DCQ24" s="83"/>
      <c r="DCR24" s="83"/>
      <c r="DCS24" s="83"/>
      <c r="DCT24" s="83"/>
      <c r="DCU24" s="83"/>
      <c r="DCV24" s="83"/>
      <c r="DCW24" s="83"/>
      <c r="DCX24" s="83"/>
      <c r="DCY24" s="83"/>
      <c r="DCZ24" s="83"/>
      <c r="DDA24" s="83"/>
      <c r="DDB24" s="83"/>
      <c r="DDC24" s="83"/>
      <c r="DDD24" s="83"/>
      <c r="DDE24" s="83"/>
      <c r="DDF24" s="83"/>
      <c r="DDG24" s="83"/>
      <c r="DDH24" s="83"/>
      <c r="DDI24" s="83"/>
      <c r="DDJ24" s="83"/>
      <c r="DDK24" s="83"/>
      <c r="DDL24" s="83"/>
      <c r="DDM24" s="83"/>
      <c r="DDN24" s="83"/>
      <c r="DDO24" s="83"/>
      <c r="DDP24" s="83"/>
      <c r="DDQ24" s="83"/>
      <c r="DDR24" s="83"/>
      <c r="DDS24" s="83"/>
      <c r="DDT24" s="83"/>
      <c r="DDU24" s="83"/>
      <c r="DDV24" s="83"/>
      <c r="DDW24" s="83"/>
      <c r="DDX24" s="83"/>
      <c r="DDY24" s="83"/>
      <c r="DDZ24" s="83"/>
      <c r="DEA24" s="83"/>
      <c r="DEB24" s="83"/>
      <c r="DEC24" s="83"/>
      <c r="DED24" s="83"/>
      <c r="DEE24" s="83"/>
      <c r="DEF24" s="83"/>
      <c r="DEG24" s="83"/>
      <c r="DEH24" s="83"/>
      <c r="DEI24" s="83"/>
      <c r="DEJ24" s="83"/>
      <c r="DEK24" s="83"/>
      <c r="DEL24" s="83"/>
      <c r="DEM24" s="83"/>
      <c r="DEN24" s="83"/>
      <c r="DEO24" s="83"/>
      <c r="DEP24" s="83"/>
      <c r="DEQ24" s="83"/>
      <c r="DER24" s="83"/>
      <c r="DES24" s="83"/>
      <c r="DET24" s="83"/>
      <c r="DEU24" s="83"/>
      <c r="DEV24" s="83"/>
      <c r="DEW24" s="83"/>
      <c r="DEX24" s="83"/>
      <c r="DEY24" s="83"/>
      <c r="DEZ24" s="83"/>
      <c r="DFA24" s="83"/>
      <c r="DFB24" s="83"/>
      <c r="DFC24" s="83"/>
      <c r="DFD24" s="83"/>
      <c r="DFE24" s="83"/>
      <c r="DFF24" s="83"/>
      <c r="DFG24" s="83"/>
      <c r="DFH24" s="83"/>
      <c r="DFI24" s="83"/>
      <c r="DFJ24" s="83"/>
      <c r="DFK24" s="83"/>
      <c r="DFL24" s="83"/>
      <c r="DFM24" s="83"/>
      <c r="DFN24" s="83"/>
      <c r="DFO24" s="83"/>
      <c r="DFP24" s="83"/>
      <c r="DFQ24" s="83"/>
      <c r="DFR24" s="83"/>
      <c r="DFS24" s="83"/>
      <c r="DFT24" s="83"/>
      <c r="DFU24" s="83"/>
      <c r="DFV24" s="83"/>
      <c r="DFW24" s="83"/>
      <c r="DFX24" s="83"/>
      <c r="DFY24" s="83"/>
      <c r="DFZ24" s="83"/>
      <c r="DGA24" s="83"/>
      <c r="DGB24" s="83"/>
      <c r="DGC24" s="83"/>
      <c r="DGD24" s="83"/>
      <c r="DGE24" s="83"/>
      <c r="DGF24" s="83"/>
      <c r="DGG24" s="83"/>
      <c r="DGH24" s="83"/>
      <c r="DGI24" s="83"/>
      <c r="DGJ24" s="83"/>
      <c r="DGK24" s="83"/>
      <c r="DGL24" s="83"/>
      <c r="DGM24" s="83"/>
      <c r="DGN24" s="83"/>
      <c r="DGO24" s="83"/>
      <c r="DGP24" s="83"/>
      <c r="DGQ24" s="83"/>
      <c r="DGR24" s="83"/>
      <c r="DGS24" s="83"/>
      <c r="DGT24" s="83"/>
      <c r="DGU24" s="83"/>
      <c r="DGV24" s="83"/>
      <c r="DGW24" s="83"/>
      <c r="DGX24" s="83"/>
      <c r="DGY24" s="83"/>
      <c r="DGZ24" s="83"/>
      <c r="DHA24" s="83"/>
      <c r="DHB24" s="83"/>
      <c r="DHC24" s="83"/>
      <c r="DHD24" s="83"/>
      <c r="DHE24" s="83"/>
      <c r="DHF24" s="83"/>
      <c r="DHG24" s="83"/>
      <c r="DHH24" s="83"/>
      <c r="DHI24" s="83"/>
      <c r="DHJ24" s="83"/>
      <c r="DHK24" s="83"/>
      <c r="DHL24" s="83"/>
      <c r="DHM24" s="83"/>
      <c r="DHN24" s="83"/>
      <c r="DHO24" s="83"/>
      <c r="DHP24" s="83"/>
      <c r="DHQ24" s="83"/>
      <c r="DHR24" s="83"/>
      <c r="DHS24" s="83"/>
      <c r="DHT24" s="83"/>
      <c r="DHU24" s="83"/>
      <c r="DHV24" s="83"/>
      <c r="DHW24" s="83"/>
      <c r="DHX24" s="83"/>
      <c r="DHY24" s="83"/>
      <c r="DHZ24" s="83"/>
      <c r="DIA24" s="83"/>
      <c r="DIB24" s="83"/>
      <c r="DIC24" s="83"/>
      <c r="DID24" s="83"/>
      <c r="DIE24" s="83"/>
      <c r="DIF24" s="83"/>
      <c r="DIG24" s="83"/>
      <c r="DIH24" s="83"/>
      <c r="DII24" s="83"/>
      <c r="DIJ24" s="83"/>
      <c r="DIK24" s="83"/>
      <c r="DIL24" s="83"/>
      <c r="DIM24" s="83"/>
      <c r="DIN24" s="83"/>
      <c r="DIO24" s="83"/>
      <c r="DIP24" s="83"/>
      <c r="DIQ24" s="83"/>
      <c r="DIR24" s="83"/>
      <c r="DIS24" s="83"/>
      <c r="DIT24" s="83"/>
      <c r="DIU24" s="83"/>
      <c r="DIV24" s="83"/>
      <c r="DIW24" s="83"/>
      <c r="DIX24" s="83"/>
      <c r="DIY24" s="83"/>
      <c r="DIZ24" s="83"/>
      <c r="DJA24" s="83"/>
      <c r="DJB24" s="83"/>
      <c r="DJC24" s="83"/>
      <c r="DJD24" s="83"/>
      <c r="DJE24" s="83"/>
      <c r="DJF24" s="83"/>
      <c r="DJG24" s="83"/>
      <c r="DJH24" s="83"/>
      <c r="DJI24" s="83"/>
      <c r="DJJ24" s="83"/>
      <c r="DJK24" s="83"/>
      <c r="DJL24" s="83"/>
      <c r="DJM24" s="83"/>
      <c r="DJN24" s="83"/>
      <c r="DJO24" s="83"/>
      <c r="DJP24" s="83"/>
      <c r="DJQ24" s="83"/>
      <c r="DJR24" s="83"/>
      <c r="DJS24" s="83"/>
      <c r="DJT24" s="83"/>
      <c r="DJU24" s="83"/>
      <c r="DJV24" s="83"/>
      <c r="DJW24" s="83"/>
      <c r="DJX24" s="83"/>
      <c r="DJY24" s="83"/>
      <c r="DJZ24" s="83"/>
      <c r="DKA24" s="83"/>
      <c r="DKB24" s="83"/>
      <c r="DKC24" s="83"/>
      <c r="DKD24" s="83"/>
      <c r="DKE24" s="83"/>
      <c r="DKF24" s="83"/>
      <c r="DKG24" s="83"/>
      <c r="DKH24" s="83"/>
      <c r="DKI24" s="83"/>
      <c r="DKJ24" s="83"/>
      <c r="DKK24" s="83"/>
      <c r="DKL24" s="83"/>
      <c r="DKM24" s="83"/>
      <c r="DKN24" s="83"/>
      <c r="DKO24" s="83"/>
      <c r="DKP24" s="83"/>
      <c r="DKQ24" s="83"/>
      <c r="DKR24" s="83"/>
      <c r="DKS24" s="83"/>
      <c r="DKT24" s="83"/>
      <c r="DKU24" s="83"/>
      <c r="DKV24" s="83"/>
      <c r="DKW24" s="83"/>
      <c r="DKX24" s="83"/>
      <c r="DKY24" s="83"/>
      <c r="DKZ24" s="83"/>
      <c r="DLA24" s="83"/>
      <c r="DLB24" s="83"/>
      <c r="DLC24" s="83"/>
      <c r="DLD24" s="83"/>
      <c r="DLE24" s="83"/>
      <c r="DLF24" s="83"/>
      <c r="DLG24" s="83"/>
      <c r="DLH24" s="83"/>
      <c r="DLI24" s="83"/>
      <c r="DLJ24" s="83"/>
      <c r="DLK24" s="83"/>
      <c r="DLL24" s="83"/>
      <c r="DLM24" s="83"/>
      <c r="DLN24" s="83"/>
      <c r="DLO24" s="83"/>
      <c r="DLP24" s="83"/>
      <c r="DLQ24" s="83"/>
      <c r="DLR24" s="83"/>
      <c r="DLS24" s="83"/>
      <c r="DLT24" s="83"/>
      <c r="DLU24" s="83"/>
      <c r="DLV24" s="83"/>
      <c r="DLW24" s="83"/>
      <c r="DLX24" s="83"/>
      <c r="DLY24" s="83"/>
      <c r="DLZ24" s="83"/>
      <c r="DMA24" s="83"/>
      <c r="DMB24" s="83"/>
      <c r="DMC24" s="83"/>
      <c r="DMD24" s="83"/>
      <c r="DME24" s="83"/>
      <c r="DMF24" s="83"/>
      <c r="DMG24" s="83"/>
      <c r="DMH24" s="83"/>
      <c r="DMI24" s="83"/>
      <c r="DMJ24" s="83"/>
      <c r="DMK24" s="83"/>
      <c r="DML24" s="83"/>
      <c r="DMM24" s="83"/>
      <c r="DMN24" s="83"/>
      <c r="DMO24" s="83"/>
      <c r="DMP24" s="83"/>
      <c r="DMQ24" s="83"/>
      <c r="DMR24" s="83"/>
      <c r="DMS24" s="83"/>
      <c r="DMT24" s="83"/>
      <c r="DMU24" s="83"/>
      <c r="DMV24" s="83"/>
      <c r="DMW24" s="83"/>
      <c r="DMX24" s="83"/>
      <c r="DMY24" s="83"/>
      <c r="DMZ24" s="83"/>
      <c r="DNA24" s="83"/>
      <c r="DNB24" s="83"/>
      <c r="DNC24" s="83"/>
      <c r="DND24" s="83"/>
      <c r="DNE24" s="83"/>
      <c r="DNF24" s="83"/>
      <c r="DNG24" s="83"/>
      <c r="DNH24" s="83"/>
      <c r="DNI24" s="83"/>
      <c r="DNJ24" s="83"/>
      <c r="DNK24" s="83"/>
      <c r="DNL24" s="83"/>
      <c r="DNM24" s="83"/>
      <c r="DNN24" s="83"/>
      <c r="DNO24" s="83"/>
      <c r="DNP24" s="83"/>
      <c r="DNQ24" s="83"/>
      <c r="DNR24" s="83"/>
      <c r="DNS24" s="83"/>
      <c r="DNT24" s="83"/>
      <c r="DNU24" s="83"/>
      <c r="DNV24" s="83"/>
      <c r="DNW24" s="83"/>
      <c r="DNX24" s="83"/>
      <c r="DNY24" s="83"/>
      <c r="DNZ24" s="83"/>
      <c r="DOA24" s="83"/>
      <c r="DOB24" s="83"/>
      <c r="DOC24" s="83"/>
      <c r="DOD24" s="83"/>
      <c r="DOE24" s="83"/>
      <c r="DOF24" s="83"/>
      <c r="DOG24" s="83"/>
      <c r="DOH24" s="83"/>
      <c r="DOI24" s="83"/>
      <c r="DOJ24" s="83"/>
      <c r="DOK24" s="83"/>
      <c r="DOL24" s="83"/>
      <c r="DOM24" s="83"/>
      <c r="DON24" s="83"/>
      <c r="DOO24" s="83"/>
      <c r="DOP24" s="83"/>
      <c r="DOQ24" s="83"/>
      <c r="DOR24" s="83"/>
      <c r="DOS24" s="83"/>
      <c r="DOT24" s="83"/>
      <c r="DOU24" s="83"/>
      <c r="DOV24" s="83"/>
      <c r="DOW24" s="83"/>
      <c r="DOX24" s="83"/>
      <c r="DOY24" s="83"/>
      <c r="DOZ24" s="83"/>
      <c r="DPA24" s="83"/>
      <c r="DPB24" s="83"/>
      <c r="DPC24" s="83"/>
      <c r="DPD24" s="83"/>
      <c r="DPE24" s="83"/>
      <c r="DPF24" s="83"/>
      <c r="DPG24" s="83"/>
      <c r="DPH24" s="83"/>
      <c r="DPI24" s="83"/>
      <c r="DPJ24" s="83"/>
      <c r="DPK24" s="83"/>
      <c r="DPL24" s="83"/>
      <c r="DPM24" s="83"/>
      <c r="DPN24" s="83"/>
      <c r="DPO24" s="83"/>
      <c r="DPP24" s="83"/>
      <c r="DPQ24" s="83"/>
      <c r="DPR24" s="83"/>
      <c r="DPS24" s="83"/>
      <c r="DPT24" s="83"/>
      <c r="DPU24" s="83"/>
      <c r="DPV24" s="83"/>
      <c r="DPW24" s="83"/>
      <c r="DPX24" s="83"/>
      <c r="DPY24" s="83"/>
      <c r="DPZ24" s="83"/>
      <c r="DQA24" s="83"/>
      <c r="DQB24" s="83"/>
      <c r="DQC24" s="83"/>
      <c r="DQD24" s="83"/>
      <c r="DQE24" s="83"/>
      <c r="DQF24" s="83"/>
      <c r="DQG24" s="83"/>
      <c r="DQH24" s="83"/>
      <c r="DQI24" s="83"/>
      <c r="DQJ24" s="83"/>
      <c r="DQK24" s="83"/>
      <c r="DQL24" s="83"/>
      <c r="DQM24" s="83"/>
      <c r="DQN24" s="83"/>
      <c r="DQO24" s="83"/>
      <c r="DQP24" s="83"/>
      <c r="DQQ24" s="83"/>
      <c r="DQR24" s="83"/>
      <c r="DQS24" s="83"/>
      <c r="DQT24" s="83"/>
      <c r="DQU24" s="83"/>
      <c r="DQV24" s="83"/>
      <c r="DQW24" s="83"/>
      <c r="DQX24" s="83"/>
      <c r="DQY24" s="83"/>
      <c r="DQZ24" s="83"/>
      <c r="DRA24" s="83"/>
      <c r="DRB24" s="83"/>
      <c r="DRC24" s="83"/>
      <c r="DRD24" s="83"/>
      <c r="DRE24" s="83"/>
      <c r="DRF24" s="83"/>
      <c r="DRG24" s="83"/>
      <c r="DRH24" s="83"/>
      <c r="DRI24" s="83"/>
      <c r="DRJ24" s="83"/>
      <c r="DRK24" s="83"/>
      <c r="DRL24" s="83"/>
      <c r="DRM24" s="83"/>
      <c r="DRN24" s="83"/>
      <c r="DRO24" s="83"/>
      <c r="DRP24" s="83"/>
      <c r="DRQ24" s="83"/>
      <c r="DRR24" s="83"/>
      <c r="DRS24" s="83"/>
      <c r="DRT24" s="83"/>
      <c r="DRU24" s="83"/>
      <c r="DRV24" s="83"/>
      <c r="DRW24" s="83"/>
      <c r="DRX24" s="83"/>
      <c r="DRY24" s="83"/>
      <c r="DRZ24" s="83"/>
      <c r="DSA24" s="83"/>
      <c r="DSB24" s="83"/>
      <c r="DSC24" s="83"/>
      <c r="DSD24" s="83"/>
      <c r="DSE24" s="83"/>
      <c r="DSF24" s="83"/>
      <c r="DSG24" s="83"/>
      <c r="DSH24" s="83"/>
      <c r="DSI24" s="83"/>
      <c r="DSJ24" s="83"/>
      <c r="DSK24" s="83"/>
      <c r="DSL24" s="83"/>
      <c r="DSM24" s="83"/>
      <c r="DSN24" s="83"/>
      <c r="DSO24" s="83"/>
      <c r="DSP24" s="83"/>
      <c r="DSQ24" s="83"/>
      <c r="DSR24" s="83"/>
      <c r="DSS24" s="83"/>
      <c r="DST24" s="83"/>
      <c r="DSU24" s="83"/>
      <c r="DSV24" s="83"/>
      <c r="DSW24" s="83"/>
      <c r="DSX24" s="83"/>
      <c r="DSY24" s="83"/>
      <c r="DSZ24" s="83"/>
      <c r="DTA24" s="83"/>
      <c r="DTB24" s="83"/>
      <c r="DTC24" s="83"/>
      <c r="DTD24" s="83"/>
      <c r="DTE24" s="83"/>
      <c r="DTF24" s="83"/>
      <c r="DTG24" s="83"/>
      <c r="DTH24" s="83"/>
      <c r="DTI24" s="83"/>
      <c r="DTJ24" s="83"/>
      <c r="DTK24" s="83"/>
      <c r="DTL24" s="83"/>
      <c r="DTM24" s="83"/>
      <c r="DTN24" s="83"/>
      <c r="DTO24" s="83"/>
      <c r="DTP24" s="83"/>
      <c r="DTQ24" s="83"/>
      <c r="DTR24" s="83"/>
      <c r="DTS24" s="83"/>
      <c r="DTT24" s="83"/>
      <c r="DTU24" s="83"/>
      <c r="DTV24" s="83"/>
      <c r="DTW24" s="83"/>
      <c r="DTX24" s="83"/>
      <c r="DTY24" s="83"/>
      <c r="DTZ24" s="83"/>
      <c r="DUA24" s="83"/>
      <c r="DUB24" s="83"/>
      <c r="DUC24" s="83"/>
      <c r="DUD24" s="83"/>
      <c r="DUE24" s="83"/>
      <c r="DUF24" s="83"/>
      <c r="DUG24" s="83"/>
      <c r="DUH24" s="83"/>
      <c r="DUI24" s="83"/>
      <c r="DUJ24" s="83"/>
      <c r="DUK24" s="83"/>
      <c r="DUL24" s="83"/>
      <c r="DUM24" s="83"/>
      <c r="DUN24" s="83"/>
      <c r="DUO24" s="83"/>
      <c r="DUP24" s="83"/>
      <c r="DUQ24" s="83"/>
      <c r="DUR24" s="83"/>
      <c r="DUS24" s="83"/>
      <c r="DUT24" s="83"/>
      <c r="DUU24" s="83"/>
      <c r="DUV24" s="83"/>
      <c r="DUW24" s="83"/>
      <c r="DUX24" s="83"/>
      <c r="DUY24" s="83"/>
      <c r="DUZ24" s="83"/>
      <c r="DVA24" s="83"/>
      <c r="DVB24" s="83"/>
      <c r="DVC24" s="83"/>
      <c r="DVD24" s="83"/>
      <c r="DVE24" s="83"/>
      <c r="DVF24" s="83"/>
      <c r="DVG24" s="83"/>
      <c r="DVH24" s="83"/>
      <c r="DVI24" s="83"/>
      <c r="DVJ24" s="83"/>
      <c r="DVK24" s="83"/>
      <c r="DVL24" s="83"/>
      <c r="DVM24" s="83"/>
      <c r="DVN24" s="83"/>
      <c r="DVO24" s="83"/>
      <c r="DVP24" s="83"/>
      <c r="DVQ24" s="83"/>
      <c r="DVR24" s="83"/>
      <c r="DVS24" s="83"/>
      <c r="DVT24" s="83"/>
      <c r="DVU24" s="83"/>
      <c r="DVV24" s="83"/>
      <c r="DVW24" s="83"/>
      <c r="DVX24" s="83"/>
      <c r="DVY24" s="83"/>
      <c r="DVZ24" s="83"/>
      <c r="DWA24" s="83"/>
      <c r="DWB24" s="83"/>
      <c r="DWC24" s="83"/>
      <c r="DWD24" s="83"/>
      <c r="DWE24" s="83"/>
      <c r="DWF24" s="83"/>
      <c r="DWG24" s="83"/>
      <c r="DWH24" s="83"/>
      <c r="DWI24" s="83"/>
      <c r="DWJ24" s="83"/>
      <c r="DWK24" s="83"/>
      <c r="DWL24" s="83"/>
      <c r="DWM24" s="83"/>
      <c r="DWN24" s="83"/>
      <c r="DWO24" s="83"/>
      <c r="DWP24" s="83"/>
      <c r="DWQ24" s="83"/>
      <c r="DWR24" s="83"/>
      <c r="DWS24" s="83"/>
      <c r="DWT24" s="83"/>
      <c r="DWU24" s="83"/>
      <c r="DWV24" s="83"/>
      <c r="DWW24" s="83"/>
      <c r="DWX24" s="83"/>
      <c r="DWY24" s="83"/>
      <c r="DWZ24" s="83"/>
      <c r="DXA24" s="83"/>
      <c r="DXB24" s="83"/>
      <c r="DXC24" s="83"/>
      <c r="DXD24" s="83"/>
      <c r="DXE24" s="83"/>
      <c r="DXF24" s="83"/>
      <c r="DXG24" s="83"/>
      <c r="DXH24" s="83"/>
      <c r="DXI24" s="83"/>
      <c r="DXJ24" s="83"/>
      <c r="DXK24" s="83"/>
      <c r="DXL24" s="83"/>
      <c r="DXM24" s="83"/>
      <c r="DXN24" s="83"/>
      <c r="DXO24" s="83"/>
      <c r="DXP24" s="83"/>
      <c r="DXQ24" s="83"/>
      <c r="DXR24" s="83"/>
      <c r="DXS24" s="83"/>
      <c r="DXT24" s="83"/>
      <c r="DXU24" s="83"/>
      <c r="DXV24" s="83"/>
      <c r="DXW24" s="83"/>
      <c r="DXX24" s="83"/>
      <c r="DXY24" s="83"/>
      <c r="DXZ24" s="83"/>
      <c r="DYA24" s="83"/>
      <c r="DYB24" s="83"/>
      <c r="DYC24" s="83"/>
      <c r="DYD24" s="83"/>
      <c r="DYE24" s="83"/>
      <c r="DYF24" s="83"/>
      <c r="DYG24" s="83"/>
      <c r="DYH24" s="83"/>
      <c r="DYI24" s="83"/>
      <c r="DYJ24" s="83"/>
      <c r="DYK24" s="83"/>
      <c r="DYL24" s="83"/>
      <c r="DYM24" s="83"/>
      <c r="DYN24" s="83"/>
      <c r="DYO24" s="83"/>
      <c r="DYP24" s="83"/>
      <c r="DYQ24" s="83"/>
      <c r="DYR24" s="83"/>
      <c r="DYS24" s="83"/>
      <c r="DYT24" s="83"/>
      <c r="DYU24" s="83"/>
      <c r="DYV24" s="83"/>
      <c r="DYW24" s="83"/>
      <c r="DYX24" s="83"/>
      <c r="DYY24" s="83"/>
      <c r="DYZ24" s="83"/>
      <c r="DZA24" s="83"/>
      <c r="DZB24" s="83"/>
      <c r="DZC24" s="83"/>
      <c r="DZD24" s="83"/>
      <c r="DZE24" s="83"/>
      <c r="DZF24" s="83"/>
      <c r="DZG24" s="83"/>
      <c r="DZH24" s="83"/>
      <c r="DZI24" s="83"/>
      <c r="DZJ24" s="83"/>
      <c r="DZK24" s="83"/>
      <c r="DZL24" s="83"/>
      <c r="DZM24" s="83"/>
      <c r="DZN24" s="83"/>
      <c r="DZO24" s="83"/>
      <c r="DZP24" s="83"/>
      <c r="DZQ24" s="83"/>
      <c r="DZR24" s="83"/>
      <c r="DZS24" s="83"/>
      <c r="DZT24" s="83"/>
      <c r="DZU24" s="83"/>
      <c r="DZV24" s="83"/>
      <c r="DZW24" s="83"/>
      <c r="DZX24" s="83"/>
      <c r="DZY24" s="83"/>
      <c r="DZZ24" s="83"/>
      <c r="EAA24" s="83"/>
      <c r="EAB24" s="83"/>
      <c r="EAC24" s="83"/>
      <c r="EAD24" s="83"/>
      <c r="EAE24" s="83"/>
      <c r="EAF24" s="83"/>
      <c r="EAG24" s="83"/>
      <c r="EAH24" s="83"/>
      <c r="EAI24" s="83"/>
      <c r="EAJ24" s="83"/>
      <c r="EAK24" s="83"/>
      <c r="EAL24" s="83"/>
      <c r="EAM24" s="83"/>
      <c r="EAN24" s="83"/>
      <c r="EAO24" s="83"/>
      <c r="EAP24" s="83"/>
      <c r="EAQ24" s="83"/>
      <c r="EAR24" s="83"/>
      <c r="EAS24" s="83"/>
      <c r="EAT24" s="83"/>
      <c r="EAU24" s="83"/>
      <c r="EAV24" s="83"/>
      <c r="EAW24" s="83"/>
      <c r="EAX24" s="83"/>
      <c r="EAY24" s="83"/>
      <c r="EAZ24" s="83"/>
      <c r="EBA24" s="83"/>
      <c r="EBB24" s="83"/>
      <c r="EBC24" s="83"/>
      <c r="EBD24" s="83"/>
      <c r="EBE24" s="83"/>
      <c r="EBF24" s="83"/>
      <c r="EBG24" s="83"/>
      <c r="EBH24" s="83"/>
      <c r="EBI24" s="83"/>
      <c r="EBJ24" s="83"/>
      <c r="EBK24" s="83"/>
      <c r="EBL24" s="83"/>
      <c r="EBM24" s="83"/>
      <c r="EBN24" s="83"/>
      <c r="EBO24" s="83"/>
      <c r="EBP24" s="83"/>
      <c r="EBQ24" s="83"/>
      <c r="EBR24" s="83"/>
      <c r="EBS24" s="83"/>
      <c r="EBT24" s="83"/>
      <c r="EBU24" s="83"/>
      <c r="EBV24" s="83"/>
      <c r="EBW24" s="83"/>
      <c r="EBX24" s="83"/>
      <c r="EBY24" s="83"/>
      <c r="EBZ24" s="83"/>
      <c r="ECA24" s="83"/>
      <c r="ECB24" s="83"/>
      <c r="ECC24" s="83"/>
      <c r="ECD24" s="83"/>
      <c r="ECE24" s="83"/>
      <c r="ECF24" s="83"/>
      <c r="ECG24" s="83"/>
      <c r="ECH24" s="83"/>
      <c r="ECI24" s="83"/>
      <c r="ECJ24" s="83"/>
      <c r="ECK24" s="83"/>
      <c r="ECL24" s="83"/>
      <c r="ECM24" s="83"/>
      <c r="ECN24" s="83"/>
      <c r="ECO24" s="83"/>
      <c r="ECP24" s="83"/>
      <c r="ECQ24" s="83"/>
      <c r="ECR24" s="83"/>
      <c r="ECS24" s="83"/>
      <c r="ECT24" s="83"/>
      <c r="ECU24" s="83"/>
      <c r="ECV24" s="83"/>
      <c r="ECW24" s="83"/>
      <c r="ECX24" s="83"/>
      <c r="ECY24" s="83"/>
      <c r="ECZ24" s="83"/>
      <c r="EDA24" s="83"/>
      <c r="EDB24" s="83"/>
      <c r="EDC24" s="83"/>
      <c r="EDD24" s="83"/>
      <c r="EDE24" s="83"/>
      <c r="EDF24" s="83"/>
      <c r="EDG24" s="83"/>
      <c r="EDH24" s="83"/>
      <c r="EDI24" s="83"/>
      <c r="EDJ24" s="83"/>
      <c r="EDK24" s="83"/>
      <c r="EDL24" s="83"/>
      <c r="EDM24" s="83"/>
      <c r="EDN24" s="83"/>
      <c r="EDO24" s="83"/>
      <c r="EDP24" s="83"/>
      <c r="EDQ24" s="83"/>
      <c r="EDR24" s="83"/>
      <c r="EDS24" s="83"/>
      <c r="EDT24" s="83"/>
      <c r="EDU24" s="83"/>
      <c r="EDV24" s="83"/>
      <c r="EDW24" s="83"/>
      <c r="EDX24" s="83"/>
      <c r="EDY24" s="83"/>
      <c r="EDZ24" s="83"/>
      <c r="EEA24" s="83"/>
      <c r="EEB24" s="83"/>
      <c r="EEC24" s="83"/>
      <c r="EED24" s="83"/>
      <c r="EEE24" s="83"/>
      <c r="EEF24" s="83"/>
      <c r="EEG24" s="83"/>
      <c r="EEH24" s="83"/>
      <c r="EEI24" s="83"/>
      <c r="EEJ24" s="83"/>
      <c r="EEK24" s="83"/>
      <c r="EEL24" s="83"/>
      <c r="EEM24" s="83"/>
      <c r="EEN24" s="83"/>
      <c r="EEO24" s="83"/>
      <c r="EEP24" s="83"/>
      <c r="EEQ24" s="83"/>
      <c r="EER24" s="83"/>
      <c r="EES24" s="83"/>
      <c r="EET24" s="83"/>
      <c r="EEU24" s="83"/>
      <c r="EEV24" s="83"/>
      <c r="EEW24" s="83"/>
      <c r="EEX24" s="83"/>
      <c r="EEY24" s="83"/>
      <c r="EEZ24" s="83"/>
      <c r="EFA24" s="83"/>
      <c r="EFB24" s="83"/>
      <c r="EFC24" s="83"/>
      <c r="EFD24" s="83"/>
      <c r="EFE24" s="83"/>
      <c r="EFF24" s="83"/>
      <c r="EFG24" s="83"/>
      <c r="EFH24" s="83"/>
      <c r="EFI24" s="83"/>
      <c r="EFJ24" s="83"/>
      <c r="EFK24" s="83"/>
      <c r="EFL24" s="83"/>
      <c r="EFM24" s="83"/>
      <c r="EFN24" s="83"/>
      <c r="EFO24" s="83"/>
      <c r="EFP24" s="83"/>
      <c r="EFQ24" s="83"/>
      <c r="EFR24" s="83"/>
      <c r="EFS24" s="83"/>
      <c r="EFT24" s="83"/>
      <c r="EFU24" s="83"/>
      <c r="EFV24" s="83"/>
      <c r="EFW24" s="83"/>
      <c r="EFX24" s="83"/>
      <c r="EFY24" s="83"/>
      <c r="EFZ24" s="83"/>
      <c r="EGA24" s="83"/>
      <c r="EGB24" s="83"/>
      <c r="EGC24" s="83"/>
      <c r="EGD24" s="83"/>
      <c r="EGE24" s="83"/>
      <c r="EGF24" s="83"/>
      <c r="EGG24" s="83"/>
      <c r="EGH24" s="83"/>
      <c r="EGI24" s="83"/>
      <c r="EGJ24" s="83"/>
      <c r="EGK24" s="83"/>
      <c r="EGL24" s="83"/>
      <c r="EGM24" s="83"/>
      <c r="EGN24" s="83"/>
      <c r="EGO24" s="83"/>
      <c r="EGP24" s="83"/>
      <c r="EGQ24" s="83"/>
      <c r="EGR24" s="83"/>
      <c r="EGS24" s="83"/>
      <c r="EGT24" s="83"/>
      <c r="EGU24" s="83"/>
      <c r="EGV24" s="83"/>
      <c r="EGW24" s="83"/>
      <c r="EGX24" s="83"/>
      <c r="EGY24" s="83"/>
      <c r="EGZ24" s="83"/>
      <c r="EHA24" s="83"/>
      <c r="EHB24" s="83"/>
      <c r="EHC24" s="83"/>
      <c r="EHD24" s="83"/>
      <c r="EHE24" s="83"/>
      <c r="EHF24" s="83"/>
      <c r="EHG24" s="83"/>
      <c r="EHH24" s="83"/>
      <c r="EHI24" s="83"/>
      <c r="EHJ24" s="83"/>
      <c r="EHK24" s="83"/>
      <c r="EHL24" s="83"/>
      <c r="EHM24" s="83"/>
      <c r="EHN24" s="83"/>
      <c r="EHO24" s="83"/>
      <c r="EHP24" s="83"/>
      <c r="EHQ24" s="83"/>
      <c r="EHR24" s="83"/>
      <c r="EHS24" s="83"/>
      <c r="EHT24" s="83"/>
      <c r="EHU24" s="83"/>
      <c r="EHV24" s="83"/>
      <c r="EHW24" s="83"/>
      <c r="EHX24" s="83"/>
      <c r="EHY24" s="83"/>
      <c r="EHZ24" s="83"/>
      <c r="EIA24" s="83"/>
      <c r="EIB24" s="83"/>
      <c r="EIC24" s="83"/>
      <c r="EID24" s="83"/>
      <c r="EIE24" s="83"/>
      <c r="EIF24" s="83"/>
      <c r="EIG24" s="83"/>
      <c r="EIH24" s="83"/>
      <c r="EII24" s="83"/>
      <c r="EIJ24" s="83"/>
      <c r="EIK24" s="83"/>
      <c r="EIL24" s="83"/>
      <c r="EIM24" s="83"/>
      <c r="EIN24" s="83"/>
      <c r="EIO24" s="83"/>
      <c r="EIP24" s="83"/>
      <c r="EIQ24" s="83"/>
      <c r="EIR24" s="83"/>
      <c r="EIS24" s="83"/>
      <c r="EIT24" s="83"/>
      <c r="EIU24" s="83"/>
      <c r="EIV24" s="83"/>
      <c r="EIW24" s="83"/>
      <c r="EIX24" s="83"/>
      <c r="EIY24" s="83"/>
      <c r="EIZ24" s="83"/>
      <c r="EJA24" s="83"/>
      <c r="EJB24" s="83"/>
      <c r="EJC24" s="83"/>
      <c r="EJD24" s="83"/>
      <c r="EJE24" s="83"/>
      <c r="EJF24" s="83"/>
      <c r="EJG24" s="83"/>
      <c r="EJH24" s="83"/>
      <c r="EJI24" s="83"/>
      <c r="EJJ24" s="83"/>
      <c r="EJK24" s="83"/>
      <c r="EJL24" s="83"/>
      <c r="EJM24" s="83"/>
      <c r="EJN24" s="83"/>
      <c r="EJO24" s="83"/>
      <c r="EJP24" s="83"/>
      <c r="EJQ24" s="83"/>
      <c r="EJR24" s="83"/>
      <c r="EJS24" s="83"/>
      <c r="EJT24" s="83"/>
      <c r="EJU24" s="83"/>
      <c r="EJV24" s="83"/>
      <c r="EJW24" s="83"/>
      <c r="EJX24" s="83"/>
      <c r="EJY24" s="83"/>
      <c r="EJZ24" s="83"/>
      <c r="EKA24" s="83"/>
      <c r="EKB24" s="83"/>
      <c r="EKC24" s="83"/>
      <c r="EKD24" s="83"/>
      <c r="EKE24" s="83"/>
      <c r="EKF24" s="83"/>
      <c r="EKG24" s="83"/>
      <c r="EKH24" s="83"/>
      <c r="EKI24" s="83"/>
      <c r="EKJ24" s="83"/>
      <c r="EKK24" s="83"/>
      <c r="EKL24" s="83"/>
      <c r="EKM24" s="83"/>
      <c r="EKN24" s="83"/>
      <c r="EKO24" s="83"/>
      <c r="EKP24" s="83"/>
      <c r="EKQ24" s="83"/>
      <c r="EKR24" s="83"/>
      <c r="EKS24" s="83"/>
      <c r="EKT24" s="83"/>
      <c r="EKU24" s="83"/>
      <c r="EKV24" s="83"/>
      <c r="EKW24" s="83"/>
      <c r="EKX24" s="83"/>
      <c r="EKY24" s="83"/>
      <c r="EKZ24" s="83"/>
      <c r="ELA24" s="83"/>
      <c r="ELB24" s="83"/>
      <c r="ELC24" s="83"/>
      <c r="ELD24" s="83"/>
      <c r="ELE24" s="83"/>
      <c r="ELF24" s="83"/>
      <c r="ELG24" s="83"/>
      <c r="ELH24" s="83"/>
      <c r="ELI24" s="83"/>
      <c r="ELJ24" s="83"/>
      <c r="ELK24" s="83"/>
      <c r="ELL24" s="83"/>
      <c r="ELM24" s="83"/>
      <c r="ELN24" s="83"/>
      <c r="ELO24" s="83"/>
      <c r="ELP24" s="83"/>
      <c r="ELQ24" s="83"/>
      <c r="ELR24" s="83"/>
      <c r="ELS24" s="83"/>
      <c r="ELT24" s="83"/>
      <c r="ELU24" s="83"/>
      <c r="ELV24" s="83"/>
      <c r="ELW24" s="83"/>
      <c r="ELX24" s="83"/>
      <c r="ELY24" s="83"/>
      <c r="ELZ24" s="83"/>
      <c r="EMA24" s="83"/>
      <c r="EMB24" s="83"/>
      <c r="EMC24" s="83"/>
      <c r="EMD24" s="83"/>
      <c r="EME24" s="83"/>
      <c r="EMF24" s="83"/>
      <c r="EMG24" s="83"/>
      <c r="EMH24" s="83"/>
      <c r="EMI24" s="83"/>
      <c r="EMJ24" s="83"/>
      <c r="EMK24" s="83"/>
      <c r="EML24" s="83"/>
      <c r="EMM24" s="83"/>
      <c r="EMN24" s="83"/>
      <c r="EMO24" s="83"/>
      <c r="EMP24" s="83"/>
      <c r="EMQ24" s="83"/>
      <c r="EMR24" s="83"/>
      <c r="EMS24" s="83"/>
      <c r="EMT24" s="83"/>
      <c r="EMU24" s="83"/>
      <c r="EMV24" s="83"/>
      <c r="EMW24" s="83"/>
      <c r="EMX24" s="83"/>
      <c r="EMY24" s="83"/>
      <c r="EMZ24" s="83"/>
      <c r="ENA24" s="83"/>
      <c r="ENB24" s="83"/>
      <c r="ENC24" s="83"/>
      <c r="END24" s="83"/>
      <c r="ENE24" s="83"/>
      <c r="ENF24" s="83"/>
      <c r="ENG24" s="83"/>
      <c r="ENH24" s="83"/>
      <c r="ENI24" s="83"/>
      <c r="ENJ24" s="83"/>
      <c r="ENK24" s="83"/>
      <c r="ENL24" s="83"/>
      <c r="ENM24" s="83"/>
      <c r="ENN24" s="83"/>
      <c r="ENO24" s="83"/>
      <c r="ENP24" s="83"/>
      <c r="ENQ24" s="83"/>
      <c r="ENR24" s="83"/>
      <c r="ENS24" s="83"/>
      <c r="ENT24" s="83"/>
      <c r="ENU24" s="83"/>
      <c r="ENV24" s="83"/>
      <c r="ENW24" s="83"/>
      <c r="ENX24" s="83"/>
      <c r="ENY24" s="83"/>
      <c r="ENZ24" s="83"/>
      <c r="EOA24" s="83"/>
      <c r="EOB24" s="83"/>
      <c r="EOC24" s="83"/>
      <c r="EOD24" s="83"/>
      <c r="EOE24" s="83"/>
      <c r="EOF24" s="83"/>
      <c r="EOG24" s="83"/>
      <c r="EOH24" s="83"/>
      <c r="EOI24" s="83"/>
      <c r="EOJ24" s="83"/>
      <c r="EOK24" s="83"/>
      <c r="EOL24" s="83"/>
      <c r="EOM24" s="83"/>
      <c r="EON24" s="83"/>
      <c r="EOO24" s="83"/>
      <c r="EOP24" s="83"/>
      <c r="EOQ24" s="83"/>
      <c r="EOR24" s="83"/>
      <c r="EOS24" s="83"/>
      <c r="EOT24" s="83"/>
      <c r="EOU24" s="83"/>
      <c r="EOV24" s="83"/>
      <c r="EOW24" s="83"/>
      <c r="EOX24" s="83"/>
      <c r="EOY24" s="83"/>
      <c r="EOZ24" s="83"/>
      <c r="EPA24" s="83"/>
      <c r="EPB24" s="83"/>
      <c r="EPC24" s="83"/>
      <c r="EPD24" s="83"/>
      <c r="EPE24" s="83"/>
      <c r="EPF24" s="83"/>
      <c r="EPG24" s="83"/>
      <c r="EPH24" s="83"/>
      <c r="EPI24" s="83"/>
      <c r="EPJ24" s="83"/>
      <c r="EPK24" s="83"/>
      <c r="EPL24" s="83"/>
      <c r="EPM24" s="83"/>
      <c r="EPN24" s="83"/>
      <c r="EPO24" s="83"/>
      <c r="EPP24" s="83"/>
      <c r="EPQ24" s="83"/>
      <c r="EPR24" s="83"/>
      <c r="EPS24" s="83"/>
      <c r="EPT24" s="83"/>
      <c r="EPU24" s="83"/>
      <c r="EPV24" s="83"/>
      <c r="EPW24" s="83"/>
      <c r="EPX24" s="83"/>
      <c r="EPY24" s="83"/>
      <c r="EPZ24" s="83"/>
      <c r="EQA24" s="83"/>
      <c r="EQB24" s="83"/>
      <c r="EQC24" s="83"/>
      <c r="EQD24" s="83"/>
      <c r="EQE24" s="83"/>
      <c r="EQF24" s="83"/>
      <c r="EQG24" s="83"/>
      <c r="EQH24" s="83"/>
      <c r="EQI24" s="83"/>
      <c r="EQJ24" s="83"/>
      <c r="EQK24" s="83"/>
      <c r="EQL24" s="83"/>
      <c r="EQM24" s="83"/>
      <c r="EQN24" s="83"/>
      <c r="EQO24" s="83"/>
      <c r="EQP24" s="83"/>
      <c r="EQQ24" s="83"/>
      <c r="EQR24" s="83"/>
      <c r="EQS24" s="83"/>
      <c r="EQT24" s="83"/>
      <c r="EQU24" s="83"/>
      <c r="EQV24" s="83"/>
      <c r="EQW24" s="83"/>
      <c r="EQX24" s="83"/>
      <c r="EQY24" s="83"/>
      <c r="EQZ24" s="83"/>
      <c r="ERA24" s="83"/>
      <c r="ERB24" s="83"/>
      <c r="ERC24" s="83"/>
      <c r="ERD24" s="83"/>
      <c r="ERE24" s="83"/>
      <c r="ERF24" s="83"/>
      <c r="ERG24" s="83"/>
      <c r="ERH24" s="83"/>
      <c r="ERI24" s="83"/>
      <c r="ERJ24" s="83"/>
      <c r="ERK24" s="83"/>
      <c r="ERL24" s="83"/>
      <c r="ERM24" s="83"/>
      <c r="ERN24" s="83"/>
      <c r="ERO24" s="83"/>
      <c r="ERP24" s="83"/>
      <c r="ERQ24" s="83"/>
      <c r="ERR24" s="83"/>
      <c r="ERS24" s="83"/>
      <c r="ERT24" s="83"/>
      <c r="ERU24" s="83"/>
      <c r="ERV24" s="83"/>
      <c r="ERW24" s="83"/>
      <c r="ERX24" s="83"/>
      <c r="ERY24" s="83"/>
      <c r="ERZ24" s="83"/>
      <c r="ESA24" s="83"/>
      <c r="ESB24" s="83"/>
      <c r="ESC24" s="83"/>
      <c r="ESD24" s="83"/>
      <c r="ESE24" s="83"/>
      <c r="ESF24" s="83"/>
      <c r="ESG24" s="83"/>
      <c r="ESH24" s="83"/>
      <c r="ESI24" s="83"/>
      <c r="ESJ24" s="83"/>
      <c r="ESK24" s="83"/>
      <c r="ESL24" s="83"/>
      <c r="ESM24" s="83"/>
      <c r="ESN24" s="83"/>
      <c r="ESO24" s="83"/>
      <c r="ESP24" s="83"/>
      <c r="ESQ24" s="83"/>
      <c r="ESR24" s="83"/>
      <c r="ESS24" s="83"/>
      <c r="EST24" s="83"/>
      <c r="ESU24" s="83"/>
      <c r="ESV24" s="83"/>
      <c r="ESW24" s="83"/>
      <c r="ESX24" s="83"/>
      <c r="ESY24" s="83"/>
      <c r="ESZ24" s="83"/>
      <c r="ETA24" s="83"/>
      <c r="ETB24" s="83"/>
      <c r="ETC24" s="83"/>
      <c r="ETD24" s="83"/>
      <c r="ETE24" s="83"/>
      <c r="ETF24" s="83"/>
      <c r="ETG24" s="83"/>
      <c r="ETH24" s="83"/>
      <c r="ETI24" s="83"/>
      <c r="ETJ24" s="83"/>
      <c r="ETK24" s="83"/>
      <c r="ETL24" s="83"/>
      <c r="ETM24" s="83"/>
      <c r="ETN24" s="83"/>
      <c r="ETO24" s="83"/>
      <c r="ETP24" s="83"/>
      <c r="ETQ24" s="83"/>
      <c r="ETR24" s="83"/>
      <c r="ETS24" s="83"/>
      <c r="ETT24" s="83"/>
      <c r="ETU24" s="83"/>
      <c r="ETV24" s="83"/>
      <c r="ETW24" s="83"/>
      <c r="ETX24" s="83"/>
      <c r="ETY24" s="83"/>
      <c r="ETZ24" s="83"/>
      <c r="EUA24" s="83"/>
      <c r="EUB24" s="83"/>
      <c r="EUC24" s="83"/>
      <c r="EUD24" s="83"/>
      <c r="EUE24" s="83"/>
      <c r="EUF24" s="83"/>
      <c r="EUG24" s="83"/>
      <c r="EUH24" s="83"/>
      <c r="EUI24" s="83"/>
      <c r="EUJ24" s="83"/>
      <c r="EUK24" s="83"/>
      <c r="EUL24" s="83"/>
      <c r="EUM24" s="83"/>
      <c r="EUN24" s="83"/>
      <c r="EUO24" s="83"/>
      <c r="EUP24" s="83"/>
      <c r="EUQ24" s="83"/>
      <c r="EUR24" s="83"/>
      <c r="EUS24" s="83"/>
      <c r="EUT24" s="83"/>
      <c r="EUU24" s="83"/>
      <c r="EUV24" s="83"/>
      <c r="EUW24" s="83"/>
      <c r="EUX24" s="83"/>
      <c r="EUY24" s="83"/>
      <c r="EUZ24" s="83"/>
      <c r="EVA24" s="83"/>
      <c r="EVB24" s="83"/>
      <c r="EVC24" s="83"/>
      <c r="EVD24" s="83"/>
      <c r="EVE24" s="83"/>
      <c r="EVF24" s="83"/>
      <c r="EVG24" s="83"/>
      <c r="EVH24" s="83"/>
      <c r="EVI24" s="83"/>
      <c r="EVJ24" s="83"/>
      <c r="EVK24" s="83"/>
      <c r="EVL24" s="83"/>
      <c r="EVM24" s="83"/>
      <c r="EVN24" s="83"/>
      <c r="EVO24" s="83"/>
      <c r="EVP24" s="83"/>
      <c r="EVQ24" s="83"/>
      <c r="EVR24" s="83"/>
      <c r="EVS24" s="83"/>
      <c r="EVT24" s="83"/>
      <c r="EVU24" s="83"/>
      <c r="EVV24" s="83"/>
      <c r="EVW24" s="83"/>
      <c r="EVX24" s="83"/>
      <c r="EVY24" s="83"/>
      <c r="EVZ24" s="83"/>
      <c r="EWA24" s="83"/>
      <c r="EWB24" s="83"/>
      <c r="EWC24" s="83"/>
      <c r="EWD24" s="83"/>
      <c r="EWE24" s="83"/>
      <c r="EWF24" s="83"/>
      <c r="EWG24" s="83"/>
      <c r="EWH24" s="83"/>
      <c r="EWI24" s="83"/>
      <c r="EWJ24" s="83"/>
      <c r="EWK24" s="83"/>
      <c r="EWL24" s="83"/>
      <c r="EWM24" s="83"/>
      <c r="EWN24" s="83"/>
      <c r="EWO24" s="83"/>
      <c r="EWP24" s="83"/>
      <c r="EWQ24" s="83"/>
      <c r="EWR24" s="83"/>
      <c r="EWS24" s="83"/>
      <c r="EWT24" s="83"/>
      <c r="EWU24" s="83"/>
      <c r="EWV24" s="83"/>
      <c r="EWW24" s="83"/>
      <c r="EWX24" s="83"/>
      <c r="EWY24" s="83"/>
      <c r="EWZ24" s="83"/>
      <c r="EXA24" s="83"/>
      <c r="EXB24" s="83"/>
      <c r="EXC24" s="83"/>
      <c r="EXD24" s="83"/>
      <c r="EXE24" s="83"/>
      <c r="EXF24" s="83"/>
      <c r="EXG24" s="83"/>
      <c r="EXH24" s="83"/>
      <c r="EXI24" s="83"/>
      <c r="EXJ24" s="83"/>
      <c r="EXK24" s="83"/>
      <c r="EXL24" s="83"/>
      <c r="EXM24" s="83"/>
      <c r="EXN24" s="83"/>
      <c r="EXO24" s="83"/>
      <c r="EXP24" s="83"/>
      <c r="EXQ24" s="83"/>
      <c r="EXR24" s="83"/>
      <c r="EXS24" s="83"/>
      <c r="EXT24" s="83"/>
      <c r="EXU24" s="83"/>
      <c r="EXV24" s="83"/>
      <c r="EXW24" s="83"/>
      <c r="EXX24" s="83"/>
      <c r="EXY24" s="83"/>
      <c r="EXZ24" s="83"/>
      <c r="EYA24" s="83"/>
      <c r="EYB24" s="83"/>
      <c r="EYC24" s="83"/>
      <c r="EYD24" s="83"/>
      <c r="EYE24" s="83"/>
      <c r="EYF24" s="83"/>
      <c r="EYG24" s="83"/>
      <c r="EYH24" s="83"/>
      <c r="EYI24" s="83"/>
      <c r="EYJ24" s="83"/>
      <c r="EYK24" s="83"/>
      <c r="EYL24" s="83"/>
      <c r="EYM24" s="83"/>
      <c r="EYN24" s="83"/>
      <c r="EYO24" s="83"/>
      <c r="EYP24" s="83"/>
      <c r="EYQ24" s="83"/>
      <c r="EYR24" s="83"/>
      <c r="EYS24" s="83"/>
      <c r="EYT24" s="83"/>
      <c r="EYU24" s="83"/>
      <c r="EYV24" s="83"/>
      <c r="EYW24" s="83"/>
      <c r="EYX24" s="83"/>
      <c r="EYY24" s="83"/>
      <c r="EYZ24" s="83"/>
      <c r="EZA24" s="83"/>
      <c r="EZB24" s="83"/>
      <c r="EZC24" s="83"/>
      <c r="EZD24" s="83"/>
      <c r="EZE24" s="83"/>
      <c r="EZF24" s="83"/>
      <c r="EZG24" s="83"/>
      <c r="EZH24" s="83"/>
      <c r="EZI24" s="83"/>
      <c r="EZJ24" s="83"/>
      <c r="EZK24" s="83"/>
      <c r="EZL24" s="83"/>
      <c r="EZM24" s="83"/>
      <c r="EZN24" s="83"/>
      <c r="EZO24" s="83"/>
      <c r="EZP24" s="83"/>
      <c r="EZQ24" s="83"/>
      <c r="EZR24" s="83"/>
      <c r="EZS24" s="83"/>
      <c r="EZT24" s="83"/>
      <c r="EZU24" s="83"/>
      <c r="EZV24" s="83"/>
      <c r="EZW24" s="83"/>
      <c r="EZX24" s="83"/>
      <c r="EZY24" s="83"/>
      <c r="EZZ24" s="83"/>
      <c r="FAA24" s="83"/>
      <c r="FAB24" s="83"/>
      <c r="FAC24" s="83"/>
      <c r="FAD24" s="83"/>
      <c r="FAE24" s="83"/>
      <c r="FAF24" s="83"/>
      <c r="FAG24" s="83"/>
      <c r="FAH24" s="83"/>
      <c r="FAI24" s="83"/>
      <c r="FAJ24" s="83"/>
      <c r="FAK24" s="83"/>
      <c r="FAL24" s="83"/>
      <c r="FAM24" s="83"/>
      <c r="FAN24" s="83"/>
      <c r="FAO24" s="83"/>
      <c r="FAP24" s="83"/>
      <c r="FAQ24" s="83"/>
      <c r="FAR24" s="83"/>
      <c r="FAS24" s="83"/>
      <c r="FAT24" s="83"/>
      <c r="FAU24" s="83"/>
      <c r="FAV24" s="83"/>
      <c r="FAW24" s="83"/>
      <c r="FAX24" s="83"/>
      <c r="FAY24" s="83"/>
      <c r="FAZ24" s="83"/>
      <c r="FBA24" s="83"/>
      <c r="FBB24" s="83"/>
      <c r="FBC24" s="83"/>
      <c r="FBD24" s="83"/>
      <c r="FBE24" s="83"/>
      <c r="FBF24" s="83"/>
      <c r="FBG24" s="83"/>
      <c r="FBH24" s="83"/>
      <c r="FBI24" s="83"/>
      <c r="FBJ24" s="83"/>
      <c r="FBK24" s="83"/>
      <c r="FBL24" s="83"/>
      <c r="FBM24" s="83"/>
      <c r="FBN24" s="83"/>
      <c r="FBO24" s="83"/>
      <c r="FBP24" s="83"/>
      <c r="FBQ24" s="83"/>
      <c r="FBR24" s="83"/>
      <c r="FBS24" s="83"/>
      <c r="FBT24" s="83"/>
      <c r="FBU24" s="83"/>
      <c r="FBV24" s="83"/>
      <c r="FBW24" s="83"/>
      <c r="FBX24" s="83"/>
      <c r="FBY24" s="83"/>
      <c r="FBZ24" s="83"/>
      <c r="FCA24" s="83"/>
      <c r="FCB24" s="83"/>
      <c r="FCC24" s="83"/>
      <c r="FCD24" s="83"/>
      <c r="FCE24" s="83"/>
      <c r="FCF24" s="83"/>
      <c r="FCG24" s="83"/>
      <c r="FCH24" s="83"/>
      <c r="FCI24" s="83"/>
      <c r="FCJ24" s="83"/>
      <c r="FCK24" s="83"/>
      <c r="FCL24" s="83"/>
      <c r="FCM24" s="83"/>
      <c r="FCN24" s="83"/>
      <c r="FCO24" s="83"/>
      <c r="FCP24" s="83"/>
      <c r="FCQ24" s="83"/>
      <c r="FCR24" s="83"/>
      <c r="FCS24" s="83"/>
      <c r="FCT24" s="83"/>
      <c r="FCU24" s="83"/>
      <c r="FCV24" s="83"/>
      <c r="FCW24" s="83"/>
      <c r="FCX24" s="83"/>
      <c r="FCY24" s="83"/>
      <c r="FCZ24" s="83"/>
      <c r="FDA24" s="83"/>
      <c r="FDB24" s="83"/>
      <c r="FDC24" s="83"/>
      <c r="FDD24" s="83"/>
      <c r="FDE24" s="83"/>
      <c r="FDF24" s="83"/>
      <c r="FDG24" s="83"/>
      <c r="FDH24" s="83"/>
      <c r="FDI24" s="83"/>
      <c r="FDJ24" s="83"/>
      <c r="FDK24" s="83"/>
      <c r="FDL24" s="83"/>
      <c r="FDM24" s="83"/>
      <c r="FDN24" s="83"/>
      <c r="FDO24" s="83"/>
      <c r="FDP24" s="83"/>
      <c r="FDQ24" s="83"/>
      <c r="FDR24" s="83"/>
      <c r="FDS24" s="83"/>
      <c r="FDT24" s="83"/>
      <c r="FDU24" s="83"/>
      <c r="FDV24" s="83"/>
      <c r="FDW24" s="83"/>
      <c r="FDX24" s="83"/>
      <c r="FDY24" s="83"/>
      <c r="FDZ24" s="83"/>
      <c r="FEA24" s="83"/>
      <c r="FEB24" s="83"/>
      <c r="FEC24" s="83"/>
      <c r="FED24" s="83"/>
      <c r="FEE24" s="83"/>
      <c r="FEF24" s="83"/>
      <c r="FEG24" s="83"/>
      <c r="FEH24" s="83"/>
      <c r="FEI24" s="83"/>
      <c r="FEJ24" s="83"/>
      <c r="FEK24" s="83"/>
      <c r="FEL24" s="83"/>
      <c r="FEM24" s="83"/>
      <c r="FEN24" s="83"/>
      <c r="FEO24" s="83"/>
      <c r="FEP24" s="83"/>
      <c r="FEQ24" s="83"/>
      <c r="FER24" s="83"/>
      <c r="FES24" s="83"/>
      <c r="FET24" s="83"/>
      <c r="FEU24" s="83"/>
      <c r="FEV24" s="83"/>
      <c r="FEW24" s="83"/>
      <c r="FEX24" s="83"/>
      <c r="FEY24" s="83"/>
      <c r="FEZ24" s="83"/>
      <c r="FFA24" s="83"/>
      <c r="FFB24" s="83"/>
      <c r="FFC24" s="83"/>
      <c r="FFD24" s="83"/>
      <c r="FFE24" s="83"/>
      <c r="FFF24" s="83"/>
      <c r="FFG24" s="83"/>
      <c r="FFH24" s="83"/>
      <c r="FFI24" s="83"/>
      <c r="FFJ24" s="83"/>
      <c r="FFK24" s="83"/>
      <c r="FFL24" s="83"/>
      <c r="FFM24" s="83"/>
      <c r="FFN24" s="83"/>
      <c r="FFO24" s="83"/>
      <c r="FFP24" s="83"/>
      <c r="FFQ24" s="83"/>
      <c r="FFR24" s="83"/>
      <c r="FFS24" s="83"/>
      <c r="FFT24" s="83"/>
      <c r="FFU24" s="83"/>
      <c r="FFV24" s="83"/>
      <c r="FFW24" s="83"/>
      <c r="FFX24" s="83"/>
      <c r="FFY24" s="83"/>
      <c r="FFZ24" s="83"/>
      <c r="FGA24" s="83"/>
      <c r="FGB24" s="83"/>
      <c r="FGC24" s="83"/>
      <c r="FGD24" s="83"/>
      <c r="FGE24" s="83"/>
      <c r="FGF24" s="83"/>
      <c r="FGG24" s="83"/>
      <c r="FGH24" s="83"/>
      <c r="FGI24" s="83"/>
      <c r="FGJ24" s="83"/>
      <c r="FGK24" s="83"/>
      <c r="FGL24" s="83"/>
      <c r="FGM24" s="83"/>
      <c r="FGN24" s="83"/>
      <c r="FGO24" s="83"/>
      <c r="FGP24" s="83"/>
      <c r="FGQ24" s="83"/>
      <c r="FGR24" s="83"/>
      <c r="FGS24" s="83"/>
      <c r="FGT24" s="83"/>
      <c r="FGU24" s="83"/>
      <c r="FGV24" s="83"/>
      <c r="FGW24" s="83"/>
      <c r="FGX24" s="83"/>
      <c r="FGY24" s="83"/>
      <c r="FGZ24" s="83"/>
      <c r="FHA24" s="83"/>
      <c r="FHB24" s="83"/>
      <c r="FHC24" s="83"/>
      <c r="FHD24" s="83"/>
      <c r="FHE24" s="83"/>
      <c r="FHF24" s="83"/>
      <c r="FHG24" s="83"/>
      <c r="FHH24" s="83"/>
      <c r="FHI24" s="83"/>
      <c r="FHJ24" s="83"/>
      <c r="FHK24" s="83"/>
      <c r="FHL24" s="83"/>
      <c r="FHM24" s="83"/>
      <c r="FHN24" s="83"/>
      <c r="FHO24" s="83"/>
      <c r="FHP24" s="83"/>
      <c r="FHQ24" s="83"/>
      <c r="FHR24" s="83"/>
      <c r="FHS24" s="83"/>
      <c r="FHT24" s="83"/>
      <c r="FHU24" s="83"/>
      <c r="FHV24" s="83"/>
      <c r="FHW24" s="83"/>
      <c r="FHX24" s="83"/>
      <c r="FHY24" s="83"/>
      <c r="FHZ24" s="83"/>
      <c r="FIA24" s="83"/>
      <c r="FIB24" s="83"/>
      <c r="FIC24" s="83"/>
      <c r="FID24" s="83"/>
      <c r="FIE24" s="83"/>
      <c r="FIF24" s="83"/>
      <c r="FIG24" s="83"/>
      <c r="FIH24" s="83"/>
      <c r="FII24" s="83"/>
      <c r="FIJ24" s="83"/>
      <c r="FIK24" s="83"/>
      <c r="FIL24" s="83"/>
      <c r="FIM24" s="83"/>
      <c r="FIN24" s="83"/>
      <c r="FIO24" s="83"/>
      <c r="FIP24" s="83"/>
      <c r="FIQ24" s="83"/>
      <c r="FIR24" s="83"/>
      <c r="FIS24" s="83"/>
      <c r="FIT24" s="83"/>
      <c r="FIU24" s="83"/>
      <c r="FIV24" s="83"/>
      <c r="FIW24" s="83"/>
      <c r="FIX24" s="83"/>
      <c r="FIY24" s="83"/>
      <c r="FIZ24" s="83"/>
      <c r="FJA24" s="83"/>
      <c r="FJB24" s="83"/>
      <c r="FJC24" s="83"/>
      <c r="FJD24" s="83"/>
      <c r="FJE24" s="83"/>
      <c r="FJF24" s="83"/>
      <c r="FJG24" s="83"/>
      <c r="FJH24" s="83"/>
      <c r="FJI24" s="83"/>
      <c r="FJJ24" s="83"/>
      <c r="FJK24" s="83"/>
      <c r="FJL24" s="83"/>
      <c r="FJM24" s="83"/>
      <c r="FJN24" s="83"/>
      <c r="FJO24" s="83"/>
      <c r="FJP24" s="83"/>
      <c r="FJQ24" s="83"/>
      <c r="FJR24" s="83"/>
      <c r="FJS24" s="83"/>
      <c r="FJT24" s="83"/>
      <c r="FJU24" s="83"/>
      <c r="FJV24" s="83"/>
      <c r="FJW24" s="83"/>
      <c r="FJX24" s="83"/>
      <c r="FJY24" s="83"/>
      <c r="FJZ24" s="83"/>
      <c r="FKA24" s="83"/>
      <c r="FKB24" s="83"/>
      <c r="FKC24" s="83"/>
      <c r="FKD24" s="83"/>
      <c r="FKE24" s="83"/>
      <c r="FKF24" s="83"/>
      <c r="FKG24" s="83"/>
      <c r="FKH24" s="83"/>
      <c r="FKI24" s="83"/>
      <c r="FKJ24" s="83"/>
      <c r="FKK24" s="83"/>
      <c r="FKL24" s="83"/>
      <c r="FKM24" s="83"/>
      <c r="FKN24" s="83"/>
      <c r="FKO24" s="83"/>
      <c r="FKP24" s="83"/>
      <c r="FKQ24" s="83"/>
      <c r="FKR24" s="83"/>
      <c r="FKS24" s="83"/>
      <c r="FKT24" s="83"/>
      <c r="FKU24" s="83"/>
      <c r="FKV24" s="83"/>
      <c r="FKW24" s="83"/>
      <c r="FKX24" s="83"/>
      <c r="FKY24" s="83"/>
      <c r="FKZ24" s="83"/>
      <c r="FLA24" s="83"/>
      <c r="FLB24" s="83"/>
      <c r="FLC24" s="83"/>
      <c r="FLD24" s="83"/>
      <c r="FLE24" s="83"/>
      <c r="FLF24" s="83"/>
      <c r="FLG24" s="83"/>
      <c r="FLH24" s="83"/>
      <c r="FLI24" s="83"/>
      <c r="FLJ24" s="83"/>
      <c r="FLK24" s="83"/>
      <c r="FLL24" s="83"/>
      <c r="FLM24" s="83"/>
      <c r="FLN24" s="83"/>
      <c r="FLO24" s="83"/>
      <c r="FLP24" s="83"/>
      <c r="FLQ24" s="83"/>
      <c r="FLR24" s="83"/>
      <c r="FLS24" s="83"/>
      <c r="FLT24" s="83"/>
      <c r="FLU24" s="83"/>
      <c r="FLV24" s="83"/>
      <c r="FLW24" s="83"/>
      <c r="FLX24" s="83"/>
      <c r="FLY24" s="83"/>
      <c r="FLZ24" s="83"/>
      <c r="FMA24" s="83"/>
      <c r="FMB24" s="83"/>
      <c r="FMC24" s="83"/>
      <c r="FMD24" s="83"/>
      <c r="FME24" s="83"/>
      <c r="FMF24" s="83"/>
      <c r="FMG24" s="83"/>
      <c r="FMH24" s="83"/>
      <c r="FMI24" s="83"/>
      <c r="FMJ24" s="83"/>
      <c r="FMK24" s="83"/>
      <c r="FML24" s="83"/>
      <c r="FMM24" s="83"/>
      <c r="FMN24" s="83"/>
      <c r="FMO24" s="83"/>
      <c r="FMP24" s="83"/>
      <c r="FMQ24" s="83"/>
      <c r="FMR24" s="83"/>
      <c r="FMS24" s="83"/>
      <c r="FMT24" s="83"/>
      <c r="FMU24" s="83"/>
      <c r="FMV24" s="83"/>
      <c r="FMW24" s="83"/>
      <c r="FMX24" s="83"/>
      <c r="FMY24" s="83"/>
      <c r="FMZ24" s="83"/>
      <c r="FNA24" s="83"/>
      <c r="FNB24" s="83"/>
      <c r="FNC24" s="83"/>
      <c r="FND24" s="83"/>
      <c r="FNE24" s="83"/>
      <c r="FNF24" s="83"/>
      <c r="FNG24" s="83"/>
      <c r="FNH24" s="83"/>
      <c r="FNI24" s="83"/>
      <c r="FNJ24" s="83"/>
      <c r="FNK24" s="83"/>
      <c r="FNL24" s="83"/>
      <c r="FNM24" s="83"/>
      <c r="FNN24" s="83"/>
      <c r="FNO24" s="83"/>
      <c r="FNP24" s="83"/>
      <c r="FNQ24" s="83"/>
      <c r="FNR24" s="83"/>
      <c r="FNS24" s="83"/>
      <c r="FNT24" s="83"/>
      <c r="FNU24" s="83"/>
      <c r="FNV24" s="83"/>
      <c r="FNW24" s="83"/>
      <c r="FNX24" s="83"/>
      <c r="FNY24" s="83"/>
      <c r="FNZ24" s="83"/>
      <c r="FOA24" s="83"/>
      <c r="FOB24" s="83"/>
      <c r="FOC24" s="83"/>
      <c r="FOD24" s="83"/>
      <c r="FOE24" s="83"/>
      <c r="FOF24" s="83"/>
      <c r="FOG24" s="83"/>
      <c r="FOH24" s="83"/>
      <c r="FOI24" s="83"/>
      <c r="FOJ24" s="83"/>
      <c r="FOK24" s="83"/>
      <c r="FOL24" s="83"/>
      <c r="FOM24" s="83"/>
      <c r="FON24" s="83"/>
      <c r="FOO24" s="83"/>
      <c r="FOP24" s="83"/>
      <c r="FOQ24" s="83"/>
      <c r="FOR24" s="83"/>
      <c r="FOS24" s="83"/>
      <c r="FOT24" s="83"/>
      <c r="FOU24" s="83"/>
      <c r="FOV24" s="83"/>
      <c r="FOW24" s="83"/>
      <c r="FOX24" s="83"/>
      <c r="FOY24" s="83"/>
      <c r="FOZ24" s="83"/>
      <c r="FPA24" s="83"/>
      <c r="FPB24" s="83"/>
      <c r="FPC24" s="83"/>
      <c r="FPD24" s="83"/>
      <c r="FPE24" s="83"/>
      <c r="FPF24" s="83"/>
      <c r="FPG24" s="83"/>
      <c r="FPH24" s="83"/>
      <c r="FPI24" s="83"/>
      <c r="FPJ24" s="83"/>
      <c r="FPK24" s="83"/>
      <c r="FPL24" s="83"/>
      <c r="FPM24" s="83"/>
      <c r="FPN24" s="83"/>
      <c r="FPO24" s="83"/>
      <c r="FPP24" s="83"/>
      <c r="FPQ24" s="83"/>
      <c r="FPR24" s="83"/>
      <c r="FPS24" s="83"/>
      <c r="FPT24" s="83"/>
      <c r="FPU24" s="83"/>
      <c r="FPV24" s="83"/>
      <c r="FPW24" s="83"/>
      <c r="FPX24" s="83"/>
      <c r="FPY24" s="83"/>
      <c r="FPZ24" s="83"/>
      <c r="FQA24" s="83"/>
      <c r="FQB24" s="83"/>
      <c r="FQC24" s="83"/>
      <c r="FQD24" s="83"/>
      <c r="FQE24" s="83"/>
      <c r="FQF24" s="83"/>
      <c r="FQG24" s="83"/>
      <c r="FQH24" s="83"/>
      <c r="FQI24" s="83"/>
      <c r="FQJ24" s="83"/>
      <c r="FQK24" s="83"/>
      <c r="FQL24" s="83"/>
      <c r="FQM24" s="83"/>
      <c r="FQN24" s="83"/>
      <c r="FQO24" s="83"/>
      <c r="FQP24" s="83"/>
      <c r="FQQ24" s="83"/>
      <c r="FQR24" s="83"/>
      <c r="FQS24" s="83"/>
      <c r="FQT24" s="83"/>
      <c r="FQU24" s="83"/>
      <c r="FQV24" s="83"/>
      <c r="FQW24" s="83"/>
      <c r="FQX24" s="83"/>
      <c r="FQY24" s="83"/>
      <c r="FQZ24" s="83"/>
      <c r="FRA24" s="83"/>
      <c r="FRB24" s="83"/>
      <c r="FRC24" s="83"/>
      <c r="FRD24" s="83"/>
      <c r="FRE24" s="83"/>
      <c r="FRF24" s="83"/>
      <c r="FRG24" s="83"/>
      <c r="FRH24" s="83"/>
      <c r="FRI24" s="83"/>
      <c r="FRJ24" s="83"/>
      <c r="FRK24" s="83"/>
      <c r="FRL24" s="83"/>
      <c r="FRM24" s="83"/>
      <c r="FRN24" s="83"/>
      <c r="FRO24" s="83"/>
      <c r="FRP24" s="83"/>
      <c r="FRQ24" s="83"/>
      <c r="FRR24" s="83"/>
      <c r="FRS24" s="83"/>
      <c r="FRT24" s="83"/>
      <c r="FRU24" s="83"/>
      <c r="FRV24" s="83"/>
      <c r="FRW24" s="83"/>
      <c r="FRX24" s="83"/>
      <c r="FRY24" s="83"/>
      <c r="FRZ24" s="83"/>
      <c r="FSA24" s="83"/>
      <c r="FSB24" s="83"/>
      <c r="FSC24" s="83"/>
      <c r="FSD24" s="83"/>
      <c r="FSE24" s="83"/>
      <c r="FSF24" s="83"/>
      <c r="FSG24" s="83"/>
      <c r="FSH24" s="83"/>
      <c r="FSI24" s="83"/>
      <c r="FSJ24" s="83"/>
      <c r="FSK24" s="83"/>
      <c r="FSL24" s="83"/>
      <c r="FSM24" s="83"/>
      <c r="FSN24" s="83"/>
      <c r="FSO24" s="83"/>
      <c r="FSP24" s="83"/>
      <c r="FSQ24" s="83"/>
      <c r="FSR24" s="83"/>
      <c r="FSS24" s="83"/>
      <c r="FST24" s="83"/>
      <c r="FSU24" s="83"/>
      <c r="FSV24" s="83"/>
      <c r="FSW24" s="83"/>
      <c r="FSX24" s="83"/>
      <c r="FSY24" s="83"/>
      <c r="FSZ24" s="83"/>
      <c r="FTA24" s="83"/>
      <c r="FTB24" s="83"/>
      <c r="FTC24" s="83"/>
      <c r="FTD24" s="83"/>
      <c r="FTE24" s="83"/>
      <c r="FTF24" s="83"/>
      <c r="FTG24" s="83"/>
      <c r="FTH24" s="83"/>
      <c r="FTI24" s="83"/>
      <c r="FTJ24" s="83"/>
      <c r="FTK24" s="83"/>
      <c r="FTL24" s="83"/>
      <c r="FTM24" s="83"/>
      <c r="FTN24" s="83"/>
      <c r="FTO24" s="83"/>
      <c r="FTP24" s="83"/>
      <c r="FTQ24" s="83"/>
      <c r="FTR24" s="83"/>
      <c r="FTS24" s="83"/>
      <c r="FTT24" s="83"/>
      <c r="FTU24" s="83"/>
      <c r="FTV24" s="83"/>
      <c r="FTW24" s="83"/>
      <c r="FTX24" s="83"/>
      <c r="FTY24" s="83"/>
      <c r="FTZ24" s="83"/>
      <c r="FUA24" s="83"/>
      <c r="FUB24" s="83"/>
      <c r="FUC24" s="83"/>
      <c r="FUD24" s="83"/>
      <c r="FUE24" s="83"/>
      <c r="FUF24" s="83"/>
      <c r="FUG24" s="83"/>
      <c r="FUH24" s="83"/>
      <c r="FUI24" s="83"/>
      <c r="FUJ24" s="83"/>
      <c r="FUK24" s="83"/>
      <c r="FUL24" s="83"/>
      <c r="FUM24" s="83"/>
      <c r="FUN24" s="83"/>
      <c r="FUO24" s="83"/>
      <c r="FUP24" s="83"/>
      <c r="FUQ24" s="83"/>
      <c r="FUR24" s="83"/>
      <c r="FUS24" s="83"/>
      <c r="FUT24" s="83"/>
      <c r="FUU24" s="83"/>
      <c r="FUV24" s="83"/>
      <c r="FUW24" s="83"/>
      <c r="FUX24" s="83"/>
      <c r="FUY24" s="83"/>
      <c r="FUZ24" s="83"/>
      <c r="FVA24" s="83"/>
      <c r="FVB24" s="83"/>
      <c r="FVC24" s="83"/>
      <c r="FVD24" s="83"/>
      <c r="FVE24" s="83"/>
      <c r="FVF24" s="83"/>
      <c r="FVG24" s="83"/>
      <c r="FVH24" s="83"/>
      <c r="FVI24" s="83"/>
      <c r="FVJ24" s="83"/>
      <c r="FVK24" s="83"/>
      <c r="FVL24" s="83"/>
      <c r="FVM24" s="83"/>
      <c r="FVN24" s="83"/>
      <c r="FVO24" s="83"/>
      <c r="FVP24" s="83"/>
      <c r="FVQ24" s="83"/>
      <c r="FVR24" s="83"/>
      <c r="FVS24" s="83"/>
      <c r="FVT24" s="83"/>
      <c r="FVU24" s="83"/>
      <c r="FVV24" s="83"/>
      <c r="FVW24" s="83"/>
      <c r="FVX24" s="83"/>
      <c r="FVY24" s="83"/>
      <c r="FVZ24" s="83"/>
      <c r="FWA24" s="83"/>
      <c r="FWB24" s="83"/>
      <c r="FWC24" s="83"/>
      <c r="FWD24" s="83"/>
      <c r="FWE24" s="83"/>
      <c r="FWF24" s="83"/>
      <c r="FWG24" s="83"/>
      <c r="FWH24" s="83"/>
      <c r="FWI24" s="83"/>
      <c r="FWJ24" s="83"/>
      <c r="FWK24" s="83"/>
      <c r="FWL24" s="83"/>
      <c r="FWM24" s="83"/>
      <c r="FWN24" s="83"/>
      <c r="FWO24" s="83"/>
      <c r="FWP24" s="83"/>
      <c r="FWQ24" s="83"/>
      <c r="FWR24" s="83"/>
      <c r="FWS24" s="83"/>
      <c r="FWT24" s="83"/>
      <c r="FWU24" s="83"/>
      <c r="FWV24" s="83"/>
      <c r="FWW24" s="83"/>
      <c r="FWX24" s="83"/>
      <c r="FWY24" s="83"/>
      <c r="FWZ24" s="83"/>
      <c r="FXA24" s="83"/>
      <c r="FXB24" s="83"/>
      <c r="FXC24" s="83"/>
      <c r="FXD24" s="83"/>
      <c r="FXE24" s="83"/>
      <c r="FXF24" s="83"/>
      <c r="FXG24" s="83"/>
      <c r="FXH24" s="83"/>
      <c r="FXI24" s="83"/>
      <c r="FXJ24" s="83"/>
      <c r="FXK24" s="83"/>
      <c r="FXL24" s="83"/>
      <c r="FXM24" s="83"/>
      <c r="FXN24" s="83"/>
      <c r="FXO24" s="83"/>
      <c r="FXP24" s="83"/>
      <c r="FXQ24" s="83"/>
      <c r="FXR24" s="83"/>
      <c r="FXS24" s="83"/>
      <c r="FXT24" s="83"/>
      <c r="FXU24" s="83"/>
      <c r="FXV24" s="83"/>
      <c r="FXW24" s="83"/>
      <c r="FXX24" s="83"/>
      <c r="FXY24" s="83"/>
      <c r="FXZ24" s="83"/>
      <c r="FYA24" s="83"/>
      <c r="FYB24" s="83"/>
      <c r="FYC24" s="83"/>
      <c r="FYD24" s="83"/>
      <c r="FYE24" s="83"/>
      <c r="FYF24" s="83"/>
      <c r="FYG24" s="83"/>
      <c r="FYH24" s="83"/>
      <c r="FYI24" s="83"/>
      <c r="FYJ24" s="83"/>
      <c r="FYK24" s="83"/>
      <c r="FYL24" s="83"/>
      <c r="FYM24" s="83"/>
      <c r="FYN24" s="83"/>
      <c r="FYO24" s="83"/>
      <c r="FYP24" s="83"/>
      <c r="FYQ24" s="83"/>
      <c r="FYR24" s="83"/>
      <c r="FYS24" s="83"/>
      <c r="FYT24" s="83"/>
      <c r="FYU24" s="83"/>
      <c r="FYV24" s="83"/>
      <c r="FYW24" s="83"/>
      <c r="FYX24" s="83"/>
      <c r="FYY24" s="83"/>
      <c r="FYZ24" s="83"/>
      <c r="FZA24" s="83"/>
      <c r="FZB24" s="83"/>
      <c r="FZC24" s="83"/>
      <c r="FZD24" s="83"/>
      <c r="FZE24" s="83"/>
      <c r="FZF24" s="83"/>
      <c r="FZG24" s="83"/>
      <c r="FZH24" s="83"/>
      <c r="FZI24" s="83"/>
      <c r="FZJ24" s="83"/>
      <c r="FZK24" s="83"/>
      <c r="FZL24" s="83"/>
      <c r="FZM24" s="83"/>
      <c r="FZN24" s="83"/>
      <c r="FZO24" s="83"/>
      <c r="FZP24" s="83"/>
      <c r="FZQ24" s="83"/>
      <c r="FZR24" s="83"/>
      <c r="FZS24" s="83"/>
      <c r="FZT24" s="83"/>
      <c r="FZU24" s="83"/>
      <c r="FZV24" s="83"/>
      <c r="FZW24" s="83"/>
      <c r="FZX24" s="83"/>
      <c r="FZY24" s="83"/>
      <c r="FZZ24" s="83"/>
      <c r="GAA24" s="83"/>
      <c r="GAB24" s="83"/>
      <c r="GAC24" s="83"/>
      <c r="GAD24" s="83"/>
      <c r="GAE24" s="83"/>
      <c r="GAF24" s="83"/>
      <c r="GAG24" s="83"/>
      <c r="GAH24" s="83"/>
      <c r="GAI24" s="83"/>
      <c r="GAJ24" s="83"/>
      <c r="GAK24" s="83"/>
      <c r="GAL24" s="83"/>
      <c r="GAM24" s="83"/>
      <c r="GAN24" s="83"/>
      <c r="GAO24" s="83"/>
      <c r="GAP24" s="83"/>
      <c r="GAQ24" s="83"/>
      <c r="GAR24" s="83"/>
      <c r="GAS24" s="83"/>
      <c r="GAT24" s="83"/>
      <c r="GAU24" s="83"/>
      <c r="GAV24" s="83"/>
      <c r="GAW24" s="83"/>
      <c r="GAX24" s="83"/>
      <c r="GAY24" s="83"/>
      <c r="GAZ24" s="83"/>
      <c r="GBA24" s="83"/>
      <c r="GBB24" s="83"/>
      <c r="GBC24" s="83"/>
      <c r="GBD24" s="83"/>
      <c r="GBE24" s="83"/>
      <c r="GBF24" s="83"/>
      <c r="GBG24" s="83"/>
      <c r="GBH24" s="83"/>
      <c r="GBI24" s="83"/>
      <c r="GBJ24" s="83"/>
      <c r="GBK24" s="83"/>
      <c r="GBL24" s="83"/>
      <c r="GBM24" s="83"/>
      <c r="GBN24" s="83"/>
      <c r="GBO24" s="83"/>
      <c r="GBP24" s="83"/>
      <c r="GBQ24" s="83"/>
      <c r="GBR24" s="83"/>
      <c r="GBS24" s="83"/>
      <c r="GBT24" s="83"/>
      <c r="GBU24" s="83"/>
      <c r="GBV24" s="83"/>
      <c r="GBW24" s="83"/>
      <c r="GBX24" s="83"/>
      <c r="GBY24" s="83"/>
      <c r="GBZ24" s="83"/>
      <c r="GCA24" s="83"/>
      <c r="GCB24" s="83"/>
      <c r="GCC24" s="83"/>
      <c r="GCD24" s="83"/>
      <c r="GCE24" s="83"/>
      <c r="GCF24" s="83"/>
      <c r="GCG24" s="83"/>
      <c r="GCH24" s="83"/>
      <c r="GCI24" s="83"/>
      <c r="GCJ24" s="83"/>
      <c r="GCK24" s="83"/>
      <c r="GCL24" s="83"/>
      <c r="GCM24" s="83"/>
      <c r="GCN24" s="83"/>
      <c r="GCO24" s="83"/>
      <c r="GCP24" s="83"/>
      <c r="GCQ24" s="83"/>
      <c r="GCR24" s="83"/>
      <c r="GCS24" s="83"/>
      <c r="GCT24" s="83"/>
      <c r="GCU24" s="83"/>
      <c r="GCV24" s="83"/>
      <c r="GCW24" s="83"/>
      <c r="GCX24" s="83"/>
      <c r="GCY24" s="83"/>
      <c r="GCZ24" s="83"/>
      <c r="GDA24" s="83"/>
      <c r="GDB24" s="83"/>
      <c r="GDC24" s="83"/>
      <c r="GDD24" s="83"/>
      <c r="GDE24" s="83"/>
      <c r="GDF24" s="83"/>
      <c r="GDG24" s="83"/>
      <c r="GDH24" s="83"/>
      <c r="GDI24" s="83"/>
      <c r="GDJ24" s="83"/>
      <c r="GDK24" s="83"/>
      <c r="GDL24" s="83"/>
      <c r="GDM24" s="83"/>
      <c r="GDN24" s="83"/>
      <c r="GDO24" s="83"/>
      <c r="GDP24" s="83"/>
      <c r="GDQ24" s="83"/>
      <c r="GDR24" s="83"/>
      <c r="GDS24" s="83"/>
      <c r="GDT24" s="83"/>
      <c r="GDU24" s="83"/>
      <c r="GDV24" s="83"/>
      <c r="GDW24" s="83"/>
      <c r="GDX24" s="83"/>
      <c r="GDY24" s="83"/>
      <c r="GDZ24" s="83"/>
      <c r="GEA24" s="83"/>
      <c r="GEB24" s="83"/>
      <c r="GEC24" s="83"/>
      <c r="GED24" s="83"/>
      <c r="GEE24" s="83"/>
      <c r="GEF24" s="83"/>
      <c r="GEG24" s="83"/>
      <c r="GEH24" s="83"/>
      <c r="GEI24" s="83"/>
      <c r="GEJ24" s="83"/>
      <c r="GEK24" s="83"/>
      <c r="GEL24" s="83"/>
      <c r="GEM24" s="83"/>
      <c r="GEN24" s="83"/>
      <c r="GEO24" s="83"/>
      <c r="GEP24" s="83"/>
      <c r="GEQ24" s="83"/>
      <c r="GER24" s="83"/>
      <c r="GES24" s="83"/>
      <c r="GET24" s="83"/>
      <c r="GEU24" s="83"/>
      <c r="GEV24" s="83"/>
      <c r="GEW24" s="83"/>
      <c r="GEX24" s="83"/>
      <c r="GEY24" s="83"/>
      <c r="GEZ24" s="83"/>
      <c r="GFA24" s="83"/>
      <c r="GFB24" s="83"/>
      <c r="GFC24" s="83"/>
      <c r="GFD24" s="83"/>
      <c r="GFE24" s="83"/>
      <c r="GFF24" s="83"/>
      <c r="GFG24" s="83"/>
      <c r="GFH24" s="83"/>
      <c r="GFI24" s="83"/>
      <c r="GFJ24" s="83"/>
      <c r="GFK24" s="83"/>
      <c r="GFL24" s="83"/>
      <c r="GFM24" s="83"/>
      <c r="GFN24" s="83"/>
      <c r="GFO24" s="83"/>
      <c r="GFP24" s="83"/>
      <c r="GFQ24" s="83"/>
      <c r="GFR24" s="83"/>
      <c r="GFS24" s="83"/>
      <c r="GFT24" s="83"/>
      <c r="GFU24" s="83"/>
      <c r="GFV24" s="83"/>
      <c r="GFW24" s="83"/>
      <c r="GFX24" s="83"/>
      <c r="GFY24" s="83"/>
      <c r="GFZ24" s="83"/>
      <c r="GGA24" s="83"/>
      <c r="GGB24" s="83"/>
      <c r="GGC24" s="83"/>
      <c r="GGD24" s="83"/>
      <c r="GGE24" s="83"/>
      <c r="GGF24" s="83"/>
      <c r="GGG24" s="83"/>
      <c r="GGH24" s="83"/>
      <c r="GGI24" s="83"/>
      <c r="GGJ24" s="83"/>
      <c r="GGK24" s="83"/>
      <c r="GGL24" s="83"/>
      <c r="GGM24" s="83"/>
      <c r="GGN24" s="83"/>
      <c r="GGO24" s="83"/>
      <c r="GGP24" s="83"/>
      <c r="GGQ24" s="83"/>
      <c r="GGR24" s="83"/>
      <c r="GGS24" s="83"/>
      <c r="GGT24" s="83"/>
      <c r="GGU24" s="83"/>
      <c r="GGV24" s="83"/>
      <c r="GGW24" s="83"/>
      <c r="GGX24" s="83"/>
      <c r="GGY24" s="83"/>
      <c r="GGZ24" s="83"/>
      <c r="GHA24" s="83"/>
      <c r="GHB24" s="83"/>
      <c r="GHC24" s="83"/>
      <c r="GHD24" s="83"/>
      <c r="GHE24" s="83"/>
      <c r="GHF24" s="83"/>
      <c r="GHG24" s="83"/>
      <c r="GHH24" s="83"/>
      <c r="GHI24" s="83"/>
      <c r="GHJ24" s="83"/>
      <c r="GHK24" s="83"/>
      <c r="GHL24" s="83"/>
      <c r="GHM24" s="83"/>
      <c r="GHN24" s="83"/>
      <c r="GHO24" s="83"/>
      <c r="GHP24" s="83"/>
      <c r="GHQ24" s="83"/>
      <c r="GHR24" s="83"/>
      <c r="GHS24" s="83"/>
      <c r="GHT24" s="83"/>
      <c r="GHU24" s="83"/>
      <c r="GHV24" s="83"/>
      <c r="GHW24" s="83"/>
      <c r="GHX24" s="83"/>
      <c r="GHY24" s="83"/>
      <c r="GHZ24" s="83"/>
      <c r="GIA24" s="83"/>
      <c r="GIB24" s="83"/>
      <c r="GIC24" s="83"/>
      <c r="GID24" s="83"/>
      <c r="GIE24" s="83"/>
      <c r="GIF24" s="83"/>
      <c r="GIG24" s="83"/>
      <c r="GIH24" s="83"/>
      <c r="GII24" s="83"/>
      <c r="GIJ24" s="83"/>
      <c r="GIK24" s="83"/>
      <c r="GIL24" s="83"/>
      <c r="GIM24" s="83"/>
      <c r="GIN24" s="83"/>
      <c r="GIO24" s="83"/>
      <c r="GIP24" s="83"/>
      <c r="GIQ24" s="83"/>
      <c r="GIR24" s="83"/>
      <c r="GIS24" s="83"/>
      <c r="GIT24" s="83"/>
      <c r="GIU24" s="83"/>
      <c r="GIV24" s="83"/>
      <c r="GIW24" s="83"/>
      <c r="GIX24" s="83"/>
      <c r="GIY24" s="83"/>
      <c r="GIZ24" s="83"/>
      <c r="GJA24" s="83"/>
      <c r="GJB24" s="83"/>
      <c r="GJC24" s="83"/>
      <c r="GJD24" s="83"/>
      <c r="GJE24" s="83"/>
      <c r="GJF24" s="83"/>
      <c r="GJG24" s="83"/>
      <c r="GJH24" s="83"/>
      <c r="GJI24" s="83"/>
      <c r="GJJ24" s="83"/>
      <c r="GJK24" s="83"/>
      <c r="GJL24" s="83"/>
      <c r="GJM24" s="83"/>
      <c r="GJN24" s="83"/>
      <c r="GJO24" s="83"/>
      <c r="GJP24" s="83"/>
      <c r="GJQ24" s="83"/>
      <c r="GJR24" s="83"/>
      <c r="GJS24" s="83"/>
      <c r="GJT24" s="83"/>
      <c r="GJU24" s="83"/>
      <c r="GJV24" s="83"/>
      <c r="GJW24" s="83"/>
      <c r="GJX24" s="83"/>
      <c r="GJY24" s="83"/>
      <c r="GJZ24" s="83"/>
      <c r="GKA24" s="83"/>
      <c r="GKB24" s="83"/>
      <c r="GKC24" s="83"/>
      <c r="GKD24" s="83"/>
      <c r="GKE24" s="83"/>
      <c r="GKF24" s="83"/>
      <c r="GKG24" s="83"/>
      <c r="GKH24" s="83"/>
      <c r="GKI24" s="83"/>
      <c r="GKJ24" s="83"/>
      <c r="GKK24" s="83"/>
      <c r="GKL24" s="83"/>
      <c r="GKM24" s="83"/>
      <c r="GKN24" s="83"/>
      <c r="GKO24" s="83"/>
      <c r="GKP24" s="83"/>
      <c r="GKQ24" s="83"/>
      <c r="GKR24" s="83"/>
      <c r="GKS24" s="83"/>
      <c r="GKT24" s="83"/>
      <c r="GKU24" s="83"/>
      <c r="GKV24" s="83"/>
      <c r="GKW24" s="83"/>
      <c r="GKX24" s="83"/>
      <c r="GKY24" s="83"/>
      <c r="GKZ24" s="83"/>
      <c r="GLA24" s="83"/>
      <c r="GLB24" s="83"/>
      <c r="GLC24" s="83"/>
      <c r="GLD24" s="83"/>
      <c r="GLE24" s="83"/>
      <c r="GLF24" s="83"/>
      <c r="GLG24" s="83"/>
      <c r="GLH24" s="83"/>
      <c r="GLI24" s="83"/>
      <c r="GLJ24" s="83"/>
      <c r="GLK24" s="83"/>
      <c r="GLL24" s="83"/>
      <c r="GLM24" s="83"/>
      <c r="GLN24" s="83"/>
      <c r="GLO24" s="83"/>
      <c r="GLP24" s="83"/>
      <c r="GLQ24" s="83"/>
      <c r="GLR24" s="83"/>
      <c r="GLS24" s="83"/>
      <c r="GLT24" s="83"/>
      <c r="GLU24" s="83"/>
      <c r="GLV24" s="83"/>
      <c r="GLW24" s="83"/>
      <c r="GLX24" s="83"/>
      <c r="GLY24" s="83"/>
      <c r="GLZ24" s="83"/>
      <c r="GMA24" s="83"/>
      <c r="GMB24" s="83"/>
      <c r="GMC24" s="83"/>
      <c r="GMD24" s="83"/>
      <c r="GME24" s="83"/>
      <c r="GMF24" s="83"/>
      <c r="GMG24" s="83"/>
      <c r="GMH24" s="83"/>
      <c r="GMI24" s="83"/>
      <c r="GMJ24" s="83"/>
      <c r="GMK24" s="83"/>
      <c r="GML24" s="83"/>
      <c r="GMM24" s="83"/>
      <c r="GMN24" s="83"/>
      <c r="GMO24" s="83"/>
      <c r="GMP24" s="83"/>
      <c r="GMQ24" s="83"/>
      <c r="GMR24" s="83"/>
      <c r="GMS24" s="83"/>
      <c r="GMT24" s="83"/>
      <c r="GMU24" s="83"/>
      <c r="GMV24" s="83"/>
      <c r="GMW24" s="83"/>
      <c r="GMX24" s="83"/>
      <c r="GMY24" s="83"/>
      <c r="GMZ24" s="83"/>
      <c r="GNA24" s="83"/>
      <c r="GNB24" s="83"/>
      <c r="GNC24" s="83"/>
      <c r="GND24" s="83"/>
      <c r="GNE24" s="83"/>
      <c r="GNF24" s="83"/>
      <c r="GNG24" s="83"/>
      <c r="GNH24" s="83"/>
      <c r="GNI24" s="83"/>
      <c r="GNJ24" s="83"/>
      <c r="GNK24" s="83"/>
      <c r="GNL24" s="83"/>
      <c r="GNM24" s="83"/>
      <c r="GNN24" s="83"/>
      <c r="GNO24" s="83"/>
      <c r="GNP24" s="83"/>
      <c r="GNQ24" s="83"/>
      <c r="GNR24" s="83"/>
      <c r="GNS24" s="83"/>
      <c r="GNT24" s="83"/>
      <c r="GNU24" s="83"/>
      <c r="GNV24" s="83"/>
      <c r="GNW24" s="83"/>
      <c r="GNX24" s="83"/>
      <c r="GNY24" s="83"/>
      <c r="GNZ24" s="83"/>
      <c r="GOA24" s="83"/>
      <c r="GOB24" s="83"/>
      <c r="GOC24" s="83"/>
      <c r="GOD24" s="83"/>
      <c r="GOE24" s="83"/>
      <c r="GOF24" s="83"/>
      <c r="GOG24" s="83"/>
      <c r="GOH24" s="83"/>
      <c r="GOI24" s="83"/>
      <c r="GOJ24" s="83"/>
      <c r="GOK24" s="83"/>
      <c r="GOL24" s="83"/>
      <c r="GOM24" s="83"/>
      <c r="GON24" s="83"/>
      <c r="GOO24" s="83"/>
      <c r="GOP24" s="83"/>
      <c r="GOQ24" s="83"/>
      <c r="GOR24" s="83"/>
      <c r="GOS24" s="83"/>
      <c r="GOT24" s="83"/>
      <c r="GOU24" s="83"/>
      <c r="GOV24" s="83"/>
      <c r="GOW24" s="83"/>
      <c r="GOX24" s="83"/>
      <c r="GOY24" s="83"/>
      <c r="GOZ24" s="83"/>
      <c r="GPA24" s="83"/>
      <c r="GPB24" s="83"/>
      <c r="GPC24" s="83"/>
      <c r="GPD24" s="83"/>
      <c r="GPE24" s="83"/>
      <c r="GPF24" s="83"/>
      <c r="GPG24" s="83"/>
      <c r="GPH24" s="83"/>
      <c r="GPI24" s="83"/>
      <c r="GPJ24" s="83"/>
      <c r="GPK24" s="83"/>
      <c r="GPL24" s="83"/>
      <c r="GPM24" s="83"/>
      <c r="GPN24" s="83"/>
      <c r="GPO24" s="83"/>
      <c r="GPP24" s="83"/>
      <c r="GPQ24" s="83"/>
      <c r="GPR24" s="83"/>
      <c r="GPS24" s="83"/>
      <c r="GPT24" s="83"/>
      <c r="GPU24" s="83"/>
      <c r="GPV24" s="83"/>
      <c r="GPW24" s="83"/>
      <c r="GPX24" s="83"/>
      <c r="GPY24" s="83"/>
      <c r="GPZ24" s="83"/>
      <c r="GQA24" s="83"/>
      <c r="GQB24" s="83"/>
      <c r="GQC24" s="83"/>
      <c r="GQD24" s="83"/>
      <c r="GQE24" s="83"/>
      <c r="GQF24" s="83"/>
      <c r="GQG24" s="83"/>
      <c r="GQH24" s="83"/>
      <c r="GQI24" s="83"/>
      <c r="GQJ24" s="83"/>
      <c r="GQK24" s="83"/>
      <c r="GQL24" s="83"/>
      <c r="GQM24" s="83"/>
      <c r="GQN24" s="83"/>
      <c r="GQO24" s="83"/>
      <c r="GQP24" s="83"/>
      <c r="GQQ24" s="83"/>
      <c r="GQR24" s="83"/>
      <c r="GQS24" s="83"/>
      <c r="GQT24" s="83"/>
      <c r="GQU24" s="83"/>
      <c r="GQV24" s="83"/>
      <c r="GQW24" s="83"/>
      <c r="GQX24" s="83"/>
      <c r="GQY24" s="83"/>
      <c r="GQZ24" s="83"/>
      <c r="GRA24" s="83"/>
      <c r="GRB24" s="83"/>
      <c r="GRC24" s="83"/>
      <c r="GRD24" s="83"/>
      <c r="GRE24" s="83"/>
      <c r="GRF24" s="83"/>
      <c r="GRG24" s="83"/>
      <c r="GRH24" s="83"/>
      <c r="GRI24" s="83"/>
      <c r="GRJ24" s="83"/>
      <c r="GRK24" s="83"/>
      <c r="GRL24" s="83"/>
      <c r="GRM24" s="83"/>
      <c r="GRN24" s="83"/>
      <c r="GRO24" s="83"/>
      <c r="GRP24" s="83"/>
      <c r="GRQ24" s="83"/>
      <c r="GRR24" s="83"/>
      <c r="GRS24" s="83"/>
      <c r="GRT24" s="83"/>
      <c r="GRU24" s="83"/>
      <c r="GRV24" s="83"/>
      <c r="GRW24" s="83"/>
      <c r="GRX24" s="83"/>
      <c r="GRY24" s="83"/>
      <c r="GRZ24" s="83"/>
      <c r="GSA24" s="83"/>
      <c r="GSB24" s="83"/>
      <c r="GSC24" s="83"/>
      <c r="GSD24" s="83"/>
      <c r="GSE24" s="83"/>
      <c r="GSF24" s="83"/>
      <c r="GSG24" s="83"/>
      <c r="GSH24" s="83"/>
      <c r="GSI24" s="83"/>
      <c r="GSJ24" s="83"/>
      <c r="GSK24" s="83"/>
      <c r="GSL24" s="83"/>
      <c r="GSM24" s="83"/>
      <c r="GSN24" s="83"/>
      <c r="GSO24" s="83"/>
      <c r="GSP24" s="83"/>
      <c r="GSQ24" s="83"/>
      <c r="GSR24" s="83"/>
      <c r="GSS24" s="83"/>
      <c r="GST24" s="83"/>
      <c r="GSU24" s="83"/>
      <c r="GSV24" s="83"/>
      <c r="GSW24" s="83"/>
      <c r="GSX24" s="83"/>
      <c r="GSY24" s="83"/>
      <c r="GSZ24" s="83"/>
      <c r="GTA24" s="83"/>
      <c r="GTB24" s="83"/>
      <c r="GTC24" s="83"/>
      <c r="GTD24" s="83"/>
      <c r="GTE24" s="83"/>
      <c r="GTF24" s="83"/>
      <c r="GTG24" s="83"/>
      <c r="GTH24" s="83"/>
      <c r="GTI24" s="83"/>
      <c r="GTJ24" s="83"/>
      <c r="GTK24" s="83"/>
      <c r="GTL24" s="83"/>
      <c r="GTM24" s="83"/>
      <c r="GTN24" s="83"/>
      <c r="GTO24" s="83"/>
      <c r="GTP24" s="83"/>
      <c r="GTQ24" s="83"/>
      <c r="GTR24" s="83"/>
      <c r="GTS24" s="83"/>
      <c r="GTT24" s="83"/>
      <c r="GTU24" s="83"/>
      <c r="GTV24" s="83"/>
      <c r="GTW24" s="83"/>
      <c r="GTX24" s="83"/>
      <c r="GTY24" s="83"/>
      <c r="GTZ24" s="83"/>
      <c r="GUA24" s="83"/>
      <c r="GUB24" s="83"/>
      <c r="GUC24" s="83"/>
      <c r="GUD24" s="83"/>
      <c r="GUE24" s="83"/>
      <c r="GUF24" s="83"/>
      <c r="GUG24" s="83"/>
      <c r="GUH24" s="83"/>
      <c r="GUI24" s="83"/>
      <c r="GUJ24" s="83"/>
      <c r="GUK24" s="83"/>
      <c r="GUL24" s="83"/>
      <c r="GUM24" s="83"/>
      <c r="GUN24" s="83"/>
      <c r="GUO24" s="83"/>
      <c r="GUP24" s="83"/>
      <c r="GUQ24" s="83"/>
      <c r="GUR24" s="83"/>
      <c r="GUS24" s="83"/>
      <c r="GUT24" s="83"/>
      <c r="GUU24" s="83"/>
      <c r="GUV24" s="83"/>
      <c r="GUW24" s="83"/>
      <c r="GUX24" s="83"/>
      <c r="GUY24" s="83"/>
      <c r="GUZ24" s="83"/>
      <c r="GVA24" s="83"/>
      <c r="GVB24" s="83"/>
      <c r="GVC24" s="83"/>
      <c r="GVD24" s="83"/>
      <c r="GVE24" s="83"/>
      <c r="GVF24" s="83"/>
      <c r="GVG24" s="83"/>
      <c r="GVH24" s="83"/>
      <c r="GVI24" s="83"/>
      <c r="GVJ24" s="83"/>
      <c r="GVK24" s="83"/>
      <c r="GVL24" s="83"/>
      <c r="GVM24" s="83"/>
      <c r="GVN24" s="83"/>
      <c r="GVO24" s="83"/>
      <c r="GVP24" s="83"/>
      <c r="GVQ24" s="83"/>
      <c r="GVR24" s="83"/>
      <c r="GVS24" s="83"/>
      <c r="GVT24" s="83"/>
      <c r="GVU24" s="83"/>
      <c r="GVV24" s="83"/>
      <c r="GVW24" s="83"/>
      <c r="GVX24" s="83"/>
      <c r="GVY24" s="83"/>
      <c r="GVZ24" s="83"/>
      <c r="GWA24" s="83"/>
      <c r="GWB24" s="83"/>
      <c r="GWC24" s="83"/>
      <c r="GWD24" s="83"/>
      <c r="GWE24" s="83"/>
      <c r="GWF24" s="83"/>
      <c r="GWG24" s="83"/>
      <c r="GWH24" s="83"/>
      <c r="GWI24" s="83"/>
      <c r="GWJ24" s="83"/>
      <c r="GWK24" s="83"/>
      <c r="GWL24" s="83"/>
      <c r="GWM24" s="83"/>
      <c r="GWN24" s="83"/>
      <c r="GWO24" s="83"/>
      <c r="GWP24" s="83"/>
      <c r="GWQ24" s="83"/>
      <c r="GWR24" s="83"/>
      <c r="GWS24" s="83"/>
      <c r="GWT24" s="83"/>
      <c r="GWU24" s="83"/>
      <c r="GWV24" s="83"/>
      <c r="GWW24" s="83"/>
      <c r="GWX24" s="83"/>
      <c r="GWY24" s="83"/>
      <c r="GWZ24" s="83"/>
      <c r="GXA24" s="83"/>
      <c r="GXB24" s="83"/>
      <c r="GXC24" s="83"/>
      <c r="GXD24" s="83"/>
      <c r="GXE24" s="83"/>
      <c r="GXF24" s="83"/>
      <c r="GXG24" s="83"/>
      <c r="GXH24" s="83"/>
      <c r="GXI24" s="83"/>
      <c r="GXJ24" s="83"/>
      <c r="GXK24" s="83"/>
      <c r="GXL24" s="83"/>
      <c r="GXM24" s="83"/>
      <c r="GXN24" s="83"/>
      <c r="GXO24" s="83"/>
      <c r="GXP24" s="83"/>
      <c r="GXQ24" s="83"/>
      <c r="GXR24" s="83"/>
      <c r="GXS24" s="83"/>
      <c r="GXT24" s="83"/>
      <c r="GXU24" s="83"/>
      <c r="GXV24" s="83"/>
      <c r="GXW24" s="83"/>
      <c r="GXX24" s="83"/>
      <c r="GXY24" s="83"/>
      <c r="GXZ24" s="83"/>
      <c r="GYA24" s="83"/>
      <c r="GYB24" s="83"/>
      <c r="GYC24" s="83"/>
      <c r="GYD24" s="83"/>
      <c r="GYE24" s="83"/>
      <c r="GYF24" s="83"/>
      <c r="GYG24" s="83"/>
      <c r="GYH24" s="83"/>
      <c r="GYI24" s="83"/>
      <c r="GYJ24" s="83"/>
      <c r="GYK24" s="83"/>
      <c r="GYL24" s="83"/>
      <c r="GYM24" s="83"/>
      <c r="GYN24" s="83"/>
      <c r="GYO24" s="83"/>
      <c r="GYP24" s="83"/>
      <c r="GYQ24" s="83"/>
      <c r="GYR24" s="83"/>
      <c r="GYS24" s="83"/>
      <c r="GYT24" s="83"/>
      <c r="GYU24" s="83"/>
      <c r="GYV24" s="83"/>
      <c r="GYW24" s="83"/>
      <c r="GYX24" s="83"/>
      <c r="GYY24" s="83"/>
      <c r="GYZ24" s="83"/>
      <c r="GZA24" s="83"/>
      <c r="GZB24" s="83"/>
      <c r="GZC24" s="83"/>
      <c r="GZD24" s="83"/>
      <c r="GZE24" s="83"/>
      <c r="GZF24" s="83"/>
      <c r="GZG24" s="83"/>
      <c r="GZH24" s="83"/>
      <c r="GZI24" s="83"/>
      <c r="GZJ24" s="83"/>
      <c r="GZK24" s="83"/>
      <c r="GZL24" s="83"/>
      <c r="GZM24" s="83"/>
      <c r="GZN24" s="83"/>
      <c r="GZO24" s="83"/>
      <c r="GZP24" s="83"/>
      <c r="GZQ24" s="83"/>
      <c r="GZR24" s="83"/>
      <c r="GZS24" s="83"/>
      <c r="GZT24" s="83"/>
      <c r="GZU24" s="83"/>
      <c r="GZV24" s="83"/>
      <c r="GZW24" s="83"/>
      <c r="GZX24" s="83"/>
      <c r="GZY24" s="83"/>
      <c r="GZZ24" s="83"/>
      <c r="HAA24" s="83"/>
      <c r="HAB24" s="83"/>
      <c r="HAC24" s="83"/>
      <c r="HAD24" s="83"/>
      <c r="HAE24" s="83"/>
      <c r="HAF24" s="83"/>
      <c r="HAG24" s="83"/>
      <c r="HAH24" s="83"/>
      <c r="HAI24" s="83"/>
      <c r="HAJ24" s="83"/>
      <c r="HAK24" s="83"/>
      <c r="HAL24" s="83"/>
      <c r="HAM24" s="83"/>
      <c r="HAN24" s="83"/>
      <c r="HAO24" s="83"/>
      <c r="HAP24" s="83"/>
      <c r="HAQ24" s="83"/>
      <c r="HAR24" s="83"/>
      <c r="HAS24" s="83"/>
      <c r="HAT24" s="83"/>
      <c r="HAU24" s="83"/>
      <c r="HAV24" s="83"/>
      <c r="HAW24" s="83"/>
      <c r="HAX24" s="83"/>
      <c r="HAY24" s="83"/>
      <c r="HAZ24" s="83"/>
      <c r="HBA24" s="83"/>
      <c r="HBB24" s="83"/>
      <c r="HBC24" s="83"/>
      <c r="HBD24" s="83"/>
      <c r="HBE24" s="83"/>
      <c r="HBF24" s="83"/>
      <c r="HBG24" s="83"/>
      <c r="HBH24" s="83"/>
      <c r="HBI24" s="83"/>
      <c r="HBJ24" s="83"/>
      <c r="HBK24" s="83"/>
      <c r="HBL24" s="83"/>
      <c r="HBM24" s="83"/>
      <c r="HBN24" s="83"/>
      <c r="HBO24" s="83"/>
      <c r="HBP24" s="83"/>
      <c r="HBQ24" s="83"/>
      <c r="HBR24" s="83"/>
      <c r="HBS24" s="83"/>
      <c r="HBT24" s="83"/>
      <c r="HBU24" s="83"/>
      <c r="HBV24" s="83"/>
      <c r="HBW24" s="83"/>
      <c r="HBX24" s="83"/>
      <c r="HBY24" s="83"/>
      <c r="HBZ24" s="83"/>
      <c r="HCA24" s="83"/>
      <c r="HCB24" s="83"/>
      <c r="HCC24" s="83"/>
      <c r="HCD24" s="83"/>
      <c r="HCE24" s="83"/>
      <c r="HCF24" s="83"/>
      <c r="HCG24" s="83"/>
      <c r="HCH24" s="83"/>
      <c r="HCI24" s="83"/>
      <c r="HCJ24" s="83"/>
      <c r="HCK24" s="83"/>
      <c r="HCL24" s="83"/>
      <c r="HCM24" s="83"/>
      <c r="HCN24" s="83"/>
      <c r="HCO24" s="83"/>
      <c r="HCP24" s="83"/>
      <c r="HCQ24" s="83"/>
      <c r="HCR24" s="83"/>
      <c r="HCS24" s="83"/>
      <c r="HCT24" s="83"/>
      <c r="HCU24" s="83"/>
      <c r="HCV24" s="83"/>
      <c r="HCW24" s="83"/>
      <c r="HCX24" s="83"/>
      <c r="HCY24" s="83"/>
      <c r="HCZ24" s="83"/>
      <c r="HDA24" s="83"/>
      <c r="HDB24" s="83"/>
      <c r="HDC24" s="83"/>
      <c r="HDD24" s="83"/>
      <c r="HDE24" s="83"/>
      <c r="HDF24" s="83"/>
      <c r="HDG24" s="83"/>
      <c r="HDH24" s="83"/>
      <c r="HDI24" s="83"/>
      <c r="HDJ24" s="83"/>
      <c r="HDK24" s="83"/>
      <c r="HDL24" s="83"/>
      <c r="HDM24" s="83"/>
      <c r="HDN24" s="83"/>
      <c r="HDO24" s="83"/>
      <c r="HDP24" s="83"/>
      <c r="HDQ24" s="83"/>
      <c r="HDR24" s="83"/>
      <c r="HDS24" s="83"/>
      <c r="HDT24" s="83"/>
      <c r="HDU24" s="83"/>
      <c r="HDV24" s="83"/>
      <c r="HDW24" s="83"/>
      <c r="HDX24" s="83"/>
      <c r="HDY24" s="83"/>
      <c r="HDZ24" s="83"/>
      <c r="HEA24" s="83"/>
      <c r="HEB24" s="83"/>
      <c r="HEC24" s="83"/>
      <c r="HED24" s="83"/>
      <c r="HEE24" s="83"/>
      <c r="HEF24" s="83"/>
      <c r="HEG24" s="83"/>
      <c r="HEH24" s="83"/>
      <c r="HEI24" s="83"/>
      <c r="HEJ24" s="83"/>
      <c r="HEK24" s="83"/>
      <c r="HEL24" s="83"/>
      <c r="HEM24" s="83"/>
      <c r="HEN24" s="83"/>
      <c r="HEO24" s="83"/>
      <c r="HEP24" s="83"/>
      <c r="HEQ24" s="83"/>
      <c r="HER24" s="83"/>
      <c r="HES24" s="83"/>
      <c r="HET24" s="83"/>
      <c r="HEU24" s="83"/>
      <c r="HEV24" s="83"/>
      <c r="HEW24" s="83"/>
      <c r="HEX24" s="83"/>
      <c r="HEY24" s="83"/>
      <c r="HEZ24" s="83"/>
      <c r="HFA24" s="83"/>
      <c r="HFB24" s="83"/>
      <c r="HFC24" s="83"/>
      <c r="HFD24" s="83"/>
      <c r="HFE24" s="83"/>
      <c r="HFF24" s="83"/>
      <c r="HFG24" s="83"/>
      <c r="HFH24" s="83"/>
      <c r="HFI24" s="83"/>
      <c r="HFJ24" s="83"/>
      <c r="HFK24" s="83"/>
      <c r="HFL24" s="83"/>
      <c r="HFM24" s="83"/>
      <c r="HFN24" s="83"/>
      <c r="HFO24" s="83"/>
      <c r="HFP24" s="83"/>
      <c r="HFQ24" s="83"/>
      <c r="HFR24" s="83"/>
      <c r="HFS24" s="83"/>
      <c r="HFT24" s="83"/>
      <c r="HFU24" s="83"/>
      <c r="HFV24" s="83"/>
      <c r="HFW24" s="83"/>
      <c r="HFX24" s="83"/>
      <c r="HFY24" s="83"/>
      <c r="HFZ24" s="83"/>
      <c r="HGA24" s="83"/>
      <c r="HGB24" s="83"/>
      <c r="HGC24" s="83"/>
      <c r="HGD24" s="83"/>
      <c r="HGE24" s="83"/>
      <c r="HGF24" s="83"/>
      <c r="HGG24" s="83"/>
      <c r="HGH24" s="83"/>
      <c r="HGI24" s="83"/>
      <c r="HGJ24" s="83"/>
      <c r="HGK24" s="83"/>
      <c r="HGL24" s="83"/>
      <c r="HGM24" s="83"/>
      <c r="HGN24" s="83"/>
      <c r="HGO24" s="83"/>
      <c r="HGP24" s="83"/>
      <c r="HGQ24" s="83"/>
      <c r="HGR24" s="83"/>
      <c r="HGS24" s="83"/>
      <c r="HGT24" s="83"/>
      <c r="HGU24" s="83"/>
      <c r="HGV24" s="83"/>
      <c r="HGW24" s="83"/>
      <c r="HGX24" s="83"/>
      <c r="HGY24" s="83"/>
      <c r="HGZ24" s="83"/>
      <c r="HHA24" s="83"/>
      <c r="HHB24" s="83"/>
      <c r="HHC24" s="83"/>
      <c r="HHD24" s="83"/>
      <c r="HHE24" s="83"/>
      <c r="HHF24" s="83"/>
      <c r="HHG24" s="83"/>
      <c r="HHH24" s="83"/>
      <c r="HHI24" s="83"/>
      <c r="HHJ24" s="83"/>
      <c r="HHK24" s="83"/>
      <c r="HHL24" s="83"/>
      <c r="HHM24" s="83"/>
      <c r="HHN24" s="83"/>
      <c r="HHO24" s="83"/>
      <c r="HHP24" s="83"/>
      <c r="HHQ24" s="83"/>
      <c r="HHR24" s="83"/>
      <c r="HHS24" s="83"/>
      <c r="HHT24" s="83"/>
      <c r="HHU24" s="83"/>
      <c r="HHV24" s="83"/>
      <c r="HHW24" s="83"/>
      <c r="HHX24" s="83"/>
      <c r="HHY24" s="83"/>
      <c r="HHZ24" s="83"/>
      <c r="HIA24" s="83"/>
      <c r="HIB24" s="83"/>
      <c r="HIC24" s="83"/>
      <c r="HID24" s="83"/>
      <c r="HIE24" s="83"/>
      <c r="HIF24" s="83"/>
      <c r="HIG24" s="83"/>
      <c r="HIH24" s="83"/>
      <c r="HII24" s="83"/>
      <c r="HIJ24" s="83"/>
      <c r="HIK24" s="83"/>
      <c r="HIL24" s="83"/>
      <c r="HIM24" s="83"/>
      <c r="HIN24" s="83"/>
      <c r="HIO24" s="83"/>
      <c r="HIP24" s="83"/>
      <c r="HIQ24" s="83"/>
      <c r="HIR24" s="83"/>
      <c r="HIS24" s="83"/>
      <c r="HIT24" s="83"/>
      <c r="HIU24" s="83"/>
      <c r="HIV24" s="83"/>
      <c r="HIW24" s="83"/>
      <c r="HIX24" s="83"/>
      <c r="HIY24" s="83"/>
      <c r="HIZ24" s="83"/>
      <c r="HJA24" s="83"/>
      <c r="HJB24" s="83"/>
      <c r="HJC24" s="83"/>
      <c r="HJD24" s="83"/>
      <c r="HJE24" s="83"/>
      <c r="HJF24" s="83"/>
      <c r="HJG24" s="83"/>
      <c r="HJH24" s="83"/>
      <c r="HJI24" s="83"/>
      <c r="HJJ24" s="83"/>
      <c r="HJK24" s="83"/>
      <c r="HJL24" s="83"/>
      <c r="HJM24" s="83"/>
      <c r="HJN24" s="83"/>
      <c r="HJO24" s="83"/>
      <c r="HJP24" s="83"/>
      <c r="HJQ24" s="83"/>
      <c r="HJR24" s="83"/>
      <c r="HJS24" s="83"/>
      <c r="HJT24" s="83"/>
      <c r="HJU24" s="83"/>
      <c r="HJV24" s="83"/>
      <c r="HJW24" s="83"/>
      <c r="HJX24" s="83"/>
      <c r="HJY24" s="83"/>
      <c r="HJZ24" s="83"/>
      <c r="HKA24" s="83"/>
      <c r="HKB24" s="83"/>
      <c r="HKC24" s="83"/>
      <c r="HKD24" s="83"/>
      <c r="HKE24" s="83"/>
      <c r="HKF24" s="83"/>
      <c r="HKG24" s="83"/>
      <c r="HKH24" s="83"/>
      <c r="HKI24" s="83"/>
      <c r="HKJ24" s="83"/>
      <c r="HKK24" s="83"/>
      <c r="HKL24" s="83"/>
      <c r="HKM24" s="83"/>
      <c r="HKN24" s="83"/>
      <c r="HKO24" s="83"/>
      <c r="HKP24" s="83"/>
      <c r="HKQ24" s="83"/>
      <c r="HKR24" s="83"/>
      <c r="HKS24" s="83"/>
      <c r="HKT24" s="83"/>
      <c r="HKU24" s="83"/>
      <c r="HKV24" s="83"/>
      <c r="HKW24" s="83"/>
      <c r="HKX24" s="83"/>
      <c r="HKY24" s="83"/>
      <c r="HKZ24" s="83"/>
      <c r="HLA24" s="83"/>
      <c r="HLB24" s="83"/>
      <c r="HLC24" s="83"/>
      <c r="HLD24" s="83"/>
      <c r="HLE24" s="83"/>
      <c r="HLF24" s="83"/>
      <c r="HLG24" s="83"/>
      <c r="HLH24" s="83"/>
      <c r="HLI24" s="83"/>
      <c r="HLJ24" s="83"/>
      <c r="HLK24" s="83"/>
      <c r="HLL24" s="83"/>
      <c r="HLM24" s="83"/>
      <c r="HLN24" s="83"/>
      <c r="HLO24" s="83"/>
      <c r="HLP24" s="83"/>
      <c r="HLQ24" s="83"/>
      <c r="HLR24" s="83"/>
      <c r="HLS24" s="83"/>
      <c r="HLT24" s="83"/>
      <c r="HLU24" s="83"/>
      <c r="HLV24" s="83"/>
      <c r="HLW24" s="83"/>
      <c r="HLX24" s="83"/>
      <c r="HLY24" s="83"/>
      <c r="HLZ24" s="83"/>
      <c r="HMA24" s="83"/>
      <c r="HMB24" s="83"/>
      <c r="HMC24" s="83"/>
      <c r="HMD24" s="83"/>
      <c r="HME24" s="83"/>
      <c r="HMF24" s="83"/>
      <c r="HMG24" s="83"/>
      <c r="HMH24" s="83"/>
      <c r="HMI24" s="83"/>
      <c r="HMJ24" s="83"/>
      <c r="HMK24" s="83"/>
      <c r="HML24" s="83"/>
      <c r="HMM24" s="83"/>
      <c r="HMN24" s="83"/>
      <c r="HMO24" s="83"/>
      <c r="HMP24" s="83"/>
      <c r="HMQ24" s="83"/>
      <c r="HMR24" s="83"/>
      <c r="HMS24" s="83"/>
      <c r="HMT24" s="83"/>
      <c r="HMU24" s="83"/>
      <c r="HMV24" s="83"/>
      <c r="HMW24" s="83"/>
      <c r="HMX24" s="83"/>
      <c r="HMY24" s="83"/>
      <c r="HMZ24" s="83"/>
      <c r="HNA24" s="83"/>
      <c r="HNB24" s="83"/>
      <c r="HNC24" s="83"/>
      <c r="HND24" s="83"/>
      <c r="HNE24" s="83"/>
      <c r="HNF24" s="83"/>
      <c r="HNG24" s="83"/>
      <c r="HNH24" s="83"/>
      <c r="HNI24" s="83"/>
      <c r="HNJ24" s="83"/>
      <c r="HNK24" s="83"/>
      <c r="HNL24" s="83"/>
      <c r="HNM24" s="83"/>
      <c r="HNN24" s="83"/>
      <c r="HNO24" s="83"/>
      <c r="HNP24" s="83"/>
      <c r="HNQ24" s="83"/>
      <c r="HNR24" s="83"/>
      <c r="HNS24" s="83"/>
      <c r="HNT24" s="83"/>
      <c r="HNU24" s="83"/>
      <c r="HNV24" s="83"/>
      <c r="HNW24" s="83"/>
      <c r="HNX24" s="83"/>
      <c r="HNY24" s="83"/>
      <c r="HNZ24" s="83"/>
      <c r="HOA24" s="83"/>
      <c r="HOB24" s="83"/>
      <c r="HOC24" s="83"/>
      <c r="HOD24" s="83"/>
      <c r="HOE24" s="83"/>
      <c r="HOF24" s="83"/>
      <c r="HOG24" s="83"/>
      <c r="HOH24" s="83"/>
      <c r="HOI24" s="83"/>
      <c r="HOJ24" s="83"/>
      <c r="HOK24" s="83"/>
      <c r="HOL24" s="83"/>
      <c r="HOM24" s="83"/>
      <c r="HON24" s="83"/>
      <c r="HOO24" s="83"/>
      <c r="HOP24" s="83"/>
      <c r="HOQ24" s="83"/>
      <c r="HOR24" s="83"/>
      <c r="HOS24" s="83"/>
      <c r="HOT24" s="83"/>
      <c r="HOU24" s="83"/>
      <c r="HOV24" s="83"/>
      <c r="HOW24" s="83"/>
      <c r="HOX24" s="83"/>
      <c r="HOY24" s="83"/>
      <c r="HOZ24" s="83"/>
      <c r="HPA24" s="83"/>
      <c r="HPB24" s="83"/>
      <c r="HPC24" s="83"/>
      <c r="HPD24" s="83"/>
      <c r="HPE24" s="83"/>
      <c r="HPF24" s="83"/>
      <c r="HPG24" s="83"/>
      <c r="HPH24" s="83"/>
      <c r="HPI24" s="83"/>
      <c r="HPJ24" s="83"/>
      <c r="HPK24" s="83"/>
      <c r="HPL24" s="83"/>
      <c r="HPM24" s="83"/>
      <c r="HPN24" s="83"/>
      <c r="HPO24" s="83"/>
      <c r="HPP24" s="83"/>
      <c r="HPQ24" s="83"/>
      <c r="HPR24" s="83"/>
      <c r="HPS24" s="83"/>
      <c r="HPT24" s="83"/>
      <c r="HPU24" s="83"/>
      <c r="HPV24" s="83"/>
      <c r="HPW24" s="83"/>
      <c r="HPX24" s="83"/>
      <c r="HPY24" s="83"/>
      <c r="HPZ24" s="83"/>
      <c r="HQA24" s="83"/>
      <c r="HQB24" s="83"/>
      <c r="HQC24" s="83"/>
      <c r="HQD24" s="83"/>
      <c r="HQE24" s="83"/>
      <c r="HQF24" s="83"/>
      <c r="HQG24" s="83"/>
      <c r="HQH24" s="83"/>
      <c r="HQI24" s="83"/>
      <c r="HQJ24" s="83"/>
      <c r="HQK24" s="83"/>
      <c r="HQL24" s="83"/>
      <c r="HQM24" s="83"/>
      <c r="HQN24" s="83"/>
      <c r="HQO24" s="83"/>
      <c r="HQP24" s="83"/>
      <c r="HQQ24" s="83"/>
      <c r="HQR24" s="83"/>
      <c r="HQS24" s="83"/>
      <c r="HQT24" s="83"/>
      <c r="HQU24" s="83"/>
      <c r="HQV24" s="83"/>
      <c r="HQW24" s="83"/>
      <c r="HQX24" s="83"/>
      <c r="HQY24" s="83"/>
      <c r="HQZ24" s="83"/>
      <c r="HRA24" s="83"/>
      <c r="HRB24" s="83"/>
      <c r="HRC24" s="83"/>
      <c r="HRD24" s="83"/>
      <c r="HRE24" s="83"/>
      <c r="HRF24" s="83"/>
      <c r="HRG24" s="83"/>
      <c r="HRH24" s="83"/>
      <c r="HRI24" s="83"/>
      <c r="HRJ24" s="83"/>
      <c r="HRK24" s="83"/>
      <c r="HRL24" s="83"/>
      <c r="HRM24" s="83"/>
      <c r="HRN24" s="83"/>
      <c r="HRO24" s="83"/>
      <c r="HRP24" s="83"/>
      <c r="HRQ24" s="83"/>
      <c r="HRR24" s="83"/>
      <c r="HRS24" s="83"/>
      <c r="HRT24" s="83"/>
      <c r="HRU24" s="83"/>
      <c r="HRV24" s="83"/>
      <c r="HRW24" s="83"/>
      <c r="HRX24" s="83"/>
      <c r="HRY24" s="83"/>
      <c r="HRZ24" s="83"/>
      <c r="HSA24" s="83"/>
      <c r="HSB24" s="83"/>
      <c r="HSC24" s="83"/>
      <c r="HSD24" s="83"/>
      <c r="HSE24" s="83"/>
      <c r="HSF24" s="83"/>
      <c r="HSG24" s="83"/>
      <c r="HSH24" s="83"/>
      <c r="HSI24" s="83"/>
      <c r="HSJ24" s="83"/>
      <c r="HSK24" s="83"/>
      <c r="HSL24" s="83"/>
      <c r="HSM24" s="83"/>
      <c r="HSN24" s="83"/>
      <c r="HSO24" s="83"/>
      <c r="HSP24" s="83"/>
      <c r="HSQ24" s="83"/>
      <c r="HSR24" s="83"/>
      <c r="HSS24" s="83"/>
      <c r="HST24" s="83"/>
      <c r="HSU24" s="83"/>
      <c r="HSV24" s="83"/>
      <c r="HSW24" s="83"/>
      <c r="HSX24" s="83"/>
      <c r="HSY24" s="83"/>
      <c r="HSZ24" s="83"/>
      <c r="HTA24" s="83"/>
      <c r="HTB24" s="83"/>
      <c r="HTC24" s="83"/>
      <c r="HTD24" s="83"/>
      <c r="HTE24" s="83"/>
      <c r="HTF24" s="83"/>
      <c r="HTG24" s="83"/>
      <c r="HTH24" s="83"/>
      <c r="HTI24" s="83"/>
      <c r="HTJ24" s="83"/>
      <c r="HTK24" s="83"/>
      <c r="HTL24" s="83"/>
      <c r="HTM24" s="83"/>
      <c r="HTN24" s="83"/>
      <c r="HTO24" s="83"/>
      <c r="HTP24" s="83"/>
      <c r="HTQ24" s="83"/>
      <c r="HTR24" s="83"/>
      <c r="HTS24" s="83"/>
      <c r="HTT24" s="83"/>
      <c r="HTU24" s="83"/>
      <c r="HTV24" s="83"/>
      <c r="HTW24" s="83"/>
      <c r="HTX24" s="83"/>
      <c r="HTY24" s="83"/>
      <c r="HTZ24" s="83"/>
      <c r="HUA24" s="83"/>
      <c r="HUB24" s="83"/>
      <c r="HUC24" s="83"/>
      <c r="HUD24" s="83"/>
      <c r="HUE24" s="83"/>
      <c r="HUF24" s="83"/>
      <c r="HUG24" s="83"/>
      <c r="HUH24" s="83"/>
      <c r="HUI24" s="83"/>
      <c r="HUJ24" s="83"/>
      <c r="HUK24" s="83"/>
      <c r="HUL24" s="83"/>
      <c r="HUM24" s="83"/>
      <c r="HUN24" s="83"/>
      <c r="HUO24" s="83"/>
      <c r="HUP24" s="83"/>
      <c r="HUQ24" s="83"/>
      <c r="HUR24" s="83"/>
      <c r="HUS24" s="83"/>
      <c r="HUT24" s="83"/>
      <c r="HUU24" s="83"/>
      <c r="HUV24" s="83"/>
      <c r="HUW24" s="83"/>
      <c r="HUX24" s="83"/>
      <c r="HUY24" s="83"/>
      <c r="HUZ24" s="83"/>
      <c r="HVA24" s="83"/>
      <c r="HVB24" s="83"/>
      <c r="HVC24" s="83"/>
      <c r="HVD24" s="83"/>
      <c r="HVE24" s="83"/>
      <c r="HVF24" s="83"/>
      <c r="HVG24" s="83"/>
      <c r="HVH24" s="83"/>
      <c r="HVI24" s="83"/>
      <c r="HVJ24" s="83"/>
      <c r="HVK24" s="83"/>
      <c r="HVL24" s="83"/>
      <c r="HVM24" s="83"/>
      <c r="HVN24" s="83"/>
      <c r="HVO24" s="83"/>
      <c r="HVP24" s="83"/>
      <c r="HVQ24" s="83"/>
      <c r="HVR24" s="83"/>
      <c r="HVS24" s="83"/>
      <c r="HVT24" s="83"/>
      <c r="HVU24" s="83"/>
      <c r="HVV24" s="83"/>
      <c r="HVW24" s="83"/>
      <c r="HVX24" s="83"/>
      <c r="HVY24" s="83"/>
      <c r="HVZ24" s="83"/>
      <c r="HWA24" s="83"/>
      <c r="HWB24" s="83"/>
      <c r="HWC24" s="83"/>
      <c r="HWD24" s="83"/>
      <c r="HWE24" s="83"/>
      <c r="HWF24" s="83"/>
      <c r="HWG24" s="83"/>
      <c r="HWH24" s="83"/>
      <c r="HWI24" s="83"/>
      <c r="HWJ24" s="83"/>
      <c r="HWK24" s="83"/>
      <c r="HWL24" s="83"/>
      <c r="HWM24" s="83"/>
      <c r="HWN24" s="83"/>
      <c r="HWO24" s="83"/>
      <c r="HWP24" s="83"/>
      <c r="HWQ24" s="83"/>
      <c r="HWR24" s="83"/>
      <c r="HWS24" s="83"/>
      <c r="HWT24" s="83"/>
      <c r="HWU24" s="83"/>
      <c r="HWV24" s="83"/>
      <c r="HWW24" s="83"/>
      <c r="HWX24" s="83"/>
      <c r="HWY24" s="83"/>
      <c r="HWZ24" s="83"/>
      <c r="HXA24" s="83"/>
      <c r="HXB24" s="83"/>
      <c r="HXC24" s="83"/>
      <c r="HXD24" s="83"/>
      <c r="HXE24" s="83"/>
      <c r="HXF24" s="83"/>
      <c r="HXG24" s="83"/>
      <c r="HXH24" s="83"/>
      <c r="HXI24" s="83"/>
      <c r="HXJ24" s="83"/>
      <c r="HXK24" s="83"/>
      <c r="HXL24" s="83"/>
      <c r="HXM24" s="83"/>
      <c r="HXN24" s="83"/>
      <c r="HXO24" s="83"/>
      <c r="HXP24" s="83"/>
      <c r="HXQ24" s="83"/>
      <c r="HXR24" s="83"/>
      <c r="HXS24" s="83"/>
      <c r="HXT24" s="83"/>
      <c r="HXU24" s="83"/>
      <c r="HXV24" s="83"/>
      <c r="HXW24" s="83"/>
      <c r="HXX24" s="83"/>
      <c r="HXY24" s="83"/>
      <c r="HXZ24" s="83"/>
      <c r="HYA24" s="83"/>
      <c r="HYB24" s="83"/>
      <c r="HYC24" s="83"/>
      <c r="HYD24" s="83"/>
      <c r="HYE24" s="83"/>
      <c r="HYF24" s="83"/>
      <c r="HYG24" s="83"/>
      <c r="HYH24" s="83"/>
      <c r="HYI24" s="83"/>
      <c r="HYJ24" s="83"/>
      <c r="HYK24" s="83"/>
      <c r="HYL24" s="83"/>
      <c r="HYM24" s="83"/>
      <c r="HYN24" s="83"/>
      <c r="HYO24" s="83"/>
      <c r="HYP24" s="83"/>
      <c r="HYQ24" s="83"/>
      <c r="HYR24" s="83"/>
      <c r="HYS24" s="83"/>
      <c r="HYT24" s="83"/>
      <c r="HYU24" s="83"/>
      <c r="HYV24" s="83"/>
      <c r="HYW24" s="83"/>
      <c r="HYX24" s="83"/>
      <c r="HYY24" s="83"/>
      <c r="HYZ24" s="83"/>
      <c r="HZA24" s="83"/>
      <c r="HZB24" s="83"/>
      <c r="HZC24" s="83"/>
      <c r="HZD24" s="83"/>
      <c r="HZE24" s="83"/>
      <c r="HZF24" s="83"/>
      <c r="HZG24" s="83"/>
      <c r="HZH24" s="83"/>
      <c r="HZI24" s="83"/>
      <c r="HZJ24" s="83"/>
      <c r="HZK24" s="83"/>
      <c r="HZL24" s="83"/>
      <c r="HZM24" s="83"/>
      <c r="HZN24" s="83"/>
      <c r="HZO24" s="83"/>
      <c r="HZP24" s="83"/>
      <c r="HZQ24" s="83"/>
      <c r="HZR24" s="83"/>
      <c r="HZS24" s="83"/>
      <c r="HZT24" s="83"/>
      <c r="HZU24" s="83"/>
      <c r="HZV24" s="83"/>
      <c r="HZW24" s="83"/>
      <c r="HZX24" s="83"/>
      <c r="HZY24" s="83"/>
      <c r="HZZ24" s="83"/>
      <c r="IAA24" s="83"/>
      <c r="IAB24" s="83"/>
      <c r="IAC24" s="83"/>
      <c r="IAD24" s="83"/>
      <c r="IAE24" s="83"/>
      <c r="IAF24" s="83"/>
      <c r="IAG24" s="83"/>
      <c r="IAH24" s="83"/>
      <c r="IAI24" s="83"/>
      <c r="IAJ24" s="83"/>
      <c r="IAK24" s="83"/>
      <c r="IAL24" s="83"/>
      <c r="IAM24" s="83"/>
      <c r="IAN24" s="83"/>
      <c r="IAO24" s="83"/>
      <c r="IAP24" s="83"/>
      <c r="IAQ24" s="83"/>
      <c r="IAR24" s="83"/>
      <c r="IAS24" s="83"/>
      <c r="IAT24" s="83"/>
      <c r="IAU24" s="83"/>
      <c r="IAV24" s="83"/>
      <c r="IAW24" s="83"/>
      <c r="IAX24" s="83"/>
      <c r="IAY24" s="83"/>
      <c r="IAZ24" s="83"/>
      <c r="IBA24" s="83"/>
      <c r="IBB24" s="83"/>
      <c r="IBC24" s="83"/>
      <c r="IBD24" s="83"/>
      <c r="IBE24" s="83"/>
      <c r="IBF24" s="83"/>
      <c r="IBG24" s="83"/>
      <c r="IBH24" s="83"/>
      <c r="IBI24" s="83"/>
      <c r="IBJ24" s="83"/>
      <c r="IBK24" s="83"/>
      <c r="IBL24" s="83"/>
      <c r="IBM24" s="83"/>
      <c r="IBN24" s="83"/>
      <c r="IBO24" s="83"/>
      <c r="IBP24" s="83"/>
      <c r="IBQ24" s="83"/>
      <c r="IBR24" s="83"/>
      <c r="IBS24" s="83"/>
      <c r="IBT24" s="83"/>
      <c r="IBU24" s="83"/>
      <c r="IBV24" s="83"/>
      <c r="IBW24" s="83"/>
      <c r="IBX24" s="83"/>
      <c r="IBY24" s="83"/>
      <c r="IBZ24" s="83"/>
      <c r="ICA24" s="83"/>
      <c r="ICB24" s="83"/>
      <c r="ICC24" s="83"/>
      <c r="ICD24" s="83"/>
      <c r="ICE24" s="83"/>
      <c r="ICF24" s="83"/>
      <c r="ICG24" s="83"/>
      <c r="ICH24" s="83"/>
      <c r="ICI24" s="83"/>
      <c r="ICJ24" s="83"/>
      <c r="ICK24" s="83"/>
      <c r="ICL24" s="83"/>
      <c r="ICM24" s="83"/>
      <c r="ICN24" s="83"/>
      <c r="ICO24" s="83"/>
      <c r="ICP24" s="83"/>
      <c r="ICQ24" s="83"/>
      <c r="ICR24" s="83"/>
      <c r="ICS24" s="83"/>
      <c r="ICT24" s="83"/>
      <c r="ICU24" s="83"/>
      <c r="ICV24" s="83"/>
      <c r="ICW24" s="83"/>
      <c r="ICX24" s="83"/>
      <c r="ICY24" s="83"/>
      <c r="ICZ24" s="83"/>
      <c r="IDA24" s="83"/>
      <c r="IDB24" s="83"/>
      <c r="IDC24" s="83"/>
      <c r="IDD24" s="83"/>
      <c r="IDE24" s="83"/>
      <c r="IDF24" s="83"/>
      <c r="IDG24" s="83"/>
      <c r="IDH24" s="83"/>
      <c r="IDI24" s="83"/>
      <c r="IDJ24" s="83"/>
      <c r="IDK24" s="83"/>
      <c r="IDL24" s="83"/>
      <c r="IDM24" s="83"/>
      <c r="IDN24" s="83"/>
      <c r="IDO24" s="83"/>
      <c r="IDP24" s="83"/>
      <c r="IDQ24" s="83"/>
      <c r="IDR24" s="83"/>
      <c r="IDS24" s="83"/>
      <c r="IDT24" s="83"/>
      <c r="IDU24" s="83"/>
      <c r="IDV24" s="83"/>
      <c r="IDW24" s="83"/>
      <c r="IDX24" s="83"/>
      <c r="IDY24" s="83"/>
      <c r="IDZ24" s="83"/>
      <c r="IEA24" s="83"/>
      <c r="IEB24" s="83"/>
      <c r="IEC24" s="83"/>
      <c r="IED24" s="83"/>
      <c r="IEE24" s="83"/>
      <c r="IEF24" s="83"/>
      <c r="IEG24" s="83"/>
      <c r="IEH24" s="83"/>
      <c r="IEI24" s="83"/>
      <c r="IEJ24" s="83"/>
      <c r="IEK24" s="83"/>
      <c r="IEL24" s="83"/>
      <c r="IEM24" s="83"/>
      <c r="IEN24" s="83"/>
      <c r="IEO24" s="83"/>
      <c r="IEP24" s="83"/>
      <c r="IEQ24" s="83"/>
      <c r="IER24" s="83"/>
      <c r="IES24" s="83"/>
      <c r="IET24" s="83"/>
      <c r="IEU24" s="83"/>
      <c r="IEV24" s="83"/>
      <c r="IEW24" s="83"/>
      <c r="IEX24" s="83"/>
      <c r="IEY24" s="83"/>
      <c r="IEZ24" s="83"/>
      <c r="IFA24" s="83"/>
      <c r="IFB24" s="83"/>
      <c r="IFC24" s="83"/>
      <c r="IFD24" s="83"/>
      <c r="IFE24" s="83"/>
      <c r="IFF24" s="83"/>
      <c r="IFG24" s="83"/>
      <c r="IFH24" s="83"/>
      <c r="IFI24" s="83"/>
      <c r="IFJ24" s="83"/>
      <c r="IFK24" s="83"/>
      <c r="IFL24" s="83"/>
      <c r="IFM24" s="83"/>
      <c r="IFN24" s="83"/>
      <c r="IFO24" s="83"/>
      <c r="IFP24" s="83"/>
      <c r="IFQ24" s="83"/>
      <c r="IFR24" s="83"/>
      <c r="IFS24" s="83"/>
      <c r="IFT24" s="83"/>
      <c r="IFU24" s="83"/>
      <c r="IFV24" s="83"/>
      <c r="IFW24" s="83"/>
      <c r="IFX24" s="83"/>
      <c r="IFY24" s="83"/>
      <c r="IFZ24" s="83"/>
      <c r="IGA24" s="83"/>
      <c r="IGB24" s="83"/>
      <c r="IGC24" s="83"/>
      <c r="IGD24" s="83"/>
      <c r="IGE24" s="83"/>
      <c r="IGF24" s="83"/>
      <c r="IGG24" s="83"/>
      <c r="IGH24" s="83"/>
      <c r="IGI24" s="83"/>
      <c r="IGJ24" s="83"/>
      <c r="IGK24" s="83"/>
      <c r="IGL24" s="83"/>
      <c r="IGM24" s="83"/>
      <c r="IGN24" s="83"/>
      <c r="IGO24" s="83"/>
      <c r="IGP24" s="83"/>
      <c r="IGQ24" s="83"/>
      <c r="IGR24" s="83"/>
      <c r="IGS24" s="83"/>
      <c r="IGT24" s="83"/>
      <c r="IGU24" s="83"/>
      <c r="IGV24" s="83"/>
      <c r="IGW24" s="83"/>
      <c r="IGX24" s="83"/>
      <c r="IGY24" s="83"/>
      <c r="IGZ24" s="83"/>
      <c r="IHA24" s="83"/>
      <c r="IHB24" s="83"/>
      <c r="IHC24" s="83"/>
      <c r="IHD24" s="83"/>
      <c r="IHE24" s="83"/>
      <c r="IHF24" s="83"/>
      <c r="IHG24" s="83"/>
      <c r="IHH24" s="83"/>
      <c r="IHI24" s="83"/>
      <c r="IHJ24" s="83"/>
      <c r="IHK24" s="83"/>
      <c r="IHL24" s="83"/>
      <c r="IHM24" s="83"/>
      <c r="IHN24" s="83"/>
      <c r="IHO24" s="83"/>
      <c r="IHP24" s="83"/>
      <c r="IHQ24" s="83"/>
      <c r="IHR24" s="83"/>
      <c r="IHS24" s="83"/>
      <c r="IHT24" s="83"/>
      <c r="IHU24" s="83"/>
      <c r="IHV24" s="83"/>
      <c r="IHW24" s="83"/>
      <c r="IHX24" s="83"/>
      <c r="IHY24" s="83"/>
      <c r="IHZ24" s="83"/>
      <c r="IIA24" s="83"/>
      <c r="IIB24" s="83"/>
      <c r="IIC24" s="83"/>
      <c r="IID24" s="83"/>
      <c r="IIE24" s="83"/>
      <c r="IIF24" s="83"/>
      <c r="IIG24" s="83"/>
      <c r="IIH24" s="83"/>
      <c r="III24" s="83"/>
      <c r="IIJ24" s="83"/>
      <c r="IIK24" s="83"/>
      <c r="IIL24" s="83"/>
      <c r="IIM24" s="83"/>
      <c r="IIN24" s="83"/>
      <c r="IIO24" s="83"/>
      <c r="IIP24" s="83"/>
      <c r="IIQ24" s="83"/>
      <c r="IIR24" s="83"/>
      <c r="IIS24" s="83"/>
      <c r="IIT24" s="83"/>
      <c r="IIU24" s="83"/>
      <c r="IIV24" s="83"/>
      <c r="IIW24" s="83"/>
      <c r="IIX24" s="83"/>
      <c r="IIY24" s="83"/>
      <c r="IIZ24" s="83"/>
      <c r="IJA24" s="83"/>
      <c r="IJB24" s="83"/>
      <c r="IJC24" s="83"/>
      <c r="IJD24" s="83"/>
      <c r="IJE24" s="83"/>
      <c r="IJF24" s="83"/>
      <c r="IJG24" s="83"/>
      <c r="IJH24" s="83"/>
      <c r="IJI24" s="83"/>
      <c r="IJJ24" s="83"/>
      <c r="IJK24" s="83"/>
      <c r="IJL24" s="83"/>
      <c r="IJM24" s="83"/>
      <c r="IJN24" s="83"/>
      <c r="IJO24" s="83"/>
      <c r="IJP24" s="83"/>
      <c r="IJQ24" s="83"/>
      <c r="IJR24" s="83"/>
      <c r="IJS24" s="83"/>
      <c r="IJT24" s="83"/>
      <c r="IJU24" s="83"/>
      <c r="IJV24" s="83"/>
      <c r="IJW24" s="83"/>
      <c r="IJX24" s="83"/>
      <c r="IJY24" s="83"/>
      <c r="IJZ24" s="83"/>
      <c r="IKA24" s="83"/>
      <c r="IKB24" s="83"/>
      <c r="IKC24" s="83"/>
      <c r="IKD24" s="83"/>
      <c r="IKE24" s="83"/>
      <c r="IKF24" s="83"/>
      <c r="IKG24" s="83"/>
      <c r="IKH24" s="83"/>
      <c r="IKI24" s="83"/>
      <c r="IKJ24" s="83"/>
      <c r="IKK24" s="83"/>
      <c r="IKL24" s="83"/>
      <c r="IKM24" s="83"/>
      <c r="IKN24" s="83"/>
      <c r="IKO24" s="83"/>
      <c r="IKP24" s="83"/>
      <c r="IKQ24" s="83"/>
      <c r="IKR24" s="83"/>
      <c r="IKS24" s="83"/>
      <c r="IKT24" s="83"/>
      <c r="IKU24" s="83"/>
      <c r="IKV24" s="83"/>
      <c r="IKW24" s="83"/>
      <c r="IKX24" s="83"/>
      <c r="IKY24" s="83"/>
      <c r="IKZ24" s="83"/>
      <c r="ILA24" s="83"/>
      <c r="ILB24" s="83"/>
      <c r="ILC24" s="83"/>
      <c r="ILD24" s="83"/>
      <c r="ILE24" s="83"/>
      <c r="ILF24" s="83"/>
      <c r="ILG24" s="83"/>
      <c r="ILH24" s="83"/>
      <c r="ILI24" s="83"/>
      <c r="ILJ24" s="83"/>
      <c r="ILK24" s="83"/>
      <c r="ILL24" s="83"/>
      <c r="ILM24" s="83"/>
      <c r="ILN24" s="83"/>
      <c r="ILO24" s="83"/>
      <c r="ILP24" s="83"/>
      <c r="ILQ24" s="83"/>
      <c r="ILR24" s="83"/>
      <c r="ILS24" s="83"/>
      <c r="ILT24" s="83"/>
      <c r="ILU24" s="83"/>
      <c r="ILV24" s="83"/>
      <c r="ILW24" s="83"/>
      <c r="ILX24" s="83"/>
      <c r="ILY24" s="83"/>
      <c r="ILZ24" s="83"/>
      <c r="IMA24" s="83"/>
      <c r="IMB24" s="83"/>
      <c r="IMC24" s="83"/>
      <c r="IMD24" s="83"/>
      <c r="IME24" s="83"/>
      <c r="IMF24" s="83"/>
      <c r="IMG24" s="83"/>
      <c r="IMH24" s="83"/>
      <c r="IMI24" s="83"/>
      <c r="IMJ24" s="83"/>
      <c r="IMK24" s="83"/>
      <c r="IML24" s="83"/>
      <c r="IMM24" s="83"/>
      <c r="IMN24" s="83"/>
      <c r="IMO24" s="83"/>
      <c r="IMP24" s="83"/>
      <c r="IMQ24" s="83"/>
      <c r="IMR24" s="83"/>
      <c r="IMS24" s="83"/>
      <c r="IMT24" s="83"/>
      <c r="IMU24" s="83"/>
      <c r="IMV24" s="83"/>
      <c r="IMW24" s="83"/>
      <c r="IMX24" s="83"/>
      <c r="IMY24" s="83"/>
      <c r="IMZ24" s="83"/>
      <c r="INA24" s="83"/>
      <c r="INB24" s="83"/>
      <c r="INC24" s="83"/>
      <c r="IND24" s="83"/>
      <c r="INE24" s="83"/>
      <c r="INF24" s="83"/>
      <c r="ING24" s="83"/>
      <c r="INH24" s="83"/>
      <c r="INI24" s="83"/>
      <c r="INJ24" s="83"/>
      <c r="INK24" s="83"/>
      <c r="INL24" s="83"/>
      <c r="INM24" s="83"/>
      <c r="INN24" s="83"/>
      <c r="INO24" s="83"/>
      <c r="INP24" s="83"/>
      <c r="INQ24" s="83"/>
      <c r="INR24" s="83"/>
      <c r="INS24" s="83"/>
      <c r="INT24" s="83"/>
      <c r="INU24" s="83"/>
      <c r="INV24" s="83"/>
      <c r="INW24" s="83"/>
      <c r="INX24" s="83"/>
      <c r="INY24" s="83"/>
      <c r="INZ24" s="83"/>
      <c r="IOA24" s="83"/>
      <c r="IOB24" s="83"/>
      <c r="IOC24" s="83"/>
      <c r="IOD24" s="83"/>
      <c r="IOE24" s="83"/>
      <c r="IOF24" s="83"/>
      <c r="IOG24" s="83"/>
      <c r="IOH24" s="83"/>
      <c r="IOI24" s="83"/>
      <c r="IOJ24" s="83"/>
      <c r="IOK24" s="83"/>
      <c r="IOL24" s="83"/>
      <c r="IOM24" s="83"/>
      <c r="ION24" s="83"/>
      <c r="IOO24" s="83"/>
      <c r="IOP24" s="83"/>
      <c r="IOQ24" s="83"/>
      <c r="IOR24" s="83"/>
      <c r="IOS24" s="83"/>
      <c r="IOT24" s="83"/>
      <c r="IOU24" s="83"/>
      <c r="IOV24" s="83"/>
      <c r="IOW24" s="83"/>
      <c r="IOX24" s="83"/>
      <c r="IOY24" s="83"/>
      <c r="IOZ24" s="83"/>
      <c r="IPA24" s="83"/>
      <c r="IPB24" s="83"/>
      <c r="IPC24" s="83"/>
      <c r="IPD24" s="83"/>
      <c r="IPE24" s="83"/>
      <c r="IPF24" s="83"/>
      <c r="IPG24" s="83"/>
      <c r="IPH24" s="83"/>
      <c r="IPI24" s="83"/>
      <c r="IPJ24" s="83"/>
      <c r="IPK24" s="83"/>
      <c r="IPL24" s="83"/>
      <c r="IPM24" s="83"/>
      <c r="IPN24" s="83"/>
      <c r="IPO24" s="83"/>
      <c r="IPP24" s="83"/>
      <c r="IPQ24" s="83"/>
      <c r="IPR24" s="83"/>
      <c r="IPS24" s="83"/>
      <c r="IPT24" s="83"/>
      <c r="IPU24" s="83"/>
      <c r="IPV24" s="83"/>
      <c r="IPW24" s="83"/>
      <c r="IPX24" s="83"/>
      <c r="IPY24" s="83"/>
      <c r="IPZ24" s="83"/>
      <c r="IQA24" s="83"/>
      <c r="IQB24" s="83"/>
      <c r="IQC24" s="83"/>
      <c r="IQD24" s="83"/>
      <c r="IQE24" s="83"/>
      <c r="IQF24" s="83"/>
      <c r="IQG24" s="83"/>
      <c r="IQH24" s="83"/>
      <c r="IQI24" s="83"/>
      <c r="IQJ24" s="83"/>
      <c r="IQK24" s="83"/>
      <c r="IQL24" s="83"/>
      <c r="IQM24" s="83"/>
      <c r="IQN24" s="83"/>
      <c r="IQO24" s="83"/>
      <c r="IQP24" s="83"/>
      <c r="IQQ24" s="83"/>
      <c r="IQR24" s="83"/>
      <c r="IQS24" s="83"/>
      <c r="IQT24" s="83"/>
      <c r="IQU24" s="83"/>
      <c r="IQV24" s="83"/>
      <c r="IQW24" s="83"/>
      <c r="IQX24" s="83"/>
      <c r="IQY24" s="83"/>
      <c r="IQZ24" s="83"/>
      <c r="IRA24" s="83"/>
      <c r="IRB24" s="83"/>
      <c r="IRC24" s="83"/>
      <c r="IRD24" s="83"/>
      <c r="IRE24" s="83"/>
      <c r="IRF24" s="83"/>
      <c r="IRG24" s="83"/>
      <c r="IRH24" s="83"/>
      <c r="IRI24" s="83"/>
      <c r="IRJ24" s="83"/>
      <c r="IRK24" s="83"/>
      <c r="IRL24" s="83"/>
      <c r="IRM24" s="83"/>
      <c r="IRN24" s="83"/>
      <c r="IRO24" s="83"/>
      <c r="IRP24" s="83"/>
      <c r="IRQ24" s="83"/>
      <c r="IRR24" s="83"/>
      <c r="IRS24" s="83"/>
      <c r="IRT24" s="83"/>
      <c r="IRU24" s="83"/>
      <c r="IRV24" s="83"/>
      <c r="IRW24" s="83"/>
      <c r="IRX24" s="83"/>
      <c r="IRY24" s="83"/>
      <c r="IRZ24" s="83"/>
      <c r="ISA24" s="83"/>
      <c r="ISB24" s="83"/>
      <c r="ISC24" s="83"/>
      <c r="ISD24" s="83"/>
      <c r="ISE24" s="83"/>
      <c r="ISF24" s="83"/>
      <c r="ISG24" s="83"/>
      <c r="ISH24" s="83"/>
      <c r="ISI24" s="83"/>
      <c r="ISJ24" s="83"/>
      <c r="ISK24" s="83"/>
      <c r="ISL24" s="83"/>
      <c r="ISM24" s="83"/>
      <c r="ISN24" s="83"/>
      <c r="ISO24" s="83"/>
      <c r="ISP24" s="83"/>
      <c r="ISQ24" s="83"/>
      <c r="ISR24" s="83"/>
      <c r="ISS24" s="83"/>
      <c r="IST24" s="83"/>
      <c r="ISU24" s="83"/>
      <c r="ISV24" s="83"/>
      <c r="ISW24" s="83"/>
      <c r="ISX24" s="83"/>
      <c r="ISY24" s="83"/>
      <c r="ISZ24" s="83"/>
      <c r="ITA24" s="83"/>
      <c r="ITB24" s="83"/>
      <c r="ITC24" s="83"/>
      <c r="ITD24" s="83"/>
      <c r="ITE24" s="83"/>
      <c r="ITF24" s="83"/>
      <c r="ITG24" s="83"/>
      <c r="ITH24" s="83"/>
      <c r="ITI24" s="83"/>
      <c r="ITJ24" s="83"/>
      <c r="ITK24" s="83"/>
      <c r="ITL24" s="83"/>
      <c r="ITM24" s="83"/>
      <c r="ITN24" s="83"/>
      <c r="ITO24" s="83"/>
      <c r="ITP24" s="83"/>
      <c r="ITQ24" s="83"/>
      <c r="ITR24" s="83"/>
      <c r="ITS24" s="83"/>
      <c r="ITT24" s="83"/>
      <c r="ITU24" s="83"/>
      <c r="ITV24" s="83"/>
      <c r="ITW24" s="83"/>
      <c r="ITX24" s="83"/>
      <c r="ITY24" s="83"/>
      <c r="ITZ24" s="83"/>
      <c r="IUA24" s="83"/>
      <c r="IUB24" s="83"/>
      <c r="IUC24" s="83"/>
      <c r="IUD24" s="83"/>
      <c r="IUE24" s="83"/>
      <c r="IUF24" s="83"/>
      <c r="IUG24" s="83"/>
      <c r="IUH24" s="83"/>
      <c r="IUI24" s="83"/>
      <c r="IUJ24" s="83"/>
      <c r="IUK24" s="83"/>
      <c r="IUL24" s="83"/>
      <c r="IUM24" s="83"/>
      <c r="IUN24" s="83"/>
      <c r="IUO24" s="83"/>
      <c r="IUP24" s="83"/>
      <c r="IUQ24" s="83"/>
      <c r="IUR24" s="83"/>
      <c r="IUS24" s="83"/>
      <c r="IUT24" s="83"/>
      <c r="IUU24" s="83"/>
      <c r="IUV24" s="83"/>
      <c r="IUW24" s="83"/>
      <c r="IUX24" s="83"/>
      <c r="IUY24" s="83"/>
      <c r="IUZ24" s="83"/>
      <c r="IVA24" s="83"/>
      <c r="IVB24" s="83"/>
      <c r="IVC24" s="83"/>
      <c r="IVD24" s="83"/>
      <c r="IVE24" s="83"/>
      <c r="IVF24" s="83"/>
      <c r="IVG24" s="83"/>
      <c r="IVH24" s="83"/>
      <c r="IVI24" s="83"/>
      <c r="IVJ24" s="83"/>
      <c r="IVK24" s="83"/>
      <c r="IVL24" s="83"/>
      <c r="IVM24" s="83"/>
      <c r="IVN24" s="83"/>
      <c r="IVO24" s="83"/>
      <c r="IVP24" s="83"/>
      <c r="IVQ24" s="83"/>
      <c r="IVR24" s="83"/>
      <c r="IVS24" s="83"/>
      <c r="IVT24" s="83"/>
      <c r="IVU24" s="83"/>
      <c r="IVV24" s="83"/>
      <c r="IVW24" s="83"/>
      <c r="IVX24" s="83"/>
      <c r="IVY24" s="83"/>
      <c r="IVZ24" s="83"/>
      <c r="IWA24" s="83"/>
      <c r="IWB24" s="83"/>
      <c r="IWC24" s="83"/>
      <c r="IWD24" s="83"/>
      <c r="IWE24" s="83"/>
      <c r="IWF24" s="83"/>
      <c r="IWG24" s="83"/>
      <c r="IWH24" s="83"/>
      <c r="IWI24" s="83"/>
      <c r="IWJ24" s="83"/>
      <c r="IWK24" s="83"/>
      <c r="IWL24" s="83"/>
      <c r="IWM24" s="83"/>
      <c r="IWN24" s="83"/>
      <c r="IWO24" s="83"/>
      <c r="IWP24" s="83"/>
      <c r="IWQ24" s="83"/>
      <c r="IWR24" s="83"/>
      <c r="IWS24" s="83"/>
      <c r="IWT24" s="83"/>
      <c r="IWU24" s="83"/>
      <c r="IWV24" s="83"/>
      <c r="IWW24" s="83"/>
      <c r="IWX24" s="83"/>
      <c r="IWY24" s="83"/>
      <c r="IWZ24" s="83"/>
      <c r="IXA24" s="83"/>
      <c r="IXB24" s="83"/>
      <c r="IXC24" s="83"/>
      <c r="IXD24" s="83"/>
      <c r="IXE24" s="83"/>
      <c r="IXF24" s="83"/>
      <c r="IXG24" s="83"/>
      <c r="IXH24" s="83"/>
      <c r="IXI24" s="83"/>
      <c r="IXJ24" s="83"/>
      <c r="IXK24" s="83"/>
      <c r="IXL24" s="83"/>
      <c r="IXM24" s="83"/>
      <c r="IXN24" s="83"/>
      <c r="IXO24" s="83"/>
      <c r="IXP24" s="83"/>
      <c r="IXQ24" s="83"/>
      <c r="IXR24" s="83"/>
      <c r="IXS24" s="83"/>
      <c r="IXT24" s="83"/>
      <c r="IXU24" s="83"/>
      <c r="IXV24" s="83"/>
      <c r="IXW24" s="83"/>
      <c r="IXX24" s="83"/>
      <c r="IXY24" s="83"/>
      <c r="IXZ24" s="83"/>
      <c r="IYA24" s="83"/>
      <c r="IYB24" s="83"/>
      <c r="IYC24" s="83"/>
      <c r="IYD24" s="83"/>
      <c r="IYE24" s="83"/>
      <c r="IYF24" s="83"/>
      <c r="IYG24" s="83"/>
      <c r="IYH24" s="83"/>
      <c r="IYI24" s="83"/>
      <c r="IYJ24" s="83"/>
      <c r="IYK24" s="83"/>
      <c r="IYL24" s="83"/>
      <c r="IYM24" s="83"/>
      <c r="IYN24" s="83"/>
      <c r="IYO24" s="83"/>
      <c r="IYP24" s="83"/>
      <c r="IYQ24" s="83"/>
      <c r="IYR24" s="83"/>
      <c r="IYS24" s="83"/>
      <c r="IYT24" s="83"/>
      <c r="IYU24" s="83"/>
      <c r="IYV24" s="83"/>
      <c r="IYW24" s="83"/>
      <c r="IYX24" s="83"/>
      <c r="IYY24" s="83"/>
      <c r="IYZ24" s="83"/>
      <c r="IZA24" s="83"/>
      <c r="IZB24" s="83"/>
      <c r="IZC24" s="83"/>
      <c r="IZD24" s="83"/>
      <c r="IZE24" s="83"/>
      <c r="IZF24" s="83"/>
      <c r="IZG24" s="83"/>
      <c r="IZH24" s="83"/>
      <c r="IZI24" s="83"/>
      <c r="IZJ24" s="83"/>
      <c r="IZK24" s="83"/>
      <c r="IZL24" s="83"/>
      <c r="IZM24" s="83"/>
      <c r="IZN24" s="83"/>
      <c r="IZO24" s="83"/>
      <c r="IZP24" s="83"/>
      <c r="IZQ24" s="83"/>
      <c r="IZR24" s="83"/>
      <c r="IZS24" s="83"/>
      <c r="IZT24" s="83"/>
      <c r="IZU24" s="83"/>
      <c r="IZV24" s="83"/>
      <c r="IZW24" s="83"/>
      <c r="IZX24" s="83"/>
      <c r="IZY24" s="83"/>
      <c r="IZZ24" s="83"/>
      <c r="JAA24" s="83"/>
      <c r="JAB24" s="83"/>
      <c r="JAC24" s="83"/>
      <c r="JAD24" s="83"/>
      <c r="JAE24" s="83"/>
      <c r="JAF24" s="83"/>
      <c r="JAG24" s="83"/>
      <c r="JAH24" s="83"/>
      <c r="JAI24" s="83"/>
      <c r="JAJ24" s="83"/>
      <c r="JAK24" s="83"/>
      <c r="JAL24" s="83"/>
      <c r="JAM24" s="83"/>
      <c r="JAN24" s="83"/>
      <c r="JAO24" s="83"/>
      <c r="JAP24" s="83"/>
      <c r="JAQ24" s="83"/>
      <c r="JAR24" s="83"/>
      <c r="JAS24" s="83"/>
      <c r="JAT24" s="83"/>
      <c r="JAU24" s="83"/>
      <c r="JAV24" s="83"/>
      <c r="JAW24" s="83"/>
      <c r="JAX24" s="83"/>
      <c r="JAY24" s="83"/>
      <c r="JAZ24" s="83"/>
      <c r="JBA24" s="83"/>
      <c r="JBB24" s="83"/>
      <c r="JBC24" s="83"/>
      <c r="JBD24" s="83"/>
      <c r="JBE24" s="83"/>
      <c r="JBF24" s="83"/>
      <c r="JBG24" s="83"/>
      <c r="JBH24" s="83"/>
      <c r="JBI24" s="83"/>
      <c r="JBJ24" s="83"/>
      <c r="JBK24" s="83"/>
      <c r="JBL24" s="83"/>
      <c r="JBM24" s="83"/>
      <c r="JBN24" s="83"/>
      <c r="JBO24" s="83"/>
      <c r="JBP24" s="83"/>
      <c r="JBQ24" s="83"/>
      <c r="JBR24" s="83"/>
      <c r="JBS24" s="83"/>
      <c r="JBT24" s="83"/>
      <c r="JBU24" s="83"/>
      <c r="JBV24" s="83"/>
      <c r="JBW24" s="83"/>
      <c r="JBX24" s="83"/>
      <c r="JBY24" s="83"/>
      <c r="JBZ24" s="83"/>
      <c r="JCA24" s="83"/>
      <c r="JCB24" s="83"/>
      <c r="JCC24" s="83"/>
      <c r="JCD24" s="83"/>
      <c r="JCE24" s="83"/>
      <c r="JCF24" s="83"/>
      <c r="JCG24" s="83"/>
      <c r="JCH24" s="83"/>
      <c r="JCI24" s="83"/>
      <c r="JCJ24" s="83"/>
      <c r="JCK24" s="83"/>
      <c r="JCL24" s="83"/>
      <c r="JCM24" s="83"/>
      <c r="JCN24" s="83"/>
      <c r="JCO24" s="83"/>
      <c r="JCP24" s="83"/>
      <c r="JCQ24" s="83"/>
      <c r="JCR24" s="83"/>
      <c r="JCS24" s="83"/>
      <c r="JCT24" s="83"/>
      <c r="JCU24" s="83"/>
      <c r="JCV24" s="83"/>
      <c r="JCW24" s="83"/>
      <c r="JCX24" s="83"/>
      <c r="JCY24" s="83"/>
      <c r="JCZ24" s="83"/>
      <c r="JDA24" s="83"/>
      <c r="JDB24" s="83"/>
      <c r="JDC24" s="83"/>
      <c r="JDD24" s="83"/>
      <c r="JDE24" s="83"/>
      <c r="JDF24" s="83"/>
      <c r="JDG24" s="83"/>
      <c r="JDH24" s="83"/>
      <c r="JDI24" s="83"/>
      <c r="JDJ24" s="83"/>
      <c r="JDK24" s="83"/>
      <c r="JDL24" s="83"/>
      <c r="JDM24" s="83"/>
      <c r="JDN24" s="83"/>
      <c r="JDO24" s="83"/>
      <c r="JDP24" s="83"/>
      <c r="JDQ24" s="83"/>
      <c r="JDR24" s="83"/>
      <c r="JDS24" s="83"/>
      <c r="JDT24" s="83"/>
      <c r="JDU24" s="83"/>
      <c r="JDV24" s="83"/>
      <c r="JDW24" s="83"/>
      <c r="JDX24" s="83"/>
      <c r="JDY24" s="83"/>
      <c r="JDZ24" s="83"/>
      <c r="JEA24" s="83"/>
      <c r="JEB24" s="83"/>
      <c r="JEC24" s="83"/>
      <c r="JED24" s="83"/>
      <c r="JEE24" s="83"/>
      <c r="JEF24" s="83"/>
      <c r="JEG24" s="83"/>
      <c r="JEH24" s="83"/>
      <c r="JEI24" s="83"/>
      <c r="JEJ24" s="83"/>
      <c r="JEK24" s="83"/>
      <c r="JEL24" s="83"/>
      <c r="JEM24" s="83"/>
      <c r="JEN24" s="83"/>
      <c r="JEO24" s="83"/>
      <c r="JEP24" s="83"/>
      <c r="JEQ24" s="83"/>
      <c r="JER24" s="83"/>
      <c r="JES24" s="83"/>
      <c r="JET24" s="83"/>
      <c r="JEU24" s="83"/>
      <c r="JEV24" s="83"/>
      <c r="JEW24" s="83"/>
      <c r="JEX24" s="83"/>
      <c r="JEY24" s="83"/>
      <c r="JEZ24" s="83"/>
      <c r="JFA24" s="83"/>
      <c r="JFB24" s="83"/>
      <c r="JFC24" s="83"/>
      <c r="JFD24" s="83"/>
      <c r="JFE24" s="83"/>
      <c r="JFF24" s="83"/>
      <c r="JFG24" s="83"/>
      <c r="JFH24" s="83"/>
      <c r="JFI24" s="83"/>
      <c r="JFJ24" s="83"/>
      <c r="JFK24" s="83"/>
      <c r="JFL24" s="83"/>
      <c r="JFM24" s="83"/>
      <c r="JFN24" s="83"/>
      <c r="JFO24" s="83"/>
      <c r="JFP24" s="83"/>
      <c r="JFQ24" s="83"/>
      <c r="JFR24" s="83"/>
      <c r="JFS24" s="83"/>
      <c r="JFT24" s="83"/>
      <c r="JFU24" s="83"/>
      <c r="JFV24" s="83"/>
      <c r="JFW24" s="83"/>
      <c r="JFX24" s="83"/>
      <c r="JFY24" s="83"/>
      <c r="JFZ24" s="83"/>
      <c r="JGA24" s="83"/>
      <c r="JGB24" s="83"/>
      <c r="JGC24" s="83"/>
      <c r="JGD24" s="83"/>
      <c r="JGE24" s="83"/>
      <c r="JGF24" s="83"/>
      <c r="JGG24" s="83"/>
      <c r="JGH24" s="83"/>
      <c r="JGI24" s="83"/>
      <c r="JGJ24" s="83"/>
      <c r="JGK24" s="83"/>
      <c r="JGL24" s="83"/>
      <c r="JGM24" s="83"/>
      <c r="JGN24" s="83"/>
      <c r="JGO24" s="83"/>
      <c r="JGP24" s="83"/>
      <c r="JGQ24" s="83"/>
      <c r="JGR24" s="83"/>
      <c r="JGS24" s="83"/>
      <c r="JGT24" s="83"/>
      <c r="JGU24" s="83"/>
      <c r="JGV24" s="83"/>
      <c r="JGW24" s="83"/>
      <c r="JGX24" s="83"/>
      <c r="JGY24" s="83"/>
      <c r="JGZ24" s="83"/>
      <c r="JHA24" s="83"/>
      <c r="JHB24" s="83"/>
      <c r="JHC24" s="83"/>
      <c r="JHD24" s="83"/>
      <c r="JHE24" s="83"/>
      <c r="JHF24" s="83"/>
      <c r="JHG24" s="83"/>
      <c r="JHH24" s="83"/>
      <c r="JHI24" s="83"/>
      <c r="JHJ24" s="83"/>
      <c r="JHK24" s="83"/>
      <c r="JHL24" s="83"/>
      <c r="JHM24" s="83"/>
      <c r="JHN24" s="83"/>
      <c r="JHO24" s="83"/>
      <c r="JHP24" s="83"/>
      <c r="JHQ24" s="83"/>
      <c r="JHR24" s="83"/>
      <c r="JHS24" s="83"/>
      <c r="JHT24" s="83"/>
      <c r="JHU24" s="83"/>
      <c r="JHV24" s="83"/>
      <c r="JHW24" s="83"/>
      <c r="JHX24" s="83"/>
      <c r="JHY24" s="83"/>
      <c r="JHZ24" s="83"/>
      <c r="JIA24" s="83"/>
      <c r="JIB24" s="83"/>
      <c r="JIC24" s="83"/>
      <c r="JID24" s="83"/>
      <c r="JIE24" s="83"/>
      <c r="JIF24" s="83"/>
      <c r="JIG24" s="83"/>
      <c r="JIH24" s="83"/>
      <c r="JII24" s="83"/>
      <c r="JIJ24" s="83"/>
      <c r="JIK24" s="83"/>
      <c r="JIL24" s="83"/>
      <c r="JIM24" s="83"/>
      <c r="JIN24" s="83"/>
      <c r="JIO24" s="83"/>
      <c r="JIP24" s="83"/>
      <c r="JIQ24" s="83"/>
      <c r="JIR24" s="83"/>
      <c r="JIS24" s="83"/>
      <c r="JIT24" s="83"/>
      <c r="JIU24" s="83"/>
      <c r="JIV24" s="83"/>
      <c r="JIW24" s="83"/>
      <c r="JIX24" s="83"/>
      <c r="JIY24" s="83"/>
      <c r="JIZ24" s="83"/>
      <c r="JJA24" s="83"/>
      <c r="JJB24" s="83"/>
      <c r="JJC24" s="83"/>
      <c r="JJD24" s="83"/>
      <c r="JJE24" s="83"/>
      <c r="JJF24" s="83"/>
      <c r="JJG24" s="83"/>
      <c r="JJH24" s="83"/>
      <c r="JJI24" s="83"/>
      <c r="JJJ24" s="83"/>
      <c r="JJK24" s="83"/>
      <c r="JJL24" s="83"/>
      <c r="JJM24" s="83"/>
      <c r="JJN24" s="83"/>
      <c r="JJO24" s="83"/>
      <c r="JJP24" s="83"/>
      <c r="JJQ24" s="83"/>
      <c r="JJR24" s="83"/>
      <c r="JJS24" s="83"/>
      <c r="JJT24" s="83"/>
      <c r="JJU24" s="83"/>
      <c r="JJV24" s="83"/>
      <c r="JJW24" s="83"/>
      <c r="JJX24" s="83"/>
      <c r="JJY24" s="83"/>
      <c r="JJZ24" s="83"/>
      <c r="JKA24" s="83"/>
      <c r="JKB24" s="83"/>
      <c r="JKC24" s="83"/>
      <c r="JKD24" s="83"/>
      <c r="JKE24" s="83"/>
      <c r="JKF24" s="83"/>
      <c r="JKG24" s="83"/>
      <c r="JKH24" s="83"/>
      <c r="JKI24" s="83"/>
      <c r="JKJ24" s="83"/>
      <c r="JKK24" s="83"/>
      <c r="JKL24" s="83"/>
      <c r="JKM24" s="83"/>
      <c r="JKN24" s="83"/>
      <c r="JKO24" s="83"/>
      <c r="JKP24" s="83"/>
      <c r="JKQ24" s="83"/>
      <c r="JKR24" s="83"/>
      <c r="JKS24" s="83"/>
      <c r="JKT24" s="83"/>
      <c r="JKU24" s="83"/>
      <c r="JKV24" s="83"/>
      <c r="JKW24" s="83"/>
      <c r="JKX24" s="83"/>
      <c r="JKY24" s="83"/>
      <c r="JKZ24" s="83"/>
      <c r="JLA24" s="83"/>
      <c r="JLB24" s="83"/>
      <c r="JLC24" s="83"/>
      <c r="JLD24" s="83"/>
      <c r="JLE24" s="83"/>
      <c r="JLF24" s="83"/>
      <c r="JLG24" s="83"/>
      <c r="JLH24" s="83"/>
      <c r="JLI24" s="83"/>
      <c r="JLJ24" s="83"/>
      <c r="JLK24" s="83"/>
      <c r="JLL24" s="83"/>
      <c r="JLM24" s="83"/>
      <c r="JLN24" s="83"/>
      <c r="JLO24" s="83"/>
      <c r="JLP24" s="83"/>
      <c r="JLQ24" s="83"/>
      <c r="JLR24" s="83"/>
      <c r="JLS24" s="83"/>
      <c r="JLT24" s="83"/>
      <c r="JLU24" s="83"/>
      <c r="JLV24" s="83"/>
      <c r="JLW24" s="83"/>
      <c r="JLX24" s="83"/>
      <c r="JLY24" s="83"/>
      <c r="JLZ24" s="83"/>
      <c r="JMA24" s="83"/>
      <c r="JMB24" s="83"/>
      <c r="JMC24" s="83"/>
      <c r="JMD24" s="83"/>
      <c r="JME24" s="83"/>
      <c r="JMF24" s="83"/>
      <c r="JMG24" s="83"/>
      <c r="JMH24" s="83"/>
      <c r="JMI24" s="83"/>
      <c r="JMJ24" s="83"/>
      <c r="JMK24" s="83"/>
      <c r="JML24" s="83"/>
      <c r="JMM24" s="83"/>
      <c r="JMN24" s="83"/>
      <c r="JMO24" s="83"/>
      <c r="JMP24" s="83"/>
      <c r="JMQ24" s="83"/>
      <c r="JMR24" s="83"/>
      <c r="JMS24" s="83"/>
      <c r="JMT24" s="83"/>
      <c r="JMU24" s="83"/>
      <c r="JMV24" s="83"/>
      <c r="JMW24" s="83"/>
      <c r="JMX24" s="83"/>
      <c r="JMY24" s="83"/>
      <c r="JMZ24" s="83"/>
      <c r="JNA24" s="83"/>
      <c r="JNB24" s="83"/>
      <c r="JNC24" s="83"/>
      <c r="JND24" s="83"/>
      <c r="JNE24" s="83"/>
      <c r="JNF24" s="83"/>
      <c r="JNG24" s="83"/>
      <c r="JNH24" s="83"/>
      <c r="JNI24" s="83"/>
      <c r="JNJ24" s="83"/>
      <c r="JNK24" s="83"/>
      <c r="JNL24" s="83"/>
      <c r="JNM24" s="83"/>
      <c r="JNN24" s="83"/>
      <c r="JNO24" s="83"/>
      <c r="JNP24" s="83"/>
      <c r="JNQ24" s="83"/>
      <c r="JNR24" s="83"/>
      <c r="JNS24" s="83"/>
      <c r="JNT24" s="83"/>
      <c r="JNU24" s="83"/>
      <c r="JNV24" s="83"/>
      <c r="JNW24" s="83"/>
      <c r="JNX24" s="83"/>
      <c r="JNY24" s="83"/>
      <c r="JNZ24" s="83"/>
      <c r="JOA24" s="83"/>
      <c r="JOB24" s="83"/>
      <c r="JOC24" s="83"/>
      <c r="JOD24" s="83"/>
      <c r="JOE24" s="83"/>
      <c r="JOF24" s="83"/>
      <c r="JOG24" s="83"/>
      <c r="JOH24" s="83"/>
      <c r="JOI24" s="83"/>
      <c r="JOJ24" s="83"/>
      <c r="JOK24" s="83"/>
      <c r="JOL24" s="83"/>
      <c r="JOM24" s="83"/>
      <c r="JON24" s="83"/>
      <c r="JOO24" s="83"/>
      <c r="JOP24" s="83"/>
      <c r="JOQ24" s="83"/>
      <c r="JOR24" s="83"/>
      <c r="JOS24" s="83"/>
      <c r="JOT24" s="83"/>
      <c r="JOU24" s="83"/>
      <c r="JOV24" s="83"/>
      <c r="JOW24" s="83"/>
      <c r="JOX24" s="83"/>
      <c r="JOY24" s="83"/>
      <c r="JOZ24" s="83"/>
      <c r="JPA24" s="83"/>
      <c r="JPB24" s="83"/>
      <c r="JPC24" s="83"/>
      <c r="JPD24" s="83"/>
      <c r="JPE24" s="83"/>
      <c r="JPF24" s="83"/>
      <c r="JPG24" s="83"/>
      <c r="JPH24" s="83"/>
      <c r="JPI24" s="83"/>
      <c r="JPJ24" s="83"/>
      <c r="JPK24" s="83"/>
      <c r="JPL24" s="83"/>
      <c r="JPM24" s="83"/>
      <c r="JPN24" s="83"/>
      <c r="JPO24" s="83"/>
      <c r="JPP24" s="83"/>
      <c r="JPQ24" s="83"/>
      <c r="JPR24" s="83"/>
      <c r="JPS24" s="83"/>
      <c r="JPT24" s="83"/>
      <c r="JPU24" s="83"/>
      <c r="JPV24" s="83"/>
      <c r="JPW24" s="83"/>
      <c r="JPX24" s="83"/>
      <c r="JPY24" s="83"/>
      <c r="JPZ24" s="83"/>
      <c r="JQA24" s="83"/>
      <c r="JQB24" s="83"/>
      <c r="JQC24" s="83"/>
      <c r="JQD24" s="83"/>
      <c r="JQE24" s="83"/>
      <c r="JQF24" s="83"/>
      <c r="JQG24" s="83"/>
      <c r="JQH24" s="83"/>
      <c r="JQI24" s="83"/>
      <c r="JQJ24" s="83"/>
      <c r="JQK24" s="83"/>
      <c r="JQL24" s="83"/>
      <c r="JQM24" s="83"/>
      <c r="JQN24" s="83"/>
      <c r="JQO24" s="83"/>
      <c r="JQP24" s="83"/>
      <c r="JQQ24" s="83"/>
      <c r="JQR24" s="83"/>
      <c r="JQS24" s="83"/>
      <c r="JQT24" s="83"/>
      <c r="JQU24" s="83"/>
      <c r="JQV24" s="83"/>
      <c r="JQW24" s="83"/>
      <c r="JQX24" s="83"/>
      <c r="JQY24" s="83"/>
      <c r="JQZ24" s="83"/>
      <c r="JRA24" s="83"/>
      <c r="JRB24" s="83"/>
      <c r="JRC24" s="83"/>
      <c r="JRD24" s="83"/>
      <c r="JRE24" s="83"/>
      <c r="JRF24" s="83"/>
      <c r="JRG24" s="83"/>
      <c r="JRH24" s="83"/>
      <c r="JRI24" s="83"/>
      <c r="JRJ24" s="83"/>
      <c r="JRK24" s="83"/>
      <c r="JRL24" s="83"/>
      <c r="JRM24" s="83"/>
      <c r="JRN24" s="83"/>
      <c r="JRO24" s="83"/>
      <c r="JRP24" s="83"/>
      <c r="JRQ24" s="83"/>
      <c r="JRR24" s="83"/>
      <c r="JRS24" s="83"/>
      <c r="JRT24" s="83"/>
      <c r="JRU24" s="83"/>
      <c r="JRV24" s="83"/>
      <c r="JRW24" s="83"/>
      <c r="JRX24" s="83"/>
      <c r="JRY24" s="83"/>
      <c r="JRZ24" s="83"/>
      <c r="JSA24" s="83"/>
      <c r="JSB24" s="83"/>
      <c r="JSC24" s="83"/>
      <c r="JSD24" s="83"/>
      <c r="JSE24" s="83"/>
      <c r="JSF24" s="83"/>
      <c r="JSG24" s="83"/>
      <c r="JSH24" s="83"/>
      <c r="JSI24" s="83"/>
      <c r="JSJ24" s="83"/>
      <c r="JSK24" s="83"/>
      <c r="JSL24" s="83"/>
      <c r="JSM24" s="83"/>
      <c r="JSN24" s="83"/>
      <c r="JSO24" s="83"/>
      <c r="JSP24" s="83"/>
      <c r="JSQ24" s="83"/>
      <c r="JSR24" s="83"/>
      <c r="JSS24" s="83"/>
      <c r="JST24" s="83"/>
      <c r="JSU24" s="83"/>
      <c r="JSV24" s="83"/>
      <c r="JSW24" s="83"/>
      <c r="JSX24" s="83"/>
      <c r="JSY24" s="83"/>
      <c r="JSZ24" s="83"/>
      <c r="JTA24" s="83"/>
      <c r="JTB24" s="83"/>
      <c r="JTC24" s="83"/>
      <c r="JTD24" s="83"/>
      <c r="JTE24" s="83"/>
      <c r="JTF24" s="83"/>
      <c r="JTG24" s="83"/>
      <c r="JTH24" s="83"/>
      <c r="JTI24" s="83"/>
      <c r="JTJ24" s="83"/>
      <c r="JTK24" s="83"/>
      <c r="JTL24" s="83"/>
      <c r="JTM24" s="83"/>
      <c r="JTN24" s="83"/>
      <c r="JTO24" s="83"/>
      <c r="JTP24" s="83"/>
      <c r="JTQ24" s="83"/>
      <c r="JTR24" s="83"/>
      <c r="JTS24" s="83"/>
      <c r="JTT24" s="83"/>
      <c r="JTU24" s="83"/>
      <c r="JTV24" s="83"/>
      <c r="JTW24" s="83"/>
      <c r="JTX24" s="83"/>
      <c r="JTY24" s="83"/>
      <c r="JTZ24" s="83"/>
      <c r="JUA24" s="83"/>
      <c r="JUB24" s="83"/>
      <c r="JUC24" s="83"/>
      <c r="JUD24" s="83"/>
      <c r="JUE24" s="83"/>
      <c r="JUF24" s="83"/>
      <c r="JUG24" s="83"/>
      <c r="JUH24" s="83"/>
      <c r="JUI24" s="83"/>
      <c r="JUJ24" s="83"/>
      <c r="JUK24" s="83"/>
      <c r="JUL24" s="83"/>
      <c r="JUM24" s="83"/>
      <c r="JUN24" s="83"/>
      <c r="JUO24" s="83"/>
      <c r="JUP24" s="83"/>
      <c r="JUQ24" s="83"/>
      <c r="JUR24" s="83"/>
      <c r="JUS24" s="83"/>
      <c r="JUT24" s="83"/>
      <c r="JUU24" s="83"/>
      <c r="JUV24" s="83"/>
      <c r="JUW24" s="83"/>
      <c r="JUX24" s="83"/>
      <c r="JUY24" s="83"/>
      <c r="JUZ24" s="83"/>
      <c r="JVA24" s="83"/>
      <c r="JVB24" s="83"/>
      <c r="JVC24" s="83"/>
      <c r="JVD24" s="83"/>
      <c r="JVE24" s="83"/>
      <c r="JVF24" s="83"/>
      <c r="JVG24" s="83"/>
      <c r="JVH24" s="83"/>
      <c r="JVI24" s="83"/>
      <c r="JVJ24" s="83"/>
      <c r="JVK24" s="83"/>
      <c r="JVL24" s="83"/>
      <c r="JVM24" s="83"/>
      <c r="JVN24" s="83"/>
      <c r="JVO24" s="83"/>
      <c r="JVP24" s="83"/>
      <c r="JVQ24" s="83"/>
      <c r="JVR24" s="83"/>
      <c r="JVS24" s="83"/>
      <c r="JVT24" s="83"/>
      <c r="JVU24" s="83"/>
      <c r="JVV24" s="83"/>
      <c r="JVW24" s="83"/>
      <c r="JVX24" s="83"/>
      <c r="JVY24" s="83"/>
      <c r="JVZ24" s="83"/>
      <c r="JWA24" s="83"/>
      <c r="JWB24" s="83"/>
      <c r="JWC24" s="83"/>
      <c r="JWD24" s="83"/>
      <c r="JWE24" s="83"/>
      <c r="JWF24" s="83"/>
      <c r="JWG24" s="83"/>
      <c r="JWH24" s="83"/>
      <c r="JWI24" s="83"/>
      <c r="JWJ24" s="83"/>
      <c r="JWK24" s="83"/>
      <c r="JWL24" s="83"/>
      <c r="JWM24" s="83"/>
      <c r="JWN24" s="83"/>
      <c r="JWO24" s="83"/>
      <c r="JWP24" s="83"/>
      <c r="JWQ24" s="83"/>
      <c r="JWR24" s="83"/>
      <c r="JWS24" s="83"/>
      <c r="JWT24" s="83"/>
      <c r="JWU24" s="83"/>
      <c r="JWV24" s="83"/>
      <c r="JWW24" s="83"/>
      <c r="JWX24" s="83"/>
      <c r="JWY24" s="83"/>
      <c r="JWZ24" s="83"/>
      <c r="JXA24" s="83"/>
      <c r="JXB24" s="83"/>
      <c r="JXC24" s="83"/>
      <c r="JXD24" s="83"/>
      <c r="JXE24" s="83"/>
      <c r="JXF24" s="83"/>
      <c r="JXG24" s="83"/>
      <c r="JXH24" s="83"/>
      <c r="JXI24" s="83"/>
      <c r="JXJ24" s="83"/>
      <c r="JXK24" s="83"/>
      <c r="JXL24" s="83"/>
      <c r="JXM24" s="83"/>
      <c r="JXN24" s="83"/>
      <c r="JXO24" s="83"/>
      <c r="JXP24" s="83"/>
      <c r="JXQ24" s="83"/>
      <c r="JXR24" s="83"/>
      <c r="JXS24" s="83"/>
      <c r="JXT24" s="83"/>
      <c r="JXU24" s="83"/>
      <c r="JXV24" s="83"/>
      <c r="JXW24" s="83"/>
      <c r="JXX24" s="83"/>
      <c r="JXY24" s="83"/>
      <c r="JXZ24" s="83"/>
      <c r="JYA24" s="83"/>
      <c r="JYB24" s="83"/>
      <c r="JYC24" s="83"/>
      <c r="JYD24" s="83"/>
      <c r="JYE24" s="83"/>
      <c r="JYF24" s="83"/>
      <c r="JYG24" s="83"/>
      <c r="JYH24" s="83"/>
      <c r="JYI24" s="83"/>
      <c r="JYJ24" s="83"/>
      <c r="JYK24" s="83"/>
      <c r="JYL24" s="83"/>
      <c r="JYM24" s="83"/>
      <c r="JYN24" s="83"/>
      <c r="JYO24" s="83"/>
      <c r="JYP24" s="83"/>
      <c r="JYQ24" s="83"/>
      <c r="JYR24" s="83"/>
      <c r="JYS24" s="83"/>
      <c r="JYT24" s="83"/>
      <c r="JYU24" s="83"/>
      <c r="JYV24" s="83"/>
      <c r="JYW24" s="83"/>
      <c r="JYX24" s="83"/>
      <c r="JYY24" s="83"/>
      <c r="JYZ24" s="83"/>
      <c r="JZA24" s="83"/>
      <c r="JZB24" s="83"/>
      <c r="JZC24" s="83"/>
      <c r="JZD24" s="83"/>
      <c r="JZE24" s="83"/>
      <c r="JZF24" s="83"/>
      <c r="JZG24" s="83"/>
      <c r="JZH24" s="83"/>
      <c r="JZI24" s="83"/>
      <c r="JZJ24" s="83"/>
      <c r="JZK24" s="83"/>
      <c r="JZL24" s="83"/>
      <c r="JZM24" s="83"/>
      <c r="JZN24" s="83"/>
      <c r="JZO24" s="83"/>
      <c r="JZP24" s="83"/>
      <c r="JZQ24" s="83"/>
      <c r="JZR24" s="83"/>
      <c r="JZS24" s="83"/>
      <c r="JZT24" s="83"/>
      <c r="JZU24" s="83"/>
      <c r="JZV24" s="83"/>
      <c r="JZW24" s="83"/>
      <c r="JZX24" s="83"/>
      <c r="JZY24" s="83"/>
      <c r="JZZ24" s="83"/>
      <c r="KAA24" s="83"/>
      <c r="KAB24" s="83"/>
      <c r="KAC24" s="83"/>
      <c r="KAD24" s="83"/>
      <c r="KAE24" s="83"/>
      <c r="KAF24" s="83"/>
      <c r="KAG24" s="83"/>
      <c r="KAH24" s="83"/>
      <c r="KAI24" s="83"/>
      <c r="KAJ24" s="83"/>
      <c r="KAK24" s="83"/>
      <c r="KAL24" s="83"/>
      <c r="KAM24" s="83"/>
      <c r="KAN24" s="83"/>
      <c r="KAO24" s="83"/>
      <c r="KAP24" s="83"/>
      <c r="KAQ24" s="83"/>
      <c r="KAR24" s="83"/>
      <c r="KAS24" s="83"/>
      <c r="KAT24" s="83"/>
      <c r="KAU24" s="83"/>
      <c r="KAV24" s="83"/>
      <c r="KAW24" s="83"/>
      <c r="KAX24" s="83"/>
      <c r="KAY24" s="83"/>
      <c r="KAZ24" s="83"/>
      <c r="KBA24" s="83"/>
      <c r="KBB24" s="83"/>
      <c r="KBC24" s="83"/>
      <c r="KBD24" s="83"/>
      <c r="KBE24" s="83"/>
      <c r="KBF24" s="83"/>
      <c r="KBG24" s="83"/>
      <c r="KBH24" s="83"/>
      <c r="KBI24" s="83"/>
      <c r="KBJ24" s="83"/>
      <c r="KBK24" s="83"/>
      <c r="KBL24" s="83"/>
      <c r="KBM24" s="83"/>
      <c r="KBN24" s="83"/>
      <c r="KBO24" s="83"/>
      <c r="KBP24" s="83"/>
      <c r="KBQ24" s="83"/>
      <c r="KBR24" s="83"/>
      <c r="KBS24" s="83"/>
      <c r="KBT24" s="83"/>
      <c r="KBU24" s="83"/>
      <c r="KBV24" s="83"/>
      <c r="KBW24" s="83"/>
      <c r="KBX24" s="83"/>
      <c r="KBY24" s="83"/>
      <c r="KBZ24" s="83"/>
      <c r="KCA24" s="83"/>
      <c r="KCB24" s="83"/>
      <c r="KCC24" s="83"/>
      <c r="KCD24" s="83"/>
      <c r="KCE24" s="83"/>
      <c r="KCF24" s="83"/>
      <c r="KCG24" s="83"/>
      <c r="KCH24" s="83"/>
      <c r="KCI24" s="83"/>
      <c r="KCJ24" s="83"/>
      <c r="KCK24" s="83"/>
      <c r="KCL24" s="83"/>
      <c r="KCM24" s="83"/>
      <c r="KCN24" s="83"/>
      <c r="KCO24" s="83"/>
      <c r="KCP24" s="83"/>
      <c r="KCQ24" s="83"/>
      <c r="KCR24" s="83"/>
      <c r="KCS24" s="83"/>
      <c r="KCT24" s="83"/>
      <c r="KCU24" s="83"/>
      <c r="KCV24" s="83"/>
      <c r="KCW24" s="83"/>
      <c r="KCX24" s="83"/>
      <c r="KCY24" s="83"/>
      <c r="KCZ24" s="83"/>
      <c r="KDA24" s="83"/>
      <c r="KDB24" s="83"/>
      <c r="KDC24" s="83"/>
      <c r="KDD24" s="83"/>
      <c r="KDE24" s="83"/>
      <c r="KDF24" s="83"/>
      <c r="KDG24" s="83"/>
      <c r="KDH24" s="83"/>
      <c r="KDI24" s="83"/>
      <c r="KDJ24" s="83"/>
      <c r="KDK24" s="83"/>
      <c r="KDL24" s="83"/>
      <c r="KDM24" s="83"/>
      <c r="KDN24" s="83"/>
      <c r="KDO24" s="83"/>
      <c r="KDP24" s="83"/>
      <c r="KDQ24" s="83"/>
      <c r="KDR24" s="83"/>
      <c r="KDS24" s="83"/>
      <c r="KDT24" s="83"/>
      <c r="KDU24" s="83"/>
      <c r="KDV24" s="83"/>
      <c r="KDW24" s="83"/>
      <c r="KDX24" s="83"/>
      <c r="KDY24" s="83"/>
      <c r="KDZ24" s="83"/>
      <c r="KEA24" s="83"/>
      <c r="KEB24" s="83"/>
      <c r="KEC24" s="83"/>
      <c r="KED24" s="83"/>
      <c r="KEE24" s="83"/>
      <c r="KEF24" s="83"/>
      <c r="KEG24" s="83"/>
      <c r="KEH24" s="83"/>
      <c r="KEI24" s="83"/>
      <c r="KEJ24" s="83"/>
      <c r="KEK24" s="83"/>
      <c r="KEL24" s="83"/>
      <c r="KEM24" s="83"/>
      <c r="KEN24" s="83"/>
      <c r="KEO24" s="83"/>
      <c r="KEP24" s="83"/>
      <c r="KEQ24" s="83"/>
      <c r="KER24" s="83"/>
      <c r="KES24" s="83"/>
      <c r="KET24" s="83"/>
      <c r="KEU24" s="83"/>
      <c r="KEV24" s="83"/>
      <c r="KEW24" s="83"/>
      <c r="KEX24" s="83"/>
      <c r="KEY24" s="83"/>
      <c r="KEZ24" s="83"/>
      <c r="KFA24" s="83"/>
      <c r="KFB24" s="83"/>
      <c r="KFC24" s="83"/>
      <c r="KFD24" s="83"/>
      <c r="KFE24" s="83"/>
      <c r="KFF24" s="83"/>
      <c r="KFG24" s="83"/>
      <c r="KFH24" s="83"/>
      <c r="KFI24" s="83"/>
      <c r="KFJ24" s="83"/>
      <c r="KFK24" s="83"/>
      <c r="KFL24" s="83"/>
      <c r="KFM24" s="83"/>
      <c r="KFN24" s="83"/>
      <c r="KFO24" s="83"/>
      <c r="KFP24" s="83"/>
      <c r="KFQ24" s="83"/>
      <c r="KFR24" s="83"/>
      <c r="KFS24" s="83"/>
      <c r="KFT24" s="83"/>
      <c r="KFU24" s="83"/>
      <c r="KFV24" s="83"/>
      <c r="KFW24" s="83"/>
      <c r="KFX24" s="83"/>
      <c r="KFY24" s="83"/>
      <c r="KFZ24" s="83"/>
      <c r="KGA24" s="83"/>
      <c r="KGB24" s="83"/>
      <c r="KGC24" s="83"/>
      <c r="KGD24" s="83"/>
      <c r="KGE24" s="83"/>
      <c r="KGF24" s="83"/>
      <c r="KGG24" s="83"/>
      <c r="KGH24" s="83"/>
      <c r="KGI24" s="83"/>
      <c r="KGJ24" s="83"/>
      <c r="KGK24" s="83"/>
      <c r="KGL24" s="83"/>
      <c r="KGM24" s="83"/>
      <c r="KGN24" s="83"/>
      <c r="KGO24" s="83"/>
      <c r="KGP24" s="83"/>
      <c r="KGQ24" s="83"/>
      <c r="KGR24" s="83"/>
      <c r="KGS24" s="83"/>
      <c r="KGT24" s="83"/>
      <c r="KGU24" s="83"/>
      <c r="KGV24" s="83"/>
      <c r="KGW24" s="83"/>
      <c r="KGX24" s="83"/>
      <c r="KGY24" s="83"/>
      <c r="KGZ24" s="83"/>
      <c r="KHA24" s="83"/>
      <c r="KHB24" s="83"/>
      <c r="KHC24" s="83"/>
      <c r="KHD24" s="83"/>
      <c r="KHE24" s="83"/>
      <c r="KHF24" s="83"/>
      <c r="KHG24" s="83"/>
      <c r="KHH24" s="83"/>
      <c r="KHI24" s="83"/>
      <c r="KHJ24" s="83"/>
      <c r="KHK24" s="83"/>
      <c r="KHL24" s="83"/>
      <c r="KHM24" s="83"/>
      <c r="KHN24" s="83"/>
      <c r="KHO24" s="83"/>
      <c r="KHP24" s="83"/>
      <c r="KHQ24" s="83"/>
      <c r="KHR24" s="83"/>
      <c r="KHS24" s="83"/>
      <c r="KHT24" s="83"/>
      <c r="KHU24" s="83"/>
      <c r="KHV24" s="83"/>
      <c r="KHW24" s="83"/>
      <c r="KHX24" s="83"/>
      <c r="KHY24" s="83"/>
      <c r="KHZ24" s="83"/>
      <c r="KIA24" s="83"/>
      <c r="KIB24" s="83"/>
      <c r="KIC24" s="83"/>
      <c r="KID24" s="83"/>
      <c r="KIE24" s="83"/>
      <c r="KIF24" s="83"/>
      <c r="KIG24" s="83"/>
      <c r="KIH24" s="83"/>
      <c r="KII24" s="83"/>
      <c r="KIJ24" s="83"/>
      <c r="KIK24" s="83"/>
      <c r="KIL24" s="83"/>
      <c r="KIM24" s="83"/>
      <c r="KIN24" s="83"/>
      <c r="KIO24" s="83"/>
      <c r="KIP24" s="83"/>
      <c r="KIQ24" s="83"/>
      <c r="KIR24" s="83"/>
      <c r="KIS24" s="83"/>
      <c r="KIT24" s="83"/>
      <c r="KIU24" s="83"/>
      <c r="KIV24" s="83"/>
      <c r="KIW24" s="83"/>
      <c r="KIX24" s="83"/>
      <c r="KIY24" s="83"/>
      <c r="KIZ24" s="83"/>
      <c r="KJA24" s="83"/>
      <c r="KJB24" s="83"/>
      <c r="KJC24" s="83"/>
      <c r="KJD24" s="83"/>
      <c r="KJE24" s="83"/>
      <c r="KJF24" s="83"/>
      <c r="KJG24" s="83"/>
      <c r="KJH24" s="83"/>
      <c r="KJI24" s="83"/>
      <c r="KJJ24" s="83"/>
      <c r="KJK24" s="83"/>
      <c r="KJL24" s="83"/>
      <c r="KJM24" s="83"/>
      <c r="KJN24" s="83"/>
      <c r="KJO24" s="83"/>
      <c r="KJP24" s="83"/>
      <c r="KJQ24" s="83"/>
      <c r="KJR24" s="83"/>
      <c r="KJS24" s="83"/>
      <c r="KJT24" s="83"/>
      <c r="KJU24" s="83"/>
      <c r="KJV24" s="83"/>
      <c r="KJW24" s="83"/>
      <c r="KJX24" s="83"/>
      <c r="KJY24" s="83"/>
      <c r="KJZ24" s="83"/>
      <c r="KKA24" s="83"/>
      <c r="KKB24" s="83"/>
      <c r="KKC24" s="83"/>
      <c r="KKD24" s="83"/>
      <c r="KKE24" s="83"/>
      <c r="KKF24" s="83"/>
      <c r="KKG24" s="83"/>
      <c r="KKH24" s="83"/>
      <c r="KKI24" s="83"/>
      <c r="KKJ24" s="83"/>
      <c r="KKK24" s="83"/>
      <c r="KKL24" s="83"/>
      <c r="KKM24" s="83"/>
      <c r="KKN24" s="83"/>
      <c r="KKO24" s="83"/>
      <c r="KKP24" s="83"/>
      <c r="KKQ24" s="83"/>
      <c r="KKR24" s="83"/>
      <c r="KKS24" s="83"/>
      <c r="KKT24" s="83"/>
      <c r="KKU24" s="83"/>
      <c r="KKV24" s="83"/>
      <c r="KKW24" s="83"/>
      <c r="KKX24" s="83"/>
      <c r="KKY24" s="83"/>
      <c r="KKZ24" s="83"/>
      <c r="KLA24" s="83"/>
      <c r="KLB24" s="83"/>
      <c r="KLC24" s="83"/>
      <c r="KLD24" s="83"/>
      <c r="KLE24" s="83"/>
      <c r="KLF24" s="83"/>
      <c r="KLG24" s="83"/>
      <c r="KLH24" s="83"/>
      <c r="KLI24" s="83"/>
      <c r="KLJ24" s="83"/>
      <c r="KLK24" s="83"/>
      <c r="KLL24" s="83"/>
      <c r="KLM24" s="83"/>
      <c r="KLN24" s="83"/>
      <c r="KLO24" s="83"/>
      <c r="KLP24" s="83"/>
      <c r="KLQ24" s="83"/>
      <c r="KLR24" s="83"/>
      <c r="KLS24" s="83"/>
      <c r="KLT24" s="83"/>
      <c r="KLU24" s="83"/>
      <c r="KLV24" s="83"/>
      <c r="KLW24" s="83"/>
      <c r="KLX24" s="83"/>
      <c r="KLY24" s="83"/>
      <c r="KLZ24" s="83"/>
      <c r="KMA24" s="83"/>
      <c r="KMB24" s="83"/>
      <c r="KMC24" s="83"/>
      <c r="KMD24" s="83"/>
      <c r="KME24" s="83"/>
      <c r="KMF24" s="83"/>
      <c r="KMG24" s="83"/>
      <c r="KMH24" s="83"/>
      <c r="KMI24" s="83"/>
      <c r="KMJ24" s="83"/>
      <c r="KMK24" s="83"/>
      <c r="KML24" s="83"/>
      <c r="KMM24" s="83"/>
      <c r="KMN24" s="83"/>
      <c r="KMO24" s="83"/>
      <c r="KMP24" s="83"/>
      <c r="KMQ24" s="83"/>
      <c r="KMR24" s="83"/>
      <c r="KMS24" s="83"/>
      <c r="KMT24" s="83"/>
      <c r="KMU24" s="83"/>
      <c r="KMV24" s="83"/>
      <c r="KMW24" s="83"/>
      <c r="KMX24" s="83"/>
      <c r="KMY24" s="83"/>
      <c r="KMZ24" s="83"/>
      <c r="KNA24" s="83"/>
      <c r="KNB24" s="83"/>
      <c r="KNC24" s="83"/>
      <c r="KND24" s="83"/>
      <c r="KNE24" s="83"/>
      <c r="KNF24" s="83"/>
      <c r="KNG24" s="83"/>
      <c r="KNH24" s="83"/>
      <c r="KNI24" s="83"/>
      <c r="KNJ24" s="83"/>
      <c r="KNK24" s="83"/>
      <c r="KNL24" s="83"/>
      <c r="KNM24" s="83"/>
      <c r="KNN24" s="83"/>
      <c r="KNO24" s="83"/>
      <c r="KNP24" s="83"/>
      <c r="KNQ24" s="83"/>
      <c r="KNR24" s="83"/>
      <c r="KNS24" s="83"/>
      <c r="KNT24" s="83"/>
      <c r="KNU24" s="83"/>
      <c r="KNV24" s="83"/>
      <c r="KNW24" s="83"/>
      <c r="KNX24" s="83"/>
      <c r="KNY24" s="83"/>
      <c r="KNZ24" s="83"/>
      <c r="KOA24" s="83"/>
      <c r="KOB24" s="83"/>
      <c r="KOC24" s="83"/>
      <c r="KOD24" s="83"/>
      <c r="KOE24" s="83"/>
      <c r="KOF24" s="83"/>
      <c r="KOG24" s="83"/>
      <c r="KOH24" s="83"/>
      <c r="KOI24" s="83"/>
      <c r="KOJ24" s="83"/>
      <c r="KOK24" s="83"/>
      <c r="KOL24" s="83"/>
      <c r="KOM24" s="83"/>
      <c r="KON24" s="83"/>
      <c r="KOO24" s="83"/>
      <c r="KOP24" s="83"/>
      <c r="KOQ24" s="83"/>
      <c r="KOR24" s="83"/>
      <c r="KOS24" s="83"/>
      <c r="KOT24" s="83"/>
      <c r="KOU24" s="83"/>
      <c r="KOV24" s="83"/>
      <c r="KOW24" s="83"/>
      <c r="KOX24" s="83"/>
      <c r="KOY24" s="83"/>
      <c r="KOZ24" s="83"/>
      <c r="KPA24" s="83"/>
      <c r="KPB24" s="83"/>
      <c r="KPC24" s="83"/>
      <c r="KPD24" s="83"/>
      <c r="KPE24" s="83"/>
      <c r="KPF24" s="83"/>
      <c r="KPG24" s="83"/>
      <c r="KPH24" s="83"/>
      <c r="KPI24" s="83"/>
      <c r="KPJ24" s="83"/>
      <c r="KPK24" s="83"/>
      <c r="KPL24" s="83"/>
      <c r="KPM24" s="83"/>
      <c r="KPN24" s="83"/>
      <c r="KPO24" s="83"/>
      <c r="KPP24" s="83"/>
      <c r="KPQ24" s="83"/>
      <c r="KPR24" s="83"/>
      <c r="KPS24" s="83"/>
      <c r="KPT24" s="83"/>
      <c r="KPU24" s="83"/>
      <c r="KPV24" s="83"/>
      <c r="KPW24" s="83"/>
      <c r="KPX24" s="83"/>
      <c r="KPY24" s="83"/>
      <c r="KPZ24" s="83"/>
      <c r="KQA24" s="83"/>
      <c r="KQB24" s="83"/>
      <c r="KQC24" s="83"/>
      <c r="KQD24" s="83"/>
      <c r="KQE24" s="83"/>
      <c r="KQF24" s="83"/>
      <c r="KQG24" s="83"/>
      <c r="KQH24" s="83"/>
      <c r="KQI24" s="83"/>
      <c r="KQJ24" s="83"/>
      <c r="KQK24" s="83"/>
      <c r="KQL24" s="83"/>
      <c r="KQM24" s="83"/>
      <c r="KQN24" s="83"/>
      <c r="KQO24" s="83"/>
      <c r="KQP24" s="83"/>
      <c r="KQQ24" s="83"/>
      <c r="KQR24" s="83"/>
      <c r="KQS24" s="83"/>
      <c r="KQT24" s="83"/>
      <c r="KQU24" s="83"/>
      <c r="KQV24" s="83"/>
      <c r="KQW24" s="83"/>
      <c r="KQX24" s="83"/>
      <c r="KQY24" s="83"/>
      <c r="KQZ24" s="83"/>
      <c r="KRA24" s="83"/>
      <c r="KRB24" s="83"/>
      <c r="KRC24" s="83"/>
      <c r="KRD24" s="83"/>
      <c r="KRE24" s="83"/>
      <c r="KRF24" s="83"/>
      <c r="KRG24" s="83"/>
      <c r="KRH24" s="83"/>
      <c r="KRI24" s="83"/>
      <c r="KRJ24" s="83"/>
      <c r="KRK24" s="83"/>
      <c r="KRL24" s="83"/>
      <c r="KRM24" s="83"/>
      <c r="KRN24" s="83"/>
      <c r="KRO24" s="83"/>
      <c r="KRP24" s="83"/>
      <c r="KRQ24" s="83"/>
      <c r="KRR24" s="83"/>
      <c r="KRS24" s="83"/>
      <c r="KRT24" s="83"/>
      <c r="KRU24" s="83"/>
      <c r="KRV24" s="83"/>
      <c r="KRW24" s="83"/>
      <c r="KRX24" s="83"/>
      <c r="KRY24" s="83"/>
      <c r="KRZ24" s="83"/>
      <c r="KSA24" s="83"/>
      <c r="KSB24" s="83"/>
      <c r="KSC24" s="83"/>
      <c r="KSD24" s="83"/>
      <c r="KSE24" s="83"/>
      <c r="KSF24" s="83"/>
      <c r="KSG24" s="83"/>
      <c r="KSH24" s="83"/>
      <c r="KSI24" s="83"/>
      <c r="KSJ24" s="83"/>
      <c r="KSK24" s="83"/>
      <c r="KSL24" s="83"/>
      <c r="KSM24" s="83"/>
      <c r="KSN24" s="83"/>
      <c r="KSO24" s="83"/>
      <c r="KSP24" s="83"/>
      <c r="KSQ24" s="83"/>
      <c r="KSR24" s="83"/>
      <c r="KSS24" s="83"/>
      <c r="KST24" s="83"/>
      <c r="KSU24" s="83"/>
      <c r="KSV24" s="83"/>
      <c r="KSW24" s="83"/>
      <c r="KSX24" s="83"/>
      <c r="KSY24" s="83"/>
      <c r="KSZ24" s="83"/>
      <c r="KTA24" s="83"/>
      <c r="KTB24" s="83"/>
      <c r="KTC24" s="83"/>
      <c r="KTD24" s="83"/>
      <c r="KTE24" s="83"/>
      <c r="KTF24" s="83"/>
      <c r="KTG24" s="83"/>
      <c r="KTH24" s="83"/>
      <c r="KTI24" s="83"/>
      <c r="KTJ24" s="83"/>
      <c r="KTK24" s="83"/>
      <c r="KTL24" s="83"/>
      <c r="KTM24" s="83"/>
      <c r="KTN24" s="83"/>
      <c r="KTO24" s="83"/>
      <c r="KTP24" s="83"/>
      <c r="KTQ24" s="83"/>
      <c r="KTR24" s="83"/>
      <c r="KTS24" s="83"/>
      <c r="KTT24" s="83"/>
      <c r="KTU24" s="83"/>
      <c r="KTV24" s="83"/>
      <c r="KTW24" s="83"/>
      <c r="KTX24" s="83"/>
      <c r="KTY24" s="83"/>
      <c r="KTZ24" s="83"/>
      <c r="KUA24" s="83"/>
      <c r="KUB24" s="83"/>
      <c r="KUC24" s="83"/>
      <c r="KUD24" s="83"/>
      <c r="KUE24" s="83"/>
      <c r="KUF24" s="83"/>
      <c r="KUG24" s="83"/>
      <c r="KUH24" s="83"/>
      <c r="KUI24" s="83"/>
      <c r="KUJ24" s="83"/>
      <c r="KUK24" s="83"/>
      <c r="KUL24" s="83"/>
      <c r="KUM24" s="83"/>
      <c r="KUN24" s="83"/>
      <c r="KUO24" s="83"/>
      <c r="KUP24" s="83"/>
      <c r="KUQ24" s="83"/>
      <c r="KUR24" s="83"/>
      <c r="KUS24" s="83"/>
      <c r="KUT24" s="83"/>
      <c r="KUU24" s="83"/>
      <c r="KUV24" s="83"/>
      <c r="KUW24" s="83"/>
      <c r="KUX24" s="83"/>
      <c r="KUY24" s="83"/>
      <c r="KUZ24" s="83"/>
      <c r="KVA24" s="83"/>
      <c r="KVB24" s="83"/>
      <c r="KVC24" s="83"/>
      <c r="KVD24" s="83"/>
      <c r="KVE24" s="83"/>
      <c r="KVF24" s="83"/>
      <c r="KVG24" s="83"/>
      <c r="KVH24" s="83"/>
      <c r="KVI24" s="83"/>
      <c r="KVJ24" s="83"/>
      <c r="KVK24" s="83"/>
      <c r="KVL24" s="83"/>
      <c r="KVM24" s="83"/>
      <c r="KVN24" s="83"/>
      <c r="KVO24" s="83"/>
      <c r="KVP24" s="83"/>
      <c r="KVQ24" s="83"/>
      <c r="KVR24" s="83"/>
      <c r="KVS24" s="83"/>
      <c r="KVT24" s="83"/>
      <c r="KVU24" s="83"/>
      <c r="KVV24" s="83"/>
      <c r="KVW24" s="83"/>
      <c r="KVX24" s="83"/>
      <c r="KVY24" s="83"/>
      <c r="KVZ24" s="83"/>
      <c r="KWA24" s="83"/>
      <c r="KWB24" s="83"/>
      <c r="KWC24" s="83"/>
      <c r="KWD24" s="83"/>
      <c r="KWE24" s="83"/>
      <c r="KWF24" s="83"/>
      <c r="KWG24" s="83"/>
      <c r="KWH24" s="83"/>
      <c r="KWI24" s="83"/>
      <c r="KWJ24" s="83"/>
      <c r="KWK24" s="83"/>
      <c r="KWL24" s="83"/>
      <c r="KWM24" s="83"/>
      <c r="KWN24" s="83"/>
      <c r="KWO24" s="83"/>
      <c r="KWP24" s="83"/>
      <c r="KWQ24" s="83"/>
      <c r="KWR24" s="83"/>
      <c r="KWS24" s="83"/>
      <c r="KWT24" s="83"/>
      <c r="KWU24" s="83"/>
      <c r="KWV24" s="83"/>
      <c r="KWW24" s="83"/>
      <c r="KWX24" s="83"/>
      <c r="KWY24" s="83"/>
      <c r="KWZ24" s="83"/>
      <c r="KXA24" s="83"/>
      <c r="KXB24" s="83"/>
      <c r="KXC24" s="83"/>
      <c r="KXD24" s="83"/>
      <c r="KXE24" s="83"/>
      <c r="KXF24" s="83"/>
      <c r="KXG24" s="83"/>
      <c r="KXH24" s="83"/>
      <c r="KXI24" s="83"/>
      <c r="KXJ24" s="83"/>
      <c r="KXK24" s="83"/>
      <c r="KXL24" s="83"/>
      <c r="KXM24" s="83"/>
      <c r="KXN24" s="83"/>
      <c r="KXO24" s="83"/>
      <c r="KXP24" s="83"/>
      <c r="KXQ24" s="83"/>
      <c r="KXR24" s="83"/>
      <c r="KXS24" s="83"/>
      <c r="KXT24" s="83"/>
      <c r="KXU24" s="83"/>
      <c r="KXV24" s="83"/>
      <c r="KXW24" s="83"/>
      <c r="KXX24" s="83"/>
      <c r="KXY24" s="83"/>
      <c r="KXZ24" s="83"/>
      <c r="KYA24" s="83"/>
      <c r="KYB24" s="83"/>
      <c r="KYC24" s="83"/>
      <c r="KYD24" s="83"/>
      <c r="KYE24" s="83"/>
      <c r="KYF24" s="83"/>
      <c r="KYG24" s="83"/>
      <c r="KYH24" s="83"/>
      <c r="KYI24" s="83"/>
      <c r="KYJ24" s="83"/>
      <c r="KYK24" s="83"/>
      <c r="KYL24" s="83"/>
      <c r="KYM24" s="83"/>
      <c r="KYN24" s="83"/>
      <c r="KYO24" s="83"/>
      <c r="KYP24" s="83"/>
      <c r="KYQ24" s="83"/>
      <c r="KYR24" s="83"/>
      <c r="KYS24" s="83"/>
      <c r="KYT24" s="83"/>
      <c r="KYU24" s="83"/>
      <c r="KYV24" s="83"/>
      <c r="KYW24" s="83"/>
      <c r="KYX24" s="83"/>
      <c r="KYY24" s="83"/>
      <c r="KYZ24" s="83"/>
      <c r="KZA24" s="83"/>
      <c r="KZB24" s="83"/>
      <c r="KZC24" s="83"/>
      <c r="KZD24" s="83"/>
      <c r="KZE24" s="83"/>
      <c r="KZF24" s="83"/>
      <c r="KZG24" s="83"/>
      <c r="KZH24" s="83"/>
      <c r="KZI24" s="83"/>
      <c r="KZJ24" s="83"/>
      <c r="KZK24" s="83"/>
      <c r="KZL24" s="83"/>
      <c r="KZM24" s="83"/>
      <c r="KZN24" s="83"/>
      <c r="KZO24" s="83"/>
      <c r="KZP24" s="83"/>
      <c r="KZQ24" s="83"/>
      <c r="KZR24" s="83"/>
      <c r="KZS24" s="83"/>
      <c r="KZT24" s="83"/>
      <c r="KZU24" s="83"/>
      <c r="KZV24" s="83"/>
      <c r="KZW24" s="83"/>
      <c r="KZX24" s="83"/>
      <c r="KZY24" s="83"/>
      <c r="KZZ24" s="83"/>
      <c r="LAA24" s="83"/>
      <c r="LAB24" s="83"/>
      <c r="LAC24" s="83"/>
      <c r="LAD24" s="83"/>
      <c r="LAE24" s="83"/>
      <c r="LAF24" s="83"/>
      <c r="LAG24" s="83"/>
      <c r="LAH24" s="83"/>
      <c r="LAI24" s="83"/>
      <c r="LAJ24" s="83"/>
      <c r="LAK24" s="83"/>
      <c r="LAL24" s="83"/>
      <c r="LAM24" s="83"/>
      <c r="LAN24" s="83"/>
      <c r="LAO24" s="83"/>
      <c r="LAP24" s="83"/>
      <c r="LAQ24" s="83"/>
      <c r="LAR24" s="83"/>
      <c r="LAS24" s="83"/>
      <c r="LAT24" s="83"/>
      <c r="LAU24" s="83"/>
      <c r="LAV24" s="83"/>
      <c r="LAW24" s="83"/>
      <c r="LAX24" s="83"/>
      <c r="LAY24" s="83"/>
      <c r="LAZ24" s="83"/>
      <c r="LBA24" s="83"/>
      <c r="LBB24" s="83"/>
      <c r="LBC24" s="83"/>
      <c r="LBD24" s="83"/>
      <c r="LBE24" s="83"/>
      <c r="LBF24" s="83"/>
      <c r="LBG24" s="83"/>
      <c r="LBH24" s="83"/>
      <c r="LBI24" s="83"/>
      <c r="LBJ24" s="83"/>
      <c r="LBK24" s="83"/>
      <c r="LBL24" s="83"/>
      <c r="LBM24" s="83"/>
      <c r="LBN24" s="83"/>
      <c r="LBO24" s="83"/>
      <c r="LBP24" s="83"/>
      <c r="LBQ24" s="83"/>
      <c r="LBR24" s="83"/>
      <c r="LBS24" s="83"/>
      <c r="LBT24" s="83"/>
      <c r="LBU24" s="83"/>
      <c r="LBV24" s="83"/>
      <c r="LBW24" s="83"/>
      <c r="LBX24" s="83"/>
      <c r="LBY24" s="83"/>
      <c r="LBZ24" s="83"/>
      <c r="LCA24" s="83"/>
      <c r="LCB24" s="83"/>
      <c r="LCC24" s="83"/>
      <c r="LCD24" s="83"/>
      <c r="LCE24" s="83"/>
      <c r="LCF24" s="83"/>
      <c r="LCG24" s="83"/>
      <c r="LCH24" s="83"/>
      <c r="LCI24" s="83"/>
      <c r="LCJ24" s="83"/>
      <c r="LCK24" s="83"/>
      <c r="LCL24" s="83"/>
      <c r="LCM24" s="83"/>
      <c r="LCN24" s="83"/>
      <c r="LCO24" s="83"/>
      <c r="LCP24" s="83"/>
      <c r="LCQ24" s="83"/>
      <c r="LCR24" s="83"/>
      <c r="LCS24" s="83"/>
      <c r="LCT24" s="83"/>
      <c r="LCU24" s="83"/>
      <c r="LCV24" s="83"/>
      <c r="LCW24" s="83"/>
      <c r="LCX24" s="83"/>
      <c r="LCY24" s="83"/>
      <c r="LCZ24" s="83"/>
      <c r="LDA24" s="83"/>
      <c r="LDB24" s="83"/>
      <c r="LDC24" s="83"/>
      <c r="LDD24" s="83"/>
      <c r="LDE24" s="83"/>
      <c r="LDF24" s="83"/>
      <c r="LDG24" s="83"/>
      <c r="LDH24" s="83"/>
      <c r="LDI24" s="83"/>
      <c r="LDJ24" s="83"/>
      <c r="LDK24" s="83"/>
      <c r="LDL24" s="83"/>
      <c r="LDM24" s="83"/>
      <c r="LDN24" s="83"/>
      <c r="LDO24" s="83"/>
      <c r="LDP24" s="83"/>
      <c r="LDQ24" s="83"/>
      <c r="LDR24" s="83"/>
      <c r="LDS24" s="83"/>
      <c r="LDT24" s="83"/>
      <c r="LDU24" s="83"/>
      <c r="LDV24" s="83"/>
      <c r="LDW24" s="83"/>
      <c r="LDX24" s="83"/>
      <c r="LDY24" s="83"/>
      <c r="LDZ24" s="83"/>
      <c r="LEA24" s="83"/>
      <c r="LEB24" s="83"/>
      <c r="LEC24" s="83"/>
      <c r="LED24" s="83"/>
      <c r="LEE24" s="83"/>
      <c r="LEF24" s="83"/>
      <c r="LEG24" s="83"/>
      <c r="LEH24" s="83"/>
      <c r="LEI24" s="83"/>
      <c r="LEJ24" s="83"/>
      <c r="LEK24" s="83"/>
      <c r="LEL24" s="83"/>
      <c r="LEM24" s="83"/>
      <c r="LEN24" s="83"/>
      <c r="LEO24" s="83"/>
      <c r="LEP24" s="83"/>
      <c r="LEQ24" s="83"/>
      <c r="LER24" s="83"/>
      <c r="LES24" s="83"/>
      <c r="LET24" s="83"/>
      <c r="LEU24" s="83"/>
      <c r="LEV24" s="83"/>
      <c r="LEW24" s="83"/>
      <c r="LEX24" s="83"/>
      <c r="LEY24" s="83"/>
      <c r="LEZ24" s="83"/>
      <c r="LFA24" s="83"/>
      <c r="LFB24" s="83"/>
      <c r="LFC24" s="83"/>
      <c r="LFD24" s="83"/>
      <c r="LFE24" s="83"/>
      <c r="LFF24" s="83"/>
      <c r="LFG24" s="83"/>
      <c r="LFH24" s="83"/>
      <c r="LFI24" s="83"/>
      <c r="LFJ24" s="83"/>
      <c r="LFK24" s="83"/>
      <c r="LFL24" s="83"/>
      <c r="LFM24" s="83"/>
      <c r="LFN24" s="83"/>
      <c r="LFO24" s="83"/>
      <c r="LFP24" s="83"/>
      <c r="LFQ24" s="83"/>
      <c r="LFR24" s="83"/>
      <c r="LFS24" s="83"/>
      <c r="LFT24" s="83"/>
      <c r="LFU24" s="83"/>
      <c r="LFV24" s="83"/>
      <c r="LFW24" s="83"/>
      <c r="LFX24" s="83"/>
      <c r="LFY24" s="83"/>
      <c r="LFZ24" s="83"/>
      <c r="LGA24" s="83"/>
      <c r="LGB24" s="83"/>
      <c r="LGC24" s="83"/>
      <c r="LGD24" s="83"/>
      <c r="LGE24" s="83"/>
      <c r="LGF24" s="83"/>
      <c r="LGG24" s="83"/>
      <c r="LGH24" s="83"/>
      <c r="LGI24" s="83"/>
      <c r="LGJ24" s="83"/>
      <c r="LGK24" s="83"/>
      <c r="LGL24" s="83"/>
      <c r="LGM24" s="83"/>
      <c r="LGN24" s="83"/>
      <c r="LGO24" s="83"/>
      <c r="LGP24" s="83"/>
      <c r="LGQ24" s="83"/>
      <c r="LGR24" s="83"/>
      <c r="LGS24" s="83"/>
      <c r="LGT24" s="83"/>
      <c r="LGU24" s="83"/>
      <c r="LGV24" s="83"/>
      <c r="LGW24" s="83"/>
      <c r="LGX24" s="83"/>
      <c r="LGY24" s="83"/>
      <c r="LGZ24" s="83"/>
      <c r="LHA24" s="83"/>
      <c r="LHB24" s="83"/>
      <c r="LHC24" s="83"/>
      <c r="LHD24" s="83"/>
      <c r="LHE24" s="83"/>
      <c r="LHF24" s="83"/>
      <c r="LHG24" s="83"/>
      <c r="LHH24" s="83"/>
      <c r="LHI24" s="83"/>
      <c r="LHJ24" s="83"/>
      <c r="LHK24" s="83"/>
      <c r="LHL24" s="83"/>
      <c r="LHM24" s="83"/>
      <c r="LHN24" s="83"/>
      <c r="LHO24" s="83"/>
      <c r="LHP24" s="83"/>
      <c r="LHQ24" s="83"/>
      <c r="LHR24" s="83"/>
      <c r="LHS24" s="83"/>
      <c r="LHT24" s="83"/>
      <c r="LHU24" s="83"/>
      <c r="LHV24" s="83"/>
      <c r="LHW24" s="83"/>
      <c r="LHX24" s="83"/>
      <c r="LHY24" s="83"/>
      <c r="LHZ24" s="83"/>
      <c r="LIA24" s="83"/>
      <c r="LIB24" s="83"/>
      <c r="LIC24" s="83"/>
      <c r="LID24" s="83"/>
      <c r="LIE24" s="83"/>
      <c r="LIF24" s="83"/>
      <c r="LIG24" s="83"/>
      <c r="LIH24" s="83"/>
      <c r="LII24" s="83"/>
      <c r="LIJ24" s="83"/>
      <c r="LIK24" s="83"/>
      <c r="LIL24" s="83"/>
      <c r="LIM24" s="83"/>
      <c r="LIN24" s="83"/>
      <c r="LIO24" s="83"/>
      <c r="LIP24" s="83"/>
      <c r="LIQ24" s="83"/>
      <c r="LIR24" s="83"/>
      <c r="LIS24" s="83"/>
      <c r="LIT24" s="83"/>
      <c r="LIU24" s="83"/>
      <c r="LIV24" s="83"/>
      <c r="LIW24" s="83"/>
      <c r="LIX24" s="83"/>
      <c r="LIY24" s="83"/>
      <c r="LIZ24" s="83"/>
      <c r="LJA24" s="83"/>
      <c r="LJB24" s="83"/>
      <c r="LJC24" s="83"/>
      <c r="LJD24" s="83"/>
      <c r="LJE24" s="83"/>
      <c r="LJF24" s="83"/>
      <c r="LJG24" s="83"/>
      <c r="LJH24" s="83"/>
      <c r="LJI24" s="83"/>
      <c r="LJJ24" s="83"/>
      <c r="LJK24" s="83"/>
      <c r="LJL24" s="83"/>
      <c r="LJM24" s="83"/>
      <c r="LJN24" s="83"/>
      <c r="LJO24" s="83"/>
      <c r="LJP24" s="83"/>
      <c r="LJQ24" s="83"/>
      <c r="LJR24" s="83"/>
      <c r="LJS24" s="83"/>
      <c r="LJT24" s="83"/>
      <c r="LJU24" s="83"/>
      <c r="LJV24" s="83"/>
      <c r="LJW24" s="83"/>
      <c r="LJX24" s="83"/>
      <c r="LJY24" s="83"/>
      <c r="LJZ24" s="83"/>
      <c r="LKA24" s="83"/>
      <c r="LKB24" s="83"/>
      <c r="LKC24" s="83"/>
      <c r="LKD24" s="83"/>
      <c r="LKE24" s="83"/>
      <c r="LKF24" s="83"/>
      <c r="LKG24" s="83"/>
      <c r="LKH24" s="83"/>
      <c r="LKI24" s="83"/>
      <c r="LKJ24" s="83"/>
      <c r="LKK24" s="83"/>
      <c r="LKL24" s="83"/>
      <c r="LKM24" s="83"/>
      <c r="LKN24" s="83"/>
      <c r="LKO24" s="83"/>
      <c r="LKP24" s="83"/>
      <c r="LKQ24" s="83"/>
      <c r="LKR24" s="83"/>
      <c r="LKS24" s="83"/>
      <c r="LKT24" s="83"/>
      <c r="LKU24" s="83"/>
      <c r="LKV24" s="83"/>
      <c r="LKW24" s="83"/>
      <c r="LKX24" s="83"/>
      <c r="LKY24" s="83"/>
      <c r="LKZ24" s="83"/>
      <c r="LLA24" s="83"/>
      <c r="LLB24" s="83"/>
      <c r="LLC24" s="83"/>
      <c r="LLD24" s="83"/>
      <c r="LLE24" s="83"/>
      <c r="LLF24" s="83"/>
      <c r="LLG24" s="83"/>
      <c r="LLH24" s="83"/>
      <c r="LLI24" s="83"/>
      <c r="LLJ24" s="83"/>
      <c r="LLK24" s="83"/>
      <c r="LLL24" s="83"/>
      <c r="LLM24" s="83"/>
      <c r="LLN24" s="83"/>
      <c r="LLO24" s="83"/>
      <c r="LLP24" s="83"/>
      <c r="LLQ24" s="83"/>
      <c r="LLR24" s="83"/>
      <c r="LLS24" s="83"/>
      <c r="LLT24" s="83"/>
      <c r="LLU24" s="83"/>
      <c r="LLV24" s="83"/>
      <c r="LLW24" s="83"/>
      <c r="LLX24" s="83"/>
      <c r="LLY24" s="83"/>
      <c r="LLZ24" s="83"/>
      <c r="LMA24" s="83"/>
      <c r="LMB24" s="83"/>
      <c r="LMC24" s="83"/>
      <c r="LMD24" s="83"/>
      <c r="LME24" s="83"/>
      <c r="LMF24" s="83"/>
      <c r="LMG24" s="83"/>
      <c r="LMH24" s="83"/>
      <c r="LMI24" s="83"/>
      <c r="LMJ24" s="83"/>
      <c r="LMK24" s="83"/>
      <c r="LML24" s="83"/>
      <c r="LMM24" s="83"/>
      <c r="LMN24" s="83"/>
      <c r="LMO24" s="83"/>
      <c r="LMP24" s="83"/>
      <c r="LMQ24" s="83"/>
      <c r="LMR24" s="83"/>
      <c r="LMS24" s="83"/>
      <c r="LMT24" s="83"/>
      <c r="LMU24" s="83"/>
      <c r="LMV24" s="83"/>
      <c r="LMW24" s="83"/>
      <c r="LMX24" s="83"/>
      <c r="LMY24" s="83"/>
      <c r="LMZ24" s="83"/>
      <c r="LNA24" s="83"/>
      <c r="LNB24" s="83"/>
      <c r="LNC24" s="83"/>
      <c r="LND24" s="83"/>
      <c r="LNE24" s="83"/>
      <c r="LNF24" s="83"/>
      <c r="LNG24" s="83"/>
      <c r="LNH24" s="83"/>
      <c r="LNI24" s="83"/>
      <c r="LNJ24" s="83"/>
      <c r="LNK24" s="83"/>
      <c r="LNL24" s="83"/>
      <c r="LNM24" s="83"/>
      <c r="LNN24" s="83"/>
      <c r="LNO24" s="83"/>
      <c r="LNP24" s="83"/>
      <c r="LNQ24" s="83"/>
      <c r="LNR24" s="83"/>
      <c r="LNS24" s="83"/>
      <c r="LNT24" s="83"/>
      <c r="LNU24" s="83"/>
      <c r="LNV24" s="83"/>
      <c r="LNW24" s="83"/>
      <c r="LNX24" s="83"/>
      <c r="LNY24" s="83"/>
      <c r="LNZ24" s="83"/>
      <c r="LOA24" s="83"/>
      <c r="LOB24" s="83"/>
      <c r="LOC24" s="83"/>
      <c r="LOD24" s="83"/>
      <c r="LOE24" s="83"/>
      <c r="LOF24" s="83"/>
      <c r="LOG24" s="83"/>
      <c r="LOH24" s="83"/>
      <c r="LOI24" s="83"/>
      <c r="LOJ24" s="83"/>
      <c r="LOK24" s="83"/>
      <c r="LOL24" s="83"/>
      <c r="LOM24" s="83"/>
      <c r="LON24" s="83"/>
      <c r="LOO24" s="83"/>
      <c r="LOP24" s="83"/>
      <c r="LOQ24" s="83"/>
      <c r="LOR24" s="83"/>
      <c r="LOS24" s="83"/>
      <c r="LOT24" s="83"/>
      <c r="LOU24" s="83"/>
      <c r="LOV24" s="83"/>
      <c r="LOW24" s="83"/>
      <c r="LOX24" s="83"/>
      <c r="LOY24" s="83"/>
      <c r="LOZ24" s="83"/>
      <c r="LPA24" s="83"/>
      <c r="LPB24" s="83"/>
      <c r="LPC24" s="83"/>
      <c r="LPD24" s="83"/>
      <c r="LPE24" s="83"/>
      <c r="LPF24" s="83"/>
      <c r="LPG24" s="83"/>
      <c r="LPH24" s="83"/>
      <c r="LPI24" s="83"/>
      <c r="LPJ24" s="83"/>
      <c r="LPK24" s="83"/>
      <c r="LPL24" s="83"/>
      <c r="LPM24" s="83"/>
      <c r="LPN24" s="83"/>
      <c r="LPO24" s="83"/>
      <c r="LPP24" s="83"/>
      <c r="LPQ24" s="83"/>
      <c r="LPR24" s="83"/>
      <c r="LPS24" s="83"/>
      <c r="LPT24" s="83"/>
      <c r="LPU24" s="83"/>
      <c r="LPV24" s="83"/>
      <c r="LPW24" s="83"/>
      <c r="LPX24" s="83"/>
      <c r="LPY24" s="83"/>
      <c r="LPZ24" s="83"/>
      <c r="LQA24" s="83"/>
      <c r="LQB24" s="83"/>
      <c r="LQC24" s="83"/>
      <c r="LQD24" s="83"/>
      <c r="LQE24" s="83"/>
      <c r="LQF24" s="83"/>
      <c r="LQG24" s="83"/>
      <c r="LQH24" s="83"/>
      <c r="LQI24" s="83"/>
      <c r="LQJ24" s="83"/>
      <c r="LQK24" s="83"/>
      <c r="LQL24" s="83"/>
      <c r="LQM24" s="83"/>
      <c r="LQN24" s="83"/>
      <c r="LQO24" s="83"/>
      <c r="LQP24" s="83"/>
      <c r="LQQ24" s="83"/>
      <c r="LQR24" s="83"/>
      <c r="LQS24" s="83"/>
      <c r="LQT24" s="83"/>
      <c r="LQU24" s="83"/>
      <c r="LQV24" s="83"/>
      <c r="LQW24" s="83"/>
      <c r="LQX24" s="83"/>
      <c r="LQY24" s="83"/>
      <c r="LQZ24" s="83"/>
      <c r="LRA24" s="83"/>
      <c r="LRB24" s="83"/>
      <c r="LRC24" s="83"/>
      <c r="LRD24" s="83"/>
      <c r="LRE24" s="83"/>
      <c r="LRF24" s="83"/>
      <c r="LRG24" s="83"/>
      <c r="LRH24" s="83"/>
      <c r="LRI24" s="83"/>
      <c r="LRJ24" s="83"/>
      <c r="LRK24" s="83"/>
      <c r="LRL24" s="83"/>
      <c r="LRM24" s="83"/>
      <c r="LRN24" s="83"/>
      <c r="LRO24" s="83"/>
      <c r="LRP24" s="83"/>
      <c r="LRQ24" s="83"/>
      <c r="LRR24" s="83"/>
      <c r="LRS24" s="83"/>
      <c r="LRT24" s="83"/>
      <c r="LRU24" s="83"/>
      <c r="LRV24" s="83"/>
      <c r="LRW24" s="83"/>
      <c r="LRX24" s="83"/>
      <c r="LRY24" s="83"/>
      <c r="LRZ24" s="83"/>
      <c r="LSA24" s="83"/>
      <c r="LSB24" s="83"/>
      <c r="LSC24" s="83"/>
      <c r="LSD24" s="83"/>
      <c r="LSE24" s="83"/>
      <c r="LSF24" s="83"/>
      <c r="LSG24" s="83"/>
      <c r="LSH24" s="83"/>
      <c r="LSI24" s="83"/>
      <c r="LSJ24" s="83"/>
      <c r="LSK24" s="83"/>
      <c r="LSL24" s="83"/>
      <c r="LSM24" s="83"/>
      <c r="LSN24" s="83"/>
      <c r="LSO24" s="83"/>
      <c r="LSP24" s="83"/>
      <c r="LSQ24" s="83"/>
      <c r="LSR24" s="83"/>
      <c r="LSS24" s="83"/>
      <c r="LST24" s="83"/>
      <c r="LSU24" s="83"/>
      <c r="LSV24" s="83"/>
      <c r="LSW24" s="83"/>
      <c r="LSX24" s="83"/>
      <c r="LSY24" s="83"/>
      <c r="LSZ24" s="83"/>
      <c r="LTA24" s="83"/>
      <c r="LTB24" s="83"/>
      <c r="LTC24" s="83"/>
      <c r="LTD24" s="83"/>
      <c r="LTE24" s="83"/>
      <c r="LTF24" s="83"/>
      <c r="LTG24" s="83"/>
      <c r="LTH24" s="83"/>
      <c r="LTI24" s="83"/>
      <c r="LTJ24" s="83"/>
      <c r="LTK24" s="83"/>
      <c r="LTL24" s="83"/>
      <c r="LTM24" s="83"/>
      <c r="LTN24" s="83"/>
      <c r="LTO24" s="83"/>
      <c r="LTP24" s="83"/>
      <c r="LTQ24" s="83"/>
      <c r="LTR24" s="83"/>
      <c r="LTS24" s="83"/>
      <c r="LTT24" s="83"/>
      <c r="LTU24" s="83"/>
      <c r="LTV24" s="83"/>
      <c r="LTW24" s="83"/>
      <c r="LTX24" s="83"/>
      <c r="LTY24" s="83"/>
      <c r="LTZ24" s="83"/>
      <c r="LUA24" s="83"/>
      <c r="LUB24" s="83"/>
      <c r="LUC24" s="83"/>
      <c r="LUD24" s="83"/>
      <c r="LUE24" s="83"/>
      <c r="LUF24" s="83"/>
      <c r="LUG24" s="83"/>
      <c r="LUH24" s="83"/>
      <c r="LUI24" s="83"/>
      <c r="LUJ24" s="83"/>
      <c r="LUK24" s="83"/>
      <c r="LUL24" s="83"/>
      <c r="LUM24" s="83"/>
      <c r="LUN24" s="83"/>
      <c r="LUO24" s="83"/>
      <c r="LUP24" s="83"/>
      <c r="LUQ24" s="83"/>
      <c r="LUR24" s="83"/>
      <c r="LUS24" s="83"/>
      <c r="LUT24" s="83"/>
      <c r="LUU24" s="83"/>
      <c r="LUV24" s="83"/>
      <c r="LUW24" s="83"/>
      <c r="LUX24" s="83"/>
      <c r="LUY24" s="83"/>
      <c r="LUZ24" s="83"/>
      <c r="LVA24" s="83"/>
      <c r="LVB24" s="83"/>
      <c r="LVC24" s="83"/>
      <c r="LVD24" s="83"/>
      <c r="LVE24" s="83"/>
      <c r="LVF24" s="83"/>
      <c r="LVG24" s="83"/>
      <c r="LVH24" s="83"/>
      <c r="LVI24" s="83"/>
      <c r="LVJ24" s="83"/>
      <c r="LVK24" s="83"/>
      <c r="LVL24" s="83"/>
      <c r="LVM24" s="83"/>
      <c r="LVN24" s="83"/>
      <c r="LVO24" s="83"/>
      <c r="LVP24" s="83"/>
      <c r="LVQ24" s="83"/>
      <c r="LVR24" s="83"/>
      <c r="LVS24" s="83"/>
      <c r="LVT24" s="83"/>
      <c r="LVU24" s="83"/>
      <c r="LVV24" s="83"/>
      <c r="LVW24" s="83"/>
      <c r="LVX24" s="83"/>
      <c r="LVY24" s="83"/>
      <c r="LVZ24" s="83"/>
      <c r="LWA24" s="83"/>
      <c r="LWB24" s="83"/>
      <c r="LWC24" s="83"/>
      <c r="LWD24" s="83"/>
      <c r="LWE24" s="83"/>
      <c r="LWF24" s="83"/>
      <c r="LWG24" s="83"/>
      <c r="LWH24" s="83"/>
      <c r="LWI24" s="83"/>
      <c r="LWJ24" s="83"/>
      <c r="LWK24" s="83"/>
      <c r="LWL24" s="83"/>
      <c r="LWM24" s="83"/>
      <c r="LWN24" s="83"/>
      <c r="LWO24" s="83"/>
      <c r="LWP24" s="83"/>
      <c r="LWQ24" s="83"/>
      <c r="LWR24" s="83"/>
      <c r="LWS24" s="83"/>
      <c r="LWT24" s="83"/>
      <c r="LWU24" s="83"/>
      <c r="LWV24" s="83"/>
      <c r="LWW24" s="83"/>
      <c r="LWX24" s="83"/>
      <c r="LWY24" s="83"/>
      <c r="LWZ24" s="83"/>
      <c r="LXA24" s="83"/>
      <c r="LXB24" s="83"/>
      <c r="LXC24" s="83"/>
      <c r="LXD24" s="83"/>
      <c r="LXE24" s="83"/>
      <c r="LXF24" s="83"/>
      <c r="LXG24" s="83"/>
      <c r="LXH24" s="83"/>
      <c r="LXI24" s="83"/>
      <c r="LXJ24" s="83"/>
      <c r="LXK24" s="83"/>
      <c r="LXL24" s="83"/>
      <c r="LXM24" s="83"/>
      <c r="LXN24" s="83"/>
      <c r="LXO24" s="83"/>
      <c r="LXP24" s="83"/>
      <c r="LXQ24" s="83"/>
      <c r="LXR24" s="83"/>
      <c r="LXS24" s="83"/>
      <c r="LXT24" s="83"/>
      <c r="LXU24" s="83"/>
      <c r="LXV24" s="83"/>
      <c r="LXW24" s="83"/>
      <c r="LXX24" s="83"/>
      <c r="LXY24" s="83"/>
      <c r="LXZ24" s="83"/>
      <c r="LYA24" s="83"/>
      <c r="LYB24" s="83"/>
      <c r="LYC24" s="83"/>
      <c r="LYD24" s="83"/>
      <c r="LYE24" s="83"/>
      <c r="LYF24" s="83"/>
      <c r="LYG24" s="83"/>
      <c r="LYH24" s="83"/>
      <c r="LYI24" s="83"/>
      <c r="LYJ24" s="83"/>
      <c r="LYK24" s="83"/>
      <c r="LYL24" s="83"/>
      <c r="LYM24" s="83"/>
      <c r="LYN24" s="83"/>
      <c r="LYO24" s="83"/>
      <c r="LYP24" s="83"/>
      <c r="LYQ24" s="83"/>
      <c r="LYR24" s="83"/>
      <c r="LYS24" s="83"/>
      <c r="LYT24" s="83"/>
      <c r="LYU24" s="83"/>
      <c r="LYV24" s="83"/>
      <c r="LYW24" s="83"/>
      <c r="LYX24" s="83"/>
      <c r="LYY24" s="83"/>
      <c r="LYZ24" s="83"/>
      <c r="LZA24" s="83"/>
      <c r="LZB24" s="83"/>
      <c r="LZC24" s="83"/>
      <c r="LZD24" s="83"/>
      <c r="LZE24" s="83"/>
      <c r="LZF24" s="83"/>
      <c r="LZG24" s="83"/>
      <c r="LZH24" s="83"/>
      <c r="LZI24" s="83"/>
      <c r="LZJ24" s="83"/>
      <c r="LZK24" s="83"/>
      <c r="LZL24" s="83"/>
      <c r="LZM24" s="83"/>
      <c r="LZN24" s="83"/>
      <c r="LZO24" s="83"/>
      <c r="LZP24" s="83"/>
      <c r="LZQ24" s="83"/>
      <c r="LZR24" s="83"/>
      <c r="LZS24" s="83"/>
      <c r="LZT24" s="83"/>
      <c r="LZU24" s="83"/>
      <c r="LZV24" s="83"/>
      <c r="LZW24" s="83"/>
      <c r="LZX24" s="83"/>
      <c r="LZY24" s="83"/>
      <c r="LZZ24" s="83"/>
      <c r="MAA24" s="83"/>
      <c r="MAB24" s="83"/>
      <c r="MAC24" s="83"/>
      <c r="MAD24" s="83"/>
      <c r="MAE24" s="83"/>
      <c r="MAF24" s="83"/>
      <c r="MAG24" s="83"/>
      <c r="MAH24" s="83"/>
      <c r="MAI24" s="83"/>
      <c r="MAJ24" s="83"/>
      <c r="MAK24" s="83"/>
      <c r="MAL24" s="83"/>
      <c r="MAM24" s="83"/>
      <c r="MAN24" s="83"/>
      <c r="MAO24" s="83"/>
      <c r="MAP24" s="83"/>
      <c r="MAQ24" s="83"/>
      <c r="MAR24" s="83"/>
      <c r="MAS24" s="83"/>
      <c r="MAT24" s="83"/>
      <c r="MAU24" s="83"/>
      <c r="MAV24" s="83"/>
      <c r="MAW24" s="83"/>
      <c r="MAX24" s="83"/>
      <c r="MAY24" s="83"/>
      <c r="MAZ24" s="83"/>
      <c r="MBA24" s="83"/>
      <c r="MBB24" s="83"/>
      <c r="MBC24" s="83"/>
      <c r="MBD24" s="83"/>
      <c r="MBE24" s="83"/>
      <c r="MBF24" s="83"/>
      <c r="MBG24" s="83"/>
      <c r="MBH24" s="83"/>
      <c r="MBI24" s="83"/>
      <c r="MBJ24" s="83"/>
      <c r="MBK24" s="83"/>
      <c r="MBL24" s="83"/>
      <c r="MBM24" s="83"/>
      <c r="MBN24" s="83"/>
      <c r="MBO24" s="83"/>
      <c r="MBP24" s="83"/>
      <c r="MBQ24" s="83"/>
      <c r="MBR24" s="83"/>
      <c r="MBS24" s="83"/>
      <c r="MBT24" s="83"/>
      <c r="MBU24" s="83"/>
      <c r="MBV24" s="83"/>
      <c r="MBW24" s="83"/>
      <c r="MBX24" s="83"/>
      <c r="MBY24" s="83"/>
      <c r="MBZ24" s="83"/>
      <c r="MCA24" s="83"/>
      <c r="MCB24" s="83"/>
      <c r="MCC24" s="83"/>
      <c r="MCD24" s="83"/>
      <c r="MCE24" s="83"/>
      <c r="MCF24" s="83"/>
      <c r="MCG24" s="83"/>
      <c r="MCH24" s="83"/>
      <c r="MCI24" s="83"/>
      <c r="MCJ24" s="83"/>
      <c r="MCK24" s="83"/>
      <c r="MCL24" s="83"/>
      <c r="MCM24" s="83"/>
      <c r="MCN24" s="83"/>
      <c r="MCO24" s="83"/>
      <c r="MCP24" s="83"/>
      <c r="MCQ24" s="83"/>
      <c r="MCR24" s="83"/>
      <c r="MCS24" s="83"/>
      <c r="MCT24" s="83"/>
      <c r="MCU24" s="83"/>
      <c r="MCV24" s="83"/>
      <c r="MCW24" s="83"/>
      <c r="MCX24" s="83"/>
      <c r="MCY24" s="83"/>
      <c r="MCZ24" s="83"/>
      <c r="MDA24" s="83"/>
      <c r="MDB24" s="83"/>
      <c r="MDC24" s="83"/>
      <c r="MDD24" s="83"/>
      <c r="MDE24" s="83"/>
      <c r="MDF24" s="83"/>
      <c r="MDG24" s="83"/>
      <c r="MDH24" s="83"/>
      <c r="MDI24" s="83"/>
      <c r="MDJ24" s="83"/>
      <c r="MDK24" s="83"/>
      <c r="MDL24" s="83"/>
      <c r="MDM24" s="83"/>
      <c r="MDN24" s="83"/>
      <c r="MDO24" s="83"/>
      <c r="MDP24" s="83"/>
      <c r="MDQ24" s="83"/>
      <c r="MDR24" s="83"/>
      <c r="MDS24" s="83"/>
      <c r="MDT24" s="83"/>
      <c r="MDU24" s="83"/>
      <c r="MDV24" s="83"/>
      <c r="MDW24" s="83"/>
      <c r="MDX24" s="83"/>
      <c r="MDY24" s="83"/>
      <c r="MDZ24" s="83"/>
      <c r="MEA24" s="83"/>
      <c r="MEB24" s="83"/>
      <c r="MEC24" s="83"/>
      <c r="MED24" s="83"/>
      <c r="MEE24" s="83"/>
      <c r="MEF24" s="83"/>
      <c r="MEG24" s="83"/>
      <c r="MEH24" s="83"/>
      <c r="MEI24" s="83"/>
      <c r="MEJ24" s="83"/>
      <c r="MEK24" s="83"/>
      <c r="MEL24" s="83"/>
      <c r="MEM24" s="83"/>
      <c r="MEN24" s="83"/>
      <c r="MEO24" s="83"/>
      <c r="MEP24" s="83"/>
      <c r="MEQ24" s="83"/>
      <c r="MER24" s="83"/>
      <c r="MES24" s="83"/>
      <c r="MET24" s="83"/>
      <c r="MEU24" s="83"/>
      <c r="MEV24" s="83"/>
      <c r="MEW24" s="83"/>
      <c r="MEX24" s="83"/>
      <c r="MEY24" s="83"/>
      <c r="MEZ24" s="83"/>
      <c r="MFA24" s="83"/>
      <c r="MFB24" s="83"/>
      <c r="MFC24" s="83"/>
      <c r="MFD24" s="83"/>
      <c r="MFE24" s="83"/>
      <c r="MFF24" s="83"/>
      <c r="MFG24" s="83"/>
      <c r="MFH24" s="83"/>
      <c r="MFI24" s="83"/>
      <c r="MFJ24" s="83"/>
      <c r="MFK24" s="83"/>
      <c r="MFL24" s="83"/>
      <c r="MFM24" s="83"/>
      <c r="MFN24" s="83"/>
      <c r="MFO24" s="83"/>
      <c r="MFP24" s="83"/>
      <c r="MFQ24" s="83"/>
      <c r="MFR24" s="83"/>
      <c r="MFS24" s="83"/>
      <c r="MFT24" s="83"/>
      <c r="MFU24" s="83"/>
      <c r="MFV24" s="83"/>
      <c r="MFW24" s="83"/>
      <c r="MFX24" s="83"/>
      <c r="MFY24" s="83"/>
      <c r="MFZ24" s="83"/>
      <c r="MGA24" s="83"/>
      <c r="MGB24" s="83"/>
      <c r="MGC24" s="83"/>
      <c r="MGD24" s="83"/>
      <c r="MGE24" s="83"/>
      <c r="MGF24" s="83"/>
      <c r="MGG24" s="83"/>
      <c r="MGH24" s="83"/>
      <c r="MGI24" s="83"/>
      <c r="MGJ24" s="83"/>
      <c r="MGK24" s="83"/>
      <c r="MGL24" s="83"/>
      <c r="MGM24" s="83"/>
      <c r="MGN24" s="83"/>
      <c r="MGO24" s="83"/>
      <c r="MGP24" s="83"/>
      <c r="MGQ24" s="83"/>
      <c r="MGR24" s="83"/>
      <c r="MGS24" s="83"/>
      <c r="MGT24" s="83"/>
      <c r="MGU24" s="83"/>
      <c r="MGV24" s="83"/>
      <c r="MGW24" s="83"/>
      <c r="MGX24" s="83"/>
      <c r="MGY24" s="83"/>
      <c r="MGZ24" s="83"/>
      <c r="MHA24" s="83"/>
      <c r="MHB24" s="83"/>
      <c r="MHC24" s="83"/>
      <c r="MHD24" s="83"/>
      <c r="MHE24" s="83"/>
      <c r="MHF24" s="83"/>
      <c r="MHG24" s="83"/>
      <c r="MHH24" s="83"/>
      <c r="MHI24" s="83"/>
      <c r="MHJ24" s="83"/>
      <c r="MHK24" s="83"/>
      <c r="MHL24" s="83"/>
      <c r="MHM24" s="83"/>
      <c r="MHN24" s="83"/>
      <c r="MHO24" s="83"/>
      <c r="MHP24" s="83"/>
      <c r="MHQ24" s="83"/>
      <c r="MHR24" s="83"/>
      <c r="MHS24" s="83"/>
      <c r="MHT24" s="83"/>
      <c r="MHU24" s="83"/>
      <c r="MHV24" s="83"/>
      <c r="MHW24" s="83"/>
      <c r="MHX24" s="83"/>
      <c r="MHY24" s="83"/>
      <c r="MHZ24" s="83"/>
      <c r="MIA24" s="83"/>
      <c r="MIB24" s="83"/>
      <c r="MIC24" s="83"/>
      <c r="MID24" s="83"/>
      <c r="MIE24" s="83"/>
      <c r="MIF24" s="83"/>
      <c r="MIG24" s="83"/>
      <c r="MIH24" s="83"/>
      <c r="MII24" s="83"/>
      <c r="MIJ24" s="83"/>
      <c r="MIK24" s="83"/>
      <c r="MIL24" s="83"/>
      <c r="MIM24" s="83"/>
      <c r="MIN24" s="83"/>
      <c r="MIO24" s="83"/>
      <c r="MIP24" s="83"/>
      <c r="MIQ24" s="83"/>
      <c r="MIR24" s="83"/>
      <c r="MIS24" s="83"/>
      <c r="MIT24" s="83"/>
      <c r="MIU24" s="83"/>
      <c r="MIV24" s="83"/>
      <c r="MIW24" s="83"/>
      <c r="MIX24" s="83"/>
      <c r="MIY24" s="83"/>
      <c r="MIZ24" s="83"/>
      <c r="MJA24" s="83"/>
      <c r="MJB24" s="83"/>
      <c r="MJC24" s="83"/>
      <c r="MJD24" s="83"/>
      <c r="MJE24" s="83"/>
      <c r="MJF24" s="83"/>
      <c r="MJG24" s="83"/>
      <c r="MJH24" s="83"/>
      <c r="MJI24" s="83"/>
      <c r="MJJ24" s="83"/>
      <c r="MJK24" s="83"/>
      <c r="MJL24" s="83"/>
      <c r="MJM24" s="83"/>
      <c r="MJN24" s="83"/>
      <c r="MJO24" s="83"/>
      <c r="MJP24" s="83"/>
      <c r="MJQ24" s="83"/>
      <c r="MJR24" s="83"/>
      <c r="MJS24" s="83"/>
      <c r="MJT24" s="83"/>
      <c r="MJU24" s="83"/>
      <c r="MJV24" s="83"/>
      <c r="MJW24" s="83"/>
      <c r="MJX24" s="83"/>
      <c r="MJY24" s="83"/>
      <c r="MJZ24" s="83"/>
      <c r="MKA24" s="83"/>
      <c r="MKB24" s="83"/>
      <c r="MKC24" s="83"/>
      <c r="MKD24" s="83"/>
      <c r="MKE24" s="83"/>
      <c r="MKF24" s="83"/>
      <c r="MKG24" s="83"/>
      <c r="MKH24" s="83"/>
      <c r="MKI24" s="83"/>
      <c r="MKJ24" s="83"/>
      <c r="MKK24" s="83"/>
      <c r="MKL24" s="83"/>
      <c r="MKM24" s="83"/>
      <c r="MKN24" s="83"/>
      <c r="MKO24" s="83"/>
      <c r="MKP24" s="83"/>
      <c r="MKQ24" s="83"/>
      <c r="MKR24" s="83"/>
      <c r="MKS24" s="83"/>
      <c r="MKT24" s="83"/>
      <c r="MKU24" s="83"/>
      <c r="MKV24" s="83"/>
      <c r="MKW24" s="83"/>
      <c r="MKX24" s="83"/>
      <c r="MKY24" s="83"/>
      <c r="MKZ24" s="83"/>
      <c r="MLA24" s="83"/>
      <c r="MLB24" s="83"/>
      <c r="MLC24" s="83"/>
      <c r="MLD24" s="83"/>
      <c r="MLE24" s="83"/>
      <c r="MLF24" s="83"/>
      <c r="MLG24" s="83"/>
      <c r="MLH24" s="83"/>
      <c r="MLI24" s="83"/>
      <c r="MLJ24" s="83"/>
      <c r="MLK24" s="83"/>
      <c r="MLL24" s="83"/>
      <c r="MLM24" s="83"/>
      <c r="MLN24" s="83"/>
      <c r="MLO24" s="83"/>
      <c r="MLP24" s="83"/>
      <c r="MLQ24" s="83"/>
      <c r="MLR24" s="83"/>
      <c r="MLS24" s="83"/>
      <c r="MLT24" s="83"/>
      <c r="MLU24" s="83"/>
      <c r="MLV24" s="83"/>
      <c r="MLW24" s="83"/>
      <c r="MLX24" s="83"/>
      <c r="MLY24" s="83"/>
      <c r="MLZ24" s="83"/>
      <c r="MMA24" s="83"/>
      <c r="MMB24" s="83"/>
      <c r="MMC24" s="83"/>
      <c r="MMD24" s="83"/>
      <c r="MME24" s="83"/>
      <c r="MMF24" s="83"/>
      <c r="MMG24" s="83"/>
      <c r="MMH24" s="83"/>
      <c r="MMI24" s="83"/>
      <c r="MMJ24" s="83"/>
      <c r="MMK24" s="83"/>
      <c r="MML24" s="83"/>
      <c r="MMM24" s="83"/>
      <c r="MMN24" s="83"/>
      <c r="MMO24" s="83"/>
      <c r="MMP24" s="83"/>
      <c r="MMQ24" s="83"/>
      <c r="MMR24" s="83"/>
      <c r="MMS24" s="83"/>
      <c r="MMT24" s="83"/>
      <c r="MMU24" s="83"/>
      <c r="MMV24" s="83"/>
      <c r="MMW24" s="83"/>
      <c r="MMX24" s="83"/>
      <c r="MMY24" s="83"/>
      <c r="MMZ24" s="83"/>
      <c r="MNA24" s="83"/>
      <c r="MNB24" s="83"/>
      <c r="MNC24" s="83"/>
      <c r="MND24" s="83"/>
      <c r="MNE24" s="83"/>
      <c r="MNF24" s="83"/>
      <c r="MNG24" s="83"/>
      <c r="MNH24" s="83"/>
      <c r="MNI24" s="83"/>
      <c r="MNJ24" s="83"/>
      <c r="MNK24" s="83"/>
      <c r="MNL24" s="83"/>
      <c r="MNM24" s="83"/>
      <c r="MNN24" s="83"/>
      <c r="MNO24" s="83"/>
      <c r="MNP24" s="83"/>
      <c r="MNQ24" s="83"/>
      <c r="MNR24" s="83"/>
      <c r="MNS24" s="83"/>
      <c r="MNT24" s="83"/>
      <c r="MNU24" s="83"/>
      <c r="MNV24" s="83"/>
      <c r="MNW24" s="83"/>
      <c r="MNX24" s="83"/>
      <c r="MNY24" s="83"/>
      <c r="MNZ24" s="83"/>
      <c r="MOA24" s="83"/>
      <c r="MOB24" s="83"/>
      <c r="MOC24" s="83"/>
      <c r="MOD24" s="83"/>
      <c r="MOE24" s="83"/>
      <c r="MOF24" s="83"/>
      <c r="MOG24" s="83"/>
      <c r="MOH24" s="83"/>
      <c r="MOI24" s="83"/>
      <c r="MOJ24" s="83"/>
      <c r="MOK24" s="83"/>
      <c r="MOL24" s="83"/>
      <c r="MOM24" s="83"/>
      <c r="MON24" s="83"/>
      <c r="MOO24" s="83"/>
      <c r="MOP24" s="83"/>
      <c r="MOQ24" s="83"/>
      <c r="MOR24" s="83"/>
      <c r="MOS24" s="83"/>
      <c r="MOT24" s="83"/>
      <c r="MOU24" s="83"/>
      <c r="MOV24" s="83"/>
      <c r="MOW24" s="83"/>
      <c r="MOX24" s="83"/>
      <c r="MOY24" s="83"/>
      <c r="MOZ24" s="83"/>
      <c r="MPA24" s="83"/>
      <c r="MPB24" s="83"/>
      <c r="MPC24" s="83"/>
      <c r="MPD24" s="83"/>
      <c r="MPE24" s="83"/>
      <c r="MPF24" s="83"/>
      <c r="MPG24" s="83"/>
      <c r="MPH24" s="83"/>
      <c r="MPI24" s="83"/>
      <c r="MPJ24" s="83"/>
      <c r="MPK24" s="83"/>
      <c r="MPL24" s="83"/>
      <c r="MPM24" s="83"/>
      <c r="MPN24" s="83"/>
      <c r="MPO24" s="83"/>
      <c r="MPP24" s="83"/>
      <c r="MPQ24" s="83"/>
      <c r="MPR24" s="83"/>
      <c r="MPS24" s="83"/>
      <c r="MPT24" s="83"/>
      <c r="MPU24" s="83"/>
      <c r="MPV24" s="83"/>
      <c r="MPW24" s="83"/>
      <c r="MPX24" s="83"/>
      <c r="MPY24" s="83"/>
      <c r="MPZ24" s="83"/>
      <c r="MQA24" s="83"/>
      <c r="MQB24" s="83"/>
      <c r="MQC24" s="83"/>
      <c r="MQD24" s="83"/>
      <c r="MQE24" s="83"/>
      <c r="MQF24" s="83"/>
      <c r="MQG24" s="83"/>
      <c r="MQH24" s="83"/>
      <c r="MQI24" s="83"/>
      <c r="MQJ24" s="83"/>
      <c r="MQK24" s="83"/>
      <c r="MQL24" s="83"/>
      <c r="MQM24" s="83"/>
      <c r="MQN24" s="83"/>
      <c r="MQO24" s="83"/>
      <c r="MQP24" s="83"/>
      <c r="MQQ24" s="83"/>
      <c r="MQR24" s="83"/>
      <c r="MQS24" s="83"/>
      <c r="MQT24" s="83"/>
      <c r="MQU24" s="83"/>
      <c r="MQV24" s="83"/>
      <c r="MQW24" s="83"/>
      <c r="MQX24" s="83"/>
      <c r="MQY24" s="83"/>
      <c r="MQZ24" s="83"/>
      <c r="MRA24" s="83"/>
      <c r="MRB24" s="83"/>
      <c r="MRC24" s="83"/>
      <c r="MRD24" s="83"/>
      <c r="MRE24" s="83"/>
      <c r="MRF24" s="83"/>
      <c r="MRG24" s="83"/>
      <c r="MRH24" s="83"/>
      <c r="MRI24" s="83"/>
      <c r="MRJ24" s="83"/>
      <c r="MRK24" s="83"/>
      <c r="MRL24" s="83"/>
      <c r="MRM24" s="83"/>
      <c r="MRN24" s="83"/>
      <c r="MRO24" s="83"/>
      <c r="MRP24" s="83"/>
      <c r="MRQ24" s="83"/>
      <c r="MRR24" s="83"/>
      <c r="MRS24" s="83"/>
      <c r="MRT24" s="83"/>
      <c r="MRU24" s="83"/>
      <c r="MRV24" s="83"/>
      <c r="MRW24" s="83"/>
      <c r="MRX24" s="83"/>
      <c r="MRY24" s="83"/>
      <c r="MRZ24" s="83"/>
      <c r="MSA24" s="83"/>
      <c r="MSB24" s="83"/>
      <c r="MSC24" s="83"/>
      <c r="MSD24" s="83"/>
      <c r="MSE24" s="83"/>
      <c r="MSF24" s="83"/>
      <c r="MSG24" s="83"/>
      <c r="MSH24" s="83"/>
      <c r="MSI24" s="83"/>
      <c r="MSJ24" s="83"/>
      <c r="MSK24" s="83"/>
      <c r="MSL24" s="83"/>
      <c r="MSM24" s="83"/>
      <c r="MSN24" s="83"/>
      <c r="MSO24" s="83"/>
      <c r="MSP24" s="83"/>
      <c r="MSQ24" s="83"/>
      <c r="MSR24" s="83"/>
      <c r="MSS24" s="83"/>
      <c r="MST24" s="83"/>
      <c r="MSU24" s="83"/>
      <c r="MSV24" s="83"/>
      <c r="MSW24" s="83"/>
      <c r="MSX24" s="83"/>
      <c r="MSY24" s="83"/>
      <c r="MSZ24" s="83"/>
      <c r="MTA24" s="83"/>
      <c r="MTB24" s="83"/>
      <c r="MTC24" s="83"/>
      <c r="MTD24" s="83"/>
      <c r="MTE24" s="83"/>
      <c r="MTF24" s="83"/>
      <c r="MTG24" s="83"/>
      <c r="MTH24" s="83"/>
      <c r="MTI24" s="83"/>
      <c r="MTJ24" s="83"/>
      <c r="MTK24" s="83"/>
      <c r="MTL24" s="83"/>
      <c r="MTM24" s="83"/>
      <c r="MTN24" s="83"/>
      <c r="MTO24" s="83"/>
      <c r="MTP24" s="83"/>
      <c r="MTQ24" s="83"/>
      <c r="MTR24" s="83"/>
      <c r="MTS24" s="83"/>
      <c r="MTT24" s="83"/>
      <c r="MTU24" s="83"/>
      <c r="MTV24" s="83"/>
      <c r="MTW24" s="83"/>
      <c r="MTX24" s="83"/>
      <c r="MTY24" s="83"/>
      <c r="MTZ24" s="83"/>
      <c r="MUA24" s="83"/>
      <c r="MUB24" s="83"/>
      <c r="MUC24" s="83"/>
      <c r="MUD24" s="83"/>
      <c r="MUE24" s="83"/>
      <c r="MUF24" s="83"/>
      <c r="MUG24" s="83"/>
      <c r="MUH24" s="83"/>
      <c r="MUI24" s="83"/>
      <c r="MUJ24" s="83"/>
      <c r="MUK24" s="83"/>
      <c r="MUL24" s="83"/>
      <c r="MUM24" s="83"/>
      <c r="MUN24" s="83"/>
      <c r="MUO24" s="83"/>
      <c r="MUP24" s="83"/>
      <c r="MUQ24" s="83"/>
      <c r="MUR24" s="83"/>
      <c r="MUS24" s="83"/>
      <c r="MUT24" s="83"/>
      <c r="MUU24" s="83"/>
      <c r="MUV24" s="83"/>
      <c r="MUW24" s="83"/>
      <c r="MUX24" s="83"/>
      <c r="MUY24" s="83"/>
      <c r="MUZ24" s="83"/>
      <c r="MVA24" s="83"/>
      <c r="MVB24" s="83"/>
      <c r="MVC24" s="83"/>
      <c r="MVD24" s="83"/>
      <c r="MVE24" s="83"/>
      <c r="MVF24" s="83"/>
      <c r="MVG24" s="83"/>
      <c r="MVH24" s="83"/>
      <c r="MVI24" s="83"/>
      <c r="MVJ24" s="83"/>
      <c r="MVK24" s="83"/>
      <c r="MVL24" s="83"/>
      <c r="MVM24" s="83"/>
      <c r="MVN24" s="83"/>
      <c r="MVO24" s="83"/>
      <c r="MVP24" s="83"/>
      <c r="MVQ24" s="83"/>
      <c r="MVR24" s="83"/>
      <c r="MVS24" s="83"/>
      <c r="MVT24" s="83"/>
      <c r="MVU24" s="83"/>
      <c r="MVV24" s="83"/>
      <c r="MVW24" s="83"/>
      <c r="MVX24" s="83"/>
      <c r="MVY24" s="83"/>
      <c r="MVZ24" s="83"/>
      <c r="MWA24" s="83"/>
      <c r="MWB24" s="83"/>
      <c r="MWC24" s="83"/>
      <c r="MWD24" s="83"/>
      <c r="MWE24" s="83"/>
      <c r="MWF24" s="83"/>
      <c r="MWG24" s="83"/>
      <c r="MWH24" s="83"/>
      <c r="MWI24" s="83"/>
      <c r="MWJ24" s="83"/>
      <c r="MWK24" s="83"/>
      <c r="MWL24" s="83"/>
      <c r="MWM24" s="83"/>
      <c r="MWN24" s="83"/>
      <c r="MWO24" s="83"/>
      <c r="MWP24" s="83"/>
      <c r="MWQ24" s="83"/>
      <c r="MWR24" s="83"/>
      <c r="MWS24" s="83"/>
      <c r="MWT24" s="83"/>
      <c r="MWU24" s="83"/>
      <c r="MWV24" s="83"/>
      <c r="MWW24" s="83"/>
      <c r="MWX24" s="83"/>
      <c r="MWY24" s="83"/>
      <c r="MWZ24" s="83"/>
      <c r="MXA24" s="83"/>
      <c r="MXB24" s="83"/>
      <c r="MXC24" s="83"/>
      <c r="MXD24" s="83"/>
      <c r="MXE24" s="83"/>
      <c r="MXF24" s="83"/>
      <c r="MXG24" s="83"/>
      <c r="MXH24" s="83"/>
      <c r="MXI24" s="83"/>
      <c r="MXJ24" s="83"/>
      <c r="MXK24" s="83"/>
      <c r="MXL24" s="83"/>
      <c r="MXM24" s="83"/>
      <c r="MXN24" s="83"/>
      <c r="MXO24" s="83"/>
      <c r="MXP24" s="83"/>
      <c r="MXQ24" s="83"/>
      <c r="MXR24" s="83"/>
      <c r="MXS24" s="83"/>
      <c r="MXT24" s="83"/>
      <c r="MXU24" s="83"/>
      <c r="MXV24" s="83"/>
      <c r="MXW24" s="83"/>
      <c r="MXX24" s="83"/>
      <c r="MXY24" s="83"/>
      <c r="MXZ24" s="83"/>
      <c r="MYA24" s="83"/>
      <c r="MYB24" s="83"/>
      <c r="MYC24" s="83"/>
      <c r="MYD24" s="83"/>
      <c r="MYE24" s="83"/>
      <c r="MYF24" s="83"/>
      <c r="MYG24" s="83"/>
      <c r="MYH24" s="83"/>
      <c r="MYI24" s="83"/>
      <c r="MYJ24" s="83"/>
      <c r="MYK24" s="83"/>
      <c r="MYL24" s="83"/>
      <c r="MYM24" s="83"/>
      <c r="MYN24" s="83"/>
      <c r="MYO24" s="83"/>
      <c r="MYP24" s="83"/>
      <c r="MYQ24" s="83"/>
      <c r="MYR24" s="83"/>
      <c r="MYS24" s="83"/>
      <c r="MYT24" s="83"/>
      <c r="MYU24" s="83"/>
      <c r="MYV24" s="83"/>
      <c r="MYW24" s="83"/>
      <c r="MYX24" s="83"/>
      <c r="MYY24" s="83"/>
      <c r="MYZ24" s="83"/>
      <c r="MZA24" s="83"/>
      <c r="MZB24" s="83"/>
      <c r="MZC24" s="83"/>
      <c r="MZD24" s="83"/>
      <c r="MZE24" s="83"/>
      <c r="MZF24" s="83"/>
      <c r="MZG24" s="83"/>
      <c r="MZH24" s="83"/>
      <c r="MZI24" s="83"/>
      <c r="MZJ24" s="83"/>
      <c r="MZK24" s="83"/>
      <c r="MZL24" s="83"/>
      <c r="MZM24" s="83"/>
      <c r="MZN24" s="83"/>
      <c r="MZO24" s="83"/>
      <c r="MZP24" s="83"/>
      <c r="MZQ24" s="83"/>
      <c r="MZR24" s="83"/>
      <c r="MZS24" s="83"/>
      <c r="MZT24" s="83"/>
      <c r="MZU24" s="83"/>
      <c r="MZV24" s="83"/>
      <c r="MZW24" s="83"/>
      <c r="MZX24" s="83"/>
      <c r="MZY24" s="83"/>
      <c r="MZZ24" s="83"/>
      <c r="NAA24" s="83"/>
      <c r="NAB24" s="83"/>
      <c r="NAC24" s="83"/>
      <c r="NAD24" s="83"/>
      <c r="NAE24" s="83"/>
      <c r="NAF24" s="83"/>
      <c r="NAG24" s="83"/>
      <c r="NAH24" s="83"/>
      <c r="NAI24" s="83"/>
      <c r="NAJ24" s="83"/>
      <c r="NAK24" s="83"/>
      <c r="NAL24" s="83"/>
      <c r="NAM24" s="83"/>
      <c r="NAN24" s="83"/>
      <c r="NAO24" s="83"/>
      <c r="NAP24" s="83"/>
      <c r="NAQ24" s="83"/>
      <c r="NAR24" s="83"/>
      <c r="NAS24" s="83"/>
      <c r="NAT24" s="83"/>
      <c r="NAU24" s="83"/>
      <c r="NAV24" s="83"/>
      <c r="NAW24" s="83"/>
      <c r="NAX24" s="83"/>
      <c r="NAY24" s="83"/>
      <c r="NAZ24" s="83"/>
      <c r="NBA24" s="83"/>
      <c r="NBB24" s="83"/>
      <c r="NBC24" s="83"/>
      <c r="NBD24" s="83"/>
      <c r="NBE24" s="83"/>
      <c r="NBF24" s="83"/>
      <c r="NBG24" s="83"/>
      <c r="NBH24" s="83"/>
      <c r="NBI24" s="83"/>
      <c r="NBJ24" s="83"/>
      <c r="NBK24" s="83"/>
      <c r="NBL24" s="83"/>
      <c r="NBM24" s="83"/>
      <c r="NBN24" s="83"/>
      <c r="NBO24" s="83"/>
      <c r="NBP24" s="83"/>
      <c r="NBQ24" s="83"/>
      <c r="NBR24" s="83"/>
      <c r="NBS24" s="83"/>
      <c r="NBT24" s="83"/>
      <c r="NBU24" s="83"/>
      <c r="NBV24" s="83"/>
      <c r="NBW24" s="83"/>
      <c r="NBX24" s="83"/>
      <c r="NBY24" s="83"/>
      <c r="NBZ24" s="83"/>
      <c r="NCA24" s="83"/>
      <c r="NCB24" s="83"/>
      <c r="NCC24" s="83"/>
      <c r="NCD24" s="83"/>
      <c r="NCE24" s="83"/>
      <c r="NCF24" s="83"/>
      <c r="NCG24" s="83"/>
      <c r="NCH24" s="83"/>
      <c r="NCI24" s="83"/>
      <c r="NCJ24" s="83"/>
      <c r="NCK24" s="83"/>
      <c r="NCL24" s="83"/>
      <c r="NCM24" s="83"/>
      <c r="NCN24" s="83"/>
      <c r="NCO24" s="83"/>
      <c r="NCP24" s="83"/>
      <c r="NCQ24" s="83"/>
      <c r="NCR24" s="83"/>
      <c r="NCS24" s="83"/>
      <c r="NCT24" s="83"/>
      <c r="NCU24" s="83"/>
      <c r="NCV24" s="83"/>
      <c r="NCW24" s="83"/>
      <c r="NCX24" s="83"/>
      <c r="NCY24" s="83"/>
      <c r="NCZ24" s="83"/>
      <c r="NDA24" s="83"/>
      <c r="NDB24" s="83"/>
      <c r="NDC24" s="83"/>
      <c r="NDD24" s="83"/>
      <c r="NDE24" s="83"/>
      <c r="NDF24" s="83"/>
      <c r="NDG24" s="83"/>
      <c r="NDH24" s="83"/>
      <c r="NDI24" s="83"/>
      <c r="NDJ24" s="83"/>
      <c r="NDK24" s="83"/>
      <c r="NDL24" s="83"/>
      <c r="NDM24" s="83"/>
      <c r="NDN24" s="83"/>
      <c r="NDO24" s="83"/>
      <c r="NDP24" s="83"/>
      <c r="NDQ24" s="83"/>
      <c r="NDR24" s="83"/>
      <c r="NDS24" s="83"/>
      <c r="NDT24" s="83"/>
      <c r="NDU24" s="83"/>
      <c r="NDV24" s="83"/>
      <c r="NDW24" s="83"/>
      <c r="NDX24" s="83"/>
      <c r="NDY24" s="83"/>
      <c r="NDZ24" s="83"/>
      <c r="NEA24" s="83"/>
      <c r="NEB24" s="83"/>
      <c r="NEC24" s="83"/>
      <c r="NED24" s="83"/>
      <c r="NEE24" s="83"/>
      <c r="NEF24" s="83"/>
      <c r="NEG24" s="83"/>
      <c r="NEH24" s="83"/>
      <c r="NEI24" s="83"/>
      <c r="NEJ24" s="83"/>
      <c r="NEK24" s="83"/>
      <c r="NEL24" s="83"/>
      <c r="NEM24" s="83"/>
      <c r="NEN24" s="83"/>
      <c r="NEO24" s="83"/>
      <c r="NEP24" s="83"/>
      <c r="NEQ24" s="83"/>
      <c r="NER24" s="83"/>
      <c r="NES24" s="83"/>
      <c r="NET24" s="83"/>
      <c r="NEU24" s="83"/>
      <c r="NEV24" s="83"/>
      <c r="NEW24" s="83"/>
      <c r="NEX24" s="83"/>
      <c r="NEY24" s="83"/>
      <c r="NEZ24" s="83"/>
      <c r="NFA24" s="83"/>
      <c r="NFB24" s="83"/>
      <c r="NFC24" s="83"/>
      <c r="NFD24" s="83"/>
      <c r="NFE24" s="83"/>
      <c r="NFF24" s="83"/>
      <c r="NFG24" s="83"/>
      <c r="NFH24" s="83"/>
      <c r="NFI24" s="83"/>
      <c r="NFJ24" s="83"/>
      <c r="NFK24" s="83"/>
      <c r="NFL24" s="83"/>
      <c r="NFM24" s="83"/>
      <c r="NFN24" s="83"/>
      <c r="NFO24" s="83"/>
      <c r="NFP24" s="83"/>
      <c r="NFQ24" s="83"/>
      <c r="NFR24" s="83"/>
      <c r="NFS24" s="83"/>
      <c r="NFT24" s="83"/>
      <c r="NFU24" s="83"/>
      <c r="NFV24" s="83"/>
      <c r="NFW24" s="83"/>
      <c r="NFX24" s="83"/>
      <c r="NFY24" s="83"/>
      <c r="NFZ24" s="83"/>
      <c r="NGA24" s="83"/>
      <c r="NGB24" s="83"/>
      <c r="NGC24" s="83"/>
      <c r="NGD24" s="83"/>
      <c r="NGE24" s="83"/>
      <c r="NGF24" s="83"/>
      <c r="NGG24" s="83"/>
      <c r="NGH24" s="83"/>
      <c r="NGI24" s="83"/>
      <c r="NGJ24" s="83"/>
      <c r="NGK24" s="83"/>
      <c r="NGL24" s="83"/>
      <c r="NGM24" s="83"/>
      <c r="NGN24" s="83"/>
      <c r="NGO24" s="83"/>
      <c r="NGP24" s="83"/>
      <c r="NGQ24" s="83"/>
      <c r="NGR24" s="83"/>
      <c r="NGS24" s="83"/>
      <c r="NGT24" s="83"/>
      <c r="NGU24" s="83"/>
      <c r="NGV24" s="83"/>
      <c r="NGW24" s="83"/>
      <c r="NGX24" s="83"/>
      <c r="NGY24" s="83"/>
      <c r="NGZ24" s="83"/>
      <c r="NHA24" s="83"/>
      <c r="NHB24" s="83"/>
      <c r="NHC24" s="83"/>
      <c r="NHD24" s="83"/>
      <c r="NHE24" s="83"/>
      <c r="NHF24" s="83"/>
      <c r="NHG24" s="83"/>
      <c r="NHH24" s="83"/>
      <c r="NHI24" s="83"/>
      <c r="NHJ24" s="83"/>
      <c r="NHK24" s="83"/>
      <c r="NHL24" s="83"/>
      <c r="NHM24" s="83"/>
      <c r="NHN24" s="83"/>
      <c r="NHO24" s="83"/>
      <c r="NHP24" s="83"/>
      <c r="NHQ24" s="83"/>
      <c r="NHR24" s="83"/>
      <c r="NHS24" s="83"/>
      <c r="NHT24" s="83"/>
      <c r="NHU24" s="83"/>
      <c r="NHV24" s="83"/>
      <c r="NHW24" s="83"/>
      <c r="NHX24" s="83"/>
      <c r="NHY24" s="83"/>
      <c r="NHZ24" s="83"/>
      <c r="NIA24" s="83"/>
      <c r="NIB24" s="83"/>
      <c r="NIC24" s="83"/>
      <c r="NID24" s="83"/>
      <c r="NIE24" s="83"/>
      <c r="NIF24" s="83"/>
      <c r="NIG24" s="83"/>
      <c r="NIH24" s="83"/>
      <c r="NII24" s="83"/>
      <c r="NIJ24" s="83"/>
      <c r="NIK24" s="83"/>
      <c r="NIL24" s="83"/>
      <c r="NIM24" s="83"/>
      <c r="NIN24" s="83"/>
      <c r="NIO24" s="83"/>
      <c r="NIP24" s="83"/>
      <c r="NIQ24" s="83"/>
      <c r="NIR24" s="83"/>
      <c r="NIS24" s="83"/>
      <c r="NIT24" s="83"/>
      <c r="NIU24" s="83"/>
      <c r="NIV24" s="83"/>
      <c r="NIW24" s="83"/>
      <c r="NIX24" s="83"/>
      <c r="NIY24" s="83"/>
      <c r="NIZ24" s="83"/>
      <c r="NJA24" s="83"/>
      <c r="NJB24" s="83"/>
      <c r="NJC24" s="83"/>
      <c r="NJD24" s="83"/>
      <c r="NJE24" s="83"/>
      <c r="NJF24" s="83"/>
      <c r="NJG24" s="83"/>
      <c r="NJH24" s="83"/>
      <c r="NJI24" s="83"/>
      <c r="NJJ24" s="83"/>
      <c r="NJK24" s="83"/>
      <c r="NJL24" s="83"/>
      <c r="NJM24" s="83"/>
      <c r="NJN24" s="83"/>
      <c r="NJO24" s="83"/>
      <c r="NJP24" s="83"/>
      <c r="NJQ24" s="83"/>
      <c r="NJR24" s="83"/>
      <c r="NJS24" s="83"/>
      <c r="NJT24" s="83"/>
      <c r="NJU24" s="83"/>
      <c r="NJV24" s="83"/>
      <c r="NJW24" s="83"/>
      <c r="NJX24" s="83"/>
      <c r="NJY24" s="83"/>
      <c r="NJZ24" s="83"/>
      <c r="NKA24" s="83"/>
      <c r="NKB24" s="83"/>
      <c r="NKC24" s="83"/>
      <c r="NKD24" s="83"/>
      <c r="NKE24" s="83"/>
      <c r="NKF24" s="83"/>
      <c r="NKG24" s="83"/>
      <c r="NKH24" s="83"/>
      <c r="NKI24" s="83"/>
      <c r="NKJ24" s="83"/>
      <c r="NKK24" s="83"/>
      <c r="NKL24" s="83"/>
      <c r="NKM24" s="83"/>
      <c r="NKN24" s="83"/>
      <c r="NKO24" s="83"/>
      <c r="NKP24" s="83"/>
      <c r="NKQ24" s="83"/>
      <c r="NKR24" s="83"/>
      <c r="NKS24" s="83"/>
      <c r="NKT24" s="83"/>
      <c r="NKU24" s="83"/>
      <c r="NKV24" s="83"/>
      <c r="NKW24" s="83"/>
      <c r="NKX24" s="83"/>
      <c r="NKY24" s="83"/>
      <c r="NKZ24" s="83"/>
      <c r="NLA24" s="83"/>
      <c r="NLB24" s="83"/>
      <c r="NLC24" s="83"/>
      <c r="NLD24" s="83"/>
      <c r="NLE24" s="83"/>
      <c r="NLF24" s="83"/>
      <c r="NLG24" s="83"/>
      <c r="NLH24" s="83"/>
      <c r="NLI24" s="83"/>
      <c r="NLJ24" s="83"/>
      <c r="NLK24" s="83"/>
      <c r="NLL24" s="83"/>
      <c r="NLM24" s="83"/>
      <c r="NLN24" s="83"/>
      <c r="NLO24" s="83"/>
      <c r="NLP24" s="83"/>
      <c r="NLQ24" s="83"/>
      <c r="NLR24" s="83"/>
      <c r="NLS24" s="83"/>
      <c r="NLT24" s="83"/>
      <c r="NLU24" s="83"/>
      <c r="NLV24" s="83"/>
      <c r="NLW24" s="83"/>
      <c r="NLX24" s="83"/>
      <c r="NLY24" s="83"/>
      <c r="NLZ24" s="83"/>
      <c r="NMA24" s="83"/>
      <c r="NMB24" s="83"/>
      <c r="NMC24" s="83"/>
      <c r="NMD24" s="83"/>
      <c r="NME24" s="83"/>
      <c r="NMF24" s="83"/>
      <c r="NMG24" s="83"/>
      <c r="NMH24" s="83"/>
      <c r="NMI24" s="83"/>
      <c r="NMJ24" s="83"/>
      <c r="NMK24" s="83"/>
      <c r="NML24" s="83"/>
      <c r="NMM24" s="83"/>
      <c r="NMN24" s="83"/>
      <c r="NMO24" s="83"/>
      <c r="NMP24" s="83"/>
      <c r="NMQ24" s="83"/>
      <c r="NMR24" s="83"/>
      <c r="NMS24" s="83"/>
      <c r="NMT24" s="83"/>
      <c r="NMU24" s="83"/>
      <c r="NMV24" s="83"/>
      <c r="NMW24" s="83"/>
      <c r="NMX24" s="83"/>
      <c r="NMY24" s="83"/>
      <c r="NMZ24" s="83"/>
      <c r="NNA24" s="83"/>
      <c r="NNB24" s="83"/>
      <c r="NNC24" s="83"/>
      <c r="NND24" s="83"/>
      <c r="NNE24" s="83"/>
      <c r="NNF24" s="83"/>
      <c r="NNG24" s="83"/>
      <c r="NNH24" s="83"/>
      <c r="NNI24" s="83"/>
      <c r="NNJ24" s="83"/>
      <c r="NNK24" s="83"/>
      <c r="NNL24" s="83"/>
      <c r="NNM24" s="83"/>
      <c r="NNN24" s="83"/>
      <c r="NNO24" s="83"/>
      <c r="NNP24" s="83"/>
      <c r="NNQ24" s="83"/>
      <c r="NNR24" s="83"/>
      <c r="NNS24" s="83"/>
      <c r="NNT24" s="83"/>
      <c r="NNU24" s="83"/>
      <c r="NNV24" s="83"/>
      <c r="NNW24" s="83"/>
      <c r="NNX24" s="83"/>
      <c r="NNY24" s="83"/>
      <c r="NNZ24" s="83"/>
      <c r="NOA24" s="83"/>
      <c r="NOB24" s="83"/>
      <c r="NOC24" s="83"/>
      <c r="NOD24" s="83"/>
      <c r="NOE24" s="83"/>
      <c r="NOF24" s="83"/>
      <c r="NOG24" s="83"/>
      <c r="NOH24" s="83"/>
      <c r="NOI24" s="83"/>
      <c r="NOJ24" s="83"/>
      <c r="NOK24" s="83"/>
      <c r="NOL24" s="83"/>
      <c r="NOM24" s="83"/>
      <c r="NON24" s="83"/>
      <c r="NOO24" s="83"/>
      <c r="NOP24" s="83"/>
      <c r="NOQ24" s="83"/>
      <c r="NOR24" s="83"/>
      <c r="NOS24" s="83"/>
      <c r="NOT24" s="83"/>
      <c r="NOU24" s="83"/>
      <c r="NOV24" s="83"/>
      <c r="NOW24" s="83"/>
      <c r="NOX24" s="83"/>
      <c r="NOY24" s="83"/>
      <c r="NOZ24" s="83"/>
      <c r="NPA24" s="83"/>
      <c r="NPB24" s="83"/>
      <c r="NPC24" s="83"/>
      <c r="NPD24" s="83"/>
      <c r="NPE24" s="83"/>
      <c r="NPF24" s="83"/>
      <c r="NPG24" s="83"/>
      <c r="NPH24" s="83"/>
      <c r="NPI24" s="83"/>
      <c r="NPJ24" s="83"/>
      <c r="NPK24" s="83"/>
      <c r="NPL24" s="83"/>
      <c r="NPM24" s="83"/>
      <c r="NPN24" s="83"/>
      <c r="NPO24" s="83"/>
      <c r="NPP24" s="83"/>
      <c r="NPQ24" s="83"/>
      <c r="NPR24" s="83"/>
      <c r="NPS24" s="83"/>
      <c r="NPT24" s="83"/>
      <c r="NPU24" s="83"/>
      <c r="NPV24" s="83"/>
      <c r="NPW24" s="83"/>
      <c r="NPX24" s="83"/>
      <c r="NPY24" s="83"/>
      <c r="NPZ24" s="83"/>
      <c r="NQA24" s="83"/>
      <c r="NQB24" s="83"/>
      <c r="NQC24" s="83"/>
      <c r="NQD24" s="83"/>
      <c r="NQE24" s="83"/>
      <c r="NQF24" s="83"/>
      <c r="NQG24" s="83"/>
      <c r="NQH24" s="83"/>
      <c r="NQI24" s="83"/>
      <c r="NQJ24" s="83"/>
      <c r="NQK24" s="83"/>
      <c r="NQL24" s="83"/>
      <c r="NQM24" s="83"/>
      <c r="NQN24" s="83"/>
      <c r="NQO24" s="83"/>
      <c r="NQP24" s="83"/>
      <c r="NQQ24" s="83"/>
      <c r="NQR24" s="83"/>
      <c r="NQS24" s="83"/>
      <c r="NQT24" s="83"/>
      <c r="NQU24" s="83"/>
      <c r="NQV24" s="83"/>
      <c r="NQW24" s="83"/>
      <c r="NQX24" s="83"/>
      <c r="NQY24" s="83"/>
      <c r="NQZ24" s="83"/>
      <c r="NRA24" s="83"/>
      <c r="NRB24" s="83"/>
      <c r="NRC24" s="83"/>
      <c r="NRD24" s="83"/>
      <c r="NRE24" s="83"/>
      <c r="NRF24" s="83"/>
      <c r="NRG24" s="83"/>
      <c r="NRH24" s="83"/>
      <c r="NRI24" s="83"/>
      <c r="NRJ24" s="83"/>
      <c r="NRK24" s="83"/>
      <c r="NRL24" s="83"/>
      <c r="NRM24" s="83"/>
      <c r="NRN24" s="83"/>
      <c r="NRO24" s="83"/>
      <c r="NRP24" s="83"/>
      <c r="NRQ24" s="83"/>
      <c r="NRR24" s="83"/>
      <c r="NRS24" s="83"/>
      <c r="NRT24" s="83"/>
      <c r="NRU24" s="83"/>
      <c r="NRV24" s="83"/>
      <c r="NRW24" s="83"/>
      <c r="NRX24" s="83"/>
      <c r="NRY24" s="83"/>
      <c r="NRZ24" s="83"/>
      <c r="NSA24" s="83"/>
      <c r="NSB24" s="83"/>
      <c r="NSC24" s="83"/>
      <c r="NSD24" s="83"/>
      <c r="NSE24" s="83"/>
      <c r="NSF24" s="83"/>
      <c r="NSG24" s="83"/>
      <c r="NSH24" s="83"/>
      <c r="NSI24" s="83"/>
      <c r="NSJ24" s="83"/>
      <c r="NSK24" s="83"/>
      <c r="NSL24" s="83"/>
      <c r="NSM24" s="83"/>
      <c r="NSN24" s="83"/>
      <c r="NSO24" s="83"/>
      <c r="NSP24" s="83"/>
      <c r="NSQ24" s="83"/>
      <c r="NSR24" s="83"/>
      <c r="NSS24" s="83"/>
      <c r="NST24" s="83"/>
      <c r="NSU24" s="83"/>
      <c r="NSV24" s="83"/>
      <c r="NSW24" s="83"/>
      <c r="NSX24" s="83"/>
      <c r="NSY24" s="83"/>
      <c r="NSZ24" s="83"/>
      <c r="NTA24" s="83"/>
      <c r="NTB24" s="83"/>
      <c r="NTC24" s="83"/>
      <c r="NTD24" s="83"/>
      <c r="NTE24" s="83"/>
      <c r="NTF24" s="83"/>
      <c r="NTG24" s="83"/>
      <c r="NTH24" s="83"/>
      <c r="NTI24" s="83"/>
      <c r="NTJ24" s="83"/>
      <c r="NTK24" s="83"/>
      <c r="NTL24" s="83"/>
      <c r="NTM24" s="83"/>
      <c r="NTN24" s="83"/>
      <c r="NTO24" s="83"/>
      <c r="NTP24" s="83"/>
      <c r="NTQ24" s="83"/>
      <c r="NTR24" s="83"/>
      <c r="NTS24" s="83"/>
      <c r="NTT24" s="83"/>
      <c r="NTU24" s="83"/>
      <c r="NTV24" s="83"/>
      <c r="NTW24" s="83"/>
      <c r="NTX24" s="83"/>
      <c r="NTY24" s="83"/>
      <c r="NTZ24" s="83"/>
      <c r="NUA24" s="83"/>
      <c r="NUB24" s="83"/>
      <c r="NUC24" s="83"/>
      <c r="NUD24" s="83"/>
      <c r="NUE24" s="83"/>
      <c r="NUF24" s="83"/>
      <c r="NUG24" s="83"/>
      <c r="NUH24" s="83"/>
      <c r="NUI24" s="83"/>
      <c r="NUJ24" s="83"/>
      <c r="NUK24" s="83"/>
      <c r="NUL24" s="83"/>
      <c r="NUM24" s="83"/>
      <c r="NUN24" s="83"/>
      <c r="NUO24" s="83"/>
      <c r="NUP24" s="83"/>
      <c r="NUQ24" s="83"/>
      <c r="NUR24" s="83"/>
      <c r="NUS24" s="83"/>
      <c r="NUT24" s="83"/>
      <c r="NUU24" s="83"/>
      <c r="NUV24" s="83"/>
      <c r="NUW24" s="83"/>
      <c r="NUX24" s="83"/>
      <c r="NUY24" s="83"/>
      <c r="NUZ24" s="83"/>
      <c r="NVA24" s="83"/>
      <c r="NVB24" s="83"/>
      <c r="NVC24" s="83"/>
      <c r="NVD24" s="83"/>
      <c r="NVE24" s="83"/>
      <c r="NVF24" s="83"/>
      <c r="NVG24" s="83"/>
      <c r="NVH24" s="83"/>
      <c r="NVI24" s="83"/>
      <c r="NVJ24" s="83"/>
      <c r="NVK24" s="83"/>
      <c r="NVL24" s="83"/>
      <c r="NVM24" s="83"/>
      <c r="NVN24" s="83"/>
      <c r="NVO24" s="83"/>
      <c r="NVP24" s="83"/>
      <c r="NVQ24" s="83"/>
      <c r="NVR24" s="83"/>
      <c r="NVS24" s="83"/>
      <c r="NVT24" s="83"/>
      <c r="NVU24" s="83"/>
      <c r="NVV24" s="83"/>
      <c r="NVW24" s="83"/>
      <c r="NVX24" s="83"/>
      <c r="NVY24" s="83"/>
      <c r="NVZ24" s="83"/>
      <c r="NWA24" s="83"/>
      <c r="NWB24" s="83"/>
      <c r="NWC24" s="83"/>
      <c r="NWD24" s="83"/>
      <c r="NWE24" s="83"/>
      <c r="NWF24" s="83"/>
      <c r="NWG24" s="83"/>
      <c r="NWH24" s="83"/>
      <c r="NWI24" s="83"/>
      <c r="NWJ24" s="83"/>
      <c r="NWK24" s="83"/>
      <c r="NWL24" s="83"/>
      <c r="NWM24" s="83"/>
      <c r="NWN24" s="83"/>
      <c r="NWO24" s="83"/>
      <c r="NWP24" s="83"/>
      <c r="NWQ24" s="83"/>
      <c r="NWR24" s="83"/>
      <c r="NWS24" s="83"/>
      <c r="NWT24" s="83"/>
      <c r="NWU24" s="83"/>
      <c r="NWV24" s="83"/>
      <c r="NWW24" s="83"/>
      <c r="NWX24" s="83"/>
      <c r="NWY24" s="83"/>
      <c r="NWZ24" s="83"/>
      <c r="NXA24" s="83"/>
      <c r="NXB24" s="83"/>
      <c r="NXC24" s="83"/>
      <c r="NXD24" s="83"/>
      <c r="NXE24" s="83"/>
      <c r="NXF24" s="83"/>
      <c r="NXG24" s="83"/>
      <c r="NXH24" s="83"/>
      <c r="NXI24" s="83"/>
      <c r="NXJ24" s="83"/>
      <c r="NXK24" s="83"/>
      <c r="NXL24" s="83"/>
      <c r="NXM24" s="83"/>
      <c r="NXN24" s="83"/>
      <c r="NXO24" s="83"/>
      <c r="NXP24" s="83"/>
      <c r="NXQ24" s="83"/>
      <c r="NXR24" s="83"/>
      <c r="NXS24" s="83"/>
      <c r="NXT24" s="83"/>
      <c r="NXU24" s="83"/>
      <c r="NXV24" s="83"/>
      <c r="NXW24" s="83"/>
      <c r="NXX24" s="83"/>
      <c r="NXY24" s="83"/>
      <c r="NXZ24" s="83"/>
      <c r="NYA24" s="83"/>
      <c r="NYB24" s="83"/>
      <c r="NYC24" s="83"/>
      <c r="NYD24" s="83"/>
      <c r="NYE24" s="83"/>
      <c r="NYF24" s="83"/>
      <c r="NYG24" s="83"/>
      <c r="NYH24" s="83"/>
      <c r="NYI24" s="83"/>
      <c r="NYJ24" s="83"/>
      <c r="NYK24" s="83"/>
      <c r="NYL24" s="83"/>
      <c r="NYM24" s="83"/>
      <c r="NYN24" s="83"/>
      <c r="NYO24" s="83"/>
      <c r="NYP24" s="83"/>
      <c r="NYQ24" s="83"/>
      <c r="NYR24" s="83"/>
      <c r="NYS24" s="83"/>
      <c r="NYT24" s="83"/>
      <c r="NYU24" s="83"/>
      <c r="NYV24" s="83"/>
      <c r="NYW24" s="83"/>
      <c r="NYX24" s="83"/>
      <c r="NYY24" s="83"/>
      <c r="NYZ24" s="83"/>
      <c r="NZA24" s="83"/>
      <c r="NZB24" s="83"/>
      <c r="NZC24" s="83"/>
      <c r="NZD24" s="83"/>
      <c r="NZE24" s="83"/>
      <c r="NZF24" s="83"/>
      <c r="NZG24" s="83"/>
      <c r="NZH24" s="83"/>
      <c r="NZI24" s="83"/>
      <c r="NZJ24" s="83"/>
      <c r="NZK24" s="83"/>
      <c r="NZL24" s="83"/>
      <c r="NZM24" s="83"/>
      <c r="NZN24" s="83"/>
      <c r="NZO24" s="83"/>
      <c r="NZP24" s="83"/>
      <c r="NZQ24" s="83"/>
      <c r="NZR24" s="83"/>
      <c r="NZS24" s="83"/>
      <c r="NZT24" s="83"/>
      <c r="NZU24" s="83"/>
      <c r="NZV24" s="83"/>
      <c r="NZW24" s="83"/>
      <c r="NZX24" s="83"/>
      <c r="NZY24" s="83"/>
      <c r="NZZ24" s="83"/>
      <c r="OAA24" s="83"/>
      <c r="OAB24" s="83"/>
      <c r="OAC24" s="83"/>
      <c r="OAD24" s="83"/>
      <c r="OAE24" s="83"/>
      <c r="OAF24" s="83"/>
      <c r="OAG24" s="83"/>
      <c r="OAH24" s="83"/>
      <c r="OAI24" s="83"/>
      <c r="OAJ24" s="83"/>
      <c r="OAK24" s="83"/>
      <c r="OAL24" s="83"/>
      <c r="OAM24" s="83"/>
      <c r="OAN24" s="83"/>
      <c r="OAO24" s="83"/>
      <c r="OAP24" s="83"/>
      <c r="OAQ24" s="83"/>
      <c r="OAR24" s="83"/>
      <c r="OAS24" s="83"/>
      <c r="OAT24" s="83"/>
      <c r="OAU24" s="83"/>
      <c r="OAV24" s="83"/>
      <c r="OAW24" s="83"/>
      <c r="OAX24" s="83"/>
      <c r="OAY24" s="83"/>
      <c r="OAZ24" s="83"/>
      <c r="OBA24" s="83"/>
      <c r="OBB24" s="83"/>
      <c r="OBC24" s="83"/>
      <c r="OBD24" s="83"/>
      <c r="OBE24" s="83"/>
      <c r="OBF24" s="83"/>
      <c r="OBG24" s="83"/>
      <c r="OBH24" s="83"/>
      <c r="OBI24" s="83"/>
      <c r="OBJ24" s="83"/>
      <c r="OBK24" s="83"/>
      <c r="OBL24" s="83"/>
      <c r="OBM24" s="83"/>
      <c r="OBN24" s="83"/>
      <c r="OBO24" s="83"/>
      <c r="OBP24" s="83"/>
      <c r="OBQ24" s="83"/>
      <c r="OBR24" s="83"/>
      <c r="OBS24" s="83"/>
      <c r="OBT24" s="83"/>
      <c r="OBU24" s="83"/>
      <c r="OBV24" s="83"/>
      <c r="OBW24" s="83"/>
      <c r="OBX24" s="83"/>
      <c r="OBY24" s="83"/>
      <c r="OBZ24" s="83"/>
      <c r="OCA24" s="83"/>
      <c r="OCB24" s="83"/>
      <c r="OCC24" s="83"/>
      <c r="OCD24" s="83"/>
      <c r="OCE24" s="83"/>
      <c r="OCF24" s="83"/>
      <c r="OCG24" s="83"/>
      <c r="OCH24" s="83"/>
      <c r="OCI24" s="83"/>
      <c r="OCJ24" s="83"/>
      <c r="OCK24" s="83"/>
      <c r="OCL24" s="83"/>
      <c r="OCM24" s="83"/>
      <c r="OCN24" s="83"/>
      <c r="OCO24" s="83"/>
      <c r="OCP24" s="83"/>
      <c r="OCQ24" s="83"/>
      <c r="OCR24" s="83"/>
      <c r="OCS24" s="83"/>
      <c r="OCT24" s="83"/>
      <c r="OCU24" s="83"/>
      <c r="OCV24" s="83"/>
      <c r="OCW24" s="83"/>
      <c r="OCX24" s="83"/>
      <c r="OCY24" s="83"/>
      <c r="OCZ24" s="83"/>
      <c r="ODA24" s="83"/>
      <c r="ODB24" s="83"/>
      <c r="ODC24" s="83"/>
      <c r="ODD24" s="83"/>
      <c r="ODE24" s="83"/>
      <c r="ODF24" s="83"/>
      <c r="ODG24" s="83"/>
      <c r="ODH24" s="83"/>
      <c r="ODI24" s="83"/>
      <c r="ODJ24" s="83"/>
      <c r="ODK24" s="83"/>
      <c r="ODL24" s="83"/>
      <c r="ODM24" s="83"/>
      <c r="ODN24" s="83"/>
      <c r="ODO24" s="83"/>
      <c r="ODP24" s="83"/>
      <c r="ODQ24" s="83"/>
      <c r="ODR24" s="83"/>
      <c r="ODS24" s="83"/>
      <c r="ODT24" s="83"/>
      <c r="ODU24" s="83"/>
      <c r="ODV24" s="83"/>
      <c r="ODW24" s="83"/>
      <c r="ODX24" s="83"/>
      <c r="ODY24" s="83"/>
      <c r="ODZ24" s="83"/>
      <c r="OEA24" s="83"/>
      <c r="OEB24" s="83"/>
      <c r="OEC24" s="83"/>
      <c r="OED24" s="83"/>
      <c r="OEE24" s="83"/>
      <c r="OEF24" s="83"/>
      <c r="OEG24" s="83"/>
      <c r="OEH24" s="83"/>
      <c r="OEI24" s="83"/>
      <c r="OEJ24" s="83"/>
      <c r="OEK24" s="83"/>
      <c r="OEL24" s="83"/>
      <c r="OEM24" s="83"/>
      <c r="OEN24" s="83"/>
      <c r="OEO24" s="83"/>
      <c r="OEP24" s="83"/>
      <c r="OEQ24" s="83"/>
      <c r="OER24" s="83"/>
      <c r="OES24" s="83"/>
      <c r="OET24" s="83"/>
      <c r="OEU24" s="83"/>
      <c r="OEV24" s="83"/>
      <c r="OEW24" s="83"/>
      <c r="OEX24" s="83"/>
      <c r="OEY24" s="83"/>
      <c r="OEZ24" s="83"/>
      <c r="OFA24" s="83"/>
      <c r="OFB24" s="83"/>
      <c r="OFC24" s="83"/>
      <c r="OFD24" s="83"/>
      <c r="OFE24" s="83"/>
      <c r="OFF24" s="83"/>
      <c r="OFG24" s="83"/>
      <c r="OFH24" s="83"/>
      <c r="OFI24" s="83"/>
      <c r="OFJ24" s="83"/>
      <c r="OFK24" s="83"/>
      <c r="OFL24" s="83"/>
      <c r="OFM24" s="83"/>
      <c r="OFN24" s="83"/>
      <c r="OFO24" s="83"/>
      <c r="OFP24" s="83"/>
      <c r="OFQ24" s="83"/>
      <c r="OFR24" s="83"/>
      <c r="OFS24" s="83"/>
      <c r="OFT24" s="83"/>
      <c r="OFU24" s="83"/>
      <c r="OFV24" s="83"/>
      <c r="OFW24" s="83"/>
      <c r="OFX24" s="83"/>
      <c r="OFY24" s="83"/>
      <c r="OFZ24" s="83"/>
      <c r="OGA24" s="83"/>
      <c r="OGB24" s="83"/>
      <c r="OGC24" s="83"/>
      <c r="OGD24" s="83"/>
      <c r="OGE24" s="83"/>
      <c r="OGF24" s="83"/>
      <c r="OGG24" s="83"/>
      <c r="OGH24" s="83"/>
      <c r="OGI24" s="83"/>
      <c r="OGJ24" s="83"/>
      <c r="OGK24" s="83"/>
      <c r="OGL24" s="83"/>
      <c r="OGM24" s="83"/>
      <c r="OGN24" s="83"/>
      <c r="OGO24" s="83"/>
      <c r="OGP24" s="83"/>
      <c r="OGQ24" s="83"/>
      <c r="OGR24" s="83"/>
      <c r="OGS24" s="83"/>
      <c r="OGT24" s="83"/>
      <c r="OGU24" s="83"/>
      <c r="OGV24" s="83"/>
      <c r="OGW24" s="83"/>
      <c r="OGX24" s="83"/>
      <c r="OGY24" s="83"/>
      <c r="OGZ24" s="83"/>
      <c r="OHA24" s="83"/>
      <c r="OHB24" s="83"/>
      <c r="OHC24" s="83"/>
      <c r="OHD24" s="83"/>
      <c r="OHE24" s="83"/>
      <c r="OHF24" s="83"/>
      <c r="OHG24" s="83"/>
      <c r="OHH24" s="83"/>
      <c r="OHI24" s="83"/>
      <c r="OHJ24" s="83"/>
      <c r="OHK24" s="83"/>
      <c r="OHL24" s="83"/>
      <c r="OHM24" s="83"/>
      <c r="OHN24" s="83"/>
      <c r="OHO24" s="83"/>
      <c r="OHP24" s="83"/>
      <c r="OHQ24" s="83"/>
      <c r="OHR24" s="83"/>
      <c r="OHS24" s="83"/>
      <c r="OHT24" s="83"/>
      <c r="OHU24" s="83"/>
      <c r="OHV24" s="83"/>
      <c r="OHW24" s="83"/>
      <c r="OHX24" s="83"/>
      <c r="OHY24" s="83"/>
      <c r="OHZ24" s="83"/>
      <c r="OIA24" s="83"/>
      <c r="OIB24" s="83"/>
      <c r="OIC24" s="83"/>
      <c r="OID24" s="83"/>
      <c r="OIE24" s="83"/>
      <c r="OIF24" s="83"/>
      <c r="OIG24" s="83"/>
      <c r="OIH24" s="83"/>
      <c r="OII24" s="83"/>
      <c r="OIJ24" s="83"/>
      <c r="OIK24" s="83"/>
      <c r="OIL24" s="83"/>
      <c r="OIM24" s="83"/>
      <c r="OIN24" s="83"/>
      <c r="OIO24" s="83"/>
      <c r="OIP24" s="83"/>
      <c r="OIQ24" s="83"/>
      <c r="OIR24" s="83"/>
      <c r="OIS24" s="83"/>
      <c r="OIT24" s="83"/>
      <c r="OIU24" s="83"/>
      <c r="OIV24" s="83"/>
      <c r="OIW24" s="83"/>
      <c r="OIX24" s="83"/>
      <c r="OIY24" s="83"/>
      <c r="OIZ24" s="83"/>
      <c r="OJA24" s="83"/>
      <c r="OJB24" s="83"/>
      <c r="OJC24" s="83"/>
      <c r="OJD24" s="83"/>
      <c r="OJE24" s="83"/>
      <c r="OJF24" s="83"/>
      <c r="OJG24" s="83"/>
      <c r="OJH24" s="83"/>
      <c r="OJI24" s="83"/>
      <c r="OJJ24" s="83"/>
      <c r="OJK24" s="83"/>
      <c r="OJL24" s="83"/>
      <c r="OJM24" s="83"/>
      <c r="OJN24" s="83"/>
      <c r="OJO24" s="83"/>
      <c r="OJP24" s="83"/>
      <c r="OJQ24" s="83"/>
      <c r="OJR24" s="83"/>
      <c r="OJS24" s="83"/>
      <c r="OJT24" s="83"/>
      <c r="OJU24" s="83"/>
      <c r="OJV24" s="83"/>
      <c r="OJW24" s="83"/>
      <c r="OJX24" s="83"/>
      <c r="OJY24" s="83"/>
      <c r="OJZ24" s="83"/>
      <c r="OKA24" s="83"/>
      <c r="OKB24" s="83"/>
      <c r="OKC24" s="83"/>
      <c r="OKD24" s="83"/>
      <c r="OKE24" s="83"/>
      <c r="OKF24" s="83"/>
      <c r="OKG24" s="83"/>
      <c r="OKH24" s="83"/>
      <c r="OKI24" s="83"/>
      <c r="OKJ24" s="83"/>
      <c r="OKK24" s="83"/>
      <c r="OKL24" s="83"/>
      <c r="OKM24" s="83"/>
      <c r="OKN24" s="83"/>
      <c r="OKO24" s="83"/>
      <c r="OKP24" s="83"/>
      <c r="OKQ24" s="83"/>
      <c r="OKR24" s="83"/>
      <c r="OKS24" s="83"/>
      <c r="OKT24" s="83"/>
      <c r="OKU24" s="83"/>
      <c r="OKV24" s="83"/>
      <c r="OKW24" s="83"/>
      <c r="OKX24" s="83"/>
      <c r="OKY24" s="83"/>
      <c r="OKZ24" s="83"/>
      <c r="OLA24" s="83"/>
      <c r="OLB24" s="83"/>
      <c r="OLC24" s="83"/>
      <c r="OLD24" s="83"/>
      <c r="OLE24" s="83"/>
      <c r="OLF24" s="83"/>
      <c r="OLG24" s="83"/>
      <c r="OLH24" s="83"/>
      <c r="OLI24" s="83"/>
      <c r="OLJ24" s="83"/>
      <c r="OLK24" s="83"/>
      <c r="OLL24" s="83"/>
      <c r="OLM24" s="83"/>
      <c r="OLN24" s="83"/>
      <c r="OLO24" s="83"/>
      <c r="OLP24" s="83"/>
      <c r="OLQ24" s="83"/>
      <c r="OLR24" s="83"/>
      <c r="OLS24" s="83"/>
      <c r="OLT24" s="83"/>
      <c r="OLU24" s="83"/>
      <c r="OLV24" s="83"/>
      <c r="OLW24" s="83"/>
      <c r="OLX24" s="83"/>
      <c r="OLY24" s="83"/>
      <c r="OLZ24" s="83"/>
      <c r="OMA24" s="83"/>
      <c r="OMB24" s="83"/>
      <c r="OMC24" s="83"/>
      <c r="OMD24" s="83"/>
      <c r="OME24" s="83"/>
      <c r="OMF24" s="83"/>
      <c r="OMG24" s="83"/>
      <c r="OMH24" s="83"/>
      <c r="OMI24" s="83"/>
      <c r="OMJ24" s="83"/>
      <c r="OMK24" s="83"/>
      <c r="OML24" s="83"/>
      <c r="OMM24" s="83"/>
      <c r="OMN24" s="83"/>
      <c r="OMO24" s="83"/>
      <c r="OMP24" s="83"/>
      <c r="OMQ24" s="83"/>
      <c r="OMR24" s="83"/>
      <c r="OMS24" s="83"/>
      <c r="OMT24" s="83"/>
      <c r="OMU24" s="83"/>
      <c r="OMV24" s="83"/>
      <c r="OMW24" s="83"/>
      <c r="OMX24" s="83"/>
      <c r="OMY24" s="83"/>
      <c r="OMZ24" s="83"/>
      <c r="ONA24" s="83"/>
      <c r="ONB24" s="83"/>
      <c r="ONC24" s="83"/>
      <c r="OND24" s="83"/>
      <c r="ONE24" s="83"/>
      <c r="ONF24" s="83"/>
      <c r="ONG24" s="83"/>
      <c r="ONH24" s="83"/>
      <c r="ONI24" s="83"/>
      <c r="ONJ24" s="83"/>
      <c r="ONK24" s="83"/>
      <c r="ONL24" s="83"/>
      <c r="ONM24" s="83"/>
      <c r="ONN24" s="83"/>
      <c r="ONO24" s="83"/>
      <c r="ONP24" s="83"/>
      <c r="ONQ24" s="83"/>
      <c r="ONR24" s="83"/>
      <c r="ONS24" s="83"/>
      <c r="ONT24" s="83"/>
      <c r="ONU24" s="83"/>
      <c r="ONV24" s="83"/>
      <c r="ONW24" s="83"/>
      <c r="ONX24" s="83"/>
      <c r="ONY24" s="83"/>
      <c r="ONZ24" s="83"/>
      <c r="OOA24" s="83"/>
      <c r="OOB24" s="83"/>
      <c r="OOC24" s="83"/>
      <c r="OOD24" s="83"/>
      <c r="OOE24" s="83"/>
      <c r="OOF24" s="83"/>
      <c r="OOG24" s="83"/>
      <c r="OOH24" s="83"/>
      <c r="OOI24" s="83"/>
      <c r="OOJ24" s="83"/>
      <c r="OOK24" s="83"/>
      <c r="OOL24" s="83"/>
      <c r="OOM24" s="83"/>
      <c r="OON24" s="83"/>
      <c r="OOO24" s="83"/>
      <c r="OOP24" s="83"/>
      <c r="OOQ24" s="83"/>
      <c r="OOR24" s="83"/>
      <c r="OOS24" s="83"/>
      <c r="OOT24" s="83"/>
      <c r="OOU24" s="83"/>
      <c r="OOV24" s="83"/>
      <c r="OOW24" s="83"/>
      <c r="OOX24" s="83"/>
      <c r="OOY24" s="83"/>
      <c r="OOZ24" s="83"/>
      <c r="OPA24" s="83"/>
      <c r="OPB24" s="83"/>
      <c r="OPC24" s="83"/>
      <c r="OPD24" s="83"/>
      <c r="OPE24" s="83"/>
      <c r="OPF24" s="83"/>
      <c r="OPG24" s="83"/>
      <c r="OPH24" s="83"/>
      <c r="OPI24" s="83"/>
      <c r="OPJ24" s="83"/>
      <c r="OPK24" s="83"/>
      <c r="OPL24" s="83"/>
      <c r="OPM24" s="83"/>
      <c r="OPN24" s="83"/>
      <c r="OPO24" s="83"/>
      <c r="OPP24" s="83"/>
      <c r="OPQ24" s="83"/>
      <c r="OPR24" s="83"/>
      <c r="OPS24" s="83"/>
      <c r="OPT24" s="83"/>
      <c r="OPU24" s="83"/>
      <c r="OPV24" s="83"/>
      <c r="OPW24" s="83"/>
      <c r="OPX24" s="83"/>
      <c r="OPY24" s="83"/>
      <c r="OPZ24" s="83"/>
      <c r="OQA24" s="83"/>
      <c r="OQB24" s="83"/>
      <c r="OQC24" s="83"/>
      <c r="OQD24" s="83"/>
      <c r="OQE24" s="83"/>
      <c r="OQF24" s="83"/>
      <c r="OQG24" s="83"/>
      <c r="OQH24" s="83"/>
      <c r="OQI24" s="83"/>
      <c r="OQJ24" s="83"/>
      <c r="OQK24" s="83"/>
      <c r="OQL24" s="83"/>
      <c r="OQM24" s="83"/>
      <c r="OQN24" s="83"/>
      <c r="OQO24" s="83"/>
      <c r="OQP24" s="83"/>
      <c r="OQQ24" s="83"/>
      <c r="OQR24" s="83"/>
      <c r="OQS24" s="83"/>
      <c r="OQT24" s="83"/>
      <c r="OQU24" s="83"/>
      <c r="OQV24" s="83"/>
      <c r="OQW24" s="83"/>
      <c r="OQX24" s="83"/>
      <c r="OQY24" s="83"/>
      <c r="OQZ24" s="83"/>
      <c r="ORA24" s="83"/>
      <c r="ORB24" s="83"/>
      <c r="ORC24" s="83"/>
      <c r="ORD24" s="83"/>
      <c r="ORE24" s="83"/>
      <c r="ORF24" s="83"/>
      <c r="ORG24" s="83"/>
      <c r="ORH24" s="83"/>
      <c r="ORI24" s="83"/>
      <c r="ORJ24" s="83"/>
      <c r="ORK24" s="83"/>
      <c r="ORL24" s="83"/>
      <c r="ORM24" s="83"/>
      <c r="ORN24" s="83"/>
      <c r="ORO24" s="83"/>
      <c r="ORP24" s="83"/>
      <c r="ORQ24" s="83"/>
      <c r="ORR24" s="83"/>
      <c r="ORS24" s="83"/>
      <c r="ORT24" s="83"/>
      <c r="ORU24" s="83"/>
      <c r="ORV24" s="83"/>
      <c r="ORW24" s="83"/>
      <c r="ORX24" s="83"/>
      <c r="ORY24" s="83"/>
      <c r="ORZ24" s="83"/>
      <c r="OSA24" s="83"/>
      <c r="OSB24" s="83"/>
      <c r="OSC24" s="83"/>
      <c r="OSD24" s="83"/>
      <c r="OSE24" s="83"/>
      <c r="OSF24" s="83"/>
      <c r="OSG24" s="83"/>
      <c r="OSH24" s="83"/>
      <c r="OSI24" s="83"/>
      <c r="OSJ24" s="83"/>
      <c r="OSK24" s="83"/>
      <c r="OSL24" s="83"/>
      <c r="OSM24" s="83"/>
      <c r="OSN24" s="83"/>
      <c r="OSO24" s="83"/>
      <c r="OSP24" s="83"/>
      <c r="OSQ24" s="83"/>
      <c r="OSR24" s="83"/>
      <c r="OSS24" s="83"/>
      <c r="OST24" s="83"/>
      <c r="OSU24" s="83"/>
      <c r="OSV24" s="83"/>
      <c r="OSW24" s="83"/>
      <c r="OSX24" s="83"/>
      <c r="OSY24" s="83"/>
      <c r="OSZ24" s="83"/>
      <c r="OTA24" s="83"/>
      <c r="OTB24" s="83"/>
      <c r="OTC24" s="83"/>
      <c r="OTD24" s="83"/>
      <c r="OTE24" s="83"/>
      <c r="OTF24" s="83"/>
      <c r="OTG24" s="83"/>
      <c r="OTH24" s="83"/>
      <c r="OTI24" s="83"/>
      <c r="OTJ24" s="83"/>
      <c r="OTK24" s="83"/>
      <c r="OTL24" s="83"/>
      <c r="OTM24" s="83"/>
      <c r="OTN24" s="83"/>
      <c r="OTO24" s="83"/>
      <c r="OTP24" s="83"/>
      <c r="OTQ24" s="83"/>
      <c r="OTR24" s="83"/>
      <c r="OTS24" s="83"/>
      <c r="OTT24" s="83"/>
      <c r="OTU24" s="83"/>
      <c r="OTV24" s="83"/>
      <c r="OTW24" s="83"/>
      <c r="OTX24" s="83"/>
      <c r="OTY24" s="83"/>
      <c r="OTZ24" s="83"/>
      <c r="OUA24" s="83"/>
      <c r="OUB24" s="83"/>
      <c r="OUC24" s="83"/>
      <c r="OUD24" s="83"/>
      <c r="OUE24" s="83"/>
      <c r="OUF24" s="83"/>
      <c r="OUG24" s="83"/>
      <c r="OUH24" s="83"/>
      <c r="OUI24" s="83"/>
      <c r="OUJ24" s="83"/>
      <c r="OUK24" s="83"/>
      <c r="OUL24" s="83"/>
      <c r="OUM24" s="83"/>
      <c r="OUN24" s="83"/>
      <c r="OUO24" s="83"/>
      <c r="OUP24" s="83"/>
      <c r="OUQ24" s="83"/>
      <c r="OUR24" s="83"/>
      <c r="OUS24" s="83"/>
      <c r="OUT24" s="83"/>
      <c r="OUU24" s="83"/>
      <c r="OUV24" s="83"/>
      <c r="OUW24" s="83"/>
      <c r="OUX24" s="83"/>
      <c r="OUY24" s="83"/>
      <c r="OUZ24" s="83"/>
      <c r="OVA24" s="83"/>
      <c r="OVB24" s="83"/>
      <c r="OVC24" s="83"/>
      <c r="OVD24" s="83"/>
      <c r="OVE24" s="83"/>
      <c r="OVF24" s="83"/>
      <c r="OVG24" s="83"/>
      <c r="OVH24" s="83"/>
      <c r="OVI24" s="83"/>
      <c r="OVJ24" s="83"/>
      <c r="OVK24" s="83"/>
      <c r="OVL24" s="83"/>
      <c r="OVM24" s="83"/>
      <c r="OVN24" s="83"/>
      <c r="OVO24" s="83"/>
      <c r="OVP24" s="83"/>
      <c r="OVQ24" s="83"/>
      <c r="OVR24" s="83"/>
      <c r="OVS24" s="83"/>
      <c r="OVT24" s="83"/>
      <c r="OVU24" s="83"/>
      <c r="OVV24" s="83"/>
      <c r="OVW24" s="83"/>
      <c r="OVX24" s="83"/>
      <c r="OVY24" s="83"/>
      <c r="OVZ24" s="83"/>
      <c r="OWA24" s="83"/>
      <c r="OWB24" s="83"/>
      <c r="OWC24" s="83"/>
      <c r="OWD24" s="83"/>
      <c r="OWE24" s="83"/>
      <c r="OWF24" s="83"/>
      <c r="OWG24" s="83"/>
      <c r="OWH24" s="83"/>
      <c r="OWI24" s="83"/>
      <c r="OWJ24" s="83"/>
      <c r="OWK24" s="83"/>
      <c r="OWL24" s="83"/>
      <c r="OWM24" s="83"/>
      <c r="OWN24" s="83"/>
      <c r="OWO24" s="83"/>
      <c r="OWP24" s="83"/>
      <c r="OWQ24" s="83"/>
      <c r="OWR24" s="83"/>
      <c r="OWS24" s="83"/>
      <c r="OWT24" s="83"/>
      <c r="OWU24" s="83"/>
      <c r="OWV24" s="83"/>
      <c r="OWW24" s="83"/>
      <c r="OWX24" s="83"/>
      <c r="OWY24" s="83"/>
      <c r="OWZ24" s="83"/>
      <c r="OXA24" s="83"/>
      <c r="OXB24" s="83"/>
      <c r="OXC24" s="83"/>
      <c r="OXD24" s="83"/>
      <c r="OXE24" s="83"/>
      <c r="OXF24" s="83"/>
      <c r="OXG24" s="83"/>
      <c r="OXH24" s="83"/>
      <c r="OXI24" s="83"/>
      <c r="OXJ24" s="83"/>
      <c r="OXK24" s="83"/>
      <c r="OXL24" s="83"/>
      <c r="OXM24" s="83"/>
      <c r="OXN24" s="83"/>
      <c r="OXO24" s="83"/>
      <c r="OXP24" s="83"/>
      <c r="OXQ24" s="83"/>
      <c r="OXR24" s="83"/>
      <c r="OXS24" s="83"/>
      <c r="OXT24" s="83"/>
      <c r="OXU24" s="83"/>
      <c r="OXV24" s="83"/>
      <c r="OXW24" s="83"/>
      <c r="OXX24" s="83"/>
      <c r="OXY24" s="83"/>
      <c r="OXZ24" s="83"/>
      <c r="OYA24" s="83"/>
      <c r="OYB24" s="83"/>
      <c r="OYC24" s="83"/>
      <c r="OYD24" s="83"/>
      <c r="OYE24" s="83"/>
      <c r="OYF24" s="83"/>
      <c r="OYG24" s="83"/>
      <c r="OYH24" s="83"/>
      <c r="OYI24" s="83"/>
      <c r="OYJ24" s="83"/>
      <c r="OYK24" s="83"/>
      <c r="OYL24" s="83"/>
      <c r="OYM24" s="83"/>
      <c r="OYN24" s="83"/>
      <c r="OYO24" s="83"/>
      <c r="OYP24" s="83"/>
      <c r="OYQ24" s="83"/>
      <c r="OYR24" s="83"/>
      <c r="OYS24" s="83"/>
      <c r="OYT24" s="83"/>
      <c r="OYU24" s="83"/>
      <c r="OYV24" s="83"/>
      <c r="OYW24" s="83"/>
      <c r="OYX24" s="83"/>
      <c r="OYY24" s="83"/>
      <c r="OYZ24" s="83"/>
      <c r="OZA24" s="83"/>
      <c r="OZB24" s="83"/>
      <c r="OZC24" s="83"/>
      <c r="OZD24" s="83"/>
      <c r="OZE24" s="83"/>
      <c r="OZF24" s="83"/>
      <c r="OZG24" s="83"/>
      <c r="OZH24" s="83"/>
      <c r="OZI24" s="83"/>
      <c r="OZJ24" s="83"/>
      <c r="OZK24" s="83"/>
      <c r="OZL24" s="83"/>
      <c r="OZM24" s="83"/>
      <c r="OZN24" s="83"/>
      <c r="OZO24" s="83"/>
      <c r="OZP24" s="83"/>
      <c r="OZQ24" s="83"/>
      <c r="OZR24" s="83"/>
      <c r="OZS24" s="83"/>
      <c r="OZT24" s="83"/>
      <c r="OZU24" s="83"/>
      <c r="OZV24" s="83"/>
      <c r="OZW24" s="83"/>
      <c r="OZX24" s="83"/>
      <c r="OZY24" s="83"/>
      <c r="OZZ24" s="83"/>
      <c r="PAA24" s="83"/>
      <c r="PAB24" s="83"/>
      <c r="PAC24" s="83"/>
      <c r="PAD24" s="83"/>
      <c r="PAE24" s="83"/>
      <c r="PAF24" s="83"/>
      <c r="PAG24" s="83"/>
      <c r="PAH24" s="83"/>
      <c r="PAI24" s="83"/>
      <c r="PAJ24" s="83"/>
      <c r="PAK24" s="83"/>
      <c r="PAL24" s="83"/>
      <c r="PAM24" s="83"/>
      <c r="PAN24" s="83"/>
      <c r="PAO24" s="83"/>
      <c r="PAP24" s="83"/>
      <c r="PAQ24" s="83"/>
      <c r="PAR24" s="83"/>
      <c r="PAS24" s="83"/>
      <c r="PAT24" s="83"/>
      <c r="PAU24" s="83"/>
      <c r="PAV24" s="83"/>
      <c r="PAW24" s="83"/>
      <c r="PAX24" s="83"/>
      <c r="PAY24" s="83"/>
      <c r="PAZ24" s="83"/>
      <c r="PBA24" s="83"/>
      <c r="PBB24" s="83"/>
      <c r="PBC24" s="83"/>
      <c r="PBD24" s="83"/>
      <c r="PBE24" s="83"/>
      <c r="PBF24" s="83"/>
      <c r="PBG24" s="83"/>
      <c r="PBH24" s="83"/>
      <c r="PBI24" s="83"/>
      <c r="PBJ24" s="83"/>
      <c r="PBK24" s="83"/>
      <c r="PBL24" s="83"/>
      <c r="PBM24" s="83"/>
      <c r="PBN24" s="83"/>
      <c r="PBO24" s="83"/>
      <c r="PBP24" s="83"/>
      <c r="PBQ24" s="83"/>
      <c r="PBR24" s="83"/>
      <c r="PBS24" s="83"/>
      <c r="PBT24" s="83"/>
      <c r="PBU24" s="83"/>
      <c r="PBV24" s="83"/>
      <c r="PBW24" s="83"/>
      <c r="PBX24" s="83"/>
      <c r="PBY24" s="83"/>
      <c r="PBZ24" s="83"/>
      <c r="PCA24" s="83"/>
      <c r="PCB24" s="83"/>
      <c r="PCC24" s="83"/>
      <c r="PCD24" s="83"/>
      <c r="PCE24" s="83"/>
      <c r="PCF24" s="83"/>
      <c r="PCG24" s="83"/>
      <c r="PCH24" s="83"/>
      <c r="PCI24" s="83"/>
      <c r="PCJ24" s="83"/>
      <c r="PCK24" s="83"/>
      <c r="PCL24" s="83"/>
      <c r="PCM24" s="83"/>
      <c r="PCN24" s="83"/>
      <c r="PCO24" s="83"/>
      <c r="PCP24" s="83"/>
      <c r="PCQ24" s="83"/>
      <c r="PCR24" s="83"/>
      <c r="PCS24" s="83"/>
      <c r="PCT24" s="83"/>
      <c r="PCU24" s="83"/>
      <c r="PCV24" s="83"/>
      <c r="PCW24" s="83"/>
      <c r="PCX24" s="83"/>
      <c r="PCY24" s="83"/>
      <c r="PCZ24" s="83"/>
      <c r="PDA24" s="83"/>
      <c r="PDB24" s="83"/>
      <c r="PDC24" s="83"/>
      <c r="PDD24" s="83"/>
      <c r="PDE24" s="83"/>
      <c r="PDF24" s="83"/>
      <c r="PDG24" s="83"/>
      <c r="PDH24" s="83"/>
      <c r="PDI24" s="83"/>
      <c r="PDJ24" s="83"/>
      <c r="PDK24" s="83"/>
      <c r="PDL24" s="83"/>
      <c r="PDM24" s="83"/>
      <c r="PDN24" s="83"/>
      <c r="PDO24" s="83"/>
      <c r="PDP24" s="83"/>
      <c r="PDQ24" s="83"/>
      <c r="PDR24" s="83"/>
      <c r="PDS24" s="83"/>
      <c r="PDT24" s="83"/>
      <c r="PDU24" s="83"/>
      <c r="PDV24" s="83"/>
      <c r="PDW24" s="83"/>
      <c r="PDX24" s="83"/>
      <c r="PDY24" s="83"/>
      <c r="PDZ24" s="83"/>
      <c r="PEA24" s="83"/>
      <c r="PEB24" s="83"/>
      <c r="PEC24" s="83"/>
      <c r="PED24" s="83"/>
      <c r="PEE24" s="83"/>
      <c r="PEF24" s="83"/>
      <c r="PEG24" s="83"/>
      <c r="PEH24" s="83"/>
      <c r="PEI24" s="83"/>
      <c r="PEJ24" s="83"/>
      <c r="PEK24" s="83"/>
      <c r="PEL24" s="83"/>
      <c r="PEM24" s="83"/>
      <c r="PEN24" s="83"/>
      <c r="PEO24" s="83"/>
      <c r="PEP24" s="83"/>
      <c r="PEQ24" s="83"/>
      <c r="PER24" s="83"/>
      <c r="PES24" s="83"/>
      <c r="PET24" s="83"/>
      <c r="PEU24" s="83"/>
      <c r="PEV24" s="83"/>
      <c r="PEW24" s="83"/>
      <c r="PEX24" s="83"/>
      <c r="PEY24" s="83"/>
      <c r="PEZ24" s="83"/>
      <c r="PFA24" s="83"/>
      <c r="PFB24" s="83"/>
      <c r="PFC24" s="83"/>
      <c r="PFD24" s="83"/>
      <c r="PFE24" s="83"/>
      <c r="PFF24" s="83"/>
      <c r="PFG24" s="83"/>
      <c r="PFH24" s="83"/>
      <c r="PFI24" s="83"/>
      <c r="PFJ24" s="83"/>
      <c r="PFK24" s="83"/>
      <c r="PFL24" s="83"/>
      <c r="PFM24" s="83"/>
      <c r="PFN24" s="83"/>
      <c r="PFO24" s="83"/>
      <c r="PFP24" s="83"/>
      <c r="PFQ24" s="83"/>
      <c r="PFR24" s="83"/>
      <c r="PFS24" s="83"/>
      <c r="PFT24" s="83"/>
      <c r="PFU24" s="83"/>
      <c r="PFV24" s="83"/>
      <c r="PFW24" s="83"/>
      <c r="PFX24" s="83"/>
      <c r="PFY24" s="83"/>
      <c r="PFZ24" s="83"/>
      <c r="PGA24" s="83"/>
      <c r="PGB24" s="83"/>
      <c r="PGC24" s="83"/>
      <c r="PGD24" s="83"/>
      <c r="PGE24" s="83"/>
      <c r="PGF24" s="83"/>
      <c r="PGG24" s="83"/>
      <c r="PGH24" s="83"/>
      <c r="PGI24" s="83"/>
      <c r="PGJ24" s="83"/>
      <c r="PGK24" s="83"/>
      <c r="PGL24" s="83"/>
      <c r="PGM24" s="83"/>
      <c r="PGN24" s="83"/>
      <c r="PGO24" s="83"/>
      <c r="PGP24" s="83"/>
      <c r="PGQ24" s="83"/>
      <c r="PGR24" s="83"/>
      <c r="PGS24" s="83"/>
      <c r="PGT24" s="83"/>
      <c r="PGU24" s="83"/>
      <c r="PGV24" s="83"/>
      <c r="PGW24" s="83"/>
      <c r="PGX24" s="83"/>
      <c r="PGY24" s="83"/>
      <c r="PGZ24" s="83"/>
      <c r="PHA24" s="83"/>
      <c r="PHB24" s="83"/>
      <c r="PHC24" s="83"/>
      <c r="PHD24" s="83"/>
      <c r="PHE24" s="83"/>
      <c r="PHF24" s="83"/>
      <c r="PHG24" s="83"/>
      <c r="PHH24" s="83"/>
      <c r="PHI24" s="83"/>
      <c r="PHJ24" s="83"/>
      <c r="PHK24" s="83"/>
      <c r="PHL24" s="83"/>
      <c r="PHM24" s="83"/>
      <c r="PHN24" s="83"/>
      <c r="PHO24" s="83"/>
      <c r="PHP24" s="83"/>
      <c r="PHQ24" s="83"/>
      <c r="PHR24" s="83"/>
      <c r="PHS24" s="83"/>
      <c r="PHT24" s="83"/>
      <c r="PHU24" s="83"/>
      <c r="PHV24" s="83"/>
      <c r="PHW24" s="83"/>
      <c r="PHX24" s="83"/>
      <c r="PHY24" s="83"/>
      <c r="PHZ24" s="83"/>
      <c r="PIA24" s="83"/>
      <c r="PIB24" s="83"/>
      <c r="PIC24" s="83"/>
      <c r="PID24" s="83"/>
      <c r="PIE24" s="83"/>
      <c r="PIF24" s="83"/>
      <c r="PIG24" s="83"/>
      <c r="PIH24" s="83"/>
      <c r="PII24" s="83"/>
      <c r="PIJ24" s="83"/>
      <c r="PIK24" s="83"/>
      <c r="PIL24" s="83"/>
      <c r="PIM24" s="83"/>
      <c r="PIN24" s="83"/>
      <c r="PIO24" s="83"/>
      <c r="PIP24" s="83"/>
      <c r="PIQ24" s="83"/>
      <c r="PIR24" s="83"/>
      <c r="PIS24" s="83"/>
      <c r="PIT24" s="83"/>
      <c r="PIU24" s="83"/>
      <c r="PIV24" s="83"/>
      <c r="PIW24" s="83"/>
      <c r="PIX24" s="83"/>
      <c r="PIY24" s="83"/>
      <c r="PIZ24" s="83"/>
      <c r="PJA24" s="83"/>
      <c r="PJB24" s="83"/>
      <c r="PJC24" s="83"/>
      <c r="PJD24" s="83"/>
      <c r="PJE24" s="83"/>
      <c r="PJF24" s="83"/>
      <c r="PJG24" s="83"/>
      <c r="PJH24" s="83"/>
      <c r="PJI24" s="83"/>
      <c r="PJJ24" s="83"/>
      <c r="PJK24" s="83"/>
      <c r="PJL24" s="83"/>
      <c r="PJM24" s="83"/>
      <c r="PJN24" s="83"/>
      <c r="PJO24" s="83"/>
      <c r="PJP24" s="83"/>
      <c r="PJQ24" s="83"/>
      <c r="PJR24" s="83"/>
      <c r="PJS24" s="83"/>
      <c r="PJT24" s="83"/>
      <c r="PJU24" s="83"/>
      <c r="PJV24" s="83"/>
      <c r="PJW24" s="83"/>
      <c r="PJX24" s="83"/>
      <c r="PJY24" s="83"/>
      <c r="PJZ24" s="83"/>
      <c r="PKA24" s="83"/>
      <c r="PKB24" s="83"/>
      <c r="PKC24" s="83"/>
      <c r="PKD24" s="83"/>
      <c r="PKE24" s="83"/>
      <c r="PKF24" s="83"/>
      <c r="PKG24" s="83"/>
      <c r="PKH24" s="83"/>
      <c r="PKI24" s="83"/>
      <c r="PKJ24" s="83"/>
      <c r="PKK24" s="83"/>
      <c r="PKL24" s="83"/>
      <c r="PKM24" s="83"/>
      <c r="PKN24" s="83"/>
      <c r="PKO24" s="83"/>
      <c r="PKP24" s="83"/>
      <c r="PKQ24" s="83"/>
      <c r="PKR24" s="83"/>
      <c r="PKS24" s="83"/>
      <c r="PKT24" s="83"/>
      <c r="PKU24" s="83"/>
      <c r="PKV24" s="83"/>
      <c r="PKW24" s="83"/>
      <c r="PKX24" s="83"/>
      <c r="PKY24" s="83"/>
      <c r="PKZ24" s="83"/>
      <c r="PLA24" s="83"/>
      <c r="PLB24" s="83"/>
      <c r="PLC24" s="83"/>
      <c r="PLD24" s="83"/>
      <c r="PLE24" s="83"/>
      <c r="PLF24" s="83"/>
      <c r="PLG24" s="83"/>
      <c r="PLH24" s="83"/>
      <c r="PLI24" s="83"/>
      <c r="PLJ24" s="83"/>
      <c r="PLK24" s="83"/>
      <c r="PLL24" s="83"/>
      <c r="PLM24" s="83"/>
      <c r="PLN24" s="83"/>
      <c r="PLO24" s="83"/>
      <c r="PLP24" s="83"/>
      <c r="PLQ24" s="83"/>
      <c r="PLR24" s="83"/>
      <c r="PLS24" s="83"/>
      <c r="PLT24" s="83"/>
      <c r="PLU24" s="83"/>
      <c r="PLV24" s="83"/>
      <c r="PLW24" s="83"/>
      <c r="PLX24" s="83"/>
      <c r="PLY24" s="83"/>
      <c r="PLZ24" s="83"/>
      <c r="PMA24" s="83"/>
      <c r="PMB24" s="83"/>
      <c r="PMC24" s="83"/>
      <c r="PMD24" s="83"/>
      <c r="PME24" s="83"/>
      <c r="PMF24" s="83"/>
      <c r="PMG24" s="83"/>
      <c r="PMH24" s="83"/>
      <c r="PMI24" s="83"/>
      <c r="PMJ24" s="83"/>
      <c r="PMK24" s="83"/>
      <c r="PML24" s="83"/>
      <c r="PMM24" s="83"/>
      <c r="PMN24" s="83"/>
      <c r="PMO24" s="83"/>
      <c r="PMP24" s="83"/>
      <c r="PMQ24" s="83"/>
      <c r="PMR24" s="83"/>
      <c r="PMS24" s="83"/>
      <c r="PMT24" s="83"/>
      <c r="PMU24" s="83"/>
      <c r="PMV24" s="83"/>
      <c r="PMW24" s="83"/>
      <c r="PMX24" s="83"/>
      <c r="PMY24" s="83"/>
      <c r="PMZ24" s="83"/>
      <c r="PNA24" s="83"/>
      <c r="PNB24" s="83"/>
      <c r="PNC24" s="83"/>
      <c r="PND24" s="83"/>
      <c r="PNE24" s="83"/>
      <c r="PNF24" s="83"/>
      <c r="PNG24" s="83"/>
      <c r="PNH24" s="83"/>
      <c r="PNI24" s="83"/>
      <c r="PNJ24" s="83"/>
      <c r="PNK24" s="83"/>
      <c r="PNL24" s="83"/>
      <c r="PNM24" s="83"/>
      <c r="PNN24" s="83"/>
      <c r="PNO24" s="83"/>
      <c r="PNP24" s="83"/>
      <c r="PNQ24" s="83"/>
      <c r="PNR24" s="83"/>
      <c r="PNS24" s="83"/>
      <c r="PNT24" s="83"/>
      <c r="PNU24" s="83"/>
      <c r="PNV24" s="83"/>
      <c r="PNW24" s="83"/>
      <c r="PNX24" s="83"/>
      <c r="PNY24" s="83"/>
      <c r="PNZ24" s="83"/>
      <c r="POA24" s="83"/>
      <c r="POB24" s="83"/>
      <c r="POC24" s="83"/>
      <c r="POD24" s="83"/>
      <c r="POE24" s="83"/>
      <c r="POF24" s="83"/>
      <c r="POG24" s="83"/>
      <c r="POH24" s="83"/>
      <c r="POI24" s="83"/>
      <c r="POJ24" s="83"/>
      <c r="POK24" s="83"/>
      <c r="POL24" s="83"/>
      <c r="POM24" s="83"/>
      <c r="PON24" s="83"/>
      <c r="POO24" s="83"/>
      <c r="POP24" s="83"/>
      <c r="POQ24" s="83"/>
      <c r="POR24" s="83"/>
      <c r="POS24" s="83"/>
      <c r="POT24" s="83"/>
      <c r="POU24" s="83"/>
      <c r="POV24" s="83"/>
      <c r="POW24" s="83"/>
      <c r="POX24" s="83"/>
      <c r="POY24" s="83"/>
      <c r="POZ24" s="83"/>
      <c r="PPA24" s="83"/>
      <c r="PPB24" s="83"/>
      <c r="PPC24" s="83"/>
      <c r="PPD24" s="83"/>
      <c r="PPE24" s="83"/>
      <c r="PPF24" s="83"/>
      <c r="PPG24" s="83"/>
      <c r="PPH24" s="83"/>
      <c r="PPI24" s="83"/>
      <c r="PPJ24" s="83"/>
      <c r="PPK24" s="83"/>
      <c r="PPL24" s="83"/>
      <c r="PPM24" s="83"/>
      <c r="PPN24" s="83"/>
      <c r="PPO24" s="83"/>
      <c r="PPP24" s="83"/>
      <c r="PPQ24" s="83"/>
      <c r="PPR24" s="83"/>
      <c r="PPS24" s="83"/>
      <c r="PPT24" s="83"/>
      <c r="PPU24" s="83"/>
      <c r="PPV24" s="83"/>
      <c r="PPW24" s="83"/>
      <c r="PPX24" s="83"/>
      <c r="PPY24" s="83"/>
      <c r="PPZ24" s="83"/>
      <c r="PQA24" s="83"/>
      <c r="PQB24" s="83"/>
      <c r="PQC24" s="83"/>
      <c r="PQD24" s="83"/>
      <c r="PQE24" s="83"/>
      <c r="PQF24" s="83"/>
      <c r="PQG24" s="83"/>
      <c r="PQH24" s="83"/>
      <c r="PQI24" s="83"/>
      <c r="PQJ24" s="83"/>
      <c r="PQK24" s="83"/>
      <c r="PQL24" s="83"/>
      <c r="PQM24" s="83"/>
      <c r="PQN24" s="83"/>
      <c r="PQO24" s="83"/>
      <c r="PQP24" s="83"/>
      <c r="PQQ24" s="83"/>
      <c r="PQR24" s="83"/>
      <c r="PQS24" s="83"/>
      <c r="PQT24" s="83"/>
      <c r="PQU24" s="83"/>
      <c r="PQV24" s="83"/>
      <c r="PQW24" s="83"/>
      <c r="PQX24" s="83"/>
      <c r="PQY24" s="83"/>
      <c r="PQZ24" s="83"/>
      <c r="PRA24" s="83"/>
      <c r="PRB24" s="83"/>
      <c r="PRC24" s="83"/>
      <c r="PRD24" s="83"/>
      <c r="PRE24" s="83"/>
      <c r="PRF24" s="83"/>
      <c r="PRG24" s="83"/>
      <c r="PRH24" s="83"/>
      <c r="PRI24" s="83"/>
      <c r="PRJ24" s="83"/>
      <c r="PRK24" s="83"/>
      <c r="PRL24" s="83"/>
      <c r="PRM24" s="83"/>
      <c r="PRN24" s="83"/>
      <c r="PRO24" s="83"/>
      <c r="PRP24" s="83"/>
      <c r="PRQ24" s="83"/>
      <c r="PRR24" s="83"/>
      <c r="PRS24" s="83"/>
      <c r="PRT24" s="83"/>
      <c r="PRU24" s="83"/>
      <c r="PRV24" s="83"/>
      <c r="PRW24" s="83"/>
      <c r="PRX24" s="83"/>
      <c r="PRY24" s="83"/>
      <c r="PRZ24" s="83"/>
      <c r="PSA24" s="83"/>
      <c r="PSB24" s="83"/>
      <c r="PSC24" s="83"/>
      <c r="PSD24" s="83"/>
      <c r="PSE24" s="83"/>
      <c r="PSF24" s="83"/>
      <c r="PSG24" s="83"/>
      <c r="PSH24" s="83"/>
      <c r="PSI24" s="83"/>
      <c r="PSJ24" s="83"/>
      <c r="PSK24" s="83"/>
      <c r="PSL24" s="83"/>
      <c r="PSM24" s="83"/>
      <c r="PSN24" s="83"/>
      <c r="PSO24" s="83"/>
      <c r="PSP24" s="83"/>
      <c r="PSQ24" s="83"/>
      <c r="PSR24" s="83"/>
      <c r="PSS24" s="83"/>
      <c r="PST24" s="83"/>
      <c r="PSU24" s="83"/>
      <c r="PSV24" s="83"/>
      <c r="PSW24" s="83"/>
      <c r="PSX24" s="83"/>
      <c r="PSY24" s="83"/>
      <c r="PSZ24" s="83"/>
      <c r="PTA24" s="83"/>
      <c r="PTB24" s="83"/>
      <c r="PTC24" s="83"/>
      <c r="PTD24" s="83"/>
      <c r="PTE24" s="83"/>
      <c r="PTF24" s="83"/>
      <c r="PTG24" s="83"/>
      <c r="PTH24" s="83"/>
      <c r="PTI24" s="83"/>
      <c r="PTJ24" s="83"/>
      <c r="PTK24" s="83"/>
      <c r="PTL24" s="83"/>
      <c r="PTM24" s="83"/>
      <c r="PTN24" s="83"/>
      <c r="PTO24" s="83"/>
      <c r="PTP24" s="83"/>
      <c r="PTQ24" s="83"/>
      <c r="PTR24" s="83"/>
      <c r="PTS24" s="83"/>
      <c r="PTT24" s="83"/>
      <c r="PTU24" s="83"/>
      <c r="PTV24" s="83"/>
      <c r="PTW24" s="83"/>
      <c r="PTX24" s="83"/>
      <c r="PTY24" s="83"/>
      <c r="PTZ24" s="83"/>
      <c r="PUA24" s="83"/>
      <c r="PUB24" s="83"/>
      <c r="PUC24" s="83"/>
      <c r="PUD24" s="83"/>
      <c r="PUE24" s="83"/>
      <c r="PUF24" s="83"/>
      <c r="PUG24" s="83"/>
      <c r="PUH24" s="83"/>
      <c r="PUI24" s="83"/>
      <c r="PUJ24" s="83"/>
      <c r="PUK24" s="83"/>
      <c r="PUL24" s="83"/>
      <c r="PUM24" s="83"/>
      <c r="PUN24" s="83"/>
      <c r="PUO24" s="83"/>
      <c r="PUP24" s="83"/>
      <c r="PUQ24" s="83"/>
      <c r="PUR24" s="83"/>
      <c r="PUS24" s="83"/>
      <c r="PUT24" s="83"/>
      <c r="PUU24" s="83"/>
      <c r="PUV24" s="83"/>
      <c r="PUW24" s="83"/>
      <c r="PUX24" s="83"/>
      <c r="PUY24" s="83"/>
      <c r="PUZ24" s="83"/>
      <c r="PVA24" s="83"/>
      <c r="PVB24" s="83"/>
      <c r="PVC24" s="83"/>
      <c r="PVD24" s="83"/>
      <c r="PVE24" s="83"/>
      <c r="PVF24" s="83"/>
      <c r="PVG24" s="83"/>
      <c r="PVH24" s="83"/>
      <c r="PVI24" s="83"/>
      <c r="PVJ24" s="83"/>
      <c r="PVK24" s="83"/>
      <c r="PVL24" s="83"/>
      <c r="PVM24" s="83"/>
      <c r="PVN24" s="83"/>
      <c r="PVO24" s="83"/>
      <c r="PVP24" s="83"/>
      <c r="PVQ24" s="83"/>
      <c r="PVR24" s="83"/>
      <c r="PVS24" s="83"/>
      <c r="PVT24" s="83"/>
      <c r="PVU24" s="83"/>
      <c r="PVV24" s="83"/>
      <c r="PVW24" s="83"/>
      <c r="PVX24" s="83"/>
      <c r="PVY24" s="83"/>
      <c r="PVZ24" s="83"/>
      <c r="PWA24" s="83"/>
      <c r="PWB24" s="83"/>
      <c r="PWC24" s="83"/>
      <c r="PWD24" s="83"/>
      <c r="PWE24" s="83"/>
      <c r="PWF24" s="83"/>
      <c r="PWG24" s="83"/>
      <c r="PWH24" s="83"/>
      <c r="PWI24" s="83"/>
      <c r="PWJ24" s="83"/>
      <c r="PWK24" s="83"/>
      <c r="PWL24" s="83"/>
      <c r="PWM24" s="83"/>
      <c r="PWN24" s="83"/>
      <c r="PWO24" s="83"/>
      <c r="PWP24" s="83"/>
      <c r="PWQ24" s="83"/>
      <c r="PWR24" s="83"/>
      <c r="PWS24" s="83"/>
      <c r="PWT24" s="83"/>
      <c r="PWU24" s="83"/>
      <c r="PWV24" s="83"/>
      <c r="PWW24" s="83"/>
      <c r="PWX24" s="83"/>
      <c r="PWY24" s="83"/>
      <c r="PWZ24" s="83"/>
      <c r="PXA24" s="83"/>
      <c r="PXB24" s="83"/>
      <c r="PXC24" s="83"/>
      <c r="PXD24" s="83"/>
      <c r="PXE24" s="83"/>
      <c r="PXF24" s="83"/>
      <c r="PXG24" s="83"/>
      <c r="PXH24" s="83"/>
      <c r="PXI24" s="83"/>
      <c r="PXJ24" s="83"/>
      <c r="PXK24" s="83"/>
      <c r="PXL24" s="83"/>
      <c r="PXM24" s="83"/>
      <c r="PXN24" s="83"/>
      <c r="PXO24" s="83"/>
      <c r="PXP24" s="83"/>
      <c r="PXQ24" s="83"/>
      <c r="PXR24" s="83"/>
      <c r="PXS24" s="83"/>
      <c r="PXT24" s="83"/>
      <c r="PXU24" s="83"/>
      <c r="PXV24" s="83"/>
      <c r="PXW24" s="83"/>
      <c r="PXX24" s="83"/>
      <c r="PXY24" s="83"/>
      <c r="PXZ24" s="83"/>
      <c r="PYA24" s="83"/>
      <c r="PYB24" s="83"/>
      <c r="PYC24" s="83"/>
      <c r="PYD24" s="83"/>
      <c r="PYE24" s="83"/>
      <c r="PYF24" s="83"/>
      <c r="PYG24" s="83"/>
      <c r="PYH24" s="83"/>
      <c r="PYI24" s="83"/>
      <c r="PYJ24" s="83"/>
      <c r="PYK24" s="83"/>
      <c r="PYL24" s="83"/>
      <c r="PYM24" s="83"/>
      <c r="PYN24" s="83"/>
      <c r="PYO24" s="83"/>
      <c r="PYP24" s="83"/>
      <c r="PYQ24" s="83"/>
      <c r="PYR24" s="83"/>
      <c r="PYS24" s="83"/>
      <c r="PYT24" s="83"/>
      <c r="PYU24" s="83"/>
      <c r="PYV24" s="83"/>
      <c r="PYW24" s="83"/>
      <c r="PYX24" s="83"/>
      <c r="PYY24" s="83"/>
      <c r="PYZ24" s="83"/>
      <c r="PZA24" s="83"/>
      <c r="PZB24" s="83"/>
      <c r="PZC24" s="83"/>
      <c r="PZD24" s="83"/>
      <c r="PZE24" s="83"/>
      <c r="PZF24" s="83"/>
      <c r="PZG24" s="83"/>
      <c r="PZH24" s="83"/>
      <c r="PZI24" s="83"/>
      <c r="PZJ24" s="83"/>
      <c r="PZK24" s="83"/>
      <c r="PZL24" s="83"/>
      <c r="PZM24" s="83"/>
      <c r="PZN24" s="83"/>
      <c r="PZO24" s="83"/>
      <c r="PZP24" s="83"/>
      <c r="PZQ24" s="83"/>
      <c r="PZR24" s="83"/>
      <c r="PZS24" s="83"/>
      <c r="PZT24" s="83"/>
      <c r="PZU24" s="83"/>
      <c r="PZV24" s="83"/>
      <c r="PZW24" s="83"/>
      <c r="PZX24" s="83"/>
      <c r="PZY24" s="83"/>
      <c r="PZZ24" s="83"/>
      <c r="QAA24" s="83"/>
      <c r="QAB24" s="83"/>
      <c r="QAC24" s="83"/>
      <c r="QAD24" s="83"/>
      <c r="QAE24" s="83"/>
      <c r="QAF24" s="83"/>
      <c r="QAG24" s="83"/>
      <c r="QAH24" s="83"/>
      <c r="QAI24" s="83"/>
      <c r="QAJ24" s="83"/>
      <c r="QAK24" s="83"/>
      <c r="QAL24" s="83"/>
      <c r="QAM24" s="83"/>
      <c r="QAN24" s="83"/>
      <c r="QAO24" s="83"/>
      <c r="QAP24" s="83"/>
      <c r="QAQ24" s="83"/>
      <c r="QAR24" s="83"/>
      <c r="QAS24" s="83"/>
      <c r="QAT24" s="83"/>
      <c r="QAU24" s="83"/>
      <c r="QAV24" s="83"/>
      <c r="QAW24" s="83"/>
      <c r="QAX24" s="83"/>
      <c r="QAY24" s="83"/>
      <c r="QAZ24" s="83"/>
      <c r="QBA24" s="83"/>
      <c r="QBB24" s="83"/>
      <c r="QBC24" s="83"/>
      <c r="QBD24" s="83"/>
      <c r="QBE24" s="83"/>
      <c r="QBF24" s="83"/>
      <c r="QBG24" s="83"/>
      <c r="QBH24" s="83"/>
      <c r="QBI24" s="83"/>
      <c r="QBJ24" s="83"/>
      <c r="QBK24" s="83"/>
      <c r="QBL24" s="83"/>
      <c r="QBM24" s="83"/>
      <c r="QBN24" s="83"/>
      <c r="QBO24" s="83"/>
      <c r="QBP24" s="83"/>
      <c r="QBQ24" s="83"/>
      <c r="QBR24" s="83"/>
      <c r="QBS24" s="83"/>
      <c r="QBT24" s="83"/>
      <c r="QBU24" s="83"/>
      <c r="QBV24" s="83"/>
      <c r="QBW24" s="83"/>
      <c r="QBX24" s="83"/>
      <c r="QBY24" s="83"/>
      <c r="QBZ24" s="83"/>
      <c r="QCA24" s="83"/>
      <c r="QCB24" s="83"/>
      <c r="QCC24" s="83"/>
      <c r="QCD24" s="83"/>
      <c r="QCE24" s="83"/>
      <c r="QCF24" s="83"/>
      <c r="QCG24" s="83"/>
      <c r="QCH24" s="83"/>
      <c r="QCI24" s="83"/>
      <c r="QCJ24" s="83"/>
      <c r="QCK24" s="83"/>
      <c r="QCL24" s="83"/>
      <c r="QCM24" s="83"/>
      <c r="QCN24" s="83"/>
      <c r="QCO24" s="83"/>
      <c r="QCP24" s="83"/>
      <c r="QCQ24" s="83"/>
      <c r="QCR24" s="83"/>
      <c r="QCS24" s="83"/>
      <c r="QCT24" s="83"/>
      <c r="QCU24" s="83"/>
      <c r="QCV24" s="83"/>
      <c r="QCW24" s="83"/>
      <c r="QCX24" s="83"/>
      <c r="QCY24" s="83"/>
      <c r="QCZ24" s="83"/>
      <c r="QDA24" s="83"/>
      <c r="QDB24" s="83"/>
      <c r="QDC24" s="83"/>
      <c r="QDD24" s="83"/>
      <c r="QDE24" s="83"/>
      <c r="QDF24" s="83"/>
      <c r="QDG24" s="83"/>
      <c r="QDH24" s="83"/>
      <c r="QDI24" s="83"/>
      <c r="QDJ24" s="83"/>
      <c r="QDK24" s="83"/>
      <c r="QDL24" s="83"/>
      <c r="QDM24" s="83"/>
      <c r="QDN24" s="83"/>
      <c r="QDO24" s="83"/>
      <c r="QDP24" s="83"/>
      <c r="QDQ24" s="83"/>
      <c r="QDR24" s="83"/>
      <c r="QDS24" s="83"/>
      <c r="QDT24" s="83"/>
      <c r="QDU24" s="83"/>
      <c r="QDV24" s="83"/>
      <c r="QDW24" s="83"/>
      <c r="QDX24" s="83"/>
      <c r="QDY24" s="83"/>
      <c r="QDZ24" s="83"/>
      <c r="QEA24" s="83"/>
      <c r="QEB24" s="83"/>
      <c r="QEC24" s="83"/>
      <c r="QED24" s="83"/>
      <c r="QEE24" s="83"/>
      <c r="QEF24" s="83"/>
      <c r="QEG24" s="83"/>
      <c r="QEH24" s="83"/>
      <c r="QEI24" s="83"/>
      <c r="QEJ24" s="83"/>
      <c r="QEK24" s="83"/>
      <c r="QEL24" s="83"/>
      <c r="QEM24" s="83"/>
      <c r="QEN24" s="83"/>
      <c r="QEO24" s="83"/>
      <c r="QEP24" s="83"/>
      <c r="QEQ24" s="83"/>
      <c r="QER24" s="83"/>
      <c r="QES24" s="83"/>
      <c r="QET24" s="83"/>
      <c r="QEU24" s="83"/>
      <c r="QEV24" s="83"/>
      <c r="QEW24" s="83"/>
      <c r="QEX24" s="83"/>
      <c r="QEY24" s="83"/>
      <c r="QEZ24" s="83"/>
      <c r="QFA24" s="83"/>
      <c r="QFB24" s="83"/>
      <c r="QFC24" s="83"/>
      <c r="QFD24" s="83"/>
      <c r="QFE24" s="83"/>
      <c r="QFF24" s="83"/>
      <c r="QFG24" s="83"/>
      <c r="QFH24" s="83"/>
      <c r="QFI24" s="83"/>
      <c r="QFJ24" s="83"/>
      <c r="QFK24" s="83"/>
      <c r="QFL24" s="83"/>
      <c r="QFM24" s="83"/>
      <c r="QFN24" s="83"/>
      <c r="QFO24" s="83"/>
      <c r="QFP24" s="83"/>
      <c r="QFQ24" s="83"/>
      <c r="QFR24" s="83"/>
      <c r="QFS24" s="83"/>
      <c r="QFT24" s="83"/>
      <c r="QFU24" s="83"/>
      <c r="QFV24" s="83"/>
      <c r="QFW24" s="83"/>
      <c r="QFX24" s="83"/>
      <c r="QFY24" s="83"/>
      <c r="QFZ24" s="83"/>
      <c r="QGA24" s="83"/>
      <c r="QGB24" s="83"/>
      <c r="QGC24" s="83"/>
      <c r="QGD24" s="83"/>
      <c r="QGE24" s="83"/>
      <c r="QGF24" s="83"/>
      <c r="QGG24" s="83"/>
      <c r="QGH24" s="83"/>
      <c r="QGI24" s="83"/>
      <c r="QGJ24" s="83"/>
      <c r="QGK24" s="83"/>
      <c r="QGL24" s="83"/>
      <c r="QGM24" s="83"/>
      <c r="QGN24" s="83"/>
      <c r="QGO24" s="83"/>
      <c r="QGP24" s="83"/>
      <c r="QGQ24" s="83"/>
      <c r="QGR24" s="83"/>
      <c r="QGS24" s="83"/>
      <c r="QGT24" s="83"/>
      <c r="QGU24" s="83"/>
      <c r="QGV24" s="83"/>
      <c r="QGW24" s="83"/>
      <c r="QGX24" s="83"/>
      <c r="QGY24" s="83"/>
      <c r="QGZ24" s="83"/>
      <c r="QHA24" s="83"/>
      <c r="QHB24" s="83"/>
      <c r="QHC24" s="83"/>
      <c r="QHD24" s="83"/>
      <c r="QHE24" s="83"/>
      <c r="QHF24" s="83"/>
      <c r="QHG24" s="83"/>
      <c r="QHH24" s="83"/>
      <c r="QHI24" s="83"/>
      <c r="QHJ24" s="83"/>
      <c r="QHK24" s="83"/>
      <c r="QHL24" s="83"/>
      <c r="QHM24" s="83"/>
      <c r="QHN24" s="83"/>
      <c r="QHO24" s="83"/>
      <c r="QHP24" s="83"/>
      <c r="QHQ24" s="83"/>
      <c r="QHR24" s="83"/>
      <c r="QHS24" s="83"/>
      <c r="QHT24" s="83"/>
      <c r="QHU24" s="83"/>
      <c r="QHV24" s="83"/>
      <c r="QHW24" s="83"/>
      <c r="QHX24" s="83"/>
      <c r="QHY24" s="83"/>
      <c r="QHZ24" s="83"/>
      <c r="QIA24" s="83"/>
      <c r="QIB24" s="83"/>
      <c r="QIC24" s="83"/>
      <c r="QID24" s="83"/>
      <c r="QIE24" s="83"/>
      <c r="QIF24" s="83"/>
      <c r="QIG24" s="83"/>
      <c r="QIH24" s="83"/>
      <c r="QII24" s="83"/>
      <c r="QIJ24" s="83"/>
      <c r="QIK24" s="83"/>
      <c r="QIL24" s="83"/>
      <c r="QIM24" s="83"/>
      <c r="QIN24" s="83"/>
      <c r="QIO24" s="83"/>
      <c r="QIP24" s="83"/>
      <c r="QIQ24" s="83"/>
      <c r="QIR24" s="83"/>
      <c r="QIS24" s="83"/>
      <c r="QIT24" s="83"/>
      <c r="QIU24" s="83"/>
      <c r="QIV24" s="83"/>
      <c r="QIW24" s="83"/>
      <c r="QIX24" s="83"/>
      <c r="QIY24" s="83"/>
      <c r="QIZ24" s="83"/>
      <c r="QJA24" s="83"/>
      <c r="QJB24" s="83"/>
      <c r="QJC24" s="83"/>
      <c r="QJD24" s="83"/>
      <c r="QJE24" s="83"/>
      <c r="QJF24" s="83"/>
      <c r="QJG24" s="83"/>
      <c r="QJH24" s="83"/>
      <c r="QJI24" s="83"/>
      <c r="QJJ24" s="83"/>
      <c r="QJK24" s="83"/>
      <c r="QJL24" s="83"/>
      <c r="QJM24" s="83"/>
      <c r="QJN24" s="83"/>
      <c r="QJO24" s="83"/>
      <c r="QJP24" s="83"/>
      <c r="QJQ24" s="83"/>
      <c r="QJR24" s="83"/>
      <c r="QJS24" s="83"/>
      <c r="QJT24" s="83"/>
      <c r="QJU24" s="83"/>
      <c r="QJV24" s="83"/>
      <c r="QJW24" s="83"/>
      <c r="QJX24" s="83"/>
      <c r="QJY24" s="83"/>
      <c r="QJZ24" s="83"/>
      <c r="QKA24" s="83"/>
      <c r="QKB24" s="83"/>
      <c r="QKC24" s="83"/>
      <c r="QKD24" s="83"/>
      <c r="QKE24" s="83"/>
      <c r="QKF24" s="83"/>
      <c r="QKG24" s="83"/>
      <c r="QKH24" s="83"/>
      <c r="QKI24" s="83"/>
      <c r="QKJ24" s="83"/>
      <c r="QKK24" s="83"/>
      <c r="QKL24" s="83"/>
      <c r="QKM24" s="83"/>
      <c r="QKN24" s="83"/>
      <c r="QKO24" s="83"/>
      <c r="QKP24" s="83"/>
      <c r="QKQ24" s="83"/>
      <c r="QKR24" s="83"/>
      <c r="QKS24" s="83"/>
      <c r="QKT24" s="83"/>
      <c r="QKU24" s="83"/>
      <c r="QKV24" s="83"/>
      <c r="QKW24" s="83"/>
      <c r="QKX24" s="83"/>
      <c r="QKY24" s="83"/>
      <c r="QKZ24" s="83"/>
      <c r="QLA24" s="83"/>
      <c r="QLB24" s="83"/>
      <c r="QLC24" s="83"/>
      <c r="QLD24" s="83"/>
      <c r="QLE24" s="83"/>
      <c r="QLF24" s="83"/>
      <c r="QLG24" s="83"/>
      <c r="QLH24" s="83"/>
      <c r="QLI24" s="83"/>
      <c r="QLJ24" s="83"/>
      <c r="QLK24" s="83"/>
      <c r="QLL24" s="83"/>
      <c r="QLM24" s="83"/>
      <c r="QLN24" s="83"/>
      <c r="QLO24" s="83"/>
      <c r="QLP24" s="83"/>
      <c r="QLQ24" s="83"/>
      <c r="QLR24" s="83"/>
      <c r="QLS24" s="83"/>
      <c r="QLT24" s="83"/>
      <c r="QLU24" s="83"/>
      <c r="QLV24" s="83"/>
      <c r="QLW24" s="83"/>
      <c r="QLX24" s="83"/>
      <c r="QLY24" s="83"/>
      <c r="QLZ24" s="83"/>
      <c r="QMA24" s="83"/>
      <c r="QMB24" s="83"/>
      <c r="QMC24" s="83"/>
      <c r="QMD24" s="83"/>
      <c r="QME24" s="83"/>
      <c r="QMF24" s="83"/>
      <c r="QMG24" s="83"/>
      <c r="QMH24" s="83"/>
      <c r="QMI24" s="83"/>
      <c r="QMJ24" s="83"/>
      <c r="QMK24" s="83"/>
      <c r="QML24" s="83"/>
      <c r="QMM24" s="83"/>
      <c r="QMN24" s="83"/>
      <c r="QMO24" s="83"/>
      <c r="QMP24" s="83"/>
      <c r="QMQ24" s="83"/>
      <c r="QMR24" s="83"/>
      <c r="QMS24" s="83"/>
      <c r="QMT24" s="83"/>
      <c r="QMU24" s="83"/>
      <c r="QMV24" s="83"/>
      <c r="QMW24" s="83"/>
      <c r="QMX24" s="83"/>
      <c r="QMY24" s="83"/>
      <c r="QMZ24" s="83"/>
      <c r="QNA24" s="83"/>
      <c r="QNB24" s="83"/>
      <c r="QNC24" s="83"/>
      <c r="QND24" s="83"/>
      <c r="QNE24" s="83"/>
      <c r="QNF24" s="83"/>
      <c r="QNG24" s="83"/>
      <c r="QNH24" s="83"/>
      <c r="QNI24" s="83"/>
      <c r="QNJ24" s="83"/>
      <c r="QNK24" s="83"/>
      <c r="QNL24" s="83"/>
      <c r="QNM24" s="83"/>
      <c r="QNN24" s="83"/>
      <c r="QNO24" s="83"/>
      <c r="QNP24" s="83"/>
      <c r="QNQ24" s="83"/>
      <c r="QNR24" s="83"/>
      <c r="QNS24" s="83"/>
      <c r="QNT24" s="83"/>
      <c r="QNU24" s="83"/>
      <c r="QNV24" s="83"/>
      <c r="QNW24" s="83"/>
      <c r="QNX24" s="83"/>
      <c r="QNY24" s="83"/>
      <c r="QNZ24" s="83"/>
      <c r="QOA24" s="83"/>
      <c r="QOB24" s="83"/>
      <c r="QOC24" s="83"/>
      <c r="QOD24" s="83"/>
      <c r="QOE24" s="83"/>
      <c r="QOF24" s="83"/>
      <c r="QOG24" s="83"/>
      <c r="QOH24" s="83"/>
      <c r="QOI24" s="83"/>
      <c r="QOJ24" s="83"/>
      <c r="QOK24" s="83"/>
      <c r="QOL24" s="83"/>
      <c r="QOM24" s="83"/>
      <c r="QON24" s="83"/>
      <c r="QOO24" s="83"/>
      <c r="QOP24" s="83"/>
      <c r="QOQ24" s="83"/>
      <c r="QOR24" s="83"/>
      <c r="QOS24" s="83"/>
      <c r="QOT24" s="83"/>
      <c r="QOU24" s="83"/>
      <c r="QOV24" s="83"/>
      <c r="QOW24" s="83"/>
      <c r="QOX24" s="83"/>
      <c r="QOY24" s="83"/>
      <c r="QOZ24" s="83"/>
      <c r="QPA24" s="83"/>
      <c r="QPB24" s="83"/>
      <c r="QPC24" s="83"/>
      <c r="QPD24" s="83"/>
      <c r="QPE24" s="83"/>
      <c r="QPF24" s="83"/>
      <c r="QPG24" s="83"/>
      <c r="QPH24" s="83"/>
      <c r="QPI24" s="83"/>
      <c r="QPJ24" s="83"/>
      <c r="QPK24" s="83"/>
      <c r="QPL24" s="83"/>
      <c r="QPM24" s="83"/>
      <c r="QPN24" s="83"/>
      <c r="QPO24" s="83"/>
      <c r="QPP24" s="83"/>
      <c r="QPQ24" s="83"/>
      <c r="QPR24" s="83"/>
      <c r="QPS24" s="83"/>
      <c r="QPT24" s="83"/>
      <c r="QPU24" s="83"/>
      <c r="QPV24" s="83"/>
      <c r="QPW24" s="83"/>
      <c r="QPX24" s="83"/>
      <c r="QPY24" s="83"/>
      <c r="QPZ24" s="83"/>
      <c r="QQA24" s="83"/>
      <c r="QQB24" s="83"/>
      <c r="QQC24" s="83"/>
      <c r="QQD24" s="83"/>
      <c r="QQE24" s="83"/>
      <c r="QQF24" s="83"/>
      <c r="QQG24" s="83"/>
      <c r="QQH24" s="83"/>
      <c r="QQI24" s="83"/>
      <c r="QQJ24" s="83"/>
      <c r="QQK24" s="83"/>
      <c r="QQL24" s="83"/>
      <c r="QQM24" s="83"/>
      <c r="QQN24" s="83"/>
      <c r="QQO24" s="83"/>
      <c r="QQP24" s="83"/>
      <c r="QQQ24" s="83"/>
      <c r="QQR24" s="83"/>
      <c r="QQS24" s="83"/>
      <c r="QQT24" s="83"/>
      <c r="QQU24" s="83"/>
      <c r="QQV24" s="83"/>
      <c r="QQW24" s="83"/>
      <c r="QQX24" s="83"/>
      <c r="QQY24" s="83"/>
      <c r="QQZ24" s="83"/>
      <c r="QRA24" s="83"/>
      <c r="QRB24" s="83"/>
      <c r="QRC24" s="83"/>
      <c r="QRD24" s="83"/>
      <c r="QRE24" s="83"/>
      <c r="QRF24" s="83"/>
      <c r="QRG24" s="83"/>
      <c r="QRH24" s="83"/>
      <c r="QRI24" s="83"/>
      <c r="QRJ24" s="83"/>
      <c r="QRK24" s="83"/>
      <c r="QRL24" s="83"/>
      <c r="QRM24" s="83"/>
      <c r="QRN24" s="83"/>
      <c r="QRO24" s="83"/>
      <c r="QRP24" s="83"/>
      <c r="QRQ24" s="83"/>
      <c r="QRR24" s="83"/>
      <c r="QRS24" s="83"/>
      <c r="QRT24" s="83"/>
      <c r="QRU24" s="83"/>
      <c r="QRV24" s="83"/>
      <c r="QRW24" s="83"/>
      <c r="QRX24" s="83"/>
      <c r="QRY24" s="83"/>
      <c r="QRZ24" s="83"/>
      <c r="QSA24" s="83"/>
      <c r="QSB24" s="83"/>
      <c r="QSC24" s="83"/>
      <c r="QSD24" s="83"/>
      <c r="QSE24" s="83"/>
      <c r="QSF24" s="83"/>
      <c r="QSG24" s="83"/>
      <c r="QSH24" s="83"/>
      <c r="QSI24" s="83"/>
      <c r="QSJ24" s="83"/>
      <c r="QSK24" s="83"/>
      <c r="QSL24" s="83"/>
      <c r="QSM24" s="83"/>
      <c r="QSN24" s="83"/>
      <c r="QSO24" s="83"/>
      <c r="QSP24" s="83"/>
      <c r="QSQ24" s="83"/>
      <c r="QSR24" s="83"/>
      <c r="QSS24" s="83"/>
      <c r="QST24" s="83"/>
      <c r="QSU24" s="83"/>
      <c r="QSV24" s="83"/>
      <c r="QSW24" s="83"/>
      <c r="QSX24" s="83"/>
      <c r="QSY24" s="83"/>
      <c r="QSZ24" s="83"/>
      <c r="QTA24" s="83"/>
      <c r="QTB24" s="83"/>
      <c r="QTC24" s="83"/>
      <c r="QTD24" s="83"/>
      <c r="QTE24" s="83"/>
      <c r="QTF24" s="83"/>
      <c r="QTG24" s="83"/>
      <c r="QTH24" s="83"/>
      <c r="QTI24" s="83"/>
      <c r="QTJ24" s="83"/>
      <c r="QTK24" s="83"/>
      <c r="QTL24" s="83"/>
      <c r="QTM24" s="83"/>
      <c r="QTN24" s="83"/>
      <c r="QTO24" s="83"/>
      <c r="QTP24" s="83"/>
      <c r="QTQ24" s="83"/>
      <c r="QTR24" s="83"/>
      <c r="QTS24" s="83"/>
      <c r="QTT24" s="83"/>
      <c r="QTU24" s="83"/>
      <c r="QTV24" s="83"/>
      <c r="QTW24" s="83"/>
      <c r="QTX24" s="83"/>
      <c r="QTY24" s="83"/>
      <c r="QTZ24" s="83"/>
      <c r="QUA24" s="83"/>
      <c r="QUB24" s="83"/>
      <c r="QUC24" s="83"/>
      <c r="QUD24" s="83"/>
      <c r="QUE24" s="83"/>
      <c r="QUF24" s="83"/>
      <c r="QUG24" s="83"/>
      <c r="QUH24" s="83"/>
      <c r="QUI24" s="83"/>
      <c r="QUJ24" s="83"/>
      <c r="QUK24" s="83"/>
      <c r="QUL24" s="83"/>
      <c r="QUM24" s="83"/>
      <c r="QUN24" s="83"/>
      <c r="QUO24" s="83"/>
      <c r="QUP24" s="83"/>
      <c r="QUQ24" s="83"/>
      <c r="QUR24" s="83"/>
      <c r="QUS24" s="83"/>
      <c r="QUT24" s="83"/>
      <c r="QUU24" s="83"/>
      <c r="QUV24" s="83"/>
      <c r="QUW24" s="83"/>
      <c r="QUX24" s="83"/>
      <c r="QUY24" s="83"/>
      <c r="QUZ24" s="83"/>
      <c r="QVA24" s="83"/>
      <c r="QVB24" s="83"/>
      <c r="QVC24" s="83"/>
      <c r="QVD24" s="83"/>
      <c r="QVE24" s="83"/>
      <c r="QVF24" s="83"/>
      <c r="QVG24" s="83"/>
      <c r="QVH24" s="83"/>
      <c r="QVI24" s="83"/>
      <c r="QVJ24" s="83"/>
      <c r="QVK24" s="83"/>
      <c r="QVL24" s="83"/>
      <c r="QVM24" s="83"/>
      <c r="QVN24" s="83"/>
      <c r="QVO24" s="83"/>
      <c r="QVP24" s="83"/>
      <c r="QVQ24" s="83"/>
      <c r="QVR24" s="83"/>
      <c r="QVS24" s="83"/>
      <c r="QVT24" s="83"/>
      <c r="QVU24" s="83"/>
      <c r="QVV24" s="83"/>
      <c r="QVW24" s="83"/>
      <c r="QVX24" s="83"/>
      <c r="QVY24" s="83"/>
      <c r="QVZ24" s="83"/>
      <c r="QWA24" s="83"/>
      <c r="QWB24" s="83"/>
      <c r="QWC24" s="83"/>
      <c r="QWD24" s="83"/>
      <c r="QWE24" s="83"/>
      <c r="QWF24" s="83"/>
      <c r="QWG24" s="83"/>
      <c r="QWH24" s="83"/>
      <c r="QWI24" s="83"/>
      <c r="QWJ24" s="83"/>
      <c r="QWK24" s="83"/>
      <c r="QWL24" s="83"/>
      <c r="QWM24" s="83"/>
      <c r="QWN24" s="83"/>
      <c r="QWO24" s="83"/>
      <c r="QWP24" s="83"/>
      <c r="QWQ24" s="83"/>
      <c r="QWR24" s="83"/>
      <c r="QWS24" s="83"/>
      <c r="QWT24" s="83"/>
      <c r="QWU24" s="83"/>
      <c r="QWV24" s="83"/>
      <c r="QWW24" s="83"/>
      <c r="QWX24" s="83"/>
      <c r="QWY24" s="83"/>
      <c r="QWZ24" s="83"/>
      <c r="QXA24" s="83"/>
      <c r="QXB24" s="83"/>
      <c r="QXC24" s="83"/>
      <c r="QXD24" s="83"/>
      <c r="QXE24" s="83"/>
      <c r="QXF24" s="83"/>
      <c r="QXG24" s="83"/>
      <c r="QXH24" s="83"/>
      <c r="QXI24" s="83"/>
      <c r="QXJ24" s="83"/>
      <c r="QXK24" s="83"/>
      <c r="QXL24" s="83"/>
      <c r="QXM24" s="83"/>
      <c r="QXN24" s="83"/>
      <c r="QXO24" s="83"/>
      <c r="QXP24" s="83"/>
      <c r="QXQ24" s="83"/>
      <c r="QXR24" s="83"/>
      <c r="QXS24" s="83"/>
      <c r="QXT24" s="83"/>
      <c r="QXU24" s="83"/>
      <c r="QXV24" s="83"/>
      <c r="QXW24" s="83"/>
      <c r="QXX24" s="83"/>
      <c r="QXY24" s="83"/>
      <c r="QXZ24" s="83"/>
      <c r="QYA24" s="83"/>
      <c r="QYB24" s="83"/>
      <c r="QYC24" s="83"/>
      <c r="QYD24" s="83"/>
      <c r="QYE24" s="83"/>
      <c r="QYF24" s="83"/>
      <c r="QYG24" s="83"/>
      <c r="QYH24" s="83"/>
      <c r="QYI24" s="83"/>
      <c r="QYJ24" s="83"/>
      <c r="QYK24" s="83"/>
      <c r="QYL24" s="83"/>
      <c r="QYM24" s="83"/>
      <c r="QYN24" s="83"/>
      <c r="QYO24" s="83"/>
      <c r="QYP24" s="83"/>
      <c r="QYQ24" s="83"/>
      <c r="QYR24" s="83"/>
      <c r="QYS24" s="83"/>
      <c r="QYT24" s="83"/>
      <c r="QYU24" s="83"/>
      <c r="QYV24" s="83"/>
      <c r="QYW24" s="83"/>
      <c r="QYX24" s="83"/>
      <c r="QYY24" s="83"/>
      <c r="QYZ24" s="83"/>
      <c r="QZA24" s="83"/>
      <c r="QZB24" s="83"/>
      <c r="QZC24" s="83"/>
      <c r="QZD24" s="83"/>
      <c r="QZE24" s="83"/>
      <c r="QZF24" s="83"/>
      <c r="QZG24" s="83"/>
      <c r="QZH24" s="83"/>
      <c r="QZI24" s="83"/>
      <c r="QZJ24" s="83"/>
      <c r="QZK24" s="83"/>
      <c r="QZL24" s="83"/>
      <c r="QZM24" s="83"/>
      <c r="QZN24" s="83"/>
      <c r="QZO24" s="83"/>
      <c r="QZP24" s="83"/>
      <c r="QZQ24" s="83"/>
      <c r="QZR24" s="83"/>
      <c r="QZS24" s="83"/>
      <c r="QZT24" s="83"/>
      <c r="QZU24" s="83"/>
      <c r="QZV24" s="83"/>
      <c r="QZW24" s="83"/>
      <c r="QZX24" s="83"/>
      <c r="QZY24" s="83"/>
      <c r="QZZ24" s="83"/>
      <c r="RAA24" s="83"/>
      <c r="RAB24" s="83"/>
      <c r="RAC24" s="83"/>
      <c r="RAD24" s="83"/>
      <c r="RAE24" s="83"/>
      <c r="RAF24" s="83"/>
      <c r="RAG24" s="83"/>
      <c r="RAH24" s="83"/>
      <c r="RAI24" s="83"/>
      <c r="RAJ24" s="83"/>
      <c r="RAK24" s="83"/>
      <c r="RAL24" s="83"/>
      <c r="RAM24" s="83"/>
      <c r="RAN24" s="83"/>
      <c r="RAO24" s="83"/>
      <c r="RAP24" s="83"/>
      <c r="RAQ24" s="83"/>
      <c r="RAR24" s="83"/>
      <c r="RAS24" s="83"/>
      <c r="RAT24" s="83"/>
      <c r="RAU24" s="83"/>
      <c r="RAV24" s="83"/>
      <c r="RAW24" s="83"/>
      <c r="RAX24" s="83"/>
      <c r="RAY24" s="83"/>
      <c r="RAZ24" s="83"/>
      <c r="RBA24" s="83"/>
      <c r="RBB24" s="83"/>
      <c r="RBC24" s="83"/>
      <c r="RBD24" s="83"/>
      <c r="RBE24" s="83"/>
      <c r="RBF24" s="83"/>
      <c r="RBG24" s="83"/>
      <c r="RBH24" s="83"/>
      <c r="RBI24" s="83"/>
      <c r="RBJ24" s="83"/>
      <c r="RBK24" s="83"/>
      <c r="RBL24" s="83"/>
      <c r="RBM24" s="83"/>
      <c r="RBN24" s="83"/>
      <c r="RBO24" s="83"/>
      <c r="RBP24" s="83"/>
      <c r="RBQ24" s="83"/>
      <c r="RBR24" s="83"/>
      <c r="RBS24" s="83"/>
      <c r="RBT24" s="83"/>
      <c r="RBU24" s="83"/>
      <c r="RBV24" s="83"/>
      <c r="RBW24" s="83"/>
      <c r="RBX24" s="83"/>
      <c r="RBY24" s="83"/>
      <c r="RBZ24" s="83"/>
      <c r="RCA24" s="83"/>
      <c r="RCB24" s="83"/>
      <c r="RCC24" s="83"/>
      <c r="RCD24" s="83"/>
      <c r="RCE24" s="83"/>
      <c r="RCF24" s="83"/>
      <c r="RCG24" s="83"/>
      <c r="RCH24" s="83"/>
      <c r="RCI24" s="83"/>
      <c r="RCJ24" s="83"/>
      <c r="RCK24" s="83"/>
      <c r="RCL24" s="83"/>
      <c r="RCM24" s="83"/>
      <c r="RCN24" s="83"/>
      <c r="RCO24" s="83"/>
      <c r="RCP24" s="83"/>
      <c r="RCQ24" s="83"/>
      <c r="RCR24" s="83"/>
      <c r="RCS24" s="83"/>
      <c r="RCT24" s="83"/>
      <c r="RCU24" s="83"/>
      <c r="RCV24" s="83"/>
      <c r="RCW24" s="83"/>
      <c r="RCX24" s="83"/>
      <c r="RCY24" s="83"/>
      <c r="RCZ24" s="83"/>
      <c r="RDA24" s="83"/>
      <c r="RDB24" s="83"/>
      <c r="RDC24" s="83"/>
      <c r="RDD24" s="83"/>
      <c r="RDE24" s="83"/>
      <c r="RDF24" s="83"/>
      <c r="RDG24" s="83"/>
      <c r="RDH24" s="83"/>
      <c r="RDI24" s="83"/>
      <c r="RDJ24" s="83"/>
      <c r="RDK24" s="83"/>
      <c r="RDL24" s="83"/>
      <c r="RDM24" s="83"/>
      <c r="RDN24" s="83"/>
      <c r="RDO24" s="83"/>
      <c r="RDP24" s="83"/>
      <c r="RDQ24" s="83"/>
      <c r="RDR24" s="83"/>
      <c r="RDS24" s="83"/>
      <c r="RDT24" s="83"/>
      <c r="RDU24" s="83"/>
      <c r="RDV24" s="83"/>
      <c r="RDW24" s="83"/>
      <c r="RDX24" s="83"/>
      <c r="RDY24" s="83"/>
      <c r="RDZ24" s="83"/>
      <c r="REA24" s="83"/>
      <c r="REB24" s="83"/>
      <c r="REC24" s="83"/>
      <c r="RED24" s="83"/>
      <c r="REE24" s="83"/>
      <c r="REF24" s="83"/>
      <c r="REG24" s="83"/>
      <c r="REH24" s="83"/>
      <c r="REI24" s="83"/>
      <c r="REJ24" s="83"/>
      <c r="REK24" s="83"/>
      <c r="REL24" s="83"/>
      <c r="REM24" s="83"/>
      <c r="REN24" s="83"/>
      <c r="REO24" s="83"/>
      <c r="REP24" s="83"/>
      <c r="REQ24" s="83"/>
      <c r="RER24" s="83"/>
      <c r="RES24" s="83"/>
      <c r="RET24" s="83"/>
      <c r="REU24" s="83"/>
      <c r="REV24" s="83"/>
      <c r="REW24" s="83"/>
      <c r="REX24" s="83"/>
      <c r="REY24" s="83"/>
      <c r="REZ24" s="83"/>
      <c r="RFA24" s="83"/>
      <c r="RFB24" s="83"/>
      <c r="RFC24" s="83"/>
      <c r="RFD24" s="83"/>
      <c r="RFE24" s="83"/>
      <c r="RFF24" s="83"/>
      <c r="RFG24" s="83"/>
      <c r="RFH24" s="83"/>
      <c r="RFI24" s="83"/>
      <c r="RFJ24" s="83"/>
      <c r="RFK24" s="83"/>
      <c r="RFL24" s="83"/>
      <c r="RFM24" s="83"/>
      <c r="RFN24" s="83"/>
      <c r="RFO24" s="83"/>
      <c r="RFP24" s="83"/>
      <c r="RFQ24" s="83"/>
      <c r="RFR24" s="83"/>
      <c r="RFS24" s="83"/>
      <c r="RFT24" s="83"/>
      <c r="RFU24" s="83"/>
      <c r="RFV24" s="83"/>
      <c r="RFW24" s="83"/>
      <c r="RFX24" s="83"/>
      <c r="RFY24" s="83"/>
      <c r="RFZ24" s="83"/>
      <c r="RGA24" s="83"/>
      <c r="RGB24" s="83"/>
      <c r="RGC24" s="83"/>
      <c r="RGD24" s="83"/>
      <c r="RGE24" s="83"/>
      <c r="RGF24" s="83"/>
      <c r="RGG24" s="83"/>
      <c r="RGH24" s="83"/>
      <c r="RGI24" s="83"/>
      <c r="RGJ24" s="83"/>
      <c r="RGK24" s="83"/>
      <c r="RGL24" s="83"/>
      <c r="RGM24" s="83"/>
      <c r="RGN24" s="83"/>
      <c r="RGO24" s="83"/>
      <c r="RGP24" s="83"/>
      <c r="RGQ24" s="83"/>
      <c r="RGR24" s="83"/>
      <c r="RGS24" s="83"/>
      <c r="RGT24" s="83"/>
      <c r="RGU24" s="83"/>
      <c r="RGV24" s="83"/>
      <c r="RGW24" s="83"/>
      <c r="RGX24" s="83"/>
      <c r="RGY24" s="83"/>
      <c r="RGZ24" s="83"/>
      <c r="RHA24" s="83"/>
      <c r="RHB24" s="83"/>
      <c r="RHC24" s="83"/>
      <c r="RHD24" s="83"/>
      <c r="RHE24" s="83"/>
      <c r="RHF24" s="83"/>
      <c r="RHG24" s="83"/>
      <c r="RHH24" s="83"/>
      <c r="RHI24" s="83"/>
      <c r="RHJ24" s="83"/>
      <c r="RHK24" s="83"/>
      <c r="RHL24" s="83"/>
      <c r="RHM24" s="83"/>
      <c r="RHN24" s="83"/>
      <c r="RHO24" s="83"/>
      <c r="RHP24" s="83"/>
      <c r="RHQ24" s="83"/>
      <c r="RHR24" s="83"/>
      <c r="RHS24" s="83"/>
      <c r="RHT24" s="83"/>
      <c r="RHU24" s="83"/>
      <c r="RHV24" s="83"/>
      <c r="RHW24" s="83"/>
      <c r="RHX24" s="83"/>
      <c r="RHY24" s="83"/>
      <c r="RHZ24" s="83"/>
      <c r="RIA24" s="83"/>
      <c r="RIB24" s="83"/>
      <c r="RIC24" s="83"/>
      <c r="RID24" s="83"/>
      <c r="RIE24" s="83"/>
      <c r="RIF24" s="83"/>
      <c r="RIG24" s="83"/>
      <c r="RIH24" s="83"/>
      <c r="RII24" s="83"/>
      <c r="RIJ24" s="83"/>
      <c r="RIK24" s="83"/>
      <c r="RIL24" s="83"/>
      <c r="RIM24" s="83"/>
      <c r="RIN24" s="83"/>
      <c r="RIO24" s="83"/>
      <c r="RIP24" s="83"/>
      <c r="RIQ24" s="83"/>
      <c r="RIR24" s="83"/>
      <c r="RIS24" s="83"/>
      <c r="RIT24" s="83"/>
      <c r="RIU24" s="83"/>
      <c r="RIV24" s="83"/>
      <c r="RIW24" s="83"/>
      <c r="RIX24" s="83"/>
      <c r="RIY24" s="83"/>
      <c r="RIZ24" s="83"/>
      <c r="RJA24" s="83"/>
      <c r="RJB24" s="83"/>
      <c r="RJC24" s="83"/>
      <c r="RJD24" s="83"/>
      <c r="RJE24" s="83"/>
      <c r="RJF24" s="83"/>
      <c r="RJG24" s="83"/>
      <c r="RJH24" s="83"/>
      <c r="RJI24" s="83"/>
      <c r="RJJ24" s="83"/>
      <c r="RJK24" s="83"/>
      <c r="RJL24" s="83"/>
      <c r="RJM24" s="83"/>
      <c r="RJN24" s="83"/>
      <c r="RJO24" s="83"/>
      <c r="RJP24" s="83"/>
      <c r="RJQ24" s="83"/>
      <c r="RJR24" s="83"/>
      <c r="RJS24" s="83"/>
      <c r="RJT24" s="83"/>
      <c r="RJU24" s="83"/>
      <c r="RJV24" s="83"/>
      <c r="RJW24" s="83"/>
      <c r="RJX24" s="83"/>
      <c r="RJY24" s="83"/>
      <c r="RJZ24" s="83"/>
      <c r="RKA24" s="83"/>
      <c r="RKB24" s="83"/>
      <c r="RKC24" s="83"/>
      <c r="RKD24" s="83"/>
      <c r="RKE24" s="83"/>
      <c r="RKF24" s="83"/>
      <c r="RKG24" s="83"/>
      <c r="RKH24" s="83"/>
      <c r="RKI24" s="83"/>
      <c r="RKJ24" s="83"/>
      <c r="RKK24" s="83"/>
      <c r="RKL24" s="83"/>
      <c r="RKM24" s="83"/>
      <c r="RKN24" s="83"/>
      <c r="RKO24" s="83"/>
      <c r="RKP24" s="83"/>
      <c r="RKQ24" s="83"/>
      <c r="RKR24" s="83"/>
      <c r="RKS24" s="83"/>
      <c r="RKT24" s="83"/>
      <c r="RKU24" s="83"/>
      <c r="RKV24" s="83"/>
      <c r="RKW24" s="83"/>
      <c r="RKX24" s="83"/>
      <c r="RKY24" s="83"/>
      <c r="RKZ24" s="83"/>
      <c r="RLA24" s="83"/>
      <c r="RLB24" s="83"/>
      <c r="RLC24" s="83"/>
      <c r="RLD24" s="83"/>
      <c r="RLE24" s="83"/>
      <c r="RLF24" s="83"/>
      <c r="RLG24" s="83"/>
      <c r="RLH24" s="83"/>
      <c r="RLI24" s="83"/>
      <c r="RLJ24" s="83"/>
      <c r="RLK24" s="83"/>
      <c r="RLL24" s="83"/>
      <c r="RLM24" s="83"/>
      <c r="RLN24" s="83"/>
      <c r="RLO24" s="83"/>
      <c r="RLP24" s="83"/>
      <c r="RLQ24" s="83"/>
      <c r="RLR24" s="83"/>
      <c r="RLS24" s="83"/>
      <c r="RLT24" s="83"/>
      <c r="RLU24" s="83"/>
      <c r="RLV24" s="83"/>
      <c r="RLW24" s="83"/>
      <c r="RLX24" s="83"/>
      <c r="RLY24" s="83"/>
      <c r="RLZ24" s="83"/>
      <c r="RMA24" s="83"/>
      <c r="RMB24" s="83"/>
      <c r="RMC24" s="83"/>
      <c r="RMD24" s="83"/>
      <c r="RME24" s="83"/>
      <c r="RMF24" s="83"/>
      <c r="RMG24" s="83"/>
      <c r="RMH24" s="83"/>
      <c r="RMI24" s="83"/>
      <c r="RMJ24" s="83"/>
      <c r="RMK24" s="83"/>
      <c r="RML24" s="83"/>
      <c r="RMM24" s="83"/>
      <c r="RMN24" s="83"/>
      <c r="RMO24" s="83"/>
      <c r="RMP24" s="83"/>
      <c r="RMQ24" s="83"/>
      <c r="RMR24" s="83"/>
      <c r="RMS24" s="83"/>
      <c r="RMT24" s="83"/>
      <c r="RMU24" s="83"/>
      <c r="RMV24" s="83"/>
      <c r="RMW24" s="83"/>
      <c r="RMX24" s="83"/>
      <c r="RMY24" s="83"/>
      <c r="RMZ24" s="83"/>
      <c r="RNA24" s="83"/>
      <c r="RNB24" s="83"/>
      <c r="RNC24" s="83"/>
      <c r="RND24" s="83"/>
      <c r="RNE24" s="83"/>
      <c r="RNF24" s="83"/>
      <c r="RNG24" s="83"/>
      <c r="RNH24" s="83"/>
      <c r="RNI24" s="83"/>
      <c r="RNJ24" s="83"/>
      <c r="RNK24" s="83"/>
      <c r="RNL24" s="83"/>
      <c r="RNM24" s="83"/>
      <c r="RNN24" s="83"/>
      <c r="RNO24" s="83"/>
      <c r="RNP24" s="83"/>
      <c r="RNQ24" s="83"/>
      <c r="RNR24" s="83"/>
      <c r="RNS24" s="83"/>
      <c r="RNT24" s="83"/>
      <c r="RNU24" s="83"/>
      <c r="RNV24" s="83"/>
      <c r="RNW24" s="83"/>
      <c r="RNX24" s="83"/>
      <c r="RNY24" s="83"/>
      <c r="RNZ24" s="83"/>
      <c r="ROA24" s="83"/>
      <c r="ROB24" s="83"/>
      <c r="ROC24" s="83"/>
      <c r="ROD24" s="83"/>
      <c r="ROE24" s="83"/>
      <c r="ROF24" s="83"/>
      <c r="ROG24" s="83"/>
      <c r="ROH24" s="83"/>
      <c r="ROI24" s="83"/>
      <c r="ROJ24" s="83"/>
      <c r="ROK24" s="83"/>
      <c r="ROL24" s="83"/>
      <c r="ROM24" s="83"/>
      <c r="RON24" s="83"/>
      <c r="ROO24" s="83"/>
      <c r="ROP24" s="83"/>
      <c r="ROQ24" s="83"/>
      <c r="ROR24" s="83"/>
      <c r="ROS24" s="83"/>
      <c r="ROT24" s="83"/>
      <c r="ROU24" s="83"/>
      <c r="ROV24" s="83"/>
      <c r="ROW24" s="83"/>
      <c r="ROX24" s="83"/>
      <c r="ROY24" s="83"/>
      <c r="ROZ24" s="83"/>
      <c r="RPA24" s="83"/>
      <c r="RPB24" s="83"/>
      <c r="RPC24" s="83"/>
      <c r="RPD24" s="83"/>
      <c r="RPE24" s="83"/>
      <c r="RPF24" s="83"/>
      <c r="RPG24" s="83"/>
      <c r="RPH24" s="83"/>
      <c r="RPI24" s="83"/>
      <c r="RPJ24" s="83"/>
      <c r="RPK24" s="83"/>
      <c r="RPL24" s="83"/>
      <c r="RPM24" s="83"/>
      <c r="RPN24" s="83"/>
      <c r="RPO24" s="83"/>
      <c r="RPP24" s="83"/>
      <c r="RPQ24" s="83"/>
      <c r="RPR24" s="83"/>
      <c r="RPS24" s="83"/>
      <c r="RPT24" s="83"/>
      <c r="RPU24" s="83"/>
      <c r="RPV24" s="83"/>
      <c r="RPW24" s="83"/>
      <c r="RPX24" s="83"/>
      <c r="RPY24" s="83"/>
      <c r="RPZ24" s="83"/>
      <c r="RQA24" s="83"/>
      <c r="RQB24" s="83"/>
      <c r="RQC24" s="83"/>
      <c r="RQD24" s="83"/>
      <c r="RQE24" s="83"/>
      <c r="RQF24" s="83"/>
      <c r="RQG24" s="83"/>
      <c r="RQH24" s="83"/>
      <c r="RQI24" s="83"/>
      <c r="RQJ24" s="83"/>
      <c r="RQK24" s="83"/>
      <c r="RQL24" s="83"/>
      <c r="RQM24" s="83"/>
      <c r="RQN24" s="83"/>
      <c r="RQO24" s="83"/>
      <c r="RQP24" s="83"/>
      <c r="RQQ24" s="83"/>
      <c r="RQR24" s="83"/>
      <c r="RQS24" s="83"/>
      <c r="RQT24" s="83"/>
      <c r="RQU24" s="83"/>
      <c r="RQV24" s="83"/>
      <c r="RQW24" s="83"/>
      <c r="RQX24" s="83"/>
      <c r="RQY24" s="83"/>
      <c r="RQZ24" s="83"/>
      <c r="RRA24" s="83"/>
      <c r="RRB24" s="83"/>
      <c r="RRC24" s="83"/>
      <c r="RRD24" s="83"/>
      <c r="RRE24" s="83"/>
      <c r="RRF24" s="83"/>
      <c r="RRG24" s="83"/>
      <c r="RRH24" s="83"/>
      <c r="RRI24" s="83"/>
      <c r="RRJ24" s="83"/>
      <c r="RRK24" s="83"/>
      <c r="RRL24" s="83"/>
      <c r="RRM24" s="83"/>
      <c r="RRN24" s="83"/>
      <c r="RRO24" s="83"/>
      <c r="RRP24" s="83"/>
      <c r="RRQ24" s="83"/>
      <c r="RRR24" s="83"/>
      <c r="RRS24" s="83"/>
      <c r="RRT24" s="83"/>
      <c r="RRU24" s="83"/>
      <c r="RRV24" s="83"/>
      <c r="RRW24" s="83"/>
      <c r="RRX24" s="83"/>
      <c r="RRY24" s="83"/>
      <c r="RRZ24" s="83"/>
      <c r="RSA24" s="83"/>
      <c r="RSB24" s="83"/>
      <c r="RSC24" s="83"/>
      <c r="RSD24" s="83"/>
      <c r="RSE24" s="83"/>
      <c r="RSF24" s="83"/>
      <c r="RSG24" s="83"/>
      <c r="RSH24" s="83"/>
      <c r="RSI24" s="83"/>
      <c r="RSJ24" s="83"/>
      <c r="RSK24" s="83"/>
      <c r="RSL24" s="83"/>
      <c r="RSM24" s="83"/>
      <c r="RSN24" s="83"/>
      <c r="RSO24" s="83"/>
      <c r="RSP24" s="83"/>
      <c r="RSQ24" s="83"/>
      <c r="RSR24" s="83"/>
      <c r="RSS24" s="83"/>
      <c r="RST24" s="83"/>
      <c r="RSU24" s="83"/>
      <c r="RSV24" s="83"/>
      <c r="RSW24" s="83"/>
      <c r="RSX24" s="83"/>
      <c r="RSY24" s="83"/>
      <c r="RSZ24" s="83"/>
      <c r="RTA24" s="83"/>
      <c r="RTB24" s="83"/>
      <c r="RTC24" s="83"/>
      <c r="RTD24" s="83"/>
      <c r="RTE24" s="83"/>
      <c r="RTF24" s="83"/>
      <c r="RTG24" s="83"/>
      <c r="RTH24" s="83"/>
      <c r="RTI24" s="83"/>
      <c r="RTJ24" s="83"/>
      <c r="RTK24" s="83"/>
      <c r="RTL24" s="83"/>
      <c r="RTM24" s="83"/>
      <c r="RTN24" s="83"/>
      <c r="RTO24" s="83"/>
      <c r="RTP24" s="83"/>
      <c r="RTQ24" s="83"/>
      <c r="RTR24" s="83"/>
      <c r="RTS24" s="83"/>
      <c r="RTT24" s="83"/>
      <c r="RTU24" s="83"/>
      <c r="RTV24" s="83"/>
      <c r="RTW24" s="83"/>
      <c r="RTX24" s="83"/>
      <c r="RTY24" s="83"/>
      <c r="RTZ24" s="83"/>
      <c r="RUA24" s="83"/>
      <c r="RUB24" s="83"/>
      <c r="RUC24" s="83"/>
      <c r="RUD24" s="83"/>
      <c r="RUE24" s="83"/>
      <c r="RUF24" s="83"/>
      <c r="RUG24" s="83"/>
      <c r="RUH24" s="83"/>
      <c r="RUI24" s="83"/>
      <c r="RUJ24" s="83"/>
      <c r="RUK24" s="83"/>
      <c r="RUL24" s="83"/>
      <c r="RUM24" s="83"/>
      <c r="RUN24" s="83"/>
      <c r="RUO24" s="83"/>
      <c r="RUP24" s="83"/>
      <c r="RUQ24" s="83"/>
      <c r="RUR24" s="83"/>
      <c r="RUS24" s="83"/>
      <c r="RUT24" s="83"/>
      <c r="RUU24" s="83"/>
      <c r="RUV24" s="83"/>
      <c r="RUW24" s="83"/>
      <c r="RUX24" s="83"/>
      <c r="RUY24" s="83"/>
      <c r="RUZ24" s="83"/>
      <c r="RVA24" s="83"/>
      <c r="RVB24" s="83"/>
      <c r="RVC24" s="83"/>
      <c r="RVD24" s="83"/>
      <c r="RVE24" s="83"/>
      <c r="RVF24" s="83"/>
      <c r="RVG24" s="83"/>
      <c r="RVH24" s="83"/>
      <c r="RVI24" s="83"/>
      <c r="RVJ24" s="83"/>
      <c r="RVK24" s="83"/>
      <c r="RVL24" s="83"/>
      <c r="RVM24" s="83"/>
      <c r="RVN24" s="83"/>
      <c r="RVO24" s="83"/>
      <c r="RVP24" s="83"/>
      <c r="RVQ24" s="83"/>
      <c r="RVR24" s="83"/>
      <c r="RVS24" s="83"/>
      <c r="RVT24" s="83"/>
      <c r="RVU24" s="83"/>
      <c r="RVV24" s="83"/>
      <c r="RVW24" s="83"/>
      <c r="RVX24" s="83"/>
      <c r="RVY24" s="83"/>
      <c r="RVZ24" s="83"/>
      <c r="RWA24" s="83"/>
      <c r="RWB24" s="83"/>
      <c r="RWC24" s="83"/>
      <c r="RWD24" s="83"/>
      <c r="RWE24" s="83"/>
      <c r="RWF24" s="83"/>
      <c r="RWG24" s="83"/>
      <c r="RWH24" s="83"/>
      <c r="RWI24" s="83"/>
      <c r="RWJ24" s="83"/>
      <c r="RWK24" s="83"/>
      <c r="RWL24" s="83"/>
      <c r="RWM24" s="83"/>
      <c r="RWN24" s="83"/>
      <c r="RWO24" s="83"/>
      <c r="RWP24" s="83"/>
      <c r="RWQ24" s="83"/>
      <c r="RWR24" s="83"/>
      <c r="RWS24" s="83"/>
      <c r="RWT24" s="83"/>
      <c r="RWU24" s="83"/>
      <c r="RWV24" s="83"/>
      <c r="RWW24" s="83"/>
      <c r="RWX24" s="83"/>
      <c r="RWY24" s="83"/>
      <c r="RWZ24" s="83"/>
      <c r="RXA24" s="83"/>
      <c r="RXB24" s="83"/>
      <c r="RXC24" s="83"/>
      <c r="RXD24" s="83"/>
      <c r="RXE24" s="83"/>
      <c r="RXF24" s="83"/>
      <c r="RXG24" s="83"/>
      <c r="RXH24" s="83"/>
      <c r="RXI24" s="83"/>
      <c r="RXJ24" s="83"/>
      <c r="RXK24" s="83"/>
      <c r="RXL24" s="83"/>
      <c r="RXM24" s="83"/>
      <c r="RXN24" s="83"/>
      <c r="RXO24" s="83"/>
      <c r="RXP24" s="83"/>
      <c r="RXQ24" s="83"/>
      <c r="RXR24" s="83"/>
      <c r="RXS24" s="83"/>
      <c r="RXT24" s="83"/>
      <c r="RXU24" s="83"/>
      <c r="RXV24" s="83"/>
      <c r="RXW24" s="83"/>
      <c r="RXX24" s="83"/>
      <c r="RXY24" s="83"/>
      <c r="RXZ24" s="83"/>
      <c r="RYA24" s="83"/>
      <c r="RYB24" s="83"/>
      <c r="RYC24" s="83"/>
      <c r="RYD24" s="83"/>
      <c r="RYE24" s="83"/>
      <c r="RYF24" s="83"/>
      <c r="RYG24" s="83"/>
      <c r="RYH24" s="83"/>
      <c r="RYI24" s="83"/>
      <c r="RYJ24" s="83"/>
      <c r="RYK24" s="83"/>
      <c r="RYL24" s="83"/>
      <c r="RYM24" s="83"/>
      <c r="RYN24" s="83"/>
      <c r="RYO24" s="83"/>
      <c r="RYP24" s="83"/>
      <c r="RYQ24" s="83"/>
      <c r="RYR24" s="83"/>
      <c r="RYS24" s="83"/>
      <c r="RYT24" s="83"/>
      <c r="RYU24" s="83"/>
      <c r="RYV24" s="83"/>
      <c r="RYW24" s="83"/>
      <c r="RYX24" s="83"/>
      <c r="RYY24" s="83"/>
      <c r="RYZ24" s="83"/>
      <c r="RZA24" s="83"/>
      <c r="RZB24" s="83"/>
      <c r="RZC24" s="83"/>
      <c r="RZD24" s="83"/>
      <c r="RZE24" s="83"/>
      <c r="RZF24" s="83"/>
      <c r="RZG24" s="83"/>
      <c r="RZH24" s="83"/>
      <c r="RZI24" s="83"/>
      <c r="RZJ24" s="83"/>
      <c r="RZK24" s="83"/>
      <c r="RZL24" s="83"/>
      <c r="RZM24" s="83"/>
      <c r="RZN24" s="83"/>
      <c r="RZO24" s="83"/>
      <c r="RZP24" s="83"/>
      <c r="RZQ24" s="83"/>
      <c r="RZR24" s="83"/>
      <c r="RZS24" s="83"/>
      <c r="RZT24" s="83"/>
      <c r="RZU24" s="83"/>
      <c r="RZV24" s="83"/>
      <c r="RZW24" s="83"/>
      <c r="RZX24" s="83"/>
      <c r="RZY24" s="83"/>
      <c r="RZZ24" s="83"/>
      <c r="SAA24" s="83"/>
      <c r="SAB24" s="83"/>
      <c r="SAC24" s="83"/>
      <c r="SAD24" s="83"/>
      <c r="SAE24" s="83"/>
      <c r="SAF24" s="83"/>
      <c r="SAG24" s="83"/>
      <c r="SAH24" s="83"/>
      <c r="SAI24" s="83"/>
      <c r="SAJ24" s="83"/>
      <c r="SAK24" s="83"/>
      <c r="SAL24" s="83"/>
      <c r="SAM24" s="83"/>
      <c r="SAN24" s="83"/>
      <c r="SAO24" s="83"/>
      <c r="SAP24" s="83"/>
      <c r="SAQ24" s="83"/>
      <c r="SAR24" s="83"/>
      <c r="SAS24" s="83"/>
      <c r="SAT24" s="83"/>
      <c r="SAU24" s="83"/>
      <c r="SAV24" s="83"/>
      <c r="SAW24" s="83"/>
      <c r="SAX24" s="83"/>
      <c r="SAY24" s="83"/>
      <c r="SAZ24" s="83"/>
      <c r="SBA24" s="83"/>
      <c r="SBB24" s="83"/>
      <c r="SBC24" s="83"/>
      <c r="SBD24" s="83"/>
      <c r="SBE24" s="83"/>
      <c r="SBF24" s="83"/>
      <c r="SBG24" s="83"/>
      <c r="SBH24" s="83"/>
      <c r="SBI24" s="83"/>
      <c r="SBJ24" s="83"/>
      <c r="SBK24" s="83"/>
      <c r="SBL24" s="83"/>
      <c r="SBM24" s="83"/>
      <c r="SBN24" s="83"/>
      <c r="SBO24" s="83"/>
      <c r="SBP24" s="83"/>
      <c r="SBQ24" s="83"/>
      <c r="SBR24" s="83"/>
      <c r="SBS24" s="83"/>
      <c r="SBT24" s="83"/>
      <c r="SBU24" s="83"/>
      <c r="SBV24" s="83"/>
      <c r="SBW24" s="83"/>
      <c r="SBX24" s="83"/>
      <c r="SBY24" s="83"/>
      <c r="SBZ24" s="83"/>
      <c r="SCA24" s="83"/>
      <c r="SCB24" s="83"/>
      <c r="SCC24" s="83"/>
      <c r="SCD24" s="83"/>
      <c r="SCE24" s="83"/>
      <c r="SCF24" s="83"/>
      <c r="SCG24" s="83"/>
      <c r="SCH24" s="83"/>
      <c r="SCI24" s="83"/>
      <c r="SCJ24" s="83"/>
      <c r="SCK24" s="83"/>
      <c r="SCL24" s="83"/>
      <c r="SCM24" s="83"/>
      <c r="SCN24" s="83"/>
      <c r="SCO24" s="83"/>
      <c r="SCP24" s="83"/>
      <c r="SCQ24" s="83"/>
      <c r="SCR24" s="83"/>
      <c r="SCS24" s="83"/>
      <c r="SCT24" s="83"/>
      <c r="SCU24" s="83"/>
      <c r="SCV24" s="83"/>
      <c r="SCW24" s="83"/>
      <c r="SCX24" s="83"/>
      <c r="SCY24" s="83"/>
      <c r="SCZ24" s="83"/>
      <c r="SDA24" s="83"/>
      <c r="SDB24" s="83"/>
      <c r="SDC24" s="83"/>
      <c r="SDD24" s="83"/>
      <c r="SDE24" s="83"/>
      <c r="SDF24" s="83"/>
      <c r="SDG24" s="83"/>
      <c r="SDH24" s="83"/>
      <c r="SDI24" s="83"/>
      <c r="SDJ24" s="83"/>
      <c r="SDK24" s="83"/>
      <c r="SDL24" s="83"/>
      <c r="SDM24" s="83"/>
      <c r="SDN24" s="83"/>
      <c r="SDO24" s="83"/>
      <c r="SDP24" s="83"/>
      <c r="SDQ24" s="83"/>
      <c r="SDR24" s="83"/>
      <c r="SDS24" s="83"/>
      <c r="SDT24" s="83"/>
      <c r="SDU24" s="83"/>
      <c r="SDV24" s="83"/>
      <c r="SDW24" s="83"/>
      <c r="SDX24" s="83"/>
      <c r="SDY24" s="83"/>
      <c r="SDZ24" s="83"/>
      <c r="SEA24" s="83"/>
      <c r="SEB24" s="83"/>
      <c r="SEC24" s="83"/>
      <c r="SED24" s="83"/>
      <c r="SEE24" s="83"/>
      <c r="SEF24" s="83"/>
      <c r="SEG24" s="83"/>
      <c r="SEH24" s="83"/>
      <c r="SEI24" s="83"/>
      <c r="SEJ24" s="83"/>
      <c r="SEK24" s="83"/>
      <c r="SEL24" s="83"/>
      <c r="SEM24" s="83"/>
      <c r="SEN24" s="83"/>
      <c r="SEO24" s="83"/>
      <c r="SEP24" s="83"/>
      <c r="SEQ24" s="83"/>
      <c r="SER24" s="83"/>
      <c r="SES24" s="83"/>
      <c r="SET24" s="83"/>
      <c r="SEU24" s="83"/>
      <c r="SEV24" s="83"/>
      <c r="SEW24" s="83"/>
      <c r="SEX24" s="83"/>
      <c r="SEY24" s="83"/>
      <c r="SEZ24" s="83"/>
      <c r="SFA24" s="83"/>
      <c r="SFB24" s="83"/>
      <c r="SFC24" s="83"/>
      <c r="SFD24" s="83"/>
      <c r="SFE24" s="83"/>
      <c r="SFF24" s="83"/>
      <c r="SFG24" s="83"/>
      <c r="SFH24" s="83"/>
      <c r="SFI24" s="83"/>
      <c r="SFJ24" s="83"/>
      <c r="SFK24" s="83"/>
      <c r="SFL24" s="83"/>
      <c r="SFM24" s="83"/>
      <c r="SFN24" s="83"/>
      <c r="SFO24" s="83"/>
      <c r="SFP24" s="83"/>
      <c r="SFQ24" s="83"/>
      <c r="SFR24" s="83"/>
      <c r="SFS24" s="83"/>
      <c r="SFT24" s="83"/>
      <c r="SFU24" s="83"/>
      <c r="SFV24" s="83"/>
      <c r="SFW24" s="83"/>
      <c r="SFX24" s="83"/>
      <c r="SFY24" s="83"/>
      <c r="SFZ24" s="83"/>
      <c r="SGA24" s="83"/>
      <c r="SGB24" s="83"/>
      <c r="SGC24" s="83"/>
      <c r="SGD24" s="83"/>
      <c r="SGE24" s="83"/>
      <c r="SGF24" s="83"/>
      <c r="SGG24" s="83"/>
      <c r="SGH24" s="83"/>
      <c r="SGI24" s="83"/>
      <c r="SGJ24" s="83"/>
      <c r="SGK24" s="83"/>
      <c r="SGL24" s="83"/>
      <c r="SGM24" s="83"/>
      <c r="SGN24" s="83"/>
      <c r="SGO24" s="83"/>
      <c r="SGP24" s="83"/>
      <c r="SGQ24" s="83"/>
      <c r="SGR24" s="83"/>
      <c r="SGS24" s="83"/>
      <c r="SGT24" s="83"/>
      <c r="SGU24" s="83"/>
      <c r="SGV24" s="83"/>
      <c r="SGW24" s="83"/>
      <c r="SGX24" s="83"/>
      <c r="SGY24" s="83"/>
      <c r="SGZ24" s="83"/>
      <c r="SHA24" s="83"/>
      <c r="SHB24" s="83"/>
      <c r="SHC24" s="83"/>
      <c r="SHD24" s="83"/>
      <c r="SHE24" s="83"/>
      <c r="SHF24" s="83"/>
      <c r="SHG24" s="83"/>
      <c r="SHH24" s="83"/>
      <c r="SHI24" s="83"/>
      <c r="SHJ24" s="83"/>
      <c r="SHK24" s="83"/>
      <c r="SHL24" s="83"/>
      <c r="SHM24" s="83"/>
      <c r="SHN24" s="83"/>
      <c r="SHO24" s="83"/>
      <c r="SHP24" s="83"/>
      <c r="SHQ24" s="83"/>
      <c r="SHR24" s="83"/>
      <c r="SHS24" s="83"/>
      <c r="SHT24" s="83"/>
      <c r="SHU24" s="83"/>
      <c r="SHV24" s="83"/>
      <c r="SHW24" s="83"/>
      <c r="SHX24" s="83"/>
      <c r="SHY24" s="83"/>
      <c r="SHZ24" s="83"/>
      <c r="SIA24" s="83"/>
      <c r="SIB24" s="83"/>
      <c r="SIC24" s="83"/>
      <c r="SID24" s="83"/>
      <c r="SIE24" s="83"/>
      <c r="SIF24" s="83"/>
      <c r="SIG24" s="83"/>
      <c r="SIH24" s="83"/>
      <c r="SII24" s="83"/>
      <c r="SIJ24" s="83"/>
      <c r="SIK24" s="83"/>
      <c r="SIL24" s="83"/>
      <c r="SIM24" s="83"/>
      <c r="SIN24" s="83"/>
      <c r="SIO24" s="83"/>
      <c r="SIP24" s="83"/>
      <c r="SIQ24" s="83"/>
      <c r="SIR24" s="83"/>
      <c r="SIS24" s="83"/>
      <c r="SIT24" s="83"/>
      <c r="SIU24" s="83"/>
      <c r="SIV24" s="83"/>
      <c r="SIW24" s="83"/>
      <c r="SIX24" s="83"/>
      <c r="SIY24" s="83"/>
      <c r="SIZ24" s="83"/>
      <c r="SJA24" s="83"/>
      <c r="SJB24" s="83"/>
      <c r="SJC24" s="83"/>
      <c r="SJD24" s="83"/>
      <c r="SJE24" s="83"/>
      <c r="SJF24" s="83"/>
      <c r="SJG24" s="83"/>
      <c r="SJH24" s="83"/>
      <c r="SJI24" s="83"/>
      <c r="SJJ24" s="83"/>
      <c r="SJK24" s="83"/>
      <c r="SJL24" s="83"/>
      <c r="SJM24" s="83"/>
      <c r="SJN24" s="83"/>
      <c r="SJO24" s="83"/>
      <c r="SJP24" s="83"/>
      <c r="SJQ24" s="83"/>
      <c r="SJR24" s="83"/>
      <c r="SJS24" s="83"/>
      <c r="SJT24" s="83"/>
      <c r="SJU24" s="83"/>
      <c r="SJV24" s="83"/>
      <c r="SJW24" s="83"/>
      <c r="SJX24" s="83"/>
      <c r="SJY24" s="83"/>
      <c r="SJZ24" s="83"/>
      <c r="SKA24" s="83"/>
      <c r="SKB24" s="83"/>
      <c r="SKC24" s="83"/>
      <c r="SKD24" s="83"/>
      <c r="SKE24" s="83"/>
      <c r="SKF24" s="83"/>
      <c r="SKG24" s="83"/>
      <c r="SKH24" s="83"/>
      <c r="SKI24" s="83"/>
      <c r="SKJ24" s="83"/>
      <c r="SKK24" s="83"/>
      <c r="SKL24" s="83"/>
      <c r="SKM24" s="83"/>
      <c r="SKN24" s="83"/>
      <c r="SKO24" s="83"/>
      <c r="SKP24" s="83"/>
      <c r="SKQ24" s="83"/>
      <c r="SKR24" s="83"/>
      <c r="SKS24" s="83"/>
      <c r="SKT24" s="83"/>
      <c r="SKU24" s="83"/>
      <c r="SKV24" s="83"/>
      <c r="SKW24" s="83"/>
      <c r="SKX24" s="83"/>
      <c r="SKY24" s="83"/>
      <c r="SKZ24" s="83"/>
      <c r="SLA24" s="83"/>
      <c r="SLB24" s="83"/>
      <c r="SLC24" s="83"/>
      <c r="SLD24" s="83"/>
      <c r="SLE24" s="83"/>
      <c r="SLF24" s="83"/>
      <c r="SLG24" s="83"/>
      <c r="SLH24" s="83"/>
      <c r="SLI24" s="83"/>
      <c r="SLJ24" s="83"/>
      <c r="SLK24" s="83"/>
      <c r="SLL24" s="83"/>
      <c r="SLM24" s="83"/>
      <c r="SLN24" s="83"/>
      <c r="SLO24" s="83"/>
      <c r="SLP24" s="83"/>
      <c r="SLQ24" s="83"/>
      <c r="SLR24" s="83"/>
      <c r="SLS24" s="83"/>
      <c r="SLT24" s="83"/>
      <c r="SLU24" s="83"/>
      <c r="SLV24" s="83"/>
      <c r="SLW24" s="83"/>
      <c r="SLX24" s="83"/>
      <c r="SLY24" s="83"/>
      <c r="SLZ24" s="83"/>
      <c r="SMA24" s="83"/>
      <c r="SMB24" s="83"/>
      <c r="SMC24" s="83"/>
      <c r="SMD24" s="83"/>
      <c r="SME24" s="83"/>
      <c r="SMF24" s="83"/>
      <c r="SMG24" s="83"/>
      <c r="SMH24" s="83"/>
      <c r="SMI24" s="83"/>
      <c r="SMJ24" s="83"/>
      <c r="SMK24" s="83"/>
      <c r="SML24" s="83"/>
      <c r="SMM24" s="83"/>
      <c r="SMN24" s="83"/>
      <c r="SMO24" s="83"/>
      <c r="SMP24" s="83"/>
      <c r="SMQ24" s="83"/>
      <c r="SMR24" s="83"/>
      <c r="SMS24" s="83"/>
      <c r="SMT24" s="83"/>
      <c r="SMU24" s="83"/>
      <c r="SMV24" s="83"/>
      <c r="SMW24" s="83"/>
      <c r="SMX24" s="83"/>
      <c r="SMY24" s="83"/>
      <c r="SMZ24" s="83"/>
      <c r="SNA24" s="83"/>
      <c r="SNB24" s="83"/>
      <c r="SNC24" s="83"/>
      <c r="SND24" s="83"/>
      <c r="SNE24" s="83"/>
      <c r="SNF24" s="83"/>
      <c r="SNG24" s="83"/>
      <c r="SNH24" s="83"/>
      <c r="SNI24" s="83"/>
      <c r="SNJ24" s="83"/>
      <c r="SNK24" s="83"/>
      <c r="SNL24" s="83"/>
      <c r="SNM24" s="83"/>
      <c r="SNN24" s="83"/>
      <c r="SNO24" s="83"/>
      <c r="SNP24" s="83"/>
      <c r="SNQ24" s="83"/>
      <c r="SNR24" s="83"/>
      <c r="SNS24" s="83"/>
      <c r="SNT24" s="83"/>
      <c r="SNU24" s="83"/>
      <c r="SNV24" s="83"/>
      <c r="SNW24" s="83"/>
      <c r="SNX24" s="83"/>
      <c r="SNY24" s="83"/>
      <c r="SNZ24" s="83"/>
      <c r="SOA24" s="83"/>
      <c r="SOB24" s="83"/>
      <c r="SOC24" s="83"/>
      <c r="SOD24" s="83"/>
      <c r="SOE24" s="83"/>
      <c r="SOF24" s="83"/>
      <c r="SOG24" s="83"/>
      <c r="SOH24" s="83"/>
      <c r="SOI24" s="83"/>
      <c r="SOJ24" s="83"/>
      <c r="SOK24" s="83"/>
      <c r="SOL24" s="83"/>
      <c r="SOM24" s="83"/>
      <c r="SON24" s="83"/>
      <c r="SOO24" s="83"/>
      <c r="SOP24" s="83"/>
      <c r="SOQ24" s="83"/>
      <c r="SOR24" s="83"/>
      <c r="SOS24" s="83"/>
      <c r="SOT24" s="83"/>
      <c r="SOU24" s="83"/>
      <c r="SOV24" s="83"/>
      <c r="SOW24" s="83"/>
      <c r="SOX24" s="83"/>
      <c r="SOY24" s="83"/>
      <c r="SOZ24" s="83"/>
      <c r="SPA24" s="83"/>
      <c r="SPB24" s="83"/>
      <c r="SPC24" s="83"/>
      <c r="SPD24" s="83"/>
      <c r="SPE24" s="83"/>
      <c r="SPF24" s="83"/>
      <c r="SPG24" s="83"/>
      <c r="SPH24" s="83"/>
      <c r="SPI24" s="83"/>
      <c r="SPJ24" s="83"/>
      <c r="SPK24" s="83"/>
      <c r="SPL24" s="83"/>
      <c r="SPM24" s="83"/>
      <c r="SPN24" s="83"/>
      <c r="SPO24" s="83"/>
      <c r="SPP24" s="83"/>
      <c r="SPQ24" s="83"/>
      <c r="SPR24" s="83"/>
      <c r="SPS24" s="83"/>
      <c r="SPT24" s="83"/>
      <c r="SPU24" s="83"/>
      <c r="SPV24" s="83"/>
      <c r="SPW24" s="83"/>
      <c r="SPX24" s="83"/>
      <c r="SPY24" s="83"/>
      <c r="SPZ24" s="83"/>
      <c r="SQA24" s="83"/>
      <c r="SQB24" s="83"/>
      <c r="SQC24" s="83"/>
      <c r="SQD24" s="83"/>
      <c r="SQE24" s="83"/>
      <c r="SQF24" s="83"/>
      <c r="SQG24" s="83"/>
      <c r="SQH24" s="83"/>
      <c r="SQI24" s="83"/>
      <c r="SQJ24" s="83"/>
      <c r="SQK24" s="83"/>
      <c r="SQL24" s="83"/>
      <c r="SQM24" s="83"/>
      <c r="SQN24" s="83"/>
      <c r="SQO24" s="83"/>
      <c r="SQP24" s="83"/>
      <c r="SQQ24" s="83"/>
      <c r="SQR24" s="83"/>
      <c r="SQS24" s="83"/>
      <c r="SQT24" s="83"/>
      <c r="SQU24" s="83"/>
      <c r="SQV24" s="83"/>
      <c r="SQW24" s="83"/>
      <c r="SQX24" s="83"/>
      <c r="SQY24" s="83"/>
      <c r="SQZ24" s="83"/>
      <c r="SRA24" s="83"/>
      <c r="SRB24" s="83"/>
      <c r="SRC24" s="83"/>
      <c r="SRD24" s="83"/>
      <c r="SRE24" s="83"/>
      <c r="SRF24" s="83"/>
      <c r="SRG24" s="83"/>
      <c r="SRH24" s="83"/>
      <c r="SRI24" s="83"/>
      <c r="SRJ24" s="83"/>
      <c r="SRK24" s="83"/>
      <c r="SRL24" s="83"/>
      <c r="SRM24" s="83"/>
      <c r="SRN24" s="83"/>
      <c r="SRO24" s="83"/>
      <c r="SRP24" s="83"/>
      <c r="SRQ24" s="83"/>
      <c r="SRR24" s="83"/>
      <c r="SRS24" s="83"/>
      <c r="SRT24" s="83"/>
      <c r="SRU24" s="83"/>
      <c r="SRV24" s="83"/>
      <c r="SRW24" s="83"/>
      <c r="SRX24" s="83"/>
      <c r="SRY24" s="83"/>
      <c r="SRZ24" s="83"/>
      <c r="SSA24" s="83"/>
      <c r="SSB24" s="83"/>
      <c r="SSC24" s="83"/>
      <c r="SSD24" s="83"/>
      <c r="SSE24" s="83"/>
      <c r="SSF24" s="83"/>
      <c r="SSG24" s="83"/>
      <c r="SSH24" s="83"/>
      <c r="SSI24" s="83"/>
      <c r="SSJ24" s="83"/>
      <c r="SSK24" s="83"/>
      <c r="SSL24" s="83"/>
      <c r="SSM24" s="83"/>
      <c r="SSN24" s="83"/>
      <c r="SSO24" s="83"/>
      <c r="SSP24" s="83"/>
      <c r="SSQ24" s="83"/>
      <c r="SSR24" s="83"/>
      <c r="SSS24" s="83"/>
      <c r="SST24" s="83"/>
      <c r="SSU24" s="83"/>
      <c r="SSV24" s="83"/>
      <c r="SSW24" s="83"/>
      <c r="SSX24" s="83"/>
      <c r="SSY24" s="83"/>
      <c r="SSZ24" s="83"/>
      <c r="STA24" s="83"/>
      <c r="STB24" s="83"/>
      <c r="STC24" s="83"/>
      <c r="STD24" s="83"/>
      <c r="STE24" s="83"/>
      <c r="STF24" s="83"/>
      <c r="STG24" s="83"/>
      <c r="STH24" s="83"/>
      <c r="STI24" s="83"/>
      <c r="STJ24" s="83"/>
      <c r="STK24" s="83"/>
      <c r="STL24" s="83"/>
      <c r="STM24" s="83"/>
      <c r="STN24" s="83"/>
      <c r="STO24" s="83"/>
      <c r="STP24" s="83"/>
      <c r="STQ24" s="83"/>
      <c r="STR24" s="83"/>
      <c r="STS24" s="83"/>
      <c r="STT24" s="83"/>
      <c r="STU24" s="83"/>
      <c r="STV24" s="83"/>
      <c r="STW24" s="83"/>
      <c r="STX24" s="83"/>
      <c r="STY24" s="83"/>
      <c r="STZ24" s="83"/>
      <c r="SUA24" s="83"/>
      <c r="SUB24" s="83"/>
      <c r="SUC24" s="83"/>
      <c r="SUD24" s="83"/>
      <c r="SUE24" s="83"/>
      <c r="SUF24" s="83"/>
      <c r="SUG24" s="83"/>
      <c r="SUH24" s="83"/>
      <c r="SUI24" s="83"/>
      <c r="SUJ24" s="83"/>
      <c r="SUK24" s="83"/>
      <c r="SUL24" s="83"/>
      <c r="SUM24" s="83"/>
      <c r="SUN24" s="83"/>
      <c r="SUO24" s="83"/>
      <c r="SUP24" s="83"/>
      <c r="SUQ24" s="83"/>
      <c r="SUR24" s="83"/>
      <c r="SUS24" s="83"/>
      <c r="SUT24" s="83"/>
      <c r="SUU24" s="83"/>
      <c r="SUV24" s="83"/>
      <c r="SUW24" s="83"/>
      <c r="SUX24" s="83"/>
      <c r="SUY24" s="83"/>
      <c r="SUZ24" s="83"/>
      <c r="SVA24" s="83"/>
      <c r="SVB24" s="83"/>
      <c r="SVC24" s="83"/>
      <c r="SVD24" s="83"/>
      <c r="SVE24" s="83"/>
      <c r="SVF24" s="83"/>
      <c r="SVG24" s="83"/>
      <c r="SVH24" s="83"/>
      <c r="SVI24" s="83"/>
      <c r="SVJ24" s="83"/>
      <c r="SVK24" s="83"/>
      <c r="SVL24" s="83"/>
      <c r="SVM24" s="83"/>
      <c r="SVN24" s="83"/>
      <c r="SVO24" s="83"/>
      <c r="SVP24" s="83"/>
      <c r="SVQ24" s="83"/>
      <c r="SVR24" s="83"/>
      <c r="SVS24" s="83"/>
      <c r="SVT24" s="83"/>
      <c r="SVU24" s="83"/>
      <c r="SVV24" s="83"/>
      <c r="SVW24" s="83"/>
      <c r="SVX24" s="83"/>
      <c r="SVY24" s="83"/>
      <c r="SVZ24" s="83"/>
      <c r="SWA24" s="83"/>
      <c r="SWB24" s="83"/>
      <c r="SWC24" s="83"/>
      <c r="SWD24" s="83"/>
      <c r="SWE24" s="83"/>
      <c r="SWF24" s="83"/>
      <c r="SWG24" s="83"/>
      <c r="SWH24" s="83"/>
      <c r="SWI24" s="83"/>
      <c r="SWJ24" s="83"/>
      <c r="SWK24" s="83"/>
      <c r="SWL24" s="83"/>
      <c r="SWM24" s="83"/>
      <c r="SWN24" s="83"/>
      <c r="SWO24" s="83"/>
      <c r="SWP24" s="83"/>
      <c r="SWQ24" s="83"/>
      <c r="SWR24" s="83"/>
      <c r="SWS24" s="83"/>
      <c r="SWT24" s="83"/>
      <c r="SWU24" s="83"/>
      <c r="SWV24" s="83"/>
      <c r="SWW24" s="83"/>
      <c r="SWX24" s="83"/>
      <c r="SWY24" s="83"/>
      <c r="SWZ24" s="83"/>
      <c r="SXA24" s="83"/>
      <c r="SXB24" s="83"/>
      <c r="SXC24" s="83"/>
      <c r="SXD24" s="83"/>
      <c r="SXE24" s="83"/>
      <c r="SXF24" s="83"/>
      <c r="SXG24" s="83"/>
      <c r="SXH24" s="83"/>
      <c r="SXI24" s="83"/>
      <c r="SXJ24" s="83"/>
      <c r="SXK24" s="83"/>
      <c r="SXL24" s="83"/>
      <c r="SXM24" s="83"/>
      <c r="SXN24" s="83"/>
      <c r="SXO24" s="83"/>
      <c r="SXP24" s="83"/>
      <c r="SXQ24" s="83"/>
      <c r="SXR24" s="83"/>
      <c r="SXS24" s="83"/>
      <c r="SXT24" s="83"/>
      <c r="SXU24" s="83"/>
      <c r="SXV24" s="83"/>
      <c r="SXW24" s="83"/>
      <c r="SXX24" s="83"/>
      <c r="SXY24" s="83"/>
      <c r="SXZ24" s="83"/>
      <c r="SYA24" s="83"/>
      <c r="SYB24" s="83"/>
      <c r="SYC24" s="83"/>
      <c r="SYD24" s="83"/>
      <c r="SYE24" s="83"/>
      <c r="SYF24" s="83"/>
      <c r="SYG24" s="83"/>
      <c r="SYH24" s="83"/>
      <c r="SYI24" s="83"/>
      <c r="SYJ24" s="83"/>
      <c r="SYK24" s="83"/>
      <c r="SYL24" s="83"/>
      <c r="SYM24" s="83"/>
      <c r="SYN24" s="83"/>
      <c r="SYO24" s="83"/>
      <c r="SYP24" s="83"/>
      <c r="SYQ24" s="83"/>
      <c r="SYR24" s="83"/>
      <c r="SYS24" s="83"/>
      <c r="SYT24" s="83"/>
      <c r="SYU24" s="83"/>
      <c r="SYV24" s="83"/>
      <c r="SYW24" s="83"/>
      <c r="SYX24" s="83"/>
      <c r="SYY24" s="83"/>
      <c r="SYZ24" s="83"/>
      <c r="SZA24" s="83"/>
      <c r="SZB24" s="83"/>
      <c r="SZC24" s="83"/>
      <c r="SZD24" s="83"/>
      <c r="SZE24" s="83"/>
      <c r="SZF24" s="83"/>
      <c r="SZG24" s="83"/>
      <c r="SZH24" s="83"/>
      <c r="SZI24" s="83"/>
      <c r="SZJ24" s="83"/>
      <c r="SZK24" s="83"/>
      <c r="SZL24" s="83"/>
      <c r="SZM24" s="83"/>
      <c r="SZN24" s="83"/>
      <c r="SZO24" s="83"/>
      <c r="SZP24" s="83"/>
      <c r="SZQ24" s="83"/>
      <c r="SZR24" s="83"/>
      <c r="SZS24" s="83"/>
      <c r="SZT24" s="83"/>
      <c r="SZU24" s="83"/>
      <c r="SZV24" s="83"/>
      <c r="SZW24" s="83"/>
      <c r="SZX24" s="83"/>
      <c r="SZY24" s="83"/>
      <c r="SZZ24" s="83"/>
      <c r="TAA24" s="83"/>
      <c r="TAB24" s="83"/>
      <c r="TAC24" s="83"/>
      <c r="TAD24" s="83"/>
      <c r="TAE24" s="83"/>
      <c r="TAF24" s="83"/>
      <c r="TAG24" s="83"/>
      <c r="TAH24" s="83"/>
      <c r="TAI24" s="83"/>
      <c r="TAJ24" s="83"/>
      <c r="TAK24" s="83"/>
      <c r="TAL24" s="83"/>
      <c r="TAM24" s="83"/>
      <c r="TAN24" s="83"/>
      <c r="TAO24" s="83"/>
      <c r="TAP24" s="83"/>
      <c r="TAQ24" s="83"/>
      <c r="TAR24" s="83"/>
      <c r="TAS24" s="83"/>
      <c r="TAT24" s="83"/>
      <c r="TAU24" s="83"/>
      <c r="TAV24" s="83"/>
      <c r="TAW24" s="83"/>
      <c r="TAX24" s="83"/>
      <c r="TAY24" s="83"/>
      <c r="TAZ24" s="83"/>
      <c r="TBA24" s="83"/>
      <c r="TBB24" s="83"/>
      <c r="TBC24" s="83"/>
      <c r="TBD24" s="83"/>
      <c r="TBE24" s="83"/>
      <c r="TBF24" s="83"/>
      <c r="TBG24" s="83"/>
      <c r="TBH24" s="83"/>
      <c r="TBI24" s="83"/>
      <c r="TBJ24" s="83"/>
      <c r="TBK24" s="83"/>
      <c r="TBL24" s="83"/>
      <c r="TBM24" s="83"/>
      <c r="TBN24" s="83"/>
      <c r="TBO24" s="83"/>
      <c r="TBP24" s="83"/>
      <c r="TBQ24" s="83"/>
      <c r="TBR24" s="83"/>
      <c r="TBS24" s="83"/>
      <c r="TBT24" s="83"/>
      <c r="TBU24" s="83"/>
      <c r="TBV24" s="83"/>
      <c r="TBW24" s="83"/>
      <c r="TBX24" s="83"/>
      <c r="TBY24" s="83"/>
      <c r="TBZ24" s="83"/>
      <c r="TCA24" s="83"/>
      <c r="TCB24" s="83"/>
      <c r="TCC24" s="83"/>
      <c r="TCD24" s="83"/>
      <c r="TCE24" s="83"/>
      <c r="TCF24" s="83"/>
      <c r="TCG24" s="83"/>
      <c r="TCH24" s="83"/>
      <c r="TCI24" s="83"/>
      <c r="TCJ24" s="83"/>
      <c r="TCK24" s="83"/>
      <c r="TCL24" s="83"/>
      <c r="TCM24" s="83"/>
      <c r="TCN24" s="83"/>
      <c r="TCO24" s="83"/>
      <c r="TCP24" s="83"/>
      <c r="TCQ24" s="83"/>
      <c r="TCR24" s="83"/>
      <c r="TCS24" s="83"/>
      <c r="TCT24" s="83"/>
      <c r="TCU24" s="83"/>
      <c r="TCV24" s="83"/>
      <c r="TCW24" s="83"/>
      <c r="TCX24" s="83"/>
      <c r="TCY24" s="83"/>
      <c r="TCZ24" s="83"/>
      <c r="TDA24" s="83"/>
      <c r="TDB24" s="83"/>
      <c r="TDC24" s="83"/>
      <c r="TDD24" s="83"/>
      <c r="TDE24" s="83"/>
      <c r="TDF24" s="83"/>
      <c r="TDG24" s="83"/>
      <c r="TDH24" s="83"/>
      <c r="TDI24" s="83"/>
      <c r="TDJ24" s="83"/>
      <c r="TDK24" s="83"/>
      <c r="TDL24" s="83"/>
      <c r="TDM24" s="83"/>
      <c r="TDN24" s="83"/>
      <c r="TDO24" s="83"/>
      <c r="TDP24" s="83"/>
      <c r="TDQ24" s="83"/>
      <c r="TDR24" s="83"/>
      <c r="TDS24" s="83"/>
      <c r="TDT24" s="83"/>
      <c r="TDU24" s="83"/>
      <c r="TDV24" s="83"/>
      <c r="TDW24" s="83"/>
      <c r="TDX24" s="83"/>
      <c r="TDY24" s="83"/>
      <c r="TDZ24" s="83"/>
      <c r="TEA24" s="83"/>
      <c r="TEB24" s="83"/>
      <c r="TEC24" s="83"/>
      <c r="TED24" s="83"/>
      <c r="TEE24" s="83"/>
      <c r="TEF24" s="83"/>
      <c r="TEG24" s="83"/>
      <c r="TEH24" s="83"/>
      <c r="TEI24" s="83"/>
      <c r="TEJ24" s="83"/>
      <c r="TEK24" s="83"/>
      <c r="TEL24" s="83"/>
      <c r="TEM24" s="83"/>
      <c r="TEN24" s="83"/>
      <c r="TEO24" s="83"/>
      <c r="TEP24" s="83"/>
      <c r="TEQ24" s="83"/>
      <c r="TER24" s="83"/>
      <c r="TES24" s="83"/>
      <c r="TET24" s="83"/>
      <c r="TEU24" s="83"/>
      <c r="TEV24" s="83"/>
      <c r="TEW24" s="83"/>
      <c r="TEX24" s="83"/>
      <c r="TEY24" s="83"/>
      <c r="TEZ24" s="83"/>
      <c r="TFA24" s="83"/>
      <c r="TFB24" s="83"/>
      <c r="TFC24" s="83"/>
      <c r="TFD24" s="83"/>
      <c r="TFE24" s="83"/>
      <c r="TFF24" s="83"/>
      <c r="TFG24" s="83"/>
      <c r="TFH24" s="83"/>
      <c r="TFI24" s="83"/>
      <c r="TFJ24" s="83"/>
      <c r="TFK24" s="83"/>
      <c r="TFL24" s="83"/>
      <c r="TFM24" s="83"/>
      <c r="TFN24" s="83"/>
      <c r="TFO24" s="83"/>
      <c r="TFP24" s="83"/>
      <c r="TFQ24" s="83"/>
      <c r="TFR24" s="83"/>
      <c r="TFS24" s="83"/>
      <c r="TFT24" s="83"/>
      <c r="TFU24" s="83"/>
      <c r="TFV24" s="83"/>
      <c r="TFW24" s="83"/>
      <c r="TFX24" s="83"/>
      <c r="TFY24" s="83"/>
      <c r="TFZ24" s="83"/>
      <c r="TGA24" s="83"/>
      <c r="TGB24" s="83"/>
      <c r="TGC24" s="83"/>
      <c r="TGD24" s="83"/>
      <c r="TGE24" s="83"/>
      <c r="TGF24" s="83"/>
      <c r="TGG24" s="83"/>
      <c r="TGH24" s="83"/>
      <c r="TGI24" s="83"/>
      <c r="TGJ24" s="83"/>
      <c r="TGK24" s="83"/>
      <c r="TGL24" s="83"/>
      <c r="TGM24" s="83"/>
      <c r="TGN24" s="83"/>
      <c r="TGO24" s="83"/>
      <c r="TGP24" s="83"/>
      <c r="TGQ24" s="83"/>
      <c r="TGR24" s="83"/>
      <c r="TGS24" s="83"/>
      <c r="TGT24" s="83"/>
      <c r="TGU24" s="83"/>
      <c r="TGV24" s="83"/>
      <c r="TGW24" s="83"/>
      <c r="TGX24" s="83"/>
      <c r="TGY24" s="83"/>
      <c r="TGZ24" s="83"/>
      <c r="THA24" s="83"/>
      <c r="THB24" s="83"/>
      <c r="THC24" s="83"/>
      <c r="THD24" s="83"/>
      <c r="THE24" s="83"/>
      <c r="THF24" s="83"/>
      <c r="THG24" s="83"/>
      <c r="THH24" s="83"/>
      <c r="THI24" s="83"/>
      <c r="THJ24" s="83"/>
      <c r="THK24" s="83"/>
      <c r="THL24" s="83"/>
      <c r="THM24" s="83"/>
      <c r="THN24" s="83"/>
      <c r="THO24" s="83"/>
      <c r="THP24" s="83"/>
      <c r="THQ24" s="83"/>
      <c r="THR24" s="83"/>
      <c r="THS24" s="83"/>
      <c r="THT24" s="83"/>
      <c r="THU24" s="83"/>
      <c r="THV24" s="83"/>
      <c r="THW24" s="83"/>
      <c r="THX24" s="83"/>
      <c r="THY24" s="83"/>
      <c r="THZ24" s="83"/>
      <c r="TIA24" s="83"/>
      <c r="TIB24" s="83"/>
      <c r="TIC24" s="83"/>
      <c r="TID24" s="83"/>
      <c r="TIE24" s="83"/>
      <c r="TIF24" s="83"/>
      <c r="TIG24" s="83"/>
      <c r="TIH24" s="83"/>
      <c r="TII24" s="83"/>
      <c r="TIJ24" s="83"/>
      <c r="TIK24" s="83"/>
      <c r="TIL24" s="83"/>
      <c r="TIM24" s="83"/>
      <c r="TIN24" s="83"/>
      <c r="TIO24" s="83"/>
      <c r="TIP24" s="83"/>
      <c r="TIQ24" s="83"/>
      <c r="TIR24" s="83"/>
      <c r="TIS24" s="83"/>
      <c r="TIT24" s="83"/>
      <c r="TIU24" s="83"/>
      <c r="TIV24" s="83"/>
      <c r="TIW24" s="83"/>
      <c r="TIX24" s="83"/>
      <c r="TIY24" s="83"/>
      <c r="TIZ24" s="83"/>
      <c r="TJA24" s="83"/>
      <c r="TJB24" s="83"/>
      <c r="TJC24" s="83"/>
      <c r="TJD24" s="83"/>
      <c r="TJE24" s="83"/>
      <c r="TJF24" s="83"/>
      <c r="TJG24" s="83"/>
      <c r="TJH24" s="83"/>
      <c r="TJI24" s="83"/>
      <c r="TJJ24" s="83"/>
      <c r="TJK24" s="83"/>
      <c r="TJL24" s="83"/>
      <c r="TJM24" s="83"/>
      <c r="TJN24" s="83"/>
      <c r="TJO24" s="83"/>
      <c r="TJP24" s="83"/>
      <c r="TJQ24" s="83"/>
      <c r="TJR24" s="83"/>
      <c r="TJS24" s="83"/>
      <c r="TJT24" s="83"/>
      <c r="TJU24" s="83"/>
      <c r="TJV24" s="83"/>
      <c r="TJW24" s="83"/>
      <c r="TJX24" s="83"/>
      <c r="TJY24" s="83"/>
      <c r="TJZ24" s="83"/>
      <c r="TKA24" s="83"/>
      <c r="TKB24" s="83"/>
      <c r="TKC24" s="83"/>
      <c r="TKD24" s="83"/>
      <c r="TKE24" s="83"/>
      <c r="TKF24" s="83"/>
      <c r="TKG24" s="83"/>
      <c r="TKH24" s="83"/>
      <c r="TKI24" s="83"/>
      <c r="TKJ24" s="83"/>
      <c r="TKK24" s="83"/>
      <c r="TKL24" s="83"/>
      <c r="TKM24" s="83"/>
      <c r="TKN24" s="83"/>
      <c r="TKO24" s="83"/>
      <c r="TKP24" s="83"/>
      <c r="TKQ24" s="83"/>
      <c r="TKR24" s="83"/>
      <c r="TKS24" s="83"/>
      <c r="TKT24" s="83"/>
      <c r="TKU24" s="83"/>
      <c r="TKV24" s="83"/>
      <c r="TKW24" s="83"/>
      <c r="TKX24" s="83"/>
      <c r="TKY24" s="83"/>
      <c r="TKZ24" s="83"/>
      <c r="TLA24" s="83"/>
      <c r="TLB24" s="83"/>
      <c r="TLC24" s="83"/>
      <c r="TLD24" s="83"/>
      <c r="TLE24" s="83"/>
      <c r="TLF24" s="83"/>
      <c r="TLG24" s="83"/>
      <c r="TLH24" s="83"/>
      <c r="TLI24" s="83"/>
      <c r="TLJ24" s="83"/>
      <c r="TLK24" s="83"/>
      <c r="TLL24" s="83"/>
      <c r="TLM24" s="83"/>
      <c r="TLN24" s="83"/>
      <c r="TLO24" s="83"/>
      <c r="TLP24" s="83"/>
      <c r="TLQ24" s="83"/>
      <c r="TLR24" s="83"/>
      <c r="TLS24" s="83"/>
      <c r="TLT24" s="83"/>
      <c r="TLU24" s="83"/>
      <c r="TLV24" s="83"/>
      <c r="TLW24" s="83"/>
      <c r="TLX24" s="83"/>
      <c r="TLY24" s="83"/>
      <c r="TLZ24" s="83"/>
      <c r="TMA24" s="83"/>
      <c r="TMB24" s="83"/>
      <c r="TMC24" s="83"/>
      <c r="TMD24" s="83"/>
      <c r="TME24" s="83"/>
      <c r="TMF24" s="83"/>
      <c r="TMG24" s="83"/>
      <c r="TMH24" s="83"/>
      <c r="TMI24" s="83"/>
      <c r="TMJ24" s="83"/>
      <c r="TMK24" s="83"/>
      <c r="TML24" s="83"/>
      <c r="TMM24" s="83"/>
      <c r="TMN24" s="83"/>
      <c r="TMO24" s="83"/>
      <c r="TMP24" s="83"/>
      <c r="TMQ24" s="83"/>
      <c r="TMR24" s="83"/>
      <c r="TMS24" s="83"/>
      <c r="TMT24" s="83"/>
      <c r="TMU24" s="83"/>
      <c r="TMV24" s="83"/>
      <c r="TMW24" s="83"/>
      <c r="TMX24" s="83"/>
      <c r="TMY24" s="83"/>
      <c r="TMZ24" s="83"/>
      <c r="TNA24" s="83"/>
      <c r="TNB24" s="83"/>
      <c r="TNC24" s="83"/>
      <c r="TND24" s="83"/>
      <c r="TNE24" s="83"/>
      <c r="TNF24" s="83"/>
      <c r="TNG24" s="83"/>
      <c r="TNH24" s="83"/>
      <c r="TNI24" s="83"/>
      <c r="TNJ24" s="83"/>
      <c r="TNK24" s="83"/>
      <c r="TNL24" s="83"/>
      <c r="TNM24" s="83"/>
      <c r="TNN24" s="83"/>
      <c r="TNO24" s="83"/>
      <c r="TNP24" s="83"/>
      <c r="TNQ24" s="83"/>
      <c r="TNR24" s="83"/>
      <c r="TNS24" s="83"/>
      <c r="TNT24" s="83"/>
      <c r="TNU24" s="83"/>
      <c r="TNV24" s="83"/>
      <c r="TNW24" s="83"/>
      <c r="TNX24" s="83"/>
      <c r="TNY24" s="83"/>
      <c r="TNZ24" s="83"/>
      <c r="TOA24" s="83"/>
      <c r="TOB24" s="83"/>
      <c r="TOC24" s="83"/>
      <c r="TOD24" s="83"/>
      <c r="TOE24" s="83"/>
      <c r="TOF24" s="83"/>
      <c r="TOG24" s="83"/>
      <c r="TOH24" s="83"/>
      <c r="TOI24" s="83"/>
      <c r="TOJ24" s="83"/>
      <c r="TOK24" s="83"/>
      <c r="TOL24" s="83"/>
      <c r="TOM24" s="83"/>
      <c r="TON24" s="83"/>
      <c r="TOO24" s="83"/>
      <c r="TOP24" s="83"/>
      <c r="TOQ24" s="83"/>
      <c r="TOR24" s="83"/>
      <c r="TOS24" s="83"/>
      <c r="TOT24" s="83"/>
      <c r="TOU24" s="83"/>
      <c r="TOV24" s="83"/>
      <c r="TOW24" s="83"/>
      <c r="TOX24" s="83"/>
      <c r="TOY24" s="83"/>
      <c r="TOZ24" s="83"/>
      <c r="TPA24" s="83"/>
      <c r="TPB24" s="83"/>
      <c r="TPC24" s="83"/>
      <c r="TPD24" s="83"/>
      <c r="TPE24" s="83"/>
      <c r="TPF24" s="83"/>
      <c r="TPG24" s="83"/>
      <c r="TPH24" s="83"/>
      <c r="TPI24" s="83"/>
      <c r="TPJ24" s="83"/>
      <c r="TPK24" s="83"/>
      <c r="TPL24" s="83"/>
      <c r="TPM24" s="83"/>
      <c r="TPN24" s="83"/>
      <c r="TPO24" s="83"/>
      <c r="TPP24" s="83"/>
      <c r="TPQ24" s="83"/>
      <c r="TPR24" s="83"/>
      <c r="TPS24" s="83"/>
      <c r="TPT24" s="83"/>
      <c r="TPU24" s="83"/>
      <c r="TPV24" s="83"/>
      <c r="TPW24" s="83"/>
      <c r="TPX24" s="83"/>
      <c r="TPY24" s="83"/>
      <c r="TPZ24" s="83"/>
      <c r="TQA24" s="83"/>
      <c r="TQB24" s="83"/>
      <c r="TQC24" s="83"/>
      <c r="TQD24" s="83"/>
      <c r="TQE24" s="83"/>
      <c r="TQF24" s="83"/>
      <c r="TQG24" s="83"/>
      <c r="TQH24" s="83"/>
      <c r="TQI24" s="83"/>
      <c r="TQJ24" s="83"/>
      <c r="TQK24" s="83"/>
      <c r="TQL24" s="83"/>
      <c r="TQM24" s="83"/>
      <c r="TQN24" s="83"/>
      <c r="TQO24" s="83"/>
      <c r="TQP24" s="83"/>
      <c r="TQQ24" s="83"/>
      <c r="TQR24" s="83"/>
      <c r="TQS24" s="83"/>
      <c r="TQT24" s="83"/>
      <c r="TQU24" s="83"/>
      <c r="TQV24" s="83"/>
      <c r="TQW24" s="83"/>
      <c r="TQX24" s="83"/>
      <c r="TQY24" s="83"/>
      <c r="TQZ24" s="83"/>
      <c r="TRA24" s="83"/>
      <c r="TRB24" s="83"/>
      <c r="TRC24" s="83"/>
      <c r="TRD24" s="83"/>
      <c r="TRE24" s="83"/>
      <c r="TRF24" s="83"/>
      <c r="TRG24" s="83"/>
      <c r="TRH24" s="83"/>
      <c r="TRI24" s="83"/>
      <c r="TRJ24" s="83"/>
      <c r="TRK24" s="83"/>
      <c r="TRL24" s="83"/>
      <c r="TRM24" s="83"/>
      <c r="TRN24" s="83"/>
      <c r="TRO24" s="83"/>
      <c r="TRP24" s="83"/>
      <c r="TRQ24" s="83"/>
      <c r="TRR24" s="83"/>
      <c r="TRS24" s="83"/>
      <c r="TRT24" s="83"/>
      <c r="TRU24" s="83"/>
      <c r="TRV24" s="83"/>
      <c r="TRW24" s="83"/>
      <c r="TRX24" s="83"/>
      <c r="TRY24" s="83"/>
      <c r="TRZ24" s="83"/>
      <c r="TSA24" s="83"/>
      <c r="TSB24" s="83"/>
      <c r="TSC24" s="83"/>
      <c r="TSD24" s="83"/>
      <c r="TSE24" s="83"/>
      <c r="TSF24" s="83"/>
      <c r="TSG24" s="83"/>
      <c r="TSH24" s="83"/>
      <c r="TSI24" s="83"/>
      <c r="TSJ24" s="83"/>
      <c r="TSK24" s="83"/>
      <c r="TSL24" s="83"/>
      <c r="TSM24" s="83"/>
      <c r="TSN24" s="83"/>
      <c r="TSO24" s="83"/>
      <c r="TSP24" s="83"/>
      <c r="TSQ24" s="83"/>
      <c r="TSR24" s="83"/>
      <c r="TSS24" s="83"/>
      <c r="TST24" s="83"/>
      <c r="TSU24" s="83"/>
      <c r="TSV24" s="83"/>
      <c r="TSW24" s="83"/>
      <c r="TSX24" s="83"/>
      <c r="TSY24" s="83"/>
      <c r="TSZ24" s="83"/>
      <c r="TTA24" s="83"/>
      <c r="TTB24" s="83"/>
      <c r="TTC24" s="83"/>
      <c r="TTD24" s="83"/>
      <c r="TTE24" s="83"/>
      <c r="TTF24" s="83"/>
      <c r="TTG24" s="83"/>
      <c r="TTH24" s="83"/>
      <c r="TTI24" s="83"/>
      <c r="TTJ24" s="83"/>
      <c r="TTK24" s="83"/>
      <c r="TTL24" s="83"/>
      <c r="TTM24" s="83"/>
      <c r="TTN24" s="83"/>
      <c r="TTO24" s="83"/>
      <c r="TTP24" s="83"/>
      <c r="TTQ24" s="83"/>
      <c r="TTR24" s="83"/>
      <c r="TTS24" s="83"/>
      <c r="TTT24" s="83"/>
      <c r="TTU24" s="83"/>
      <c r="TTV24" s="83"/>
      <c r="TTW24" s="83"/>
      <c r="TTX24" s="83"/>
      <c r="TTY24" s="83"/>
      <c r="TTZ24" s="83"/>
      <c r="TUA24" s="83"/>
      <c r="TUB24" s="83"/>
      <c r="TUC24" s="83"/>
      <c r="TUD24" s="83"/>
      <c r="TUE24" s="83"/>
      <c r="TUF24" s="83"/>
      <c r="TUG24" s="83"/>
      <c r="TUH24" s="83"/>
      <c r="TUI24" s="83"/>
      <c r="TUJ24" s="83"/>
      <c r="TUK24" s="83"/>
      <c r="TUL24" s="83"/>
      <c r="TUM24" s="83"/>
      <c r="TUN24" s="83"/>
      <c r="TUO24" s="83"/>
      <c r="TUP24" s="83"/>
      <c r="TUQ24" s="83"/>
      <c r="TUR24" s="83"/>
      <c r="TUS24" s="83"/>
      <c r="TUT24" s="83"/>
      <c r="TUU24" s="83"/>
      <c r="TUV24" s="83"/>
      <c r="TUW24" s="83"/>
      <c r="TUX24" s="83"/>
      <c r="TUY24" s="83"/>
      <c r="TUZ24" s="83"/>
      <c r="TVA24" s="83"/>
      <c r="TVB24" s="83"/>
      <c r="TVC24" s="83"/>
      <c r="TVD24" s="83"/>
      <c r="TVE24" s="83"/>
      <c r="TVF24" s="83"/>
      <c r="TVG24" s="83"/>
      <c r="TVH24" s="83"/>
      <c r="TVI24" s="83"/>
      <c r="TVJ24" s="83"/>
      <c r="TVK24" s="83"/>
      <c r="TVL24" s="83"/>
      <c r="TVM24" s="83"/>
      <c r="TVN24" s="83"/>
      <c r="TVO24" s="83"/>
      <c r="TVP24" s="83"/>
      <c r="TVQ24" s="83"/>
      <c r="TVR24" s="83"/>
      <c r="TVS24" s="83"/>
      <c r="TVT24" s="83"/>
      <c r="TVU24" s="83"/>
      <c r="TVV24" s="83"/>
      <c r="TVW24" s="83"/>
      <c r="TVX24" s="83"/>
      <c r="TVY24" s="83"/>
      <c r="TVZ24" s="83"/>
      <c r="TWA24" s="83"/>
      <c r="TWB24" s="83"/>
      <c r="TWC24" s="83"/>
      <c r="TWD24" s="83"/>
      <c r="TWE24" s="83"/>
      <c r="TWF24" s="83"/>
      <c r="TWG24" s="83"/>
      <c r="TWH24" s="83"/>
      <c r="TWI24" s="83"/>
      <c r="TWJ24" s="83"/>
      <c r="TWK24" s="83"/>
      <c r="TWL24" s="83"/>
      <c r="TWM24" s="83"/>
      <c r="TWN24" s="83"/>
      <c r="TWO24" s="83"/>
      <c r="TWP24" s="83"/>
      <c r="TWQ24" s="83"/>
      <c r="TWR24" s="83"/>
      <c r="TWS24" s="83"/>
      <c r="TWT24" s="83"/>
      <c r="TWU24" s="83"/>
      <c r="TWV24" s="83"/>
      <c r="TWW24" s="83"/>
      <c r="TWX24" s="83"/>
      <c r="TWY24" s="83"/>
      <c r="TWZ24" s="83"/>
      <c r="TXA24" s="83"/>
      <c r="TXB24" s="83"/>
      <c r="TXC24" s="83"/>
      <c r="TXD24" s="83"/>
      <c r="TXE24" s="83"/>
      <c r="TXF24" s="83"/>
      <c r="TXG24" s="83"/>
      <c r="TXH24" s="83"/>
      <c r="TXI24" s="83"/>
      <c r="TXJ24" s="83"/>
      <c r="TXK24" s="83"/>
      <c r="TXL24" s="83"/>
      <c r="TXM24" s="83"/>
      <c r="TXN24" s="83"/>
      <c r="TXO24" s="83"/>
      <c r="TXP24" s="83"/>
      <c r="TXQ24" s="83"/>
      <c r="TXR24" s="83"/>
      <c r="TXS24" s="83"/>
      <c r="TXT24" s="83"/>
      <c r="TXU24" s="83"/>
      <c r="TXV24" s="83"/>
      <c r="TXW24" s="83"/>
      <c r="TXX24" s="83"/>
      <c r="TXY24" s="83"/>
      <c r="TXZ24" s="83"/>
      <c r="TYA24" s="83"/>
      <c r="TYB24" s="83"/>
      <c r="TYC24" s="83"/>
      <c r="TYD24" s="83"/>
      <c r="TYE24" s="83"/>
      <c r="TYF24" s="83"/>
      <c r="TYG24" s="83"/>
      <c r="TYH24" s="83"/>
      <c r="TYI24" s="83"/>
      <c r="TYJ24" s="83"/>
      <c r="TYK24" s="83"/>
      <c r="TYL24" s="83"/>
      <c r="TYM24" s="83"/>
      <c r="TYN24" s="83"/>
      <c r="TYO24" s="83"/>
      <c r="TYP24" s="83"/>
      <c r="TYQ24" s="83"/>
      <c r="TYR24" s="83"/>
      <c r="TYS24" s="83"/>
      <c r="TYT24" s="83"/>
      <c r="TYU24" s="83"/>
      <c r="TYV24" s="83"/>
      <c r="TYW24" s="83"/>
      <c r="TYX24" s="83"/>
      <c r="TYY24" s="83"/>
      <c r="TYZ24" s="83"/>
      <c r="TZA24" s="83"/>
      <c r="TZB24" s="83"/>
      <c r="TZC24" s="83"/>
      <c r="TZD24" s="83"/>
      <c r="TZE24" s="83"/>
      <c r="TZF24" s="83"/>
      <c r="TZG24" s="83"/>
      <c r="TZH24" s="83"/>
      <c r="TZI24" s="83"/>
      <c r="TZJ24" s="83"/>
      <c r="TZK24" s="83"/>
      <c r="TZL24" s="83"/>
      <c r="TZM24" s="83"/>
      <c r="TZN24" s="83"/>
      <c r="TZO24" s="83"/>
      <c r="TZP24" s="83"/>
      <c r="TZQ24" s="83"/>
      <c r="TZR24" s="83"/>
      <c r="TZS24" s="83"/>
      <c r="TZT24" s="83"/>
      <c r="TZU24" s="83"/>
      <c r="TZV24" s="83"/>
      <c r="TZW24" s="83"/>
      <c r="TZX24" s="83"/>
      <c r="TZY24" s="83"/>
      <c r="TZZ24" s="83"/>
      <c r="UAA24" s="83"/>
      <c r="UAB24" s="83"/>
      <c r="UAC24" s="83"/>
      <c r="UAD24" s="83"/>
      <c r="UAE24" s="83"/>
      <c r="UAF24" s="83"/>
      <c r="UAG24" s="83"/>
      <c r="UAH24" s="83"/>
      <c r="UAI24" s="83"/>
      <c r="UAJ24" s="83"/>
      <c r="UAK24" s="83"/>
      <c r="UAL24" s="83"/>
      <c r="UAM24" s="83"/>
      <c r="UAN24" s="83"/>
      <c r="UAO24" s="83"/>
      <c r="UAP24" s="83"/>
      <c r="UAQ24" s="83"/>
      <c r="UAR24" s="83"/>
      <c r="UAS24" s="83"/>
      <c r="UAT24" s="83"/>
      <c r="UAU24" s="83"/>
      <c r="UAV24" s="83"/>
      <c r="UAW24" s="83"/>
      <c r="UAX24" s="83"/>
      <c r="UAY24" s="83"/>
      <c r="UAZ24" s="83"/>
      <c r="UBA24" s="83"/>
      <c r="UBB24" s="83"/>
      <c r="UBC24" s="83"/>
      <c r="UBD24" s="83"/>
      <c r="UBE24" s="83"/>
      <c r="UBF24" s="83"/>
      <c r="UBG24" s="83"/>
      <c r="UBH24" s="83"/>
      <c r="UBI24" s="83"/>
      <c r="UBJ24" s="83"/>
      <c r="UBK24" s="83"/>
      <c r="UBL24" s="83"/>
      <c r="UBM24" s="83"/>
      <c r="UBN24" s="83"/>
      <c r="UBO24" s="83"/>
      <c r="UBP24" s="83"/>
      <c r="UBQ24" s="83"/>
      <c r="UBR24" s="83"/>
      <c r="UBS24" s="83"/>
      <c r="UBT24" s="83"/>
      <c r="UBU24" s="83"/>
      <c r="UBV24" s="83"/>
      <c r="UBW24" s="83"/>
      <c r="UBX24" s="83"/>
      <c r="UBY24" s="83"/>
      <c r="UBZ24" s="83"/>
      <c r="UCA24" s="83"/>
      <c r="UCB24" s="83"/>
      <c r="UCC24" s="83"/>
      <c r="UCD24" s="83"/>
      <c r="UCE24" s="83"/>
      <c r="UCF24" s="83"/>
      <c r="UCG24" s="83"/>
      <c r="UCH24" s="83"/>
      <c r="UCI24" s="83"/>
      <c r="UCJ24" s="83"/>
      <c r="UCK24" s="83"/>
      <c r="UCL24" s="83"/>
      <c r="UCM24" s="83"/>
      <c r="UCN24" s="83"/>
      <c r="UCO24" s="83"/>
      <c r="UCP24" s="83"/>
      <c r="UCQ24" s="83"/>
      <c r="UCR24" s="83"/>
      <c r="UCS24" s="83"/>
      <c r="UCT24" s="83"/>
      <c r="UCU24" s="83"/>
      <c r="UCV24" s="83"/>
      <c r="UCW24" s="83"/>
      <c r="UCX24" s="83"/>
      <c r="UCY24" s="83"/>
      <c r="UCZ24" s="83"/>
      <c r="UDA24" s="83"/>
      <c r="UDB24" s="83"/>
      <c r="UDC24" s="83"/>
      <c r="UDD24" s="83"/>
      <c r="UDE24" s="83"/>
      <c r="UDF24" s="83"/>
      <c r="UDG24" s="83"/>
      <c r="UDH24" s="83"/>
      <c r="UDI24" s="83"/>
      <c r="UDJ24" s="83"/>
      <c r="UDK24" s="83"/>
      <c r="UDL24" s="83"/>
      <c r="UDM24" s="83"/>
      <c r="UDN24" s="83"/>
      <c r="UDO24" s="83"/>
      <c r="UDP24" s="83"/>
      <c r="UDQ24" s="83"/>
      <c r="UDR24" s="83"/>
      <c r="UDS24" s="83"/>
      <c r="UDT24" s="83"/>
      <c r="UDU24" s="83"/>
      <c r="UDV24" s="83"/>
      <c r="UDW24" s="83"/>
      <c r="UDX24" s="83"/>
      <c r="UDY24" s="83"/>
      <c r="UDZ24" s="83"/>
      <c r="UEA24" s="83"/>
      <c r="UEB24" s="83"/>
      <c r="UEC24" s="83"/>
      <c r="UED24" s="83"/>
      <c r="UEE24" s="83"/>
      <c r="UEF24" s="83"/>
      <c r="UEG24" s="83"/>
      <c r="UEH24" s="83"/>
      <c r="UEI24" s="83"/>
      <c r="UEJ24" s="83"/>
      <c r="UEK24" s="83"/>
      <c r="UEL24" s="83"/>
      <c r="UEM24" s="83"/>
      <c r="UEN24" s="83"/>
      <c r="UEO24" s="83"/>
      <c r="UEP24" s="83"/>
      <c r="UEQ24" s="83"/>
      <c r="UER24" s="83"/>
      <c r="UES24" s="83"/>
      <c r="UET24" s="83"/>
      <c r="UEU24" s="83"/>
      <c r="UEV24" s="83"/>
      <c r="UEW24" s="83"/>
      <c r="UEX24" s="83"/>
      <c r="UEY24" s="83"/>
      <c r="UEZ24" s="83"/>
      <c r="UFA24" s="83"/>
      <c r="UFB24" s="83"/>
      <c r="UFC24" s="83"/>
      <c r="UFD24" s="83"/>
      <c r="UFE24" s="83"/>
      <c r="UFF24" s="83"/>
      <c r="UFG24" s="83"/>
      <c r="UFH24" s="83"/>
      <c r="UFI24" s="83"/>
      <c r="UFJ24" s="83"/>
      <c r="UFK24" s="83"/>
      <c r="UFL24" s="83"/>
      <c r="UFM24" s="83"/>
      <c r="UFN24" s="83"/>
      <c r="UFO24" s="83"/>
      <c r="UFP24" s="83"/>
      <c r="UFQ24" s="83"/>
      <c r="UFR24" s="83"/>
      <c r="UFS24" s="83"/>
      <c r="UFT24" s="83"/>
      <c r="UFU24" s="83"/>
      <c r="UFV24" s="83"/>
      <c r="UFW24" s="83"/>
      <c r="UFX24" s="83"/>
      <c r="UFY24" s="83"/>
      <c r="UFZ24" s="83"/>
      <c r="UGA24" s="83"/>
      <c r="UGB24" s="83"/>
      <c r="UGC24" s="83"/>
      <c r="UGD24" s="83"/>
      <c r="UGE24" s="83"/>
      <c r="UGF24" s="83"/>
      <c r="UGG24" s="83"/>
      <c r="UGH24" s="83"/>
      <c r="UGI24" s="83"/>
      <c r="UGJ24" s="83"/>
      <c r="UGK24" s="83"/>
      <c r="UGL24" s="83"/>
      <c r="UGM24" s="83"/>
      <c r="UGN24" s="83"/>
      <c r="UGO24" s="83"/>
      <c r="UGP24" s="83"/>
      <c r="UGQ24" s="83"/>
      <c r="UGR24" s="83"/>
      <c r="UGS24" s="83"/>
      <c r="UGT24" s="83"/>
      <c r="UGU24" s="83"/>
      <c r="UGV24" s="83"/>
      <c r="UGW24" s="83"/>
      <c r="UGX24" s="83"/>
      <c r="UGY24" s="83"/>
      <c r="UGZ24" s="83"/>
      <c r="UHA24" s="83"/>
      <c r="UHB24" s="83"/>
      <c r="UHC24" s="83"/>
      <c r="UHD24" s="83"/>
      <c r="UHE24" s="83"/>
      <c r="UHF24" s="83"/>
      <c r="UHG24" s="83"/>
      <c r="UHH24" s="83"/>
      <c r="UHI24" s="83"/>
      <c r="UHJ24" s="83"/>
      <c r="UHK24" s="83"/>
      <c r="UHL24" s="83"/>
      <c r="UHM24" s="83"/>
      <c r="UHN24" s="83"/>
      <c r="UHO24" s="83"/>
      <c r="UHP24" s="83"/>
      <c r="UHQ24" s="83"/>
      <c r="UHR24" s="83"/>
      <c r="UHS24" s="83"/>
      <c r="UHT24" s="83"/>
      <c r="UHU24" s="83"/>
      <c r="UHV24" s="83"/>
      <c r="UHW24" s="83"/>
      <c r="UHX24" s="83"/>
      <c r="UHY24" s="83"/>
      <c r="UHZ24" s="83"/>
      <c r="UIA24" s="83"/>
      <c r="UIB24" s="83"/>
      <c r="UIC24" s="83"/>
      <c r="UID24" s="83"/>
      <c r="UIE24" s="83"/>
      <c r="UIF24" s="83"/>
      <c r="UIG24" s="83"/>
      <c r="UIH24" s="83"/>
      <c r="UII24" s="83"/>
      <c r="UIJ24" s="83"/>
      <c r="UIK24" s="83"/>
      <c r="UIL24" s="83"/>
      <c r="UIM24" s="83"/>
      <c r="UIN24" s="83"/>
      <c r="UIO24" s="83"/>
      <c r="UIP24" s="83"/>
      <c r="UIQ24" s="83"/>
      <c r="UIR24" s="83"/>
      <c r="UIS24" s="83"/>
      <c r="UIT24" s="83"/>
      <c r="UIU24" s="83"/>
      <c r="UIV24" s="83"/>
      <c r="UIW24" s="83"/>
      <c r="UIX24" s="83"/>
      <c r="UIY24" s="83"/>
      <c r="UIZ24" s="83"/>
      <c r="UJA24" s="83"/>
      <c r="UJB24" s="83"/>
      <c r="UJC24" s="83"/>
      <c r="UJD24" s="83"/>
      <c r="UJE24" s="83"/>
      <c r="UJF24" s="83"/>
      <c r="UJG24" s="83"/>
      <c r="UJH24" s="83"/>
      <c r="UJI24" s="83"/>
      <c r="UJJ24" s="83"/>
      <c r="UJK24" s="83"/>
      <c r="UJL24" s="83"/>
      <c r="UJM24" s="83"/>
      <c r="UJN24" s="83"/>
      <c r="UJO24" s="83"/>
      <c r="UJP24" s="83"/>
      <c r="UJQ24" s="83"/>
      <c r="UJR24" s="83"/>
      <c r="UJS24" s="83"/>
      <c r="UJT24" s="83"/>
      <c r="UJU24" s="83"/>
      <c r="UJV24" s="83"/>
      <c r="UJW24" s="83"/>
      <c r="UJX24" s="83"/>
      <c r="UJY24" s="83"/>
      <c r="UJZ24" s="83"/>
      <c r="UKA24" s="83"/>
      <c r="UKB24" s="83"/>
      <c r="UKC24" s="83"/>
      <c r="UKD24" s="83"/>
      <c r="UKE24" s="83"/>
      <c r="UKF24" s="83"/>
      <c r="UKG24" s="83"/>
      <c r="UKH24" s="83"/>
      <c r="UKI24" s="83"/>
      <c r="UKJ24" s="83"/>
      <c r="UKK24" s="83"/>
      <c r="UKL24" s="83"/>
      <c r="UKM24" s="83"/>
      <c r="UKN24" s="83"/>
      <c r="UKO24" s="83"/>
      <c r="UKP24" s="83"/>
      <c r="UKQ24" s="83"/>
      <c r="UKR24" s="83"/>
      <c r="UKS24" s="83"/>
      <c r="UKT24" s="83"/>
      <c r="UKU24" s="83"/>
      <c r="UKV24" s="83"/>
      <c r="UKW24" s="83"/>
      <c r="UKX24" s="83"/>
      <c r="UKY24" s="83"/>
      <c r="UKZ24" s="83"/>
      <c r="ULA24" s="83"/>
      <c r="ULB24" s="83"/>
      <c r="ULC24" s="83"/>
      <c r="ULD24" s="83"/>
      <c r="ULE24" s="83"/>
      <c r="ULF24" s="83"/>
      <c r="ULG24" s="83"/>
      <c r="ULH24" s="83"/>
      <c r="ULI24" s="83"/>
      <c r="ULJ24" s="83"/>
      <c r="ULK24" s="83"/>
      <c r="ULL24" s="83"/>
      <c r="ULM24" s="83"/>
      <c r="ULN24" s="83"/>
      <c r="ULO24" s="83"/>
      <c r="ULP24" s="83"/>
      <c r="ULQ24" s="83"/>
      <c r="ULR24" s="83"/>
      <c r="ULS24" s="83"/>
      <c r="ULT24" s="83"/>
      <c r="ULU24" s="83"/>
      <c r="ULV24" s="83"/>
      <c r="ULW24" s="83"/>
      <c r="ULX24" s="83"/>
      <c r="ULY24" s="83"/>
      <c r="ULZ24" s="83"/>
      <c r="UMA24" s="83"/>
      <c r="UMB24" s="83"/>
      <c r="UMC24" s="83"/>
      <c r="UMD24" s="83"/>
      <c r="UME24" s="83"/>
      <c r="UMF24" s="83"/>
      <c r="UMG24" s="83"/>
      <c r="UMH24" s="83"/>
      <c r="UMI24" s="83"/>
      <c r="UMJ24" s="83"/>
      <c r="UMK24" s="83"/>
      <c r="UML24" s="83"/>
      <c r="UMM24" s="83"/>
      <c r="UMN24" s="83"/>
      <c r="UMO24" s="83"/>
      <c r="UMP24" s="83"/>
      <c r="UMQ24" s="83"/>
      <c r="UMR24" s="83"/>
      <c r="UMS24" s="83"/>
      <c r="UMT24" s="83"/>
      <c r="UMU24" s="83"/>
      <c r="UMV24" s="83"/>
      <c r="UMW24" s="83"/>
      <c r="UMX24" s="83"/>
      <c r="UMY24" s="83"/>
      <c r="UMZ24" s="83"/>
      <c r="UNA24" s="83"/>
      <c r="UNB24" s="83"/>
      <c r="UNC24" s="83"/>
      <c r="UND24" s="83"/>
      <c r="UNE24" s="83"/>
      <c r="UNF24" s="83"/>
      <c r="UNG24" s="83"/>
      <c r="UNH24" s="83"/>
      <c r="UNI24" s="83"/>
      <c r="UNJ24" s="83"/>
      <c r="UNK24" s="83"/>
      <c r="UNL24" s="83"/>
      <c r="UNM24" s="83"/>
      <c r="UNN24" s="83"/>
      <c r="UNO24" s="83"/>
      <c r="UNP24" s="83"/>
      <c r="UNQ24" s="83"/>
      <c r="UNR24" s="83"/>
      <c r="UNS24" s="83"/>
      <c r="UNT24" s="83"/>
      <c r="UNU24" s="83"/>
      <c r="UNV24" s="83"/>
      <c r="UNW24" s="83"/>
      <c r="UNX24" s="83"/>
      <c r="UNY24" s="83"/>
      <c r="UNZ24" s="83"/>
      <c r="UOA24" s="83"/>
      <c r="UOB24" s="83"/>
      <c r="UOC24" s="83"/>
      <c r="UOD24" s="83"/>
      <c r="UOE24" s="83"/>
      <c r="UOF24" s="83"/>
      <c r="UOG24" s="83"/>
      <c r="UOH24" s="83"/>
      <c r="UOI24" s="83"/>
      <c r="UOJ24" s="83"/>
      <c r="UOK24" s="83"/>
      <c r="UOL24" s="83"/>
      <c r="UOM24" s="83"/>
      <c r="UON24" s="83"/>
      <c r="UOO24" s="83"/>
      <c r="UOP24" s="83"/>
      <c r="UOQ24" s="83"/>
      <c r="UOR24" s="83"/>
      <c r="UOS24" s="83"/>
      <c r="UOT24" s="83"/>
      <c r="UOU24" s="83"/>
      <c r="UOV24" s="83"/>
      <c r="UOW24" s="83"/>
      <c r="UOX24" s="83"/>
      <c r="UOY24" s="83"/>
      <c r="UOZ24" s="83"/>
      <c r="UPA24" s="83"/>
      <c r="UPB24" s="83"/>
      <c r="UPC24" s="83"/>
      <c r="UPD24" s="83"/>
      <c r="UPE24" s="83"/>
      <c r="UPF24" s="83"/>
      <c r="UPG24" s="83"/>
      <c r="UPH24" s="83"/>
      <c r="UPI24" s="83"/>
      <c r="UPJ24" s="83"/>
      <c r="UPK24" s="83"/>
      <c r="UPL24" s="83"/>
      <c r="UPM24" s="83"/>
      <c r="UPN24" s="83"/>
      <c r="UPO24" s="83"/>
      <c r="UPP24" s="83"/>
      <c r="UPQ24" s="83"/>
      <c r="UPR24" s="83"/>
      <c r="UPS24" s="83"/>
      <c r="UPT24" s="83"/>
      <c r="UPU24" s="83"/>
      <c r="UPV24" s="83"/>
      <c r="UPW24" s="83"/>
      <c r="UPX24" s="83"/>
      <c r="UPY24" s="83"/>
      <c r="UPZ24" s="83"/>
      <c r="UQA24" s="83"/>
      <c r="UQB24" s="83"/>
      <c r="UQC24" s="83"/>
      <c r="UQD24" s="83"/>
      <c r="UQE24" s="83"/>
      <c r="UQF24" s="83"/>
      <c r="UQG24" s="83"/>
      <c r="UQH24" s="83"/>
      <c r="UQI24" s="83"/>
      <c r="UQJ24" s="83"/>
      <c r="UQK24" s="83"/>
      <c r="UQL24" s="83"/>
      <c r="UQM24" s="83"/>
      <c r="UQN24" s="83"/>
      <c r="UQO24" s="83"/>
      <c r="UQP24" s="83"/>
      <c r="UQQ24" s="83"/>
      <c r="UQR24" s="83"/>
      <c r="UQS24" s="83"/>
      <c r="UQT24" s="83"/>
      <c r="UQU24" s="83"/>
      <c r="UQV24" s="83"/>
      <c r="UQW24" s="83"/>
      <c r="UQX24" s="83"/>
      <c r="UQY24" s="83"/>
      <c r="UQZ24" s="83"/>
      <c r="URA24" s="83"/>
      <c r="URB24" s="83"/>
      <c r="URC24" s="83"/>
      <c r="URD24" s="83"/>
      <c r="URE24" s="83"/>
      <c r="URF24" s="83"/>
      <c r="URG24" s="83"/>
      <c r="URH24" s="83"/>
      <c r="URI24" s="83"/>
      <c r="URJ24" s="83"/>
      <c r="URK24" s="83"/>
      <c r="URL24" s="83"/>
      <c r="URM24" s="83"/>
      <c r="URN24" s="83"/>
      <c r="URO24" s="83"/>
      <c r="URP24" s="83"/>
      <c r="URQ24" s="83"/>
      <c r="URR24" s="83"/>
      <c r="URS24" s="83"/>
      <c r="URT24" s="83"/>
      <c r="URU24" s="83"/>
      <c r="URV24" s="83"/>
      <c r="URW24" s="83"/>
      <c r="URX24" s="83"/>
      <c r="URY24" s="83"/>
      <c r="URZ24" s="83"/>
      <c r="USA24" s="83"/>
      <c r="USB24" s="83"/>
      <c r="USC24" s="83"/>
      <c r="USD24" s="83"/>
      <c r="USE24" s="83"/>
      <c r="USF24" s="83"/>
      <c r="USG24" s="83"/>
      <c r="USH24" s="83"/>
      <c r="USI24" s="83"/>
      <c r="USJ24" s="83"/>
      <c r="USK24" s="83"/>
      <c r="USL24" s="83"/>
      <c r="USM24" s="83"/>
      <c r="USN24" s="83"/>
      <c r="USO24" s="83"/>
      <c r="USP24" s="83"/>
      <c r="USQ24" s="83"/>
      <c r="USR24" s="83"/>
      <c r="USS24" s="83"/>
      <c r="UST24" s="83"/>
      <c r="USU24" s="83"/>
      <c r="USV24" s="83"/>
      <c r="USW24" s="83"/>
      <c r="USX24" s="83"/>
      <c r="USY24" s="83"/>
      <c r="USZ24" s="83"/>
      <c r="UTA24" s="83"/>
      <c r="UTB24" s="83"/>
      <c r="UTC24" s="83"/>
      <c r="UTD24" s="83"/>
      <c r="UTE24" s="83"/>
      <c r="UTF24" s="83"/>
      <c r="UTG24" s="83"/>
      <c r="UTH24" s="83"/>
      <c r="UTI24" s="83"/>
      <c r="UTJ24" s="83"/>
      <c r="UTK24" s="83"/>
      <c r="UTL24" s="83"/>
      <c r="UTM24" s="83"/>
      <c r="UTN24" s="83"/>
      <c r="UTO24" s="83"/>
      <c r="UTP24" s="83"/>
      <c r="UTQ24" s="83"/>
      <c r="UTR24" s="83"/>
      <c r="UTS24" s="83"/>
      <c r="UTT24" s="83"/>
      <c r="UTU24" s="83"/>
      <c r="UTV24" s="83"/>
      <c r="UTW24" s="83"/>
      <c r="UTX24" s="83"/>
      <c r="UTY24" s="83"/>
      <c r="UTZ24" s="83"/>
      <c r="UUA24" s="83"/>
      <c r="UUB24" s="83"/>
      <c r="UUC24" s="83"/>
      <c r="UUD24" s="83"/>
      <c r="UUE24" s="83"/>
      <c r="UUF24" s="83"/>
      <c r="UUG24" s="83"/>
      <c r="UUH24" s="83"/>
      <c r="UUI24" s="83"/>
      <c r="UUJ24" s="83"/>
      <c r="UUK24" s="83"/>
      <c r="UUL24" s="83"/>
      <c r="UUM24" s="83"/>
      <c r="UUN24" s="83"/>
      <c r="UUO24" s="83"/>
      <c r="UUP24" s="83"/>
      <c r="UUQ24" s="83"/>
      <c r="UUR24" s="83"/>
      <c r="UUS24" s="83"/>
      <c r="UUT24" s="83"/>
      <c r="UUU24" s="83"/>
      <c r="UUV24" s="83"/>
      <c r="UUW24" s="83"/>
      <c r="UUX24" s="83"/>
      <c r="UUY24" s="83"/>
      <c r="UUZ24" s="83"/>
      <c r="UVA24" s="83"/>
      <c r="UVB24" s="83"/>
      <c r="UVC24" s="83"/>
      <c r="UVD24" s="83"/>
      <c r="UVE24" s="83"/>
      <c r="UVF24" s="83"/>
      <c r="UVG24" s="83"/>
      <c r="UVH24" s="83"/>
      <c r="UVI24" s="83"/>
      <c r="UVJ24" s="83"/>
      <c r="UVK24" s="83"/>
      <c r="UVL24" s="83"/>
      <c r="UVM24" s="83"/>
      <c r="UVN24" s="83"/>
      <c r="UVO24" s="83"/>
      <c r="UVP24" s="83"/>
      <c r="UVQ24" s="83"/>
      <c r="UVR24" s="83"/>
      <c r="UVS24" s="83"/>
      <c r="UVT24" s="83"/>
      <c r="UVU24" s="83"/>
      <c r="UVV24" s="83"/>
      <c r="UVW24" s="83"/>
      <c r="UVX24" s="83"/>
      <c r="UVY24" s="83"/>
      <c r="UVZ24" s="83"/>
      <c r="UWA24" s="83"/>
      <c r="UWB24" s="83"/>
      <c r="UWC24" s="83"/>
      <c r="UWD24" s="83"/>
      <c r="UWE24" s="83"/>
      <c r="UWF24" s="83"/>
      <c r="UWG24" s="83"/>
      <c r="UWH24" s="83"/>
      <c r="UWI24" s="83"/>
      <c r="UWJ24" s="83"/>
      <c r="UWK24" s="83"/>
      <c r="UWL24" s="83"/>
      <c r="UWM24" s="83"/>
      <c r="UWN24" s="83"/>
      <c r="UWO24" s="83"/>
      <c r="UWP24" s="83"/>
      <c r="UWQ24" s="83"/>
      <c r="UWR24" s="83"/>
      <c r="UWS24" s="83"/>
      <c r="UWT24" s="83"/>
      <c r="UWU24" s="83"/>
      <c r="UWV24" s="83"/>
      <c r="UWW24" s="83"/>
      <c r="UWX24" s="83"/>
      <c r="UWY24" s="83"/>
      <c r="UWZ24" s="83"/>
      <c r="UXA24" s="83"/>
      <c r="UXB24" s="83"/>
      <c r="UXC24" s="83"/>
      <c r="UXD24" s="83"/>
      <c r="UXE24" s="83"/>
      <c r="UXF24" s="83"/>
      <c r="UXG24" s="83"/>
      <c r="UXH24" s="83"/>
      <c r="UXI24" s="83"/>
      <c r="UXJ24" s="83"/>
      <c r="UXK24" s="83"/>
      <c r="UXL24" s="83"/>
      <c r="UXM24" s="83"/>
      <c r="UXN24" s="83"/>
      <c r="UXO24" s="83"/>
      <c r="UXP24" s="83"/>
      <c r="UXQ24" s="83"/>
      <c r="UXR24" s="83"/>
      <c r="UXS24" s="83"/>
      <c r="UXT24" s="83"/>
      <c r="UXU24" s="83"/>
      <c r="UXV24" s="83"/>
      <c r="UXW24" s="83"/>
      <c r="UXX24" s="83"/>
      <c r="UXY24" s="83"/>
      <c r="UXZ24" s="83"/>
      <c r="UYA24" s="83"/>
      <c r="UYB24" s="83"/>
      <c r="UYC24" s="83"/>
      <c r="UYD24" s="83"/>
      <c r="UYE24" s="83"/>
      <c r="UYF24" s="83"/>
      <c r="UYG24" s="83"/>
      <c r="UYH24" s="83"/>
      <c r="UYI24" s="83"/>
      <c r="UYJ24" s="83"/>
      <c r="UYK24" s="83"/>
      <c r="UYL24" s="83"/>
      <c r="UYM24" s="83"/>
      <c r="UYN24" s="83"/>
      <c r="UYO24" s="83"/>
      <c r="UYP24" s="83"/>
      <c r="UYQ24" s="83"/>
      <c r="UYR24" s="83"/>
      <c r="UYS24" s="83"/>
      <c r="UYT24" s="83"/>
      <c r="UYU24" s="83"/>
      <c r="UYV24" s="83"/>
      <c r="UYW24" s="83"/>
      <c r="UYX24" s="83"/>
      <c r="UYY24" s="83"/>
      <c r="UYZ24" s="83"/>
      <c r="UZA24" s="83"/>
      <c r="UZB24" s="83"/>
      <c r="UZC24" s="83"/>
      <c r="UZD24" s="83"/>
      <c r="UZE24" s="83"/>
      <c r="UZF24" s="83"/>
      <c r="UZG24" s="83"/>
      <c r="UZH24" s="83"/>
      <c r="UZI24" s="83"/>
      <c r="UZJ24" s="83"/>
      <c r="UZK24" s="83"/>
      <c r="UZL24" s="83"/>
      <c r="UZM24" s="83"/>
      <c r="UZN24" s="83"/>
      <c r="UZO24" s="83"/>
      <c r="UZP24" s="83"/>
      <c r="UZQ24" s="83"/>
      <c r="UZR24" s="83"/>
      <c r="UZS24" s="83"/>
      <c r="UZT24" s="83"/>
      <c r="UZU24" s="83"/>
      <c r="UZV24" s="83"/>
      <c r="UZW24" s="83"/>
      <c r="UZX24" s="83"/>
      <c r="UZY24" s="83"/>
      <c r="UZZ24" s="83"/>
      <c r="VAA24" s="83"/>
      <c r="VAB24" s="83"/>
      <c r="VAC24" s="83"/>
      <c r="VAD24" s="83"/>
      <c r="VAE24" s="83"/>
      <c r="VAF24" s="83"/>
      <c r="VAG24" s="83"/>
      <c r="VAH24" s="83"/>
      <c r="VAI24" s="83"/>
      <c r="VAJ24" s="83"/>
      <c r="VAK24" s="83"/>
      <c r="VAL24" s="83"/>
      <c r="VAM24" s="83"/>
      <c r="VAN24" s="83"/>
      <c r="VAO24" s="83"/>
      <c r="VAP24" s="83"/>
      <c r="VAQ24" s="83"/>
      <c r="VAR24" s="83"/>
      <c r="VAS24" s="83"/>
      <c r="VAT24" s="83"/>
      <c r="VAU24" s="83"/>
      <c r="VAV24" s="83"/>
      <c r="VAW24" s="83"/>
      <c r="VAX24" s="83"/>
      <c r="VAY24" s="83"/>
      <c r="VAZ24" s="83"/>
      <c r="VBA24" s="83"/>
      <c r="VBB24" s="83"/>
      <c r="VBC24" s="83"/>
      <c r="VBD24" s="83"/>
      <c r="VBE24" s="83"/>
      <c r="VBF24" s="83"/>
      <c r="VBG24" s="83"/>
      <c r="VBH24" s="83"/>
      <c r="VBI24" s="83"/>
      <c r="VBJ24" s="83"/>
      <c r="VBK24" s="83"/>
      <c r="VBL24" s="83"/>
      <c r="VBM24" s="83"/>
      <c r="VBN24" s="83"/>
      <c r="VBO24" s="83"/>
      <c r="VBP24" s="83"/>
      <c r="VBQ24" s="83"/>
      <c r="VBR24" s="83"/>
      <c r="VBS24" s="83"/>
      <c r="VBT24" s="83"/>
      <c r="VBU24" s="83"/>
      <c r="VBV24" s="83"/>
      <c r="VBW24" s="83"/>
      <c r="VBX24" s="83"/>
      <c r="VBY24" s="83"/>
      <c r="VBZ24" s="83"/>
      <c r="VCA24" s="83"/>
      <c r="VCB24" s="83"/>
      <c r="VCC24" s="83"/>
      <c r="VCD24" s="83"/>
      <c r="VCE24" s="83"/>
      <c r="VCF24" s="83"/>
      <c r="VCG24" s="83"/>
      <c r="VCH24" s="83"/>
      <c r="VCI24" s="83"/>
      <c r="VCJ24" s="83"/>
      <c r="VCK24" s="83"/>
      <c r="VCL24" s="83"/>
      <c r="VCM24" s="83"/>
      <c r="VCN24" s="83"/>
      <c r="VCO24" s="83"/>
      <c r="VCP24" s="83"/>
      <c r="VCQ24" s="83"/>
      <c r="VCR24" s="83"/>
      <c r="VCS24" s="83"/>
      <c r="VCT24" s="83"/>
      <c r="VCU24" s="83"/>
      <c r="VCV24" s="83"/>
      <c r="VCW24" s="83"/>
      <c r="VCX24" s="83"/>
      <c r="VCY24" s="83"/>
      <c r="VCZ24" s="83"/>
      <c r="VDA24" s="83"/>
      <c r="VDB24" s="83"/>
      <c r="VDC24" s="83"/>
      <c r="VDD24" s="83"/>
      <c r="VDE24" s="83"/>
      <c r="VDF24" s="83"/>
      <c r="VDG24" s="83"/>
      <c r="VDH24" s="83"/>
      <c r="VDI24" s="83"/>
      <c r="VDJ24" s="83"/>
      <c r="VDK24" s="83"/>
      <c r="VDL24" s="83"/>
      <c r="VDM24" s="83"/>
      <c r="VDN24" s="83"/>
      <c r="VDO24" s="83"/>
      <c r="VDP24" s="83"/>
      <c r="VDQ24" s="83"/>
      <c r="VDR24" s="83"/>
      <c r="VDS24" s="83"/>
      <c r="VDT24" s="83"/>
      <c r="VDU24" s="83"/>
      <c r="VDV24" s="83"/>
      <c r="VDW24" s="83"/>
      <c r="VDX24" s="83"/>
      <c r="VDY24" s="83"/>
      <c r="VDZ24" s="83"/>
      <c r="VEA24" s="83"/>
      <c r="VEB24" s="83"/>
      <c r="VEC24" s="83"/>
      <c r="VED24" s="83"/>
      <c r="VEE24" s="83"/>
      <c r="VEF24" s="83"/>
      <c r="VEG24" s="83"/>
      <c r="VEH24" s="83"/>
      <c r="VEI24" s="83"/>
      <c r="VEJ24" s="83"/>
      <c r="VEK24" s="83"/>
      <c r="VEL24" s="83"/>
      <c r="VEM24" s="83"/>
      <c r="VEN24" s="83"/>
      <c r="VEO24" s="83"/>
      <c r="VEP24" s="83"/>
      <c r="VEQ24" s="83"/>
      <c r="VER24" s="83"/>
      <c r="VES24" s="83"/>
      <c r="VET24" s="83"/>
      <c r="VEU24" s="83"/>
      <c r="VEV24" s="83"/>
      <c r="VEW24" s="83"/>
      <c r="VEX24" s="83"/>
      <c r="VEY24" s="83"/>
      <c r="VEZ24" s="83"/>
      <c r="VFA24" s="83"/>
      <c r="VFB24" s="83"/>
      <c r="VFC24" s="83"/>
      <c r="VFD24" s="83"/>
      <c r="VFE24" s="83"/>
      <c r="VFF24" s="83"/>
      <c r="VFG24" s="83"/>
      <c r="VFH24" s="83"/>
      <c r="VFI24" s="83"/>
      <c r="VFJ24" s="83"/>
      <c r="VFK24" s="83"/>
      <c r="VFL24" s="83"/>
      <c r="VFM24" s="83"/>
      <c r="VFN24" s="83"/>
      <c r="VFO24" s="83"/>
      <c r="VFP24" s="83"/>
      <c r="VFQ24" s="83"/>
      <c r="VFR24" s="83"/>
      <c r="VFS24" s="83"/>
      <c r="VFT24" s="83"/>
      <c r="VFU24" s="83"/>
      <c r="VFV24" s="83"/>
      <c r="VFW24" s="83"/>
      <c r="VFX24" s="83"/>
      <c r="VFY24" s="83"/>
      <c r="VFZ24" s="83"/>
      <c r="VGA24" s="83"/>
      <c r="VGB24" s="83"/>
      <c r="VGC24" s="83"/>
      <c r="VGD24" s="83"/>
      <c r="VGE24" s="83"/>
      <c r="VGF24" s="83"/>
      <c r="VGG24" s="83"/>
      <c r="VGH24" s="83"/>
      <c r="VGI24" s="83"/>
      <c r="VGJ24" s="83"/>
      <c r="VGK24" s="83"/>
      <c r="VGL24" s="83"/>
      <c r="VGM24" s="83"/>
      <c r="VGN24" s="83"/>
      <c r="VGO24" s="83"/>
      <c r="VGP24" s="83"/>
      <c r="VGQ24" s="83"/>
      <c r="VGR24" s="83"/>
      <c r="VGS24" s="83"/>
      <c r="VGT24" s="83"/>
      <c r="VGU24" s="83"/>
      <c r="VGV24" s="83"/>
      <c r="VGW24" s="83"/>
      <c r="VGX24" s="83"/>
      <c r="VGY24" s="83"/>
      <c r="VGZ24" s="83"/>
      <c r="VHA24" s="83"/>
      <c r="VHB24" s="83"/>
      <c r="VHC24" s="83"/>
      <c r="VHD24" s="83"/>
      <c r="VHE24" s="83"/>
      <c r="VHF24" s="83"/>
      <c r="VHG24" s="83"/>
      <c r="VHH24" s="83"/>
      <c r="VHI24" s="83"/>
      <c r="VHJ24" s="83"/>
      <c r="VHK24" s="83"/>
      <c r="VHL24" s="83"/>
      <c r="VHM24" s="83"/>
      <c r="VHN24" s="83"/>
      <c r="VHO24" s="83"/>
      <c r="VHP24" s="83"/>
      <c r="VHQ24" s="83"/>
      <c r="VHR24" s="83"/>
      <c r="VHS24" s="83"/>
      <c r="VHT24" s="83"/>
      <c r="VHU24" s="83"/>
      <c r="VHV24" s="83"/>
      <c r="VHW24" s="83"/>
      <c r="VHX24" s="83"/>
      <c r="VHY24" s="83"/>
      <c r="VHZ24" s="83"/>
      <c r="VIA24" s="83"/>
      <c r="VIB24" s="83"/>
      <c r="VIC24" s="83"/>
      <c r="VID24" s="83"/>
      <c r="VIE24" s="83"/>
      <c r="VIF24" s="83"/>
      <c r="VIG24" s="83"/>
      <c r="VIH24" s="83"/>
      <c r="VII24" s="83"/>
      <c r="VIJ24" s="83"/>
      <c r="VIK24" s="83"/>
      <c r="VIL24" s="83"/>
      <c r="VIM24" s="83"/>
      <c r="VIN24" s="83"/>
      <c r="VIO24" s="83"/>
      <c r="VIP24" s="83"/>
      <c r="VIQ24" s="83"/>
      <c r="VIR24" s="83"/>
      <c r="VIS24" s="83"/>
      <c r="VIT24" s="83"/>
      <c r="VIU24" s="83"/>
      <c r="VIV24" s="83"/>
      <c r="VIW24" s="83"/>
      <c r="VIX24" s="83"/>
      <c r="VIY24" s="83"/>
      <c r="VIZ24" s="83"/>
      <c r="VJA24" s="83"/>
      <c r="VJB24" s="83"/>
      <c r="VJC24" s="83"/>
      <c r="VJD24" s="83"/>
      <c r="VJE24" s="83"/>
      <c r="VJF24" s="83"/>
      <c r="VJG24" s="83"/>
      <c r="VJH24" s="83"/>
      <c r="VJI24" s="83"/>
      <c r="VJJ24" s="83"/>
      <c r="VJK24" s="83"/>
      <c r="VJL24" s="83"/>
      <c r="VJM24" s="83"/>
      <c r="VJN24" s="83"/>
      <c r="VJO24" s="83"/>
      <c r="VJP24" s="83"/>
      <c r="VJQ24" s="83"/>
      <c r="VJR24" s="83"/>
      <c r="VJS24" s="83"/>
      <c r="VJT24" s="83"/>
      <c r="VJU24" s="83"/>
      <c r="VJV24" s="83"/>
      <c r="VJW24" s="83"/>
      <c r="VJX24" s="83"/>
      <c r="VJY24" s="83"/>
      <c r="VJZ24" s="83"/>
      <c r="VKA24" s="83"/>
      <c r="VKB24" s="83"/>
      <c r="VKC24" s="83"/>
      <c r="VKD24" s="83"/>
      <c r="VKE24" s="83"/>
      <c r="VKF24" s="83"/>
      <c r="VKG24" s="83"/>
      <c r="VKH24" s="83"/>
      <c r="VKI24" s="83"/>
      <c r="VKJ24" s="83"/>
      <c r="VKK24" s="83"/>
      <c r="VKL24" s="83"/>
      <c r="VKM24" s="83"/>
      <c r="VKN24" s="83"/>
      <c r="VKO24" s="83"/>
      <c r="VKP24" s="83"/>
      <c r="VKQ24" s="83"/>
      <c r="VKR24" s="83"/>
      <c r="VKS24" s="83"/>
      <c r="VKT24" s="83"/>
      <c r="VKU24" s="83"/>
      <c r="VKV24" s="83"/>
      <c r="VKW24" s="83"/>
      <c r="VKX24" s="83"/>
      <c r="VKY24" s="83"/>
      <c r="VKZ24" s="83"/>
      <c r="VLA24" s="83"/>
      <c r="VLB24" s="83"/>
      <c r="VLC24" s="83"/>
      <c r="VLD24" s="83"/>
      <c r="VLE24" s="83"/>
      <c r="VLF24" s="83"/>
      <c r="VLG24" s="83"/>
      <c r="VLH24" s="83"/>
      <c r="VLI24" s="83"/>
      <c r="VLJ24" s="83"/>
      <c r="VLK24" s="83"/>
      <c r="VLL24" s="83"/>
      <c r="VLM24" s="83"/>
      <c r="VLN24" s="83"/>
      <c r="VLO24" s="83"/>
      <c r="VLP24" s="83"/>
      <c r="VLQ24" s="83"/>
      <c r="VLR24" s="83"/>
      <c r="VLS24" s="83"/>
      <c r="VLT24" s="83"/>
      <c r="VLU24" s="83"/>
      <c r="VLV24" s="83"/>
      <c r="VLW24" s="83"/>
      <c r="VLX24" s="83"/>
      <c r="VLY24" s="83"/>
      <c r="VLZ24" s="83"/>
      <c r="VMA24" s="83"/>
      <c r="VMB24" s="83"/>
      <c r="VMC24" s="83"/>
      <c r="VMD24" s="83"/>
      <c r="VME24" s="83"/>
      <c r="VMF24" s="83"/>
      <c r="VMG24" s="83"/>
      <c r="VMH24" s="83"/>
      <c r="VMI24" s="83"/>
      <c r="VMJ24" s="83"/>
      <c r="VMK24" s="83"/>
      <c r="VML24" s="83"/>
      <c r="VMM24" s="83"/>
      <c r="VMN24" s="83"/>
      <c r="VMO24" s="83"/>
      <c r="VMP24" s="83"/>
      <c r="VMQ24" s="83"/>
      <c r="VMR24" s="83"/>
      <c r="VMS24" s="83"/>
      <c r="VMT24" s="83"/>
      <c r="VMU24" s="83"/>
      <c r="VMV24" s="83"/>
      <c r="VMW24" s="83"/>
      <c r="VMX24" s="83"/>
      <c r="VMY24" s="83"/>
      <c r="VMZ24" s="83"/>
      <c r="VNA24" s="83"/>
      <c r="VNB24" s="83"/>
      <c r="VNC24" s="83"/>
      <c r="VND24" s="83"/>
      <c r="VNE24" s="83"/>
      <c r="VNF24" s="83"/>
      <c r="VNG24" s="83"/>
      <c r="VNH24" s="83"/>
      <c r="VNI24" s="83"/>
      <c r="VNJ24" s="83"/>
      <c r="VNK24" s="83"/>
      <c r="VNL24" s="83"/>
      <c r="VNM24" s="83"/>
      <c r="VNN24" s="83"/>
      <c r="VNO24" s="83"/>
      <c r="VNP24" s="83"/>
      <c r="VNQ24" s="83"/>
      <c r="VNR24" s="83"/>
      <c r="VNS24" s="83"/>
      <c r="VNT24" s="83"/>
      <c r="VNU24" s="83"/>
      <c r="VNV24" s="83"/>
      <c r="VNW24" s="83"/>
      <c r="VNX24" s="83"/>
      <c r="VNY24" s="83"/>
      <c r="VNZ24" s="83"/>
      <c r="VOA24" s="83"/>
      <c r="VOB24" s="83"/>
      <c r="VOC24" s="83"/>
      <c r="VOD24" s="83"/>
      <c r="VOE24" s="83"/>
      <c r="VOF24" s="83"/>
      <c r="VOG24" s="83"/>
      <c r="VOH24" s="83"/>
      <c r="VOI24" s="83"/>
      <c r="VOJ24" s="83"/>
      <c r="VOK24" s="83"/>
      <c r="VOL24" s="83"/>
      <c r="VOM24" s="83"/>
      <c r="VON24" s="83"/>
      <c r="VOO24" s="83"/>
      <c r="VOP24" s="83"/>
      <c r="VOQ24" s="83"/>
      <c r="VOR24" s="83"/>
      <c r="VOS24" s="83"/>
      <c r="VOT24" s="83"/>
      <c r="VOU24" s="83"/>
      <c r="VOV24" s="83"/>
      <c r="VOW24" s="83"/>
      <c r="VOX24" s="83"/>
      <c r="VOY24" s="83"/>
      <c r="VOZ24" s="83"/>
      <c r="VPA24" s="83"/>
      <c r="VPB24" s="83"/>
      <c r="VPC24" s="83"/>
      <c r="VPD24" s="83"/>
      <c r="VPE24" s="83"/>
      <c r="VPF24" s="83"/>
      <c r="VPG24" s="83"/>
      <c r="VPH24" s="83"/>
      <c r="VPI24" s="83"/>
      <c r="VPJ24" s="83"/>
      <c r="VPK24" s="83"/>
      <c r="VPL24" s="83"/>
      <c r="VPM24" s="83"/>
      <c r="VPN24" s="83"/>
      <c r="VPO24" s="83"/>
      <c r="VPP24" s="83"/>
      <c r="VPQ24" s="83"/>
      <c r="VPR24" s="83"/>
      <c r="VPS24" s="83"/>
      <c r="VPT24" s="83"/>
      <c r="VPU24" s="83"/>
      <c r="VPV24" s="83"/>
      <c r="VPW24" s="83"/>
      <c r="VPX24" s="83"/>
      <c r="VPY24" s="83"/>
      <c r="VPZ24" s="83"/>
      <c r="VQA24" s="83"/>
      <c r="VQB24" s="83"/>
      <c r="VQC24" s="83"/>
      <c r="VQD24" s="83"/>
      <c r="VQE24" s="83"/>
      <c r="VQF24" s="83"/>
      <c r="VQG24" s="83"/>
      <c r="VQH24" s="83"/>
      <c r="VQI24" s="83"/>
      <c r="VQJ24" s="83"/>
      <c r="VQK24" s="83"/>
      <c r="VQL24" s="83"/>
      <c r="VQM24" s="83"/>
      <c r="VQN24" s="83"/>
      <c r="VQO24" s="83"/>
      <c r="VQP24" s="83"/>
      <c r="VQQ24" s="83"/>
      <c r="VQR24" s="83"/>
      <c r="VQS24" s="83"/>
      <c r="VQT24" s="83"/>
      <c r="VQU24" s="83"/>
      <c r="VQV24" s="83"/>
      <c r="VQW24" s="83"/>
      <c r="VQX24" s="83"/>
      <c r="VQY24" s="83"/>
      <c r="VQZ24" s="83"/>
      <c r="VRA24" s="83"/>
      <c r="VRB24" s="83"/>
      <c r="VRC24" s="83"/>
      <c r="VRD24" s="83"/>
      <c r="VRE24" s="83"/>
      <c r="VRF24" s="83"/>
      <c r="VRG24" s="83"/>
      <c r="VRH24" s="83"/>
      <c r="VRI24" s="83"/>
      <c r="VRJ24" s="83"/>
      <c r="VRK24" s="83"/>
      <c r="VRL24" s="83"/>
      <c r="VRM24" s="83"/>
      <c r="VRN24" s="83"/>
      <c r="VRO24" s="83"/>
      <c r="VRP24" s="83"/>
      <c r="VRQ24" s="83"/>
      <c r="VRR24" s="83"/>
      <c r="VRS24" s="83"/>
      <c r="VRT24" s="83"/>
      <c r="VRU24" s="83"/>
      <c r="VRV24" s="83"/>
      <c r="VRW24" s="83"/>
      <c r="VRX24" s="83"/>
      <c r="VRY24" s="83"/>
      <c r="VRZ24" s="83"/>
      <c r="VSA24" s="83"/>
      <c r="VSB24" s="83"/>
      <c r="VSC24" s="83"/>
      <c r="VSD24" s="83"/>
      <c r="VSE24" s="83"/>
      <c r="VSF24" s="83"/>
      <c r="VSG24" s="83"/>
      <c r="VSH24" s="83"/>
      <c r="VSI24" s="83"/>
      <c r="VSJ24" s="83"/>
      <c r="VSK24" s="83"/>
      <c r="VSL24" s="83"/>
      <c r="VSM24" s="83"/>
      <c r="VSN24" s="83"/>
      <c r="VSO24" s="83"/>
      <c r="VSP24" s="83"/>
      <c r="VSQ24" s="83"/>
      <c r="VSR24" s="83"/>
      <c r="VSS24" s="83"/>
      <c r="VST24" s="83"/>
      <c r="VSU24" s="83"/>
      <c r="VSV24" s="83"/>
      <c r="VSW24" s="83"/>
      <c r="VSX24" s="83"/>
      <c r="VSY24" s="83"/>
      <c r="VSZ24" s="83"/>
      <c r="VTA24" s="83"/>
      <c r="VTB24" s="83"/>
      <c r="VTC24" s="83"/>
      <c r="VTD24" s="83"/>
      <c r="VTE24" s="83"/>
      <c r="VTF24" s="83"/>
      <c r="VTG24" s="83"/>
      <c r="VTH24" s="83"/>
      <c r="VTI24" s="83"/>
      <c r="VTJ24" s="83"/>
      <c r="VTK24" s="83"/>
      <c r="VTL24" s="83"/>
      <c r="VTM24" s="83"/>
      <c r="VTN24" s="83"/>
      <c r="VTO24" s="83"/>
      <c r="VTP24" s="83"/>
      <c r="VTQ24" s="83"/>
      <c r="VTR24" s="83"/>
      <c r="VTS24" s="83"/>
      <c r="VTT24" s="83"/>
      <c r="VTU24" s="83"/>
      <c r="VTV24" s="83"/>
      <c r="VTW24" s="83"/>
      <c r="VTX24" s="83"/>
      <c r="VTY24" s="83"/>
      <c r="VTZ24" s="83"/>
      <c r="VUA24" s="83"/>
      <c r="VUB24" s="83"/>
      <c r="VUC24" s="83"/>
      <c r="VUD24" s="83"/>
      <c r="VUE24" s="83"/>
      <c r="VUF24" s="83"/>
      <c r="VUG24" s="83"/>
      <c r="VUH24" s="83"/>
      <c r="VUI24" s="83"/>
      <c r="VUJ24" s="83"/>
      <c r="VUK24" s="83"/>
      <c r="VUL24" s="83"/>
      <c r="VUM24" s="83"/>
      <c r="VUN24" s="83"/>
      <c r="VUO24" s="83"/>
      <c r="VUP24" s="83"/>
      <c r="VUQ24" s="83"/>
      <c r="VUR24" s="83"/>
      <c r="VUS24" s="83"/>
      <c r="VUT24" s="83"/>
      <c r="VUU24" s="83"/>
      <c r="VUV24" s="83"/>
      <c r="VUW24" s="83"/>
      <c r="VUX24" s="83"/>
      <c r="VUY24" s="83"/>
      <c r="VUZ24" s="83"/>
      <c r="VVA24" s="83"/>
      <c r="VVB24" s="83"/>
      <c r="VVC24" s="83"/>
      <c r="VVD24" s="83"/>
      <c r="VVE24" s="83"/>
      <c r="VVF24" s="83"/>
      <c r="VVG24" s="83"/>
      <c r="VVH24" s="83"/>
      <c r="VVI24" s="83"/>
      <c r="VVJ24" s="83"/>
      <c r="VVK24" s="83"/>
      <c r="VVL24" s="83"/>
      <c r="VVM24" s="83"/>
      <c r="VVN24" s="83"/>
      <c r="VVO24" s="83"/>
      <c r="VVP24" s="83"/>
      <c r="VVQ24" s="83"/>
      <c r="VVR24" s="83"/>
      <c r="VVS24" s="83"/>
      <c r="VVT24" s="83"/>
      <c r="VVU24" s="83"/>
      <c r="VVV24" s="83"/>
      <c r="VVW24" s="83"/>
      <c r="VVX24" s="83"/>
      <c r="VVY24" s="83"/>
      <c r="VVZ24" s="83"/>
      <c r="VWA24" s="83"/>
      <c r="VWB24" s="83"/>
      <c r="VWC24" s="83"/>
      <c r="VWD24" s="83"/>
      <c r="VWE24" s="83"/>
      <c r="VWF24" s="83"/>
      <c r="VWG24" s="83"/>
      <c r="VWH24" s="83"/>
      <c r="VWI24" s="83"/>
      <c r="VWJ24" s="83"/>
      <c r="VWK24" s="83"/>
      <c r="VWL24" s="83"/>
      <c r="VWM24" s="83"/>
      <c r="VWN24" s="83"/>
      <c r="VWO24" s="83"/>
      <c r="VWP24" s="83"/>
      <c r="VWQ24" s="83"/>
      <c r="VWR24" s="83"/>
      <c r="VWS24" s="83"/>
      <c r="VWT24" s="83"/>
      <c r="VWU24" s="83"/>
      <c r="VWV24" s="83"/>
      <c r="VWW24" s="83"/>
      <c r="VWX24" s="83"/>
      <c r="VWY24" s="83"/>
      <c r="VWZ24" s="83"/>
      <c r="VXA24" s="83"/>
      <c r="VXB24" s="83"/>
      <c r="VXC24" s="83"/>
      <c r="VXD24" s="83"/>
      <c r="VXE24" s="83"/>
      <c r="VXF24" s="83"/>
      <c r="VXG24" s="83"/>
      <c r="VXH24" s="83"/>
      <c r="VXI24" s="83"/>
      <c r="VXJ24" s="83"/>
      <c r="VXK24" s="83"/>
      <c r="VXL24" s="83"/>
      <c r="VXM24" s="83"/>
      <c r="VXN24" s="83"/>
      <c r="VXO24" s="83"/>
      <c r="VXP24" s="83"/>
      <c r="VXQ24" s="83"/>
      <c r="VXR24" s="83"/>
      <c r="VXS24" s="83"/>
      <c r="VXT24" s="83"/>
      <c r="VXU24" s="83"/>
      <c r="VXV24" s="83"/>
      <c r="VXW24" s="83"/>
      <c r="VXX24" s="83"/>
      <c r="VXY24" s="83"/>
      <c r="VXZ24" s="83"/>
      <c r="VYA24" s="83"/>
      <c r="VYB24" s="83"/>
      <c r="VYC24" s="83"/>
      <c r="VYD24" s="83"/>
      <c r="VYE24" s="83"/>
      <c r="VYF24" s="83"/>
      <c r="VYG24" s="83"/>
      <c r="VYH24" s="83"/>
      <c r="VYI24" s="83"/>
      <c r="VYJ24" s="83"/>
      <c r="VYK24" s="83"/>
      <c r="VYL24" s="83"/>
      <c r="VYM24" s="83"/>
      <c r="VYN24" s="83"/>
      <c r="VYO24" s="83"/>
      <c r="VYP24" s="83"/>
      <c r="VYQ24" s="83"/>
      <c r="VYR24" s="83"/>
      <c r="VYS24" s="83"/>
      <c r="VYT24" s="83"/>
      <c r="VYU24" s="83"/>
      <c r="VYV24" s="83"/>
      <c r="VYW24" s="83"/>
      <c r="VYX24" s="83"/>
      <c r="VYY24" s="83"/>
      <c r="VYZ24" s="83"/>
      <c r="VZA24" s="83"/>
      <c r="VZB24" s="83"/>
      <c r="VZC24" s="83"/>
      <c r="VZD24" s="83"/>
      <c r="VZE24" s="83"/>
      <c r="VZF24" s="83"/>
      <c r="VZG24" s="83"/>
      <c r="VZH24" s="83"/>
      <c r="VZI24" s="83"/>
      <c r="VZJ24" s="83"/>
      <c r="VZK24" s="83"/>
      <c r="VZL24" s="83"/>
      <c r="VZM24" s="83"/>
      <c r="VZN24" s="83"/>
      <c r="VZO24" s="83"/>
      <c r="VZP24" s="83"/>
      <c r="VZQ24" s="83"/>
      <c r="VZR24" s="83"/>
      <c r="VZS24" s="83"/>
      <c r="VZT24" s="83"/>
      <c r="VZU24" s="83"/>
      <c r="VZV24" s="83"/>
      <c r="VZW24" s="83"/>
      <c r="VZX24" s="83"/>
      <c r="VZY24" s="83"/>
      <c r="VZZ24" s="83"/>
      <c r="WAA24" s="83"/>
      <c r="WAB24" s="83"/>
      <c r="WAC24" s="83"/>
      <c r="WAD24" s="83"/>
      <c r="WAE24" s="83"/>
      <c r="WAF24" s="83"/>
      <c r="WAG24" s="83"/>
      <c r="WAH24" s="83"/>
      <c r="WAI24" s="83"/>
      <c r="WAJ24" s="83"/>
      <c r="WAK24" s="83"/>
      <c r="WAL24" s="83"/>
      <c r="WAM24" s="83"/>
      <c r="WAN24" s="83"/>
      <c r="WAO24" s="83"/>
      <c r="WAP24" s="83"/>
      <c r="WAQ24" s="83"/>
      <c r="WAR24" s="83"/>
      <c r="WAS24" s="83"/>
      <c r="WAT24" s="83"/>
      <c r="WAU24" s="83"/>
      <c r="WAV24" s="83"/>
      <c r="WAW24" s="83"/>
      <c r="WAX24" s="83"/>
      <c r="WAY24" s="83"/>
      <c r="WAZ24" s="83"/>
      <c r="WBA24" s="83"/>
      <c r="WBB24" s="83"/>
      <c r="WBC24" s="83"/>
      <c r="WBD24" s="83"/>
      <c r="WBE24" s="83"/>
      <c r="WBF24" s="83"/>
      <c r="WBG24" s="83"/>
      <c r="WBH24" s="83"/>
      <c r="WBI24" s="83"/>
      <c r="WBJ24" s="83"/>
      <c r="WBK24" s="83"/>
      <c r="WBL24" s="83"/>
      <c r="WBM24" s="83"/>
      <c r="WBN24" s="83"/>
      <c r="WBO24" s="83"/>
      <c r="WBP24" s="83"/>
      <c r="WBQ24" s="83"/>
      <c r="WBR24" s="83"/>
      <c r="WBS24" s="83"/>
      <c r="WBT24" s="83"/>
      <c r="WBU24" s="83"/>
      <c r="WBV24" s="83"/>
      <c r="WBW24" s="83"/>
      <c r="WBX24" s="83"/>
      <c r="WBY24" s="83"/>
      <c r="WBZ24" s="83"/>
      <c r="WCA24" s="83"/>
      <c r="WCB24" s="83"/>
      <c r="WCC24" s="83"/>
      <c r="WCD24" s="83"/>
      <c r="WCE24" s="83"/>
      <c r="WCF24" s="83"/>
      <c r="WCG24" s="83"/>
      <c r="WCH24" s="83"/>
      <c r="WCI24" s="83"/>
      <c r="WCJ24" s="83"/>
      <c r="WCK24" s="83"/>
      <c r="WCL24" s="83"/>
      <c r="WCM24" s="83"/>
      <c r="WCN24" s="83"/>
      <c r="WCO24" s="83"/>
      <c r="WCP24" s="83"/>
      <c r="WCQ24" s="83"/>
      <c r="WCR24" s="83"/>
      <c r="WCS24" s="83"/>
      <c r="WCT24" s="83"/>
      <c r="WCU24" s="83"/>
      <c r="WCV24" s="83"/>
      <c r="WCW24" s="83"/>
      <c r="WCX24" s="83"/>
      <c r="WCY24" s="83"/>
      <c r="WCZ24" s="83"/>
      <c r="WDA24" s="83"/>
      <c r="WDB24" s="83"/>
      <c r="WDC24" s="83"/>
      <c r="WDD24" s="83"/>
      <c r="WDE24" s="83"/>
      <c r="WDF24" s="83"/>
      <c r="WDG24" s="83"/>
      <c r="WDH24" s="83"/>
      <c r="WDI24" s="83"/>
      <c r="WDJ24" s="83"/>
      <c r="WDK24" s="83"/>
      <c r="WDL24" s="83"/>
      <c r="WDM24" s="83"/>
      <c r="WDN24" s="83"/>
      <c r="WDO24" s="83"/>
      <c r="WDP24" s="83"/>
      <c r="WDQ24" s="83"/>
      <c r="WDR24" s="83"/>
      <c r="WDS24" s="83"/>
      <c r="WDT24" s="83"/>
      <c r="WDU24" s="83"/>
      <c r="WDV24" s="83"/>
      <c r="WDW24" s="83"/>
      <c r="WDX24" s="83"/>
      <c r="WDY24" s="83"/>
      <c r="WDZ24" s="83"/>
      <c r="WEA24" s="83"/>
      <c r="WEB24" s="83"/>
      <c r="WEC24" s="83"/>
      <c r="WED24" s="83"/>
      <c r="WEE24" s="83"/>
      <c r="WEF24" s="83"/>
      <c r="WEG24" s="83"/>
      <c r="WEH24" s="83"/>
      <c r="WEI24" s="83"/>
      <c r="WEJ24" s="83"/>
      <c r="WEK24" s="83"/>
      <c r="WEL24" s="83"/>
      <c r="WEM24" s="83"/>
      <c r="WEN24" s="83"/>
      <c r="WEO24" s="83"/>
      <c r="WEP24" s="83"/>
      <c r="WEQ24" s="83"/>
      <c r="WER24" s="83"/>
      <c r="WES24" s="83"/>
      <c r="WET24" s="83"/>
      <c r="WEU24" s="83"/>
      <c r="WEV24" s="83"/>
      <c r="WEW24" s="83"/>
      <c r="WEX24" s="83"/>
      <c r="WEY24" s="83"/>
      <c r="WEZ24" s="83"/>
      <c r="WFA24" s="83"/>
      <c r="WFB24" s="83"/>
      <c r="WFC24" s="83"/>
      <c r="WFD24" s="83"/>
      <c r="WFE24" s="83"/>
      <c r="WFF24" s="83"/>
      <c r="WFG24" s="83"/>
      <c r="WFH24" s="83"/>
      <c r="WFI24" s="83"/>
      <c r="WFJ24" s="83"/>
      <c r="WFK24" s="83"/>
      <c r="WFL24" s="83"/>
      <c r="WFM24" s="83"/>
      <c r="WFN24" s="83"/>
      <c r="WFO24" s="83"/>
      <c r="WFP24" s="83"/>
      <c r="WFQ24" s="83"/>
      <c r="WFR24" s="83"/>
      <c r="WFS24" s="83"/>
      <c r="WFT24" s="83"/>
      <c r="WFU24" s="83"/>
      <c r="WFV24" s="83"/>
      <c r="WFW24" s="83"/>
      <c r="WFX24" s="83"/>
      <c r="WFY24" s="83"/>
      <c r="WFZ24" s="83"/>
      <c r="WGA24" s="83"/>
      <c r="WGB24" s="83"/>
      <c r="WGC24" s="83"/>
      <c r="WGD24" s="83"/>
      <c r="WGE24" s="83"/>
      <c r="WGF24" s="83"/>
      <c r="WGG24" s="83"/>
      <c r="WGH24" s="83"/>
      <c r="WGI24" s="83"/>
      <c r="WGJ24" s="83"/>
      <c r="WGK24" s="83"/>
      <c r="WGL24" s="83"/>
      <c r="WGM24" s="83"/>
      <c r="WGN24" s="83"/>
      <c r="WGO24" s="83"/>
      <c r="WGP24" s="83"/>
      <c r="WGQ24" s="83"/>
      <c r="WGR24" s="83"/>
      <c r="WGS24" s="83"/>
      <c r="WGT24" s="83"/>
      <c r="WGU24" s="83"/>
      <c r="WGV24" s="83"/>
      <c r="WGW24" s="83"/>
      <c r="WGX24" s="83"/>
      <c r="WGY24" s="83"/>
      <c r="WGZ24" s="83"/>
      <c r="WHA24" s="83"/>
      <c r="WHB24" s="83"/>
      <c r="WHC24" s="83"/>
      <c r="WHD24" s="83"/>
      <c r="WHE24" s="83"/>
      <c r="WHF24" s="83"/>
      <c r="WHG24" s="83"/>
      <c r="WHH24" s="83"/>
      <c r="WHI24" s="83"/>
      <c r="WHJ24" s="83"/>
      <c r="WHK24" s="83"/>
      <c r="WHL24" s="83"/>
      <c r="WHM24" s="83"/>
      <c r="WHN24" s="83"/>
      <c r="WHO24" s="83"/>
      <c r="WHP24" s="83"/>
      <c r="WHQ24" s="83"/>
      <c r="WHR24" s="83"/>
      <c r="WHS24" s="83"/>
      <c r="WHT24" s="83"/>
      <c r="WHU24" s="83"/>
      <c r="WHV24" s="83"/>
      <c r="WHW24" s="83"/>
      <c r="WHX24" s="83"/>
      <c r="WHY24" s="83"/>
      <c r="WHZ24" s="83"/>
      <c r="WIA24" s="83"/>
      <c r="WIB24" s="83"/>
      <c r="WIC24" s="83"/>
      <c r="WID24" s="83"/>
      <c r="WIE24" s="83"/>
      <c r="WIF24" s="83"/>
      <c r="WIG24" s="83"/>
      <c r="WIH24" s="83"/>
      <c r="WII24" s="83"/>
      <c r="WIJ24" s="83"/>
      <c r="WIK24" s="83"/>
      <c r="WIL24" s="83"/>
      <c r="WIM24" s="83"/>
      <c r="WIN24" s="83"/>
      <c r="WIO24" s="83"/>
      <c r="WIP24" s="83"/>
      <c r="WIQ24" s="83"/>
      <c r="WIR24" s="83"/>
      <c r="WIS24" s="83"/>
      <c r="WIT24" s="83"/>
      <c r="WIU24" s="83"/>
      <c r="WIV24" s="83"/>
      <c r="WIW24" s="83"/>
      <c r="WIX24" s="83"/>
      <c r="WIY24" s="83"/>
      <c r="WIZ24" s="83"/>
      <c r="WJA24" s="83"/>
      <c r="WJB24" s="83"/>
      <c r="WJC24" s="83"/>
      <c r="WJD24" s="83"/>
      <c r="WJE24" s="83"/>
      <c r="WJF24" s="83"/>
      <c r="WJG24" s="83"/>
      <c r="WJH24" s="83"/>
      <c r="WJI24" s="83"/>
      <c r="WJJ24" s="83"/>
      <c r="WJK24" s="83"/>
      <c r="WJL24" s="83"/>
      <c r="WJM24" s="83"/>
      <c r="WJN24" s="83"/>
      <c r="WJO24" s="83"/>
      <c r="WJP24" s="83"/>
      <c r="WJQ24" s="83"/>
      <c r="WJR24" s="83"/>
      <c r="WJS24" s="83"/>
      <c r="WJT24" s="83"/>
      <c r="WJU24" s="83"/>
      <c r="WJV24" s="83"/>
      <c r="WJW24" s="83"/>
      <c r="WJX24" s="83"/>
      <c r="WJY24" s="83"/>
      <c r="WJZ24" s="83"/>
      <c r="WKA24" s="83"/>
      <c r="WKB24" s="83"/>
      <c r="WKC24" s="83"/>
      <c r="WKD24" s="83"/>
      <c r="WKE24" s="83"/>
      <c r="WKF24" s="83"/>
      <c r="WKG24" s="83"/>
      <c r="WKH24" s="83"/>
      <c r="WKI24" s="83"/>
      <c r="WKJ24" s="83"/>
      <c r="WKK24" s="83"/>
      <c r="WKL24" s="83"/>
      <c r="WKM24" s="83"/>
      <c r="WKN24" s="83"/>
      <c r="WKO24" s="83"/>
      <c r="WKP24" s="83"/>
      <c r="WKQ24" s="83"/>
      <c r="WKR24" s="83"/>
      <c r="WKS24" s="83"/>
      <c r="WKT24" s="83"/>
      <c r="WKU24" s="83"/>
      <c r="WKV24" s="83"/>
      <c r="WKW24" s="83"/>
      <c r="WKX24" s="83"/>
      <c r="WKY24" s="83"/>
      <c r="WKZ24" s="83"/>
      <c r="WLA24" s="83"/>
      <c r="WLB24" s="83"/>
      <c r="WLC24" s="83"/>
      <c r="WLD24" s="83"/>
      <c r="WLE24" s="83"/>
      <c r="WLF24" s="83"/>
      <c r="WLG24" s="83"/>
      <c r="WLH24" s="83"/>
      <c r="WLI24" s="83"/>
      <c r="WLJ24" s="83"/>
      <c r="WLK24" s="83"/>
      <c r="WLL24" s="83"/>
      <c r="WLM24" s="83"/>
      <c r="WLN24" s="83"/>
      <c r="WLO24" s="83"/>
      <c r="WLP24" s="83"/>
      <c r="WLQ24" s="83"/>
      <c r="WLR24" s="83"/>
      <c r="WLS24" s="83"/>
      <c r="WLT24" s="83"/>
      <c r="WLU24" s="83"/>
      <c r="WLV24" s="83"/>
      <c r="WLW24" s="83"/>
      <c r="WLX24" s="83"/>
      <c r="WLY24" s="83"/>
      <c r="WLZ24" s="83"/>
      <c r="WMA24" s="83"/>
      <c r="WMB24" s="83"/>
      <c r="WMC24" s="83"/>
      <c r="WMD24" s="83"/>
      <c r="WME24" s="83"/>
      <c r="WMF24" s="83"/>
      <c r="WMG24" s="83"/>
      <c r="WMH24" s="83"/>
      <c r="WMI24" s="83"/>
      <c r="WMJ24" s="83"/>
      <c r="WMK24" s="83"/>
      <c r="WML24" s="83"/>
      <c r="WMM24" s="83"/>
      <c r="WMN24" s="83"/>
      <c r="WMO24" s="83"/>
      <c r="WMP24" s="83"/>
      <c r="WMQ24" s="83"/>
      <c r="WMR24" s="83"/>
      <c r="WMS24" s="83"/>
      <c r="WMT24" s="83"/>
      <c r="WMU24" s="83"/>
      <c r="WMV24" s="83"/>
      <c r="WMW24" s="83"/>
      <c r="WMX24" s="83"/>
      <c r="WMY24" s="83"/>
      <c r="WMZ24" s="83"/>
      <c r="WNA24" s="83"/>
      <c r="WNB24" s="83"/>
      <c r="WNC24" s="83"/>
      <c r="WND24" s="83"/>
      <c r="WNE24" s="83"/>
      <c r="WNF24" s="83"/>
      <c r="WNG24" s="83"/>
      <c r="WNH24" s="83"/>
      <c r="WNI24" s="83"/>
      <c r="WNJ24" s="83"/>
      <c r="WNK24" s="83"/>
      <c r="WNL24" s="83"/>
      <c r="WNM24" s="83"/>
      <c r="WNN24" s="83"/>
      <c r="WNO24" s="83"/>
      <c r="WNP24" s="83"/>
      <c r="WNQ24" s="83"/>
      <c r="WNR24" s="83"/>
      <c r="WNS24" s="83"/>
      <c r="WNT24" s="83"/>
      <c r="WNU24" s="83"/>
      <c r="WNV24" s="83"/>
      <c r="WNW24" s="83"/>
      <c r="WNX24" s="83"/>
      <c r="WNY24" s="83"/>
      <c r="WNZ24" s="83"/>
      <c r="WOA24" s="83"/>
      <c r="WOB24" s="83"/>
      <c r="WOC24" s="83"/>
      <c r="WOD24" s="83"/>
      <c r="WOE24" s="83"/>
      <c r="WOF24" s="83"/>
      <c r="WOG24" s="83"/>
      <c r="WOH24" s="83"/>
      <c r="WOI24" s="83"/>
      <c r="WOJ24" s="83"/>
      <c r="WOK24" s="83"/>
      <c r="WOL24" s="83"/>
      <c r="WOM24" s="83"/>
      <c r="WON24" s="83"/>
      <c r="WOO24" s="83"/>
      <c r="WOP24" s="83"/>
      <c r="WOQ24" s="83"/>
      <c r="WOR24" s="83"/>
      <c r="WOS24" s="83"/>
      <c r="WOT24" s="83"/>
      <c r="WOU24" s="83"/>
      <c r="WOV24" s="83"/>
      <c r="WOW24" s="83"/>
      <c r="WOX24" s="83"/>
      <c r="WOY24" s="83"/>
      <c r="WOZ24" s="83"/>
      <c r="WPA24" s="83"/>
      <c r="WPB24" s="83"/>
      <c r="WPC24" s="83"/>
      <c r="WPD24" s="83"/>
      <c r="WPE24" s="83"/>
      <c r="WPF24" s="83"/>
      <c r="WPG24" s="83"/>
      <c r="WPH24" s="83"/>
      <c r="WPI24" s="83"/>
      <c r="WPJ24" s="83"/>
      <c r="WPK24" s="83"/>
      <c r="WPL24" s="83"/>
      <c r="WPM24" s="83"/>
      <c r="WPN24" s="83"/>
      <c r="WPO24" s="83"/>
      <c r="WPP24" s="83"/>
      <c r="WPQ24" s="83"/>
      <c r="WPR24" s="83"/>
      <c r="WPS24" s="83"/>
      <c r="WPT24" s="83"/>
      <c r="WPU24" s="83"/>
      <c r="WPV24" s="83"/>
      <c r="WPW24" s="83"/>
      <c r="WPX24" s="83"/>
      <c r="WPY24" s="83"/>
      <c r="WPZ24" s="83"/>
      <c r="WQA24" s="83"/>
      <c r="WQB24" s="83"/>
      <c r="WQC24" s="83"/>
      <c r="WQD24" s="83"/>
      <c r="WQE24" s="83"/>
      <c r="WQF24" s="83"/>
      <c r="WQG24" s="83"/>
      <c r="WQH24" s="83"/>
      <c r="WQI24" s="83"/>
      <c r="WQJ24" s="83"/>
      <c r="WQK24" s="83"/>
      <c r="WQL24" s="83"/>
      <c r="WQM24" s="83"/>
      <c r="WQN24" s="83"/>
      <c r="WQO24" s="83"/>
      <c r="WQP24" s="83"/>
      <c r="WQQ24" s="83"/>
      <c r="WQR24" s="83"/>
      <c r="WQS24" s="83"/>
      <c r="WQT24" s="83"/>
      <c r="WQU24" s="83"/>
      <c r="WQV24" s="83"/>
      <c r="WQW24" s="83"/>
      <c r="WQX24" s="83"/>
      <c r="WQY24" s="83"/>
      <c r="WQZ24" s="83"/>
      <c r="WRA24" s="83"/>
      <c r="WRB24" s="83"/>
      <c r="WRC24" s="83"/>
      <c r="WRD24" s="83"/>
      <c r="WRE24" s="83"/>
      <c r="WRF24" s="83"/>
      <c r="WRG24" s="83"/>
      <c r="WRH24" s="83"/>
      <c r="WRI24" s="83"/>
      <c r="WRJ24" s="83"/>
      <c r="WRK24" s="83"/>
      <c r="WRL24" s="83"/>
      <c r="WRM24" s="83"/>
      <c r="WRN24" s="83"/>
      <c r="WRO24" s="83"/>
      <c r="WRP24" s="83"/>
      <c r="WRQ24" s="83"/>
      <c r="WRR24" s="83"/>
      <c r="WRS24" s="83"/>
      <c r="WRT24" s="83"/>
      <c r="WRU24" s="83"/>
      <c r="WRV24" s="83"/>
      <c r="WRW24" s="83"/>
      <c r="WRX24" s="83"/>
      <c r="WRY24" s="83"/>
      <c r="WRZ24" s="83"/>
      <c r="WSA24" s="83"/>
      <c r="WSB24" s="83"/>
      <c r="WSC24" s="83"/>
      <c r="WSD24" s="83"/>
      <c r="WSE24" s="83"/>
      <c r="WSF24" s="83"/>
      <c r="WSG24" s="83"/>
      <c r="WSH24" s="83"/>
      <c r="WSI24" s="83"/>
      <c r="WSJ24" s="83"/>
      <c r="WSK24" s="83"/>
      <c r="WSL24" s="83"/>
      <c r="WSM24" s="83"/>
      <c r="WSN24" s="83"/>
      <c r="WSO24" s="83"/>
      <c r="WSP24" s="83"/>
      <c r="WSQ24" s="83"/>
      <c r="WSR24" s="83"/>
      <c r="WSS24" s="83"/>
      <c r="WST24" s="83"/>
      <c r="WSU24" s="83"/>
      <c r="WSV24" s="83"/>
      <c r="WSW24" s="83"/>
      <c r="WSX24" s="83"/>
      <c r="WSY24" s="83"/>
      <c r="WSZ24" s="83"/>
      <c r="WTA24" s="83"/>
      <c r="WTB24" s="83"/>
      <c r="WTC24" s="83"/>
      <c r="WTD24" s="83"/>
      <c r="WTE24" s="83"/>
      <c r="WTF24" s="83"/>
      <c r="WTG24" s="83"/>
      <c r="WTH24" s="83"/>
      <c r="WTI24" s="83"/>
      <c r="WTJ24" s="83"/>
      <c r="WTK24" s="83"/>
      <c r="WTL24" s="83"/>
      <c r="WTM24" s="83"/>
      <c r="WTN24" s="83"/>
      <c r="WTO24" s="83"/>
      <c r="WTP24" s="83"/>
      <c r="WTQ24" s="83"/>
      <c r="WTR24" s="83"/>
      <c r="WTS24" s="83"/>
      <c r="WTT24" s="83"/>
      <c r="WTU24" s="83"/>
      <c r="WTV24" s="83"/>
      <c r="WTW24" s="83"/>
      <c r="WTX24" s="83"/>
      <c r="WTY24" s="83"/>
      <c r="WTZ24" s="83"/>
      <c r="WUA24" s="83"/>
      <c r="WUB24" s="83"/>
      <c r="WUC24" s="83"/>
      <c r="WUD24" s="83"/>
      <c r="WUE24" s="83"/>
      <c r="WUF24" s="83"/>
      <c r="WUG24" s="83"/>
      <c r="WUH24" s="83"/>
      <c r="WUI24" s="83"/>
      <c r="WUJ24" s="83"/>
      <c r="WUK24" s="83"/>
      <c r="WUL24" s="83"/>
      <c r="WUM24" s="83"/>
      <c r="WUN24" s="83"/>
      <c r="WUO24" s="83"/>
      <c r="WUP24" s="83"/>
      <c r="WUQ24" s="83"/>
      <c r="WUR24" s="83"/>
      <c r="WUS24" s="83"/>
      <c r="WUT24" s="83"/>
      <c r="WUU24" s="83"/>
      <c r="WUV24" s="83"/>
      <c r="WUW24" s="83"/>
      <c r="WUX24" s="83"/>
      <c r="WUY24" s="83"/>
      <c r="WUZ24" s="83"/>
      <c r="WVA24" s="83"/>
      <c r="WVB24" s="83"/>
      <c r="WVC24" s="83"/>
      <c r="WVD24" s="83"/>
      <c r="WVE24" s="83"/>
      <c r="WVF24" s="83"/>
      <c r="WVG24" s="83"/>
      <c r="WVH24" s="83"/>
      <c r="WVI24" s="83"/>
      <c r="WVJ24" s="83"/>
      <c r="WVK24" s="83"/>
      <c r="WVL24" s="83"/>
      <c r="WVM24" s="83"/>
      <c r="WVN24" s="83"/>
      <c r="WVO24" s="83"/>
      <c r="WVP24" s="83"/>
      <c r="WVQ24" s="83"/>
      <c r="WVR24" s="83"/>
      <c r="WVS24" s="83"/>
      <c r="WVT24" s="83"/>
      <c r="WVU24" s="83"/>
      <c r="WVV24" s="83"/>
      <c r="WVW24" s="83"/>
      <c r="WVX24" s="83"/>
      <c r="WVY24" s="83"/>
      <c r="WVZ24" s="83"/>
      <c r="WWA24" s="83"/>
      <c r="WWB24" s="83"/>
      <c r="WWC24" s="83"/>
      <c r="WWD24" s="83"/>
      <c r="WWE24" s="83"/>
      <c r="WWF24" s="83"/>
      <c r="WWG24" s="83"/>
    </row>
    <row r="25" spans="1:16153" s="113" customFormat="1">
      <c r="A25" s="83"/>
      <c r="B25" s="88">
        <v>19</v>
      </c>
      <c r="C25" s="83" t="s">
        <v>115</v>
      </c>
      <c r="D25" s="108">
        <v>25</v>
      </c>
      <c r="E25" s="111">
        <v>31.8</v>
      </c>
      <c r="F25" s="111"/>
      <c r="G25" s="111"/>
      <c r="H25" s="111">
        <v>31.2</v>
      </c>
      <c r="I25" s="111">
        <v>30.7</v>
      </c>
      <c r="J25" s="111">
        <v>30.1</v>
      </c>
      <c r="K25" s="111">
        <v>29.2</v>
      </c>
      <c r="L25" s="111">
        <v>28.5</v>
      </c>
      <c r="M25" s="111">
        <v>27.9</v>
      </c>
      <c r="N25" s="111">
        <v>27.3</v>
      </c>
      <c r="O25" s="111">
        <v>26.7</v>
      </c>
      <c r="P25" s="111">
        <v>26.1</v>
      </c>
      <c r="Q25" s="111">
        <v>25.6</v>
      </c>
      <c r="R25" s="111">
        <v>24.7</v>
      </c>
      <c r="S25" s="111">
        <v>22.2</v>
      </c>
      <c r="T25" s="111">
        <v>21.5</v>
      </c>
      <c r="U25" s="111">
        <v>19.100000000000001</v>
      </c>
      <c r="V25" s="111">
        <v>16.600000000000001</v>
      </c>
      <c r="W25" s="111"/>
      <c r="X25" s="111"/>
      <c r="Y25" s="111"/>
      <c r="Z25" s="119">
        <v>4</v>
      </c>
      <c r="AA25" s="83"/>
      <c r="AB25" s="83"/>
      <c r="AC25" s="83"/>
      <c r="AD25" s="83"/>
      <c r="AE25" s="83"/>
      <c r="AF25" s="83"/>
      <c r="AG25" s="83"/>
      <c r="AH25" s="83"/>
      <c r="AI25" s="83"/>
      <c r="AJ25" s="83"/>
      <c r="AK25" s="83"/>
      <c r="AL25" s="83"/>
      <c r="AM25" s="83"/>
      <c r="AN25" s="83"/>
      <c r="AO25" s="83"/>
      <c r="AP25" s="83"/>
      <c r="AQ25" s="83"/>
      <c r="AR25" s="83"/>
      <c r="AS25" s="83"/>
      <c r="AT25" s="83"/>
      <c r="AU25" s="83"/>
      <c r="AV25" s="83"/>
      <c r="AW25" s="83"/>
      <c r="AX25" s="83"/>
      <c r="AY25" s="83"/>
      <c r="AZ25" s="83"/>
      <c r="BA25" s="83"/>
      <c r="BB25" s="83"/>
      <c r="BC25" s="83"/>
      <c r="BD25" s="83"/>
      <c r="BE25" s="83"/>
      <c r="BF25" s="83"/>
      <c r="BG25" s="83"/>
      <c r="BH25" s="83"/>
      <c r="BI25" s="83"/>
      <c r="BJ25" s="83"/>
      <c r="BK25" s="83"/>
      <c r="BL25" s="83"/>
      <c r="BM25" s="83"/>
      <c r="BN25" s="83"/>
      <c r="BO25" s="83"/>
      <c r="BP25" s="83"/>
      <c r="BQ25" s="83"/>
      <c r="BR25" s="83"/>
      <c r="BS25" s="83"/>
      <c r="BT25" s="83"/>
      <c r="BU25" s="83"/>
      <c r="BV25" s="83"/>
      <c r="BW25" s="83"/>
      <c r="BX25" s="83"/>
      <c r="BY25" s="83"/>
      <c r="BZ25" s="83"/>
      <c r="CA25" s="83"/>
      <c r="CB25" s="83"/>
      <c r="CC25" s="83"/>
      <c r="CD25" s="83"/>
      <c r="CE25" s="83"/>
      <c r="CF25" s="83"/>
      <c r="CG25" s="83"/>
      <c r="CH25" s="83"/>
      <c r="CI25" s="83"/>
      <c r="CJ25" s="83"/>
      <c r="CK25" s="83"/>
      <c r="CL25" s="83"/>
      <c r="CM25" s="83"/>
      <c r="CN25" s="83"/>
      <c r="CO25" s="83"/>
      <c r="CP25" s="83"/>
      <c r="CQ25" s="83"/>
      <c r="CR25" s="83"/>
      <c r="CS25" s="83"/>
      <c r="CT25" s="83"/>
      <c r="CU25" s="83"/>
      <c r="CV25" s="83"/>
      <c r="CW25" s="83"/>
      <c r="CX25" s="83"/>
      <c r="CY25" s="83"/>
      <c r="CZ25" s="83"/>
      <c r="DA25" s="83"/>
      <c r="DB25" s="83"/>
      <c r="DC25" s="83"/>
      <c r="DD25" s="83"/>
      <c r="DE25" s="83"/>
      <c r="DF25" s="83"/>
      <c r="DG25" s="83"/>
      <c r="DH25" s="83"/>
      <c r="DI25" s="83"/>
      <c r="DJ25" s="83"/>
      <c r="DK25" s="83"/>
      <c r="DL25" s="83"/>
      <c r="DM25" s="83"/>
      <c r="DN25" s="83"/>
      <c r="DO25" s="83"/>
      <c r="DP25" s="83"/>
      <c r="DQ25" s="83"/>
      <c r="DR25" s="83"/>
      <c r="DS25" s="83"/>
      <c r="DT25" s="83"/>
      <c r="DU25" s="83"/>
      <c r="DV25" s="83"/>
      <c r="DW25" s="83"/>
      <c r="DX25" s="83"/>
      <c r="DY25" s="83"/>
      <c r="DZ25" s="83"/>
      <c r="EA25" s="83"/>
      <c r="EB25" s="83"/>
      <c r="EC25" s="83"/>
      <c r="ED25" s="83"/>
      <c r="EE25" s="83"/>
      <c r="EF25" s="83"/>
      <c r="EG25" s="83"/>
      <c r="EH25" s="83"/>
      <c r="EI25" s="83"/>
      <c r="EJ25" s="83"/>
      <c r="EK25" s="83"/>
      <c r="EL25" s="83"/>
      <c r="EM25" s="83"/>
      <c r="EN25" s="83"/>
      <c r="EO25" s="83"/>
      <c r="EP25" s="83"/>
      <c r="EQ25" s="83"/>
      <c r="ER25" s="83"/>
      <c r="ES25" s="83"/>
      <c r="ET25" s="83"/>
      <c r="EU25" s="83"/>
      <c r="EV25" s="83"/>
      <c r="EW25" s="83"/>
      <c r="EX25" s="83"/>
      <c r="EY25" s="83"/>
      <c r="EZ25" s="83"/>
      <c r="FA25" s="83"/>
      <c r="FB25" s="83"/>
      <c r="FC25" s="83"/>
      <c r="FD25" s="83"/>
      <c r="FE25" s="83"/>
      <c r="FF25" s="83"/>
      <c r="FG25" s="83"/>
      <c r="FH25" s="83"/>
      <c r="FI25" s="83"/>
      <c r="FJ25" s="83"/>
      <c r="FK25" s="83"/>
      <c r="FL25" s="83"/>
      <c r="FM25" s="83"/>
      <c r="FN25" s="83"/>
      <c r="FO25" s="83"/>
      <c r="FP25" s="83"/>
      <c r="FQ25" s="83"/>
      <c r="FR25" s="83"/>
      <c r="FS25" s="83"/>
      <c r="FT25" s="83"/>
      <c r="FU25" s="83"/>
      <c r="FV25" s="83"/>
      <c r="FW25" s="83"/>
      <c r="FX25" s="83"/>
      <c r="FY25" s="83"/>
      <c r="FZ25" s="83"/>
      <c r="GA25" s="83"/>
      <c r="GB25" s="83"/>
      <c r="GC25" s="83"/>
      <c r="GD25" s="83"/>
      <c r="GE25" s="83"/>
      <c r="GF25" s="83"/>
      <c r="GG25" s="83"/>
      <c r="GH25" s="83"/>
      <c r="GI25" s="83"/>
      <c r="GJ25" s="83"/>
      <c r="GK25" s="83"/>
      <c r="GL25" s="83"/>
      <c r="GM25" s="83"/>
      <c r="GN25" s="83"/>
      <c r="GO25" s="83"/>
      <c r="GP25" s="83"/>
      <c r="GQ25" s="83"/>
      <c r="GR25" s="83"/>
      <c r="GS25" s="83"/>
      <c r="GT25" s="83"/>
      <c r="GU25" s="83"/>
      <c r="GV25" s="83"/>
      <c r="GW25" s="83"/>
      <c r="GX25" s="83"/>
      <c r="GY25" s="83"/>
      <c r="GZ25" s="83"/>
      <c r="HA25" s="83"/>
      <c r="HB25" s="83"/>
      <c r="HC25" s="83"/>
      <c r="HD25" s="83"/>
      <c r="HE25" s="83"/>
      <c r="HF25" s="83"/>
      <c r="HG25" s="83"/>
      <c r="HH25" s="83"/>
      <c r="HI25" s="83"/>
      <c r="HJ25" s="83"/>
      <c r="HK25" s="83"/>
      <c r="HL25" s="83"/>
      <c r="HM25" s="83"/>
      <c r="HN25" s="83"/>
      <c r="HO25" s="83"/>
      <c r="HP25" s="83"/>
      <c r="HQ25" s="83"/>
      <c r="HR25" s="83"/>
      <c r="HS25" s="83"/>
      <c r="HT25" s="83"/>
      <c r="HU25" s="83"/>
      <c r="HV25" s="83"/>
      <c r="HW25" s="83"/>
      <c r="HX25" s="83"/>
      <c r="HY25" s="83"/>
      <c r="HZ25" s="83"/>
      <c r="IA25" s="83"/>
      <c r="IB25" s="83"/>
      <c r="IC25" s="83"/>
      <c r="ID25" s="83"/>
      <c r="IE25" s="83"/>
      <c r="IF25" s="83"/>
      <c r="IG25" s="83"/>
      <c r="IH25" s="83"/>
      <c r="II25" s="83"/>
      <c r="IJ25" s="83"/>
      <c r="IK25" s="83"/>
      <c r="IL25" s="83"/>
      <c r="IM25" s="83"/>
      <c r="IN25" s="83"/>
      <c r="IO25" s="83"/>
      <c r="IP25" s="83"/>
      <c r="IQ25" s="83"/>
      <c r="IR25" s="83"/>
      <c r="IS25" s="83"/>
      <c r="IT25" s="83"/>
      <c r="IU25" s="83"/>
      <c r="IV25" s="83"/>
      <c r="IW25" s="83"/>
      <c r="IX25" s="83"/>
      <c r="IY25" s="83"/>
      <c r="IZ25" s="83"/>
      <c r="JA25" s="83"/>
      <c r="JB25" s="83"/>
      <c r="JC25" s="83"/>
      <c r="JD25" s="83"/>
      <c r="JE25" s="83"/>
      <c r="JF25" s="83"/>
      <c r="JG25" s="83"/>
      <c r="JH25" s="83"/>
      <c r="JI25" s="83"/>
      <c r="JJ25" s="83"/>
      <c r="JK25" s="83"/>
      <c r="JL25" s="83"/>
      <c r="JM25" s="83"/>
      <c r="JN25" s="83"/>
      <c r="JO25" s="83"/>
      <c r="JP25" s="83"/>
      <c r="JQ25" s="83"/>
      <c r="JR25" s="83"/>
      <c r="JS25" s="83"/>
      <c r="JT25" s="83"/>
      <c r="JU25" s="83"/>
      <c r="JV25" s="83"/>
      <c r="JW25" s="83"/>
      <c r="JX25" s="83"/>
      <c r="JY25" s="83"/>
      <c r="JZ25" s="83"/>
      <c r="KA25" s="83"/>
      <c r="KB25" s="83"/>
      <c r="KC25" s="83"/>
      <c r="KD25" s="83"/>
      <c r="KE25" s="83"/>
      <c r="KF25" s="83"/>
      <c r="KG25" s="83"/>
      <c r="KH25" s="83"/>
      <c r="KI25" s="83"/>
      <c r="KJ25" s="83"/>
      <c r="KK25" s="83"/>
      <c r="KL25" s="83"/>
      <c r="KM25" s="83"/>
      <c r="KN25" s="83"/>
      <c r="KO25" s="83"/>
      <c r="KP25" s="83"/>
      <c r="KQ25" s="83"/>
      <c r="KR25" s="83"/>
      <c r="KS25" s="83"/>
      <c r="KT25" s="83"/>
      <c r="KU25" s="83"/>
      <c r="KV25" s="83"/>
      <c r="KW25" s="83"/>
      <c r="KX25" s="83"/>
      <c r="KY25" s="83"/>
      <c r="KZ25" s="83"/>
      <c r="LA25" s="83"/>
      <c r="LB25" s="83"/>
      <c r="LC25" s="83"/>
      <c r="LD25" s="83"/>
      <c r="LE25" s="83"/>
      <c r="LF25" s="83"/>
      <c r="LG25" s="83"/>
      <c r="LH25" s="83"/>
      <c r="LI25" s="83"/>
      <c r="LJ25" s="83"/>
      <c r="LK25" s="83"/>
      <c r="LL25" s="83"/>
      <c r="LM25" s="83"/>
      <c r="LN25" s="83"/>
      <c r="LO25" s="83"/>
      <c r="LP25" s="83"/>
      <c r="LQ25" s="83"/>
      <c r="LR25" s="83"/>
      <c r="LS25" s="83"/>
      <c r="LT25" s="83"/>
      <c r="LU25" s="83"/>
      <c r="LV25" s="83"/>
      <c r="LW25" s="83"/>
      <c r="LX25" s="83"/>
      <c r="LY25" s="83"/>
      <c r="LZ25" s="83"/>
      <c r="MA25" s="83"/>
      <c r="MB25" s="83"/>
      <c r="MC25" s="83"/>
      <c r="MD25" s="83"/>
      <c r="ME25" s="83"/>
      <c r="MF25" s="83"/>
      <c r="MG25" s="83"/>
      <c r="MH25" s="83"/>
      <c r="MI25" s="83"/>
      <c r="MJ25" s="83"/>
      <c r="MK25" s="83"/>
      <c r="ML25" s="83"/>
      <c r="MM25" s="83"/>
      <c r="MN25" s="83"/>
      <c r="MO25" s="83"/>
      <c r="MP25" s="83"/>
      <c r="MQ25" s="83"/>
      <c r="MR25" s="83"/>
      <c r="MS25" s="83"/>
      <c r="MT25" s="83"/>
      <c r="MU25" s="83"/>
      <c r="MV25" s="83"/>
      <c r="MW25" s="83"/>
      <c r="MX25" s="83"/>
      <c r="MY25" s="83"/>
      <c r="MZ25" s="83"/>
      <c r="NA25" s="83"/>
      <c r="NB25" s="83"/>
      <c r="NC25" s="83"/>
      <c r="ND25" s="83"/>
      <c r="NE25" s="83"/>
      <c r="NF25" s="83"/>
      <c r="NG25" s="83"/>
      <c r="NH25" s="83"/>
      <c r="NI25" s="83"/>
      <c r="NJ25" s="83"/>
      <c r="NK25" s="83"/>
      <c r="NL25" s="83"/>
      <c r="NM25" s="83"/>
      <c r="NN25" s="83"/>
      <c r="NO25" s="83"/>
      <c r="NP25" s="83"/>
      <c r="NQ25" s="83"/>
      <c r="NR25" s="83"/>
      <c r="NS25" s="83"/>
      <c r="NT25" s="83"/>
      <c r="NU25" s="83"/>
      <c r="NV25" s="83"/>
      <c r="NW25" s="83"/>
      <c r="NX25" s="83"/>
      <c r="NY25" s="83"/>
      <c r="NZ25" s="83"/>
      <c r="OA25" s="83"/>
      <c r="OB25" s="83"/>
      <c r="OC25" s="83"/>
      <c r="OD25" s="83"/>
      <c r="OE25" s="83"/>
      <c r="OF25" s="83"/>
      <c r="OG25" s="83"/>
      <c r="OH25" s="83"/>
      <c r="OI25" s="83"/>
      <c r="OJ25" s="83"/>
      <c r="OK25" s="83"/>
      <c r="OL25" s="83"/>
      <c r="OM25" s="83"/>
      <c r="ON25" s="83"/>
      <c r="OO25" s="83"/>
      <c r="OP25" s="83"/>
      <c r="OQ25" s="83"/>
      <c r="OR25" s="83"/>
      <c r="OS25" s="83"/>
      <c r="OT25" s="83"/>
      <c r="OU25" s="83"/>
      <c r="OV25" s="83"/>
      <c r="OW25" s="83"/>
      <c r="OX25" s="83"/>
      <c r="OY25" s="83"/>
      <c r="OZ25" s="83"/>
      <c r="PA25" s="83"/>
      <c r="PB25" s="83"/>
      <c r="PC25" s="83"/>
      <c r="PD25" s="83"/>
      <c r="PE25" s="83"/>
      <c r="PF25" s="83"/>
      <c r="PG25" s="83"/>
      <c r="PH25" s="83"/>
      <c r="PI25" s="83"/>
      <c r="PJ25" s="83"/>
      <c r="PK25" s="83"/>
      <c r="PL25" s="83"/>
      <c r="PM25" s="83"/>
      <c r="PN25" s="83"/>
      <c r="PO25" s="83"/>
      <c r="PP25" s="83"/>
      <c r="PQ25" s="83"/>
      <c r="PR25" s="83"/>
      <c r="PS25" s="83"/>
      <c r="PT25" s="83"/>
      <c r="PU25" s="83"/>
      <c r="PV25" s="83"/>
      <c r="PW25" s="83"/>
      <c r="PX25" s="83"/>
      <c r="PY25" s="83"/>
      <c r="PZ25" s="83"/>
      <c r="QA25" s="83"/>
      <c r="QB25" s="83"/>
      <c r="QC25" s="83"/>
      <c r="QD25" s="83"/>
      <c r="QE25" s="83"/>
      <c r="QF25" s="83"/>
      <c r="QG25" s="83"/>
      <c r="QH25" s="83"/>
      <c r="QI25" s="83"/>
      <c r="QJ25" s="83"/>
      <c r="QK25" s="83"/>
      <c r="QL25" s="83"/>
      <c r="QM25" s="83"/>
      <c r="QN25" s="83"/>
      <c r="QO25" s="83"/>
      <c r="QP25" s="83"/>
      <c r="QQ25" s="83"/>
      <c r="QR25" s="83"/>
      <c r="QS25" s="83"/>
      <c r="QT25" s="83"/>
      <c r="QU25" s="83"/>
      <c r="QV25" s="83"/>
      <c r="QW25" s="83"/>
      <c r="QX25" s="83"/>
      <c r="QY25" s="83"/>
      <c r="QZ25" s="83"/>
      <c r="RA25" s="83"/>
      <c r="RB25" s="83"/>
      <c r="RC25" s="83"/>
      <c r="RD25" s="83"/>
      <c r="RE25" s="83"/>
      <c r="RF25" s="83"/>
      <c r="RG25" s="83"/>
      <c r="RH25" s="83"/>
      <c r="RI25" s="83"/>
      <c r="RJ25" s="83"/>
      <c r="RK25" s="83"/>
      <c r="RL25" s="83"/>
      <c r="RM25" s="83"/>
      <c r="RN25" s="83"/>
      <c r="RO25" s="83"/>
      <c r="RP25" s="83"/>
      <c r="RQ25" s="83"/>
      <c r="RR25" s="83"/>
      <c r="RS25" s="83"/>
      <c r="RT25" s="83"/>
      <c r="RU25" s="83"/>
      <c r="RV25" s="83"/>
      <c r="RW25" s="83"/>
      <c r="RX25" s="83"/>
      <c r="RY25" s="83"/>
      <c r="RZ25" s="83"/>
      <c r="SA25" s="83"/>
      <c r="SB25" s="83"/>
      <c r="SC25" s="83"/>
      <c r="SD25" s="83"/>
      <c r="SE25" s="83"/>
      <c r="SF25" s="83"/>
      <c r="SG25" s="83"/>
      <c r="SH25" s="83"/>
      <c r="SI25" s="83"/>
      <c r="SJ25" s="83"/>
      <c r="SK25" s="83"/>
      <c r="SL25" s="83"/>
      <c r="SM25" s="83"/>
      <c r="SN25" s="83"/>
      <c r="SO25" s="83"/>
      <c r="SP25" s="83"/>
      <c r="SQ25" s="83"/>
      <c r="SR25" s="83"/>
      <c r="SS25" s="83"/>
      <c r="ST25" s="83"/>
      <c r="SU25" s="83"/>
      <c r="SV25" s="83"/>
      <c r="SW25" s="83"/>
      <c r="SX25" s="83"/>
      <c r="SY25" s="83"/>
      <c r="SZ25" s="83"/>
      <c r="TA25" s="83"/>
      <c r="TB25" s="83"/>
      <c r="TC25" s="83"/>
      <c r="TD25" s="83"/>
      <c r="TE25" s="83"/>
      <c r="TF25" s="83"/>
      <c r="TG25" s="83"/>
      <c r="TH25" s="83"/>
      <c r="TI25" s="83"/>
      <c r="TJ25" s="83"/>
      <c r="TK25" s="83"/>
      <c r="TL25" s="83"/>
      <c r="TM25" s="83"/>
      <c r="TN25" s="83"/>
      <c r="TO25" s="83"/>
      <c r="TP25" s="83"/>
      <c r="TQ25" s="83"/>
      <c r="TR25" s="83"/>
      <c r="TS25" s="83"/>
      <c r="TT25" s="83"/>
      <c r="TU25" s="83"/>
      <c r="TV25" s="83"/>
      <c r="TW25" s="83"/>
      <c r="TX25" s="83"/>
      <c r="TY25" s="83"/>
      <c r="TZ25" s="83"/>
      <c r="UA25" s="83"/>
      <c r="UB25" s="83"/>
      <c r="UC25" s="83"/>
      <c r="UD25" s="83"/>
      <c r="UE25" s="83"/>
      <c r="UF25" s="83"/>
      <c r="UG25" s="83"/>
      <c r="UH25" s="83"/>
      <c r="UI25" s="83"/>
      <c r="UJ25" s="83"/>
      <c r="UK25" s="83"/>
      <c r="UL25" s="83"/>
      <c r="UM25" s="83"/>
      <c r="UN25" s="83"/>
      <c r="UO25" s="83"/>
      <c r="UP25" s="83"/>
      <c r="UQ25" s="83"/>
      <c r="UR25" s="83"/>
      <c r="US25" s="83"/>
      <c r="UT25" s="83"/>
      <c r="UU25" s="83"/>
      <c r="UV25" s="83"/>
      <c r="UW25" s="83"/>
      <c r="UX25" s="83"/>
      <c r="UY25" s="83"/>
      <c r="UZ25" s="83"/>
      <c r="VA25" s="83"/>
      <c r="VB25" s="83"/>
      <c r="VC25" s="83"/>
      <c r="VD25" s="83"/>
      <c r="VE25" s="83"/>
      <c r="VF25" s="83"/>
      <c r="VG25" s="83"/>
      <c r="VH25" s="83"/>
      <c r="VI25" s="83"/>
      <c r="VJ25" s="83"/>
      <c r="VK25" s="83"/>
      <c r="VL25" s="83"/>
      <c r="VM25" s="83"/>
      <c r="VN25" s="83"/>
      <c r="VO25" s="83"/>
      <c r="VP25" s="83"/>
      <c r="VQ25" s="83"/>
      <c r="VR25" s="83"/>
      <c r="VS25" s="83"/>
      <c r="VT25" s="83"/>
      <c r="VU25" s="83"/>
      <c r="VV25" s="83"/>
      <c r="VW25" s="83"/>
      <c r="VX25" s="83"/>
      <c r="VY25" s="83"/>
      <c r="VZ25" s="83"/>
      <c r="WA25" s="83"/>
      <c r="WB25" s="83"/>
      <c r="WC25" s="83"/>
      <c r="WD25" s="83"/>
      <c r="WE25" s="83"/>
      <c r="WF25" s="83"/>
      <c r="WG25" s="83"/>
      <c r="WH25" s="83"/>
      <c r="WI25" s="83"/>
      <c r="WJ25" s="83"/>
      <c r="WK25" s="83"/>
      <c r="WL25" s="83"/>
      <c r="WM25" s="83"/>
      <c r="WN25" s="83"/>
      <c r="WO25" s="83"/>
      <c r="WP25" s="83"/>
      <c r="WQ25" s="83"/>
      <c r="WR25" s="83"/>
      <c r="WS25" s="83"/>
      <c r="WT25" s="83"/>
      <c r="WU25" s="83"/>
      <c r="WV25" s="83"/>
      <c r="WW25" s="83"/>
      <c r="WX25" s="83"/>
      <c r="WY25" s="83"/>
      <c r="WZ25" s="83"/>
      <c r="XA25" s="83"/>
      <c r="XB25" s="83"/>
      <c r="XC25" s="83"/>
      <c r="XD25" s="83"/>
      <c r="XE25" s="83"/>
      <c r="XF25" s="83"/>
      <c r="XG25" s="83"/>
      <c r="XH25" s="83"/>
      <c r="XI25" s="83"/>
      <c r="XJ25" s="83"/>
      <c r="XK25" s="83"/>
      <c r="XL25" s="83"/>
      <c r="XM25" s="83"/>
      <c r="XN25" s="83"/>
      <c r="XO25" s="83"/>
      <c r="XP25" s="83"/>
      <c r="XQ25" s="83"/>
      <c r="XR25" s="83"/>
      <c r="XS25" s="83"/>
      <c r="XT25" s="83"/>
      <c r="XU25" s="83"/>
      <c r="XV25" s="83"/>
      <c r="XW25" s="83"/>
      <c r="XX25" s="83"/>
      <c r="XY25" s="83"/>
      <c r="XZ25" s="83"/>
      <c r="YA25" s="83"/>
      <c r="YB25" s="83"/>
      <c r="YC25" s="83"/>
      <c r="YD25" s="83"/>
      <c r="YE25" s="83"/>
      <c r="YF25" s="83"/>
      <c r="YG25" s="83"/>
      <c r="YH25" s="83"/>
      <c r="YI25" s="83"/>
      <c r="YJ25" s="83"/>
      <c r="YK25" s="83"/>
      <c r="YL25" s="83"/>
      <c r="YM25" s="83"/>
      <c r="YN25" s="83"/>
      <c r="YO25" s="83"/>
      <c r="YP25" s="83"/>
      <c r="YQ25" s="83"/>
      <c r="YR25" s="83"/>
      <c r="YS25" s="83"/>
      <c r="YT25" s="83"/>
      <c r="YU25" s="83"/>
      <c r="YV25" s="83"/>
      <c r="YW25" s="83"/>
      <c r="YX25" s="83"/>
      <c r="YY25" s="83"/>
      <c r="YZ25" s="83"/>
      <c r="ZA25" s="83"/>
      <c r="ZB25" s="83"/>
      <c r="ZC25" s="83"/>
      <c r="ZD25" s="83"/>
      <c r="ZE25" s="83"/>
      <c r="ZF25" s="83"/>
      <c r="ZG25" s="83"/>
      <c r="ZH25" s="83"/>
      <c r="ZI25" s="83"/>
      <c r="ZJ25" s="83"/>
      <c r="ZK25" s="83"/>
      <c r="ZL25" s="83"/>
      <c r="ZM25" s="83"/>
      <c r="ZN25" s="83"/>
      <c r="ZO25" s="83"/>
      <c r="ZP25" s="83"/>
      <c r="ZQ25" s="83"/>
      <c r="ZR25" s="83"/>
      <c r="ZS25" s="83"/>
      <c r="ZT25" s="83"/>
      <c r="ZU25" s="83"/>
      <c r="ZV25" s="83"/>
      <c r="ZW25" s="83"/>
      <c r="ZX25" s="83"/>
      <c r="ZY25" s="83"/>
      <c r="ZZ25" s="83"/>
      <c r="AAA25" s="83"/>
      <c r="AAB25" s="83"/>
      <c r="AAC25" s="83"/>
      <c r="AAD25" s="83"/>
      <c r="AAE25" s="83"/>
      <c r="AAF25" s="83"/>
      <c r="AAG25" s="83"/>
      <c r="AAH25" s="83"/>
      <c r="AAI25" s="83"/>
      <c r="AAJ25" s="83"/>
      <c r="AAK25" s="83"/>
      <c r="AAL25" s="83"/>
      <c r="AAM25" s="83"/>
      <c r="AAN25" s="83"/>
      <c r="AAO25" s="83"/>
      <c r="AAP25" s="83"/>
      <c r="AAQ25" s="83"/>
      <c r="AAR25" s="83"/>
      <c r="AAS25" s="83"/>
      <c r="AAT25" s="83"/>
      <c r="AAU25" s="83"/>
      <c r="AAV25" s="83"/>
      <c r="AAW25" s="83"/>
      <c r="AAX25" s="83"/>
      <c r="AAY25" s="83"/>
      <c r="AAZ25" s="83"/>
      <c r="ABA25" s="83"/>
      <c r="ABB25" s="83"/>
      <c r="ABC25" s="83"/>
      <c r="ABD25" s="83"/>
      <c r="ABE25" s="83"/>
      <c r="ABF25" s="83"/>
      <c r="ABG25" s="83"/>
      <c r="ABH25" s="83"/>
      <c r="ABI25" s="83"/>
      <c r="ABJ25" s="83"/>
      <c r="ABK25" s="83"/>
      <c r="ABL25" s="83"/>
      <c r="ABM25" s="83"/>
      <c r="ABN25" s="83"/>
      <c r="ABO25" s="83"/>
      <c r="ABP25" s="83"/>
      <c r="ABQ25" s="83"/>
      <c r="ABR25" s="83"/>
      <c r="ABS25" s="83"/>
      <c r="ABT25" s="83"/>
      <c r="ABU25" s="83"/>
      <c r="ABV25" s="83"/>
      <c r="ABW25" s="83"/>
      <c r="ABX25" s="83"/>
      <c r="ABY25" s="83"/>
      <c r="ABZ25" s="83"/>
      <c r="ACA25" s="83"/>
      <c r="ACB25" s="83"/>
      <c r="ACC25" s="83"/>
      <c r="ACD25" s="83"/>
      <c r="ACE25" s="83"/>
      <c r="ACF25" s="83"/>
      <c r="ACG25" s="83"/>
      <c r="ACH25" s="83"/>
      <c r="ACI25" s="83"/>
      <c r="ACJ25" s="83"/>
      <c r="ACK25" s="83"/>
      <c r="ACL25" s="83"/>
      <c r="ACM25" s="83"/>
      <c r="ACN25" s="83"/>
      <c r="ACO25" s="83"/>
      <c r="ACP25" s="83"/>
      <c r="ACQ25" s="83"/>
      <c r="ACR25" s="83"/>
      <c r="ACS25" s="83"/>
      <c r="ACT25" s="83"/>
      <c r="ACU25" s="83"/>
      <c r="ACV25" s="83"/>
      <c r="ACW25" s="83"/>
      <c r="ACX25" s="83"/>
      <c r="ACY25" s="83"/>
      <c r="ACZ25" s="83"/>
      <c r="ADA25" s="83"/>
      <c r="ADB25" s="83"/>
      <c r="ADC25" s="83"/>
      <c r="ADD25" s="83"/>
      <c r="ADE25" s="83"/>
      <c r="ADF25" s="83"/>
      <c r="ADG25" s="83"/>
      <c r="ADH25" s="83"/>
      <c r="ADI25" s="83"/>
      <c r="ADJ25" s="83"/>
      <c r="ADK25" s="83"/>
      <c r="ADL25" s="83"/>
      <c r="ADM25" s="83"/>
      <c r="ADN25" s="83"/>
      <c r="ADO25" s="83"/>
      <c r="ADP25" s="83"/>
      <c r="ADQ25" s="83"/>
      <c r="ADR25" s="83"/>
      <c r="ADS25" s="83"/>
      <c r="ADT25" s="83"/>
      <c r="ADU25" s="83"/>
      <c r="ADV25" s="83"/>
      <c r="ADW25" s="83"/>
      <c r="ADX25" s="83"/>
      <c r="ADY25" s="83"/>
      <c r="ADZ25" s="83"/>
      <c r="AEA25" s="83"/>
      <c r="AEB25" s="83"/>
      <c r="AEC25" s="83"/>
      <c r="AED25" s="83"/>
      <c r="AEE25" s="83"/>
      <c r="AEF25" s="83"/>
      <c r="AEG25" s="83"/>
      <c r="AEH25" s="83"/>
      <c r="AEI25" s="83"/>
      <c r="AEJ25" s="83"/>
      <c r="AEK25" s="83"/>
      <c r="AEL25" s="83"/>
      <c r="AEM25" s="83"/>
      <c r="AEN25" s="83"/>
      <c r="AEO25" s="83"/>
      <c r="AEP25" s="83"/>
      <c r="AEQ25" s="83"/>
      <c r="AER25" s="83"/>
      <c r="AES25" s="83"/>
      <c r="AET25" s="83"/>
      <c r="AEU25" s="83"/>
      <c r="AEV25" s="83"/>
      <c r="AEW25" s="83"/>
      <c r="AEX25" s="83"/>
      <c r="AEY25" s="83"/>
      <c r="AEZ25" s="83"/>
      <c r="AFA25" s="83"/>
      <c r="AFB25" s="83"/>
      <c r="AFC25" s="83"/>
      <c r="AFD25" s="83"/>
      <c r="AFE25" s="83"/>
      <c r="AFF25" s="83"/>
      <c r="AFG25" s="83"/>
      <c r="AFH25" s="83"/>
      <c r="AFI25" s="83"/>
      <c r="AFJ25" s="83"/>
      <c r="AFK25" s="83"/>
      <c r="AFL25" s="83"/>
      <c r="AFM25" s="83"/>
      <c r="AFN25" s="83"/>
      <c r="AFO25" s="83"/>
      <c r="AFP25" s="83"/>
      <c r="AFQ25" s="83"/>
      <c r="AFR25" s="83"/>
      <c r="AFS25" s="83"/>
      <c r="AFT25" s="83"/>
      <c r="AFU25" s="83"/>
      <c r="AFV25" s="83"/>
      <c r="AFW25" s="83"/>
      <c r="AFX25" s="83"/>
      <c r="AFY25" s="83"/>
      <c r="AFZ25" s="83"/>
      <c r="AGA25" s="83"/>
      <c r="AGB25" s="83"/>
      <c r="AGC25" s="83"/>
      <c r="AGD25" s="83"/>
      <c r="AGE25" s="83"/>
      <c r="AGF25" s="83"/>
      <c r="AGG25" s="83"/>
      <c r="AGH25" s="83"/>
      <c r="AGI25" s="83"/>
      <c r="AGJ25" s="83"/>
      <c r="AGK25" s="83"/>
      <c r="AGL25" s="83"/>
      <c r="AGM25" s="83"/>
      <c r="AGN25" s="83"/>
      <c r="AGO25" s="83"/>
      <c r="AGP25" s="83"/>
      <c r="AGQ25" s="83"/>
      <c r="AGR25" s="83"/>
      <c r="AGS25" s="83"/>
      <c r="AGT25" s="83"/>
      <c r="AGU25" s="83"/>
      <c r="AGV25" s="83"/>
      <c r="AGW25" s="83"/>
      <c r="AGX25" s="83"/>
      <c r="AGY25" s="83"/>
      <c r="AGZ25" s="83"/>
      <c r="AHA25" s="83"/>
      <c r="AHB25" s="83"/>
      <c r="AHC25" s="83"/>
      <c r="AHD25" s="83"/>
      <c r="AHE25" s="83"/>
      <c r="AHF25" s="83"/>
      <c r="AHG25" s="83"/>
      <c r="AHH25" s="83"/>
      <c r="AHI25" s="83"/>
      <c r="AHJ25" s="83"/>
      <c r="AHK25" s="83"/>
      <c r="AHL25" s="83"/>
      <c r="AHM25" s="83"/>
      <c r="AHN25" s="83"/>
      <c r="AHO25" s="83"/>
      <c r="AHP25" s="83"/>
      <c r="AHQ25" s="83"/>
      <c r="AHR25" s="83"/>
      <c r="AHS25" s="83"/>
      <c r="AHT25" s="83"/>
      <c r="AHU25" s="83"/>
      <c r="AHV25" s="83"/>
      <c r="AHW25" s="83"/>
      <c r="AHX25" s="83"/>
      <c r="AHY25" s="83"/>
      <c r="AHZ25" s="83"/>
      <c r="AIA25" s="83"/>
      <c r="AIB25" s="83"/>
      <c r="AIC25" s="83"/>
      <c r="AID25" s="83"/>
      <c r="AIE25" s="83"/>
      <c r="AIF25" s="83"/>
      <c r="AIG25" s="83"/>
      <c r="AIH25" s="83"/>
      <c r="AII25" s="83"/>
      <c r="AIJ25" s="83"/>
      <c r="AIK25" s="83"/>
      <c r="AIL25" s="83"/>
      <c r="AIM25" s="83"/>
      <c r="AIN25" s="83"/>
      <c r="AIO25" s="83"/>
      <c r="AIP25" s="83"/>
      <c r="AIQ25" s="83"/>
      <c r="AIR25" s="83"/>
      <c r="AIS25" s="83"/>
      <c r="AIT25" s="83"/>
      <c r="AIU25" s="83"/>
      <c r="AIV25" s="83"/>
      <c r="AIW25" s="83"/>
      <c r="AIX25" s="83"/>
      <c r="AIY25" s="83"/>
      <c r="AIZ25" s="83"/>
      <c r="AJA25" s="83"/>
      <c r="AJB25" s="83"/>
      <c r="AJC25" s="83"/>
      <c r="AJD25" s="83"/>
      <c r="AJE25" s="83"/>
      <c r="AJF25" s="83"/>
      <c r="AJG25" s="83"/>
      <c r="AJH25" s="83"/>
      <c r="AJI25" s="83"/>
      <c r="AJJ25" s="83"/>
      <c r="AJK25" s="83"/>
      <c r="AJL25" s="83"/>
      <c r="AJM25" s="83"/>
      <c r="AJN25" s="83"/>
      <c r="AJO25" s="83"/>
      <c r="AJP25" s="83"/>
      <c r="AJQ25" s="83"/>
      <c r="AJR25" s="83"/>
      <c r="AJS25" s="83"/>
      <c r="AJT25" s="83"/>
      <c r="AJU25" s="83"/>
      <c r="AJV25" s="83"/>
      <c r="AJW25" s="83"/>
      <c r="AJX25" s="83"/>
      <c r="AJY25" s="83"/>
      <c r="AJZ25" s="83"/>
      <c r="AKA25" s="83"/>
      <c r="AKB25" s="83"/>
      <c r="AKC25" s="83"/>
      <c r="AKD25" s="83"/>
      <c r="AKE25" s="83"/>
      <c r="AKF25" s="83"/>
      <c r="AKG25" s="83"/>
      <c r="AKH25" s="83"/>
      <c r="AKI25" s="83"/>
      <c r="AKJ25" s="83"/>
      <c r="AKK25" s="83"/>
      <c r="AKL25" s="83"/>
      <c r="AKM25" s="83"/>
      <c r="AKN25" s="83"/>
      <c r="AKO25" s="83"/>
      <c r="AKP25" s="83"/>
      <c r="AKQ25" s="83"/>
      <c r="AKR25" s="83"/>
      <c r="AKS25" s="83"/>
      <c r="AKT25" s="83"/>
      <c r="AKU25" s="83"/>
      <c r="AKV25" s="83"/>
      <c r="AKW25" s="83"/>
      <c r="AKX25" s="83"/>
      <c r="AKY25" s="83"/>
      <c r="AKZ25" s="83"/>
      <c r="ALA25" s="83"/>
      <c r="ALB25" s="83"/>
      <c r="ALC25" s="83"/>
      <c r="ALD25" s="83"/>
      <c r="ALE25" s="83"/>
      <c r="ALF25" s="83"/>
      <c r="ALG25" s="83"/>
      <c r="ALH25" s="83"/>
      <c r="ALI25" s="83"/>
      <c r="ALJ25" s="83"/>
      <c r="ALK25" s="83"/>
      <c r="ALL25" s="83"/>
      <c r="ALM25" s="83"/>
      <c r="ALN25" s="83"/>
      <c r="ALO25" s="83"/>
      <c r="ALP25" s="83"/>
      <c r="ALQ25" s="83"/>
      <c r="ALR25" s="83"/>
      <c r="ALS25" s="83"/>
      <c r="ALT25" s="83"/>
      <c r="ALU25" s="83"/>
      <c r="ALV25" s="83"/>
      <c r="ALW25" s="83"/>
      <c r="ALX25" s="83"/>
      <c r="ALY25" s="83"/>
      <c r="ALZ25" s="83"/>
      <c r="AMA25" s="83"/>
      <c r="AMB25" s="83"/>
      <c r="AMC25" s="83"/>
      <c r="AMD25" s="83"/>
      <c r="AME25" s="83"/>
      <c r="AMF25" s="83"/>
      <c r="AMG25" s="83"/>
      <c r="AMH25" s="83"/>
      <c r="AMI25" s="83"/>
      <c r="AMJ25" s="83"/>
      <c r="AMK25" s="83"/>
      <c r="AML25" s="83"/>
      <c r="AMM25" s="83"/>
      <c r="AMN25" s="83"/>
      <c r="AMO25" s="83"/>
      <c r="AMP25" s="83"/>
      <c r="AMQ25" s="83"/>
      <c r="AMR25" s="83"/>
      <c r="AMS25" s="83"/>
      <c r="AMT25" s="83"/>
      <c r="AMU25" s="83"/>
      <c r="AMV25" s="83"/>
      <c r="AMW25" s="83"/>
      <c r="AMX25" s="83"/>
      <c r="AMY25" s="83"/>
      <c r="AMZ25" s="83"/>
      <c r="ANA25" s="83"/>
      <c r="ANB25" s="83"/>
      <c r="ANC25" s="83"/>
      <c r="AND25" s="83"/>
      <c r="ANE25" s="83"/>
      <c r="ANF25" s="83"/>
      <c r="ANG25" s="83"/>
      <c r="ANH25" s="83"/>
      <c r="ANI25" s="83"/>
      <c r="ANJ25" s="83"/>
      <c r="ANK25" s="83"/>
      <c r="ANL25" s="83"/>
      <c r="ANM25" s="83"/>
      <c r="ANN25" s="83"/>
      <c r="ANO25" s="83"/>
      <c r="ANP25" s="83"/>
      <c r="ANQ25" s="83"/>
      <c r="ANR25" s="83"/>
      <c r="ANS25" s="83"/>
      <c r="ANT25" s="83"/>
      <c r="ANU25" s="83"/>
      <c r="ANV25" s="83"/>
      <c r="ANW25" s="83"/>
      <c r="ANX25" s="83"/>
      <c r="ANY25" s="83"/>
      <c r="ANZ25" s="83"/>
      <c r="AOA25" s="83"/>
      <c r="AOB25" s="83"/>
      <c r="AOC25" s="83"/>
      <c r="AOD25" s="83"/>
      <c r="AOE25" s="83"/>
      <c r="AOF25" s="83"/>
      <c r="AOG25" s="83"/>
      <c r="AOH25" s="83"/>
      <c r="AOI25" s="83"/>
      <c r="AOJ25" s="83"/>
      <c r="AOK25" s="83"/>
      <c r="AOL25" s="83"/>
      <c r="AOM25" s="83"/>
      <c r="AON25" s="83"/>
      <c r="AOO25" s="83"/>
      <c r="AOP25" s="83"/>
      <c r="AOQ25" s="83"/>
      <c r="AOR25" s="83"/>
      <c r="AOS25" s="83"/>
      <c r="AOT25" s="83"/>
      <c r="AOU25" s="83"/>
      <c r="AOV25" s="83"/>
      <c r="AOW25" s="83"/>
      <c r="AOX25" s="83"/>
      <c r="AOY25" s="83"/>
      <c r="AOZ25" s="83"/>
      <c r="APA25" s="83"/>
      <c r="APB25" s="83"/>
      <c r="APC25" s="83"/>
      <c r="APD25" s="83"/>
      <c r="APE25" s="83"/>
      <c r="APF25" s="83"/>
      <c r="APG25" s="83"/>
      <c r="APH25" s="83"/>
      <c r="API25" s="83"/>
      <c r="APJ25" s="83"/>
      <c r="APK25" s="83"/>
      <c r="APL25" s="83"/>
      <c r="APM25" s="83"/>
      <c r="APN25" s="83"/>
      <c r="APO25" s="83"/>
      <c r="APP25" s="83"/>
      <c r="APQ25" s="83"/>
      <c r="APR25" s="83"/>
      <c r="APS25" s="83"/>
      <c r="APT25" s="83"/>
      <c r="APU25" s="83"/>
      <c r="APV25" s="83"/>
      <c r="APW25" s="83"/>
      <c r="APX25" s="83"/>
      <c r="APY25" s="83"/>
      <c r="APZ25" s="83"/>
      <c r="AQA25" s="83"/>
      <c r="AQB25" s="83"/>
      <c r="AQC25" s="83"/>
      <c r="AQD25" s="83"/>
      <c r="AQE25" s="83"/>
      <c r="AQF25" s="83"/>
      <c r="AQG25" s="83"/>
      <c r="AQH25" s="83"/>
      <c r="AQI25" s="83"/>
      <c r="AQJ25" s="83"/>
      <c r="AQK25" s="83"/>
      <c r="AQL25" s="83"/>
      <c r="AQM25" s="83"/>
      <c r="AQN25" s="83"/>
      <c r="AQO25" s="83"/>
      <c r="AQP25" s="83"/>
      <c r="AQQ25" s="83"/>
      <c r="AQR25" s="83"/>
      <c r="AQS25" s="83"/>
      <c r="AQT25" s="83"/>
      <c r="AQU25" s="83"/>
      <c r="AQV25" s="83"/>
      <c r="AQW25" s="83"/>
      <c r="AQX25" s="83"/>
      <c r="AQY25" s="83"/>
      <c r="AQZ25" s="83"/>
      <c r="ARA25" s="83"/>
      <c r="ARB25" s="83"/>
      <c r="ARC25" s="83"/>
      <c r="ARD25" s="83"/>
      <c r="ARE25" s="83"/>
      <c r="ARF25" s="83"/>
      <c r="ARG25" s="83"/>
      <c r="ARH25" s="83"/>
      <c r="ARI25" s="83"/>
      <c r="ARJ25" s="83"/>
      <c r="ARK25" s="83"/>
      <c r="ARL25" s="83"/>
      <c r="ARM25" s="83"/>
      <c r="ARN25" s="83"/>
      <c r="ARO25" s="83"/>
      <c r="ARP25" s="83"/>
      <c r="ARQ25" s="83"/>
      <c r="ARR25" s="83"/>
      <c r="ARS25" s="83"/>
      <c r="ART25" s="83"/>
      <c r="ARU25" s="83"/>
      <c r="ARV25" s="83"/>
      <c r="ARW25" s="83"/>
      <c r="ARX25" s="83"/>
      <c r="ARY25" s="83"/>
      <c r="ARZ25" s="83"/>
      <c r="ASA25" s="83"/>
      <c r="ASB25" s="83"/>
      <c r="ASC25" s="83"/>
      <c r="ASD25" s="83"/>
      <c r="ASE25" s="83"/>
      <c r="ASF25" s="83"/>
      <c r="ASG25" s="83"/>
      <c r="ASH25" s="83"/>
      <c r="ASI25" s="83"/>
      <c r="ASJ25" s="83"/>
      <c r="ASK25" s="83"/>
      <c r="ASL25" s="83"/>
      <c r="ASM25" s="83"/>
      <c r="ASN25" s="83"/>
      <c r="ASO25" s="83"/>
      <c r="ASP25" s="83"/>
      <c r="ASQ25" s="83"/>
      <c r="ASR25" s="83"/>
      <c r="ASS25" s="83"/>
      <c r="AST25" s="83"/>
      <c r="ASU25" s="83"/>
      <c r="ASV25" s="83"/>
      <c r="ASW25" s="83"/>
      <c r="ASX25" s="83"/>
      <c r="ASY25" s="83"/>
      <c r="ASZ25" s="83"/>
      <c r="ATA25" s="83"/>
      <c r="ATB25" s="83"/>
      <c r="ATC25" s="83"/>
      <c r="ATD25" s="83"/>
      <c r="ATE25" s="83"/>
      <c r="ATF25" s="83"/>
      <c r="ATG25" s="83"/>
      <c r="ATH25" s="83"/>
      <c r="ATI25" s="83"/>
      <c r="ATJ25" s="83"/>
      <c r="ATK25" s="83"/>
      <c r="ATL25" s="83"/>
      <c r="ATM25" s="83"/>
      <c r="ATN25" s="83"/>
      <c r="ATO25" s="83"/>
      <c r="ATP25" s="83"/>
      <c r="ATQ25" s="83"/>
      <c r="ATR25" s="83"/>
      <c r="ATS25" s="83"/>
      <c r="ATT25" s="83"/>
      <c r="ATU25" s="83"/>
      <c r="ATV25" s="83"/>
      <c r="ATW25" s="83"/>
      <c r="ATX25" s="83"/>
      <c r="ATY25" s="83"/>
      <c r="ATZ25" s="83"/>
      <c r="AUA25" s="83"/>
      <c r="AUB25" s="83"/>
      <c r="AUC25" s="83"/>
      <c r="AUD25" s="83"/>
      <c r="AUE25" s="83"/>
      <c r="AUF25" s="83"/>
      <c r="AUG25" s="83"/>
      <c r="AUH25" s="83"/>
      <c r="AUI25" s="83"/>
      <c r="AUJ25" s="83"/>
      <c r="AUK25" s="83"/>
      <c r="AUL25" s="83"/>
      <c r="AUM25" s="83"/>
      <c r="AUN25" s="83"/>
      <c r="AUO25" s="83"/>
      <c r="AUP25" s="83"/>
      <c r="AUQ25" s="83"/>
      <c r="AUR25" s="83"/>
      <c r="AUS25" s="83"/>
      <c r="AUT25" s="83"/>
      <c r="AUU25" s="83"/>
      <c r="AUV25" s="83"/>
      <c r="AUW25" s="83"/>
      <c r="AUX25" s="83"/>
      <c r="AUY25" s="83"/>
      <c r="AUZ25" s="83"/>
      <c r="AVA25" s="83"/>
      <c r="AVB25" s="83"/>
      <c r="AVC25" s="83"/>
      <c r="AVD25" s="83"/>
      <c r="AVE25" s="83"/>
      <c r="AVF25" s="83"/>
      <c r="AVG25" s="83"/>
      <c r="AVH25" s="83"/>
      <c r="AVI25" s="83"/>
      <c r="AVJ25" s="83"/>
      <c r="AVK25" s="83"/>
      <c r="AVL25" s="83"/>
      <c r="AVM25" s="83"/>
      <c r="AVN25" s="83"/>
      <c r="AVO25" s="83"/>
      <c r="AVP25" s="83"/>
      <c r="AVQ25" s="83"/>
      <c r="AVR25" s="83"/>
      <c r="AVS25" s="83"/>
      <c r="AVT25" s="83"/>
      <c r="AVU25" s="83"/>
      <c r="AVV25" s="83"/>
      <c r="AVW25" s="83"/>
      <c r="AVX25" s="83"/>
      <c r="AVY25" s="83"/>
      <c r="AVZ25" s="83"/>
      <c r="AWA25" s="83"/>
      <c r="AWB25" s="83"/>
      <c r="AWC25" s="83"/>
      <c r="AWD25" s="83"/>
      <c r="AWE25" s="83"/>
      <c r="AWF25" s="83"/>
      <c r="AWG25" s="83"/>
      <c r="AWH25" s="83"/>
      <c r="AWI25" s="83"/>
      <c r="AWJ25" s="83"/>
      <c r="AWK25" s="83"/>
      <c r="AWL25" s="83"/>
      <c r="AWM25" s="83"/>
      <c r="AWN25" s="83"/>
      <c r="AWO25" s="83"/>
      <c r="AWP25" s="83"/>
      <c r="AWQ25" s="83"/>
      <c r="AWR25" s="83"/>
      <c r="AWS25" s="83"/>
      <c r="AWT25" s="83"/>
      <c r="AWU25" s="83"/>
      <c r="AWV25" s="83"/>
      <c r="AWW25" s="83"/>
      <c r="AWX25" s="83"/>
      <c r="AWY25" s="83"/>
      <c r="AWZ25" s="83"/>
      <c r="AXA25" s="83"/>
      <c r="AXB25" s="83"/>
      <c r="AXC25" s="83"/>
      <c r="AXD25" s="83"/>
      <c r="AXE25" s="83"/>
      <c r="AXF25" s="83"/>
      <c r="AXG25" s="83"/>
      <c r="AXH25" s="83"/>
      <c r="AXI25" s="83"/>
      <c r="AXJ25" s="83"/>
      <c r="AXK25" s="83"/>
      <c r="AXL25" s="83"/>
      <c r="AXM25" s="83"/>
      <c r="AXN25" s="83"/>
      <c r="AXO25" s="83"/>
      <c r="AXP25" s="83"/>
      <c r="AXQ25" s="83"/>
      <c r="AXR25" s="83"/>
      <c r="AXS25" s="83"/>
      <c r="AXT25" s="83"/>
      <c r="AXU25" s="83"/>
      <c r="AXV25" s="83"/>
      <c r="AXW25" s="83"/>
      <c r="AXX25" s="83"/>
      <c r="AXY25" s="83"/>
      <c r="AXZ25" s="83"/>
      <c r="AYA25" s="83"/>
      <c r="AYB25" s="83"/>
      <c r="AYC25" s="83"/>
      <c r="AYD25" s="83"/>
      <c r="AYE25" s="83"/>
      <c r="AYF25" s="83"/>
      <c r="AYG25" s="83"/>
      <c r="AYH25" s="83"/>
      <c r="AYI25" s="83"/>
      <c r="AYJ25" s="83"/>
      <c r="AYK25" s="83"/>
      <c r="AYL25" s="83"/>
      <c r="AYM25" s="83"/>
      <c r="AYN25" s="83"/>
      <c r="AYO25" s="83"/>
      <c r="AYP25" s="83"/>
      <c r="AYQ25" s="83"/>
      <c r="AYR25" s="83"/>
      <c r="AYS25" s="83"/>
      <c r="AYT25" s="83"/>
      <c r="AYU25" s="83"/>
      <c r="AYV25" s="83"/>
      <c r="AYW25" s="83"/>
      <c r="AYX25" s="83"/>
      <c r="AYY25" s="83"/>
      <c r="AYZ25" s="83"/>
      <c r="AZA25" s="83"/>
      <c r="AZB25" s="83"/>
      <c r="AZC25" s="83"/>
      <c r="AZD25" s="83"/>
      <c r="AZE25" s="83"/>
      <c r="AZF25" s="83"/>
      <c r="AZG25" s="83"/>
      <c r="AZH25" s="83"/>
      <c r="AZI25" s="83"/>
      <c r="AZJ25" s="83"/>
      <c r="AZK25" s="83"/>
      <c r="AZL25" s="83"/>
      <c r="AZM25" s="83"/>
      <c r="AZN25" s="83"/>
      <c r="AZO25" s="83"/>
      <c r="AZP25" s="83"/>
      <c r="AZQ25" s="83"/>
      <c r="AZR25" s="83"/>
      <c r="AZS25" s="83"/>
      <c r="AZT25" s="83"/>
      <c r="AZU25" s="83"/>
      <c r="AZV25" s="83"/>
      <c r="AZW25" s="83"/>
      <c r="AZX25" s="83"/>
      <c r="AZY25" s="83"/>
      <c r="AZZ25" s="83"/>
      <c r="BAA25" s="83"/>
      <c r="BAB25" s="83"/>
      <c r="BAC25" s="83"/>
      <c r="BAD25" s="83"/>
      <c r="BAE25" s="83"/>
      <c r="BAF25" s="83"/>
      <c r="BAG25" s="83"/>
      <c r="BAH25" s="83"/>
      <c r="BAI25" s="83"/>
      <c r="BAJ25" s="83"/>
      <c r="BAK25" s="83"/>
      <c r="BAL25" s="83"/>
      <c r="BAM25" s="83"/>
      <c r="BAN25" s="83"/>
      <c r="BAO25" s="83"/>
      <c r="BAP25" s="83"/>
      <c r="BAQ25" s="83"/>
      <c r="BAR25" s="83"/>
      <c r="BAS25" s="83"/>
      <c r="BAT25" s="83"/>
      <c r="BAU25" s="83"/>
      <c r="BAV25" s="83"/>
      <c r="BAW25" s="83"/>
      <c r="BAX25" s="83"/>
      <c r="BAY25" s="83"/>
      <c r="BAZ25" s="83"/>
      <c r="BBA25" s="83"/>
      <c r="BBB25" s="83"/>
      <c r="BBC25" s="83"/>
      <c r="BBD25" s="83"/>
      <c r="BBE25" s="83"/>
      <c r="BBF25" s="83"/>
      <c r="BBG25" s="83"/>
      <c r="BBH25" s="83"/>
      <c r="BBI25" s="83"/>
      <c r="BBJ25" s="83"/>
      <c r="BBK25" s="83"/>
      <c r="BBL25" s="83"/>
      <c r="BBM25" s="83"/>
      <c r="BBN25" s="83"/>
      <c r="BBO25" s="83"/>
      <c r="BBP25" s="83"/>
      <c r="BBQ25" s="83"/>
      <c r="BBR25" s="83"/>
      <c r="BBS25" s="83"/>
      <c r="BBT25" s="83"/>
      <c r="BBU25" s="83"/>
      <c r="BBV25" s="83"/>
      <c r="BBW25" s="83"/>
      <c r="BBX25" s="83"/>
      <c r="BBY25" s="83"/>
      <c r="BBZ25" s="83"/>
      <c r="BCA25" s="83"/>
      <c r="BCB25" s="83"/>
      <c r="BCC25" s="83"/>
      <c r="BCD25" s="83"/>
      <c r="BCE25" s="83"/>
      <c r="BCF25" s="83"/>
      <c r="BCG25" s="83"/>
      <c r="BCH25" s="83"/>
      <c r="BCI25" s="83"/>
      <c r="BCJ25" s="83"/>
      <c r="BCK25" s="83"/>
      <c r="BCL25" s="83"/>
      <c r="BCM25" s="83"/>
      <c r="BCN25" s="83"/>
      <c r="BCO25" s="83"/>
      <c r="BCP25" s="83"/>
      <c r="BCQ25" s="83"/>
      <c r="BCR25" s="83"/>
      <c r="BCS25" s="83"/>
      <c r="BCT25" s="83"/>
      <c r="BCU25" s="83"/>
      <c r="BCV25" s="83"/>
      <c r="BCW25" s="83"/>
      <c r="BCX25" s="83"/>
      <c r="BCY25" s="83"/>
      <c r="BCZ25" s="83"/>
      <c r="BDA25" s="83"/>
      <c r="BDB25" s="83"/>
      <c r="BDC25" s="83"/>
      <c r="BDD25" s="83"/>
      <c r="BDE25" s="83"/>
      <c r="BDF25" s="83"/>
      <c r="BDG25" s="83"/>
      <c r="BDH25" s="83"/>
      <c r="BDI25" s="83"/>
      <c r="BDJ25" s="83"/>
      <c r="BDK25" s="83"/>
      <c r="BDL25" s="83"/>
      <c r="BDM25" s="83"/>
      <c r="BDN25" s="83"/>
      <c r="BDO25" s="83"/>
      <c r="BDP25" s="83"/>
      <c r="BDQ25" s="83"/>
      <c r="BDR25" s="83"/>
      <c r="BDS25" s="83"/>
      <c r="BDT25" s="83"/>
      <c r="BDU25" s="83"/>
      <c r="BDV25" s="83"/>
      <c r="BDW25" s="83"/>
      <c r="BDX25" s="83"/>
      <c r="BDY25" s="83"/>
      <c r="BDZ25" s="83"/>
      <c r="BEA25" s="83"/>
      <c r="BEB25" s="83"/>
      <c r="BEC25" s="83"/>
      <c r="BED25" s="83"/>
      <c r="BEE25" s="83"/>
      <c r="BEF25" s="83"/>
      <c r="BEG25" s="83"/>
      <c r="BEH25" s="83"/>
      <c r="BEI25" s="83"/>
      <c r="BEJ25" s="83"/>
      <c r="BEK25" s="83"/>
      <c r="BEL25" s="83"/>
      <c r="BEM25" s="83"/>
      <c r="BEN25" s="83"/>
      <c r="BEO25" s="83"/>
      <c r="BEP25" s="83"/>
      <c r="BEQ25" s="83"/>
      <c r="BER25" s="83"/>
      <c r="BES25" s="83"/>
      <c r="BET25" s="83"/>
      <c r="BEU25" s="83"/>
      <c r="BEV25" s="83"/>
      <c r="BEW25" s="83"/>
      <c r="BEX25" s="83"/>
      <c r="BEY25" s="83"/>
      <c r="BEZ25" s="83"/>
      <c r="BFA25" s="83"/>
      <c r="BFB25" s="83"/>
      <c r="BFC25" s="83"/>
      <c r="BFD25" s="83"/>
      <c r="BFE25" s="83"/>
      <c r="BFF25" s="83"/>
      <c r="BFG25" s="83"/>
      <c r="BFH25" s="83"/>
      <c r="BFI25" s="83"/>
      <c r="BFJ25" s="83"/>
      <c r="BFK25" s="83"/>
      <c r="BFL25" s="83"/>
      <c r="BFM25" s="83"/>
      <c r="BFN25" s="83"/>
      <c r="BFO25" s="83"/>
      <c r="BFP25" s="83"/>
      <c r="BFQ25" s="83"/>
      <c r="BFR25" s="83"/>
      <c r="BFS25" s="83"/>
      <c r="BFT25" s="83"/>
      <c r="BFU25" s="83"/>
      <c r="BFV25" s="83"/>
      <c r="BFW25" s="83"/>
      <c r="BFX25" s="83"/>
      <c r="BFY25" s="83"/>
      <c r="BFZ25" s="83"/>
      <c r="BGA25" s="83"/>
      <c r="BGB25" s="83"/>
      <c r="BGC25" s="83"/>
      <c r="BGD25" s="83"/>
      <c r="BGE25" s="83"/>
      <c r="BGF25" s="83"/>
      <c r="BGG25" s="83"/>
      <c r="BGH25" s="83"/>
      <c r="BGI25" s="83"/>
      <c r="BGJ25" s="83"/>
      <c r="BGK25" s="83"/>
      <c r="BGL25" s="83"/>
      <c r="BGM25" s="83"/>
      <c r="BGN25" s="83"/>
      <c r="BGO25" s="83"/>
      <c r="BGP25" s="83"/>
      <c r="BGQ25" s="83"/>
      <c r="BGR25" s="83"/>
      <c r="BGS25" s="83"/>
      <c r="BGT25" s="83"/>
      <c r="BGU25" s="83"/>
      <c r="BGV25" s="83"/>
      <c r="BGW25" s="83"/>
      <c r="BGX25" s="83"/>
      <c r="BGY25" s="83"/>
      <c r="BGZ25" s="83"/>
      <c r="BHA25" s="83"/>
      <c r="BHB25" s="83"/>
      <c r="BHC25" s="83"/>
      <c r="BHD25" s="83"/>
      <c r="BHE25" s="83"/>
      <c r="BHF25" s="83"/>
      <c r="BHG25" s="83"/>
      <c r="BHH25" s="83"/>
      <c r="BHI25" s="83"/>
      <c r="BHJ25" s="83"/>
      <c r="BHK25" s="83"/>
      <c r="BHL25" s="83"/>
      <c r="BHM25" s="83"/>
      <c r="BHN25" s="83"/>
      <c r="BHO25" s="83"/>
      <c r="BHP25" s="83"/>
      <c r="BHQ25" s="83"/>
      <c r="BHR25" s="83"/>
      <c r="BHS25" s="83"/>
      <c r="BHT25" s="83"/>
      <c r="BHU25" s="83"/>
      <c r="BHV25" s="83"/>
      <c r="BHW25" s="83"/>
      <c r="BHX25" s="83"/>
      <c r="BHY25" s="83"/>
      <c r="BHZ25" s="83"/>
      <c r="BIA25" s="83"/>
      <c r="BIB25" s="83"/>
      <c r="BIC25" s="83"/>
      <c r="BID25" s="83"/>
      <c r="BIE25" s="83"/>
      <c r="BIF25" s="83"/>
      <c r="BIG25" s="83"/>
      <c r="BIH25" s="83"/>
      <c r="BII25" s="83"/>
      <c r="BIJ25" s="83"/>
      <c r="BIK25" s="83"/>
      <c r="BIL25" s="83"/>
      <c r="BIM25" s="83"/>
      <c r="BIN25" s="83"/>
      <c r="BIO25" s="83"/>
      <c r="BIP25" s="83"/>
      <c r="BIQ25" s="83"/>
      <c r="BIR25" s="83"/>
      <c r="BIS25" s="83"/>
      <c r="BIT25" s="83"/>
      <c r="BIU25" s="83"/>
      <c r="BIV25" s="83"/>
      <c r="BIW25" s="83"/>
      <c r="BIX25" s="83"/>
      <c r="BIY25" s="83"/>
      <c r="BIZ25" s="83"/>
      <c r="BJA25" s="83"/>
      <c r="BJB25" s="83"/>
      <c r="BJC25" s="83"/>
      <c r="BJD25" s="83"/>
      <c r="BJE25" s="83"/>
      <c r="BJF25" s="83"/>
      <c r="BJG25" s="83"/>
      <c r="BJH25" s="83"/>
      <c r="BJI25" s="83"/>
      <c r="BJJ25" s="83"/>
      <c r="BJK25" s="83"/>
      <c r="BJL25" s="83"/>
      <c r="BJM25" s="83"/>
      <c r="BJN25" s="83"/>
      <c r="BJO25" s="83"/>
      <c r="BJP25" s="83"/>
      <c r="BJQ25" s="83"/>
      <c r="BJR25" s="83"/>
      <c r="BJS25" s="83"/>
      <c r="BJT25" s="83"/>
      <c r="BJU25" s="83"/>
      <c r="BJV25" s="83"/>
      <c r="BJW25" s="83"/>
      <c r="BJX25" s="83"/>
      <c r="BJY25" s="83"/>
      <c r="BJZ25" s="83"/>
      <c r="BKA25" s="83"/>
      <c r="BKB25" s="83"/>
      <c r="BKC25" s="83"/>
      <c r="BKD25" s="83"/>
      <c r="BKE25" s="83"/>
      <c r="BKF25" s="83"/>
      <c r="BKG25" s="83"/>
      <c r="BKH25" s="83"/>
      <c r="BKI25" s="83"/>
      <c r="BKJ25" s="83"/>
      <c r="BKK25" s="83"/>
      <c r="BKL25" s="83"/>
      <c r="BKM25" s="83"/>
      <c r="BKN25" s="83"/>
      <c r="BKO25" s="83"/>
      <c r="BKP25" s="83"/>
      <c r="BKQ25" s="83"/>
      <c r="BKR25" s="83"/>
      <c r="BKS25" s="83"/>
      <c r="BKT25" s="83"/>
      <c r="BKU25" s="83"/>
      <c r="BKV25" s="83"/>
      <c r="BKW25" s="83"/>
      <c r="BKX25" s="83"/>
      <c r="BKY25" s="83"/>
      <c r="BKZ25" s="83"/>
      <c r="BLA25" s="83"/>
      <c r="BLB25" s="83"/>
      <c r="BLC25" s="83"/>
      <c r="BLD25" s="83"/>
      <c r="BLE25" s="83"/>
      <c r="BLF25" s="83"/>
      <c r="BLG25" s="83"/>
      <c r="BLH25" s="83"/>
      <c r="BLI25" s="83"/>
      <c r="BLJ25" s="83"/>
      <c r="BLK25" s="83"/>
      <c r="BLL25" s="83"/>
      <c r="BLM25" s="83"/>
      <c r="BLN25" s="83"/>
      <c r="BLO25" s="83"/>
      <c r="BLP25" s="83"/>
      <c r="BLQ25" s="83"/>
      <c r="BLR25" s="83"/>
      <c r="BLS25" s="83"/>
      <c r="BLT25" s="83"/>
      <c r="BLU25" s="83"/>
      <c r="BLV25" s="83"/>
      <c r="BLW25" s="83"/>
      <c r="BLX25" s="83"/>
      <c r="BLY25" s="83"/>
      <c r="BLZ25" s="83"/>
      <c r="BMA25" s="83"/>
      <c r="BMB25" s="83"/>
      <c r="BMC25" s="83"/>
      <c r="BMD25" s="83"/>
      <c r="BME25" s="83"/>
      <c r="BMF25" s="83"/>
      <c r="BMG25" s="83"/>
      <c r="BMH25" s="83"/>
      <c r="BMI25" s="83"/>
      <c r="BMJ25" s="83"/>
      <c r="BMK25" s="83"/>
      <c r="BML25" s="83"/>
      <c r="BMM25" s="83"/>
      <c r="BMN25" s="83"/>
      <c r="BMO25" s="83"/>
      <c r="BMP25" s="83"/>
      <c r="BMQ25" s="83"/>
      <c r="BMR25" s="83"/>
      <c r="BMS25" s="83"/>
      <c r="BMT25" s="83"/>
      <c r="BMU25" s="83"/>
      <c r="BMV25" s="83"/>
      <c r="BMW25" s="83"/>
      <c r="BMX25" s="83"/>
      <c r="BMY25" s="83"/>
      <c r="BMZ25" s="83"/>
      <c r="BNA25" s="83"/>
      <c r="BNB25" s="83"/>
      <c r="BNC25" s="83"/>
      <c r="BND25" s="83"/>
      <c r="BNE25" s="83"/>
      <c r="BNF25" s="83"/>
      <c r="BNG25" s="83"/>
      <c r="BNH25" s="83"/>
      <c r="BNI25" s="83"/>
      <c r="BNJ25" s="83"/>
      <c r="BNK25" s="83"/>
      <c r="BNL25" s="83"/>
      <c r="BNM25" s="83"/>
      <c r="BNN25" s="83"/>
      <c r="BNO25" s="83"/>
      <c r="BNP25" s="83"/>
      <c r="BNQ25" s="83"/>
      <c r="BNR25" s="83"/>
      <c r="BNS25" s="83"/>
      <c r="BNT25" s="83"/>
      <c r="BNU25" s="83"/>
      <c r="BNV25" s="83"/>
      <c r="BNW25" s="83"/>
      <c r="BNX25" s="83"/>
      <c r="BNY25" s="83"/>
      <c r="BNZ25" s="83"/>
      <c r="BOA25" s="83"/>
      <c r="BOB25" s="83"/>
      <c r="BOC25" s="83"/>
      <c r="BOD25" s="83"/>
      <c r="BOE25" s="83"/>
      <c r="BOF25" s="83"/>
      <c r="BOG25" s="83"/>
      <c r="BOH25" s="83"/>
      <c r="BOI25" s="83"/>
      <c r="BOJ25" s="83"/>
      <c r="BOK25" s="83"/>
      <c r="BOL25" s="83"/>
      <c r="BOM25" s="83"/>
      <c r="BON25" s="83"/>
      <c r="BOO25" s="83"/>
      <c r="BOP25" s="83"/>
      <c r="BOQ25" s="83"/>
      <c r="BOR25" s="83"/>
      <c r="BOS25" s="83"/>
      <c r="BOT25" s="83"/>
      <c r="BOU25" s="83"/>
      <c r="BOV25" s="83"/>
      <c r="BOW25" s="83"/>
      <c r="BOX25" s="83"/>
      <c r="BOY25" s="83"/>
      <c r="BOZ25" s="83"/>
      <c r="BPA25" s="83"/>
      <c r="BPB25" s="83"/>
      <c r="BPC25" s="83"/>
      <c r="BPD25" s="83"/>
      <c r="BPE25" s="83"/>
      <c r="BPF25" s="83"/>
      <c r="BPG25" s="83"/>
      <c r="BPH25" s="83"/>
      <c r="BPI25" s="83"/>
      <c r="BPJ25" s="83"/>
      <c r="BPK25" s="83"/>
      <c r="BPL25" s="83"/>
      <c r="BPM25" s="83"/>
      <c r="BPN25" s="83"/>
      <c r="BPO25" s="83"/>
      <c r="BPP25" s="83"/>
      <c r="BPQ25" s="83"/>
      <c r="BPR25" s="83"/>
      <c r="BPS25" s="83"/>
      <c r="BPT25" s="83"/>
      <c r="BPU25" s="83"/>
      <c r="BPV25" s="83"/>
      <c r="BPW25" s="83"/>
      <c r="BPX25" s="83"/>
      <c r="BPY25" s="83"/>
      <c r="BPZ25" s="83"/>
      <c r="BQA25" s="83"/>
      <c r="BQB25" s="83"/>
      <c r="BQC25" s="83"/>
      <c r="BQD25" s="83"/>
      <c r="BQE25" s="83"/>
      <c r="BQF25" s="83"/>
      <c r="BQG25" s="83"/>
      <c r="BQH25" s="83"/>
      <c r="BQI25" s="83"/>
      <c r="BQJ25" s="83"/>
      <c r="BQK25" s="83"/>
      <c r="BQL25" s="83"/>
      <c r="BQM25" s="83"/>
      <c r="BQN25" s="83"/>
      <c r="BQO25" s="83"/>
      <c r="BQP25" s="83"/>
      <c r="BQQ25" s="83"/>
      <c r="BQR25" s="83"/>
      <c r="BQS25" s="83"/>
      <c r="BQT25" s="83"/>
      <c r="BQU25" s="83"/>
      <c r="BQV25" s="83"/>
      <c r="BQW25" s="83"/>
      <c r="BQX25" s="83"/>
      <c r="BQY25" s="83"/>
      <c r="BQZ25" s="83"/>
      <c r="BRA25" s="83"/>
      <c r="BRB25" s="83"/>
      <c r="BRC25" s="83"/>
      <c r="BRD25" s="83"/>
      <c r="BRE25" s="83"/>
      <c r="BRF25" s="83"/>
      <c r="BRG25" s="83"/>
      <c r="BRH25" s="83"/>
      <c r="BRI25" s="83"/>
      <c r="BRJ25" s="83"/>
      <c r="BRK25" s="83"/>
      <c r="BRL25" s="83"/>
      <c r="BRM25" s="83"/>
      <c r="BRN25" s="83"/>
      <c r="BRO25" s="83"/>
      <c r="BRP25" s="83"/>
      <c r="BRQ25" s="83"/>
      <c r="BRR25" s="83"/>
      <c r="BRS25" s="83"/>
      <c r="BRT25" s="83"/>
      <c r="BRU25" s="83"/>
      <c r="BRV25" s="83"/>
      <c r="BRW25" s="83"/>
      <c r="BRX25" s="83"/>
      <c r="BRY25" s="83"/>
      <c r="BRZ25" s="83"/>
      <c r="BSA25" s="83"/>
      <c r="BSB25" s="83"/>
      <c r="BSC25" s="83"/>
      <c r="BSD25" s="83"/>
      <c r="BSE25" s="83"/>
      <c r="BSF25" s="83"/>
      <c r="BSG25" s="83"/>
      <c r="BSH25" s="83"/>
      <c r="BSI25" s="83"/>
      <c r="BSJ25" s="83"/>
      <c r="BSK25" s="83"/>
      <c r="BSL25" s="83"/>
      <c r="BSM25" s="83"/>
      <c r="BSN25" s="83"/>
      <c r="BSO25" s="83"/>
      <c r="BSP25" s="83"/>
      <c r="BSQ25" s="83"/>
      <c r="BSR25" s="83"/>
      <c r="BSS25" s="83"/>
      <c r="BST25" s="83"/>
      <c r="BSU25" s="83"/>
      <c r="BSV25" s="83"/>
      <c r="BSW25" s="83"/>
      <c r="BSX25" s="83"/>
      <c r="BSY25" s="83"/>
      <c r="BSZ25" s="83"/>
      <c r="BTA25" s="83"/>
      <c r="BTB25" s="83"/>
      <c r="BTC25" s="83"/>
      <c r="BTD25" s="83"/>
      <c r="BTE25" s="83"/>
      <c r="BTF25" s="83"/>
      <c r="BTG25" s="83"/>
      <c r="BTH25" s="83"/>
      <c r="BTI25" s="83"/>
      <c r="BTJ25" s="83"/>
      <c r="BTK25" s="83"/>
      <c r="BTL25" s="83"/>
      <c r="BTM25" s="83"/>
      <c r="BTN25" s="83"/>
      <c r="BTO25" s="83"/>
      <c r="BTP25" s="83"/>
      <c r="BTQ25" s="83"/>
      <c r="BTR25" s="83"/>
      <c r="BTS25" s="83"/>
      <c r="BTT25" s="83"/>
      <c r="BTU25" s="83"/>
      <c r="BTV25" s="83"/>
      <c r="BTW25" s="83"/>
      <c r="BTX25" s="83"/>
      <c r="BTY25" s="83"/>
      <c r="BTZ25" s="83"/>
      <c r="BUA25" s="83"/>
      <c r="BUB25" s="83"/>
      <c r="BUC25" s="83"/>
      <c r="BUD25" s="83"/>
      <c r="BUE25" s="83"/>
      <c r="BUF25" s="83"/>
      <c r="BUG25" s="83"/>
      <c r="BUH25" s="83"/>
      <c r="BUI25" s="83"/>
      <c r="BUJ25" s="83"/>
      <c r="BUK25" s="83"/>
      <c r="BUL25" s="83"/>
      <c r="BUM25" s="83"/>
      <c r="BUN25" s="83"/>
      <c r="BUO25" s="83"/>
      <c r="BUP25" s="83"/>
      <c r="BUQ25" s="83"/>
      <c r="BUR25" s="83"/>
      <c r="BUS25" s="83"/>
      <c r="BUT25" s="83"/>
      <c r="BUU25" s="83"/>
      <c r="BUV25" s="83"/>
      <c r="BUW25" s="83"/>
      <c r="BUX25" s="83"/>
      <c r="BUY25" s="83"/>
      <c r="BUZ25" s="83"/>
      <c r="BVA25" s="83"/>
      <c r="BVB25" s="83"/>
      <c r="BVC25" s="83"/>
      <c r="BVD25" s="83"/>
      <c r="BVE25" s="83"/>
      <c r="BVF25" s="83"/>
      <c r="BVG25" s="83"/>
      <c r="BVH25" s="83"/>
      <c r="BVI25" s="83"/>
      <c r="BVJ25" s="83"/>
      <c r="BVK25" s="83"/>
      <c r="BVL25" s="83"/>
      <c r="BVM25" s="83"/>
      <c r="BVN25" s="83"/>
      <c r="BVO25" s="83"/>
      <c r="BVP25" s="83"/>
      <c r="BVQ25" s="83"/>
      <c r="BVR25" s="83"/>
      <c r="BVS25" s="83"/>
      <c r="BVT25" s="83"/>
      <c r="BVU25" s="83"/>
      <c r="BVV25" s="83"/>
      <c r="BVW25" s="83"/>
      <c r="BVX25" s="83"/>
      <c r="BVY25" s="83"/>
      <c r="BVZ25" s="83"/>
      <c r="BWA25" s="83"/>
      <c r="BWB25" s="83"/>
      <c r="BWC25" s="83"/>
      <c r="BWD25" s="83"/>
      <c r="BWE25" s="83"/>
      <c r="BWF25" s="83"/>
      <c r="BWG25" s="83"/>
      <c r="BWH25" s="83"/>
      <c r="BWI25" s="83"/>
      <c r="BWJ25" s="83"/>
      <c r="BWK25" s="83"/>
      <c r="BWL25" s="83"/>
      <c r="BWM25" s="83"/>
      <c r="BWN25" s="83"/>
      <c r="BWO25" s="83"/>
      <c r="BWP25" s="83"/>
      <c r="BWQ25" s="83"/>
      <c r="BWR25" s="83"/>
      <c r="BWS25" s="83"/>
      <c r="BWT25" s="83"/>
      <c r="BWU25" s="83"/>
      <c r="BWV25" s="83"/>
      <c r="BWW25" s="83"/>
      <c r="BWX25" s="83"/>
      <c r="BWY25" s="83"/>
      <c r="BWZ25" s="83"/>
      <c r="BXA25" s="83"/>
      <c r="BXB25" s="83"/>
      <c r="BXC25" s="83"/>
      <c r="BXD25" s="83"/>
      <c r="BXE25" s="83"/>
      <c r="BXF25" s="83"/>
      <c r="BXG25" s="83"/>
      <c r="BXH25" s="83"/>
      <c r="BXI25" s="83"/>
      <c r="BXJ25" s="83"/>
      <c r="BXK25" s="83"/>
      <c r="BXL25" s="83"/>
      <c r="BXM25" s="83"/>
      <c r="BXN25" s="83"/>
      <c r="BXO25" s="83"/>
      <c r="BXP25" s="83"/>
      <c r="BXQ25" s="83"/>
      <c r="BXR25" s="83"/>
      <c r="BXS25" s="83"/>
      <c r="BXT25" s="83"/>
      <c r="BXU25" s="83"/>
      <c r="BXV25" s="83"/>
      <c r="BXW25" s="83"/>
      <c r="BXX25" s="83"/>
      <c r="BXY25" s="83"/>
      <c r="BXZ25" s="83"/>
      <c r="BYA25" s="83"/>
      <c r="BYB25" s="83"/>
      <c r="BYC25" s="83"/>
      <c r="BYD25" s="83"/>
      <c r="BYE25" s="83"/>
      <c r="BYF25" s="83"/>
      <c r="BYG25" s="83"/>
      <c r="BYH25" s="83"/>
      <c r="BYI25" s="83"/>
      <c r="BYJ25" s="83"/>
      <c r="BYK25" s="83"/>
      <c r="BYL25" s="83"/>
      <c r="BYM25" s="83"/>
      <c r="BYN25" s="83"/>
      <c r="BYO25" s="83"/>
      <c r="BYP25" s="83"/>
      <c r="BYQ25" s="83"/>
      <c r="BYR25" s="83"/>
      <c r="BYS25" s="83"/>
      <c r="BYT25" s="83"/>
      <c r="BYU25" s="83"/>
      <c r="BYV25" s="83"/>
      <c r="BYW25" s="83"/>
      <c r="BYX25" s="83"/>
      <c r="BYY25" s="83"/>
      <c r="BYZ25" s="83"/>
      <c r="BZA25" s="83"/>
      <c r="BZB25" s="83"/>
      <c r="BZC25" s="83"/>
      <c r="BZD25" s="83"/>
      <c r="BZE25" s="83"/>
      <c r="BZF25" s="83"/>
      <c r="BZG25" s="83"/>
      <c r="BZH25" s="83"/>
      <c r="BZI25" s="83"/>
      <c r="BZJ25" s="83"/>
      <c r="BZK25" s="83"/>
      <c r="BZL25" s="83"/>
      <c r="BZM25" s="83"/>
      <c r="BZN25" s="83"/>
      <c r="BZO25" s="83"/>
      <c r="BZP25" s="83"/>
      <c r="BZQ25" s="83"/>
      <c r="BZR25" s="83"/>
      <c r="BZS25" s="83"/>
      <c r="BZT25" s="83"/>
      <c r="BZU25" s="83"/>
      <c r="BZV25" s="83"/>
      <c r="BZW25" s="83"/>
      <c r="BZX25" s="83"/>
      <c r="BZY25" s="83"/>
      <c r="BZZ25" s="83"/>
      <c r="CAA25" s="83"/>
      <c r="CAB25" s="83"/>
      <c r="CAC25" s="83"/>
      <c r="CAD25" s="83"/>
      <c r="CAE25" s="83"/>
      <c r="CAF25" s="83"/>
      <c r="CAG25" s="83"/>
      <c r="CAH25" s="83"/>
      <c r="CAI25" s="83"/>
      <c r="CAJ25" s="83"/>
      <c r="CAK25" s="83"/>
      <c r="CAL25" s="83"/>
      <c r="CAM25" s="83"/>
      <c r="CAN25" s="83"/>
      <c r="CAO25" s="83"/>
      <c r="CAP25" s="83"/>
      <c r="CAQ25" s="83"/>
      <c r="CAR25" s="83"/>
      <c r="CAS25" s="83"/>
      <c r="CAT25" s="83"/>
      <c r="CAU25" s="83"/>
      <c r="CAV25" s="83"/>
      <c r="CAW25" s="83"/>
      <c r="CAX25" s="83"/>
      <c r="CAY25" s="83"/>
      <c r="CAZ25" s="83"/>
      <c r="CBA25" s="83"/>
      <c r="CBB25" s="83"/>
      <c r="CBC25" s="83"/>
      <c r="CBD25" s="83"/>
      <c r="CBE25" s="83"/>
      <c r="CBF25" s="83"/>
      <c r="CBG25" s="83"/>
      <c r="CBH25" s="83"/>
      <c r="CBI25" s="83"/>
      <c r="CBJ25" s="83"/>
      <c r="CBK25" s="83"/>
      <c r="CBL25" s="83"/>
      <c r="CBM25" s="83"/>
      <c r="CBN25" s="83"/>
      <c r="CBO25" s="83"/>
      <c r="CBP25" s="83"/>
      <c r="CBQ25" s="83"/>
      <c r="CBR25" s="83"/>
      <c r="CBS25" s="83"/>
      <c r="CBT25" s="83"/>
      <c r="CBU25" s="83"/>
      <c r="CBV25" s="83"/>
      <c r="CBW25" s="83"/>
      <c r="CBX25" s="83"/>
      <c r="CBY25" s="83"/>
      <c r="CBZ25" s="83"/>
      <c r="CCA25" s="83"/>
      <c r="CCB25" s="83"/>
      <c r="CCC25" s="83"/>
      <c r="CCD25" s="83"/>
      <c r="CCE25" s="83"/>
      <c r="CCF25" s="83"/>
      <c r="CCG25" s="83"/>
      <c r="CCH25" s="83"/>
      <c r="CCI25" s="83"/>
      <c r="CCJ25" s="83"/>
      <c r="CCK25" s="83"/>
      <c r="CCL25" s="83"/>
      <c r="CCM25" s="83"/>
      <c r="CCN25" s="83"/>
      <c r="CCO25" s="83"/>
      <c r="CCP25" s="83"/>
      <c r="CCQ25" s="83"/>
      <c r="CCR25" s="83"/>
      <c r="CCS25" s="83"/>
      <c r="CCT25" s="83"/>
      <c r="CCU25" s="83"/>
      <c r="CCV25" s="83"/>
      <c r="CCW25" s="83"/>
      <c r="CCX25" s="83"/>
      <c r="CCY25" s="83"/>
      <c r="CCZ25" s="83"/>
      <c r="CDA25" s="83"/>
      <c r="CDB25" s="83"/>
      <c r="CDC25" s="83"/>
      <c r="CDD25" s="83"/>
      <c r="CDE25" s="83"/>
      <c r="CDF25" s="83"/>
      <c r="CDG25" s="83"/>
      <c r="CDH25" s="83"/>
      <c r="CDI25" s="83"/>
      <c r="CDJ25" s="83"/>
      <c r="CDK25" s="83"/>
      <c r="CDL25" s="83"/>
      <c r="CDM25" s="83"/>
      <c r="CDN25" s="83"/>
      <c r="CDO25" s="83"/>
      <c r="CDP25" s="83"/>
      <c r="CDQ25" s="83"/>
      <c r="CDR25" s="83"/>
      <c r="CDS25" s="83"/>
      <c r="CDT25" s="83"/>
      <c r="CDU25" s="83"/>
      <c r="CDV25" s="83"/>
      <c r="CDW25" s="83"/>
      <c r="CDX25" s="83"/>
      <c r="CDY25" s="83"/>
      <c r="CDZ25" s="83"/>
      <c r="CEA25" s="83"/>
      <c r="CEB25" s="83"/>
      <c r="CEC25" s="83"/>
      <c r="CED25" s="83"/>
      <c r="CEE25" s="83"/>
      <c r="CEF25" s="83"/>
      <c r="CEG25" s="83"/>
      <c r="CEH25" s="83"/>
      <c r="CEI25" s="83"/>
      <c r="CEJ25" s="83"/>
      <c r="CEK25" s="83"/>
      <c r="CEL25" s="83"/>
      <c r="CEM25" s="83"/>
      <c r="CEN25" s="83"/>
      <c r="CEO25" s="83"/>
      <c r="CEP25" s="83"/>
      <c r="CEQ25" s="83"/>
      <c r="CER25" s="83"/>
      <c r="CES25" s="83"/>
      <c r="CET25" s="83"/>
      <c r="CEU25" s="83"/>
      <c r="CEV25" s="83"/>
      <c r="CEW25" s="83"/>
      <c r="CEX25" s="83"/>
      <c r="CEY25" s="83"/>
      <c r="CEZ25" s="83"/>
      <c r="CFA25" s="83"/>
      <c r="CFB25" s="83"/>
      <c r="CFC25" s="83"/>
      <c r="CFD25" s="83"/>
      <c r="CFE25" s="83"/>
      <c r="CFF25" s="83"/>
      <c r="CFG25" s="83"/>
      <c r="CFH25" s="83"/>
      <c r="CFI25" s="83"/>
      <c r="CFJ25" s="83"/>
      <c r="CFK25" s="83"/>
      <c r="CFL25" s="83"/>
      <c r="CFM25" s="83"/>
      <c r="CFN25" s="83"/>
      <c r="CFO25" s="83"/>
      <c r="CFP25" s="83"/>
      <c r="CFQ25" s="83"/>
      <c r="CFR25" s="83"/>
      <c r="CFS25" s="83"/>
      <c r="CFT25" s="83"/>
      <c r="CFU25" s="83"/>
      <c r="CFV25" s="83"/>
      <c r="CFW25" s="83"/>
      <c r="CFX25" s="83"/>
      <c r="CFY25" s="83"/>
      <c r="CFZ25" s="83"/>
      <c r="CGA25" s="83"/>
      <c r="CGB25" s="83"/>
      <c r="CGC25" s="83"/>
      <c r="CGD25" s="83"/>
      <c r="CGE25" s="83"/>
      <c r="CGF25" s="83"/>
      <c r="CGG25" s="83"/>
      <c r="CGH25" s="83"/>
      <c r="CGI25" s="83"/>
      <c r="CGJ25" s="83"/>
      <c r="CGK25" s="83"/>
      <c r="CGL25" s="83"/>
      <c r="CGM25" s="83"/>
      <c r="CGN25" s="83"/>
      <c r="CGO25" s="83"/>
      <c r="CGP25" s="83"/>
      <c r="CGQ25" s="83"/>
      <c r="CGR25" s="83"/>
      <c r="CGS25" s="83"/>
      <c r="CGT25" s="83"/>
      <c r="CGU25" s="83"/>
      <c r="CGV25" s="83"/>
      <c r="CGW25" s="83"/>
      <c r="CGX25" s="83"/>
      <c r="CGY25" s="83"/>
      <c r="CGZ25" s="83"/>
      <c r="CHA25" s="83"/>
      <c r="CHB25" s="83"/>
      <c r="CHC25" s="83"/>
      <c r="CHD25" s="83"/>
      <c r="CHE25" s="83"/>
      <c r="CHF25" s="83"/>
      <c r="CHG25" s="83"/>
      <c r="CHH25" s="83"/>
      <c r="CHI25" s="83"/>
      <c r="CHJ25" s="83"/>
      <c r="CHK25" s="83"/>
      <c r="CHL25" s="83"/>
      <c r="CHM25" s="83"/>
      <c r="CHN25" s="83"/>
      <c r="CHO25" s="83"/>
      <c r="CHP25" s="83"/>
      <c r="CHQ25" s="83"/>
      <c r="CHR25" s="83"/>
      <c r="CHS25" s="83"/>
      <c r="CHT25" s="83"/>
      <c r="CHU25" s="83"/>
      <c r="CHV25" s="83"/>
      <c r="CHW25" s="83"/>
      <c r="CHX25" s="83"/>
      <c r="CHY25" s="83"/>
      <c r="CHZ25" s="83"/>
      <c r="CIA25" s="83"/>
      <c r="CIB25" s="83"/>
      <c r="CIC25" s="83"/>
      <c r="CID25" s="83"/>
      <c r="CIE25" s="83"/>
      <c r="CIF25" s="83"/>
      <c r="CIG25" s="83"/>
      <c r="CIH25" s="83"/>
      <c r="CII25" s="83"/>
      <c r="CIJ25" s="83"/>
      <c r="CIK25" s="83"/>
      <c r="CIL25" s="83"/>
      <c r="CIM25" s="83"/>
      <c r="CIN25" s="83"/>
      <c r="CIO25" s="83"/>
      <c r="CIP25" s="83"/>
      <c r="CIQ25" s="83"/>
      <c r="CIR25" s="83"/>
      <c r="CIS25" s="83"/>
      <c r="CIT25" s="83"/>
      <c r="CIU25" s="83"/>
      <c r="CIV25" s="83"/>
      <c r="CIW25" s="83"/>
      <c r="CIX25" s="83"/>
      <c r="CIY25" s="83"/>
      <c r="CIZ25" s="83"/>
      <c r="CJA25" s="83"/>
      <c r="CJB25" s="83"/>
      <c r="CJC25" s="83"/>
      <c r="CJD25" s="83"/>
      <c r="CJE25" s="83"/>
      <c r="CJF25" s="83"/>
      <c r="CJG25" s="83"/>
      <c r="CJH25" s="83"/>
      <c r="CJI25" s="83"/>
      <c r="CJJ25" s="83"/>
      <c r="CJK25" s="83"/>
      <c r="CJL25" s="83"/>
      <c r="CJM25" s="83"/>
      <c r="CJN25" s="83"/>
      <c r="CJO25" s="83"/>
      <c r="CJP25" s="83"/>
      <c r="CJQ25" s="83"/>
      <c r="CJR25" s="83"/>
      <c r="CJS25" s="83"/>
      <c r="CJT25" s="83"/>
      <c r="CJU25" s="83"/>
      <c r="CJV25" s="83"/>
      <c r="CJW25" s="83"/>
      <c r="CJX25" s="83"/>
      <c r="CJY25" s="83"/>
      <c r="CJZ25" s="83"/>
      <c r="CKA25" s="83"/>
      <c r="CKB25" s="83"/>
      <c r="CKC25" s="83"/>
      <c r="CKD25" s="83"/>
      <c r="CKE25" s="83"/>
      <c r="CKF25" s="83"/>
      <c r="CKG25" s="83"/>
      <c r="CKH25" s="83"/>
      <c r="CKI25" s="83"/>
      <c r="CKJ25" s="83"/>
      <c r="CKK25" s="83"/>
      <c r="CKL25" s="83"/>
      <c r="CKM25" s="83"/>
      <c r="CKN25" s="83"/>
      <c r="CKO25" s="83"/>
      <c r="CKP25" s="83"/>
      <c r="CKQ25" s="83"/>
      <c r="CKR25" s="83"/>
      <c r="CKS25" s="83"/>
      <c r="CKT25" s="83"/>
      <c r="CKU25" s="83"/>
      <c r="CKV25" s="83"/>
      <c r="CKW25" s="83"/>
      <c r="CKX25" s="83"/>
      <c r="CKY25" s="83"/>
      <c r="CKZ25" s="83"/>
      <c r="CLA25" s="83"/>
      <c r="CLB25" s="83"/>
      <c r="CLC25" s="83"/>
      <c r="CLD25" s="83"/>
      <c r="CLE25" s="83"/>
      <c r="CLF25" s="83"/>
      <c r="CLG25" s="83"/>
      <c r="CLH25" s="83"/>
      <c r="CLI25" s="83"/>
      <c r="CLJ25" s="83"/>
      <c r="CLK25" s="83"/>
      <c r="CLL25" s="83"/>
      <c r="CLM25" s="83"/>
      <c r="CLN25" s="83"/>
      <c r="CLO25" s="83"/>
      <c r="CLP25" s="83"/>
      <c r="CLQ25" s="83"/>
      <c r="CLR25" s="83"/>
      <c r="CLS25" s="83"/>
      <c r="CLT25" s="83"/>
      <c r="CLU25" s="83"/>
      <c r="CLV25" s="83"/>
      <c r="CLW25" s="83"/>
      <c r="CLX25" s="83"/>
      <c r="CLY25" s="83"/>
      <c r="CLZ25" s="83"/>
      <c r="CMA25" s="83"/>
      <c r="CMB25" s="83"/>
      <c r="CMC25" s="83"/>
      <c r="CMD25" s="83"/>
      <c r="CME25" s="83"/>
      <c r="CMF25" s="83"/>
      <c r="CMG25" s="83"/>
      <c r="CMH25" s="83"/>
      <c r="CMI25" s="83"/>
      <c r="CMJ25" s="83"/>
      <c r="CMK25" s="83"/>
      <c r="CML25" s="83"/>
      <c r="CMM25" s="83"/>
      <c r="CMN25" s="83"/>
      <c r="CMO25" s="83"/>
      <c r="CMP25" s="83"/>
      <c r="CMQ25" s="83"/>
      <c r="CMR25" s="83"/>
      <c r="CMS25" s="83"/>
      <c r="CMT25" s="83"/>
      <c r="CMU25" s="83"/>
      <c r="CMV25" s="83"/>
      <c r="CMW25" s="83"/>
      <c r="CMX25" s="83"/>
      <c r="CMY25" s="83"/>
      <c r="CMZ25" s="83"/>
      <c r="CNA25" s="83"/>
      <c r="CNB25" s="83"/>
      <c r="CNC25" s="83"/>
      <c r="CND25" s="83"/>
      <c r="CNE25" s="83"/>
      <c r="CNF25" s="83"/>
      <c r="CNG25" s="83"/>
      <c r="CNH25" s="83"/>
      <c r="CNI25" s="83"/>
      <c r="CNJ25" s="83"/>
      <c r="CNK25" s="83"/>
      <c r="CNL25" s="83"/>
      <c r="CNM25" s="83"/>
      <c r="CNN25" s="83"/>
      <c r="CNO25" s="83"/>
      <c r="CNP25" s="83"/>
      <c r="CNQ25" s="83"/>
      <c r="CNR25" s="83"/>
      <c r="CNS25" s="83"/>
      <c r="CNT25" s="83"/>
      <c r="CNU25" s="83"/>
      <c r="CNV25" s="83"/>
      <c r="CNW25" s="83"/>
      <c r="CNX25" s="83"/>
      <c r="CNY25" s="83"/>
      <c r="CNZ25" s="83"/>
      <c r="COA25" s="83"/>
      <c r="COB25" s="83"/>
      <c r="COC25" s="83"/>
      <c r="COD25" s="83"/>
      <c r="COE25" s="83"/>
      <c r="COF25" s="83"/>
      <c r="COG25" s="83"/>
      <c r="COH25" s="83"/>
      <c r="COI25" s="83"/>
      <c r="COJ25" s="83"/>
      <c r="COK25" s="83"/>
      <c r="COL25" s="83"/>
      <c r="COM25" s="83"/>
      <c r="CON25" s="83"/>
      <c r="COO25" s="83"/>
      <c r="COP25" s="83"/>
      <c r="COQ25" s="83"/>
      <c r="COR25" s="83"/>
      <c r="COS25" s="83"/>
      <c r="COT25" s="83"/>
      <c r="COU25" s="83"/>
      <c r="COV25" s="83"/>
      <c r="COW25" s="83"/>
      <c r="COX25" s="83"/>
      <c r="COY25" s="83"/>
      <c r="COZ25" s="83"/>
      <c r="CPA25" s="83"/>
      <c r="CPB25" s="83"/>
      <c r="CPC25" s="83"/>
      <c r="CPD25" s="83"/>
      <c r="CPE25" s="83"/>
      <c r="CPF25" s="83"/>
      <c r="CPG25" s="83"/>
      <c r="CPH25" s="83"/>
      <c r="CPI25" s="83"/>
      <c r="CPJ25" s="83"/>
      <c r="CPK25" s="83"/>
      <c r="CPL25" s="83"/>
      <c r="CPM25" s="83"/>
      <c r="CPN25" s="83"/>
      <c r="CPO25" s="83"/>
      <c r="CPP25" s="83"/>
      <c r="CPQ25" s="83"/>
      <c r="CPR25" s="83"/>
      <c r="CPS25" s="83"/>
      <c r="CPT25" s="83"/>
      <c r="CPU25" s="83"/>
      <c r="CPV25" s="83"/>
      <c r="CPW25" s="83"/>
      <c r="CPX25" s="83"/>
      <c r="CPY25" s="83"/>
      <c r="CPZ25" s="83"/>
      <c r="CQA25" s="83"/>
      <c r="CQB25" s="83"/>
      <c r="CQC25" s="83"/>
      <c r="CQD25" s="83"/>
      <c r="CQE25" s="83"/>
      <c r="CQF25" s="83"/>
      <c r="CQG25" s="83"/>
      <c r="CQH25" s="83"/>
      <c r="CQI25" s="83"/>
      <c r="CQJ25" s="83"/>
      <c r="CQK25" s="83"/>
      <c r="CQL25" s="83"/>
      <c r="CQM25" s="83"/>
      <c r="CQN25" s="83"/>
      <c r="CQO25" s="83"/>
      <c r="CQP25" s="83"/>
      <c r="CQQ25" s="83"/>
      <c r="CQR25" s="83"/>
      <c r="CQS25" s="83"/>
      <c r="CQT25" s="83"/>
      <c r="CQU25" s="83"/>
      <c r="CQV25" s="83"/>
      <c r="CQW25" s="83"/>
      <c r="CQX25" s="83"/>
      <c r="CQY25" s="83"/>
      <c r="CQZ25" s="83"/>
      <c r="CRA25" s="83"/>
      <c r="CRB25" s="83"/>
      <c r="CRC25" s="83"/>
      <c r="CRD25" s="83"/>
      <c r="CRE25" s="83"/>
      <c r="CRF25" s="83"/>
      <c r="CRG25" s="83"/>
      <c r="CRH25" s="83"/>
      <c r="CRI25" s="83"/>
      <c r="CRJ25" s="83"/>
      <c r="CRK25" s="83"/>
      <c r="CRL25" s="83"/>
      <c r="CRM25" s="83"/>
      <c r="CRN25" s="83"/>
      <c r="CRO25" s="83"/>
      <c r="CRP25" s="83"/>
      <c r="CRQ25" s="83"/>
      <c r="CRR25" s="83"/>
      <c r="CRS25" s="83"/>
      <c r="CRT25" s="83"/>
      <c r="CRU25" s="83"/>
      <c r="CRV25" s="83"/>
      <c r="CRW25" s="83"/>
      <c r="CRX25" s="83"/>
      <c r="CRY25" s="83"/>
      <c r="CRZ25" s="83"/>
      <c r="CSA25" s="83"/>
      <c r="CSB25" s="83"/>
      <c r="CSC25" s="83"/>
      <c r="CSD25" s="83"/>
      <c r="CSE25" s="83"/>
      <c r="CSF25" s="83"/>
      <c r="CSG25" s="83"/>
      <c r="CSH25" s="83"/>
      <c r="CSI25" s="83"/>
      <c r="CSJ25" s="83"/>
      <c r="CSK25" s="83"/>
      <c r="CSL25" s="83"/>
      <c r="CSM25" s="83"/>
      <c r="CSN25" s="83"/>
      <c r="CSO25" s="83"/>
      <c r="CSP25" s="83"/>
      <c r="CSQ25" s="83"/>
      <c r="CSR25" s="83"/>
      <c r="CSS25" s="83"/>
      <c r="CST25" s="83"/>
      <c r="CSU25" s="83"/>
      <c r="CSV25" s="83"/>
      <c r="CSW25" s="83"/>
      <c r="CSX25" s="83"/>
      <c r="CSY25" s="83"/>
      <c r="CSZ25" s="83"/>
      <c r="CTA25" s="83"/>
      <c r="CTB25" s="83"/>
      <c r="CTC25" s="83"/>
      <c r="CTD25" s="83"/>
      <c r="CTE25" s="83"/>
      <c r="CTF25" s="83"/>
      <c r="CTG25" s="83"/>
      <c r="CTH25" s="83"/>
      <c r="CTI25" s="83"/>
      <c r="CTJ25" s="83"/>
      <c r="CTK25" s="83"/>
      <c r="CTL25" s="83"/>
      <c r="CTM25" s="83"/>
      <c r="CTN25" s="83"/>
      <c r="CTO25" s="83"/>
      <c r="CTP25" s="83"/>
      <c r="CTQ25" s="83"/>
      <c r="CTR25" s="83"/>
      <c r="CTS25" s="83"/>
      <c r="CTT25" s="83"/>
      <c r="CTU25" s="83"/>
      <c r="CTV25" s="83"/>
      <c r="CTW25" s="83"/>
      <c r="CTX25" s="83"/>
      <c r="CTY25" s="83"/>
      <c r="CTZ25" s="83"/>
      <c r="CUA25" s="83"/>
      <c r="CUB25" s="83"/>
      <c r="CUC25" s="83"/>
      <c r="CUD25" s="83"/>
      <c r="CUE25" s="83"/>
      <c r="CUF25" s="83"/>
      <c r="CUG25" s="83"/>
      <c r="CUH25" s="83"/>
      <c r="CUI25" s="83"/>
      <c r="CUJ25" s="83"/>
      <c r="CUK25" s="83"/>
      <c r="CUL25" s="83"/>
      <c r="CUM25" s="83"/>
      <c r="CUN25" s="83"/>
      <c r="CUO25" s="83"/>
      <c r="CUP25" s="83"/>
      <c r="CUQ25" s="83"/>
      <c r="CUR25" s="83"/>
      <c r="CUS25" s="83"/>
      <c r="CUT25" s="83"/>
      <c r="CUU25" s="83"/>
      <c r="CUV25" s="83"/>
      <c r="CUW25" s="83"/>
      <c r="CUX25" s="83"/>
      <c r="CUY25" s="83"/>
      <c r="CUZ25" s="83"/>
      <c r="CVA25" s="83"/>
      <c r="CVB25" s="83"/>
      <c r="CVC25" s="83"/>
      <c r="CVD25" s="83"/>
      <c r="CVE25" s="83"/>
      <c r="CVF25" s="83"/>
      <c r="CVG25" s="83"/>
      <c r="CVH25" s="83"/>
      <c r="CVI25" s="83"/>
      <c r="CVJ25" s="83"/>
      <c r="CVK25" s="83"/>
      <c r="CVL25" s="83"/>
      <c r="CVM25" s="83"/>
      <c r="CVN25" s="83"/>
      <c r="CVO25" s="83"/>
      <c r="CVP25" s="83"/>
      <c r="CVQ25" s="83"/>
      <c r="CVR25" s="83"/>
      <c r="CVS25" s="83"/>
      <c r="CVT25" s="83"/>
      <c r="CVU25" s="83"/>
      <c r="CVV25" s="83"/>
      <c r="CVW25" s="83"/>
      <c r="CVX25" s="83"/>
      <c r="CVY25" s="83"/>
      <c r="CVZ25" s="83"/>
      <c r="CWA25" s="83"/>
      <c r="CWB25" s="83"/>
      <c r="CWC25" s="83"/>
      <c r="CWD25" s="83"/>
      <c r="CWE25" s="83"/>
      <c r="CWF25" s="83"/>
      <c r="CWG25" s="83"/>
      <c r="CWH25" s="83"/>
      <c r="CWI25" s="83"/>
      <c r="CWJ25" s="83"/>
      <c r="CWK25" s="83"/>
      <c r="CWL25" s="83"/>
      <c r="CWM25" s="83"/>
      <c r="CWN25" s="83"/>
      <c r="CWO25" s="83"/>
      <c r="CWP25" s="83"/>
      <c r="CWQ25" s="83"/>
      <c r="CWR25" s="83"/>
      <c r="CWS25" s="83"/>
      <c r="CWT25" s="83"/>
      <c r="CWU25" s="83"/>
      <c r="CWV25" s="83"/>
      <c r="CWW25" s="83"/>
      <c r="CWX25" s="83"/>
      <c r="CWY25" s="83"/>
      <c r="CWZ25" s="83"/>
      <c r="CXA25" s="83"/>
      <c r="CXB25" s="83"/>
      <c r="CXC25" s="83"/>
      <c r="CXD25" s="83"/>
      <c r="CXE25" s="83"/>
      <c r="CXF25" s="83"/>
      <c r="CXG25" s="83"/>
      <c r="CXH25" s="83"/>
      <c r="CXI25" s="83"/>
      <c r="CXJ25" s="83"/>
      <c r="CXK25" s="83"/>
      <c r="CXL25" s="83"/>
      <c r="CXM25" s="83"/>
      <c r="CXN25" s="83"/>
      <c r="CXO25" s="83"/>
      <c r="CXP25" s="83"/>
      <c r="CXQ25" s="83"/>
      <c r="CXR25" s="83"/>
      <c r="CXS25" s="83"/>
      <c r="CXT25" s="83"/>
      <c r="CXU25" s="83"/>
      <c r="CXV25" s="83"/>
      <c r="CXW25" s="83"/>
      <c r="CXX25" s="83"/>
      <c r="CXY25" s="83"/>
      <c r="CXZ25" s="83"/>
      <c r="CYA25" s="83"/>
      <c r="CYB25" s="83"/>
      <c r="CYC25" s="83"/>
      <c r="CYD25" s="83"/>
      <c r="CYE25" s="83"/>
      <c r="CYF25" s="83"/>
      <c r="CYG25" s="83"/>
      <c r="CYH25" s="83"/>
      <c r="CYI25" s="83"/>
      <c r="CYJ25" s="83"/>
      <c r="CYK25" s="83"/>
      <c r="CYL25" s="83"/>
      <c r="CYM25" s="83"/>
      <c r="CYN25" s="83"/>
      <c r="CYO25" s="83"/>
      <c r="CYP25" s="83"/>
      <c r="CYQ25" s="83"/>
      <c r="CYR25" s="83"/>
      <c r="CYS25" s="83"/>
      <c r="CYT25" s="83"/>
      <c r="CYU25" s="83"/>
      <c r="CYV25" s="83"/>
      <c r="CYW25" s="83"/>
      <c r="CYX25" s="83"/>
      <c r="CYY25" s="83"/>
      <c r="CYZ25" s="83"/>
      <c r="CZA25" s="83"/>
      <c r="CZB25" s="83"/>
      <c r="CZC25" s="83"/>
      <c r="CZD25" s="83"/>
      <c r="CZE25" s="83"/>
      <c r="CZF25" s="83"/>
      <c r="CZG25" s="83"/>
      <c r="CZH25" s="83"/>
      <c r="CZI25" s="83"/>
      <c r="CZJ25" s="83"/>
      <c r="CZK25" s="83"/>
      <c r="CZL25" s="83"/>
      <c r="CZM25" s="83"/>
      <c r="CZN25" s="83"/>
      <c r="CZO25" s="83"/>
      <c r="CZP25" s="83"/>
      <c r="CZQ25" s="83"/>
      <c r="CZR25" s="83"/>
      <c r="CZS25" s="83"/>
      <c r="CZT25" s="83"/>
      <c r="CZU25" s="83"/>
      <c r="CZV25" s="83"/>
      <c r="CZW25" s="83"/>
      <c r="CZX25" s="83"/>
      <c r="CZY25" s="83"/>
      <c r="CZZ25" s="83"/>
      <c r="DAA25" s="83"/>
      <c r="DAB25" s="83"/>
      <c r="DAC25" s="83"/>
      <c r="DAD25" s="83"/>
      <c r="DAE25" s="83"/>
      <c r="DAF25" s="83"/>
      <c r="DAG25" s="83"/>
      <c r="DAH25" s="83"/>
      <c r="DAI25" s="83"/>
      <c r="DAJ25" s="83"/>
      <c r="DAK25" s="83"/>
      <c r="DAL25" s="83"/>
      <c r="DAM25" s="83"/>
      <c r="DAN25" s="83"/>
      <c r="DAO25" s="83"/>
      <c r="DAP25" s="83"/>
      <c r="DAQ25" s="83"/>
      <c r="DAR25" s="83"/>
      <c r="DAS25" s="83"/>
      <c r="DAT25" s="83"/>
      <c r="DAU25" s="83"/>
      <c r="DAV25" s="83"/>
      <c r="DAW25" s="83"/>
      <c r="DAX25" s="83"/>
      <c r="DAY25" s="83"/>
      <c r="DAZ25" s="83"/>
      <c r="DBA25" s="83"/>
      <c r="DBB25" s="83"/>
      <c r="DBC25" s="83"/>
      <c r="DBD25" s="83"/>
      <c r="DBE25" s="83"/>
      <c r="DBF25" s="83"/>
      <c r="DBG25" s="83"/>
      <c r="DBH25" s="83"/>
      <c r="DBI25" s="83"/>
      <c r="DBJ25" s="83"/>
      <c r="DBK25" s="83"/>
      <c r="DBL25" s="83"/>
      <c r="DBM25" s="83"/>
      <c r="DBN25" s="83"/>
      <c r="DBO25" s="83"/>
      <c r="DBP25" s="83"/>
      <c r="DBQ25" s="83"/>
      <c r="DBR25" s="83"/>
      <c r="DBS25" s="83"/>
      <c r="DBT25" s="83"/>
      <c r="DBU25" s="83"/>
      <c r="DBV25" s="83"/>
      <c r="DBW25" s="83"/>
      <c r="DBX25" s="83"/>
      <c r="DBY25" s="83"/>
      <c r="DBZ25" s="83"/>
      <c r="DCA25" s="83"/>
      <c r="DCB25" s="83"/>
      <c r="DCC25" s="83"/>
      <c r="DCD25" s="83"/>
      <c r="DCE25" s="83"/>
      <c r="DCF25" s="83"/>
      <c r="DCG25" s="83"/>
      <c r="DCH25" s="83"/>
      <c r="DCI25" s="83"/>
      <c r="DCJ25" s="83"/>
      <c r="DCK25" s="83"/>
      <c r="DCL25" s="83"/>
      <c r="DCM25" s="83"/>
      <c r="DCN25" s="83"/>
      <c r="DCO25" s="83"/>
      <c r="DCP25" s="83"/>
      <c r="DCQ25" s="83"/>
      <c r="DCR25" s="83"/>
      <c r="DCS25" s="83"/>
      <c r="DCT25" s="83"/>
      <c r="DCU25" s="83"/>
      <c r="DCV25" s="83"/>
      <c r="DCW25" s="83"/>
      <c r="DCX25" s="83"/>
      <c r="DCY25" s="83"/>
      <c r="DCZ25" s="83"/>
      <c r="DDA25" s="83"/>
      <c r="DDB25" s="83"/>
      <c r="DDC25" s="83"/>
      <c r="DDD25" s="83"/>
      <c r="DDE25" s="83"/>
      <c r="DDF25" s="83"/>
      <c r="DDG25" s="83"/>
      <c r="DDH25" s="83"/>
      <c r="DDI25" s="83"/>
      <c r="DDJ25" s="83"/>
      <c r="DDK25" s="83"/>
      <c r="DDL25" s="83"/>
      <c r="DDM25" s="83"/>
      <c r="DDN25" s="83"/>
      <c r="DDO25" s="83"/>
      <c r="DDP25" s="83"/>
      <c r="DDQ25" s="83"/>
      <c r="DDR25" s="83"/>
      <c r="DDS25" s="83"/>
      <c r="DDT25" s="83"/>
      <c r="DDU25" s="83"/>
      <c r="DDV25" s="83"/>
      <c r="DDW25" s="83"/>
      <c r="DDX25" s="83"/>
      <c r="DDY25" s="83"/>
      <c r="DDZ25" s="83"/>
      <c r="DEA25" s="83"/>
      <c r="DEB25" s="83"/>
      <c r="DEC25" s="83"/>
      <c r="DED25" s="83"/>
      <c r="DEE25" s="83"/>
      <c r="DEF25" s="83"/>
      <c r="DEG25" s="83"/>
      <c r="DEH25" s="83"/>
      <c r="DEI25" s="83"/>
      <c r="DEJ25" s="83"/>
      <c r="DEK25" s="83"/>
      <c r="DEL25" s="83"/>
      <c r="DEM25" s="83"/>
      <c r="DEN25" s="83"/>
      <c r="DEO25" s="83"/>
      <c r="DEP25" s="83"/>
      <c r="DEQ25" s="83"/>
      <c r="DER25" s="83"/>
      <c r="DES25" s="83"/>
      <c r="DET25" s="83"/>
      <c r="DEU25" s="83"/>
      <c r="DEV25" s="83"/>
      <c r="DEW25" s="83"/>
      <c r="DEX25" s="83"/>
      <c r="DEY25" s="83"/>
      <c r="DEZ25" s="83"/>
      <c r="DFA25" s="83"/>
      <c r="DFB25" s="83"/>
      <c r="DFC25" s="83"/>
      <c r="DFD25" s="83"/>
      <c r="DFE25" s="83"/>
      <c r="DFF25" s="83"/>
      <c r="DFG25" s="83"/>
      <c r="DFH25" s="83"/>
      <c r="DFI25" s="83"/>
      <c r="DFJ25" s="83"/>
      <c r="DFK25" s="83"/>
      <c r="DFL25" s="83"/>
      <c r="DFM25" s="83"/>
      <c r="DFN25" s="83"/>
      <c r="DFO25" s="83"/>
      <c r="DFP25" s="83"/>
      <c r="DFQ25" s="83"/>
      <c r="DFR25" s="83"/>
      <c r="DFS25" s="83"/>
      <c r="DFT25" s="83"/>
      <c r="DFU25" s="83"/>
      <c r="DFV25" s="83"/>
      <c r="DFW25" s="83"/>
      <c r="DFX25" s="83"/>
      <c r="DFY25" s="83"/>
      <c r="DFZ25" s="83"/>
      <c r="DGA25" s="83"/>
      <c r="DGB25" s="83"/>
      <c r="DGC25" s="83"/>
      <c r="DGD25" s="83"/>
      <c r="DGE25" s="83"/>
      <c r="DGF25" s="83"/>
      <c r="DGG25" s="83"/>
      <c r="DGH25" s="83"/>
      <c r="DGI25" s="83"/>
      <c r="DGJ25" s="83"/>
      <c r="DGK25" s="83"/>
      <c r="DGL25" s="83"/>
      <c r="DGM25" s="83"/>
      <c r="DGN25" s="83"/>
      <c r="DGO25" s="83"/>
      <c r="DGP25" s="83"/>
      <c r="DGQ25" s="83"/>
      <c r="DGR25" s="83"/>
      <c r="DGS25" s="83"/>
      <c r="DGT25" s="83"/>
      <c r="DGU25" s="83"/>
      <c r="DGV25" s="83"/>
      <c r="DGW25" s="83"/>
      <c r="DGX25" s="83"/>
      <c r="DGY25" s="83"/>
      <c r="DGZ25" s="83"/>
      <c r="DHA25" s="83"/>
      <c r="DHB25" s="83"/>
      <c r="DHC25" s="83"/>
      <c r="DHD25" s="83"/>
      <c r="DHE25" s="83"/>
      <c r="DHF25" s="83"/>
      <c r="DHG25" s="83"/>
      <c r="DHH25" s="83"/>
      <c r="DHI25" s="83"/>
      <c r="DHJ25" s="83"/>
      <c r="DHK25" s="83"/>
      <c r="DHL25" s="83"/>
      <c r="DHM25" s="83"/>
      <c r="DHN25" s="83"/>
      <c r="DHO25" s="83"/>
      <c r="DHP25" s="83"/>
      <c r="DHQ25" s="83"/>
      <c r="DHR25" s="83"/>
      <c r="DHS25" s="83"/>
      <c r="DHT25" s="83"/>
      <c r="DHU25" s="83"/>
      <c r="DHV25" s="83"/>
      <c r="DHW25" s="83"/>
      <c r="DHX25" s="83"/>
      <c r="DHY25" s="83"/>
      <c r="DHZ25" s="83"/>
      <c r="DIA25" s="83"/>
      <c r="DIB25" s="83"/>
      <c r="DIC25" s="83"/>
      <c r="DID25" s="83"/>
      <c r="DIE25" s="83"/>
      <c r="DIF25" s="83"/>
      <c r="DIG25" s="83"/>
      <c r="DIH25" s="83"/>
      <c r="DII25" s="83"/>
      <c r="DIJ25" s="83"/>
      <c r="DIK25" s="83"/>
      <c r="DIL25" s="83"/>
      <c r="DIM25" s="83"/>
      <c r="DIN25" s="83"/>
      <c r="DIO25" s="83"/>
      <c r="DIP25" s="83"/>
      <c r="DIQ25" s="83"/>
      <c r="DIR25" s="83"/>
      <c r="DIS25" s="83"/>
      <c r="DIT25" s="83"/>
      <c r="DIU25" s="83"/>
      <c r="DIV25" s="83"/>
      <c r="DIW25" s="83"/>
      <c r="DIX25" s="83"/>
      <c r="DIY25" s="83"/>
      <c r="DIZ25" s="83"/>
      <c r="DJA25" s="83"/>
      <c r="DJB25" s="83"/>
      <c r="DJC25" s="83"/>
      <c r="DJD25" s="83"/>
      <c r="DJE25" s="83"/>
      <c r="DJF25" s="83"/>
      <c r="DJG25" s="83"/>
      <c r="DJH25" s="83"/>
      <c r="DJI25" s="83"/>
      <c r="DJJ25" s="83"/>
      <c r="DJK25" s="83"/>
      <c r="DJL25" s="83"/>
      <c r="DJM25" s="83"/>
      <c r="DJN25" s="83"/>
      <c r="DJO25" s="83"/>
      <c r="DJP25" s="83"/>
      <c r="DJQ25" s="83"/>
      <c r="DJR25" s="83"/>
      <c r="DJS25" s="83"/>
      <c r="DJT25" s="83"/>
      <c r="DJU25" s="83"/>
      <c r="DJV25" s="83"/>
      <c r="DJW25" s="83"/>
      <c r="DJX25" s="83"/>
      <c r="DJY25" s="83"/>
      <c r="DJZ25" s="83"/>
      <c r="DKA25" s="83"/>
      <c r="DKB25" s="83"/>
      <c r="DKC25" s="83"/>
      <c r="DKD25" s="83"/>
      <c r="DKE25" s="83"/>
      <c r="DKF25" s="83"/>
      <c r="DKG25" s="83"/>
      <c r="DKH25" s="83"/>
      <c r="DKI25" s="83"/>
      <c r="DKJ25" s="83"/>
      <c r="DKK25" s="83"/>
      <c r="DKL25" s="83"/>
      <c r="DKM25" s="83"/>
      <c r="DKN25" s="83"/>
      <c r="DKO25" s="83"/>
      <c r="DKP25" s="83"/>
      <c r="DKQ25" s="83"/>
      <c r="DKR25" s="83"/>
      <c r="DKS25" s="83"/>
      <c r="DKT25" s="83"/>
      <c r="DKU25" s="83"/>
      <c r="DKV25" s="83"/>
      <c r="DKW25" s="83"/>
      <c r="DKX25" s="83"/>
      <c r="DKY25" s="83"/>
      <c r="DKZ25" s="83"/>
      <c r="DLA25" s="83"/>
      <c r="DLB25" s="83"/>
      <c r="DLC25" s="83"/>
      <c r="DLD25" s="83"/>
      <c r="DLE25" s="83"/>
      <c r="DLF25" s="83"/>
      <c r="DLG25" s="83"/>
      <c r="DLH25" s="83"/>
      <c r="DLI25" s="83"/>
      <c r="DLJ25" s="83"/>
      <c r="DLK25" s="83"/>
      <c r="DLL25" s="83"/>
      <c r="DLM25" s="83"/>
      <c r="DLN25" s="83"/>
      <c r="DLO25" s="83"/>
      <c r="DLP25" s="83"/>
      <c r="DLQ25" s="83"/>
      <c r="DLR25" s="83"/>
      <c r="DLS25" s="83"/>
      <c r="DLT25" s="83"/>
      <c r="DLU25" s="83"/>
      <c r="DLV25" s="83"/>
      <c r="DLW25" s="83"/>
      <c r="DLX25" s="83"/>
      <c r="DLY25" s="83"/>
      <c r="DLZ25" s="83"/>
      <c r="DMA25" s="83"/>
      <c r="DMB25" s="83"/>
      <c r="DMC25" s="83"/>
      <c r="DMD25" s="83"/>
      <c r="DME25" s="83"/>
      <c r="DMF25" s="83"/>
      <c r="DMG25" s="83"/>
      <c r="DMH25" s="83"/>
      <c r="DMI25" s="83"/>
      <c r="DMJ25" s="83"/>
      <c r="DMK25" s="83"/>
      <c r="DML25" s="83"/>
      <c r="DMM25" s="83"/>
      <c r="DMN25" s="83"/>
      <c r="DMO25" s="83"/>
      <c r="DMP25" s="83"/>
      <c r="DMQ25" s="83"/>
      <c r="DMR25" s="83"/>
      <c r="DMS25" s="83"/>
      <c r="DMT25" s="83"/>
      <c r="DMU25" s="83"/>
      <c r="DMV25" s="83"/>
      <c r="DMW25" s="83"/>
      <c r="DMX25" s="83"/>
      <c r="DMY25" s="83"/>
      <c r="DMZ25" s="83"/>
      <c r="DNA25" s="83"/>
      <c r="DNB25" s="83"/>
      <c r="DNC25" s="83"/>
      <c r="DND25" s="83"/>
      <c r="DNE25" s="83"/>
      <c r="DNF25" s="83"/>
      <c r="DNG25" s="83"/>
      <c r="DNH25" s="83"/>
      <c r="DNI25" s="83"/>
      <c r="DNJ25" s="83"/>
      <c r="DNK25" s="83"/>
      <c r="DNL25" s="83"/>
      <c r="DNM25" s="83"/>
      <c r="DNN25" s="83"/>
      <c r="DNO25" s="83"/>
      <c r="DNP25" s="83"/>
      <c r="DNQ25" s="83"/>
      <c r="DNR25" s="83"/>
      <c r="DNS25" s="83"/>
      <c r="DNT25" s="83"/>
      <c r="DNU25" s="83"/>
      <c r="DNV25" s="83"/>
      <c r="DNW25" s="83"/>
      <c r="DNX25" s="83"/>
      <c r="DNY25" s="83"/>
      <c r="DNZ25" s="83"/>
      <c r="DOA25" s="83"/>
      <c r="DOB25" s="83"/>
      <c r="DOC25" s="83"/>
      <c r="DOD25" s="83"/>
      <c r="DOE25" s="83"/>
      <c r="DOF25" s="83"/>
      <c r="DOG25" s="83"/>
      <c r="DOH25" s="83"/>
      <c r="DOI25" s="83"/>
      <c r="DOJ25" s="83"/>
      <c r="DOK25" s="83"/>
      <c r="DOL25" s="83"/>
      <c r="DOM25" s="83"/>
      <c r="DON25" s="83"/>
      <c r="DOO25" s="83"/>
      <c r="DOP25" s="83"/>
      <c r="DOQ25" s="83"/>
      <c r="DOR25" s="83"/>
      <c r="DOS25" s="83"/>
      <c r="DOT25" s="83"/>
      <c r="DOU25" s="83"/>
      <c r="DOV25" s="83"/>
      <c r="DOW25" s="83"/>
      <c r="DOX25" s="83"/>
      <c r="DOY25" s="83"/>
      <c r="DOZ25" s="83"/>
      <c r="DPA25" s="83"/>
      <c r="DPB25" s="83"/>
      <c r="DPC25" s="83"/>
      <c r="DPD25" s="83"/>
      <c r="DPE25" s="83"/>
      <c r="DPF25" s="83"/>
      <c r="DPG25" s="83"/>
      <c r="DPH25" s="83"/>
      <c r="DPI25" s="83"/>
      <c r="DPJ25" s="83"/>
      <c r="DPK25" s="83"/>
      <c r="DPL25" s="83"/>
      <c r="DPM25" s="83"/>
      <c r="DPN25" s="83"/>
      <c r="DPO25" s="83"/>
      <c r="DPP25" s="83"/>
      <c r="DPQ25" s="83"/>
      <c r="DPR25" s="83"/>
      <c r="DPS25" s="83"/>
      <c r="DPT25" s="83"/>
      <c r="DPU25" s="83"/>
      <c r="DPV25" s="83"/>
      <c r="DPW25" s="83"/>
      <c r="DPX25" s="83"/>
      <c r="DPY25" s="83"/>
      <c r="DPZ25" s="83"/>
      <c r="DQA25" s="83"/>
      <c r="DQB25" s="83"/>
      <c r="DQC25" s="83"/>
      <c r="DQD25" s="83"/>
      <c r="DQE25" s="83"/>
      <c r="DQF25" s="83"/>
      <c r="DQG25" s="83"/>
      <c r="DQH25" s="83"/>
      <c r="DQI25" s="83"/>
      <c r="DQJ25" s="83"/>
      <c r="DQK25" s="83"/>
      <c r="DQL25" s="83"/>
      <c r="DQM25" s="83"/>
      <c r="DQN25" s="83"/>
      <c r="DQO25" s="83"/>
      <c r="DQP25" s="83"/>
      <c r="DQQ25" s="83"/>
      <c r="DQR25" s="83"/>
      <c r="DQS25" s="83"/>
      <c r="DQT25" s="83"/>
      <c r="DQU25" s="83"/>
      <c r="DQV25" s="83"/>
      <c r="DQW25" s="83"/>
      <c r="DQX25" s="83"/>
      <c r="DQY25" s="83"/>
      <c r="DQZ25" s="83"/>
      <c r="DRA25" s="83"/>
      <c r="DRB25" s="83"/>
      <c r="DRC25" s="83"/>
      <c r="DRD25" s="83"/>
      <c r="DRE25" s="83"/>
      <c r="DRF25" s="83"/>
      <c r="DRG25" s="83"/>
      <c r="DRH25" s="83"/>
      <c r="DRI25" s="83"/>
      <c r="DRJ25" s="83"/>
      <c r="DRK25" s="83"/>
      <c r="DRL25" s="83"/>
      <c r="DRM25" s="83"/>
      <c r="DRN25" s="83"/>
      <c r="DRO25" s="83"/>
      <c r="DRP25" s="83"/>
      <c r="DRQ25" s="83"/>
      <c r="DRR25" s="83"/>
      <c r="DRS25" s="83"/>
      <c r="DRT25" s="83"/>
      <c r="DRU25" s="83"/>
      <c r="DRV25" s="83"/>
      <c r="DRW25" s="83"/>
      <c r="DRX25" s="83"/>
      <c r="DRY25" s="83"/>
      <c r="DRZ25" s="83"/>
      <c r="DSA25" s="83"/>
      <c r="DSB25" s="83"/>
      <c r="DSC25" s="83"/>
      <c r="DSD25" s="83"/>
      <c r="DSE25" s="83"/>
      <c r="DSF25" s="83"/>
      <c r="DSG25" s="83"/>
      <c r="DSH25" s="83"/>
      <c r="DSI25" s="83"/>
      <c r="DSJ25" s="83"/>
      <c r="DSK25" s="83"/>
      <c r="DSL25" s="83"/>
      <c r="DSM25" s="83"/>
      <c r="DSN25" s="83"/>
      <c r="DSO25" s="83"/>
      <c r="DSP25" s="83"/>
      <c r="DSQ25" s="83"/>
      <c r="DSR25" s="83"/>
      <c r="DSS25" s="83"/>
      <c r="DST25" s="83"/>
      <c r="DSU25" s="83"/>
      <c r="DSV25" s="83"/>
      <c r="DSW25" s="83"/>
      <c r="DSX25" s="83"/>
      <c r="DSY25" s="83"/>
      <c r="DSZ25" s="83"/>
      <c r="DTA25" s="83"/>
      <c r="DTB25" s="83"/>
      <c r="DTC25" s="83"/>
      <c r="DTD25" s="83"/>
      <c r="DTE25" s="83"/>
      <c r="DTF25" s="83"/>
      <c r="DTG25" s="83"/>
      <c r="DTH25" s="83"/>
      <c r="DTI25" s="83"/>
      <c r="DTJ25" s="83"/>
      <c r="DTK25" s="83"/>
      <c r="DTL25" s="83"/>
      <c r="DTM25" s="83"/>
      <c r="DTN25" s="83"/>
      <c r="DTO25" s="83"/>
      <c r="DTP25" s="83"/>
      <c r="DTQ25" s="83"/>
      <c r="DTR25" s="83"/>
      <c r="DTS25" s="83"/>
      <c r="DTT25" s="83"/>
      <c r="DTU25" s="83"/>
      <c r="DTV25" s="83"/>
      <c r="DTW25" s="83"/>
      <c r="DTX25" s="83"/>
      <c r="DTY25" s="83"/>
      <c r="DTZ25" s="83"/>
      <c r="DUA25" s="83"/>
      <c r="DUB25" s="83"/>
      <c r="DUC25" s="83"/>
      <c r="DUD25" s="83"/>
      <c r="DUE25" s="83"/>
      <c r="DUF25" s="83"/>
      <c r="DUG25" s="83"/>
      <c r="DUH25" s="83"/>
      <c r="DUI25" s="83"/>
      <c r="DUJ25" s="83"/>
      <c r="DUK25" s="83"/>
      <c r="DUL25" s="83"/>
      <c r="DUM25" s="83"/>
      <c r="DUN25" s="83"/>
      <c r="DUO25" s="83"/>
      <c r="DUP25" s="83"/>
      <c r="DUQ25" s="83"/>
      <c r="DUR25" s="83"/>
      <c r="DUS25" s="83"/>
      <c r="DUT25" s="83"/>
      <c r="DUU25" s="83"/>
      <c r="DUV25" s="83"/>
      <c r="DUW25" s="83"/>
      <c r="DUX25" s="83"/>
      <c r="DUY25" s="83"/>
      <c r="DUZ25" s="83"/>
      <c r="DVA25" s="83"/>
      <c r="DVB25" s="83"/>
      <c r="DVC25" s="83"/>
      <c r="DVD25" s="83"/>
      <c r="DVE25" s="83"/>
      <c r="DVF25" s="83"/>
      <c r="DVG25" s="83"/>
      <c r="DVH25" s="83"/>
      <c r="DVI25" s="83"/>
      <c r="DVJ25" s="83"/>
      <c r="DVK25" s="83"/>
      <c r="DVL25" s="83"/>
      <c r="DVM25" s="83"/>
      <c r="DVN25" s="83"/>
      <c r="DVO25" s="83"/>
      <c r="DVP25" s="83"/>
      <c r="DVQ25" s="83"/>
      <c r="DVR25" s="83"/>
      <c r="DVS25" s="83"/>
      <c r="DVT25" s="83"/>
      <c r="DVU25" s="83"/>
      <c r="DVV25" s="83"/>
      <c r="DVW25" s="83"/>
      <c r="DVX25" s="83"/>
      <c r="DVY25" s="83"/>
      <c r="DVZ25" s="83"/>
      <c r="DWA25" s="83"/>
      <c r="DWB25" s="83"/>
      <c r="DWC25" s="83"/>
      <c r="DWD25" s="83"/>
      <c r="DWE25" s="83"/>
      <c r="DWF25" s="83"/>
      <c r="DWG25" s="83"/>
      <c r="DWH25" s="83"/>
      <c r="DWI25" s="83"/>
      <c r="DWJ25" s="83"/>
      <c r="DWK25" s="83"/>
      <c r="DWL25" s="83"/>
      <c r="DWM25" s="83"/>
      <c r="DWN25" s="83"/>
      <c r="DWO25" s="83"/>
      <c r="DWP25" s="83"/>
      <c r="DWQ25" s="83"/>
      <c r="DWR25" s="83"/>
      <c r="DWS25" s="83"/>
      <c r="DWT25" s="83"/>
      <c r="DWU25" s="83"/>
      <c r="DWV25" s="83"/>
      <c r="DWW25" s="83"/>
      <c r="DWX25" s="83"/>
      <c r="DWY25" s="83"/>
      <c r="DWZ25" s="83"/>
      <c r="DXA25" s="83"/>
      <c r="DXB25" s="83"/>
      <c r="DXC25" s="83"/>
      <c r="DXD25" s="83"/>
      <c r="DXE25" s="83"/>
      <c r="DXF25" s="83"/>
      <c r="DXG25" s="83"/>
      <c r="DXH25" s="83"/>
      <c r="DXI25" s="83"/>
      <c r="DXJ25" s="83"/>
      <c r="DXK25" s="83"/>
      <c r="DXL25" s="83"/>
      <c r="DXM25" s="83"/>
      <c r="DXN25" s="83"/>
      <c r="DXO25" s="83"/>
      <c r="DXP25" s="83"/>
      <c r="DXQ25" s="83"/>
      <c r="DXR25" s="83"/>
      <c r="DXS25" s="83"/>
      <c r="DXT25" s="83"/>
      <c r="DXU25" s="83"/>
      <c r="DXV25" s="83"/>
      <c r="DXW25" s="83"/>
      <c r="DXX25" s="83"/>
      <c r="DXY25" s="83"/>
      <c r="DXZ25" s="83"/>
      <c r="DYA25" s="83"/>
      <c r="DYB25" s="83"/>
      <c r="DYC25" s="83"/>
      <c r="DYD25" s="83"/>
      <c r="DYE25" s="83"/>
      <c r="DYF25" s="83"/>
      <c r="DYG25" s="83"/>
      <c r="DYH25" s="83"/>
      <c r="DYI25" s="83"/>
      <c r="DYJ25" s="83"/>
      <c r="DYK25" s="83"/>
      <c r="DYL25" s="83"/>
      <c r="DYM25" s="83"/>
      <c r="DYN25" s="83"/>
      <c r="DYO25" s="83"/>
      <c r="DYP25" s="83"/>
      <c r="DYQ25" s="83"/>
      <c r="DYR25" s="83"/>
      <c r="DYS25" s="83"/>
      <c r="DYT25" s="83"/>
      <c r="DYU25" s="83"/>
      <c r="DYV25" s="83"/>
      <c r="DYW25" s="83"/>
      <c r="DYX25" s="83"/>
      <c r="DYY25" s="83"/>
      <c r="DYZ25" s="83"/>
      <c r="DZA25" s="83"/>
      <c r="DZB25" s="83"/>
      <c r="DZC25" s="83"/>
      <c r="DZD25" s="83"/>
      <c r="DZE25" s="83"/>
      <c r="DZF25" s="83"/>
      <c r="DZG25" s="83"/>
      <c r="DZH25" s="83"/>
      <c r="DZI25" s="83"/>
      <c r="DZJ25" s="83"/>
      <c r="DZK25" s="83"/>
      <c r="DZL25" s="83"/>
      <c r="DZM25" s="83"/>
      <c r="DZN25" s="83"/>
      <c r="DZO25" s="83"/>
      <c r="DZP25" s="83"/>
      <c r="DZQ25" s="83"/>
      <c r="DZR25" s="83"/>
      <c r="DZS25" s="83"/>
      <c r="DZT25" s="83"/>
      <c r="DZU25" s="83"/>
      <c r="DZV25" s="83"/>
      <c r="DZW25" s="83"/>
      <c r="DZX25" s="83"/>
      <c r="DZY25" s="83"/>
      <c r="DZZ25" s="83"/>
      <c r="EAA25" s="83"/>
      <c r="EAB25" s="83"/>
      <c r="EAC25" s="83"/>
      <c r="EAD25" s="83"/>
      <c r="EAE25" s="83"/>
      <c r="EAF25" s="83"/>
      <c r="EAG25" s="83"/>
      <c r="EAH25" s="83"/>
      <c r="EAI25" s="83"/>
      <c r="EAJ25" s="83"/>
      <c r="EAK25" s="83"/>
      <c r="EAL25" s="83"/>
      <c r="EAM25" s="83"/>
      <c r="EAN25" s="83"/>
      <c r="EAO25" s="83"/>
      <c r="EAP25" s="83"/>
      <c r="EAQ25" s="83"/>
      <c r="EAR25" s="83"/>
      <c r="EAS25" s="83"/>
      <c r="EAT25" s="83"/>
      <c r="EAU25" s="83"/>
      <c r="EAV25" s="83"/>
      <c r="EAW25" s="83"/>
      <c r="EAX25" s="83"/>
      <c r="EAY25" s="83"/>
      <c r="EAZ25" s="83"/>
      <c r="EBA25" s="83"/>
      <c r="EBB25" s="83"/>
      <c r="EBC25" s="83"/>
      <c r="EBD25" s="83"/>
      <c r="EBE25" s="83"/>
      <c r="EBF25" s="83"/>
      <c r="EBG25" s="83"/>
      <c r="EBH25" s="83"/>
      <c r="EBI25" s="83"/>
      <c r="EBJ25" s="83"/>
      <c r="EBK25" s="83"/>
      <c r="EBL25" s="83"/>
      <c r="EBM25" s="83"/>
      <c r="EBN25" s="83"/>
      <c r="EBO25" s="83"/>
      <c r="EBP25" s="83"/>
      <c r="EBQ25" s="83"/>
      <c r="EBR25" s="83"/>
      <c r="EBS25" s="83"/>
      <c r="EBT25" s="83"/>
      <c r="EBU25" s="83"/>
      <c r="EBV25" s="83"/>
      <c r="EBW25" s="83"/>
      <c r="EBX25" s="83"/>
      <c r="EBY25" s="83"/>
      <c r="EBZ25" s="83"/>
      <c r="ECA25" s="83"/>
      <c r="ECB25" s="83"/>
      <c r="ECC25" s="83"/>
      <c r="ECD25" s="83"/>
      <c r="ECE25" s="83"/>
      <c r="ECF25" s="83"/>
      <c r="ECG25" s="83"/>
      <c r="ECH25" s="83"/>
      <c r="ECI25" s="83"/>
      <c r="ECJ25" s="83"/>
      <c r="ECK25" s="83"/>
      <c r="ECL25" s="83"/>
      <c r="ECM25" s="83"/>
      <c r="ECN25" s="83"/>
      <c r="ECO25" s="83"/>
      <c r="ECP25" s="83"/>
      <c r="ECQ25" s="83"/>
      <c r="ECR25" s="83"/>
      <c r="ECS25" s="83"/>
      <c r="ECT25" s="83"/>
      <c r="ECU25" s="83"/>
      <c r="ECV25" s="83"/>
      <c r="ECW25" s="83"/>
      <c r="ECX25" s="83"/>
      <c r="ECY25" s="83"/>
      <c r="ECZ25" s="83"/>
      <c r="EDA25" s="83"/>
      <c r="EDB25" s="83"/>
      <c r="EDC25" s="83"/>
      <c r="EDD25" s="83"/>
      <c r="EDE25" s="83"/>
      <c r="EDF25" s="83"/>
      <c r="EDG25" s="83"/>
      <c r="EDH25" s="83"/>
      <c r="EDI25" s="83"/>
      <c r="EDJ25" s="83"/>
      <c r="EDK25" s="83"/>
      <c r="EDL25" s="83"/>
      <c r="EDM25" s="83"/>
      <c r="EDN25" s="83"/>
      <c r="EDO25" s="83"/>
      <c r="EDP25" s="83"/>
      <c r="EDQ25" s="83"/>
      <c r="EDR25" s="83"/>
      <c r="EDS25" s="83"/>
      <c r="EDT25" s="83"/>
      <c r="EDU25" s="83"/>
      <c r="EDV25" s="83"/>
      <c r="EDW25" s="83"/>
      <c r="EDX25" s="83"/>
      <c r="EDY25" s="83"/>
      <c r="EDZ25" s="83"/>
      <c r="EEA25" s="83"/>
      <c r="EEB25" s="83"/>
      <c r="EEC25" s="83"/>
      <c r="EED25" s="83"/>
      <c r="EEE25" s="83"/>
      <c r="EEF25" s="83"/>
      <c r="EEG25" s="83"/>
      <c r="EEH25" s="83"/>
      <c r="EEI25" s="83"/>
      <c r="EEJ25" s="83"/>
      <c r="EEK25" s="83"/>
      <c r="EEL25" s="83"/>
      <c r="EEM25" s="83"/>
      <c r="EEN25" s="83"/>
      <c r="EEO25" s="83"/>
      <c r="EEP25" s="83"/>
      <c r="EEQ25" s="83"/>
      <c r="EER25" s="83"/>
      <c r="EES25" s="83"/>
      <c r="EET25" s="83"/>
      <c r="EEU25" s="83"/>
      <c r="EEV25" s="83"/>
      <c r="EEW25" s="83"/>
      <c r="EEX25" s="83"/>
      <c r="EEY25" s="83"/>
      <c r="EEZ25" s="83"/>
      <c r="EFA25" s="83"/>
      <c r="EFB25" s="83"/>
      <c r="EFC25" s="83"/>
      <c r="EFD25" s="83"/>
      <c r="EFE25" s="83"/>
      <c r="EFF25" s="83"/>
      <c r="EFG25" s="83"/>
      <c r="EFH25" s="83"/>
      <c r="EFI25" s="83"/>
      <c r="EFJ25" s="83"/>
      <c r="EFK25" s="83"/>
      <c r="EFL25" s="83"/>
      <c r="EFM25" s="83"/>
      <c r="EFN25" s="83"/>
      <c r="EFO25" s="83"/>
      <c r="EFP25" s="83"/>
      <c r="EFQ25" s="83"/>
      <c r="EFR25" s="83"/>
      <c r="EFS25" s="83"/>
      <c r="EFT25" s="83"/>
      <c r="EFU25" s="83"/>
      <c r="EFV25" s="83"/>
      <c r="EFW25" s="83"/>
      <c r="EFX25" s="83"/>
      <c r="EFY25" s="83"/>
      <c r="EFZ25" s="83"/>
      <c r="EGA25" s="83"/>
      <c r="EGB25" s="83"/>
      <c r="EGC25" s="83"/>
      <c r="EGD25" s="83"/>
      <c r="EGE25" s="83"/>
      <c r="EGF25" s="83"/>
      <c r="EGG25" s="83"/>
      <c r="EGH25" s="83"/>
      <c r="EGI25" s="83"/>
      <c r="EGJ25" s="83"/>
      <c r="EGK25" s="83"/>
      <c r="EGL25" s="83"/>
      <c r="EGM25" s="83"/>
      <c r="EGN25" s="83"/>
      <c r="EGO25" s="83"/>
      <c r="EGP25" s="83"/>
      <c r="EGQ25" s="83"/>
      <c r="EGR25" s="83"/>
      <c r="EGS25" s="83"/>
      <c r="EGT25" s="83"/>
      <c r="EGU25" s="83"/>
      <c r="EGV25" s="83"/>
      <c r="EGW25" s="83"/>
      <c r="EGX25" s="83"/>
      <c r="EGY25" s="83"/>
      <c r="EGZ25" s="83"/>
      <c r="EHA25" s="83"/>
      <c r="EHB25" s="83"/>
      <c r="EHC25" s="83"/>
      <c r="EHD25" s="83"/>
      <c r="EHE25" s="83"/>
      <c r="EHF25" s="83"/>
      <c r="EHG25" s="83"/>
      <c r="EHH25" s="83"/>
      <c r="EHI25" s="83"/>
      <c r="EHJ25" s="83"/>
      <c r="EHK25" s="83"/>
      <c r="EHL25" s="83"/>
      <c r="EHM25" s="83"/>
      <c r="EHN25" s="83"/>
      <c r="EHO25" s="83"/>
      <c r="EHP25" s="83"/>
      <c r="EHQ25" s="83"/>
      <c r="EHR25" s="83"/>
      <c r="EHS25" s="83"/>
      <c r="EHT25" s="83"/>
      <c r="EHU25" s="83"/>
      <c r="EHV25" s="83"/>
      <c r="EHW25" s="83"/>
      <c r="EHX25" s="83"/>
      <c r="EHY25" s="83"/>
      <c r="EHZ25" s="83"/>
      <c r="EIA25" s="83"/>
      <c r="EIB25" s="83"/>
      <c r="EIC25" s="83"/>
      <c r="EID25" s="83"/>
      <c r="EIE25" s="83"/>
      <c r="EIF25" s="83"/>
      <c r="EIG25" s="83"/>
      <c r="EIH25" s="83"/>
      <c r="EII25" s="83"/>
      <c r="EIJ25" s="83"/>
      <c r="EIK25" s="83"/>
      <c r="EIL25" s="83"/>
      <c r="EIM25" s="83"/>
      <c r="EIN25" s="83"/>
      <c r="EIO25" s="83"/>
      <c r="EIP25" s="83"/>
      <c r="EIQ25" s="83"/>
      <c r="EIR25" s="83"/>
      <c r="EIS25" s="83"/>
      <c r="EIT25" s="83"/>
      <c r="EIU25" s="83"/>
      <c r="EIV25" s="83"/>
      <c r="EIW25" s="83"/>
      <c r="EIX25" s="83"/>
      <c r="EIY25" s="83"/>
      <c r="EIZ25" s="83"/>
      <c r="EJA25" s="83"/>
      <c r="EJB25" s="83"/>
      <c r="EJC25" s="83"/>
      <c r="EJD25" s="83"/>
      <c r="EJE25" s="83"/>
      <c r="EJF25" s="83"/>
      <c r="EJG25" s="83"/>
      <c r="EJH25" s="83"/>
      <c r="EJI25" s="83"/>
      <c r="EJJ25" s="83"/>
      <c r="EJK25" s="83"/>
      <c r="EJL25" s="83"/>
      <c r="EJM25" s="83"/>
      <c r="EJN25" s="83"/>
      <c r="EJO25" s="83"/>
      <c r="EJP25" s="83"/>
      <c r="EJQ25" s="83"/>
      <c r="EJR25" s="83"/>
      <c r="EJS25" s="83"/>
      <c r="EJT25" s="83"/>
      <c r="EJU25" s="83"/>
      <c r="EJV25" s="83"/>
      <c r="EJW25" s="83"/>
      <c r="EJX25" s="83"/>
      <c r="EJY25" s="83"/>
      <c r="EJZ25" s="83"/>
      <c r="EKA25" s="83"/>
      <c r="EKB25" s="83"/>
      <c r="EKC25" s="83"/>
      <c r="EKD25" s="83"/>
      <c r="EKE25" s="83"/>
      <c r="EKF25" s="83"/>
      <c r="EKG25" s="83"/>
      <c r="EKH25" s="83"/>
      <c r="EKI25" s="83"/>
      <c r="EKJ25" s="83"/>
      <c r="EKK25" s="83"/>
      <c r="EKL25" s="83"/>
      <c r="EKM25" s="83"/>
      <c r="EKN25" s="83"/>
      <c r="EKO25" s="83"/>
      <c r="EKP25" s="83"/>
      <c r="EKQ25" s="83"/>
      <c r="EKR25" s="83"/>
      <c r="EKS25" s="83"/>
      <c r="EKT25" s="83"/>
      <c r="EKU25" s="83"/>
      <c r="EKV25" s="83"/>
      <c r="EKW25" s="83"/>
      <c r="EKX25" s="83"/>
      <c r="EKY25" s="83"/>
      <c r="EKZ25" s="83"/>
      <c r="ELA25" s="83"/>
      <c r="ELB25" s="83"/>
      <c r="ELC25" s="83"/>
      <c r="ELD25" s="83"/>
      <c r="ELE25" s="83"/>
      <c r="ELF25" s="83"/>
      <c r="ELG25" s="83"/>
      <c r="ELH25" s="83"/>
      <c r="ELI25" s="83"/>
      <c r="ELJ25" s="83"/>
      <c r="ELK25" s="83"/>
      <c r="ELL25" s="83"/>
      <c r="ELM25" s="83"/>
      <c r="ELN25" s="83"/>
      <c r="ELO25" s="83"/>
      <c r="ELP25" s="83"/>
      <c r="ELQ25" s="83"/>
      <c r="ELR25" s="83"/>
      <c r="ELS25" s="83"/>
      <c r="ELT25" s="83"/>
      <c r="ELU25" s="83"/>
      <c r="ELV25" s="83"/>
      <c r="ELW25" s="83"/>
      <c r="ELX25" s="83"/>
      <c r="ELY25" s="83"/>
      <c r="ELZ25" s="83"/>
      <c r="EMA25" s="83"/>
      <c r="EMB25" s="83"/>
      <c r="EMC25" s="83"/>
      <c r="EMD25" s="83"/>
      <c r="EME25" s="83"/>
      <c r="EMF25" s="83"/>
      <c r="EMG25" s="83"/>
      <c r="EMH25" s="83"/>
      <c r="EMI25" s="83"/>
      <c r="EMJ25" s="83"/>
      <c r="EMK25" s="83"/>
      <c r="EML25" s="83"/>
      <c r="EMM25" s="83"/>
      <c r="EMN25" s="83"/>
      <c r="EMO25" s="83"/>
      <c r="EMP25" s="83"/>
      <c r="EMQ25" s="83"/>
      <c r="EMR25" s="83"/>
      <c r="EMS25" s="83"/>
      <c r="EMT25" s="83"/>
      <c r="EMU25" s="83"/>
      <c r="EMV25" s="83"/>
      <c r="EMW25" s="83"/>
      <c r="EMX25" s="83"/>
      <c r="EMY25" s="83"/>
      <c r="EMZ25" s="83"/>
      <c r="ENA25" s="83"/>
      <c r="ENB25" s="83"/>
      <c r="ENC25" s="83"/>
      <c r="END25" s="83"/>
      <c r="ENE25" s="83"/>
      <c r="ENF25" s="83"/>
      <c r="ENG25" s="83"/>
      <c r="ENH25" s="83"/>
      <c r="ENI25" s="83"/>
      <c r="ENJ25" s="83"/>
      <c r="ENK25" s="83"/>
      <c r="ENL25" s="83"/>
      <c r="ENM25" s="83"/>
      <c r="ENN25" s="83"/>
      <c r="ENO25" s="83"/>
      <c r="ENP25" s="83"/>
      <c r="ENQ25" s="83"/>
      <c r="ENR25" s="83"/>
      <c r="ENS25" s="83"/>
      <c r="ENT25" s="83"/>
      <c r="ENU25" s="83"/>
      <c r="ENV25" s="83"/>
      <c r="ENW25" s="83"/>
      <c r="ENX25" s="83"/>
      <c r="ENY25" s="83"/>
      <c r="ENZ25" s="83"/>
      <c r="EOA25" s="83"/>
      <c r="EOB25" s="83"/>
      <c r="EOC25" s="83"/>
      <c r="EOD25" s="83"/>
      <c r="EOE25" s="83"/>
      <c r="EOF25" s="83"/>
      <c r="EOG25" s="83"/>
      <c r="EOH25" s="83"/>
      <c r="EOI25" s="83"/>
      <c r="EOJ25" s="83"/>
      <c r="EOK25" s="83"/>
      <c r="EOL25" s="83"/>
      <c r="EOM25" s="83"/>
      <c r="EON25" s="83"/>
      <c r="EOO25" s="83"/>
      <c r="EOP25" s="83"/>
      <c r="EOQ25" s="83"/>
      <c r="EOR25" s="83"/>
      <c r="EOS25" s="83"/>
      <c r="EOT25" s="83"/>
      <c r="EOU25" s="83"/>
      <c r="EOV25" s="83"/>
      <c r="EOW25" s="83"/>
      <c r="EOX25" s="83"/>
      <c r="EOY25" s="83"/>
      <c r="EOZ25" s="83"/>
      <c r="EPA25" s="83"/>
      <c r="EPB25" s="83"/>
      <c r="EPC25" s="83"/>
      <c r="EPD25" s="83"/>
      <c r="EPE25" s="83"/>
      <c r="EPF25" s="83"/>
      <c r="EPG25" s="83"/>
      <c r="EPH25" s="83"/>
      <c r="EPI25" s="83"/>
      <c r="EPJ25" s="83"/>
      <c r="EPK25" s="83"/>
      <c r="EPL25" s="83"/>
      <c r="EPM25" s="83"/>
      <c r="EPN25" s="83"/>
      <c r="EPO25" s="83"/>
      <c r="EPP25" s="83"/>
      <c r="EPQ25" s="83"/>
      <c r="EPR25" s="83"/>
      <c r="EPS25" s="83"/>
      <c r="EPT25" s="83"/>
      <c r="EPU25" s="83"/>
      <c r="EPV25" s="83"/>
      <c r="EPW25" s="83"/>
      <c r="EPX25" s="83"/>
      <c r="EPY25" s="83"/>
      <c r="EPZ25" s="83"/>
      <c r="EQA25" s="83"/>
      <c r="EQB25" s="83"/>
      <c r="EQC25" s="83"/>
      <c r="EQD25" s="83"/>
      <c r="EQE25" s="83"/>
      <c r="EQF25" s="83"/>
      <c r="EQG25" s="83"/>
      <c r="EQH25" s="83"/>
      <c r="EQI25" s="83"/>
      <c r="EQJ25" s="83"/>
      <c r="EQK25" s="83"/>
      <c r="EQL25" s="83"/>
      <c r="EQM25" s="83"/>
      <c r="EQN25" s="83"/>
      <c r="EQO25" s="83"/>
      <c r="EQP25" s="83"/>
      <c r="EQQ25" s="83"/>
      <c r="EQR25" s="83"/>
      <c r="EQS25" s="83"/>
      <c r="EQT25" s="83"/>
      <c r="EQU25" s="83"/>
      <c r="EQV25" s="83"/>
      <c r="EQW25" s="83"/>
      <c r="EQX25" s="83"/>
      <c r="EQY25" s="83"/>
      <c r="EQZ25" s="83"/>
      <c r="ERA25" s="83"/>
      <c r="ERB25" s="83"/>
      <c r="ERC25" s="83"/>
      <c r="ERD25" s="83"/>
      <c r="ERE25" s="83"/>
      <c r="ERF25" s="83"/>
      <c r="ERG25" s="83"/>
      <c r="ERH25" s="83"/>
      <c r="ERI25" s="83"/>
      <c r="ERJ25" s="83"/>
      <c r="ERK25" s="83"/>
      <c r="ERL25" s="83"/>
      <c r="ERM25" s="83"/>
      <c r="ERN25" s="83"/>
      <c r="ERO25" s="83"/>
      <c r="ERP25" s="83"/>
      <c r="ERQ25" s="83"/>
      <c r="ERR25" s="83"/>
      <c r="ERS25" s="83"/>
      <c r="ERT25" s="83"/>
      <c r="ERU25" s="83"/>
      <c r="ERV25" s="83"/>
      <c r="ERW25" s="83"/>
      <c r="ERX25" s="83"/>
      <c r="ERY25" s="83"/>
      <c r="ERZ25" s="83"/>
      <c r="ESA25" s="83"/>
      <c r="ESB25" s="83"/>
      <c r="ESC25" s="83"/>
      <c r="ESD25" s="83"/>
      <c r="ESE25" s="83"/>
      <c r="ESF25" s="83"/>
      <c r="ESG25" s="83"/>
      <c r="ESH25" s="83"/>
      <c r="ESI25" s="83"/>
      <c r="ESJ25" s="83"/>
      <c r="ESK25" s="83"/>
      <c r="ESL25" s="83"/>
      <c r="ESM25" s="83"/>
      <c r="ESN25" s="83"/>
      <c r="ESO25" s="83"/>
      <c r="ESP25" s="83"/>
      <c r="ESQ25" s="83"/>
      <c r="ESR25" s="83"/>
      <c r="ESS25" s="83"/>
      <c r="EST25" s="83"/>
      <c r="ESU25" s="83"/>
      <c r="ESV25" s="83"/>
      <c r="ESW25" s="83"/>
      <c r="ESX25" s="83"/>
      <c r="ESY25" s="83"/>
      <c r="ESZ25" s="83"/>
      <c r="ETA25" s="83"/>
      <c r="ETB25" s="83"/>
      <c r="ETC25" s="83"/>
      <c r="ETD25" s="83"/>
      <c r="ETE25" s="83"/>
      <c r="ETF25" s="83"/>
      <c r="ETG25" s="83"/>
      <c r="ETH25" s="83"/>
      <c r="ETI25" s="83"/>
      <c r="ETJ25" s="83"/>
      <c r="ETK25" s="83"/>
      <c r="ETL25" s="83"/>
      <c r="ETM25" s="83"/>
      <c r="ETN25" s="83"/>
      <c r="ETO25" s="83"/>
      <c r="ETP25" s="83"/>
      <c r="ETQ25" s="83"/>
      <c r="ETR25" s="83"/>
      <c r="ETS25" s="83"/>
      <c r="ETT25" s="83"/>
      <c r="ETU25" s="83"/>
      <c r="ETV25" s="83"/>
      <c r="ETW25" s="83"/>
      <c r="ETX25" s="83"/>
      <c r="ETY25" s="83"/>
      <c r="ETZ25" s="83"/>
      <c r="EUA25" s="83"/>
      <c r="EUB25" s="83"/>
      <c r="EUC25" s="83"/>
      <c r="EUD25" s="83"/>
      <c r="EUE25" s="83"/>
      <c r="EUF25" s="83"/>
      <c r="EUG25" s="83"/>
      <c r="EUH25" s="83"/>
      <c r="EUI25" s="83"/>
      <c r="EUJ25" s="83"/>
      <c r="EUK25" s="83"/>
      <c r="EUL25" s="83"/>
      <c r="EUM25" s="83"/>
      <c r="EUN25" s="83"/>
      <c r="EUO25" s="83"/>
      <c r="EUP25" s="83"/>
      <c r="EUQ25" s="83"/>
      <c r="EUR25" s="83"/>
      <c r="EUS25" s="83"/>
      <c r="EUT25" s="83"/>
      <c r="EUU25" s="83"/>
      <c r="EUV25" s="83"/>
      <c r="EUW25" s="83"/>
      <c r="EUX25" s="83"/>
      <c r="EUY25" s="83"/>
      <c r="EUZ25" s="83"/>
      <c r="EVA25" s="83"/>
      <c r="EVB25" s="83"/>
      <c r="EVC25" s="83"/>
      <c r="EVD25" s="83"/>
      <c r="EVE25" s="83"/>
      <c r="EVF25" s="83"/>
      <c r="EVG25" s="83"/>
      <c r="EVH25" s="83"/>
      <c r="EVI25" s="83"/>
      <c r="EVJ25" s="83"/>
      <c r="EVK25" s="83"/>
      <c r="EVL25" s="83"/>
      <c r="EVM25" s="83"/>
      <c r="EVN25" s="83"/>
      <c r="EVO25" s="83"/>
      <c r="EVP25" s="83"/>
      <c r="EVQ25" s="83"/>
      <c r="EVR25" s="83"/>
      <c r="EVS25" s="83"/>
      <c r="EVT25" s="83"/>
      <c r="EVU25" s="83"/>
      <c r="EVV25" s="83"/>
      <c r="EVW25" s="83"/>
      <c r="EVX25" s="83"/>
      <c r="EVY25" s="83"/>
      <c r="EVZ25" s="83"/>
      <c r="EWA25" s="83"/>
      <c r="EWB25" s="83"/>
      <c r="EWC25" s="83"/>
      <c r="EWD25" s="83"/>
      <c r="EWE25" s="83"/>
      <c r="EWF25" s="83"/>
      <c r="EWG25" s="83"/>
      <c r="EWH25" s="83"/>
      <c r="EWI25" s="83"/>
      <c r="EWJ25" s="83"/>
      <c r="EWK25" s="83"/>
      <c r="EWL25" s="83"/>
      <c r="EWM25" s="83"/>
      <c r="EWN25" s="83"/>
      <c r="EWO25" s="83"/>
      <c r="EWP25" s="83"/>
      <c r="EWQ25" s="83"/>
      <c r="EWR25" s="83"/>
      <c r="EWS25" s="83"/>
      <c r="EWT25" s="83"/>
      <c r="EWU25" s="83"/>
      <c r="EWV25" s="83"/>
      <c r="EWW25" s="83"/>
      <c r="EWX25" s="83"/>
      <c r="EWY25" s="83"/>
      <c r="EWZ25" s="83"/>
      <c r="EXA25" s="83"/>
      <c r="EXB25" s="83"/>
      <c r="EXC25" s="83"/>
      <c r="EXD25" s="83"/>
      <c r="EXE25" s="83"/>
      <c r="EXF25" s="83"/>
      <c r="EXG25" s="83"/>
      <c r="EXH25" s="83"/>
      <c r="EXI25" s="83"/>
      <c r="EXJ25" s="83"/>
      <c r="EXK25" s="83"/>
      <c r="EXL25" s="83"/>
      <c r="EXM25" s="83"/>
      <c r="EXN25" s="83"/>
      <c r="EXO25" s="83"/>
      <c r="EXP25" s="83"/>
      <c r="EXQ25" s="83"/>
      <c r="EXR25" s="83"/>
      <c r="EXS25" s="83"/>
      <c r="EXT25" s="83"/>
      <c r="EXU25" s="83"/>
      <c r="EXV25" s="83"/>
      <c r="EXW25" s="83"/>
      <c r="EXX25" s="83"/>
      <c r="EXY25" s="83"/>
      <c r="EXZ25" s="83"/>
      <c r="EYA25" s="83"/>
      <c r="EYB25" s="83"/>
      <c r="EYC25" s="83"/>
      <c r="EYD25" s="83"/>
      <c r="EYE25" s="83"/>
      <c r="EYF25" s="83"/>
      <c r="EYG25" s="83"/>
      <c r="EYH25" s="83"/>
      <c r="EYI25" s="83"/>
      <c r="EYJ25" s="83"/>
      <c r="EYK25" s="83"/>
      <c r="EYL25" s="83"/>
      <c r="EYM25" s="83"/>
      <c r="EYN25" s="83"/>
      <c r="EYO25" s="83"/>
      <c r="EYP25" s="83"/>
      <c r="EYQ25" s="83"/>
      <c r="EYR25" s="83"/>
      <c r="EYS25" s="83"/>
      <c r="EYT25" s="83"/>
      <c r="EYU25" s="83"/>
      <c r="EYV25" s="83"/>
      <c r="EYW25" s="83"/>
      <c r="EYX25" s="83"/>
      <c r="EYY25" s="83"/>
      <c r="EYZ25" s="83"/>
      <c r="EZA25" s="83"/>
      <c r="EZB25" s="83"/>
      <c r="EZC25" s="83"/>
      <c r="EZD25" s="83"/>
      <c r="EZE25" s="83"/>
      <c r="EZF25" s="83"/>
      <c r="EZG25" s="83"/>
      <c r="EZH25" s="83"/>
      <c r="EZI25" s="83"/>
      <c r="EZJ25" s="83"/>
      <c r="EZK25" s="83"/>
      <c r="EZL25" s="83"/>
      <c r="EZM25" s="83"/>
      <c r="EZN25" s="83"/>
      <c r="EZO25" s="83"/>
      <c r="EZP25" s="83"/>
      <c r="EZQ25" s="83"/>
      <c r="EZR25" s="83"/>
      <c r="EZS25" s="83"/>
      <c r="EZT25" s="83"/>
      <c r="EZU25" s="83"/>
      <c r="EZV25" s="83"/>
      <c r="EZW25" s="83"/>
      <c r="EZX25" s="83"/>
      <c r="EZY25" s="83"/>
      <c r="EZZ25" s="83"/>
      <c r="FAA25" s="83"/>
      <c r="FAB25" s="83"/>
      <c r="FAC25" s="83"/>
      <c r="FAD25" s="83"/>
      <c r="FAE25" s="83"/>
      <c r="FAF25" s="83"/>
      <c r="FAG25" s="83"/>
      <c r="FAH25" s="83"/>
      <c r="FAI25" s="83"/>
      <c r="FAJ25" s="83"/>
      <c r="FAK25" s="83"/>
      <c r="FAL25" s="83"/>
      <c r="FAM25" s="83"/>
      <c r="FAN25" s="83"/>
      <c r="FAO25" s="83"/>
      <c r="FAP25" s="83"/>
      <c r="FAQ25" s="83"/>
      <c r="FAR25" s="83"/>
      <c r="FAS25" s="83"/>
      <c r="FAT25" s="83"/>
      <c r="FAU25" s="83"/>
      <c r="FAV25" s="83"/>
      <c r="FAW25" s="83"/>
      <c r="FAX25" s="83"/>
      <c r="FAY25" s="83"/>
      <c r="FAZ25" s="83"/>
      <c r="FBA25" s="83"/>
      <c r="FBB25" s="83"/>
      <c r="FBC25" s="83"/>
      <c r="FBD25" s="83"/>
      <c r="FBE25" s="83"/>
      <c r="FBF25" s="83"/>
      <c r="FBG25" s="83"/>
      <c r="FBH25" s="83"/>
      <c r="FBI25" s="83"/>
      <c r="FBJ25" s="83"/>
      <c r="FBK25" s="83"/>
      <c r="FBL25" s="83"/>
      <c r="FBM25" s="83"/>
      <c r="FBN25" s="83"/>
      <c r="FBO25" s="83"/>
      <c r="FBP25" s="83"/>
      <c r="FBQ25" s="83"/>
      <c r="FBR25" s="83"/>
      <c r="FBS25" s="83"/>
      <c r="FBT25" s="83"/>
      <c r="FBU25" s="83"/>
      <c r="FBV25" s="83"/>
      <c r="FBW25" s="83"/>
      <c r="FBX25" s="83"/>
      <c r="FBY25" s="83"/>
      <c r="FBZ25" s="83"/>
      <c r="FCA25" s="83"/>
      <c r="FCB25" s="83"/>
      <c r="FCC25" s="83"/>
      <c r="FCD25" s="83"/>
      <c r="FCE25" s="83"/>
      <c r="FCF25" s="83"/>
      <c r="FCG25" s="83"/>
      <c r="FCH25" s="83"/>
      <c r="FCI25" s="83"/>
      <c r="FCJ25" s="83"/>
      <c r="FCK25" s="83"/>
      <c r="FCL25" s="83"/>
      <c r="FCM25" s="83"/>
      <c r="FCN25" s="83"/>
      <c r="FCO25" s="83"/>
      <c r="FCP25" s="83"/>
      <c r="FCQ25" s="83"/>
      <c r="FCR25" s="83"/>
      <c r="FCS25" s="83"/>
      <c r="FCT25" s="83"/>
      <c r="FCU25" s="83"/>
      <c r="FCV25" s="83"/>
      <c r="FCW25" s="83"/>
      <c r="FCX25" s="83"/>
      <c r="FCY25" s="83"/>
      <c r="FCZ25" s="83"/>
      <c r="FDA25" s="83"/>
      <c r="FDB25" s="83"/>
      <c r="FDC25" s="83"/>
      <c r="FDD25" s="83"/>
      <c r="FDE25" s="83"/>
      <c r="FDF25" s="83"/>
      <c r="FDG25" s="83"/>
      <c r="FDH25" s="83"/>
      <c r="FDI25" s="83"/>
      <c r="FDJ25" s="83"/>
      <c r="FDK25" s="83"/>
      <c r="FDL25" s="83"/>
      <c r="FDM25" s="83"/>
      <c r="FDN25" s="83"/>
      <c r="FDO25" s="83"/>
      <c r="FDP25" s="83"/>
      <c r="FDQ25" s="83"/>
      <c r="FDR25" s="83"/>
      <c r="FDS25" s="83"/>
      <c r="FDT25" s="83"/>
      <c r="FDU25" s="83"/>
      <c r="FDV25" s="83"/>
      <c r="FDW25" s="83"/>
      <c r="FDX25" s="83"/>
      <c r="FDY25" s="83"/>
      <c r="FDZ25" s="83"/>
      <c r="FEA25" s="83"/>
      <c r="FEB25" s="83"/>
      <c r="FEC25" s="83"/>
      <c r="FED25" s="83"/>
      <c r="FEE25" s="83"/>
      <c r="FEF25" s="83"/>
      <c r="FEG25" s="83"/>
      <c r="FEH25" s="83"/>
      <c r="FEI25" s="83"/>
      <c r="FEJ25" s="83"/>
      <c r="FEK25" s="83"/>
      <c r="FEL25" s="83"/>
      <c r="FEM25" s="83"/>
      <c r="FEN25" s="83"/>
      <c r="FEO25" s="83"/>
      <c r="FEP25" s="83"/>
      <c r="FEQ25" s="83"/>
      <c r="FER25" s="83"/>
      <c r="FES25" s="83"/>
      <c r="FET25" s="83"/>
      <c r="FEU25" s="83"/>
      <c r="FEV25" s="83"/>
      <c r="FEW25" s="83"/>
      <c r="FEX25" s="83"/>
      <c r="FEY25" s="83"/>
      <c r="FEZ25" s="83"/>
      <c r="FFA25" s="83"/>
      <c r="FFB25" s="83"/>
      <c r="FFC25" s="83"/>
      <c r="FFD25" s="83"/>
      <c r="FFE25" s="83"/>
      <c r="FFF25" s="83"/>
      <c r="FFG25" s="83"/>
      <c r="FFH25" s="83"/>
      <c r="FFI25" s="83"/>
      <c r="FFJ25" s="83"/>
      <c r="FFK25" s="83"/>
      <c r="FFL25" s="83"/>
      <c r="FFM25" s="83"/>
      <c r="FFN25" s="83"/>
      <c r="FFO25" s="83"/>
      <c r="FFP25" s="83"/>
      <c r="FFQ25" s="83"/>
      <c r="FFR25" s="83"/>
      <c r="FFS25" s="83"/>
      <c r="FFT25" s="83"/>
      <c r="FFU25" s="83"/>
      <c r="FFV25" s="83"/>
      <c r="FFW25" s="83"/>
      <c r="FFX25" s="83"/>
      <c r="FFY25" s="83"/>
      <c r="FFZ25" s="83"/>
      <c r="FGA25" s="83"/>
      <c r="FGB25" s="83"/>
      <c r="FGC25" s="83"/>
      <c r="FGD25" s="83"/>
      <c r="FGE25" s="83"/>
      <c r="FGF25" s="83"/>
      <c r="FGG25" s="83"/>
      <c r="FGH25" s="83"/>
      <c r="FGI25" s="83"/>
      <c r="FGJ25" s="83"/>
      <c r="FGK25" s="83"/>
      <c r="FGL25" s="83"/>
      <c r="FGM25" s="83"/>
      <c r="FGN25" s="83"/>
      <c r="FGO25" s="83"/>
      <c r="FGP25" s="83"/>
      <c r="FGQ25" s="83"/>
      <c r="FGR25" s="83"/>
      <c r="FGS25" s="83"/>
      <c r="FGT25" s="83"/>
      <c r="FGU25" s="83"/>
      <c r="FGV25" s="83"/>
      <c r="FGW25" s="83"/>
      <c r="FGX25" s="83"/>
      <c r="FGY25" s="83"/>
      <c r="FGZ25" s="83"/>
      <c r="FHA25" s="83"/>
      <c r="FHB25" s="83"/>
      <c r="FHC25" s="83"/>
      <c r="FHD25" s="83"/>
      <c r="FHE25" s="83"/>
      <c r="FHF25" s="83"/>
      <c r="FHG25" s="83"/>
      <c r="FHH25" s="83"/>
      <c r="FHI25" s="83"/>
      <c r="FHJ25" s="83"/>
      <c r="FHK25" s="83"/>
      <c r="FHL25" s="83"/>
      <c r="FHM25" s="83"/>
      <c r="FHN25" s="83"/>
      <c r="FHO25" s="83"/>
      <c r="FHP25" s="83"/>
      <c r="FHQ25" s="83"/>
      <c r="FHR25" s="83"/>
      <c r="FHS25" s="83"/>
      <c r="FHT25" s="83"/>
      <c r="FHU25" s="83"/>
      <c r="FHV25" s="83"/>
      <c r="FHW25" s="83"/>
      <c r="FHX25" s="83"/>
      <c r="FHY25" s="83"/>
      <c r="FHZ25" s="83"/>
      <c r="FIA25" s="83"/>
      <c r="FIB25" s="83"/>
      <c r="FIC25" s="83"/>
      <c r="FID25" s="83"/>
      <c r="FIE25" s="83"/>
      <c r="FIF25" s="83"/>
      <c r="FIG25" s="83"/>
      <c r="FIH25" s="83"/>
      <c r="FII25" s="83"/>
      <c r="FIJ25" s="83"/>
      <c r="FIK25" s="83"/>
      <c r="FIL25" s="83"/>
      <c r="FIM25" s="83"/>
      <c r="FIN25" s="83"/>
      <c r="FIO25" s="83"/>
      <c r="FIP25" s="83"/>
      <c r="FIQ25" s="83"/>
      <c r="FIR25" s="83"/>
      <c r="FIS25" s="83"/>
      <c r="FIT25" s="83"/>
      <c r="FIU25" s="83"/>
      <c r="FIV25" s="83"/>
      <c r="FIW25" s="83"/>
      <c r="FIX25" s="83"/>
      <c r="FIY25" s="83"/>
      <c r="FIZ25" s="83"/>
      <c r="FJA25" s="83"/>
      <c r="FJB25" s="83"/>
      <c r="FJC25" s="83"/>
      <c r="FJD25" s="83"/>
      <c r="FJE25" s="83"/>
      <c r="FJF25" s="83"/>
      <c r="FJG25" s="83"/>
      <c r="FJH25" s="83"/>
      <c r="FJI25" s="83"/>
      <c r="FJJ25" s="83"/>
      <c r="FJK25" s="83"/>
      <c r="FJL25" s="83"/>
      <c r="FJM25" s="83"/>
      <c r="FJN25" s="83"/>
      <c r="FJO25" s="83"/>
      <c r="FJP25" s="83"/>
      <c r="FJQ25" s="83"/>
      <c r="FJR25" s="83"/>
      <c r="FJS25" s="83"/>
      <c r="FJT25" s="83"/>
      <c r="FJU25" s="83"/>
      <c r="FJV25" s="83"/>
      <c r="FJW25" s="83"/>
      <c r="FJX25" s="83"/>
      <c r="FJY25" s="83"/>
      <c r="FJZ25" s="83"/>
      <c r="FKA25" s="83"/>
      <c r="FKB25" s="83"/>
      <c r="FKC25" s="83"/>
      <c r="FKD25" s="83"/>
      <c r="FKE25" s="83"/>
      <c r="FKF25" s="83"/>
      <c r="FKG25" s="83"/>
      <c r="FKH25" s="83"/>
      <c r="FKI25" s="83"/>
      <c r="FKJ25" s="83"/>
      <c r="FKK25" s="83"/>
      <c r="FKL25" s="83"/>
      <c r="FKM25" s="83"/>
      <c r="FKN25" s="83"/>
      <c r="FKO25" s="83"/>
      <c r="FKP25" s="83"/>
      <c r="FKQ25" s="83"/>
      <c r="FKR25" s="83"/>
      <c r="FKS25" s="83"/>
      <c r="FKT25" s="83"/>
      <c r="FKU25" s="83"/>
      <c r="FKV25" s="83"/>
      <c r="FKW25" s="83"/>
      <c r="FKX25" s="83"/>
      <c r="FKY25" s="83"/>
      <c r="FKZ25" s="83"/>
      <c r="FLA25" s="83"/>
      <c r="FLB25" s="83"/>
      <c r="FLC25" s="83"/>
      <c r="FLD25" s="83"/>
      <c r="FLE25" s="83"/>
      <c r="FLF25" s="83"/>
      <c r="FLG25" s="83"/>
      <c r="FLH25" s="83"/>
      <c r="FLI25" s="83"/>
      <c r="FLJ25" s="83"/>
      <c r="FLK25" s="83"/>
      <c r="FLL25" s="83"/>
      <c r="FLM25" s="83"/>
      <c r="FLN25" s="83"/>
      <c r="FLO25" s="83"/>
      <c r="FLP25" s="83"/>
      <c r="FLQ25" s="83"/>
      <c r="FLR25" s="83"/>
      <c r="FLS25" s="83"/>
      <c r="FLT25" s="83"/>
      <c r="FLU25" s="83"/>
      <c r="FLV25" s="83"/>
      <c r="FLW25" s="83"/>
      <c r="FLX25" s="83"/>
      <c r="FLY25" s="83"/>
      <c r="FLZ25" s="83"/>
      <c r="FMA25" s="83"/>
      <c r="FMB25" s="83"/>
      <c r="FMC25" s="83"/>
      <c r="FMD25" s="83"/>
      <c r="FME25" s="83"/>
      <c r="FMF25" s="83"/>
      <c r="FMG25" s="83"/>
      <c r="FMH25" s="83"/>
      <c r="FMI25" s="83"/>
      <c r="FMJ25" s="83"/>
      <c r="FMK25" s="83"/>
      <c r="FML25" s="83"/>
      <c r="FMM25" s="83"/>
      <c r="FMN25" s="83"/>
      <c r="FMO25" s="83"/>
      <c r="FMP25" s="83"/>
      <c r="FMQ25" s="83"/>
      <c r="FMR25" s="83"/>
      <c r="FMS25" s="83"/>
      <c r="FMT25" s="83"/>
      <c r="FMU25" s="83"/>
      <c r="FMV25" s="83"/>
      <c r="FMW25" s="83"/>
      <c r="FMX25" s="83"/>
      <c r="FMY25" s="83"/>
      <c r="FMZ25" s="83"/>
      <c r="FNA25" s="83"/>
      <c r="FNB25" s="83"/>
      <c r="FNC25" s="83"/>
      <c r="FND25" s="83"/>
      <c r="FNE25" s="83"/>
      <c r="FNF25" s="83"/>
      <c r="FNG25" s="83"/>
      <c r="FNH25" s="83"/>
      <c r="FNI25" s="83"/>
      <c r="FNJ25" s="83"/>
      <c r="FNK25" s="83"/>
      <c r="FNL25" s="83"/>
      <c r="FNM25" s="83"/>
      <c r="FNN25" s="83"/>
      <c r="FNO25" s="83"/>
      <c r="FNP25" s="83"/>
      <c r="FNQ25" s="83"/>
      <c r="FNR25" s="83"/>
      <c r="FNS25" s="83"/>
      <c r="FNT25" s="83"/>
      <c r="FNU25" s="83"/>
      <c r="FNV25" s="83"/>
      <c r="FNW25" s="83"/>
      <c r="FNX25" s="83"/>
      <c r="FNY25" s="83"/>
      <c r="FNZ25" s="83"/>
      <c r="FOA25" s="83"/>
      <c r="FOB25" s="83"/>
      <c r="FOC25" s="83"/>
      <c r="FOD25" s="83"/>
      <c r="FOE25" s="83"/>
      <c r="FOF25" s="83"/>
      <c r="FOG25" s="83"/>
      <c r="FOH25" s="83"/>
      <c r="FOI25" s="83"/>
      <c r="FOJ25" s="83"/>
      <c r="FOK25" s="83"/>
      <c r="FOL25" s="83"/>
      <c r="FOM25" s="83"/>
      <c r="FON25" s="83"/>
      <c r="FOO25" s="83"/>
      <c r="FOP25" s="83"/>
      <c r="FOQ25" s="83"/>
      <c r="FOR25" s="83"/>
      <c r="FOS25" s="83"/>
      <c r="FOT25" s="83"/>
      <c r="FOU25" s="83"/>
      <c r="FOV25" s="83"/>
      <c r="FOW25" s="83"/>
      <c r="FOX25" s="83"/>
      <c r="FOY25" s="83"/>
      <c r="FOZ25" s="83"/>
      <c r="FPA25" s="83"/>
      <c r="FPB25" s="83"/>
      <c r="FPC25" s="83"/>
      <c r="FPD25" s="83"/>
      <c r="FPE25" s="83"/>
      <c r="FPF25" s="83"/>
      <c r="FPG25" s="83"/>
      <c r="FPH25" s="83"/>
      <c r="FPI25" s="83"/>
      <c r="FPJ25" s="83"/>
      <c r="FPK25" s="83"/>
      <c r="FPL25" s="83"/>
      <c r="FPM25" s="83"/>
      <c r="FPN25" s="83"/>
      <c r="FPO25" s="83"/>
      <c r="FPP25" s="83"/>
      <c r="FPQ25" s="83"/>
      <c r="FPR25" s="83"/>
      <c r="FPS25" s="83"/>
      <c r="FPT25" s="83"/>
      <c r="FPU25" s="83"/>
      <c r="FPV25" s="83"/>
      <c r="FPW25" s="83"/>
      <c r="FPX25" s="83"/>
      <c r="FPY25" s="83"/>
      <c r="FPZ25" s="83"/>
      <c r="FQA25" s="83"/>
      <c r="FQB25" s="83"/>
      <c r="FQC25" s="83"/>
      <c r="FQD25" s="83"/>
      <c r="FQE25" s="83"/>
      <c r="FQF25" s="83"/>
      <c r="FQG25" s="83"/>
      <c r="FQH25" s="83"/>
      <c r="FQI25" s="83"/>
      <c r="FQJ25" s="83"/>
      <c r="FQK25" s="83"/>
      <c r="FQL25" s="83"/>
      <c r="FQM25" s="83"/>
      <c r="FQN25" s="83"/>
      <c r="FQO25" s="83"/>
      <c r="FQP25" s="83"/>
      <c r="FQQ25" s="83"/>
      <c r="FQR25" s="83"/>
      <c r="FQS25" s="83"/>
      <c r="FQT25" s="83"/>
      <c r="FQU25" s="83"/>
      <c r="FQV25" s="83"/>
      <c r="FQW25" s="83"/>
      <c r="FQX25" s="83"/>
      <c r="FQY25" s="83"/>
      <c r="FQZ25" s="83"/>
      <c r="FRA25" s="83"/>
      <c r="FRB25" s="83"/>
      <c r="FRC25" s="83"/>
      <c r="FRD25" s="83"/>
      <c r="FRE25" s="83"/>
      <c r="FRF25" s="83"/>
      <c r="FRG25" s="83"/>
      <c r="FRH25" s="83"/>
      <c r="FRI25" s="83"/>
      <c r="FRJ25" s="83"/>
      <c r="FRK25" s="83"/>
      <c r="FRL25" s="83"/>
      <c r="FRM25" s="83"/>
      <c r="FRN25" s="83"/>
      <c r="FRO25" s="83"/>
      <c r="FRP25" s="83"/>
      <c r="FRQ25" s="83"/>
      <c r="FRR25" s="83"/>
      <c r="FRS25" s="83"/>
      <c r="FRT25" s="83"/>
      <c r="FRU25" s="83"/>
      <c r="FRV25" s="83"/>
      <c r="FRW25" s="83"/>
      <c r="FRX25" s="83"/>
      <c r="FRY25" s="83"/>
      <c r="FRZ25" s="83"/>
      <c r="FSA25" s="83"/>
      <c r="FSB25" s="83"/>
      <c r="FSC25" s="83"/>
      <c r="FSD25" s="83"/>
      <c r="FSE25" s="83"/>
      <c r="FSF25" s="83"/>
      <c r="FSG25" s="83"/>
      <c r="FSH25" s="83"/>
      <c r="FSI25" s="83"/>
      <c r="FSJ25" s="83"/>
      <c r="FSK25" s="83"/>
      <c r="FSL25" s="83"/>
      <c r="FSM25" s="83"/>
      <c r="FSN25" s="83"/>
      <c r="FSO25" s="83"/>
      <c r="FSP25" s="83"/>
      <c r="FSQ25" s="83"/>
      <c r="FSR25" s="83"/>
      <c r="FSS25" s="83"/>
      <c r="FST25" s="83"/>
      <c r="FSU25" s="83"/>
      <c r="FSV25" s="83"/>
      <c r="FSW25" s="83"/>
      <c r="FSX25" s="83"/>
      <c r="FSY25" s="83"/>
      <c r="FSZ25" s="83"/>
      <c r="FTA25" s="83"/>
      <c r="FTB25" s="83"/>
      <c r="FTC25" s="83"/>
      <c r="FTD25" s="83"/>
      <c r="FTE25" s="83"/>
      <c r="FTF25" s="83"/>
      <c r="FTG25" s="83"/>
      <c r="FTH25" s="83"/>
      <c r="FTI25" s="83"/>
      <c r="FTJ25" s="83"/>
      <c r="FTK25" s="83"/>
      <c r="FTL25" s="83"/>
      <c r="FTM25" s="83"/>
      <c r="FTN25" s="83"/>
      <c r="FTO25" s="83"/>
      <c r="FTP25" s="83"/>
      <c r="FTQ25" s="83"/>
      <c r="FTR25" s="83"/>
      <c r="FTS25" s="83"/>
      <c r="FTT25" s="83"/>
      <c r="FTU25" s="83"/>
      <c r="FTV25" s="83"/>
      <c r="FTW25" s="83"/>
      <c r="FTX25" s="83"/>
      <c r="FTY25" s="83"/>
      <c r="FTZ25" s="83"/>
      <c r="FUA25" s="83"/>
      <c r="FUB25" s="83"/>
      <c r="FUC25" s="83"/>
      <c r="FUD25" s="83"/>
      <c r="FUE25" s="83"/>
      <c r="FUF25" s="83"/>
      <c r="FUG25" s="83"/>
      <c r="FUH25" s="83"/>
      <c r="FUI25" s="83"/>
      <c r="FUJ25" s="83"/>
      <c r="FUK25" s="83"/>
      <c r="FUL25" s="83"/>
      <c r="FUM25" s="83"/>
      <c r="FUN25" s="83"/>
      <c r="FUO25" s="83"/>
      <c r="FUP25" s="83"/>
      <c r="FUQ25" s="83"/>
      <c r="FUR25" s="83"/>
      <c r="FUS25" s="83"/>
      <c r="FUT25" s="83"/>
      <c r="FUU25" s="83"/>
      <c r="FUV25" s="83"/>
      <c r="FUW25" s="83"/>
      <c r="FUX25" s="83"/>
      <c r="FUY25" s="83"/>
      <c r="FUZ25" s="83"/>
      <c r="FVA25" s="83"/>
      <c r="FVB25" s="83"/>
      <c r="FVC25" s="83"/>
      <c r="FVD25" s="83"/>
      <c r="FVE25" s="83"/>
      <c r="FVF25" s="83"/>
      <c r="FVG25" s="83"/>
      <c r="FVH25" s="83"/>
      <c r="FVI25" s="83"/>
      <c r="FVJ25" s="83"/>
      <c r="FVK25" s="83"/>
      <c r="FVL25" s="83"/>
      <c r="FVM25" s="83"/>
      <c r="FVN25" s="83"/>
      <c r="FVO25" s="83"/>
      <c r="FVP25" s="83"/>
      <c r="FVQ25" s="83"/>
      <c r="FVR25" s="83"/>
      <c r="FVS25" s="83"/>
      <c r="FVT25" s="83"/>
      <c r="FVU25" s="83"/>
      <c r="FVV25" s="83"/>
      <c r="FVW25" s="83"/>
      <c r="FVX25" s="83"/>
      <c r="FVY25" s="83"/>
      <c r="FVZ25" s="83"/>
      <c r="FWA25" s="83"/>
      <c r="FWB25" s="83"/>
      <c r="FWC25" s="83"/>
      <c r="FWD25" s="83"/>
      <c r="FWE25" s="83"/>
      <c r="FWF25" s="83"/>
      <c r="FWG25" s="83"/>
      <c r="FWH25" s="83"/>
      <c r="FWI25" s="83"/>
      <c r="FWJ25" s="83"/>
      <c r="FWK25" s="83"/>
      <c r="FWL25" s="83"/>
      <c r="FWM25" s="83"/>
      <c r="FWN25" s="83"/>
      <c r="FWO25" s="83"/>
      <c r="FWP25" s="83"/>
      <c r="FWQ25" s="83"/>
      <c r="FWR25" s="83"/>
      <c r="FWS25" s="83"/>
      <c r="FWT25" s="83"/>
      <c r="FWU25" s="83"/>
      <c r="FWV25" s="83"/>
      <c r="FWW25" s="83"/>
      <c r="FWX25" s="83"/>
      <c r="FWY25" s="83"/>
      <c r="FWZ25" s="83"/>
      <c r="FXA25" s="83"/>
      <c r="FXB25" s="83"/>
      <c r="FXC25" s="83"/>
      <c r="FXD25" s="83"/>
      <c r="FXE25" s="83"/>
      <c r="FXF25" s="83"/>
      <c r="FXG25" s="83"/>
      <c r="FXH25" s="83"/>
      <c r="FXI25" s="83"/>
      <c r="FXJ25" s="83"/>
      <c r="FXK25" s="83"/>
      <c r="FXL25" s="83"/>
      <c r="FXM25" s="83"/>
      <c r="FXN25" s="83"/>
      <c r="FXO25" s="83"/>
      <c r="FXP25" s="83"/>
      <c r="FXQ25" s="83"/>
      <c r="FXR25" s="83"/>
      <c r="FXS25" s="83"/>
      <c r="FXT25" s="83"/>
      <c r="FXU25" s="83"/>
      <c r="FXV25" s="83"/>
      <c r="FXW25" s="83"/>
      <c r="FXX25" s="83"/>
      <c r="FXY25" s="83"/>
      <c r="FXZ25" s="83"/>
      <c r="FYA25" s="83"/>
      <c r="FYB25" s="83"/>
      <c r="FYC25" s="83"/>
      <c r="FYD25" s="83"/>
      <c r="FYE25" s="83"/>
      <c r="FYF25" s="83"/>
      <c r="FYG25" s="83"/>
      <c r="FYH25" s="83"/>
      <c r="FYI25" s="83"/>
      <c r="FYJ25" s="83"/>
      <c r="FYK25" s="83"/>
      <c r="FYL25" s="83"/>
      <c r="FYM25" s="83"/>
      <c r="FYN25" s="83"/>
      <c r="FYO25" s="83"/>
      <c r="FYP25" s="83"/>
      <c r="FYQ25" s="83"/>
      <c r="FYR25" s="83"/>
      <c r="FYS25" s="83"/>
      <c r="FYT25" s="83"/>
      <c r="FYU25" s="83"/>
      <c r="FYV25" s="83"/>
      <c r="FYW25" s="83"/>
      <c r="FYX25" s="83"/>
      <c r="FYY25" s="83"/>
      <c r="FYZ25" s="83"/>
      <c r="FZA25" s="83"/>
      <c r="FZB25" s="83"/>
      <c r="FZC25" s="83"/>
      <c r="FZD25" s="83"/>
      <c r="FZE25" s="83"/>
      <c r="FZF25" s="83"/>
      <c r="FZG25" s="83"/>
      <c r="FZH25" s="83"/>
      <c r="FZI25" s="83"/>
      <c r="FZJ25" s="83"/>
      <c r="FZK25" s="83"/>
      <c r="FZL25" s="83"/>
      <c r="FZM25" s="83"/>
      <c r="FZN25" s="83"/>
      <c r="FZO25" s="83"/>
      <c r="FZP25" s="83"/>
      <c r="FZQ25" s="83"/>
      <c r="FZR25" s="83"/>
      <c r="FZS25" s="83"/>
      <c r="FZT25" s="83"/>
      <c r="FZU25" s="83"/>
      <c r="FZV25" s="83"/>
      <c r="FZW25" s="83"/>
      <c r="FZX25" s="83"/>
      <c r="FZY25" s="83"/>
      <c r="FZZ25" s="83"/>
      <c r="GAA25" s="83"/>
      <c r="GAB25" s="83"/>
      <c r="GAC25" s="83"/>
      <c r="GAD25" s="83"/>
      <c r="GAE25" s="83"/>
      <c r="GAF25" s="83"/>
      <c r="GAG25" s="83"/>
      <c r="GAH25" s="83"/>
      <c r="GAI25" s="83"/>
      <c r="GAJ25" s="83"/>
      <c r="GAK25" s="83"/>
      <c r="GAL25" s="83"/>
      <c r="GAM25" s="83"/>
      <c r="GAN25" s="83"/>
      <c r="GAO25" s="83"/>
      <c r="GAP25" s="83"/>
      <c r="GAQ25" s="83"/>
      <c r="GAR25" s="83"/>
      <c r="GAS25" s="83"/>
      <c r="GAT25" s="83"/>
      <c r="GAU25" s="83"/>
      <c r="GAV25" s="83"/>
      <c r="GAW25" s="83"/>
      <c r="GAX25" s="83"/>
      <c r="GAY25" s="83"/>
      <c r="GAZ25" s="83"/>
      <c r="GBA25" s="83"/>
      <c r="GBB25" s="83"/>
      <c r="GBC25" s="83"/>
      <c r="GBD25" s="83"/>
      <c r="GBE25" s="83"/>
      <c r="GBF25" s="83"/>
      <c r="GBG25" s="83"/>
      <c r="GBH25" s="83"/>
      <c r="GBI25" s="83"/>
      <c r="GBJ25" s="83"/>
      <c r="GBK25" s="83"/>
      <c r="GBL25" s="83"/>
      <c r="GBM25" s="83"/>
      <c r="GBN25" s="83"/>
      <c r="GBO25" s="83"/>
      <c r="GBP25" s="83"/>
      <c r="GBQ25" s="83"/>
      <c r="GBR25" s="83"/>
      <c r="GBS25" s="83"/>
      <c r="GBT25" s="83"/>
      <c r="GBU25" s="83"/>
      <c r="GBV25" s="83"/>
      <c r="GBW25" s="83"/>
      <c r="GBX25" s="83"/>
      <c r="GBY25" s="83"/>
      <c r="GBZ25" s="83"/>
      <c r="GCA25" s="83"/>
      <c r="GCB25" s="83"/>
      <c r="GCC25" s="83"/>
      <c r="GCD25" s="83"/>
      <c r="GCE25" s="83"/>
      <c r="GCF25" s="83"/>
      <c r="GCG25" s="83"/>
      <c r="GCH25" s="83"/>
      <c r="GCI25" s="83"/>
      <c r="GCJ25" s="83"/>
      <c r="GCK25" s="83"/>
      <c r="GCL25" s="83"/>
      <c r="GCM25" s="83"/>
      <c r="GCN25" s="83"/>
      <c r="GCO25" s="83"/>
      <c r="GCP25" s="83"/>
      <c r="GCQ25" s="83"/>
      <c r="GCR25" s="83"/>
      <c r="GCS25" s="83"/>
      <c r="GCT25" s="83"/>
      <c r="GCU25" s="83"/>
      <c r="GCV25" s="83"/>
      <c r="GCW25" s="83"/>
      <c r="GCX25" s="83"/>
      <c r="GCY25" s="83"/>
      <c r="GCZ25" s="83"/>
      <c r="GDA25" s="83"/>
      <c r="GDB25" s="83"/>
      <c r="GDC25" s="83"/>
      <c r="GDD25" s="83"/>
      <c r="GDE25" s="83"/>
      <c r="GDF25" s="83"/>
      <c r="GDG25" s="83"/>
      <c r="GDH25" s="83"/>
      <c r="GDI25" s="83"/>
      <c r="GDJ25" s="83"/>
      <c r="GDK25" s="83"/>
      <c r="GDL25" s="83"/>
      <c r="GDM25" s="83"/>
      <c r="GDN25" s="83"/>
      <c r="GDO25" s="83"/>
      <c r="GDP25" s="83"/>
      <c r="GDQ25" s="83"/>
      <c r="GDR25" s="83"/>
      <c r="GDS25" s="83"/>
      <c r="GDT25" s="83"/>
      <c r="GDU25" s="83"/>
      <c r="GDV25" s="83"/>
      <c r="GDW25" s="83"/>
      <c r="GDX25" s="83"/>
      <c r="GDY25" s="83"/>
      <c r="GDZ25" s="83"/>
      <c r="GEA25" s="83"/>
      <c r="GEB25" s="83"/>
      <c r="GEC25" s="83"/>
      <c r="GED25" s="83"/>
      <c r="GEE25" s="83"/>
      <c r="GEF25" s="83"/>
      <c r="GEG25" s="83"/>
      <c r="GEH25" s="83"/>
      <c r="GEI25" s="83"/>
      <c r="GEJ25" s="83"/>
      <c r="GEK25" s="83"/>
      <c r="GEL25" s="83"/>
      <c r="GEM25" s="83"/>
      <c r="GEN25" s="83"/>
      <c r="GEO25" s="83"/>
      <c r="GEP25" s="83"/>
      <c r="GEQ25" s="83"/>
      <c r="GER25" s="83"/>
      <c r="GES25" s="83"/>
      <c r="GET25" s="83"/>
      <c r="GEU25" s="83"/>
      <c r="GEV25" s="83"/>
      <c r="GEW25" s="83"/>
      <c r="GEX25" s="83"/>
      <c r="GEY25" s="83"/>
      <c r="GEZ25" s="83"/>
      <c r="GFA25" s="83"/>
      <c r="GFB25" s="83"/>
      <c r="GFC25" s="83"/>
      <c r="GFD25" s="83"/>
      <c r="GFE25" s="83"/>
      <c r="GFF25" s="83"/>
      <c r="GFG25" s="83"/>
      <c r="GFH25" s="83"/>
      <c r="GFI25" s="83"/>
      <c r="GFJ25" s="83"/>
      <c r="GFK25" s="83"/>
      <c r="GFL25" s="83"/>
      <c r="GFM25" s="83"/>
      <c r="GFN25" s="83"/>
      <c r="GFO25" s="83"/>
      <c r="GFP25" s="83"/>
      <c r="GFQ25" s="83"/>
      <c r="GFR25" s="83"/>
      <c r="GFS25" s="83"/>
      <c r="GFT25" s="83"/>
      <c r="GFU25" s="83"/>
      <c r="GFV25" s="83"/>
      <c r="GFW25" s="83"/>
      <c r="GFX25" s="83"/>
      <c r="GFY25" s="83"/>
      <c r="GFZ25" s="83"/>
      <c r="GGA25" s="83"/>
      <c r="GGB25" s="83"/>
      <c r="GGC25" s="83"/>
      <c r="GGD25" s="83"/>
      <c r="GGE25" s="83"/>
      <c r="GGF25" s="83"/>
      <c r="GGG25" s="83"/>
      <c r="GGH25" s="83"/>
      <c r="GGI25" s="83"/>
      <c r="GGJ25" s="83"/>
      <c r="GGK25" s="83"/>
      <c r="GGL25" s="83"/>
      <c r="GGM25" s="83"/>
      <c r="GGN25" s="83"/>
      <c r="GGO25" s="83"/>
      <c r="GGP25" s="83"/>
      <c r="GGQ25" s="83"/>
      <c r="GGR25" s="83"/>
      <c r="GGS25" s="83"/>
      <c r="GGT25" s="83"/>
      <c r="GGU25" s="83"/>
      <c r="GGV25" s="83"/>
      <c r="GGW25" s="83"/>
      <c r="GGX25" s="83"/>
      <c r="GGY25" s="83"/>
      <c r="GGZ25" s="83"/>
      <c r="GHA25" s="83"/>
      <c r="GHB25" s="83"/>
      <c r="GHC25" s="83"/>
      <c r="GHD25" s="83"/>
      <c r="GHE25" s="83"/>
      <c r="GHF25" s="83"/>
      <c r="GHG25" s="83"/>
      <c r="GHH25" s="83"/>
      <c r="GHI25" s="83"/>
      <c r="GHJ25" s="83"/>
      <c r="GHK25" s="83"/>
      <c r="GHL25" s="83"/>
      <c r="GHM25" s="83"/>
      <c r="GHN25" s="83"/>
      <c r="GHO25" s="83"/>
      <c r="GHP25" s="83"/>
      <c r="GHQ25" s="83"/>
      <c r="GHR25" s="83"/>
      <c r="GHS25" s="83"/>
      <c r="GHT25" s="83"/>
      <c r="GHU25" s="83"/>
      <c r="GHV25" s="83"/>
      <c r="GHW25" s="83"/>
      <c r="GHX25" s="83"/>
      <c r="GHY25" s="83"/>
      <c r="GHZ25" s="83"/>
      <c r="GIA25" s="83"/>
      <c r="GIB25" s="83"/>
      <c r="GIC25" s="83"/>
      <c r="GID25" s="83"/>
      <c r="GIE25" s="83"/>
      <c r="GIF25" s="83"/>
      <c r="GIG25" s="83"/>
      <c r="GIH25" s="83"/>
      <c r="GII25" s="83"/>
      <c r="GIJ25" s="83"/>
      <c r="GIK25" s="83"/>
      <c r="GIL25" s="83"/>
      <c r="GIM25" s="83"/>
      <c r="GIN25" s="83"/>
      <c r="GIO25" s="83"/>
      <c r="GIP25" s="83"/>
      <c r="GIQ25" s="83"/>
      <c r="GIR25" s="83"/>
      <c r="GIS25" s="83"/>
      <c r="GIT25" s="83"/>
      <c r="GIU25" s="83"/>
      <c r="GIV25" s="83"/>
      <c r="GIW25" s="83"/>
      <c r="GIX25" s="83"/>
      <c r="GIY25" s="83"/>
      <c r="GIZ25" s="83"/>
      <c r="GJA25" s="83"/>
      <c r="GJB25" s="83"/>
      <c r="GJC25" s="83"/>
      <c r="GJD25" s="83"/>
      <c r="GJE25" s="83"/>
      <c r="GJF25" s="83"/>
      <c r="GJG25" s="83"/>
      <c r="GJH25" s="83"/>
      <c r="GJI25" s="83"/>
      <c r="GJJ25" s="83"/>
      <c r="GJK25" s="83"/>
      <c r="GJL25" s="83"/>
      <c r="GJM25" s="83"/>
      <c r="GJN25" s="83"/>
      <c r="GJO25" s="83"/>
      <c r="GJP25" s="83"/>
      <c r="GJQ25" s="83"/>
      <c r="GJR25" s="83"/>
      <c r="GJS25" s="83"/>
      <c r="GJT25" s="83"/>
      <c r="GJU25" s="83"/>
      <c r="GJV25" s="83"/>
      <c r="GJW25" s="83"/>
      <c r="GJX25" s="83"/>
      <c r="GJY25" s="83"/>
      <c r="GJZ25" s="83"/>
      <c r="GKA25" s="83"/>
      <c r="GKB25" s="83"/>
      <c r="GKC25" s="83"/>
      <c r="GKD25" s="83"/>
      <c r="GKE25" s="83"/>
      <c r="GKF25" s="83"/>
      <c r="GKG25" s="83"/>
      <c r="GKH25" s="83"/>
      <c r="GKI25" s="83"/>
      <c r="GKJ25" s="83"/>
      <c r="GKK25" s="83"/>
      <c r="GKL25" s="83"/>
      <c r="GKM25" s="83"/>
      <c r="GKN25" s="83"/>
      <c r="GKO25" s="83"/>
      <c r="GKP25" s="83"/>
      <c r="GKQ25" s="83"/>
      <c r="GKR25" s="83"/>
      <c r="GKS25" s="83"/>
      <c r="GKT25" s="83"/>
      <c r="GKU25" s="83"/>
      <c r="GKV25" s="83"/>
      <c r="GKW25" s="83"/>
      <c r="GKX25" s="83"/>
      <c r="GKY25" s="83"/>
      <c r="GKZ25" s="83"/>
      <c r="GLA25" s="83"/>
      <c r="GLB25" s="83"/>
      <c r="GLC25" s="83"/>
      <c r="GLD25" s="83"/>
      <c r="GLE25" s="83"/>
      <c r="GLF25" s="83"/>
      <c r="GLG25" s="83"/>
      <c r="GLH25" s="83"/>
      <c r="GLI25" s="83"/>
      <c r="GLJ25" s="83"/>
      <c r="GLK25" s="83"/>
      <c r="GLL25" s="83"/>
      <c r="GLM25" s="83"/>
      <c r="GLN25" s="83"/>
      <c r="GLO25" s="83"/>
      <c r="GLP25" s="83"/>
      <c r="GLQ25" s="83"/>
      <c r="GLR25" s="83"/>
      <c r="GLS25" s="83"/>
      <c r="GLT25" s="83"/>
      <c r="GLU25" s="83"/>
      <c r="GLV25" s="83"/>
      <c r="GLW25" s="83"/>
      <c r="GLX25" s="83"/>
      <c r="GLY25" s="83"/>
      <c r="GLZ25" s="83"/>
      <c r="GMA25" s="83"/>
      <c r="GMB25" s="83"/>
      <c r="GMC25" s="83"/>
      <c r="GMD25" s="83"/>
      <c r="GME25" s="83"/>
      <c r="GMF25" s="83"/>
      <c r="GMG25" s="83"/>
      <c r="GMH25" s="83"/>
      <c r="GMI25" s="83"/>
      <c r="GMJ25" s="83"/>
      <c r="GMK25" s="83"/>
      <c r="GML25" s="83"/>
      <c r="GMM25" s="83"/>
      <c r="GMN25" s="83"/>
      <c r="GMO25" s="83"/>
      <c r="GMP25" s="83"/>
      <c r="GMQ25" s="83"/>
      <c r="GMR25" s="83"/>
      <c r="GMS25" s="83"/>
      <c r="GMT25" s="83"/>
      <c r="GMU25" s="83"/>
      <c r="GMV25" s="83"/>
      <c r="GMW25" s="83"/>
      <c r="GMX25" s="83"/>
      <c r="GMY25" s="83"/>
      <c r="GMZ25" s="83"/>
      <c r="GNA25" s="83"/>
      <c r="GNB25" s="83"/>
      <c r="GNC25" s="83"/>
      <c r="GND25" s="83"/>
      <c r="GNE25" s="83"/>
      <c r="GNF25" s="83"/>
      <c r="GNG25" s="83"/>
      <c r="GNH25" s="83"/>
      <c r="GNI25" s="83"/>
      <c r="GNJ25" s="83"/>
      <c r="GNK25" s="83"/>
      <c r="GNL25" s="83"/>
      <c r="GNM25" s="83"/>
      <c r="GNN25" s="83"/>
      <c r="GNO25" s="83"/>
      <c r="GNP25" s="83"/>
      <c r="GNQ25" s="83"/>
      <c r="GNR25" s="83"/>
      <c r="GNS25" s="83"/>
      <c r="GNT25" s="83"/>
      <c r="GNU25" s="83"/>
      <c r="GNV25" s="83"/>
      <c r="GNW25" s="83"/>
      <c r="GNX25" s="83"/>
      <c r="GNY25" s="83"/>
      <c r="GNZ25" s="83"/>
      <c r="GOA25" s="83"/>
      <c r="GOB25" s="83"/>
      <c r="GOC25" s="83"/>
      <c r="GOD25" s="83"/>
      <c r="GOE25" s="83"/>
      <c r="GOF25" s="83"/>
      <c r="GOG25" s="83"/>
      <c r="GOH25" s="83"/>
      <c r="GOI25" s="83"/>
      <c r="GOJ25" s="83"/>
      <c r="GOK25" s="83"/>
      <c r="GOL25" s="83"/>
      <c r="GOM25" s="83"/>
      <c r="GON25" s="83"/>
      <c r="GOO25" s="83"/>
      <c r="GOP25" s="83"/>
      <c r="GOQ25" s="83"/>
      <c r="GOR25" s="83"/>
      <c r="GOS25" s="83"/>
      <c r="GOT25" s="83"/>
      <c r="GOU25" s="83"/>
      <c r="GOV25" s="83"/>
      <c r="GOW25" s="83"/>
      <c r="GOX25" s="83"/>
      <c r="GOY25" s="83"/>
      <c r="GOZ25" s="83"/>
      <c r="GPA25" s="83"/>
      <c r="GPB25" s="83"/>
      <c r="GPC25" s="83"/>
      <c r="GPD25" s="83"/>
      <c r="GPE25" s="83"/>
      <c r="GPF25" s="83"/>
      <c r="GPG25" s="83"/>
      <c r="GPH25" s="83"/>
      <c r="GPI25" s="83"/>
      <c r="GPJ25" s="83"/>
      <c r="GPK25" s="83"/>
      <c r="GPL25" s="83"/>
      <c r="GPM25" s="83"/>
      <c r="GPN25" s="83"/>
      <c r="GPO25" s="83"/>
      <c r="GPP25" s="83"/>
      <c r="GPQ25" s="83"/>
      <c r="GPR25" s="83"/>
      <c r="GPS25" s="83"/>
      <c r="GPT25" s="83"/>
      <c r="GPU25" s="83"/>
      <c r="GPV25" s="83"/>
      <c r="GPW25" s="83"/>
      <c r="GPX25" s="83"/>
      <c r="GPY25" s="83"/>
      <c r="GPZ25" s="83"/>
      <c r="GQA25" s="83"/>
      <c r="GQB25" s="83"/>
      <c r="GQC25" s="83"/>
      <c r="GQD25" s="83"/>
      <c r="GQE25" s="83"/>
      <c r="GQF25" s="83"/>
      <c r="GQG25" s="83"/>
      <c r="GQH25" s="83"/>
      <c r="GQI25" s="83"/>
      <c r="GQJ25" s="83"/>
      <c r="GQK25" s="83"/>
      <c r="GQL25" s="83"/>
      <c r="GQM25" s="83"/>
      <c r="GQN25" s="83"/>
      <c r="GQO25" s="83"/>
      <c r="GQP25" s="83"/>
      <c r="GQQ25" s="83"/>
      <c r="GQR25" s="83"/>
      <c r="GQS25" s="83"/>
      <c r="GQT25" s="83"/>
      <c r="GQU25" s="83"/>
      <c r="GQV25" s="83"/>
      <c r="GQW25" s="83"/>
      <c r="GQX25" s="83"/>
      <c r="GQY25" s="83"/>
      <c r="GQZ25" s="83"/>
      <c r="GRA25" s="83"/>
      <c r="GRB25" s="83"/>
      <c r="GRC25" s="83"/>
      <c r="GRD25" s="83"/>
      <c r="GRE25" s="83"/>
      <c r="GRF25" s="83"/>
      <c r="GRG25" s="83"/>
      <c r="GRH25" s="83"/>
      <c r="GRI25" s="83"/>
      <c r="GRJ25" s="83"/>
      <c r="GRK25" s="83"/>
      <c r="GRL25" s="83"/>
      <c r="GRM25" s="83"/>
      <c r="GRN25" s="83"/>
      <c r="GRO25" s="83"/>
      <c r="GRP25" s="83"/>
      <c r="GRQ25" s="83"/>
      <c r="GRR25" s="83"/>
      <c r="GRS25" s="83"/>
      <c r="GRT25" s="83"/>
      <c r="GRU25" s="83"/>
      <c r="GRV25" s="83"/>
      <c r="GRW25" s="83"/>
      <c r="GRX25" s="83"/>
      <c r="GRY25" s="83"/>
      <c r="GRZ25" s="83"/>
      <c r="GSA25" s="83"/>
      <c r="GSB25" s="83"/>
      <c r="GSC25" s="83"/>
      <c r="GSD25" s="83"/>
      <c r="GSE25" s="83"/>
      <c r="GSF25" s="83"/>
      <c r="GSG25" s="83"/>
      <c r="GSH25" s="83"/>
      <c r="GSI25" s="83"/>
      <c r="GSJ25" s="83"/>
      <c r="GSK25" s="83"/>
      <c r="GSL25" s="83"/>
      <c r="GSM25" s="83"/>
      <c r="GSN25" s="83"/>
      <c r="GSO25" s="83"/>
      <c r="GSP25" s="83"/>
      <c r="GSQ25" s="83"/>
      <c r="GSR25" s="83"/>
      <c r="GSS25" s="83"/>
      <c r="GST25" s="83"/>
      <c r="GSU25" s="83"/>
      <c r="GSV25" s="83"/>
      <c r="GSW25" s="83"/>
      <c r="GSX25" s="83"/>
      <c r="GSY25" s="83"/>
      <c r="GSZ25" s="83"/>
      <c r="GTA25" s="83"/>
      <c r="GTB25" s="83"/>
      <c r="GTC25" s="83"/>
      <c r="GTD25" s="83"/>
      <c r="GTE25" s="83"/>
      <c r="GTF25" s="83"/>
      <c r="GTG25" s="83"/>
      <c r="GTH25" s="83"/>
      <c r="GTI25" s="83"/>
      <c r="GTJ25" s="83"/>
      <c r="GTK25" s="83"/>
      <c r="GTL25" s="83"/>
      <c r="GTM25" s="83"/>
      <c r="GTN25" s="83"/>
      <c r="GTO25" s="83"/>
      <c r="GTP25" s="83"/>
      <c r="GTQ25" s="83"/>
      <c r="GTR25" s="83"/>
      <c r="GTS25" s="83"/>
      <c r="GTT25" s="83"/>
      <c r="GTU25" s="83"/>
      <c r="GTV25" s="83"/>
      <c r="GTW25" s="83"/>
      <c r="GTX25" s="83"/>
      <c r="GTY25" s="83"/>
      <c r="GTZ25" s="83"/>
      <c r="GUA25" s="83"/>
      <c r="GUB25" s="83"/>
      <c r="GUC25" s="83"/>
      <c r="GUD25" s="83"/>
      <c r="GUE25" s="83"/>
      <c r="GUF25" s="83"/>
      <c r="GUG25" s="83"/>
      <c r="GUH25" s="83"/>
      <c r="GUI25" s="83"/>
      <c r="GUJ25" s="83"/>
      <c r="GUK25" s="83"/>
      <c r="GUL25" s="83"/>
      <c r="GUM25" s="83"/>
      <c r="GUN25" s="83"/>
      <c r="GUO25" s="83"/>
      <c r="GUP25" s="83"/>
      <c r="GUQ25" s="83"/>
      <c r="GUR25" s="83"/>
      <c r="GUS25" s="83"/>
      <c r="GUT25" s="83"/>
      <c r="GUU25" s="83"/>
      <c r="GUV25" s="83"/>
      <c r="GUW25" s="83"/>
      <c r="GUX25" s="83"/>
      <c r="GUY25" s="83"/>
      <c r="GUZ25" s="83"/>
      <c r="GVA25" s="83"/>
      <c r="GVB25" s="83"/>
      <c r="GVC25" s="83"/>
      <c r="GVD25" s="83"/>
      <c r="GVE25" s="83"/>
      <c r="GVF25" s="83"/>
      <c r="GVG25" s="83"/>
      <c r="GVH25" s="83"/>
      <c r="GVI25" s="83"/>
      <c r="GVJ25" s="83"/>
      <c r="GVK25" s="83"/>
      <c r="GVL25" s="83"/>
      <c r="GVM25" s="83"/>
      <c r="GVN25" s="83"/>
      <c r="GVO25" s="83"/>
      <c r="GVP25" s="83"/>
      <c r="GVQ25" s="83"/>
      <c r="GVR25" s="83"/>
      <c r="GVS25" s="83"/>
      <c r="GVT25" s="83"/>
      <c r="GVU25" s="83"/>
      <c r="GVV25" s="83"/>
      <c r="GVW25" s="83"/>
      <c r="GVX25" s="83"/>
      <c r="GVY25" s="83"/>
      <c r="GVZ25" s="83"/>
      <c r="GWA25" s="83"/>
      <c r="GWB25" s="83"/>
      <c r="GWC25" s="83"/>
      <c r="GWD25" s="83"/>
      <c r="GWE25" s="83"/>
      <c r="GWF25" s="83"/>
      <c r="GWG25" s="83"/>
      <c r="GWH25" s="83"/>
      <c r="GWI25" s="83"/>
      <c r="GWJ25" s="83"/>
      <c r="GWK25" s="83"/>
      <c r="GWL25" s="83"/>
      <c r="GWM25" s="83"/>
      <c r="GWN25" s="83"/>
      <c r="GWO25" s="83"/>
      <c r="GWP25" s="83"/>
      <c r="GWQ25" s="83"/>
      <c r="GWR25" s="83"/>
      <c r="GWS25" s="83"/>
      <c r="GWT25" s="83"/>
      <c r="GWU25" s="83"/>
      <c r="GWV25" s="83"/>
      <c r="GWW25" s="83"/>
      <c r="GWX25" s="83"/>
      <c r="GWY25" s="83"/>
      <c r="GWZ25" s="83"/>
      <c r="GXA25" s="83"/>
      <c r="GXB25" s="83"/>
      <c r="GXC25" s="83"/>
      <c r="GXD25" s="83"/>
      <c r="GXE25" s="83"/>
      <c r="GXF25" s="83"/>
      <c r="GXG25" s="83"/>
      <c r="GXH25" s="83"/>
      <c r="GXI25" s="83"/>
      <c r="GXJ25" s="83"/>
      <c r="GXK25" s="83"/>
      <c r="GXL25" s="83"/>
      <c r="GXM25" s="83"/>
      <c r="GXN25" s="83"/>
      <c r="GXO25" s="83"/>
      <c r="GXP25" s="83"/>
      <c r="GXQ25" s="83"/>
      <c r="GXR25" s="83"/>
      <c r="GXS25" s="83"/>
      <c r="GXT25" s="83"/>
      <c r="GXU25" s="83"/>
      <c r="GXV25" s="83"/>
      <c r="GXW25" s="83"/>
      <c r="GXX25" s="83"/>
      <c r="GXY25" s="83"/>
      <c r="GXZ25" s="83"/>
      <c r="GYA25" s="83"/>
      <c r="GYB25" s="83"/>
      <c r="GYC25" s="83"/>
      <c r="GYD25" s="83"/>
      <c r="GYE25" s="83"/>
      <c r="GYF25" s="83"/>
      <c r="GYG25" s="83"/>
      <c r="GYH25" s="83"/>
      <c r="GYI25" s="83"/>
      <c r="GYJ25" s="83"/>
      <c r="GYK25" s="83"/>
      <c r="GYL25" s="83"/>
      <c r="GYM25" s="83"/>
      <c r="GYN25" s="83"/>
      <c r="GYO25" s="83"/>
      <c r="GYP25" s="83"/>
      <c r="GYQ25" s="83"/>
      <c r="GYR25" s="83"/>
      <c r="GYS25" s="83"/>
      <c r="GYT25" s="83"/>
      <c r="GYU25" s="83"/>
      <c r="GYV25" s="83"/>
      <c r="GYW25" s="83"/>
      <c r="GYX25" s="83"/>
      <c r="GYY25" s="83"/>
      <c r="GYZ25" s="83"/>
      <c r="GZA25" s="83"/>
      <c r="GZB25" s="83"/>
      <c r="GZC25" s="83"/>
      <c r="GZD25" s="83"/>
      <c r="GZE25" s="83"/>
      <c r="GZF25" s="83"/>
      <c r="GZG25" s="83"/>
      <c r="GZH25" s="83"/>
      <c r="GZI25" s="83"/>
      <c r="GZJ25" s="83"/>
      <c r="GZK25" s="83"/>
      <c r="GZL25" s="83"/>
      <c r="GZM25" s="83"/>
      <c r="GZN25" s="83"/>
      <c r="GZO25" s="83"/>
      <c r="GZP25" s="83"/>
      <c r="GZQ25" s="83"/>
      <c r="GZR25" s="83"/>
      <c r="GZS25" s="83"/>
      <c r="GZT25" s="83"/>
      <c r="GZU25" s="83"/>
      <c r="GZV25" s="83"/>
      <c r="GZW25" s="83"/>
      <c r="GZX25" s="83"/>
      <c r="GZY25" s="83"/>
      <c r="GZZ25" s="83"/>
      <c r="HAA25" s="83"/>
      <c r="HAB25" s="83"/>
      <c r="HAC25" s="83"/>
      <c r="HAD25" s="83"/>
      <c r="HAE25" s="83"/>
      <c r="HAF25" s="83"/>
      <c r="HAG25" s="83"/>
      <c r="HAH25" s="83"/>
      <c r="HAI25" s="83"/>
      <c r="HAJ25" s="83"/>
      <c r="HAK25" s="83"/>
      <c r="HAL25" s="83"/>
      <c r="HAM25" s="83"/>
      <c r="HAN25" s="83"/>
      <c r="HAO25" s="83"/>
      <c r="HAP25" s="83"/>
      <c r="HAQ25" s="83"/>
      <c r="HAR25" s="83"/>
      <c r="HAS25" s="83"/>
      <c r="HAT25" s="83"/>
      <c r="HAU25" s="83"/>
      <c r="HAV25" s="83"/>
      <c r="HAW25" s="83"/>
      <c r="HAX25" s="83"/>
      <c r="HAY25" s="83"/>
      <c r="HAZ25" s="83"/>
      <c r="HBA25" s="83"/>
      <c r="HBB25" s="83"/>
      <c r="HBC25" s="83"/>
      <c r="HBD25" s="83"/>
      <c r="HBE25" s="83"/>
      <c r="HBF25" s="83"/>
      <c r="HBG25" s="83"/>
      <c r="HBH25" s="83"/>
      <c r="HBI25" s="83"/>
      <c r="HBJ25" s="83"/>
      <c r="HBK25" s="83"/>
      <c r="HBL25" s="83"/>
      <c r="HBM25" s="83"/>
      <c r="HBN25" s="83"/>
      <c r="HBO25" s="83"/>
      <c r="HBP25" s="83"/>
      <c r="HBQ25" s="83"/>
      <c r="HBR25" s="83"/>
      <c r="HBS25" s="83"/>
      <c r="HBT25" s="83"/>
      <c r="HBU25" s="83"/>
      <c r="HBV25" s="83"/>
      <c r="HBW25" s="83"/>
      <c r="HBX25" s="83"/>
      <c r="HBY25" s="83"/>
      <c r="HBZ25" s="83"/>
      <c r="HCA25" s="83"/>
      <c r="HCB25" s="83"/>
      <c r="HCC25" s="83"/>
      <c r="HCD25" s="83"/>
      <c r="HCE25" s="83"/>
      <c r="HCF25" s="83"/>
      <c r="HCG25" s="83"/>
      <c r="HCH25" s="83"/>
      <c r="HCI25" s="83"/>
      <c r="HCJ25" s="83"/>
      <c r="HCK25" s="83"/>
      <c r="HCL25" s="83"/>
      <c r="HCM25" s="83"/>
      <c r="HCN25" s="83"/>
      <c r="HCO25" s="83"/>
      <c r="HCP25" s="83"/>
      <c r="HCQ25" s="83"/>
      <c r="HCR25" s="83"/>
      <c r="HCS25" s="83"/>
      <c r="HCT25" s="83"/>
      <c r="HCU25" s="83"/>
      <c r="HCV25" s="83"/>
      <c r="HCW25" s="83"/>
      <c r="HCX25" s="83"/>
      <c r="HCY25" s="83"/>
      <c r="HCZ25" s="83"/>
      <c r="HDA25" s="83"/>
      <c r="HDB25" s="83"/>
      <c r="HDC25" s="83"/>
      <c r="HDD25" s="83"/>
      <c r="HDE25" s="83"/>
      <c r="HDF25" s="83"/>
      <c r="HDG25" s="83"/>
      <c r="HDH25" s="83"/>
      <c r="HDI25" s="83"/>
      <c r="HDJ25" s="83"/>
      <c r="HDK25" s="83"/>
      <c r="HDL25" s="83"/>
      <c r="HDM25" s="83"/>
      <c r="HDN25" s="83"/>
      <c r="HDO25" s="83"/>
      <c r="HDP25" s="83"/>
      <c r="HDQ25" s="83"/>
      <c r="HDR25" s="83"/>
      <c r="HDS25" s="83"/>
      <c r="HDT25" s="83"/>
      <c r="HDU25" s="83"/>
      <c r="HDV25" s="83"/>
      <c r="HDW25" s="83"/>
      <c r="HDX25" s="83"/>
      <c r="HDY25" s="83"/>
      <c r="HDZ25" s="83"/>
      <c r="HEA25" s="83"/>
      <c r="HEB25" s="83"/>
      <c r="HEC25" s="83"/>
      <c r="HED25" s="83"/>
      <c r="HEE25" s="83"/>
      <c r="HEF25" s="83"/>
      <c r="HEG25" s="83"/>
      <c r="HEH25" s="83"/>
      <c r="HEI25" s="83"/>
      <c r="HEJ25" s="83"/>
      <c r="HEK25" s="83"/>
      <c r="HEL25" s="83"/>
      <c r="HEM25" s="83"/>
      <c r="HEN25" s="83"/>
      <c r="HEO25" s="83"/>
      <c r="HEP25" s="83"/>
      <c r="HEQ25" s="83"/>
      <c r="HER25" s="83"/>
      <c r="HES25" s="83"/>
      <c r="HET25" s="83"/>
      <c r="HEU25" s="83"/>
      <c r="HEV25" s="83"/>
      <c r="HEW25" s="83"/>
      <c r="HEX25" s="83"/>
      <c r="HEY25" s="83"/>
      <c r="HEZ25" s="83"/>
      <c r="HFA25" s="83"/>
      <c r="HFB25" s="83"/>
      <c r="HFC25" s="83"/>
      <c r="HFD25" s="83"/>
      <c r="HFE25" s="83"/>
      <c r="HFF25" s="83"/>
      <c r="HFG25" s="83"/>
      <c r="HFH25" s="83"/>
      <c r="HFI25" s="83"/>
      <c r="HFJ25" s="83"/>
      <c r="HFK25" s="83"/>
      <c r="HFL25" s="83"/>
      <c r="HFM25" s="83"/>
      <c r="HFN25" s="83"/>
      <c r="HFO25" s="83"/>
      <c r="HFP25" s="83"/>
      <c r="HFQ25" s="83"/>
      <c r="HFR25" s="83"/>
      <c r="HFS25" s="83"/>
      <c r="HFT25" s="83"/>
      <c r="HFU25" s="83"/>
      <c r="HFV25" s="83"/>
      <c r="HFW25" s="83"/>
      <c r="HFX25" s="83"/>
      <c r="HFY25" s="83"/>
      <c r="HFZ25" s="83"/>
      <c r="HGA25" s="83"/>
      <c r="HGB25" s="83"/>
      <c r="HGC25" s="83"/>
      <c r="HGD25" s="83"/>
      <c r="HGE25" s="83"/>
      <c r="HGF25" s="83"/>
      <c r="HGG25" s="83"/>
      <c r="HGH25" s="83"/>
      <c r="HGI25" s="83"/>
      <c r="HGJ25" s="83"/>
      <c r="HGK25" s="83"/>
      <c r="HGL25" s="83"/>
      <c r="HGM25" s="83"/>
      <c r="HGN25" s="83"/>
      <c r="HGO25" s="83"/>
      <c r="HGP25" s="83"/>
      <c r="HGQ25" s="83"/>
      <c r="HGR25" s="83"/>
      <c r="HGS25" s="83"/>
      <c r="HGT25" s="83"/>
      <c r="HGU25" s="83"/>
      <c r="HGV25" s="83"/>
      <c r="HGW25" s="83"/>
      <c r="HGX25" s="83"/>
      <c r="HGY25" s="83"/>
      <c r="HGZ25" s="83"/>
      <c r="HHA25" s="83"/>
      <c r="HHB25" s="83"/>
      <c r="HHC25" s="83"/>
      <c r="HHD25" s="83"/>
      <c r="HHE25" s="83"/>
      <c r="HHF25" s="83"/>
      <c r="HHG25" s="83"/>
      <c r="HHH25" s="83"/>
      <c r="HHI25" s="83"/>
      <c r="HHJ25" s="83"/>
      <c r="HHK25" s="83"/>
      <c r="HHL25" s="83"/>
      <c r="HHM25" s="83"/>
      <c r="HHN25" s="83"/>
      <c r="HHO25" s="83"/>
      <c r="HHP25" s="83"/>
      <c r="HHQ25" s="83"/>
      <c r="HHR25" s="83"/>
      <c r="HHS25" s="83"/>
      <c r="HHT25" s="83"/>
      <c r="HHU25" s="83"/>
      <c r="HHV25" s="83"/>
      <c r="HHW25" s="83"/>
      <c r="HHX25" s="83"/>
      <c r="HHY25" s="83"/>
      <c r="HHZ25" s="83"/>
      <c r="HIA25" s="83"/>
      <c r="HIB25" s="83"/>
      <c r="HIC25" s="83"/>
      <c r="HID25" s="83"/>
      <c r="HIE25" s="83"/>
      <c r="HIF25" s="83"/>
      <c r="HIG25" s="83"/>
      <c r="HIH25" s="83"/>
      <c r="HII25" s="83"/>
      <c r="HIJ25" s="83"/>
      <c r="HIK25" s="83"/>
      <c r="HIL25" s="83"/>
      <c r="HIM25" s="83"/>
      <c r="HIN25" s="83"/>
      <c r="HIO25" s="83"/>
      <c r="HIP25" s="83"/>
      <c r="HIQ25" s="83"/>
      <c r="HIR25" s="83"/>
      <c r="HIS25" s="83"/>
      <c r="HIT25" s="83"/>
      <c r="HIU25" s="83"/>
      <c r="HIV25" s="83"/>
      <c r="HIW25" s="83"/>
      <c r="HIX25" s="83"/>
      <c r="HIY25" s="83"/>
      <c r="HIZ25" s="83"/>
      <c r="HJA25" s="83"/>
      <c r="HJB25" s="83"/>
      <c r="HJC25" s="83"/>
      <c r="HJD25" s="83"/>
      <c r="HJE25" s="83"/>
      <c r="HJF25" s="83"/>
      <c r="HJG25" s="83"/>
      <c r="HJH25" s="83"/>
      <c r="HJI25" s="83"/>
      <c r="HJJ25" s="83"/>
      <c r="HJK25" s="83"/>
      <c r="HJL25" s="83"/>
      <c r="HJM25" s="83"/>
      <c r="HJN25" s="83"/>
      <c r="HJO25" s="83"/>
      <c r="HJP25" s="83"/>
      <c r="HJQ25" s="83"/>
      <c r="HJR25" s="83"/>
      <c r="HJS25" s="83"/>
      <c r="HJT25" s="83"/>
      <c r="HJU25" s="83"/>
      <c r="HJV25" s="83"/>
      <c r="HJW25" s="83"/>
      <c r="HJX25" s="83"/>
      <c r="HJY25" s="83"/>
      <c r="HJZ25" s="83"/>
      <c r="HKA25" s="83"/>
      <c r="HKB25" s="83"/>
      <c r="HKC25" s="83"/>
      <c r="HKD25" s="83"/>
      <c r="HKE25" s="83"/>
      <c r="HKF25" s="83"/>
      <c r="HKG25" s="83"/>
      <c r="HKH25" s="83"/>
      <c r="HKI25" s="83"/>
      <c r="HKJ25" s="83"/>
      <c r="HKK25" s="83"/>
      <c r="HKL25" s="83"/>
      <c r="HKM25" s="83"/>
      <c r="HKN25" s="83"/>
      <c r="HKO25" s="83"/>
      <c r="HKP25" s="83"/>
      <c r="HKQ25" s="83"/>
      <c r="HKR25" s="83"/>
      <c r="HKS25" s="83"/>
      <c r="HKT25" s="83"/>
      <c r="HKU25" s="83"/>
      <c r="HKV25" s="83"/>
      <c r="HKW25" s="83"/>
      <c r="HKX25" s="83"/>
      <c r="HKY25" s="83"/>
      <c r="HKZ25" s="83"/>
      <c r="HLA25" s="83"/>
      <c r="HLB25" s="83"/>
      <c r="HLC25" s="83"/>
      <c r="HLD25" s="83"/>
      <c r="HLE25" s="83"/>
      <c r="HLF25" s="83"/>
      <c r="HLG25" s="83"/>
      <c r="HLH25" s="83"/>
      <c r="HLI25" s="83"/>
      <c r="HLJ25" s="83"/>
      <c r="HLK25" s="83"/>
      <c r="HLL25" s="83"/>
      <c r="HLM25" s="83"/>
      <c r="HLN25" s="83"/>
      <c r="HLO25" s="83"/>
      <c r="HLP25" s="83"/>
      <c r="HLQ25" s="83"/>
      <c r="HLR25" s="83"/>
      <c r="HLS25" s="83"/>
      <c r="HLT25" s="83"/>
      <c r="HLU25" s="83"/>
      <c r="HLV25" s="83"/>
      <c r="HLW25" s="83"/>
      <c r="HLX25" s="83"/>
      <c r="HLY25" s="83"/>
      <c r="HLZ25" s="83"/>
      <c r="HMA25" s="83"/>
      <c r="HMB25" s="83"/>
      <c r="HMC25" s="83"/>
      <c r="HMD25" s="83"/>
      <c r="HME25" s="83"/>
      <c r="HMF25" s="83"/>
      <c r="HMG25" s="83"/>
      <c r="HMH25" s="83"/>
      <c r="HMI25" s="83"/>
      <c r="HMJ25" s="83"/>
      <c r="HMK25" s="83"/>
      <c r="HML25" s="83"/>
      <c r="HMM25" s="83"/>
      <c r="HMN25" s="83"/>
      <c r="HMO25" s="83"/>
      <c r="HMP25" s="83"/>
      <c r="HMQ25" s="83"/>
      <c r="HMR25" s="83"/>
      <c r="HMS25" s="83"/>
      <c r="HMT25" s="83"/>
      <c r="HMU25" s="83"/>
      <c r="HMV25" s="83"/>
      <c r="HMW25" s="83"/>
      <c r="HMX25" s="83"/>
      <c r="HMY25" s="83"/>
      <c r="HMZ25" s="83"/>
      <c r="HNA25" s="83"/>
      <c r="HNB25" s="83"/>
      <c r="HNC25" s="83"/>
      <c r="HND25" s="83"/>
      <c r="HNE25" s="83"/>
      <c r="HNF25" s="83"/>
      <c r="HNG25" s="83"/>
      <c r="HNH25" s="83"/>
      <c r="HNI25" s="83"/>
      <c r="HNJ25" s="83"/>
      <c r="HNK25" s="83"/>
      <c r="HNL25" s="83"/>
      <c r="HNM25" s="83"/>
      <c r="HNN25" s="83"/>
      <c r="HNO25" s="83"/>
      <c r="HNP25" s="83"/>
      <c r="HNQ25" s="83"/>
      <c r="HNR25" s="83"/>
      <c r="HNS25" s="83"/>
      <c r="HNT25" s="83"/>
      <c r="HNU25" s="83"/>
      <c r="HNV25" s="83"/>
      <c r="HNW25" s="83"/>
      <c r="HNX25" s="83"/>
      <c r="HNY25" s="83"/>
      <c r="HNZ25" s="83"/>
      <c r="HOA25" s="83"/>
      <c r="HOB25" s="83"/>
      <c r="HOC25" s="83"/>
      <c r="HOD25" s="83"/>
      <c r="HOE25" s="83"/>
      <c r="HOF25" s="83"/>
      <c r="HOG25" s="83"/>
      <c r="HOH25" s="83"/>
      <c r="HOI25" s="83"/>
      <c r="HOJ25" s="83"/>
      <c r="HOK25" s="83"/>
      <c r="HOL25" s="83"/>
      <c r="HOM25" s="83"/>
      <c r="HON25" s="83"/>
      <c r="HOO25" s="83"/>
      <c r="HOP25" s="83"/>
      <c r="HOQ25" s="83"/>
      <c r="HOR25" s="83"/>
      <c r="HOS25" s="83"/>
      <c r="HOT25" s="83"/>
      <c r="HOU25" s="83"/>
      <c r="HOV25" s="83"/>
      <c r="HOW25" s="83"/>
      <c r="HOX25" s="83"/>
      <c r="HOY25" s="83"/>
      <c r="HOZ25" s="83"/>
      <c r="HPA25" s="83"/>
      <c r="HPB25" s="83"/>
      <c r="HPC25" s="83"/>
      <c r="HPD25" s="83"/>
      <c r="HPE25" s="83"/>
      <c r="HPF25" s="83"/>
      <c r="HPG25" s="83"/>
      <c r="HPH25" s="83"/>
      <c r="HPI25" s="83"/>
      <c r="HPJ25" s="83"/>
      <c r="HPK25" s="83"/>
      <c r="HPL25" s="83"/>
      <c r="HPM25" s="83"/>
      <c r="HPN25" s="83"/>
      <c r="HPO25" s="83"/>
      <c r="HPP25" s="83"/>
      <c r="HPQ25" s="83"/>
      <c r="HPR25" s="83"/>
      <c r="HPS25" s="83"/>
      <c r="HPT25" s="83"/>
      <c r="HPU25" s="83"/>
      <c r="HPV25" s="83"/>
      <c r="HPW25" s="83"/>
      <c r="HPX25" s="83"/>
      <c r="HPY25" s="83"/>
      <c r="HPZ25" s="83"/>
      <c r="HQA25" s="83"/>
      <c r="HQB25" s="83"/>
      <c r="HQC25" s="83"/>
      <c r="HQD25" s="83"/>
      <c r="HQE25" s="83"/>
      <c r="HQF25" s="83"/>
      <c r="HQG25" s="83"/>
      <c r="HQH25" s="83"/>
      <c r="HQI25" s="83"/>
      <c r="HQJ25" s="83"/>
      <c r="HQK25" s="83"/>
      <c r="HQL25" s="83"/>
      <c r="HQM25" s="83"/>
      <c r="HQN25" s="83"/>
      <c r="HQO25" s="83"/>
      <c r="HQP25" s="83"/>
      <c r="HQQ25" s="83"/>
      <c r="HQR25" s="83"/>
      <c r="HQS25" s="83"/>
      <c r="HQT25" s="83"/>
      <c r="HQU25" s="83"/>
      <c r="HQV25" s="83"/>
      <c r="HQW25" s="83"/>
      <c r="HQX25" s="83"/>
      <c r="HQY25" s="83"/>
      <c r="HQZ25" s="83"/>
      <c r="HRA25" s="83"/>
      <c r="HRB25" s="83"/>
      <c r="HRC25" s="83"/>
      <c r="HRD25" s="83"/>
      <c r="HRE25" s="83"/>
      <c r="HRF25" s="83"/>
      <c r="HRG25" s="83"/>
      <c r="HRH25" s="83"/>
      <c r="HRI25" s="83"/>
      <c r="HRJ25" s="83"/>
      <c r="HRK25" s="83"/>
      <c r="HRL25" s="83"/>
      <c r="HRM25" s="83"/>
      <c r="HRN25" s="83"/>
      <c r="HRO25" s="83"/>
      <c r="HRP25" s="83"/>
      <c r="HRQ25" s="83"/>
      <c r="HRR25" s="83"/>
      <c r="HRS25" s="83"/>
      <c r="HRT25" s="83"/>
      <c r="HRU25" s="83"/>
      <c r="HRV25" s="83"/>
      <c r="HRW25" s="83"/>
      <c r="HRX25" s="83"/>
      <c r="HRY25" s="83"/>
      <c r="HRZ25" s="83"/>
      <c r="HSA25" s="83"/>
      <c r="HSB25" s="83"/>
      <c r="HSC25" s="83"/>
      <c r="HSD25" s="83"/>
      <c r="HSE25" s="83"/>
      <c r="HSF25" s="83"/>
      <c r="HSG25" s="83"/>
      <c r="HSH25" s="83"/>
      <c r="HSI25" s="83"/>
      <c r="HSJ25" s="83"/>
      <c r="HSK25" s="83"/>
      <c r="HSL25" s="83"/>
      <c r="HSM25" s="83"/>
      <c r="HSN25" s="83"/>
      <c r="HSO25" s="83"/>
      <c r="HSP25" s="83"/>
      <c r="HSQ25" s="83"/>
      <c r="HSR25" s="83"/>
      <c r="HSS25" s="83"/>
      <c r="HST25" s="83"/>
      <c r="HSU25" s="83"/>
      <c r="HSV25" s="83"/>
      <c r="HSW25" s="83"/>
      <c r="HSX25" s="83"/>
      <c r="HSY25" s="83"/>
      <c r="HSZ25" s="83"/>
      <c r="HTA25" s="83"/>
      <c r="HTB25" s="83"/>
      <c r="HTC25" s="83"/>
      <c r="HTD25" s="83"/>
      <c r="HTE25" s="83"/>
      <c r="HTF25" s="83"/>
      <c r="HTG25" s="83"/>
      <c r="HTH25" s="83"/>
      <c r="HTI25" s="83"/>
      <c r="HTJ25" s="83"/>
      <c r="HTK25" s="83"/>
      <c r="HTL25" s="83"/>
      <c r="HTM25" s="83"/>
      <c r="HTN25" s="83"/>
      <c r="HTO25" s="83"/>
      <c r="HTP25" s="83"/>
      <c r="HTQ25" s="83"/>
      <c r="HTR25" s="83"/>
      <c r="HTS25" s="83"/>
      <c r="HTT25" s="83"/>
      <c r="HTU25" s="83"/>
      <c r="HTV25" s="83"/>
      <c r="HTW25" s="83"/>
      <c r="HTX25" s="83"/>
      <c r="HTY25" s="83"/>
      <c r="HTZ25" s="83"/>
      <c r="HUA25" s="83"/>
      <c r="HUB25" s="83"/>
      <c r="HUC25" s="83"/>
      <c r="HUD25" s="83"/>
      <c r="HUE25" s="83"/>
      <c r="HUF25" s="83"/>
      <c r="HUG25" s="83"/>
      <c r="HUH25" s="83"/>
      <c r="HUI25" s="83"/>
      <c r="HUJ25" s="83"/>
      <c r="HUK25" s="83"/>
      <c r="HUL25" s="83"/>
      <c r="HUM25" s="83"/>
      <c r="HUN25" s="83"/>
      <c r="HUO25" s="83"/>
      <c r="HUP25" s="83"/>
      <c r="HUQ25" s="83"/>
      <c r="HUR25" s="83"/>
      <c r="HUS25" s="83"/>
      <c r="HUT25" s="83"/>
      <c r="HUU25" s="83"/>
      <c r="HUV25" s="83"/>
      <c r="HUW25" s="83"/>
      <c r="HUX25" s="83"/>
      <c r="HUY25" s="83"/>
      <c r="HUZ25" s="83"/>
      <c r="HVA25" s="83"/>
      <c r="HVB25" s="83"/>
      <c r="HVC25" s="83"/>
      <c r="HVD25" s="83"/>
      <c r="HVE25" s="83"/>
      <c r="HVF25" s="83"/>
      <c r="HVG25" s="83"/>
      <c r="HVH25" s="83"/>
      <c r="HVI25" s="83"/>
      <c r="HVJ25" s="83"/>
      <c r="HVK25" s="83"/>
      <c r="HVL25" s="83"/>
      <c r="HVM25" s="83"/>
      <c r="HVN25" s="83"/>
      <c r="HVO25" s="83"/>
      <c r="HVP25" s="83"/>
      <c r="HVQ25" s="83"/>
      <c r="HVR25" s="83"/>
      <c r="HVS25" s="83"/>
      <c r="HVT25" s="83"/>
      <c r="HVU25" s="83"/>
      <c r="HVV25" s="83"/>
      <c r="HVW25" s="83"/>
      <c r="HVX25" s="83"/>
      <c r="HVY25" s="83"/>
      <c r="HVZ25" s="83"/>
      <c r="HWA25" s="83"/>
      <c r="HWB25" s="83"/>
      <c r="HWC25" s="83"/>
      <c r="HWD25" s="83"/>
      <c r="HWE25" s="83"/>
      <c r="HWF25" s="83"/>
      <c r="HWG25" s="83"/>
      <c r="HWH25" s="83"/>
      <c r="HWI25" s="83"/>
      <c r="HWJ25" s="83"/>
      <c r="HWK25" s="83"/>
      <c r="HWL25" s="83"/>
      <c r="HWM25" s="83"/>
      <c r="HWN25" s="83"/>
      <c r="HWO25" s="83"/>
      <c r="HWP25" s="83"/>
      <c r="HWQ25" s="83"/>
      <c r="HWR25" s="83"/>
      <c r="HWS25" s="83"/>
      <c r="HWT25" s="83"/>
      <c r="HWU25" s="83"/>
      <c r="HWV25" s="83"/>
      <c r="HWW25" s="83"/>
      <c r="HWX25" s="83"/>
      <c r="HWY25" s="83"/>
      <c r="HWZ25" s="83"/>
      <c r="HXA25" s="83"/>
      <c r="HXB25" s="83"/>
      <c r="HXC25" s="83"/>
      <c r="HXD25" s="83"/>
      <c r="HXE25" s="83"/>
      <c r="HXF25" s="83"/>
      <c r="HXG25" s="83"/>
      <c r="HXH25" s="83"/>
      <c r="HXI25" s="83"/>
      <c r="HXJ25" s="83"/>
      <c r="HXK25" s="83"/>
      <c r="HXL25" s="83"/>
      <c r="HXM25" s="83"/>
      <c r="HXN25" s="83"/>
      <c r="HXO25" s="83"/>
      <c r="HXP25" s="83"/>
      <c r="HXQ25" s="83"/>
      <c r="HXR25" s="83"/>
      <c r="HXS25" s="83"/>
      <c r="HXT25" s="83"/>
      <c r="HXU25" s="83"/>
      <c r="HXV25" s="83"/>
      <c r="HXW25" s="83"/>
      <c r="HXX25" s="83"/>
      <c r="HXY25" s="83"/>
      <c r="HXZ25" s="83"/>
      <c r="HYA25" s="83"/>
      <c r="HYB25" s="83"/>
      <c r="HYC25" s="83"/>
      <c r="HYD25" s="83"/>
      <c r="HYE25" s="83"/>
      <c r="HYF25" s="83"/>
      <c r="HYG25" s="83"/>
      <c r="HYH25" s="83"/>
      <c r="HYI25" s="83"/>
      <c r="HYJ25" s="83"/>
      <c r="HYK25" s="83"/>
      <c r="HYL25" s="83"/>
      <c r="HYM25" s="83"/>
      <c r="HYN25" s="83"/>
      <c r="HYO25" s="83"/>
      <c r="HYP25" s="83"/>
      <c r="HYQ25" s="83"/>
      <c r="HYR25" s="83"/>
      <c r="HYS25" s="83"/>
      <c r="HYT25" s="83"/>
      <c r="HYU25" s="83"/>
      <c r="HYV25" s="83"/>
      <c r="HYW25" s="83"/>
      <c r="HYX25" s="83"/>
      <c r="HYY25" s="83"/>
      <c r="HYZ25" s="83"/>
      <c r="HZA25" s="83"/>
      <c r="HZB25" s="83"/>
      <c r="HZC25" s="83"/>
      <c r="HZD25" s="83"/>
      <c r="HZE25" s="83"/>
      <c r="HZF25" s="83"/>
      <c r="HZG25" s="83"/>
      <c r="HZH25" s="83"/>
      <c r="HZI25" s="83"/>
      <c r="HZJ25" s="83"/>
      <c r="HZK25" s="83"/>
      <c r="HZL25" s="83"/>
      <c r="HZM25" s="83"/>
      <c r="HZN25" s="83"/>
      <c r="HZO25" s="83"/>
      <c r="HZP25" s="83"/>
      <c r="HZQ25" s="83"/>
      <c r="HZR25" s="83"/>
      <c r="HZS25" s="83"/>
      <c r="HZT25" s="83"/>
      <c r="HZU25" s="83"/>
      <c r="HZV25" s="83"/>
      <c r="HZW25" s="83"/>
      <c r="HZX25" s="83"/>
      <c r="HZY25" s="83"/>
      <c r="HZZ25" s="83"/>
      <c r="IAA25" s="83"/>
      <c r="IAB25" s="83"/>
      <c r="IAC25" s="83"/>
      <c r="IAD25" s="83"/>
      <c r="IAE25" s="83"/>
      <c r="IAF25" s="83"/>
      <c r="IAG25" s="83"/>
      <c r="IAH25" s="83"/>
      <c r="IAI25" s="83"/>
      <c r="IAJ25" s="83"/>
      <c r="IAK25" s="83"/>
      <c r="IAL25" s="83"/>
      <c r="IAM25" s="83"/>
      <c r="IAN25" s="83"/>
      <c r="IAO25" s="83"/>
      <c r="IAP25" s="83"/>
      <c r="IAQ25" s="83"/>
      <c r="IAR25" s="83"/>
      <c r="IAS25" s="83"/>
      <c r="IAT25" s="83"/>
      <c r="IAU25" s="83"/>
      <c r="IAV25" s="83"/>
      <c r="IAW25" s="83"/>
      <c r="IAX25" s="83"/>
      <c r="IAY25" s="83"/>
      <c r="IAZ25" s="83"/>
      <c r="IBA25" s="83"/>
      <c r="IBB25" s="83"/>
      <c r="IBC25" s="83"/>
      <c r="IBD25" s="83"/>
      <c r="IBE25" s="83"/>
      <c r="IBF25" s="83"/>
      <c r="IBG25" s="83"/>
      <c r="IBH25" s="83"/>
      <c r="IBI25" s="83"/>
      <c r="IBJ25" s="83"/>
      <c r="IBK25" s="83"/>
      <c r="IBL25" s="83"/>
      <c r="IBM25" s="83"/>
      <c r="IBN25" s="83"/>
      <c r="IBO25" s="83"/>
      <c r="IBP25" s="83"/>
      <c r="IBQ25" s="83"/>
      <c r="IBR25" s="83"/>
      <c r="IBS25" s="83"/>
      <c r="IBT25" s="83"/>
      <c r="IBU25" s="83"/>
      <c r="IBV25" s="83"/>
      <c r="IBW25" s="83"/>
      <c r="IBX25" s="83"/>
      <c r="IBY25" s="83"/>
      <c r="IBZ25" s="83"/>
      <c r="ICA25" s="83"/>
      <c r="ICB25" s="83"/>
      <c r="ICC25" s="83"/>
      <c r="ICD25" s="83"/>
      <c r="ICE25" s="83"/>
      <c r="ICF25" s="83"/>
      <c r="ICG25" s="83"/>
      <c r="ICH25" s="83"/>
      <c r="ICI25" s="83"/>
      <c r="ICJ25" s="83"/>
      <c r="ICK25" s="83"/>
      <c r="ICL25" s="83"/>
      <c r="ICM25" s="83"/>
      <c r="ICN25" s="83"/>
      <c r="ICO25" s="83"/>
      <c r="ICP25" s="83"/>
      <c r="ICQ25" s="83"/>
      <c r="ICR25" s="83"/>
      <c r="ICS25" s="83"/>
      <c r="ICT25" s="83"/>
      <c r="ICU25" s="83"/>
      <c r="ICV25" s="83"/>
      <c r="ICW25" s="83"/>
      <c r="ICX25" s="83"/>
      <c r="ICY25" s="83"/>
      <c r="ICZ25" s="83"/>
      <c r="IDA25" s="83"/>
      <c r="IDB25" s="83"/>
      <c r="IDC25" s="83"/>
      <c r="IDD25" s="83"/>
      <c r="IDE25" s="83"/>
      <c r="IDF25" s="83"/>
      <c r="IDG25" s="83"/>
      <c r="IDH25" s="83"/>
      <c r="IDI25" s="83"/>
      <c r="IDJ25" s="83"/>
      <c r="IDK25" s="83"/>
      <c r="IDL25" s="83"/>
      <c r="IDM25" s="83"/>
      <c r="IDN25" s="83"/>
      <c r="IDO25" s="83"/>
      <c r="IDP25" s="83"/>
      <c r="IDQ25" s="83"/>
      <c r="IDR25" s="83"/>
      <c r="IDS25" s="83"/>
      <c r="IDT25" s="83"/>
      <c r="IDU25" s="83"/>
      <c r="IDV25" s="83"/>
      <c r="IDW25" s="83"/>
      <c r="IDX25" s="83"/>
      <c r="IDY25" s="83"/>
      <c r="IDZ25" s="83"/>
      <c r="IEA25" s="83"/>
      <c r="IEB25" s="83"/>
      <c r="IEC25" s="83"/>
      <c r="IED25" s="83"/>
      <c r="IEE25" s="83"/>
      <c r="IEF25" s="83"/>
      <c r="IEG25" s="83"/>
      <c r="IEH25" s="83"/>
      <c r="IEI25" s="83"/>
      <c r="IEJ25" s="83"/>
      <c r="IEK25" s="83"/>
      <c r="IEL25" s="83"/>
      <c r="IEM25" s="83"/>
      <c r="IEN25" s="83"/>
      <c r="IEO25" s="83"/>
      <c r="IEP25" s="83"/>
      <c r="IEQ25" s="83"/>
      <c r="IER25" s="83"/>
      <c r="IES25" s="83"/>
      <c r="IET25" s="83"/>
      <c r="IEU25" s="83"/>
      <c r="IEV25" s="83"/>
      <c r="IEW25" s="83"/>
      <c r="IEX25" s="83"/>
      <c r="IEY25" s="83"/>
      <c r="IEZ25" s="83"/>
      <c r="IFA25" s="83"/>
      <c r="IFB25" s="83"/>
      <c r="IFC25" s="83"/>
      <c r="IFD25" s="83"/>
      <c r="IFE25" s="83"/>
      <c r="IFF25" s="83"/>
      <c r="IFG25" s="83"/>
      <c r="IFH25" s="83"/>
      <c r="IFI25" s="83"/>
      <c r="IFJ25" s="83"/>
      <c r="IFK25" s="83"/>
      <c r="IFL25" s="83"/>
      <c r="IFM25" s="83"/>
      <c r="IFN25" s="83"/>
      <c r="IFO25" s="83"/>
      <c r="IFP25" s="83"/>
      <c r="IFQ25" s="83"/>
      <c r="IFR25" s="83"/>
      <c r="IFS25" s="83"/>
      <c r="IFT25" s="83"/>
      <c r="IFU25" s="83"/>
      <c r="IFV25" s="83"/>
      <c r="IFW25" s="83"/>
      <c r="IFX25" s="83"/>
      <c r="IFY25" s="83"/>
      <c r="IFZ25" s="83"/>
      <c r="IGA25" s="83"/>
      <c r="IGB25" s="83"/>
      <c r="IGC25" s="83"/>
      <c r="IGD25" s="83"/>
      <c r="IGE25" s="83"/>
      <c r="IGF25" s="83"/>
      <c r="IGG25" s="83"/>
      <c r="IGH25" s="83"/>
      <c r="IGI25" s="83"/>
      <c r="IGJ25" s="83"/>
      <c r="IGK25" s="83"/>
      <c r="IGL25" s="83"/>
      <c r="IGM25" s="83"/>
      <c r="IGN25" s="83"/>
      <c r="IGO25" s="83"/>
      <c r="IGP25" s="83"/>
      <c r="IGQ25" s="83"/>
      <c r="IGR25" s="83"/>
      <c r="IGS25" s="83"/>
      <c r="IGT25" s="83"/>
      <c r="IGU25" s="83"/>
      <c r="IGV25" s="83"/>
      <c r="IGW25" s="83"/>
      <c r="IGX25" s="83"/>
      <c r="IGY25" s="83"/>
      <c r="IGZ25" s="83"/>
      <c r="IHA25" s="83"/>
      <c r="IHB25" s="83"/>
      <c r="IHC25" s="83"/>
      <c r="IHD25" s="83"/>
      <c r="IHE25" s="83"/>
      <c r="IHF25" s="83"/>
      <c r="IHG25" s="83"/>
      <c r="IHH25" s="83"/>
      <c r="IHI25" s="83"/>
      <c r="IHJ25" s="83"/>
      <c r="IHK25" s="83"/>
      <c r="IHL25" s="83"/>
      <c r="IHM25" s="83"/>
      <c r="IHN25" s="83"/>
      <c r="IHO25" s="83"/>
      <c r="IHP25" s="83"/>
      <c r="IHQ25" s="83"/>
      <c r="IHR25" s="83"/>
      <c r="IHS25" s="83"/>
      <c r="IHT25" s="83"/>
      <c r="IHU25" s="83"/>
      <c r="IHV25" s="83"/>
      <c r="IHW25" s="83"/>
      <c r="IHX25" s="83"/>
      <c r="IHY25" s="83"/>
      <c r="IHZ25" s="83"/>
      <c r="IIA25" s="83"/>
      <c r="IIB25" s="83"/>
      <c r="IIC25" s="83"/>
      <c r="IID25" s="83"/>
      <c r="IIE25" s="83"/>
      <c r="IIF25" s="83"/>
      <c r="IIG25" s="83"/>
      <c r="IIH25" s="83"/>
      <c r="III25" s="83"/>
      <c r="IIJ25" s="83"/>
      <c r="IIK25" s="83"/>
      <c r="IIL25" s="83"/>
      <c r="IIM25" s="83"/>
      <c r="IIN25" s="83"/>
      <c r="IIO25" s="83"/>
      <c r="IIP25" s="83"/>
      <c r="IIQ25" s="83"/>
      <c r="IIR25" s="83"/>
      <c r="IIS25" s="83"/>
      <c r="IIT25" s="83"/>
      <c r="IIU25" s="83"/>
      <c r="IIV25" s="83"/>
      <c r="IIW25" s="83"/>
      <c r="IIX25" s="83"/>
      <c r="IIY25" s="83"/>
      <c r="IIZ25" s="83"/>
      <c r="IJA25" s="83"/>
      <c r="IJB25" s="83"/>
      <c r="IJC25" s="83"/>
      <c r="IJD25" s="83"/>
      <c r="IJE25" s="83"/>
      <c r="IJF25" s="83"/>
      <c r="IJG25" s="83"/>
      <c r="IJH25" s="83"/>
      <c r="IJI25" s="83"/>
      <c r="IJJ25" s="83"/>
      <c r="IJK25" s="83"/>
      <c r="IJL25" s="83"/>
      <c r="IJM25" s="83"/>
      <c r="IJN25" s="83"/>
      <c r="IJO25" s="83"/>
      <c r="IJP25" s="83"/>
      <c r="IJQ25" s="83"/>
      <c r="IJR25" s="83"/>
      <c r="IJS25" s="83"/>
      <c r="IJT25" s="83"/>
      <c r="IJU25" s="83"/>
      <c r="IJV25" s="83"/>
      <c r="IJW25" s="83"/>
      <c r="IJX25" s="83"/>
      <c r="IJY25" s="83"/>
      <c r="IJZ25" s="83"/>
      <c r="IKA25" s="83"/>
      <c r="IKB25" s="83"/>
      <c r="IKC25" s="83"/>
      <c r="IKD25" s="83"/>
      <c r="IKE25" s="83"/>
      <c r="IKF25" s="83"/>
      <c r="IKG25" s="83"/>
      <c r="IKH25" s="83"/>
      <c r="IKI25" s="83"/>
      <c r="IKJ25" s="83"/>
      <c r="IKK25" s="83"/>
      <c r="IKL25" s="83"/>
      <c r="IKM25" s="83"/>
      <c r="IKN25" s="83"/>
      <c r="IKO25" s="83"/>
      <c r="IKP25" s="83"/>
      <c r="IKQ25" s="83"/>
      <c r="IKR25" s="83"/>
      <c r="IKS25" s="83"/>
      <c r="IKT25" s="83"/>
      <c r="IKU25" s="83"/>
      <c r="IKV25" s="83"/>
      <c r="IKW25" s="83"/>
      <c r="IKX25" s="83"/>
      <c r="IKY25" s="83"/>
      <c r="IKZ25" s="83"/>
      <c r="ILA25" s="83"/>
      <c r="ILB25" s="83"/>
      <c r="ILC25" s="83"/>
      <c r="ILD25" s="83"/>
      <c r="ILE25" s="83"/>
      <c r="ILF25" s="83"/>
      <c r="ILG25" s="83"/>
      <c r="ILH25" s="83"/>
      <c r="ILI25" s="83"/>
      <c r="ILJ25" s="83"/>
      <c r="ILK25" s="83"/>
      <c r="ILL25" s="83"/>
      <c r="ILM25" s="83"/>
      <c r="ILN25" s="83"/>
      <c r="ILO25" s="83"/>
      <c r="ILP25" s="83"/>
      <c r="ILQ25" s="83"/>
      <c r="ILR25" s="83"/>
      <c r="ILS25" s="83"/>
      <c r="ILT25" s="83"/>
      <c r="ILU25" s="83"/>
      <c r="ILV25" s="83"/>
      <c r="ILW25" s="83"/>
      <c r="ILX25" s="83"/>
      <c r="ILY25" s="83"/>
      <c r="ILZ25" s="83"/>
      <c r="IMA25" s="83"/>
      <c r="IMB25" s="83"/>
      <c r="IMC25" s="83"/>
      <c r="IMD25" s="83"/>
      <c r="IME25" s="83"/>
      <c r="IMF25" s="83"/>
      <c r="IMG25" s="83"/>
      <c r="IMH25" s="83"/>
      <c r="IMI25" s="83"/>
      <c r="IMJ25" s="83"/>
      <c r="IMK25" s="83"/>
      <c r="IML25" s="83"/>
      <c r="IMM25" s="83"/>
      <c r="IMN25" s="83"/>
      <c r="IMO25" s="83"/>
      <c r="IMP25" s="83"/>
      <c r="IMQ25" s="83"/>
      <c r="IMR25" s="83"/>
      <c r="IMS25" s="83"/>
      <c r="IMT25" s="83"/>
      <c r="IMU25" s="83"/>
      <c r="IMV25" s="83"/>
      <c r="IMW25" s="83"/>
      <c r="IMX25" s="83"/>
      <c r="IMY25" s="83"/>
      <c r="IMZ25" s="83"/>
      <c r="INA25" s="83"/>
      <c r="INB25" s="83"/>
      <c r="INC25" s="83"/>
      <c r="IND25" s="83"/>
      <c r="INE25" s="83"/>
      <c r="INF25" s="83"/>
      <c r="ING25" s="83"/>
      <c r="INH25" s="83"/>
      <c r="INI25" s="83"/>
      <c r="INJ25" s="83"/>
      <c r="INK25" s="83"/>
      <c r="INL25" s="83"/>
      <c r="INM25" s="83"/>
      <c r="INN25" s="83"/>
      <c r="INO25" s="83"/>
      <c r="INP25" s="83"/>
      <c r="INQ25" s="83"/>
      <c r="INR25" s="83"/>
      <c r="INS25" s="83"/>
      <c r="INT25" s="83"/>
      <c r="INU25" s="83"/>
      <c r="INV25" s="83"/>
      <c r="INW25" s="83"/>
      <c r="INX25" s="83"/>
      <c r="INY25" s="83"/>
      <c r="INZ25" s="83"/>
      <c r="IOA25" s="83"/>
      <c r="IOB25" s="83"/>
      <c r="IOC25" s="83"/>
      <c r="IOD25" s="83"/>
      <c r="IOE25" s="83"/>
      <c r="IOF25" s="83"/>
      <c r="IOG25" s="83"/>
      <c r="IOH25" s="83"/>
      <c r="IOI25" s="83"/>
      <c r="IOJ25" s="83"/>
      <c r="IOK25" s="83"/>
      <c r="IOL25" s="83"/>
      <c r="IOM25" s="83"/>
      <c r="ION25" s="83"/>
      <c r="IOO25" s="83"/>
      <c r="IOP25" s="83"/>
      <c r="IOQ25" s="83"/>
      <c r="IOR25" s="83"/>
      <c r="IOS25" s="83"/>
      <c r="IOT25" s="83"/>
      <c r="IOU25" s="83"/>
      <c r="IOV25" s="83"/>
      <c r="IOW25" s="83"/>
      <c r="IOX25" s="83"/>
      <c r="IOY25" s="83"/>
      <c r="IOZ25" s="83"/>
      <c r="IPA25" s="83"/>
      <c r="IPB25" s="83"/>
      <c r="IPC25" s="83"/>
      <c r="IPD25" s="83"/>
      <c r="IPE25" s="83"/>
      <c r="IPF25" s="83"/>
      <c r="IPG25" s="83"/>
      <c r="IPH25" s="83"/>
      <c r="IPI25" s="83"/>
      <c r="IPJ25" s="83"/>
      <c r="IPK25" s="83"/>
      <c r="IPL25" s="83"/>
      <c r="IPM25" s="83"/>
      <c r="IPN25" s="83"/>
      <c r="IPO25" s="83"/>
      <c r="IPP25" s="83"/>
      <c r="IPQ25" s="83"/>
      <c r="IPR25" s="83"/>
      <c r="IPS25" s="83"/>
      <c r="IPT25" s="83"/>
      <c r="IPU25" s="83"/>
      <c r="IPV25" s="83"/>
      <c r="IPW25" s="83"/>
      <c r="IPX25" s="83"/>
      <c r="IPY25" s="83"/>
      <c r="IPZ25" s="83"/>
      <c r="IQA25" s="83"/>
      <c r="IQB25" s="83"/>
      <c r="IQC25" s="83"/>
      <c r="IQD25" s="83"/>
      <c r="IQE25" s="83"/>
      <c r="IQF25" s="83"/>
      <c r="IQG25" s="83"/>
      <c r="IQH25" s="83"/>
      <c r="IQI25" s="83"/>
      <c r="IQJ25" s="83"/>
      <c r="IQK25" s="83"/>
      <c r="IQL25" s="83"/>
      <c r="IQM25" s="83"/>
      <c r="IQN25" s="83"/>
      <c r="IQO25" s="83"/>
      <c r="IQP25" s="83"/>
      <c r="IQQ25" s="83"/>
      <c r="IQR25" s="83"/>
      <c r="IQS25" s="83"/>
      <c r="IQT25" s="83"/>
      <c r="IQU25" s="83"/>
      <c r="IQV25" s="83"/>
      <c r="IQW25" s="83"/>
      <c r="IQX25" s="83"/>
      <c r="IQY25" s="83"/>
      <c r="IQZ25" s="83"/>
      <c r="IRA25" s="83"/>
      <c r="IRB25" s="83"/>
      <c r="IRC25" s="83"/>
      <c r="IRD25" s="83"/>
      <c r="IRE25" s="83"/>
      <c r="IRF25" s="83"/>
      <c r="IRG25" s="83"/>
      <c r="IRH25" s="83"/>
      <c r="IRI25" s="83"/>
      <c r="IRJ25" s="83"/>
      <c r="IRK25" s="83"/>
      <c r="IRL25" s="83"/>
      <c r="IRM25" s="83"/>
      <c r="IRN25" s="83"/>
      <c r="IRO25" s="83"/>
      <c r="IRP25" s="83"/>
      <c r="IRQ25" s="83"/>
      <c r="IRR25" s="83"/>
      <c r="IRS25" s="83"/>
      <c r="IRT25" s="83"/>
      <c r="IRU25" s="83"/>
      <c r="IRV25" s="83"/>
      <c r="IRW25" s="83"/>
      <c r="IRX25" s="83"/>
      <c r="IRY25" s="83"/>
      <c r="IRZ25" s="83"/>
      <c r="ISA25" s="83"/>
      <c r="ISB25" s="83"/>
      <c r="ISC25" s="83"/>
      <c r="ISD25" s="83"/>
      <c r="ISE25" s="83"/>
      <c r="ISF25" s="83"/>
      <c r="ISG25" s="83"/>
      <c r="ISH25" s="83"/>
      <c r="ISI25" s="83"/>
      <c r="ISJ25" s="83"/>
      <c r="ISK25" s="83"/>
      <c r="ISL25" s="83"/>
      <c r="ISM25" s="83"/>
      <c r="ISN25" s="83"/>
      <c r="ISO25" s="83"/>
      <c r="ISP25" s="83"/>
      <c r="ISQ25" s="83"/>
      <c r="ISR25" s="83"/>
      <c r="ISS25" s="83"/>
      <c r="IST25" s="83"/>
      <c r="ISU25" s="83"/>
      <c r="ISV25" s="83"/>
      <c r="ISW25" s="83"/>
      <c r="ISX25" s="83"/>
      <c r="ISY25" s="83"/>
      <c r="ISZ25" s="83"/>
      <c r="ITA25" s="83"/>
      <c r="ITB25" s="83"/>
      <c r="ITC25" s="83"/>
      <c r="ITD25" s="83"/>
      <c r="ITE25" s="83"/>
      <c r="ITF25" s="83"/>
      <c r="ITG25" s="83"/>
      <c r="ITH25" s="83"/>
      <c r="ITI25" s="83"/>
      <c r="ITJ25" s="83"/>
      <c r="ITK25" s="83"/>
      <c r="ITL25" s="83"/>
      <c r="ITM25" s="83"/>
      <c r="ITN25" s="83"/>
      <c r="ITO25" s="83"/>
      <c r="ITP25" s="83"/>
      <c r="ITQ25" s="83"/>
      <c r="ITR25" s="83"/>
      <c r="ITS25" s="83"/>
      <c r="ITT25" s="83"/>
      <c r="ITU25" s="83"/>
      <c r="ITV25" s="83"/>
      <c r="ITW25" s="83"/>
      <c r="ITX25" s="83"/>
      <c r="ITY25" s="83"/>
      <c r="ITZ25" s="83"/>
      <c r="IUA25" s="83"/>
      <c r="IUB25" s="83"/>
      <c r="IUC25" s="83"/>
      <c r="IUD25" s="83"/>
      <c r="IUE25" s="83"/>
      <c r="IUF25" s="83"/>
      <c r="IUG25" s="83"/>
      <c r="IUH25" s="83"/>
      <c r="IUI25" s="83"/>
      <c r="IUJ25" s="83"/>
      <c r="IUK25" s="83"/>
      <c r="IUL25" s="83"/>
      <c r="IUM25" s="83"/>
      <c r="IUN25" s="83"/>
      <c r="IUO25" s="83"/>
      <c r="IUP25" s="83"/>
      <c r="IUQ25" s="83"/>
      <c r="IUR25" s="83"/>
      <c r="IUS25" s="83"/>
      <c r="IUT25" s="83"/>
      <c r="IUU25" s="83"/>
      <c r="IUV25" s="83"/>
      <c r="IUW25" s="83"/>
      <c r="IUX25" s="83"/>
      <c r="IUY25" s="83"/>
      <c r="IUZ25" s="83"/>
      <c r="IVA25" s="83"/>
      <c r="IVB25" s="83"/>
      <c r="IVC25" s="83"/>
      <c r="IVD25" s="83"/>
      <c r="IVE25" s="83"/>
      <c r="IVF25" s="83"/>
      <c r="IVG25" s="83"/>
      <c r="IVH25" s="83"/>
      <c r="IVI25" s="83"/>
      <c r="IVJ25" s="83"/>
      <c r="IVK25" s="83"/>
      <c r="IVL25" s="83"/>
      <c r="IVM25" s="83"/>
      <c r="IVN25" s="83"/>
      <c r="IVO25" s="83"/>
      <c r="IVP25" s="83"/>
      <c r="IVQ25" s="83"/>
      <c r="IVR25" s="83"/>
      <c r="IVS25" s="83"/>
      <c r="IVT25" s="83"/>
      <c r="IVU25" s="83"/>
      <c r="IVV25" s="83"/>
      <c r="IVW25" s="83"/>
      <c r="IVX25" s="83"/>
      <c r="IVY25" s="83"/>
      <c r="IVZ25" s="83"/>
      <c r="IWA25" s="83"/>
      <c r="IWB25" s="83"/>
      <c r="IWC25" s="83"/>
      <c r="IWD25" s="83"/>
      <c r="IWE25" s="83"/>
      <c r="IWF25" s="83"/>
      <c r="IWG25" s="83"/>
      <c r="IWH25" s="83"/>
      <c r="IWI25" s="83"/>
      <c r="IWJ25" s="83"/>
      <c r="IWK25" s="83"/>
      <c r="IWL25" s="83"/>
      <c r="IWM25" s="83"/>
      <c r="IWN25" s="83"/>
      <c r="IWO25" s="83"/>
      <c r="IWP25" s="83"/>
      <c r="IWQ25" s="83"/>
      <c r="IWR25" s="83"/>
      <c r="IWS25" s="83"/>
      <c r="IWT25" s="83"/>
      <c r="IWU25" s="83"/>
      <c r="IWV25" s="83"/>
      <c r="IWW25" s="83"/>
      <c r="IWX25" s="83"/>
      <c r="IWY25" s="83"/>
      <c r="IWZ25" s="83"/>
      <c r="IXA25" s="83"/>
      <c r="IXB25" s="83"/>
      <c r="IXC25" s="83"/>
      <c r="IXD25" s="83"/>
      <c r="IXE25" s="83"/>
      <c r="IXF25" s="83"/>
      <c r="IXG25" s="83"/>
      <c r="IXH25" s="83"/>
      <c r="IXI25" s="83"/>
      <c r="IXJ25" s="83"/>
      <c r="IXK25" s="83"/>
      <c r="IXL25" s="83"/>
      <c r="IXM25" s="83"/>
      <c r="IXN25" s="83"/>
      <c r="IXO25" s="83"/>
      <c r="IXP25" s="83"/>
      <c r="IXQ25" s="83"/>
      <c r="IXR25" s="83"/>
      <c r="IXS25" s="83"/>
      <c r="IXT25" s="83"/>
      <c r="IXU25" s="83"/>
      <c r="IXV25" s="83"/>
      <c r="IXW25" s="83"/>
      <c r="IXX25" s="83"/>
      <c r="IXY25" s="83"/>
      <c r="IXZ25" s="83"/>
      <c r="IYA25" s="83"/>
      <c r="IYB25" s="83"/>
      <c r="IYC25" s="83"/>
      <c r="IYD25" s="83"/>
      <c r="IYE25" s="83"/>
      <c r="IYF25" s="83"/>
      <c r="IYG25" s="83"/>
      <c r="IYH25" s="83"/>
      <c r="IYI25" s="83"/>
      <c r="IYJ25" s="83"/>
      <c r="IYK25" s="83"/>
      <c r="IYL25" s="83"/>
      <c r="IYM25" s="83"/>
      <c r="IYN25" s="83"/>
      <c r="IYO25" s="83"/>
      <c r="IYP25" s="83"/>
      <c r="IYQ25" s="83"/>
      <c r="IYR25" s="83"/>
      <c r="IYS25" s="83"/>
      <c r="IYT25" s="83"/>
      <c r="IYU25" s="83"/>
      <c r="IYV25" s="83"/>
      <c r="IYW25" s="83"/>
      <c r="IYX25" s="83"/>
      <c r="IYY25" s="83"/>
      <c r="IYZ25" s="83"/>
      <c r="IZA25" s="83"/>
      <c r="IZB25" s="83"/>
      <c r="IZC25" s="83"/>
      <c r="IZD25" s="83"/>
      <c r="IZE25" s="83"/>
      <c r="IZF25" s="83"/>
      <c r="IZG25" s="83"/>
      <c r="IZH25" s="83"/>
      <c r="IZI25" s="83"/>
      <c r="IZJ25" s="83"/>
      <c r="IZK25" s="83"/>
      <c r="IZL25" s="83"/>
      <c r="IZM25" s="83"/>
      <c r="IZN25" s="83"/>
      <c r="IZO25" s="83"/>
      <c r="IZP25" s="83"/>
      <c r="IZQ25" s="83"/>
      <c r="IZR25" s="83"/>
      <c r="IZS25" s="83"/>
      <c r="IZT25" s="83"/>
      <c r="IZU25" s="83"/>
      <c r="IZV25" s="83"/>
      <c r="IZW25" s="83"/>
      <c r="IZX25" s="83"/>
      <c r="IZY25" s="83"/>
      <c r="IZZ25" s="83"/>
      <c r="JAA25" s="83"/>
      <c r="JAB25" s="83"/>
      <c r="JAC25" s="83"/>
      <c r="JAD25" s="83"/>
      <c r="JAE25" s="83"/>
      <c r="JAF25" s="83"/>
      <c r="JAG25" s="83"/>
      <c r="JAH25" s="83"/>
      <c r="JAI25" s="83"/>
      <c r="JAJ25" s="83"/>
      <c r="JAK25" s="83"/>
      <c r="JAL25" s="83"/>
      <c r="JAM25" s="83"/>
      <c r="JAN25" s="83"/>
      <c r="JAO25" s="83"/>
      <c r="JAP25" s="83"/>
      <c r="JAQ25" s="83"/>
      <c r="JAR25" s="83"/>
      <c r="JAS25" s="83"/>
      <c r="JAT25" s="83"/>
      <c r="JAU25" s="83"/>
      <c r="JAV25" s="83"/>
      <c r="JAW25" s="83"/>
      <c r="JAX25" s="83"/>
      <c r="JAY25" s="83"/>
      <c r="JAZ25" s="83"/>
      <c r="JBA25" s="83"/>
      <c r="JBB25" s="83"/>
      <c r="JBC25" s="83"/>
      <c r="JBD25" s="83"/>
      <c r="JBE25" s="83"/>
      <c r="JBF25" s="83"/>
      <c r="JBG25" s="83"/>
      <c r="JBH25" s="83"/>
      <c r="JBI25" s="83"/>
      <c r="JBJ25" s="83"/>
      <c r="JBK25" s="83"/>
      <c r="JBL25" s="83"/>
      <c r="JBM25" s="83"/>
      <c r="JBN25" s="83"/>
      <c r="JBO25" s="83"/>
      <c r="JBP25" s="83"/>
      <c r="JBQ25" s="83"/>
      <c r="JBR25" s="83"/>
      <c r="JBS25" s="83"/>
      <c r="JBT25" s="83"/>
      <c r="JBU25" s="83"/>
      <c r="JBV25" s="83"/>
      <c r="JBW25" s="83"/>
      <c r="JBX25" s="83"/>
      <c r="JBY25" s="83"/>
      <c r="JBZ25" s="83"/>
      <c r="JCA25" s="83"/>
      <c r="JCB25" s="83"/>
      <c r="JCC25" s="83"/>
      <c r="JCD25" s="83"/>
      <c r="JCE25" s="83"/>
      <c r="JCF25" s="83"/>
      <c r="JCG25" s="83"/>
      <c r="JCH25" s="83"/>
      <c r="JCI25" s="83"/>
      <c r="JCJ25" s="83"/>
      <c r="JCK25" s="83"/>
      <c r="JCL25" s="83"/>
      <c r="JCM25" s="83"/>
      <c r="JCN25" s="83"/>
      <c r="JCO25" s="83"/>
      <c r="JCP25" s="83"/>
      <c r="JCQ25" s="83"/>
      <c r="JCR25" s="83"/>
      <c r="JCS25" s="83"/>
      <c r="JCT25" s="83"/>
      <c r="JCU25" s="83"/>
      <c r="JCV25" s="83"/>
      <c r="JCW25" s="83"/>
      <c r="JCX25" s="83"/>
      <c r="JCY25" s="83"/>
      <c r="JCZ25" s="83"/>
      <c r="JDA25" s="83"/>
      <c r="JDB25" s="83"/>
      <c r="JDC25" s="83"/>
      <c r="JDD25" s="83"/>
      <c r="JDE25" s="83"/>
      <c r="JDF25" s="83"/>
      <c r="JDG25" s="83"/>
      <c r="JDH25" s="83"/>
      <c r="JDI25" s="83"/>
      <c r="JDJ25" s="83"/>
      <c r="JDK25" s="83"/>
      <c r="JDL25" s="83"/>
      <c r="JDM25" s="83"/>
      <c r="JDN25" s="83"/>
      <c r="JDO25" s="83"/>
      <c r="JDP25" s="83"/>
      <c r="JDQ25" s="83"/>
      <c r="JDR25" s="83"/>
      <c r="JDS25" s="83"/>
      <c r="JDT25" s="83"/>
      <c r="JDU25" s="83"/>
      <c r="JDV25" s="83"/>
      <c r="JDW25" s="83"/>
      <c r="JDX25" s="83"/>
      <c r="JDY25" s="83"/>
      <c r="JDZ25" s="83"/>
      <c r="JEA25" s="83"/>
      <c r="JEB25" s="83"/>
      <c r="JEC25" s="83"/>
      <c r="JED25" s="83"/>
      <c r="JEE25" s="83"/>
      <c r="JEF25" s="83"/>
      <c r="JEG25" s="83"/>
      <c r="JEH25" s="83"/>
      <c r="JEI25" s="83"/>
      <c r="JEJ25" s="83"/>
      <c r="JEK25" s="83"/>
      <c r="JEL25" s="83"/>
      <c r="JEM25" s="83"/>
      <c r="JEN25" s="83"/>
      <c r="JEO25" s="83"/>
      <c r="JEP25" s="83"/>
      <c r="JEQ25" s="83"/>
      <c r="JER25" s="83"/>
      <c r="JES25" s="83"/>
      <c r="JET25" s="83"/>
      <c r="JEU25" s="83"/>
      <c r="JEV25" s="83"/>
      <c r="JEW25" s="83"/>
      <c r="JEX25" s="83"/>
      <c r="JEY25" s="83"/>
      <c r="JEZ25" s="83"/>
      <c r="JFA25" s="83"/>
      <c r="JFB25" s="83"/>
      <c r="JFC25" s="83"/>
      <c r="JFD25" s="83"/>
      <c r="JFE25" s="83"/>
      <c r="JFF25" s="83"/>
      <c r="JFG25" s="83"/>
      <c r="JFH25" s="83"/>
      <c r="JFI25" s="83"/>
      <c r="JFJ25" s="83"/>
      <c r="JFK25" s="83"/>
      <c r="JFL25" s="83"/>
      <c r="JFM25" s="83"/>
      <c r="JFN25" s="83"/>
      <c r="JFO25" s="83"/>
      <c r="JFP25" s="83"/>
      <c r="JFQ25" s="83"/>
      <c r="JFR25" s="83"/>
      <c r="JFS25" s="83"/>
      <c r="JFT25" s="83"/>
      <c r="JFU25" s="83"/>
      <c r="JFV25" s="83"/>
      <c r="JFW25" s="83"/>
      <c r="JFX25" s="83"/>
      <c r="JFY25" s="83"/>
      <c r="JFZ25" s="83"/>
      <c r="JGA25" s="83"/>
      <c r="JGB25" s="83"/>
      <c r="JGC25" s="83"/>
      <c r="JGD25" s="83"/>
      <c r="JGE25" s="83"/>
      <c r="JGF25" s="83"/>
      <c r="JGG25" s="83"/>
      <c r="JGH25" s="83"/>
      <c r="JGI25" s="83"/>
      <c r="JGJ25" s="83"/>
      <c r="JGK25" s="83"/>
      <c r="JGL25" s="83"/>
      <c r="JGM25" s="83"/>
      <c r="JGN25" s="83"/>
      <c r="JGO25" s="83"/>
      <c r="JGP25" s="83"/>
      <c r="JGQ25" s="83"/>
      <c r="JGR25" s="83"/>
      <c r="JGS25" s="83"/>
      <c r="JGT25" s="83"/>
      <c r="JGU25" s="83"/>
      <c r="JGV25" s="83"/>
      <c r="JGW25" s="83"/>
      <c r="JGX25" s="83"/>
      <c r="JGY25" s="83"/>
      <c r="JGZ25" s="83"/>
      <c r="JHA25" s="83"/>
      <c r="JHB25" s="83"/>
      <c r="JHC25" s="83"/>
      <c r="JHD25" s="83"/>
      <c r="JHE25" s="83"/>
      <c r="JHF25" s="83"/>
      <c r="JHG25" s="83"/>
      <c r="JHH25" s="83"/>
      <c r="JHI25" s="83"/>
      <c r="JHJ25" s="83"/>
      <c r="JHK25" s="83"/>
      <c r="JHL25" s="83"/>
      <c r="JHM25" s="83"/>
      <c r="JHN25" s="83"/>
      <c r="JHO25" s="83"/>
      <c r="JHP25" s="83"/>
      <c r="JHQ25" s="83"/>
      <c r="JHR25" s="83"/>
      <c r="JHS25" s="83"/>
      <c r="JHT25" s="83"/>
      <c r="JHU25" s="83"/>
      <c r="JHV25" s="83"/>
      <c r="JHW25" s="83"/>
      <c r="JHX25" s="83"/>
      <c r="JHY25" s="83"/>
      <c r="JHZ25" s="83"/>
      <c r="JIA25" s="83"/>
      <c r="JIB25" s="83"/>
      <c r="JIC25" s="83"/>
      <c r="JID25" s="83"/>
      <c r="JIE25" s="83"/>
      <c r="JIF25" s="83"/>
      <c r="JIG25" s="83"/>
      <c r="JIH25" s="83"/>
      <c r="JII25" s="83"/>
      <c r="JIJ25" s="83"/>
      <c r="JIK25" s="83"/>
      <c r="JIL25" s="83"/>
      <c r="JIM25" s="83"/>
      <c r="JIN25" s="83"/>
      <c r="JIO25" s="83"/>
      <c r="JIP25" s="83"/>
      <c r="JIQ25" s="83"/>
      <c r="JIR25" s="83"/>
      <c r="JIS25" s="83"/>
      <c r="JIT25" s="83"/>
      <c r="JIU25" s="83"/>
      <c r="JIV25" s="83"/>
      <c r="JIW25" s="83"/>
      <c r="JIX25" s="83"/>
      <c r="JIY25" s="83"/>
      <c r="JIZ25" s="83"/>
      <c r="JJA25" s="83"/>
      <c r="JJB25" s="83"/>
      <c r="JJC25" s="83"/>
      <c r="JJD25" s="83"/>
      <c r="JJE25" s="83"/>
      <c r="JJF25" s="83"/>
      <c r="JJG25" s="83"/>
      <c r="JJH25" s="83"/>
      <c r="JJI25" s="83"/>
      <c r="JJJ25" s="83"/>
      <c r="JJK25" s="83"/>
      <c r="JJL25" s="83"/>
      <c r="JJM25" s="83"/>
      <c r="JJN25" s="83"/>
      <c r="JJO25" s="83"/>
      <c r="JJP25" s="83"/>
      <c r="JJQ25" s="83"/>
      <c r="JJR25" s="83"/>
      <c r="JJS25" s="83"/>
      <c r="JJT25" s="83"/>
      <c r="JJU25" s="83"/>
      <c r="JJV25" s="83"/>
      <c r="JJW25" s="83"/>
      <c r="JJX25" s="83"/>
      <c r="JJY25" s="83"/>
      <c r="JJZ25" s="83"/>
      <c r="JKA25" s="83"/>
      <c r="JKB25" s="83"/>
      <c r="JKC25" s="83"/>
      <c r="JKD25" s="83"/>
      <c r="JKE25" s="83"/>
      <c r="JKF25" s="83"/>
      <c r="JKG25" s="83"/>
      <c r="JKH25" s="83"/>
      <c r="JKI25" s="83"/>
      <c r="JKJ25" s="83"/>
      <c r="JKK25" s="83"/>
      <c r="JKL25" s="83"/>
      <c r="JKM25" s="83"/>
      <c r="JKN25" s="83"/>
      <c r="JKO25" s="83"/>
      <c r="JKP25" s="83"/>
      <c r="JKQ25" s="83"/>
      <c r="JKR25" s="83"/>
      <c r="JKS25" s="83"/>
      <c r="JKT25" s="83"/>
      <c r="JKU25" s="83"/>
      <c r="JKV25" s="83"/>
      <c r="JKW25" s="83"/>
      <c r="JKX25" s="83"/>
      <c r="JKY25" s="83"/>
      <c r="JKZ25" s="83"/>
      <c r="JLA25" s="83"/>
      <c r="JLB25" s="83"/>
      <c r="JLC25" s="83"/>
      <c r="JLD25" s="83"/>
      <c r="JLE25" s="83"/>
      <c r="JLF25" s="83"/>
      <c r="JLG25" s="83"/>
      <c r="JLH25" s="83"/>
      <c r="JLI25" s="83"/>
      <c r="JLJ25" s="83"/>
      <c r="JLK25" s="83"/>
      <c r="JLL25" s="83"/>
      <c r="JLM25" s="83"/>
      <c r="JLN25" s="83"/>
      <c r="JLO25" s="83"/>
      <c r="JLP25" s="83"/>
      <c r="JLQ25" s="83"/>
      <c r="JLR25" s="83"/>
      <c r="JLS25" s="83"/>
      <c r="JLT25" s="83"/>
      <c r="JLU25" s="83"/>
      <c r="JLV25" s="83"/>
      <c r="JLW25" s="83"/>
      <c r="JLX25" s="83"/>
      <c r="JLY25" s="83"/>
      <c r="JLZ25" s="83"/>
      <c r="JMA25" s="83"/>
      <c r="JMB25" s="83"/>
      <c r="JMC25" s="83"/>
      <c r="JMD25" s="83"/>
      <c r="JME25" s="83"/>
      <c r="JMF25" s="83"/>
      <c r="JMG25" s="83"/>
      <c r="JMH25" s="83"/>
      <c r="JMI25" s="83"/>
      <c r="JMJ25" s="83"/>
      <c r="JMK25" s="83"/>
      <c r="JML25" s="83"/>
      <c r="JMM25" s="83"/>
      <c r="JMN25" s="83"/>
      <c r="JMO25" s="83"/>
      <c r="JMP25" s="83"/>
      <c r="JMQ25" s="83"/>
      <c r="JMR25" s="83"/>
      <c r="JMS25" s="83"/>
      <c r="JMT25" s="83"/>
      <c r="JMU25" s="83"/>
      <c r="JMV25" s="83"/>
      <c r="JMW25" s="83"/>
      <c r="JMX25" s="83"/>
      <c r="JMY25" s="83"/>
      <c r="JMZ25" s="83"/>
      <c r="JNA25" s="83"/>
      <c r="JNB25" s="83"/>
      <c r="JNC25" s="83"/>
      <c r="JND25" s="83"/>
      <c r="JNE25" s="83"/>
      <c r="JNF25" s="83"/>
      <c r="JNG25" s="83"/>
      <c r="JNH25" s="83"/>
      <c r="JNI25" s="83"/>
      <c r="JNJ25" s="83"/>
      <c r="JNK25" s="83"/>
      <c r="JNL25" s="83"/>
      <c r="JNM25" s="83"/>
      <c r="JNN25" s="83"/>
      <c r="JNO25" s="83"/>
      <c r="JNP25" s="83"/>
      <c r="JNQ25" s="83"/>
      <c r="JNR25" s="83"/>
      <c r="JNS25" s="83"/>
      <c r="JNT25" s="83"/>
      <c r="JNU25" s="83"/>
      <c r="JNV25" s="83"/>
      <c r="JNW25" s="83"/>
      <c r="JNX25" s="83"/>
      <c r="JNY25" s="83"/>
      <c r="JNZ25" s="83"/>
      <c r="JOA25" s="83"/>
      <c r="JOB25" s="83"/>
      <c r="JOC25" s="83"/>
      <c r="JOD25" s="83"/>
      <c r="JOE25" s="83"/>
      <c r="JOF25" s="83"/>
      <c r="JOG25" s="83"/>
      <c r="JOH25" s="83"/>
      <c r="JOI25" s="83"/>
      <c r="JOJ25" s="83"/>
      <c r="JOK25" s="83"/>
      <c r="JOL25" s="83"/>
      <c r="JOM25" s="83"/>
      <c r="JON25" s="83"/>
      <c r="JOO25" s="83"/>
      <c r="JOP25" s="83"/>
      <c r="JOQ25" s="83"/>
      <c r="JOR25" s="83"/>
      <c r="JOS25" s="83"/>
      <c r="JOT25" s="83"/>
      <c r="JOU25" s="83"/>
      <c r="JOV25" s="83"/>
      <c r="JOW25" s="83"/>
      <c r="JOX25" s="83"/>
      <c r="JOY25" s="83"/>
      <c r="JOZ25" s="83"/>
      <c r="JPA25" s="83"/>
      <c r="JPB25" s="83"/>
      <c r="JPC25" s="83"/>
      <c r="JPD25" s="83"/>
      <c r="JPE25" s="83"/>
      <c r="JPF25" s="83"/>
      <c r="JPG25" s="83"/>
      <c r="JPH25" s="83"/>
      <c r="JPI25" s="83"/>
      <c r="JPJ25" s="83"/>
      <c r="JPK25" s="83"/>
      <c r="JPL25" s="83"/>
      <c r="JPM25" s="83"/>
      <c r="JPN25" s="83"/>
      <c r="JPO25" s="83"/>
      <c r="JPP25" s="83"/>
      <c r="JPQ25" s="83"/>
      <c r="JPR25" s="83"/>
      <c r="JPS25" s="83"/>
      <c r="JPT25" s="83"/>
      <c r="JPU25" s="83"/>
      <c r="JPV25" s="83"/>
      <c r="JPW25" s="83"/>
      <c r="JPX25" s="83"/>
      <c r="JPY25" s="83"/>
      <c r="JPZ25" s="83"/>
      <c r="JQA25" s="83"/>
      <c r="JQB25" s="83"/>
      <c r="JQC25" s="83"/>
      <c r="JQD25" s="83"/>
      <c r="JQE25" s="83"/>
      <c r="JQF25" s="83"/>
      <c r="JQG25" s="83"/>
      <c r="JQH25" s="83"/>
      <c r="JQI25" s="83"/>
      <c r="JQJ25" s="83"/>
      <c r="JQK25" s="83"/>
      <c r="JQL25" s="83"/>
      <c r="JQM25" s="83"/>
      <c r="JQN25" s="83"/>
      <c r="JQO25" s="83"/>
      <c r="JQP25" s="83"/>
      <c r="JQQ25" s="83"/>
      <c r="JQR25" s="83"/>
      <c r="JQS25" s="83"/>
      <c r="JQT25" s="83"/>
      <c r="JQU25" s="83"/>
      <c r="JQV25" s="83"/>
      <c r="JQW25" s="83"/>
      <c r="JQX25" s="83"/>
      <c r="JQY25" s="83"/>
      <c r="JQZ25" s="83"/>
      <c r="JRA25" s="83"/>
      <c r="JRB25" s="83"/>
      <c r="JRC25" s="83"/>
      <c r="JRD25" s="83"/>
      <c r="JRE25" s="83"/>
      <c r="JRF25" s="83"/>
      <c r="JRG25" s="83"/>
      <c r="JRH25" s="83"/>
      <c r="JRI25" s="83"/>
      <c r="JRJ25" s="83"/>
      <c r="JRK25" s="83"/>
      <c r="JRL25" s="83"/>
      <c r="JRM25" s="83"/>
      <c r="JRN25" s="83"/>
      <c r="JRO25" s="83"/>
      <c r="JRP25" s="83"/>
      <c r="JRQ25" s="83"/>
      <c r="JRR25" s="83"/>
      <c r="JRS25" s="83"/>
      <c r="JRT25" s="83"/>
      <c r="JRU25" s="83"/>
      <c r="JRV25" s="83"/>
      <c r="JRW25" s="83"/>
      <c r="JRX25" s="83"/>
      <c r="JRY25" s="83"/>
      <c r="JRZ25" s="83"/>
      <c r="JSA25" s="83"/>
      <c r="JSB25" s="83"/>
      <c r="JSC25" s="83"/>
      <c r="JSD25" s="83"/>
      <c r="JSE25" s="83"/>
      <c r="JSF25" s="83"/>
      <c r="JSG25" s="83"/>
      <c r="JSH25" s="83"/>
      <c r="JSI25" s="83"/>
      <c r="JSJ25" s="83"/>
      <c r="JSK25" s="83"/>
      <c r="JSL25" s="83"/>
      <c r="JSM25" s="83"/>
      <c r="JSN25" s="83"/>
      <c r="JSO25" s="83"/>
      <c r="JSP25" s="83"/>
      <c r="JSQ25" s="83"/>
      <c r="JSR25" s="83"/>
      <c r="JSS25" s="83"/>
      <c r="JST25" s="83"/>
      <c r="JSU25" s="83"/>
      <c r="JSV25" s="83"/>
      <c r="JSW25" s="83"/>
      <c r="JSX25" s="83"/>
      <c r="JSY25" s="83"/>
      <c r="JSZ25" s="83"/>
      <c r="JTA25" s="83"/>
      <c r="JTB25" s="83"/>
      <c r="JTC25" s="83"/>
      <c r="JTD25" s="83"/>
      <c r="JTE25" s="83"/>
      <c r="JTF25" s="83"/>
      <c r="JTG25" s="83"/>
      <c r="JTH25" s="83"/>
      <c r="JTI25" s="83"/>
      <c r="JTJ25" s="83"/>
      <c r="JTK25" s="83"/>
      <c r="JTL25" s="83"/>
      <c r="JTM25" s="83"/>
      <c r="JTN25" s="83"/>
      <c r="JTO25" s="83"/>
      <c r="JTP25" s="83"/>
      <c r="JTQ25" s="83"/>
      <c r="JTR25" s="83"/>
      <c r="JTS25" s="83"/>
      <c r="JTT25" s="83"/>
      <c r="JTU25" s="83"/>
      <c r="JTV25" s="83"/>
      <c r="JTW25" s="83"/>
      <c r="JTX25" s="83"/>
      <c r="JTY25" s="83"/>
      <c r="JTZ25" s="83"/>
      <c r="JUA25" s="83"/>
      <c r="JUB25" s="83"/>
      <c r="JUC25" s="83"/>
      <c r="JUD25" s="83"/>
      <c r="JUE25" s="83"/>
      <c r="JUF25" s="83"/>
      <c r="JUG25" s="83"/>
      <c r="JUH25" s="83"/>
      <c r="JUI25" s="83"/>
      <c r="JUJ25" s="83"/>
      <c r="JUK25" s="83"/>
      <c r="JUL25" s="83"/>
      <c r="JUM25" s="83"/>
      <c r="JUN25" s="83"/>
      <c r="JUO25" s="83"/>
      <c r="JUP25" s="83"/>
      <c r="JUQ25" s="83"/>
      <c r="JUR25" s="83"/>
      <c r="JUS25" s="83"/>
      <c r="JUT25" s="83"/>
      <c r="JUU25" s="83"/>
      <c r="JUV25" s="83"/>
      <c r="JUW25" s="83"/>
      <c r="JUX25" s="83"/>
      <c r="JUY25" s="83"/>
      <c r="JUZ25" s="83"/>
      <c r="JVA25" s="83"/>
      <c r="JVB25" s="83"/>
      <c r="JVC25" s="83"/>
      <c r="JVD25" s="83"/>
      <c r="JVE25" s="83"/>
      <c r="JVF25" s="83"/>
      <c r="JVG25" s="83"/>
      <c r="JVH25" s="83"/>
      <c r="JVI25" s="83"/>
      <c r="JVJ25" s="83"/>
      <c r="JVK25" s="83"/>
      <c r="JVL25" s="83"/>
      <c r="JVM25" s="83"/>
      <c r="JVN25" s="83"/>
      <c r="JVO25" s="83"/>
      <c r="JVP25" s="83"/>
      <c r="JVQ25" s="83"/>
      <c r="JVR25" s="83"/>
      <c r="JVS25" s="83"/>
      <c r="JVT25" s="83"/>
      <c r="JVU25" s="83"/>
      <c r="JVV25" s="83"/>
      <c r="JVW25" s="83"/>
      <c r="JVX25" s="83"/>
      <c r="JVY25" s="83"/>
      <c r="JVZ25" s="83"/>
      <c r="JWA25" s="83"/>
      <c r="JWB25" s="83"/>
      <c r="JWC25" s="83"/>
      <c r="JWD25" s="83"/>
      <c r="JWE25" s="83"/>
      <c r="JWF25" s="83"/>
      <c r="JWG25" s="83"/>
      <c r="JWH25" s="83"/>
      <c r="JWI25" s="83"/>
      <c r="JWJ25" s="83"/>
      <c r="JWK25" s="83"/>
      <c r="JWL25" s="83"/>
      <c r="JWM25" s="83"/>
      <c r="JWN25" s="83"/>
      <c r="JWO25" s="83"/>
      <c r="JWP25" s="83"/>
      <c r="JWQ25" s="83"/>
      <c r="JWR25" s="83"/>
      <c r="JWS25" s="83"/>
      <c r="JWT25" s="83"/>
      <c r="JWU25" s="83"/>
      <c r="JWV25" s="83"/>
      <c r="JWW25" s="83"/>
      <c r="JWX25" s="83"/>
      <c r="JWY25" s="83"/>
      <c r="JWZ25" s="83"/>
      <c r="JXA25" s="83"/>
      <c r="JXB25" s="83"/>
      <c r="JXC25" s="83"/>
      <c r="JXD25" s="83"/>
      <c r="JXE25" s="83"/>
      <c r="JXF25" s="83"/>
      <c r="JXG25" s="83"/>
      <c r="JXH25" s="83"/>
      <c r="JXI25" s="83"/>
      <c r="JXJ25" s="83"/>
      <c r="JXK25" s="83"/>
      <c r="JXL25" s="83"/>
      <c r="JXM25" s="83"/>
      <c r="JXN25" s="83"/>
      <c r="JXO25" s="83"/>
      <c r="JXP25" s="83"/>
      <c r="JXQ25" s="83"/>
      <c r="JXR25" s="83"/>
      <c r="JXS25" s="83"/>
      <c r="JXT25" s="83"/>
      <c r="JXU25" s="83"/>
      <c r="JXV25" s="83"/>
      <c r="JXW25" s="83"/>
      <c r="JXX25" s="83"/>
      <c r="JXY25" s="83"/>
      <c r="JXZ25" s="83"/>
      <c r="JYA25" s="83"/>
      <c r="JYB25" s="83"/>
      <c r="JYC25" s="83"/>
      <c r="JYD25" s="83"/>
      <c r="JYE25" s="83"/>
      <c r="JYF25" s="83"/>
      <c r="JYG25" s="83"/>
      <c r="JYH25" s="83"/>
      <c r="JYI25" s="83"/>
      <c r="JYJ25" s="83"/>
      <c r="JYK25" s="83"/>
      <c r="JYL25" s="83"/>
      <c r="JYM25" s="83"/>
      <c r="JYN25" s="83"/>
      <c r="JYO25" s="83"/>
      <c r="JYP25" s="83"/>
      <c r="JYQ25" s="83"/>
      <c r="JYR25" s="83"/>
      <c r="JYS25" s="83"/>
      <c r="JYT25" s="83"/>
      <c r="JYU25" s="83"/>
      <c r="JYV25" s="83"/>
      <c r="JYW25" s="83"/>
      <c r="JYX25" s="83"/>
      <c r="JYY25" s="83"/>
      <c r="JYZ25" s="83"/>
      <c r="JZA25" s="83"/>
      <c r="JZB25" s="83"/>
      <c r="JZC25" s="83"/>
      <c r="JZD25" s="83"/>
      <c r="JZE25" s="83"/>
      <c r="JZF25" s="83"/>
      <c r="JZG25" s="83"/>
      <c r="JZH25" s="83"/>
      <c r="JZI25" s="83"/>
      <c r="JZJ25" s="83"/>
      <c r="JZK25" s="83"/>
      <c r="JZL25" s="83"/>
      <c r="JZM25" s="83"/>
      <c r="JZN25" s="83"/>
      <c r="JZO25" s="83"/>
      <c r="JZP25" s="83"/>
      <c r="JZQ25" s="83"/>
      <c r="JZR25" s="83"/>
      <c r="JZS25" s="83"/>
      <c r="JZT25" s="83"/>
      <c r="JZU25" s="83"/>
      <c r="JZV25" s="83"/>
      <c r="JZW25" s="83"/>
      <c r="JZX25" s="83"/>
      <c r="JZY25" s="83"/>
      <c r="JZZ25" s="83"/>
      <c r="KAA25" s="83"/>
      <c r="KAB25" s="83"/>
      <c r="KAC25" s="83"/>
      <c r="KAD25" s="83"/>
      <c r="KAE25" s="83"/>
      <c r="KAF25" s="83"/>
      <c r="KAG25" s="83"/>
      <c r="KAH25" s="83"/>
      <c r="KAI25" s="83"/>
      <c r="KAJ25" s="83"/>
      <c r="KAK25" s="83"/>
      <c r="KAL25" s="83"/>
      <c r="KAM25" s="83"/>
      <c r="KAN25" s="83"/>
      <c r="KAO25" s="83"/>
      <c r="KAP25" s="83"/>
      <c r="KAQ25" s="83"/>
      <c r="KAR25" s="83"/>
      <c r="KAS25" s="83"/>
      <c r="KAT25" s="83"/>
      <c r="KAU25" s="83"/>
      <c r="KAV25" s="83"/>
      <c r="KAW25" s="83"/>
      <c r="KAX25" s="83"/>
      <c r="KAY25" s="83"/>
      <c r="KAZ25" s="83"/>
      <c r="KBA25" s="83"/>
      <c r="KBB25" s="83"/>
      <c r="KBC25" s="83"/>
      <c r="KBD25" s="83"/>
      <c r="KBE25" s="83"/>
      <c r="KBF25" s="83"/>
      <c r="KBG25" s="83"/>
      <c r="KBH25" s="83"/>
      <c r="KBI25" s="83"/>
      <c r="KBJ25" s="83"/>
      <c r="KBK25" s="83"/>
      <c r="KBL25" s="83"/>
      <c r="KBM25" s="83"/>
      <c r="KBN25" s="83"/>
      <c r="KBO25" s="83"/>
      <c r="KBP25" s="83"/>
      <c r="KBQ25" s="83"/>
      <c r="KBR25" s="83"/>
      <c r="KBS25" s="83"/>
      <c r="KBT25" s="83"/>
      <c r="KBU25" s="83"/>
      <c r="KBV25" s="83"/>
      <c r="KBW25" s="83"/>
      <c r="KBX25" s="83"/>
      <c r="KBY25" s="83"/>
      <c r="KBZ25" s="83"/>
      <c r="KCA25" s="83"/>
      <c r="KCB25" s="83"/>
      <c r="KCC25" s="83"/>
      <c r="KCD25" s="83"/>
      <c r="KCE25" s="83"/>
      <c r="KCF25" s="83"/>
      <c r="KCG25" s="83"/>
      <c r="KCH25" s="83"/>
      <c r="KCI25" s="83"/>
      <c r="KCJ25" s="83"/>
      <c r="KCK25" s="83"/>
      <c r="KCL25" s="83"/>
      <c r="KCM25" s="83"/>
      <c r="KCN25" s="83"/>
      <c r="KCO25" s="83"/>
      <c r="KCP25" s="83"/>
      <c r="KCQ25" s="83"/>
      <c r="KCR25" s="83"/>
      <c r="KCS25" s="83"/>
      <c r="KCT25" s="83"/>
      <c r="KCU25" s="83"/>
      <c r="KCV25" s="83"/>
      <c r="KCW25" s="83"/>
      <c r="KCX25" s="83"/>
      <c r="KCY25" s="83"/>
      <c r="KCZ25" s="83"/>
      <c r="KDA25" s="83"/>
      <c r="KDB25" s="83"/>
      <c r="KDC25" s="83"/>
      <c r="KDD25" s="83"/>
      <c r="KDE25" s="83"/>
      <c r="KDF25" s="83"/>
      <c r="KDG25" s="83"/>
      <c r="KDH25" s="83"/>
      <c r="KDI25" s="83"/>
      <c r="KDJ25" s="83"/>
      <c r="KDK25" s="83"/>
      <c r="KDL25" s="83"/>
      <c r="KDM25" s="83"/>
      <c r="KDN25" s="83"/>
      <c r="KDO25" s="83"/>
      <c r="KDP25" s="83"/>
      <c r="KDQ25" s="83"/>
      <c r="KDR25" s="83"/>
      <c r="KDS25" s="83"/>
      <c r="KDT25" s="83"/>
      <c r="KDU25" s="83"/>
      <c r="KDV25" s="83"/>
      <c r="KDW25" s="83"/>
      <c r="KDX25" s="83"/>
      <c r="KDY25" s="83"/>
      <c r="KDZ25" s="83"/>
      <c r="KEA25" s="83"/>
      <c r="KEB25" s="83"/>
      <c r="KEC25" s="83"/>
      <c r="KED25" s="83"/>
      <c r="KEE25" s="83"/>
      <c r="KEF25" s="83"/>
      <c r="KEG25" s="83"/>
      <c r="KEH25" s="83"/>
      <c r="KEI25" s="83"/>
      <c r="KEJ25" s="83"/>
      <c r="KEK25" s="83"/>
      <c r="KEL25" s="83"/>
      <c r="KEM25" s="83"/>
      <c r="KEN25" s="83"/>
      <c r="KEO25" s="83"/>
      <c r="KEP25" s="83"/>
      <c r="KEQ25" s="83"/>
      <c r="KER25" s="83"/>
      <c r="KES25" s="83"/>
      <c r="KET25" s="83"/>
      <c r="KEU25" s="83"/>
      <c r="KEV25" s="83"/>
      <c r="KEW25" s="83"/>
      <c r="KEX25" s="83"/>
      <c r="KEY25" s="83"/>
      <c r="KEZ25" s="83"/>
      <c r="KFA25" s="83"/>
      <c r="KFB25" s="83"/>
      <c r="KFC25" s="83"/>
      <c r="KFD25" s="83"/>
      <c r="KFE25" s="83"/>
      <c r="KFF25" s="83"/>
      <c r="KFG25" s="83"/>
      <c r="KFH25" s="83"/>
      <c r="KFI25" s="83"/>
      <c r="KFJ25" s="83"/>
      <c r="KFK25" s="83"/>
      <c r="KFL25" s="83"/>
      <c r="KFM25" s="83"/>
      <c r="KFN25" s="83"/>
      <c r="KFO25" s="83"/>
      <c r="KFP25" s="83"/>
      <c r="KFQ25" s="83"/>
      <c r="KFR25" s="83"/>
      <c r="KFS25" s="83"/>
      <c r="KFT25" s="83"/>
      <c r="KFU25" s="83"/>
      <c r="KFV25" s="83"/>
      <c r="KFW25" s="83"/>
      <c r="KFX25" s="83"/>
      <c r="KFY25" s="83"/>
      <c r="KFZ25" s="83"/>
      <c r="KGA25" s="83"/>
      <c r="KGB25" s="83"/>
      <c r="KGC25" s="83"/>
      <c r="KGD25" s="83"/>
      <c r="KGE25" s="83"/>
      <c r="KGF25" s="83"/>
      <c r="KGG25" s="83"/>
      <c r="KGH25" s="83"/>
      <c r="KGI25" s="83"/>
      <c r="KGJ25" s="83"/>
      <c r="KGK25" s="83"/>
      <c r="KGL25" s="83"/>
      <c r="KGM25" s="83"/>
      <c r="KGN25" s="83"/>
      <c r="KGO25" s="83"/>
      <c r="KGP25" s="83"/>
      <c r="KGQ25" s="83"/>
      <c r="KGR25" s="83"/>
      <c r="KGS25" s="83"/>
      <c r="KGT25" s="83"/>
      <c r="KGU25" s="83"/>
      <c r="KGV25" s="83"/>
      <c r="KGW25" s="83"/>
      <c r="KGX25" s="83"/>
      <c r="KGY25" s="83"/>
      <c r="KGZ25" s="83"/>
      <c r="KHA25" s="83"/>
      <c r="KHB25" s="83"/>
      <c r="KHC25" s="83"/>
      <c r="KHD25" s="83"/>
      <c r="KHE25" s="83"/>
      <c r="KHF25" s="83"/>
      <c r="KHG25" s="83"/>
      <c r="KHH25" s="83"/>
      <c r="KHI25" s="83"/>
      <c r="KHJ25" s="83"/>
      <c r="KHK25" s="83"/>
      <c r="KHL25" s="83"/>
      <c r="KHM25" s="83"/>
      <c r="KHN25" s="83"/>
      <c r="KHO25" s="83"/>
      <c r="KHP25" s="83"/>
      <c r="KHQ25" s="83"/>
      <c r="KHR25" s="83"/>
      <c r="KHS25" s="83"/>
      <c r="KHT25" s="83"/>
      <c r="KHU25" s="83"/>
      <c r="KHV25" s="83"/>
      <c r="KHW25" s="83"/>
      <c r="KHX25" s="83"/>
      <c r="KHY25" s="83"/>
      <c r="KHZ25" s="83"/>
      <c r="KIA25" s="83"/>
      <c r="KIB25" s="83"/>
      <c r="KIC25" s="83"/>
      <c r="KID25" s="83"/>
      <c r="KIE25" s="83"/>
      <c r="KIF25" s="83"/>
      <c r="KIG25" s="83"/>
      <c r="KIH25" s="83"/>
      <c r="KII25" s="83"/>
      <c r="KIJ25" s="83"/>
      <c r="KIK25" s="83"/>
      <c r="KIL25" s="83"/>
      <c r="KIM25" s="83"/>
      <c r="KIN25" s="83"/>
      <c r="KIO25" s="83"/>
      <c r="KIP25" s="83"/>
      <c r="KIQ25" s="83"/>
      <c r="KIR25" s="83"/>
      <c r="KIS25" s="83"/>
      <c r="KIT25" s="83"/>
      <c r="KIU25" s="83"/>
      <c r="KIV25" s="83"/>
      <c r="KIW25" s="83"/>
      <c r="KIX25" s="83"/>
      <c r="KIY25" s="83"/>
      <c r="KIZ25" s="83"/>
      <c r="KJA25" s="83"/>
      <c r="KJB25" s="83"/>
      <c r="KJC25" s="83"/>
      <c r="KJD25" s="83"/>
      <c r="KJE25" s="83"/>
      <c r="KJF25" s="83"/>
      <c r="KJG25" s="83"/>
      <c r="KJH25" s="83"/>
      <c r="KJI25" s="83"/>
      <c r="KJJ25" s="83"/>
      <c r="KJK25" s="83"/>
      <c r="KJL25" s="83"/>
      <c r="KJM25" s="83"/>
      <c r="KJN25" s="83"/>
      <c r="KJO25" s="83"/>
      <c r="KJP25" s="83"/>
      <c r="KJQ25" s="83"/>
      <c r="KJR25" s="83"/>
      <c r="KJS25" s="83"/>
      <c r="KJT25" s="83"/>
      <c r="KJU25" s="83"/>
      <c r="KJV25" s="83"/>
      <c r="KJW25" s="83"/>
      <c r="KJX25" s="83"/>
      <c r="KJY25" s="83"/>
      <c r="KJZ25" s="83"/>
      <c r="KKA25" s="83"/>
      <c r="KKB25" s="83"/>
      <c r="KKC25" s="83"/>
      <c r="KKD25" s="83"/>
      <c r="KKE25" s="83"/>
      <c r="KKF25" s="83"/>
      <c r="KKG25" s="83"/>
      <c r="KKH25" s="83"/>
      <c r="KKI25" s="83"/>
      <c r="KKJ25" s="83"/>
      <c r="KKK25" s="83"/>
      <c r="KKL25" s="83"/>
      <c r="KKM25" s="83"/>
      <c r="KKN25" s="83"/>
      <c r="KKO25" s="83"/>
      <c r="KKP25" s="83"/>
      <c r="KKQ25" s="83"/>
      <c r="KKR25" s="83"/>
      <c r="KKS25" s="83"/>
      <c r="KKT25" s="83"/>
      <c r="KKU25" s="83"/>
      <c r="KKV25" s="83"/>
      <c r="KKW25" s="83"/>
      <c r="KKX25" s="83"/>
      <c r="KKY25" s="83"/>
      <c r="KKZ25" s="83"/>
      <c r="KLA25" s="83"/>
      <c r="KLB25" s="83"/>
      <c r="KLC25" s="83"/>
      <c r="KLD25" s="83"/>
      <c r="KLE25" s="83"/>
      <c r="KLF25" s="83"/>
      <c r="KLG25" s="83"/>
      <c r="KLH25" s="83"/>
      <c r="KLI25" s="83"/>
      <c r="KLJ25" s="83"/>
      <c r="KLK25" s="83"/>
      <c r="KLL25" s="83"/>
      <c r="KLM25" s="83"/>
      <c r="KLN25" s="83"/>
      <c r="KLO25" s="83"/>
      <c r="KLP25" s="83"/>
      <c r="KLQ25" s="83"/>
      <c r="KLR25" s="83"/>
      <c r="KLS25" s="83"/>
      <c r="KLT25" s="83"/>
      <c r="KLU25" s="83"/>
      <c r="KLV25" s="83"/>
      <c r="KLW25" s="83"/>
      <c r="KLX25" s="83"/>
      <c r="KLY25" s="83"/>
      <c r="KLZ25" s="83"/>
      <c r="KMA25" s="83"/>
      <c r="KMB25" s="83"/>
      <c r="KMC25" s="83"/>
      <c r="KMD25" s="83"/>
      <c r="KME25" s="83"/>
      <c r="KMF25" s="83"/>
      <c r="KMG25" s="83"/>
      <c r="KMH25" s="83"/>
      <c r="KMI25" s="83"/>
      <c r="KMJ25" s="83"/>
      <c r="KMK25" s="83"/>
      <c r="KML25" s="83"/>
      <c r="KMM25" s="83"/>
      <c r="KMN25" s="83"/>
      <c r="KMO25" s="83"/>
      <c r="KMP25" s="83"/>
      <c r="KMQ25" s="83"/>
      <c r="KMR25" s="83"/>
      <c r="KMS25" s="83"/>
      <c r="KMT25" s="83"/>
      <c r="KMU25" s="83"/>
      <c r="KMV25" s="83"/>
      <c r="KMW25" s="83"/>
      <c r="KMX25" s="83"/>
      <c r="KMY25" s="83"/>
      <c r="KMZ25" s="83"/>
      <c r="KNA25" s="83"/>
      <c r="KNB25" s="83"/>
      <c r="KNC25" s="83"/>
      <c r="KND25" s="83"/>
      <c r="KNE25" s="83"/>
      <c r="KNF25" s="83"/>
      <c r="KNG25" s="83"/>
      <c r="KNH25" s="83"/>
      <c r="KNI25" s="83"/>
      <c r="KNJ25" s="83"/>
      <c r="KNK25" s="83"/>
      <c r="KNL25" s="83"/>
      <c r="KNM25" s="83"/>
      <c r="KNN25" s="83"/>
      <c r="KNO25" s="83"/>
      <c r="KNP25" s="83"/>
      <c r="KNQ25" s="83"/>
      <c r="KNR25" s="83"/>
      <c r="KNS25" s="83"/>
      <c r="KNT25" s="83"/>
      <c r="KNU25" s="83"/>
      <c r="KNV25" s="83"/>
      <c r="KNW25" s="83"/>
      <c r="KNX25" s="83"/>
      <c r="KNY25" s="83"/>
      <c r="KNZ25" s="83"/>
      <c r="KOA25" s="83"/>
      <c r="KOB25" s="83"/>
      <c r="KOC25" s="83"/>
      <c r="KOD25" s="83"/>
      <c r="KOE25" s="83"/>
      <c r="KOF25" s="83"/>
      <c r="KOG25" s="83"/>
      <c r="KOH25" s="83"/>
      <c r="KOI25" s="83"/>
      <c r="KOJ25" s="83"/>
      <c r="KOK25" s="83"/>
      <c r="KOL25" s="83"/>
      <c r="KOM25" s="83"/>
      <c r="KON25" s="83"/>
      <c r="KOO25" s="83"/>
      <c r="KOP25" s="83"/>
      <c r="KOQ25" s="83"/>
      <c r="KOR25" s="83"/>
      <c r="KOS25" s="83"/>
      <c r="KOT25" s="83"/>
      <c r="KOU25" s="83"/>
      <c r="KOV25" s="83"/>
      <c r="KOW25" s="83"/>
      <c r="KOX25" s="83"/>
      <c r="KOY25" s="83"/>
      <c r="KOZ25" s="83"/>
      <c r="KPA25" s="83"/>
      <c r="KPB25" s="83"/>
      <c r="KPC25" s="83"/>
      <c r="KPD25" s="83"/>
      <c r="KPE25" s="83"/>
      <c r="KPF25" s="83"/>
      <c r="KPG25" s="83"/>
      <c r="KPH25" s="83"/>
      <c r="KPI25" s="83"/>
      <c r="KPJ25" s="83"/>
      <c r="KPK25" s="83"/>
      <c r="KPL25" s="83"/>
      <c r="KPM25" s="83"/>
      <c r="KPN25" s="83"/>
      <c r="KPO25" s="83"/>
      <c r="KPP25" s="83"/>
      <c r="KPQ25" s="83"/>
      <c r="KPR25" s="83"/>
      <c r="KPS25" s="83"/>
      <c r="KPT25" s="83"/>
      <c r="KPU25" s="83"/>
      <c r="KPV25" s="83"/>
      <c r="KPW25" s="83"/>
      <c r="KPX25" s="83"/>
      <c r="KPY25" s="83"/>
      <c r="KPZ25" s="83"/>
      <c r="KQA25" s="83"/>
      <c r="KQB25" s="83"/>
      <c r="KQC25" s="83"/>
      <c r="KQD25" s="83"/>
      <c r="KQE25" s="83"/>
      <c r="KQF25" s="83"/>
      <c r="KQG25" s="83"/>
      <c r="KQH25" s="83"/>
      <c r="KQI25" s="83"/>
      <c r="KQJ25" s="83"/>
      <c r="KQK25" s="83"/>
      <c r="KQL25" s="83"/>
      <c r="KQM25" s="83"/>
      <c r="KQN25" s="83"/>
      <c r="KQO25" s="83"/>
      <c r="KQP25" s="83"/>
      <c r="KQQ25" s="83"/>
      <c r="KQR25" s="83"/>
      <c r="KQS25" s="83"/>
      <c r="KQT25" s="83"/>
      <c r="KQU25" s="83"/>
      <c r="KQV25" s="83"/>
      <c r="KQW25" s="83"/>
      <c r="KQX25" s="83"/>
      <c r="KQY25" s="83"/>
      <c r="KQZ25" s="83"/>
      <c r="KRA25" s="83"/>
      <c r="KRB25" s="83"/>
      <c r="KRC25" s="83"/>
      <c r="KRD25" s="83"/>
      <c r="KRE25" s="83"/>
      <c r="KRF25" s="83"/>
      <c r="KRG25" s="83"/>
      <c r="KRH25" s="83"/>
      <c r="KRI25" s="83"/>
      <c r="KRJ25" s="83"/>
      <c r="KRK25" s="83"/>
      <c r="KRL25" s="83"/>
      <c r="KRM25" s="83"/>
      <c r="KRN25" s="83"/>
      <c r="KRO25" s="83"/>
      <c r="KRP25" s="83"/>
      <c r="KRQ25" s="83"/>
      <c r="KRR25" s="83"/>
      <c r="KRS25" s="83"/>
      <c r="KRT25" s="83"/>
      <c r="KRU25" s="83"/>
      <c r="KRV25" s="83"/>
      <c r="KRW25" s="83"/>
      <c r="KRX25" s="83"/>
      <c r="KRY25" s="83"/>
      <c r="KRZ25" s="83"/>
      <c r="KSA25" s="83"/>
      <c r="KSB25" s="83"/>
      <c r="KSC25" s="83"/>
      <c r="KSD25" s="83"/>
      <c r="KSE25" s="83"/>
      <c r="KSF25" s="83"/>
      <c r="KSG25" s="83"/>
      <c r="KSH25" s="83"/>
      <c r="KSI25" s="83"/>
      <c r="KSJ25" s="83"/>
      <c r="KSK25" s="83"/>
      <c r="KSL25" s="83"/>
      <c r="KSM25" s="83"/>
      <c r="KSN25" s="83"/>
      <c r="KSO25" s="83"/>
      <c r="KSP25" s="83"/>
      <c r="KSQ25" s="83"/>
      <c r="KSR25" s="83"/>
      <c r="KSS25" s="83"/>
      <c r="KST25" s="83"/>
      <c r="KSU25" s="83"/>
      <c r="KSV25" s="83"/>
      <c r="KSW25" s="83"/>
      <c r="KSX25" s="83"/>
      <c r="KSY25" s="83"/>
      <c r="KSZ25" s="83"/>
      <c r="KTA25" s="83"/>
      <c r="KTB25" s="83"/>
      <c r="KTC25" s="83"/>
      <c r="KTD25" s="83"/>
      <c r="KTE25" s="83"/>
      <c r="KTF25" s="83"/>
      <c r="KTG25" s="83"/>
      <c r="KTH25" s="83"/>
      <c r="KTI25" s="83"/>
      <c r="KTJ25" s="83"/>
      <c r="KTK25" s="83"/>
      <c r="KTL25" s="83"/>
      <c r="KTM25" s="83"/>
      <c r="KTN25" s="83"/>
      <c r="KTO25" s="83"/>
      <c r="KTP25" s="83"/>
      <c r="KTQ25" s="83"/>
      <c r="KTR25" s="83"/>
      <c r="KTS25" s="83"/>
      <c r="KTT25" s="83"/>
      <c r="KTU25" s="83"/>
      <c r="KTV25" s="83"/>
      <c r="KTW25" s="83"/>
      <c r="KTX25" s="83"/>
      <c r="KTY25" s="83"/>
      <c r="KTZ25" s="83"/>
      <c r="KUA25" s="83"/>
      <c r="KUB25" s="83"/>
      <c r="KUC25" s="83"/>
      <c r="KUD25" s="83"/>
      <c r="KUE25" s="83"/>
      <c r="KUF25" s="83"/>
      <c r="KUG25" s="83"/>
      <c r="KUH25" s="83"/>
      <c r="KUI25" s="83"/>
      <c r="KUJ25" s="83"/>
      <c r="KUK25" s="83"/>
      <c r="KUL25" s="83"/>
      <c r="KUM25" s="83"/>
      <c r="KUN25" s="83"/>
      <c r="KUO25" s="83"/>
      <c r="KUP25" s="83"/>
      <c r="KUQ25" s="83"/>
      <c r="KUR25" s="83"/>
      <c r="KUS25" s="83"/>
      <c r="KUT25" s="83"/>
      <c r="KUU25" s="83"/>
      <c r="KUV25" s="83"/>
      <c r="KUW25" s="83"/>
      <c r="KUX25" s="83"/>
      <c r="KUY25" s="83"/>
      <c r="KUZ25" s="83"/>
      <c r="KVA25" s="83"/>
      <c r="KVB25" s="83"/>
      <c r="KVC25" s="83"/>
      <c r="KVD25" s="83"/>
      <c r="KVE25" s="83"/>
      <c r="KVF25" s="83"/>
      <c r="KVG25" s="83"/>
      <c r="KVH25" s="83"/>
      <c r="KVI25" s="83"/>
      <c r="KVJ25" s="83"/>
      <c r="KVK25" s="83"/>
      <c r="KVL25" s="83"/>
      <c r="KVM25" s="83"/>
      <c r="KVN25" s="83"/>
      <c r="KVO25" s="83"/>
      <c r="KVP25" s="83"/>
      <c r="KVQ25" s="83"/>
      <c r="KVR25" s="83"/>
      <c r="KVS25" s="83"/>
      <c r="KVT25" s="83"/>
      <c r="KVU25" s="83"/>
      <c r="KVV25" s="83"/>
      <c r="KVW25" s="83"/>
      <c r="KVX25" s="83"/>
      <c r="KVY25" s="83"/>
      <c r="KVZ25" s="83"/>
      <c r="KWA25" s="83"/>
      <c r="KWB25" s="83"/>
      <c r="KWC25" s="83"/>
      <c r="KWD25" s="83"/>
      <c r="KWE25" s="83"/>
      <c r="KWF25" s="83"/>
      <c r="KWG25" s="83"/>
      <c r="KWH25" s="83"/>
      <c r="KWI25" s="83"/>
      <c r="KWJ25" s="83"/>
      <c r="KWK25" s="83"/>
      <c r="KWL25" s="83"/>
      <c r="KWM25" s="83"/>
      <c r="KWN25" s="83"/>
      <c r="KWO25" s="83"/>
      <c r="KWP25" s="83"/>
      <c r="KWQ25" s="83"/>
      <c r="KWR25" s="83"/>
      <c r="KWS25" s="83"/>
      <c r="KWT25" s="83"/>
      <c r="KWU25" s="83"/>
      <c r="KWV25" s="83"/>
      <c r="KWW25" s="83"/>
      <c r="KWX25" s="83"/>
      <c r="KWY25" s="83"/>
      <c r="KWZ25" s="83"/>
      <c r="KXA25" s="83"/>
      <c r="KXB25" s="83"/>
      <c r="KXC25" s="83"/>
      <c r="KXD25" s="83"/>
      <c r="KXE25" s="83"/>
      <c r="KXF25" s="83"/>
      <c r="KXG25" s="83"/>
      <c r="KXH25" s="83"/>
      <c r="KXI25" s="83"/>
      <c r="KXJ25" s="83"/>
      <c r="KXK25" s="83"/>
      <c r="KXL25" s="83"/>
      <c r="KXM25" s="83"/>
      <c r="KXN25" s="83"/>
      <c r="KXO25" s="83"/>
      <c r="KXP25" s="83"/>
      <c r="KXQ25" s="83"/>
      <c r="KXR25" s="83"/>
      <c r="KXS25" s="83"/>
      <c r="KXT25" s="83"/>
      <c r="KXU25" s="83"/>
      <c r="KXV25" s="83"/>
      <c r="KXW25" s="83"/>
      <c r="KXX25" s="83"/>
      <c r="KXY25" s="83"/>
      <c r="KXZ25" s="83"/>
      <c r="KYA25" s="83"/>
      <c r="KYB25" s="83"/>
      <c r="KYC25" s="83"/>
      <c r="KYD25" s="83"/>
      <c r="KYE25" s="83"/>
      <c r="KYF25" s="83"/>
      <c r="KYG25" s="83"/>
      <c r="KYH25" s="83"/>
      <c r="KYI25" s="83"/>
      <c r="KYJ25" s="83"/>
      <c r="KYK25" s="83"/>
      <c r="KYL25" s="83"/>
      <c r="KYM25" s="83"/>
      <c r="KYN25" s="83"/>
      <c r="KYO25" s="83"/>
      <c r="KYP25" s="83"/>
      <c r="KYQ25" s="83"/>
      <c r="KYR25" s="83"/>
      <c r="KYS25" s="83"/>
      <c r="KYT25" s="83"/>
      <c r="KYU25" s="83"/>
      <c r="KYV25" s="83"/>
      <c r="KYW25" s="83"/>
      <c r="KYX25" s="83"/>
      <c r="KYY25" s="83"/>
      <c r="KYZ25" s="83"/>
      <c r="KZA25" s="83"/>
      <c r="KZB25" s="83"/>
      <c r="KZC25" s="83"/>
      <c r="KZD25" s="83"/>
      <c r="KZE25" s="83"/>
      <c r="KZF25" s="83"/>
      <c r="KZG25" s="83"/>
      <c r="KZH25" s="83"/>
      <c r="KZI25" s="83"/>
      <c r="KZJ25" s="83"/>
      <c r="KZK25" s="83"/>
      <c r="KZL25" s="83"/>
      <c r="KZM25" s="83"/>
      <c r="KZN25" s="83"/>
      <c r="KZO25" s="83"/>
      <c r="KZP25" s="83"/>
      <c r="KZQ25" s="83"/>
      <c r="KZR25" s="83"/>
      <c r="KZS25" s="83"/>
      <c r="KZT25" s="83"/>
      <c r="KZU25" s="83"/>
      <c r="KZV25" s="83"/>
      <c r="KZW25" s="83"/>
      <c r="KZX25" s="83"/>
      <c r="KZY25" s="83"/>
      <c r="KZZ25" s="83"/>
      <c r="LAA25" s="83"/>
      <c r="LAB25" s="83"/>
      <c r="LAC25" s="83"/>
      <c r="LAD25" s="83"/>
      <c r="LAE25" s="83"/>
      <c r="LAF25" s="83"/>
      <c r="LAG25" s="83"/>
      <c r="LAH25" s="83"/>
      <c r="LAI25" s="83"/>
      <c r="LAJ25" s="83"/>
      <c r="LAK25" s="83"/>
      <c r="LAL25" s="83"/>
      <c r="LAM25" s="83"/>
      <c r="LAN25" s="83"/>
      <c r="LAO25" s="83"/>
      <c r="LAP25" s="83"/>
      <c r="LAQ25" s="83"/>
      <c r="LAR25" s="83"/>
      <c r="LAS25" s="83"/>
      <c r="LAT25" s="83"/>
      <c r="LAU25" s="83"/>
      <c r="LAV25" s="83"/>
      <c r="LAW25" s="83"/>
      <c r="LAX25" s="83"/>
      <c r="LAY25" s="83"/>
      <c r="LAZ25" s="83"/>
      <c r="LBA25" s="83"/>
      <c r="LBB25" s="83"/>
      <c r="LBC25" s="83"/>
      <c r="LBD25" s="83"/>
      <c r="LBE25" s="83"/>
      <c r="LBF25" s="83"/>
      <c r="LBG25" s="83"/>
      <c r="LBH25" s="83"/>
      <c r="LBI25" s="83"/>
      <c r="LBJ25" s="83"/>
      <c r="LBK25" s="83"/>
      <c r="LBL25" s="83"/>
      <c r="LBM25" s="83"/>
      <c r="LBN25" s="83"/>
      <c r="LBO25" s="83"/>
      <c r="LBP25" s="83"/>
      <c r="LBQ25" s="83"/>
      <c r="LBR25" s="83"/>
      <c r="LBS25" s="83"/>
      <c r="LBT25" s="83"/>
      <c r="LBU25" s="83"/>
      <c r="LBV25" s="83"/>
      <c r="LBW25" s="83"/>
      <c r="LBX25" s="83"/>
      <c r="LBY25" s="83"/>
      <c r="LBZ25" s="83"/>
      <c r="LCA25" s="83"/>
      <c r="LCB25" s="83"/>
      <c r="LCC25" s="83"/>
      <c r="LCD25" s="83"/>
      <c r="LCE25" s="83"/>
      <c r="LCF25" s="83"/>
      <c r="LCG25" s="83"/>
      <c r="LCH25" s="83"/>
      <c r="LCI25" s="83"/>
      <c r="LCJ25" s="83"/>
      <c r="LCK25" s="83"/>
      <c r="LCL25" s="83"/>
      <c r="LCM25" s="83"/>
      <c r="LCN25" s="83"/>
      <c r="LCO25" s="83"/>
      <c r="LCP25" s="83"/>
      <c r="LCQ25" s="83"/>
      <c r="LCR25" s="83"/>
      <c r="LCS25" s="83"/>
      <c r="LCT25" s="83"/>
      <c r="LCU25" s="83"/>
      <c r="LCV25" s="83"/>
      <c r="LCW25" s="83"/>
      <c r="LCX25" s="83"/>
      <c r="LCY25" s="83"/>
      <c r="LCZ25" s="83"/>
      <c r="LDA25" s="83"/>
      <c r="LDB25" s="83"/>
      <c r="LDC25" s="83"/>
      <c r="LDD25" s="83"/>
      <c r="LDE25" s="83"/>
      <c r="LDF25" s="83"/>
      <c r="LDG25" s="83"/>
      <c r="LDH25" s="83"/>
      <c r="LDI25" s="83"/>
      <c r="LDJ25" s="83"/>
      <c r="LDK25" s="83"/>
      <c r="LDL25" s="83"/>
      <c r="LDM25" s="83"/>
      <c r="LDN25" s="83"/>
      <c r="LDO25" s="83"/>
      <c r="LDP25" s="83"/>
      <c r="LDQ25" s="83"/>
      <c r="LDR25" s="83"/>
      <c r="LDS25" s="83"/>
      <c r="LDT25" s="83"/>
      <c r="LDU25" s="83"/>
      <c r="LDV25" s="83"/>
      <c r="LDW25" s="83"/>
      <c r="LDX25" s="83"/>
      <c r="LDY25" s="83"/>
      <c r="LDZ25" s="83"/>
      <c r="LEA25" s="83"/>
      <c r="LEB25" s="83"/>
      <c r="LEC25" s="83"/>
      <c r="LED25" s="83"/>
      <c r="LEE25" s="83"/>
      <c r="LEF25" s="83"/>
      <c r="LEG25" s="83"/>
      <c r="LEH25" s="83"/>
      <c r="LEI25" s="83"/>
      <c r="LEJ25" s="83"/>
      <c r="LEK25" s="83"/>
      <c r="LEL25" s="83"/>
      <c r="LEM25" s="83"/>
      <c r="LEN25" s="83"/>
      <c r="LEO25" s="83"/>
      <c r="LEP25" s="83"/>
      <c r="LEQ25" s="83"/>
      <c r="LER25" s="83"/>
      <c r="LES25" s="83"/>
      <c r="LET25" s="83"/>
      <c r="LEU25" s="83"/>
      <c r="LEV25" s="83"/>
      <c r="LEW25" s="83"/>
      <c r="LEX25" s="83"/>
      <c r="LEY25" s="83"/>
      <c r="LEZ25" s="83"/>
      <c r="LFA25" s="83"/>
      <c r="LFB25" s="83"/>
      <c r="LFC25" s="83"/>
      <c r="LFD25" s="83"/>
      <c r="LFE25" s="83"/>
      <c r="LFF25" s="83"/>
      <c r="LFG25" s="83"/>
      <c r="LFH25" s="83"/>
      <c r="LFI25" s="83"/>
      <c r="LFJ25" s="83"/>
      <c r="LFK25" s="83"/>
      <c r="LFL25" s="83"/>
      <c r="LFM25" s="83"/>
      <c r="LFN25" s="83"/>
      <c r="LFO25" s="83"/>
      <c r="LFP25" s="83"/>
      <c r="LFQ25" s="83"/>
      <c r="LFR25" s="83"/>
      <c r="LFS25" s="83"/>
      <c r="LFT25" s="83"/>
      <c r="LFU25" s="83"/>
      <c r="LFV25" s="83"/>
      <c r="LFW25" s="83"/>
      <c r="LFX25" s="83"/>
      <c r="LFY25" s="83"/>
      <c r="LFZ25" s="83"/>
      <c r="LGA25" s="83"/>
      <c r="LGB25" s="83"/>
      <c r="LGC25" s="83"/>
      <c r="LGD25" s="83"/>
      <c r="LGE25" s="83"/>
      <c r="LGF25" s="83"/>
      <c r="LGG25" s="83"/>
      <c r="LGH25" s="83"/>
      <c r="LGI25" s="83"/>
      <c r="LGJ25" s="83"/>
      <c r="LGK25" s="83"/>
      <c r="LGL25" s="83"/>
      <c r="LGM25" s="83"/>
      <c r="LGN25" s="83"/>
      <c r="LGO25" s="83"/>
      <c r="LGP25" s="83"/>
      <c r="LGQ25" s="83"/>
      <c r="LGR25" s="83"/>
      <c r="LGS25" s="83"/>
      <c r="LGT25" s="83"/>
      <c r="LGU25" s="83"/>
      <c r="LGV25" s="83"/>
      <c r="LGW25" s="83"/>
      <c r="LGX25" s="83"/>
      <c r="LGY25" s="83"/>
      <c r="LGZ25" s="83"/>
      <c r="LHA25" s="83"/>
      <c r="LHB25" s="83"/>
      <c r="LHC25" s="83"/>
      <c r="LHD25" s="83"/>
      <c r="LHE25" s="83"/>
      <c r="LHF25" s="83"/>
      <c r="LHG25" s="83"/>
      <c r="LHH25" s="83"/>
      <c r="LHI25" s="83"/>
      <c r="LHJ25" s="83"/>
      <c r="LHK25" s="83"/>
      <c r="LHL25" s="83"/>
      <c r="LHM25" s="83"/>
      <c r="LHN25" s="83"/>
      <c r="LHO25" s="83"/>
      <c r="LHP25" s="83"/>
      <c r="LHQ25" s="83"/>
      <c r="LHR25" s="83"/>
      <c r="LHS25" s="83"/>
      <c r="LHT25" s="83"/>
      <c r="LHU25" s="83"/>
      <c r="LHV25" s="83"/>
      <c r="LHW25" s="83"/>
      <c r="LHX25" s="83"/>
      <c r="LHY25" s="83"/>
      <c r="LHZ25" s="83"/>
      <c r="LIA25" s="83"/>
      <c r="LIB25" s="83"/>
      <c r="LIC25" s="83"/>
      <c r="LID25" s="83"/>
      <c r="LIE25" s="83"/>
      <c r="LIF25" s="83"/>
      <c r="LIG25" s="83"/>
      <c r="LIH25" s="83"/>
      <c r="LII25" s="83"/>
      <c r="LIJ25" s="83"/>
      <c r="LIK25" s="83"/>
      <c r="LIL25" s="83"/>
      <c r="LIM25" s="83"/>
      <c r="LIN25" s="83"/>
      <c r="LIO25" s="83"/>
      <c r="LIP25" s="83"/>
      <c r="LIQ25" s="83"/>
      <c r="LIR25" s="83"/>
      <c r="LIS25" s="83"/>
      <c r="LIT25" s="83"/>
      <c r="LIU25" s="83"/>
      <c r="LIV25" s="83"/>
      <c r="LIW25" s="83"/>
      <c r="LIX25" s="83"/>
      <c r="LIY25" s="83"/>
      <c r="LIZ25" s="83"/>
      <c r="LJA25" s="83"/>
      <c r="LJB25" s="83"/>
      <c r="LJC25" s="83"/>
      <c r="LJD25" s="83"/>
      <c r="LJE25" s="83"/>
      <c r="LJF25" s="83"/>
      <c r="LJG25" s="83"/>
      <c r="LJH25" s="83"/>
      <c r="LJI25" s="83"/>
      <c r="LJJ25" s="83"/>
      <c r="LJK25" s="83"/>
      <c r="LJL25" s="83"/>
      <c r="LJM25" s="83"/>
      <c r="LJN25" s="83"/>
      <c r="LJO25" s="83"/>
      <c r="LJP25" s="83"/>
      <c r="LJQ25" s="83"/>
      <c r="LJR25" s="83"/>
      <c r="LJS25" s="83"/>
      <c r="LJT25" s="83"/>
      <c r="LJU25" s="83"/>
      <c r="LJV25" s="83"/>
      <c r="LJW25" s="83"/>
      <c r="LJX25" s="83"/>
      <c r="LJY25" s="83"/>
      <c r="LJZ25" s="83"/>
      <c r="LKA25" s="83"/>
      <c r="LKB25" s="83"/>
      <c r="LKC25" s="83"/>
      <c r="LKD25" s="83"/>
      <c r="LKE25" s="83"/>
      <c r="LKF25" s="83"/>
      <c r="LKG25" s="83"/>
      <c r="LKH25" s="83"/>
      <c r="LKI25" s="83"/>
      <c r="LKJ25" s="83"/>
      <c r="LKK25" s="83"/>
      <c r="LKL25" s="83"/>
      <c r="LKM25" s="83"/>
      <c r="LKN25" s="83"/>
      <c r="LKO25" s="83"/>
      <c r="LKP25" s="83"/>
      <c r="LKQ25" s="83"/>
      <c r="LKR25" s="83"/>
      <c r="LKS25" s="83"/>
      <c r="LKT25" s="83"/>
      <c r="LKU25" s="83"/>
      <c r="LKV25" s="83"/>
      <c r="LKW25" s="83"/>
      <c r="LKX25" s="83"/>
      <c r="LKY25" s="83"/>
      <c r="LKZ25" s="83"/>
      <c r="LLA25" s="83"/>
      <c r="LLB25" s="83"/>
      <c r="LLC25" s="83"/>
      <c r="LLD25" s="83"/>
      <c r="LLE25" s="83"/>
      <c r="LLF25" s="83"/>
      <c r="LLG25" s="83"/>
      <c r="LLH25" s="83"/>
      <c r="LLI25" s="83"/>
      <c r="LLJ25" s="83"/>
      <c r="LLK25" s="83"/>
      <c r="LLL25" s="83"/>
      <c r="LLM25" s="83"/>
      <c r="LLN25" s="83"/>
      <c r="LLO25" s="83"/>
      <c r="LLP25" s="83"/>
      <c r="LLQ25" s="83"/>
      <c r="LLR25" s="83"/>
      <c r="LLS25" s="83"/>
      <c r="LLT25" s="83"/>
      <c r="LLU25" s="83"/>
      <c r="LLV25" s="83"/>
      <c r="LLW25" s="83"/>
      <c r="LLX25" s="83"/>
      <c r="LLY25" s="83"/>
      <c r="LLZ25" s="83"/>
      <c r="LMA25" s="83"/>
      <c r="LMB25" s="83"/>
      <c r="LMC25" s="83"/>
      <c r="LMD25" s="83"/>
      <c r="LME25" s="83"/>
      <c r="LMF25" s="83"/>
      <c r="LMG25" s="83"/>
      <c r="LMH25" s="83"/>
      <c r="LMI25" s="83"/>
      <c r="LMJ25" s="83"/>
      <c r="LMK25" s="83"/>
      <c r="LML25" s="83"/>
      <c r="LMM25" s="83"/>
      <c r="LMN25" s="83"/>
      <c r="LMO25" s="83"/>
      <c r="LMP25" s="83"/>
      <c r="LMQ25" s="83"/>
      <c r="LMR25" s="83"/>
      <c r="LMS25" s="83"/>
      <c r="LMT25" s="83"/>
      <c r="LMU25" s="83"/>
      <c r="LMV25" s="83"/>
      <c r="LMW25" s="83"/>
      <c r="LMX25" s="83"/>
      <c r="LMY25" s="83"/>
      <c r="LMZ25" s="83"/>
      <c r="LNA25" s="83"/>
      <c r="LNB25" s="83"/>
      <c r="LNC25" s="83"/>
      <c r="LND25" s="83"/>
      <c r="LNE25" s="83"/>
      <c r="LNF25" s="83"/>
      <c r="LNG25" s="83"/>
      <c r="LNH25" s="83"/>
      <c r="LNI25" s="83"/>
      <c r="LNJ25" s="83"/>
      <c r="LNK25" s="83"/>
      <c r="LNL25" s="83"/>
      <c r="LNM25" s="83"/>
      <c r="LNN25" s="83"/>
      <c r="LNO25" s="83"/>
      <c r="LNP25" s="83"/>
      <c r="LNQ25" s="83"/>
      <c r="LNR25" s="83"/>
      <c r="LNS25" s="83"/>
      <c r="LNT25" s="83"/>
      <c r="LNU25" s="83"/>
      <c r="LNV25" s="83"/>
      <c r="LNW25" s="83"/>
      <c r="LNX25" s="83"/>
      <c r="LNY25" s="83"/>
      <c r="LNZ25" s="83"/>
      <c r="LOA25" s="83"/>
      <c r="LOB25" s="83"/>
      <c r="LOC25" s="83"/>
      <c r="LOD25" s="83"/>
      <c r="LOE25" s="83"/>
      <c r="LOF25" s="83"/>
      <c r="LOG25" s="83"/>
      <c r="LOH25" s="83"/>
      <c r="LOI25" s="83"/>
      <c r="LOJ25" s="83"/>
      <c r="LOK25" s="83"/>
      <c r="LOL25" s="83"/>
      <c r="LOM25" s="83"/>
      <c r="LON25" s="83"/>
      <c r="LOO25" s="83"/>
      <c r="LOP25" s="83"/>
      <c r="LOQ25" s="83"/>
      <c r="LOR25" s="83"/>
      <c r="LOS25" s="83"/>
      <c r="LOT25" s="83"/>
      <c r="LOU25" s="83"/>
      <c r="LOV25" s="83"/>
      <c r="LOW25" s="83"/>
      <c r="LOX25" s="83"/>
      <c r="LOY25" s="83"/>
      <c r="LOZ25" s="83"/>
      <c r="LPA25" s="83"/>
      <c r="LPB25" s="83"/>
      <c r="LPC25" s="83"/>
      <c r="LPD25" s="83"/>
      <c r="LPE25" s="83"/>
      <c r="LPF25" s="83"/>
      <c r="LPG25" s="83"/>
      <c r="LPH25" s="83"/>
      <c r="LPI25" s="83"/>
      <c r="LPJ25" s="83"/>
      <c r="LPK25" s="83"/>
      <c r="LPL25" s="83"/>
      <c r="LPM25" s="83"/>
      <c r="LPN25" s="83"/>
      <c r="LPO25" s="83"/>
      <c r="LPP25" s="83"/>
      <c r="LPQ25" s="83"/>
      <c r="LPR25" s="83"/>
      <c r="LPS25" s="83"/>
      <c r="LPT25" s="83"/>
      <c r="LPU25" s="83"/>
      <c r="LPV25" s="83"/>
      <c r="LPW25" s="83"/>
      <c r="LPX25" s="83"/>
      <c r="LPY25" s="83"/>
      <c r="LPZ25" s="83"/>
      <c r="LQA25" s="83"/>
      <c r="LQB25" s="83"/>
      <c r="LQC25" s="83"/>
      <c r="LQD25" s="83"/>
      <c r="LQE25" s="83"/>
      <c r="LQF25" s="83"/>
      <c r="LQG25" s="83"/>
      <c r="LQH25" s="83"/>
      <c r="LQI25" s="83"/>
      <c r="LQJ25" s="83"/>
      <c r="LQK25" s="83"/>
      <c r="LQL25" s="83"/>
      <c r="LQM25" s="83"/>
      <c r="LQN25" s="83"/>
      <c r="LQO25" s="83"/>
      <c r="LQP25" s="83"/>
      <c r="LQQ25" s="83"/>
      <c r="LQR25" s="83"/>
      <c r="LQS25" s="83"/>
      <c r="LQT25" s="83"/>
      <c r="LQU25" s="83"/>
      <c r="LQV25" s="83"/>
      <c r="LQW25" s="83"/>
      <c r="LQX25" s="83"/>
      <c r="LQY25" s="83"/>
      <c r="LQZ25" s="83"/>
      <c r="LRA25" s="83"/>
      <c r="LRB25" s="83"/>
      <c r="LRC25" s="83"/>
      <c r="LRD25" s="83"/>
      <c r="LRE25" s="83"/>
      <c r="LRF25" s="83"/>
      <c r="LRG25" s="83"/>
      <c r="LRH25" s="83"/>
      <c r="LRI25" s="83"/>
      <c r="LRJ25" s="83"/>
      <c r="LRK25" s="83"/>
      <c r="LRL25" s="83"/>
      <c r="LRM25" s="83"/>
      <c r="LRN25" s="83"/>
      <c r="LRO25" s="83"/>
      <c r="LRP25" s="83"/>
      <c r="LRQ25" s="83"/>
      <c r="LRR25" s="83"/>
      <c r="LRS25" s="83"/>
      <c r="LRT25" s="83"/>
      <c r="LRU25" s="83"/>
      <c r="LRV25" s="83"/>
      <c r="LRW25" s="83"/>
      <c r="LRX25" s="83"/>
      <c r="LRY25" s="83"/>
      <c r="LRZ25" s="83"/>
      <c r="LSA25" s="83"/>
      <c r="LSB25" s="83"/>
      <c r="LSC25" s="83"/>
      <c r="LSD25" s="83"/>
      <c r="LSE25" s="83"/>
      <c r="LSF25" s="83"/>
      <c r="LSG25" s="83"/>
      <c r="LSH25" s="83"/>
      <c r="LSI25" s="83"/>
      <c r="LSJ25" s="83"/>
      <c r="LSK25" s="83"/>
      <c r="LSL25" s="83"/>
      <c r="LSM25" s="83"/>
      <c r="LSN25" s="83"/>
      <c r="LSO25" s="83"/>
      <c r="LSP25" s="83"/>
      <c r="LSQ25" s="83"/>
      <c r="LSR25" s="83"/>
      <c r="LSS25" s="83"/>
      <c r="LST25" s="83"/>
      <c r="LSU25" s="83"/>
      <c r="LSV25" s="83"/>
      <c r="LSW25" s="83"/>
      <c r="LSX25" s="83"/>
      <c r="LSY25" s="83"/>
      <c r="LSZ25" s="83"/>
      <c r="LTA25" s="83"/>
      <c r="LTB25" s="83"/>
      <c r="LTC25" s="83"/>
      <c r="LTD25" s="83"/>
      <c r="LTE25" s="83"/>
      <c r="LTF25" s="83"/>
      <c r="LTG25" s="83"/>
      <c r="LTH25" s="83"/>
      <c r="LTI25" s="83"/>
      <c r="LTJ25" s="83"/>
      <c r="LTK25" s="83"/>
      <c r="LTL25" s="83"/>
      <c r="LTM25" s="83"/>
      <c r="LTN25" s="83"/>
      <c r="LTO25" s="83"/>
      <c r="LTP25" s="83"/>
      <c r="LTQ25" s="83"/>
      <c r="LTR25" s="83"/>
      <c r="LTS25" s="83"/>
      <c r="LTT25" s="83"/>
      <c r="LTU25" s="83"/>
      <c r="LTV25" s="83"/>
      <c r="LTW25" s="83"/>
      <c r="LTX25" s="83"/>
      <c r="LTY25" s="83"/>
      <c r="LTZ25" s="83"/>
      <c r="LUA25" s="83"/>
      <c r="LUB25" s="83"/>
      <c r="LUC25" s="83"/>
      <c r="LUD25" s="83"/>
      <c r="LUE25" s="83"/>
      <c r="LUF25" s="83"/>
      <c r="LUG25" s="83"/>
      <c r="LUH25" s="83"/>
      <c r="LUI25" s="83"/>
      <c r="LUJ25" s="83"/>
      <c r="LUK25" s="83"/>
      <c r="LUL25" s="83"/>
      <c r="LUM25" s="83"/>
      <c r="LUN25" s="83"/>
      <c r="LUO25" s="83"/>
      <c r="LUP25" s="83"/>
      <c r="LUQ25" s="83"/>
      <c r="LUR25" s="83"/>
      <c r="LUS25" s="83"/>
      <c r="LUT25" s="83"/>
      <c r="LUU25" s="83"/>
      <c r="LUV25" s="83"/>
      <c r="LUW25" s="83"/>
      <c r="LUX25" s="83"/>
      <c r="LUY25" s="83"/>
      <c r="LUZ25" s="83"/>
      <c r="LVA25" s="83"/>
      <c r="LVB25" s="83"/>
      <c r="LVC25" s="83"/>
      <c r="LVD25" s="83"/>
      <c r="LVE25" s="83"/>
      <c r="LVF25" s="83"/>
      <c r="LVG25" s="83"/>
      <c r="LVH25" s="83"/>
      <c r="LVI25" s="83"/>
      <c r="LVJ25" s="83"/>
      <c r="LVK25" s="83"/>
      <c r="LVL25" s="83"/>
      <c r="LVM25" s="83"/>
      <c r="LVN25" s="83"/>
      <c r="LVO25" s="83"/>
      <c r="LVP25" s="83"/>
      <c r="LVQ25" s="83"/>
      <c r="LVR25" s="83"/>
      <c r="LVS25" s="83"/>
      <c r="LVT25" s="83"/>
      <c r="LVU25" s="83"/>
      <c r="LVV25" s="83"/>
      <c r="LVW25" s="83"/>
      <c r="LVX25" s="83"/>
      <c r="LVY25" s="83"/>
      <c r="LVZ25" s="83"/>
      <c r="LWA25" s="83"/>
      <c r="LWB25" s="83"/>
      <c r="LWC25" s="83"/>
      <c r="LWD25" s="83"/>
      <c r="LWE25" s="83"/>
      <c r="LWF25" s="83"/>
      <c r="LWG25" s="83"/>
      <c r="LWH25" s="83"/>
      <c r="LWI25" s="83"/>
      <c r="LWJ25" s="83"/>
      <c r="LWK25" s="83"/>
      <c r="LWL25" s="83"/>
      <c r="LWM25" s="83"/>
      <c r="LWN25" s="83"/>
      <c r="LWO25" s="83"/>
      <c r="LWP25" s="83"/>
      <c r="LWQ25" s="83"/>
      <c r="LWR25" s="83"/>
      <c r="LWS25" s="83"/>
      <c r="LWT25" s="83"/>
      <c r="LWU25" s="83"/>
      <c r="LWV25" s="83"/>
      <c r="LWW25" s="83"/>
      <c r="LWX25" s="83"/>
      <c r="LWY25" s="83"/>
      <c r="LWZ25" s="83"/>
      <c r="LXA25" s="83"/>
      <c r="LXB25" s="83"/>
      <c r="LXC25" s="83"/>
      <c r="LXD25" s="83"/>
      <c r="LXE25" s="83"/>
      <c r="LXF25" s="83"/>
      <c r="LXG25" s="83"/>
      <c r="LXH25" s="83"/>
      <c r="LXI25" s="83"/>
      <c r="LXJ25" s="83"/>
      <c r="LXK25" s="83"/>
      <c r="LXL25" s="83"/>
      <c r="LXM25" s="83"/>
      <c r="LXN25" s="83"/>
      <c r="LXO25" s="83"/>
      <c r="LXP25" s="83"/>
      <c r="LXQ25" s="83"/>
      <c r="LXR25" s="83"/>
      <c r="LXS25" s="83"/>
      <c r="LXT25" s="83"/>
      <c r="LXU25" s="83"/>
      <c r="LXV25" s="83"/>
      <c r="LXW25" s="83"/>
      <c r="LXX25" s="83"/>
      <c r="LXY25" s="83"/>
      <c r="LXZ25" s="83"/>
      <c r="LYA25" s="83"/>
      <c r="LYB25" s="83"/>
      <c r="LYC25" s="83"/>
      <c r="LYD25" s="83"/>
      <c r="LYE25" s="83"/>
      <c r="LYF25" s="83"/>
      <c r="LYG25" s="83"/>
      <c r="LYH25" s="83"/>
      <c r="LYI25" s="83"/>
      <c r="LYJ25" s="83"/>
      <c r="LYK25" s="83"/>
      <c r="LYL25" s="83"/>
      <c r="LYM25" s="83"/>
      <c r="LYN25" s="83"/>
      <c r="LYO25" s="83"/>
      <c r="LYP25" s="83"/>
      <c r="LYQ25" s="83"/>
      <c r="LYR25" s="83"/>
      <c r="LYS25" s="83"/>
      <c r="LYT25" s="83"/>
      <c r="LYU25" s="83"/>
      <c r="LYV25" s="83"/>
      <c r="LYW25" s="83"/>
      <c r="LYX25" s="83"/>
      <c r="LYY25" s="83"/>
      <c r="LYZ25" s="83"/>
      <c r="LZA25" s="83"/>
      <c r="LZB25" s="83"/>
      <c r="LZC25" s="83"/>
      <c r="LZD25" s="83"/>
      <c r="LZE25" s="83"/>
      <c r="LZF25" s="83"/>
      <c r="LZG25" s="83"/>
      <c r="LZH25" s="83"/>
      <c r="LZI25" s="83"/>
      <c r="LZJ25" s="83"/>
      <c r="LZK25" s="83"/>
      <c r="LZL25" s="83"/>
      <c r="LZM25" s="83"/>
      <c r="LZN25" s="83"/>
      <c r="LZO25" s="83"/>
      <c r="LZP25" s="83"/>
      <c r="LZQ25" s="83"/>
      <c r="LZR25" s="83"/>
      <c r="LZS25" s="83"/>
      <c r="LZT25" s="83"/>
      <c r="LZU25" s="83"/>
      <c r="LZV25" s="83"/>
      <c r="LZW25" s="83"/>
      <c r="LZX25" s="83"/>
      <c r="LZY25" s="83"/>
      <c r="LZZ25" s="83"/>
      <c r="MAA25" s="83"/>
      <c r="MAB25" s="83"/>
      <c r="MAC25" s="83"/>
      <c r="MAD25" s="83"/>
      <c r="MAE25" s="83"/>
      <c r="MAF25" s="83"/>
      <c r="MAG25" s="83"/>
      <c r="MAH25" s="83"/>
      <c r="MAI25" s="83"/>
      <c r="MAJ25" s="83"/>
      <c r="MAK25" s="83"/>
      <c r="MAL25" s="83"/>
      <c r="MAM25" s="83"/>
      <c r="MAN25" s="83"/>
      <c r="MAO25" s="83"/>
      <c r="MAP25" s="83"/>
      <c r="MAQ25" s="83"/>
      <c r="MAR25" s="83"/>
      <c r="MAS25" s="83"/>
      <c r="MAT25" s="83"/>
      <c r="MAU25" s="83"/>
      <c r="MAV25" s="83"/>
      <c r="MAW25" s="83"/>
      <c r="MAX25" s="83"/>
      <c r="MAY25" s="83"/>
      <c r="MAZ25" s="83"/>
      <c r="MBA25" s="83"/>
      <c r="MBB25" s="83"/>
      <c r="MBC25" s="83"/>
      <c r="MBD25" s="83"/>
      <c r="MBE25" s="83"/>
      <c r="MBF25" s="83"/>
      <c r="MBG25" s="83"/>
      <c r="MBH25" s="83"/>
      <c r="MBI25" s="83"/>
      <c r="MBJ25" s="83"/>
      <c r="MBK25" s="83"/>
      <c r="MBL25" s="83"/>
      <c r="MBM25" s="83"/>
      <c r="MBN25" s="83"/>
      <c r="MBO25" s="83"/>
      <c r="MBP25" s="83"/>
      <c r="MBQ25" s="83"/>
      <c r="MBR25" s="83"/>
      <c r="MBS25" s="83"/>
      <c r="MBT25" s="83"/>
      <c r="MBU25" s="83"/>
      <c r="MBV25" s="83"/>
      <c r="MBW25" s="83"/>
      <c r="MBX25" s="83"/>
      <c r="MBY25" s="83"/>
      <c r="MBZ25" s="83"/>
      <c r="MCA25" s="83"/>
      <c r="MCB25" s="83"/>
      <c r="MCC25" s="83"/>
      <c r="MCD25" s="83"/>
      <c r="MCE25" s="83"/>
      <c r="MCF25" s="83"/>
      <c r="MCG25" s="83"/>
      <c r="MCH25" s="83"/>
      <c r="MCI25" s="83"/>
      <c r="MCJ25" s="83"/>
      <c r="MCK25" s="83"/>
      <c r="MCL25" s="83"/>
      <c r="MCM25" s="83"/>
      <c r="MCN25" s="83"/>
      <c r="MCO25" s="83"/>
      <c r="MCP25" s="83"/>
      <c r="MCQ25" s="83"/>
      <c r="MCR25" s="83"/>
      <c r="MCS25" s="83"/>
      <c r="MCT25" s="83"/>
      <c r="MCU25" s="83"/>
      <c r="MCV25" s="83"/>
      <c r="MCW25" s="83"/>
      <c r="MCX25" s="83"/>
      <c r="MCY25" s="83"/>
      <c r="MCZ25" s="83"/>
      <c r="MDA25" s="83"/>
      <c r="MDB25" s="83"/>
      <c r="MDC25" s="83"/>
      <c r="MDD25" s="83"/>
      <c r="MDE25" s="83"/>
      <c r="MDF25" s="83"/>
      <c r="MDG25" s="83"/>
      <c r="MDH25" s="83"/>
      <c r="MDI25" s="83"/>
      <c r="MDJ25" s="83"/>
      <c r="MDK25" s="83"/>
      <c r="MDL25" s="83"/>
      <c r="MDM25" s="83"/>
      <c r="MDN25" s="83"/>
      <c r="MDO25" s="83"/>
      <c r="MDP25" s="83"/>
      <c r="MDQ25" s="83"/>
      <c r="MDR25" s="83"/>
      <c r="MDS25" s="83"/>
      <c r="MDT25" s="83"/>
      <c r="MDU25" s="83"/>
      <c r="MDV25" s="83"/>
      <c r="MDW25" s="83"/>
      <c r="MDX25" s="83"/>
      <c r="MDY25" s="83"/>
      <c r="MDZ25" s="83"/>
      <c r="MEA25" s="83"/>
      <c r="MEB25" s="83"/>
      <c r="MEC25" s="83"/>
      <c r="MED25" s="83"/>
      <c r="MEE25" s="83"/>
      <c r="MEF25" s="83"/>
      <c r="MEG25" s="83"/>
      <c r="MEH25" s="83"/>
      <c r="MEI25" s="83"/>
      <c r="MEJ25" s="83"/>
      <c r="MEK25" s="83"/>
      <c r="MEL25" s="83"/>
      <c r="MEM25" s="83"/>
      <c r="MEN25" s="83"/>
      <c r="MEO25" s="83"/>
      <c r="MEP25" s="83"/>
      <c r="MEQ25" s="83"/>
      <c r="MER25" s="83"/>
      <c r="MES25" s="83"/>
      <c r="MET25" s="83"/>
      <c r="MEU25" s="83"/>
      <c r="MEV25" s="83"/>
      <c r="MEW25" s="83"/>
      <c r="MEX25" s="83"/>
      <c r="MEY25" s="83"/>
      <c r="MEZ25" s="83"/>
      <c r="MFA25" s="83"/>
      <c r="MFB25" s="83"/>
      <c r="MFC25" s="83"/>
      <c r="MFD25" s="83"/>
      <c r="MFE25" s="83"/>
      <c r="MFF25" s="83"/>
      <c r="MFG25" s="83"/>
      <c r="MFH25" s="83"/>
      <c r="MFI25" s="83"/>
      <c r="MFJ25" s="83"/>
      <c r="MFK25" s="83"/>
      <c r="MFL25" s="83"/>
      <c r="MFM25" s="83"/>
      <c r="MFN25" s="83"/>
      <c r="MFO25" s="83"/>
      <c r="MFP25" s="83"/>
      <c r="MFQ25" s="83"/>
      <c r="MFR25" s="83"/>
      <c r="MFS25" s="83"/>
      <c r="MFT25" s="83"/>
      <c r="MFU25" s="83"/>
      <c r="MFV25" s="83"/>
      <c r="MFW25" s="83"/>
      <c r="MFX25" s="83"/>
      <c r="MFY25" s="83"/>
      <c r="MFZ25" s="83"/>
      <c r="MGA25" s="83"/>
      <c r="MGB25" s="83"/>
      <c r="MGC25" s="83"/>
      <c r="MGD25" s="83"/>
      <c r="MGE25" s="83"/>
      <c r="MGF25" s="83"/>
      <c r="MGG25" s="83"/>
      <c r="MGH25" s="83"/>
      <c r="MGI25" s="83"/>
      <c r="MGJ25" s="83"/>
      <c r="MGK25" s="83"/>
      <c r="MGL25" s="83"/>
      <c r="MGM25" s="83"/>
      <c r="MGN25" s="83"/>
      <c r="MGO25" s="83"/>
      <c r="MGP25" s="83"/>
      <c r="MGQ25" s="83"/>
      <c r="MGR25" s="83"/>
      <c r="MGS25" s="83"/>
      <c r="MGT25" s="83"/>
      <c r="MGU25" s="83"/>
      <c r="MGV25" s="83"/>
      <c r="MGW25" s="83"/>
      <c r="MGX25" s="83"/>
      <c r="MGY25" s="83"/>
      <c r="MGZ25" s="83"/>
      <c r="MHA25" s="83"/>
      <c r="MHB25" s="83"/>
      <c r="MHC25" s="83"/>
      <c r="MHD25" s="83"/>
      <c r="MHE25" s="83"/>
      <c r="MHF25" s="83"/>
      <c r="MHG25" s="83"/>
      <c r="MHH25" s="83"/>
      <c r="MHI25" s="83"/>
      <c r="MHJ25" s="83"/>
      <c r="MHK25" s="83"/>
      <c r="MHL25" s="83"/>
      <c r="MHM25" s="83"/>
      <c r="MHN25" s="83"/>
      <c r="MHO25" s="83"/>
      <c r="MHP25" s="83"/>
      <c r="MHQ25" s="83"/>
      <c r="MHR25" s="83"/>
      <c r="MHS25" s="83"/>
      <c r="MHT25" s="83"/>
      <c r="MHU25" s="83"/>
      <c r="MHV25" s="83"/>
      <c r="MHW25" s="83"/>
      <c r="MHX25" s="83"/>
      <c r="MHY25" s="83"/>
      <c r="MHZ25" s="83"/>
      <c r="MIA25" s="83"/>
      <c r="MIB25" s="83"/>
      <c r="MIC25" s="83"/>
      <c r="MID25" s="83"/>
      <c r="MIE25" s="83"/>
      <c r="MIF25" s="83"/>
      <c r="MIG25" s="83"/>
      <c r="MIH25" s="83"/>
      <c r="MII25" s="83"/>
      <c r="MIJ25" s="83"/>
      <c r="MIK25" s="83"/>
      <c r="MIL25" s="83"/>
      <c r="MIM25" s="83"/>
      <c r="MIN25" s="83"/>
      <c r="MIO25" s="83"/>
      <c r="MIP25" s="83"/>
      <c r="MIQ25" s="83"/>
      <c r="MIR25" s="83"/>
      <c r="MIS25" s="83"/>
      <c r="MIT25" s="83"/>
      <c r="MIU25" s="83"/>
      <c r="MIV25" s="83"/>
      <c r="MIW25" s="83"/>
      <c r="MIX25" s="83"/>
      <c r="MIY25" s="83"/>
      <c r="MIZ25" s="83"/>
      <c r="MJA25" s="83"/>
      <c r="MJB25" s="83"/>
      <c r="MJC25" s="83"/>
      <c r="MJD25" s="83"/>
      <c r="MJE25" s="83"/>
      <c r="MJF25" s="83"/>
      <c r="MJG25" s="83"/>
      <c r="MJH25" s="83"/>
      <c r="MJI25" s="83"/>
      <c r="MJJ25" s="83"/>
      <c r="MJK25" s="83"/>
      <c r="MJL25" s="83"/>
      <c r="MJM25" s="83"/>
      <c r="MJN25" s="83"/>
      <c r="MJO25" s="83"/>
      <c r="MJP25" s="83"/>
      <c r="MJQ25" s="83"/>
      <c r="MJR25" s="83"/>
      <c r="MJS25" s="83"/>
      <c r="MJT25" s="83"/>
      <c r="MJU25" s="83"/>
      <c r="MJV25" s="83"/>
      <c r="MJW25" s="83"/>
      <c r="MJX25" s="83"/>
      <c r="MJY25" s="83"/>
      <c r="MJZ25" s="83"/>
      <c r="MKA25" s="83"/>
      <c r="MKB25" s="83"/>
      <c r="MKC25" s="83"/>
      <c r="MKD25" s="83"/>
      <c r="MKE25" s="83"/>
      <c r="MKF25" s="83"/>
      <c r="MKG25" s="83"/>
      <c r="MKH25" s="83"/>
      <c r="MKI25" s="83"/>
      <c r="MKJ25" s="83"/>
      <c r="MKK25" s="83"/>
      <c r="MKL25" s="83"/>
      <c r="MKM25" s="83"/>
      <c r="MKN25" s="83"/>
      <c r="MKO25" s="83"/>
      <c r="MKP25" s="83"/>
      <c r="MKQ25" s="83"/>
      <c r="MKR25" s="83"/>
      <c r="MKS25" s="83"/>
      <c r="MKT25" s="83"/>
      <c r="MKU25" s="83"/>
      <c r="MKV25" s="83"/>
      <c r="MKW25" s="83"/>
      <c r="MKX25" s="83"/>
      <c r="MKY25" s="83"/>
      <c r="MKZ25" s="83"/>
      <c r="MLA25" s="83"/>
      <c r="MLB25" s="83"/>
      <c r="MLC25" s="83"/>
      <c r="MLD25" s="83"/>
      <c r="MLE25" s="83"/>
      <c r="MLF25" s="83"/>
      <c r="MLG25" s="83"/>
      <c r="MLH25" s="83"/>
      <c r="MLI25" s="83"/>
      <c r="MLJ25" s="83"/>
      <c r="MLK25" s="83"/>
      <c r="MLL25" s="83"/>
      <c r="MLM25" s="83"/>
      <c r="MLN25" s="83"/>
      <c r="MLO25" s="83"/>
      <c r="MLP25" s="83"/>
      <c r="MLQ25" s="83"/>
      <c r="MLR25" s="83"/>
      <c r="MLS25" s="83"/>
      <c r="MLT25" s="83"/>
      <c r="MLU25" s="83"/>
      <c r="MLV25" s="83"/>
      <c r="MLW25" s="83"/>
      <c r="MLX25" s="83"/>
      <c r="MLY25" s="83"/>
      <c r="MLZ25" s="83"/>
      <c r="MMA25" s="83"/>
      <c r="MMB25" s="83"/>
      <c r="MMC25" s="83"/>
      <c r="MMD25" s="83"/>
      <c r="MME25" s="83"/>
      <c r="MMF25" s="83"/>
      <c r="MMG25" s="83"/>
      <c r="MMH25" s="83"/>
      <c r="MMI25" s="83"/>
      <c r="MMJ25" s="83"/>
      <c r="MMK25" s="83"/>
      <c r="MML25" s="83"/>
      <c r="MMM25" s="83"/>
      <c r="MMN25" s="83"/>
      <c r="MMO25" s="83"/>
      <c r="MMP25" s="83"/>
      <c r="MMQ25" s="83"/>
      <c r="MMR25" s="83"/>
      <c r="MMS25" s="83"/>
      <c r="MMT25" s="83"/>
      <c r="MMU25" s="83"/>
      <c r="MMV25" s="83"/>
      <c r="MMW25" s="83"/>
      <c r="MMX25" s="83"/>
      <c r="MMY25" s="83"/>
      <c r="MMZ25" s="83"/>
      <c r="MNA25" s="83"/>
      <c r="MNB25" s="83"/>
      <c r="MNC25" s="83"/>
      <c r="MND25" s="83"/>
      <c r="MNE25" s="83"/>
      <c r="MNF25" s="83"/>
      <c r="MNG25" s="83"/>
      <c r="MNH25" s="83"/>
      <c r="MNI25" s="83"/>
      <c r="MNJ25" s="83"/>
      <c r="MNK25" s="83"/>
      <c r="MNL25" s="83"/>
      <c r="MNM25" s="83"/>
      <c r="MNN25" s="83"/>
      <c r="MNO25" s="83"/>
      <c r="MNP25" s="83"/>
      <c r="MNQ25" s="83"/>
      <c r="MNR25" s="83"/>
      <c r="MNS25" s="83"/>
      <c r="MNT25" s="83"/>
      <c r="MNU25" s="83"/>
      <c r="MNV25" s="83"/>
      <c r="MNW25" s="83"/>
      <c r="MNX25" s="83"/>
      <c r="MNY25" s="83"/>
      <c r="MNZ25" s="83"/>
      <c r="MOA25" s="83"/>
      <c r="MOB25" s="83"/>
      <c r="MOC25" s="83"/>
      <c r="MOD25" s="83"/>
      <c r="MOE25" s="83"/>
      <c r="MOF25" s="83"/>
      <c r="MOG25" s="83"/>
      <c r="MOH25" s="83"/>
      <c r="MOI25" s="83"/>
      <c r="MOJ25" s="83"/>
      <c r="MOK25" s="83"/>
      <c r="MOL25" s="83"/>
      <c r="MOM25" s="83"/>
      <c r="MON25" s="83"/>
      <c r="MOO25" s="83"/>
      <c r="MOP25" s="83"/>
      <c r="MOQ25" s="83"/>
      <c r="MOR25" s="83"/>
      <c r="MOS25" s="83"/>
      <c r="MOT25" s="83"/>
      <c r="MOU25" s="83"/>
      <c r="MOV25" s="83"/>
      <c r="MOW25" s="83"/>
      <c r="MOX25" s="83"/>
      <c r="MOY25" s="83"/>
      <c r="MOZ25" s="83"/>
      <c r="MPA25" s="83"/>
      <c r="MPB25" s="83"/>
      <c r="MPC25" s="83"/>
      <c r="MPD25" s="83"/>
      <c r="MPE25" s="83"/>
      <c r="MPF25" s="83"/>
      <c r="MPG25" s="83"/>
      <c r="MPH25" s="83"/>
      <c r="MPI25" s="83"/>
      <c r="MPJ25" s="83"/>
      <c r="MPK25" s="83"/>
      <c r="MPL25" s="83"/>
      <c r="MPM25" s="83"/>
      <c r="MPN25" s="83"/>
      <c r="MPO25" s="83"/>
      <c r="MPP25" s="83"/>
      <c r="MPQ25" s="83"/>
      <c r="MPR25" s="83"/>
      <c r="MPS25" s="83"/>
      <c r="MPT25" s="83"/>
      <c r="MPU25" s="83"/>
      <c r="MPV25" s="83"/>
      <c r="MPW25" s="83"/>
      <c r="MPX25" s="83"/>
      <c r="MPY25" s="83"/>
      <c r="MPZ25" s="83"/>
      <c r="MQA25" s="83"/>
      <c r="MQB25" s="83"/>
      <c r="MQC25" s="83"/>
      <c r="MQD25" s="83"/>
      <c r="MQE25" s="83"/>
      <c r="MQF25" s="83"/>
      <c r="MQG25" s="83"/>
      <c r="MQH25" s="83"/>
      <c r="MQI25" s="83"/>
      <c r="MQJ25" s="83"/>
      <c r="MQK25" s="83"/>
      <c r="MQL25" s="83"/>
      <c r="MQM25" s="83"/>
      <c r="MQN25" s="83"/>
      <c r="MQO25" s="83"/>
      <c r="MQP25" s="83"/>
      <c r="MQQ25" s="83"/>
      <c r="MQR25" s="83"/>
      <c r="MQS25" s="83"/>
      <c r="MQT25" s="83"/>
      <c r="MQU25" s="83"/>
      <c r="MQV25" s="83"/>
      <c r="MQW25" s="83"/>
      <c r="MQX25" s="83"/>
      <c r="MQY25" s="83"/>
      <c r="MQZ25" s="83"/>
      <c r="MRA25" s="83"/>
      <c r="MRB25" s="83"/>
      <c r="MRC25" s="83"/>
      <c r="MRD25" s="83"/>
      <c r="MRE25" s="83"/>
      <c r="MRF25" s="83"/>
      <c r="MRG25" s="83"/>
      <c r="MRH25" s="83"/>
      <c r="MRI25" s="83"/>
      <c r="MRJ25" s="83"/>
      <c r="MRK25" s="83"/>
      <c r="MRL25" s="83"/>
      <c r="MRM25" s="83"/>
      <c r="MRN25" s="83"/>
      <c r="MRO25" s="83"/>
      <c r="MRP25" s="83"/>
      <c r="MRQ25" s="83"/>
      <c r="MRR25" s="83"/>
      <c r="MRS25" s="83"/>
      <c r="MRT25" s="83"/>
      <c r="MRU25" s="83"/>
      <c r="MRV25" s="83"/>
      <c r="MRW25" s="83"/>
      <c r="MRX25" s="83"/>
      <c r="MRY25" s="83"/>
      <c r="MRZ25" s="83"/>
      <c r="MSA25" s="83"/>
      <c r="MSB25" s="83"/>
      <c r="MSC25" s="83"/>
      <c r="MSD25" s="83"/>
      <c r="MSE25" s="83"/>
      <c r="MSF25" s="83"/>
      <c r="MSG25" s="83"/>
      <c r="MSH25" s="83"/>
      <c r="MSI25" s="83"/>
      <c r="MSJ25" s="83"/>
      <c r="MSK25" s="83"/>
      <c r="MSL25" s="83"/>
      <c r="MSM25" s="83"/>
      <c r="MSN25" s="83"/>
      <c r="MSO25" s="83"/>
      <c r="MSP25" s="83"/>
      <c r="MSQ25" s="83"/>
      <c r="MSR25" s="83"/>
      <c r="MSS25" s="83"/>
      <c r="MST25" s="83"/>
      <c r="MSU25" s="83"/>
      <c r="MSV25" s="83"/>
      <c r="MSW25" s="83"/>
      <c r="MSX25" s="83"/>
      <c r="MSY25" s="83"/>
      <c r="MSZ25" s="83"/>
      <c r="MTA25" s="83"/>
      <c r="MTB25" s="83"/>
      <c r="MTC25" s="83"/>
      <c r="MTD25" s="83"/>
      <c r="MTE25" s="83"/>
      <c r="MTF25" s="83"/>
      <c r="MTG25" s="83"/>
      <c r="MTH25" s="83"/>
      <c r="MTI25" s="83"/>
      <c r="MTJ25" s="83"/>
      <c r="MTK25" s="83"/>
      <c r="MTL25" s="83"/>
      <c r="MTM25" s="83"/>
      <c r="MTN25" s="83"/>
      <c r="MTO25" s="83"/>
      <c r="MTP25" s="83"/>
      <c r="MTQ25" s="83"/>
      <c r="MTR25" s="83"/>
      <c r="MTS25" s="83"/>
      <c r="MTT25" s="83"/>
      <c r="MTU25" s="83"/>
      <c r="MTV25" s="83"/>
      <c r="MTW25" s="83"/>
      <c r="MTX25" s="83"/>
      <c r="MTY25" s="83"/>
      <c r="MTZ25" s="83"/>
      <c r="MUA25" s="83"/>
      <c r="MUB25" s="83"/>
      <c r="MUC25" s="83"/>
      <c r="MUD25" s="83"/>
      <c r="MUE25" s="83"/>
      <c r="MUF25" s="83"/>
      <c r="MUG25" s="83"/>
      <c r="MUH25" s="83"/>
      <c r="MUI25" s="83"/>
      <c r="MUJ25" s="83"/>
      <c r="MUK25" s="83"/>
      <c r="MUL25" s="83"/>
      <c r="MUM25" s="83"/>
      <c r="MUN25" s="83"/>
      <c r="MUO25" s="83"/>
      <c r="MUP25" s="83"/>
      <c r="MUQ25" s="83"/>
      <c r="MUR25" s="83"/>
      <c r="MUS25" s="83"/>
      <c r="MUT25" s="83"/>
      <c r="MUU25" s="83"/>
      <c r="MUV25" s="83"/>
      <c r="MUW25" s="83"/>
      <c r="MUX25" s="83"/>
      <c r="MUY25" s="83"/>
      <c r="MUZ25" s="83"/>
      <c r="MVA25" s="83"/>
      <c r="MVB25" s="83"/>
      <c r="MVC25" s="83"/>
      <c r="MVD25" s="83"/>
      <c r="MVE25" s="83"/>
      <c r="MVF25" s="83"/>
      <c r="MVG25" s="83"/>
      <c r="MVH25" s="83"/>
      <c r="MVI25" s="83"/>
      <c r="MVJ25" s="83"/>
      <c r="MVK25" s="83"/>
      <c r="MVL25" s="83"/>
      <c r="MVM25" s="83"/>
      <c r="MVN25" s="83"/>
      <c r="MVO25" s="83"/>
      <c r="MVP25" s="83"/>
      <c r="MVQ25" s="83"/>
      <c r="MVR25" s="83"/>
      <c r="MVS25" s="83"/>
      <c r="MVT25" s="83"/>
      <c r="MVU25" s="83"/>
      <c r="MVV25" s="83"/>
      <c r="MVW25" s="83"/>
      <c r="MVX25" s="83"/>
      <c r="MVY25" s="83"/>
      <c r="MVZ25" s="83"/>
      <c r="MWA25" s="83"/>
      <c r="MWB25" s="83"/>
      <c r="MWC25" s="83"/>
      <c r="MWD25" s="83"/>
      <c r="MWE25" s="83"/>
      <c r="MWF25" s="83"/>
      <c r="MWG25" s="83"/>
      <c r="MWH25" s="83"/>
      <c r="MWI25" s="83"/>
      <c r="MWJ25" s="83"/>
      <c r="MWK25" s="83"/>
      <c r="MWL25" s="83"/>
      <c r="MWM25" s="83"/>
      <c r="MWN25" s="83"/>
      <c r="MWO25" s="83"/>
      <c r="MWP25" s="83"/>
      <c r="MWQ25" s="83"/>
      <c r="MWR25" s="83"/>
      <c r="MWS25" s="83"/>
      <c r="MWT25" s="83"/>
      <c r="MWU25" s="83"/>
      <c r="MWV25" s="83"/>
      <c r="MWW25" s="83"/>
      <c r="MWX25" s="83"/>
      <c r="MWY25" s="83"/>
      <c r="MWZ25" s="83"/>
      <c r="MXA25" s="83"/>
      <c r="MXB25" s="83"/>
      <c r="MXC25" s="83"/>
      <c r="MXD25" s="83"/>
      <c r="MXE25" s="83"/>
      <c r="MXF25" s="83"/>
      <c r="MXG25" s="83"/>
      <c r="MXH25" s="83"/>
      <c r="MXI25" s="83"/>
      <c r="MXJ25" s="83"/>
      <c r="MXK25" s="83"/>
      <c r="MXL25" s="83"/>
      <c r="MXM25" s="83"/>
      <c r="MXN25" s="83"/>
      <c r="MXO25" s="83"/>
      <c r="MXP25" s="83"/>
      <c r="MXQ25" s="83"/>
      <c r="MXR25" s="83"/>
      <c r="MXS25" s="83"/>
      <c r="MXT25" s="83"/>
      <c r="MXU25" s="83"/>
      <c r="MXV25" s="83"/>
      <c r="MXW25" s="83"/>
      <c r="MXX25" s="83"/>
      <c r="MXY25" s="83"/>
      <c r="MXZ25" s="83"/>
      <c r="MYA25" s="83"/>
      <c r="MYB25" s="83"/>
      <c r="MYC25" s="83"/>
      <c r="MYD25" s="83"/>
      <c r="MYE25" s="83"/>
      <c r="MYF25" s="83"/>
      <c r="MYG25" s="83"/>
      <c r="MYH25" s="83"/>
      <c r="MYI25" s="83"/>
      <c r="MYJ25" s="83"/>
      <c r="MYK25" s="83"/>
      <c r="MYL25" s="83"/>
      <c r="MYM25" s="83"/>
      <c r="MYN25" s="83"/>
      <c r="MYO25" s="83"/>
      <c r="MYP25" s="83"/>
      <c r="MYQ25" s="83"/>
      <c r="MYR25" s="83"/>
      <c r="MYS25" s="83"/>
      <c r="MYT25" s="83"/>
      <c r="MYU25" s="83"/>
      <c r="MYV25" s="83"/>
      <c r="MYW25" s="83"/>
      <c r="MYX25" s="83"/>
      <c r="MYY25" s="83"/>
      <c r="MYZ25" s="83"/>
      <c r="MZA25" s="83"/>
      <c r="MZB25" s="83"/>
      <c r="MZC25" s="83"/>
      <c r="MZD25" s="83"/>
      <c r="MZE25" s="83"/>
      <c r="MZF25" s="83"/>
      <c r="MZG25" s="83"/>
      <c r="MZH25" s="83"/>
      <c r="MZI25" s="83"/>
      <c r="MZJ25" s="83"/>
      <c r="MZK25" s="83"/>
      <c r="MZL25" s="83"/>
      <c r="MZM25" s="83"/>
      <c r="MZN25" s="83"/>
      <c r="MZO25" s="83"/>
      <c r="MZP25" s="83"/>
      <c r="MZQ25" s="83"/>
      <c r="MZR25" s="83"/>
      <c r="MZS25" s="83"/>
      <c r="MZT25" s="83"/>
      <c r="MZU25" s="83"/>
      <c r="MZV25" s="83"/>
      <c r="MZW25" s="83"/>
      <c r="MZX25" s="83"/>
      <c r="MZY25" s="83"/>
      <c r="MZZ25" s="83"/>
      <c r="NAA25" s="83"/>
      <c r="NAB25" s="83"/>
      <c r="NAC25" s="83"/>
      <c r="NAD25" s="83"/>
      <c r="NAE25" s="83"/>
      <c r="NAF25" s="83"/>
      <c r="NAG25" s="83"/>
      <c r="NAH25" s="83"/>
      <c r="NAI25" s="83"/>
      <c r="NAJ25" s="83"/>
      <c r="NAK25" s="83"/>
      <c r="NAL25" s="83"/>
      <c r="NAM25" s="83"/>
      <c r="NAN25" s="83"/>
      <c r="NAO25" s="83"/>
      <c r="NAP25" s="83"/>
      <c r="NAQ25" s="83"/>
      <c r="NAR25" s="83"/>
      <c r="NAS25" s="83"/>
      <c r="NAT25" s="83"/>
      <c r="NAU25" s="83"/>
      <c r="NAV25" s="83"/>
      <c r="NAW25" s="83"/>
      <c r="NAX25" s="83"/>
      <c r="NAY25" s="83"/>
      <c r="NAZ25" s="83"/>
      <c r="NBA25" s="83"/>
      <c r="NBB25" s="83"/>
      <c r="NBC25" s="83"/>
      <c r="NBD25" s="83"/>
      <c r="NBE25" s="83"/>
      <c r="NBF25" s="83"/>
      <c r="NBG25" s="83"/>
      <c r="NBH25" s="83"/>
      <c r="NBI25" s="83"/>
      <c r="NBJ25" s="83"/>
      <c r="NBK25" s="83"/>
      <c r="NBL25" s="83"/>
      <c r="NBM25" s="83"/>
      <c r="NBN25" s="83"/>
      <c r="NBO25" s="83"/>
      <c r="NBP25" s="83"/>
      <c r="NBQ25" s="83"/>
      <c r="NBR25" s="83"/>
      <c r="NBS25" s="83"/>
      <c r="NBT25" s="83"/>
      <c r="NBU25" s="83"/>
      <c r="NBV25" s="83"/>
      <c r="NBW25" s="83"/>
      <c r="NBX25" s="83"/>
      <c r="NBY25" s="83"/>
      <c r="NBZ25" s="83"/>
      <c r="NCA25" s="83"/>
      <c r="NCB25" s="83"/>
      <c r="NCC25" s="83"/>
      <c r="NCD25" s="83"/>
      <c r="NCE25" s="83"/>
      <c r="NCF25" s="83"/>
      <c r="NCG25" s="83"/>
      <c r="NCH25" s="83"/>
      <c r="NCI25" s="83"/>
      <c r="NCJ25" s="83"/>
      <c r="NCK25" s="83"/>
      <c r="NCL25" s="83"/>
      <c r="NCM25" s="83"/>
      <c r="NCN25" s="83"/>
      <c r="NCO25" s="83"/>
      <c r="NCP25" s="83"/>
      <c r="NCQ25" s="83"/>
      <c r="NCR25" s="83"/>
      <c r="NCS25" s="83"/>
      <c r="NCT25" s="83"/>
      <c r="NCU25" s="83"/>
      <c r="NCV25" s="83"/>
      <c r="NCW25" s="83"/>
      <c r="NCX25" s="83"/>
      <c r="NCY25" s="83"/>
      <c r="NCZ25" s="83"/>
      <c r="NDA25" s="83"/>
      <c r="NDB25" s="83"/>
      <c r="NDC25" s="83"/>
      <c r="NDD25" s="83"/>
      <c r="NDE25" s="83"/>
      <c r="NDF25" s="83"/>
      <c r="NDG25" s="83"/>
      <c r="NDH25" s="83"/>
      <c r="NDI25" s="83"/>
      <c r="NDJ25" s="83"/>
      <c r="NDK25" s="83"/>
      <c r="NDL25" s="83"/>
      <c r="NDM25" s="83"/>
      <c r="NDN25" s="83"/>
      <c r="NDO25" s="83"/>
      <c r="NDP25" s="83"/>
      <c r="NDQ25" s="83"/>
      <c r="NDR25" s="83"/>
      <c r="NDS25" s="83"/>
      <c r="NDT25" s="83"/>
      <c r="NDU25" s="83"/>
      <c r="NDV25" s="83"/>
      <c r="NDW25" s="83"/>
      <c r="NDX25" s="83"/>
      <c r="NDY25" s="83"/>
      <c r="NDZ25" s="83"/>
      <c r="NEA25" s="83"/>
      <c r="NEB25" s="83"/>
      <c r="NEC25" s="83"/>
      <c r="NED25" s="83"/>
      <c r="NEE25" s="83"/>
      <c r="NEF25" s="83"/>
      <c r="NEG25" s="83"/>
      <c r="NEH25" s="83"/>
      <c r="NEI25" s="83"/>
      <c r="NEJ25" s="83"/>
      <c r="NEK25" s="83"/>
      <c r="NEL25" s="83"/>
      <c r="NEM25" s="83"/>
      <c r="NEN25" s="83"/>
      <c r="NEO25" s="83"/>
      <c r="NEP25" s="83"/>
      <c r="NEQ25" s="83"/>
      <c r="NER25" s="83"/>
      <c r="NES25" s="83"/>
      <c r="NET25" s="83"/>
      <c r="NEU25" s="83"/>
      <c r="NEV25" s="83"/>
      <c r="NEW25" s="83"/>
      <c r="NEX25" s="83"/>
      <c r="NEY25" s="83"/>
      <c r="NEZ25" s="83"/>
      <c r="NFA25" s="83"/>
      <c r="NFB25" s="83"/>
      <c r="NFC25" s="83"/>
      <c r="NFD25" s="83"/>
      <c r="NFE25" s="83"/>
      <c r="NFF25" s="83"/>
      <c r="NFG25" s="83"/>
      <c r="NFH25" s="83"/>
      <c r="NFI25" s="83"/>
      <c r="NFJ25" s="83"/>
      <c r="NFK25" s="83"/>
      <c r="NFL25" s="83"/>
      <c r="NFM25" s="83"/>
      <c r="NFN25" s="83"/>
      <c r="NFO25" s="83"/>
      <c r="NFP25" s="83"/>
      <c r="NFQ25" s="83"/>
      <c r="NFR25" s="83"/>
      <c r="NFS25" s="83"/>
      <c r="NFT25" s="83"/>
      <c r="NFU25" s="83"/>
      <c r="NFV25" s="83"/>
      <c r="NFW25" s="83"/>
      <c r="NFX25" s="83"/>
      <c r="NFY25" s="83"/>
      <c r="NFZ25" s="83"/>
      <c r="NGA25" s="83"/>
      <c r="NGB25" s="83"/>
      <c r="NGC25" s="83"/>
      <c r="NGD25" s="83"/>
      <c r="NGE25" s="83"/>
      <c r="NGF25" s="83"/>
      <c r="NGG25" s="83"/>
      <c r="NGH25" s="83"/>
      <c r="NGI25" s="83"/>
      <c r="NGJ25" s="83"/>
      <c r="NGK25" s="83"/>
      <c r="NGL25" s="83"/>
      <c r="NGM25" s="83"/>
      <c r="NGN25" s="83"/>
      <c r="NGO25" s="83"/>
      <c r="NGP25" s="83"/>
      <c r="NGQ25" s="83"/>
      <c r="NGR25" s="83"/>
      <c r="NGS25" s="83"/>
      <c r="NGT25" s="83"/>
      <c r="NGU25" s="83"/>
      <c r="NGV25" s="83"/>
      <c r="NGW25" s="83"/>
      <c r="NGX25" s="83"/>
      <c r="NGY25" s="83"/>
      <c r="NGZ25" s="83"/>
      <c r="NHA25" s="83"/>
      <c r="NHB25" s="83"/>
      <c r="NHC25" s="83"/>
      <c r="NHD25" s="83"/>
      <c r="NHE25" s="83"/>
      <c r="NHF25" s="83"/>
      <c r="NHG25" s="83"/>
      <c r="NHH25" s="83"/>
      <c r="NHI25" s="83"/>
      <c r="NHJ25" s="83"/>
      <c r="NHK25" s="83"/>
      <c r="NHL25" s="83"/>
      <c r="NHM25" s="83"/>
      <c r="NHN25" s="83"/>
      <c r="NHO25" s="83"/>
      <c r="NHP25" s="83"/>
      <c r="NHQ25" s="83"/>
      <c r="NHR25" s="83"/>
      <c r="NHS25" s="83"/>
      <c r="NHT25" s="83"/>
      <c r="NHU25" s="83"/>
      <c r="NHV25" s="83"/>
      <c r="NHW25" s="83"/>
      <c r="NHX25" s="83"/>
      <c r="NHY25" s="83"/>
      <c r="NHZ25" s="83"/>
      <c r="NIA25" s="83"/>
      <c r="NIB25" s="83"/>
      <c r="NIC25" s="83"/>
      <c r="NID25" s="83"/>
      <c r="NIE25" s="83"/>
      <c r="NIF25" s="83"/>
      <c r="NIG25" s="83"/>
      <c r="NIH25" s="83"/>
      <c r="NII25" s="83"/>
      <c r="NIJ25" s="83"/>
      <c r="NIK25" s="83"/>
      <c r="NIL25" s="83"/>
      <c r="NIM25" s="83"/>
      <c r="NIN25" s="83"/>
      <c r="NIO25" s="83"/>
      <c r="NIP25" s="83"/>
      <c r="NIQ25" s="83"/>
      <c r="NIR25" s="83"/>
      <c r="NIS25" s="83"/>
      <c r="NIT25" s="83"/>
      <c r="NIU25" s="83"/>
      <c r="NIV25" s="83"/>
      <c r="NIW25" s="83"/>
      <c r="NIX25" s="83"/>
      <c r="NIY25" s="83"/>
      <c r="NIZ25" s="83"/>
      <c r="NJA25" s="83"/>
      <c r="NJB25" s="83"/>
      <c r="NJC25" s="83"/>
      <c r="NJD25" s="83"/>
      <c r="NJE25" s="83"/>
      <c r="NJF25" s="83"/>
      <c r="NJG25" s="83"/>
      <c r="NJH25" s="83"/>
      <c r="NJI25" s="83"/>
      <c r="NJJ25" s="83"/>
      <c r="NJK25" s="83"/>
      <c r="NJL25" s="83"/>
      <c r="NJM25" s="83"/>
      <c r="NJN25" s="83"/>
      <c r="NJO25" s="83"/>
      <c r="NJP25" s="83"/>
      <c r="NJQ25" s="83"/>
      <c r="NJR25" s="83"/>
      <c r="NJS25" s="83"/>
      <c r="NJT25" s="83"/>
      <c r="NJU25" s="83"/>
      <c r="NJV25" s="83"/>
      <c r="NJW25" s="83"/>
      <c r="NJX25" s="83"/>
      <c r="NJY25" s="83"/>
      <c r="NJZ25" s="83"/>
      <c r="NKA25" s="83"/>
      <c r="NKB25" s="83"/>
      <c r="NKC25" s="83"/>
      <c r="NKD25" s="83"/>
      <c r="NKE25" s="83"/>
      <c r="NKF25" s="83"/>
      <c r="NKG25" s="83"/>
      <c r="NKH25" s="83"/>
      <c r="NKI25" s="83"/>
      <c r="NKJ25" s="83"/>
      <c r="NKK25" s="83"/>
      <c r="NKL25" s="83"/>
      <c r="NKM25" s="83"/>
      <c r="NKN25" s="83"/>
      <c r="NKO25" s="83"/>
      <c r="NKP25" s="83"/>
      <c r="NKQ25" s="83"/>
      <c r="NKR25" s="83"/>
      <c r="NKS25" s="83"/>
      <c r="NKT25" s="83"/>
      <c r="NKU25" s="83"/>
      <c r="NKV25" s="83"/>
      <c r="NKW25" s="83"/>
      <c r="NKX25" s="83"/>
      <c r="NKY25" s="83"/>
      <c r="NKZ25" s="83"/>
      <c r="NLA25" s="83"/>
      <c r="NLB25" s="83"/>
      <c r="NLC25" s="83"/>
      <c r="NLD25" s="83"/>
      <c r="NLE25" s="83"/>
      <c r="NLF25" s="83"/>
      <c r="NLG25" s="83"/>
      <c r="NLH25" s="83"/>
      <c r="NLI25" s="83"/>
      <c r="NLJ25" s="83"/>
      <c r="NLK25" s="83"/>
      <c r="NLL25" s="83"/>
      <c r="NLM25" s="83"/>
      <c r="NLN25" s="83"/>
      <c r="NLO25" s="83"/>
      <c r="NLP25" s="83"/>
      <c r="NLQ25" s="83"/>
      <c r="NLR25" s="83"/>
      <c r="NLS25" s="83"/>
      <c r="NLT25" s="83"/>
      <c r="NLU25" s="83"/>
      <c r="NLV25" s="83"/>
      <c r="NLW25" s="83"/>
      <c r="NLX25" s="83"/>
      <c r="NLY25" s="83"/>
      <c r="NLZ25" s="83"/>
      <c r="NMA25" s="83"/>
      <c r="NMB25" s="83"/>
      <c r="NMC25" s="83"/>
      <c r="NMD25" s="83"/>
      <c r="NME25" s="83"/>
      <c r="NMF25" s="83"/>
      <c r="NMG25" s="83"/>
      <c r="NMH25" s="83"/>
      <c r="NMI25" s="83"/>
      <c r="NMJ25" s="83"/>
      <c r="NMK25" s="83"/>
      <c r="NML25" s="83"/>
      <c r="NMM25" s="83"/>
      <c r="NMN25" s="83"/>
      <c r="NMO25" s="83"/>
      <c r="NMP25" s="83"/>
      <c r="NMQ25" s="83"/>
      <c r="NMR25" s="83"/>
      <c r="NMS25" s="83"/>
      <c r="NMT25" s="83"/>
      <c r="NMU25" s="83"/>
      <c r="NMV25" s="83"/>
      <c r="NMW25" s="83"/>
      <c r="NMX25" s="83"/>
      <c r="NMY25" s="83"/>
      <c r="NMZ25" s="83"/>
      <c r="NNA25" s="83"/>
      <c r="NNB25" s="83"/>
      <c r="NNC25" s="83"/>
      <c r="NND25" s="83"/>
      <c r="NNE25" s="83"/>
      <c r="NNF25" s="83"/>
      <c r="NNG25" s="83"/>
      <c r="NNH25" s="83"/>
      <c r="NNI25" s="83"/>
      <c r="NNJ25" s="83"/>
      <c r="NNK25" s="83"/>
      <c r="NNL25" s="83"/>
      <c r="NNM25" s="83"/>
      <c r="NNN25" s="83"/>
      <c r="NNO25" s="83"/>
      <c r="NNP25" s="83"/>
      <c r="NNQ25" s="83"/>
      <c r="NNR25" s="83"/>
      <c r="NNS25" s="83"/>
      <c r="NNT25" s="83"/>
      <c r="NNU25" s="83"/>
      <c r="NNV25" s="83"/>
      <c r="NNW25" s="83"/>
      <c r="NNX25" s="83"/>
      <c r="NNY25" s="83"/>
      <c r="NNZ25" s="83"/>
      <c r="NOA25" s="83"/>
      <c r="NOB25" s="83"/>
      <c r="NOC25" s="83"/>
      <c r="NOD25" s="83"/>
      <c r="NOE25" s="83"/>
      <c r="NOF25" s="83"/>
      <c r="NOG25" s="83"/>
      <c r="NOH25" s="83"/>
      <c r="NOI25" s="83"/>
      <c r="NOJ25" s="83"/>
      <c r="NOK25" s="83"/>
      <c r="NOL25" s="83"/>
      <c r="NOM25" s="83"/>
      <c r="NON25" s="83"/>
      <c r="NOO25" s="83"/>
      <c r="NOP25" s="83"/>
      <c r="NOQ25" s="83"/>
      <c r="NOR25" s="83"/>
      <c r="NOS25" s="83"/>
      <c r="NOT25" s="83"/>
      <c r="NOU25" s="83"/>
      <c r="NOV25" s="83"/>
      <c r="NOW25" s="83"/>
      <c r="NOX25" s="83"/>
      <c r="NOY25" s="83"/>
      <c r="NOZ25" s="83"/>
      <c r="NPA25" s="83"/>
      <c r="NPB25" s="83"/>
      <c r="NPC25" s="83"/>
      <c r="NPD25" s="83"/>
      <c r="NPE25" s="83"/>
      <c r="NPF25" s="83"/>
      <c r="NPG25" s="83"/>
      <c r="NPH25" s="83"/>
      <c r="NPI25" s="83"/>
      <c r="NPJ25" s="83"/>
      <c r="NPK25" s="83"/>
      <c r="NPL25" s="83"/>
      <c r="NPM25" s="83"/>
      <c r="NPN25" s="83"/>
      <c r="NPO25" s="83"/>
      <c r="NPP25" s="83"/>
      <c r="NPQ25" s="83"/>
      <c r="NPR25" s="83"/>
      <c r="NPS25" s="83"/>
      <c r="NPT25" s="83"/>
      <c r="NPU25" s="83"/>
      <c r="NPV25" s="83"/>
      <c r="NPW25" s="83"/>
      <c r="NPX25" s="83"/>
      <c r="NPY25" s="83"/>
      <c r="NPZ25" s="83"/>
      <c r="NQA25" s="83"/>
      <c r="NQB25" s="83"/>
      <c r="NQC25" s="83"/>
      <c r="NQD25" s="83"/>
      <c r="NQE25" s="83"/>
      <c r="NQF25" s="83"/>
      <c r="NQG25" s="83"/>
      <c r="NQH25" s="83"/>
      <c r="NQI25" s="83"/>
      <c r="NQJ25" s="83"/>
      <c r="NQK25" s="83"/>
      <c r="NQL25" s="83"/>
      <c r="NQM25" s="83"/>
      <c r="NQN25" s="83"/>
      <c r="NQO25" s="83"/>
      <c r="NQP25" s="83"/>
      <c r="NQQ25" s="83"/>
      <c r="NQR25" s="83"/>
      <c r="NQS25" s="83"/>
      <c r="NQT25" s="83"/>
      <c r="NQU25" s="83"/>
      <c r="NQV25" s="83"/>
      <c r="NQW25" s="83"/>
      <c r="NQX25" s="83"/>
      <c r="NQY25" s="83"/>
      <c r="NQZ25" s="83"/>
      <c r="NRA25" s="83"/>
      <c r="NRB25" s="83"/>
      <c r="NRC25" s="83"/>
      <c r="NRD25" s="83"/>
      <c r="NRE25" s="83"/>
      <c r="NRF25" s="83"/>
      <c r="NRG25" s="83"/>
      <c r="NRH25" s="83"/>
      <c r="NRI25" s="83"/>
      <c r="NRJ25" s="83"/>
      <c r="NRK25" s="83"/>
      <c r="NRL25" s="83"/>
      <c r="NRM25" s="83"/>
      <c r="NRN25" s="83"/>
      <c r="NRO25" s="83"/>
      <c r="NRP25" s="83"/>
      <c r="NRQ25" s="83"/>
      <c r="NRR25" s="83"/>
      <c r="NRS25" s="83"/>
      <c r="NRT25" s="83"/>
      <c r="NRU25" s="83"/>
      <c r="NRV25" s="83"/>
      <c r="NRW25" s="83"/>
      <c r="NRX25" s="83"/>
      <c r="NRY25" s="83"/>
      <c r="NRZ25" s="83"/>
      <c r="NSA25" s="83"/>
      <c r="NSB25" s="83"/>
      <c r="NSC25" s="83"/>
      <c r="NSD25" s="83"/>
      <c r="NSE25" s="83"/>
      <c r="NSF25" s="83"/>
      <c r="NSG25" s="83"/>
      <c r="NSH25" s="83"/>
      <c r="NSI25" s="83"/>
      <c r="NSJ25" s="83"/>
      <c r="NSK25" s="83"/>
      <c r="NSL25" s="83"/>
      <c r="NSM25" s="83"/>
      <c r="NSN25" s="83"/>
      <c r="NSO25" s="83"/>
      <c r="NSP25" s="83"/>
      <c r="NSQ25" s="83"/>
      <c r="NSR25" s="83"/>
      <c r="NSS25" s="83"/>
      <c r="NST25" s="83"/>
      <c r="NSU25" s="83"/>
      <c r="NSV25" s="83"/>
      <c r="NSW25" s="83"/>
      <c r="NSX25" s="83"/>
      <c r="NSY25" s="83"/>
      <c r="NSZ25" s="83"/>
      <c r="NTA25" s="83"/>
      <c r="NTB25" s="83"/>
      <c r="NTC25" s="83"/>
      <c r="NTD25" s="83"/>
      <c r="NTE25" s="83"/>
      <c r="NTF25" s="83"/>
      <c r="NTG25" s="83"/>
      <c r="NTH25" s="83"/>
      <c r="NTI25" s="83"/>
      <c r="NTJ25" s="83"/>
      <c r="NTK25" s="83"/>
      <c r="NTL25" s="83"/>
      <c r="NTM25" s="83"/>
      <c r="NTN25" s="83"/>
      <c r="NTO25" s="83"/>
      <c r="NTP25" s="83"/>
      <c r="NTQ25" s="83"/>
      <c r="NTR25" s="83"/>
      <c r="NTS25" s="83"/>
      <c r="NTT25" s="83"/>
      <c r="NTU25" s="83"/>
      <c r="NTV25" s="83"/>
      <c r="NTW25" s="83"/>
      <c r="NTX25" s="83"/>
      <c r="NTY25" s="83"/>
      <c r="NTZ25" s="83"/>
      <c r="NUA25" s="83"/>
      <c r="NUB25" s="83"/>
      <c r="NUC25" s="83"/>
      <c r="NUD25" s="83"/>
      <c r="NUE25" s="83"/>
      <c r="NUF25" s="83"/>
      <c r="NUG25" s="83"/>
      <c r="NUH25" s="83"/>
      <c r="NUI25" s="83"/>
      <c r="NUJ25" s="83"/>
      <c r="NUK25" s="83"/>
      <c r="NUL25" s="83"/>
      <c r="NUM25" s="83"/>
      <c r="NUN25" s="83"/>
      <c r="NUO25" s="83"/>
      <c r="NUP25" s="83"/>
      <c r="NUQ25" s="83"/>
      <c r="NUR25" s="83"/>
      <c r="NUS25" s="83"/>
      <c r="NUT25" s="83"/>
      <c r="NUU25" s="83"/>
      <c r="NUV25" s="83"/>
      <c r="NUW25" s="83"/>
      <c r="NUX25" s="83"/>
      <c r="NUY25" s="83"/>
      <c r="NUZ25" s="83"/>
      <c r="NVA25" s="83"/>
      <c r="NVB25" s="83"/>
      <c r="NVC25" s="83"/>
      <c r="NVD25" s="83"/>
      <c r="NVE25" s="83"/>
      <c r="NVF25" s="83"/>
      <c r="NVG25" s="83"/>
      <c r="NVH25" s="83"/>
      <c r="NVI25" s="83"/>
      <c r="NVJ25" s="83"/>
      <c r="NVK25" s="83"/>
      <c r="NVL25" s="83"/>
      <c r="NVM25" s="83"/>
      <c r="NVN25" s="83"/>
      <c r="NVO25" s="83"/>
      <c r="NVP25" s="83"/>
      <c r="NVQ25" s="83"/>
      <c r="NVR25" s="83"/>
      <c r="NVS25" s="83"/>
      <c r="NVT25" s="83"/>
      <c r="NVU25" s="83"/>
      <c r="NVV25" s="83"/>
      <c r="NVW25" s="83"/>
      <c r="NVX25" s="83"/>
      <c r="NVY25" s="83"/>
      <c r="NVZ25" s="83"/>
      <c r="NWA25" s="83"/>
      <c r="NWB25" s="83"/>
      <c r="NWC25" s="83"/>
      <c r="NWD25" s="83"/>
      <c r="NWE25" s="83"/>
      <c r="NWF25" s="83"/>
      <c r="NWG25" s="83"/>
      <c r="NWH25" s="83"/>
      <c r="NWI25" s="83"/>
      <c r="NWJ25" s="83"/>
      <c r="NWK25" s="83"/>
      <c r="NWL25" s="83"/>
      <c r="NWM25" s="83"/>
      <c r="NWN25" s="83"/>
      <c r="NWO25" s="83"/>
      <c r="NWP25" s="83"/>
      <c r="NWQ25" s="83"/>
      <c r="NWR25" s="83"/>
      <c r="NWS25" s="83"/>
      <c r="NWT25" s="83"/>
      <c r="NWU25" s="83"/>
      <c r="NWV25" s="83"/>
      <c r="NWW25" s="83"/>
      <c r="NWX25" s="83"/>
      <c r="NWY25" s="83"/>
      <c r="NWZ25" s="83"/>
      <c r="NXA25" s="83"/>
      <c r="NXB25" s="83"/>
      <c r="NXC25" s="83"/>
      <c r="NXD25" s="83"/>
      <c r="NXE25" s="83"/>
      <c r="NXF25" s="83"/>
      <c r="NXG25" s="83"/>
      <c r="NXH25" s="83"/>
      <c r="NXI25" s="83"/>
      <c r="NXJ25" s="83"/>
      <c r="NXK25" s="83"/>
      <c r="NXL25" s="83"/>
      <c r="NXM25" s="83"/>
      <c r="NXN25" s="83"/>
      <c r="NXO25" s="83"/>
      <c r="NXP25" s="83"/>
      <c r="NXQ25" s="83"/>
      <c r="NXR25" s="83"/>
      <c r="NXS25" s="83"/>
      <c r="NXT25" s="83"/>
      <c r="NXU25" s="83"/>
      <c r="NXV25" s="83"/>
      <c r="NXW25" s="83"/>
      <c r="NXX25" s="83"/>
      <c r="NXY25" s="83"/>
      <c r="NXZ25" s="83"/>
      <c r="NYA25" s="83"/>
      <c r="NYB25" s="83"/>
      <c r="NYC25" s="83"/>
      <c r="NYD25" s="83"/>
      <c r="NYE25" s="83"/>
      <c r="NYF25" s="83"/>
      <c r="NYG25" s="83"/>
      <c r="NYH25" s="83"/>
      <c r="NYI25" s="83"/>
      <c r="NYJ25" s="83"/>
      <c r="NYK25" s="83"/>
      <c r="NYL25" s="83"/>
      <c r="NYM25" s="83"/>
      <c r="NYN25" s="83"/>
      <c r="NYO25" s="83"/>
      <c r="NYP25" s="83"/>
      <c r="NYQ25" s="83"/>
      <c r="NYR25" s="83"/>
      <c r="NYS25" s="83"/>
      <c r="NYT25" s="83"/>
      <c r="NYU25" s="83"/>
      <c r="NYV25" s="83"/>
      <c r="NYW25" s="83"/>
      <c r="NYX25" s="83"/>
      <c r="NYY25" s="83"/>
      <c r="NYZ25" s="83"/>
      <c r="NZA25" s="83"/>
      <c r="NZB25" s="83"/>
      <c r="NZC25" s="83"/>
      <c r="NZD25" s="83"/>
      <c r="NZE25" s="83"/>
      <c r="NZF25" s="83"/>
      <c r="NZG25" s="83"/>
      <c r="NZH25" s="83"/>
      <c r="NZI25" s="83"/>
      <c r="NZJ25" s="83"/>
      <c r="NZK25" s="83"/>
      <c r="NZL25" s="83"/>
      <c r="NZM25" s="83"/>
      <c r="NZN25" s="83"/>
      <c r="NZO25" s="83"/>
      <c r="NZP25" s="83"/>
      <c r="NZQ25" s="83"/>
      <c r="NZR25" s="83"/>
      <c r="NZS25" s="83"/>
      <c r="NZT25" s="83"/>
      <c r="NZU25" s="83"/>
      <c r="NZV25" s="83"/>
      <c r="NZW25" s="83"/>
      <c r="NZX25" s="83"/>
      <c r="NZY25" s="83"/>
      <c r="NZZ25" s="83"/>
      <c r="OAA25" s="83"/>
      <c r="OAB25" s="83"/>
      <c r="OAC25" s="83"/>
      <c r="OAD25" s="83"/>
      <c r="OAE25" s="83"/>
      <c r="OAF25" s="83"/>
      <c r="OAG25" s="83"/>
      <c r="OAH25" s="83"/>
      <c r="OAI25" s="83"/>
      <c r="OAJ25" s="83"/>
      <c r="OAK25" s="83"/>
      <c r="OAL25" s="83"/>
      <c r="OAM25" s="83"/>
      <c r="OAN25" s="83"/>
      <c r="OAO25" s="83"/>
      <c r="OAP25" s="83"/>
      <c r="OAQ25" s="83"/>
      <c r="OAR25" s="83"/>
      <c r="OAS25" s="83"/>
      <c r="OAT25" s="83"/>
      <c r="OAU25" s="83"/>
      <c r="OAV25" s="83"/>
      <c r="OAW25" s="83"/>
      <c r="OAX25" s="83"/>
      <c r="OAY25" s="83"/>
      <c r="OAZ25" s="83"/>
      <c r="OBA25" s="83"/>
      <c r="OBB25" s="83"/>
      <c r="OBC25" s="83"/>
      <c r="OBD25" s="83"/>
      <c r="OBE25" s="83"/>
      <c r="OBF25" s="83"/>
      <c r="OBG25" s="83"/>
      <c r="OBH25" s="83"/>
      <c r="OBI25" s="83"/>
      <c r="OBJ25" s="83"/>
      <c r="OBK25" s="83"/>
      <c r="OBL25" s="83"/>
      <c r="OBM25" s="83"/>
      <c r="OBN25" s="83"/>
      <c r="OBO25" s="83"/>
      <c r="OBP25" s="83"/>
      <c r="OBQ25" s="83"/>
      <c r="OBR25" s="83"/>
      <c r="OBS25" s="83"/>
      <c r="OBT25" s="83"/>
      <c r="OBU25" s="83"/>
      <c r="OBV25" s="83"/>
      <c r="OBW25" s="83"/>
      <c r="OBX25" s="83"/>
      <c r="OBY25" s="83"/>
      <c r="OBZ25" s="83"/>
      <c r="OCA25" s="83"/>
      <c r="OCB25" s="83"/>
      <c r="OCC25" s="83"/>
      <c r="OCD25" s="83"/>
      <c r="OCE25" s="83"/>
      <c r="OCF25" s="83"/>
      <c r="OCG25" s="83"/>
      <c r="OCH25" s="83"/>
      <c r="OCI25" s="83"/>
      <c r="OCJ25" s="83"/>
      <c r="OCK25" s="83"/>
      <c r="OCL25" s="83"/>
      <c r="OCM25" s="83"/>
      <c r="OCN25" s="83"/>
      <c r="OCO25" s="83"/>
      <c r="OCP25" s="83"/>
      <c r="OCQ25" s="83"/>
      <c r="OCR25" s="83"/>
      <c r="OCS25" s="83"/>
      <c r="OCT25" s="83"/>
      <c r="OCU25" s="83"/>
      <c r="OCV25" s="83"/>
      <c r="OCW25" s="83"/>
      <c r="OCX25" s="83"/>
      <c r="OCY25" s="83"/>
      <c r="OCZ25" s="83"/>
      <c r="ODA25" s="83"/>
      <c r="ODB25" s="83"/>
      <c r="ODC25" s="83"/>
      <c r="ODD25" s="83"/>
      <c r="ODE25" s="83"/>
      <c r="ODF25" s="83"/>
      <c r="ODG25" s="83"/>
      <c r="ODH25" s="83"/>
      <c r="ODI25" s="83"/>
      <c r="ODJ25" s="83"/>
      <c r="ODK25" s="83"/>
      <c r="ODL25" s="83"/>
      <c r="ODM25" s="83"/>
      <c r="ODN25" s="83"/>
      <c r="ODO25" s="83"/>
      <c r="ODP25" s="83"/>
      <c r="ODQ25" s="83"/>
      <c r="ODR25" s="83"/>
      <c r="ODS25" s="83"/>
      <c r="ODT25" s="83"/>
      <c r="ODU25" s="83"/>
      <c r="ODV25" s="83"/>
      <c r="ODW25" s="83"/>
      <c r="ODX25" s="83"/>
      <c r="ODY25" s="83"/>
      <c r="ODZ25" s="83"/>
      <c r="OEA25" s="83"/>
      <c r="OEB25" s="83"/>
      <c r="OEC25" s="83"/>
      <c r="OED25" s="83"/>
      <c r="OEE25" s="83"/>
      <c r="OEF25" s="83"/>
      <c r="OEG25" s="83"/>
      <c r="OEH25" s="83"/>
      <c r="OEI25" s="83"/>
      <c r="OEJ25" s="83"/>
      <c r="OEK25" s="83"/>
      <c r="OEL25" s="83"/>
      <c r="OEM25" s="83"/>
      <c r="OEN25" s="83"/>
      <c r="OEO25" s="83"/>
      <c r="OEP25" s="83"/>
      <c r="OEQ25" s="83"/>
      <c r="OER25" s="83"/>
      <c r="OES25" s="83"/>
      <c r="OET25" s="83"/>
      <c r="OEU25" s="83"/>
      <c r="OEV25" s="83"/>
      <c r="OEW25" s="83"/>
      <c r="OEX25" s="83"/>
      <c r="OEY25" s="83"/>
      <c r="OEZ25" s="83"/>
      <c r="OFA25" s="83"/>
      <c r="OFB25" s="83"/>
      <c r="OFC25" s="83"/>
      <c r="OFD25" s="83"/>
      <c r="OFE25" s="83"/>
      <c r="OFF25" s="83"/>
      <c r="OFG25" s="83"/>
      <c r="OFH25" s="83"/>
      <c r="OFI25" s="83"/>
      <c r="OFJ25" s="83"/>
      <c r="OFK25" s="83"/>
      <c r="OFL25" s="83"/>
      <c r="OFM25" s="83"/>
      <c r="OFN25" s="83"/>
      <c r="OFO25" s="83"/>
      <c r="OFP25" s="83"/>
      <c r="OFQ25" s="83"/>
      <c r="OFR25" s="83"/>
      <c r="OFS25" s="83"/>
      <c r="OFT25" s="83"/>
      <c r="OFU25" s="83"/>
      <c r="OFV25" s="83"/>
      <c r="OFW25" s="83"/>
      <c r="OFX25" s="83"/>
      <c r="OFY25" s="83"/>
      <c r="OFZ25" s="83"/>
      <c r="OGA25" s="83"/>
      <c r="OGB25" s="83"/>
      <c r="OGC25" s="83"/>
      <c r="OGD25" s="83"/>
      <c r="OGE25" s="83"/>
      <c r="OGF25" s="83"/>
      <c r="OGG25" s="83"/>
      <c r="OGH25" s="83"/>
      <c r="OGI25" s="83"/>
      <c r="OGJ25" s="83"/>
      <c r="OGK25" s="83"/>
      <c r="OGL25" s="83"/>
      <c r="OGM25" s="83"/>
      <c r="OGN25" s="83"/>
      <c r="OGO25" s="83"/>
      <c r="OGP25" s="83"/>
      <c r="OGQ25" s="83"/>
      <c r="OGR25" s="83"/>
      <c r="OGS25" s="83"/>
      <c r="OGT25" s="83"/>
      <c r="OGU25" s="83"/>
      <c r="OGV25" s="83"/>
      <c r="OGW25" s="83"/>
      <c r="OGX25" s="83"/>
      <c r="OGY25" s="83"/>
      <c r="OGZ25" s="83"/>
      <c r="OHA25" s="83"/>
      <c r="OHB25" s="83"/>
      <c r="OHC25" s="83"/>
      <c r="OHD25" s="83"/>
      <c r="OHE25" s="83"/>
      <c r="OHF25" s="83"/>
      <c r="OHG25" s="83"/>
      <c r="OHH25" s="83"/>
      <c r="OHI25" s="83"/>
      <c r="OHJ25" s="83"/>
      <c r="OHK25" s="83"/>
      <c r="OHL25" s="83"/>
      <c r="OHM25" s="83"/>
      <c r="OHN25" s="83"/>
      <c r="OHO25" s="83"/>
      <c r="OHP25" s="83"/>
      <c r="OHQ25" s="83"/>
      <c r="OHR25" s="83"/>
      <c r="OHS25" s="83"/>
      <c r="OHT25" s="83"/>
      <c r="OHU25" s="83"/>
      <c r="OHV25" s="83"/>
      <c r="OHW25" s="83"/>
      <c r="OHX25" s="83"/>
      <c r="OHY25" s="83"/>
      <c r="OHZ25" s="83"/>
      <c r="OIA25" s="83"/>
      <c r="OIB25" s="83"/>
      <c r="OIC25" s="83"/>
      <c r="OID25" s="83"/>
      <c r="OIE25" s="83"/>
      <c r="OIF25" s="83"/>
      <c r="OIG25" s="83"/>
      <c r="OIH25" s="83"/>
      <c r="OII25" s="83"/>
      <c r="OIJ25" s="83"/>
      <c r="OIK25" s="83"/>
      <c r="OIL25" s="83"/>
      <c r="OIM25" s="83"/>
      <c r="OIN25" s="83"/>
      <c r="OIO25" s="83"/>
      <c r="OIP25" s="83"/>
      <c r="OIQ25" s="83"/>
      <c r="OIR25" s="83"/>
      <c r="OIS25" s="83"/>
      <c r="OIT25" s="83"/>
      <c r="OIU25" s="83"/>
      <c r="OIV25" s="83"/>
      <c r="OIW25" s="83"/>
      <c r="OIX25" s="83"/>
      <c r="OIY25" s="83"/>
      <c r="OIZ25" s="83"/>
      <c r="OJA25" s="83"/>
      <c r="OJB25" s="83"/>
      <c r="OJC25" s="83"/>
      <c r="OJD25" s="83"/>
      <c r="OJE25" s="83"/>
      <c r="OJF25" s="83"/>
      <c r="OJG25" s="83"/>
      <c r="OJH25" s="83"/>
      <c r="OJI25" s="83"/>
      <c r="OJJ25" s="83"/>
      <c r="OJK25" s="83"/>
      <c r="OJL25" s="83"/>
      <c r="OJM25" s="83"/>
      <c r="OJN25" s="83"/>
      <c r="OJO25" s="83"/>
      <c r="OJP25" s="83"/>
      <c r="OJQ25" s="83"/>
      <c r="OJR25" s="83"/>
      <c r="OJS25" s="83"/>
      <c r="OJT25" s="83"/>
      <c r="OJU25" s="83"/>
      <c r="OJV25" s="83"/>
      <c r="OJW25" s="83"/>
      <c r="OJX25" s="83"/>
      <c r="OJY25" s="83"/>
      <c r="OJZ25" s="83"/>
      <c r="OKA25" s="83"/>
      <c r="OKB25" s="83"/>
      <c r="OKC25" s="83"/>
      <c r="OKD25" s="83"/>
      <c r="OKE25" s="83"/>
      <c r="OKF25" s="83"/>
      <c r="OKG25" s="83"/>
      <c r="OKH25" s="83"/>
      <c r="OKI25" s="83"/>
      <c r="OKJ25" s="83"/>
      <c r="OKK25" s="83"/>
      <c r="OKL25" s="83"/>
      <c r="OKM25" s="83"/>
      <c r="OKN25" s="83"/>
      <c r="OKO25" s="83"/>
      <c r="OKP25" s="83"/>
      <c r="OKQ25" s="83"/>
      <c r="OKR25" s="83"/>
      <c r="OKS25" s="83"/>
      <c r="OKT25" s="83"/>
      <c r="OKU25" s="83"/>
      <c r="OKV25" s="83"/>
      <c r="OKW25" s="83"/>
      <c r="OKX25" s="83"/>
      <c r="OKY25" s="83"/>
      <c r="OKZ25" s="83"/>
      <c r="OLA25" s="83"/>
      <c r="OLB25" s="83"/>
      <c r="OLC25" s="83"/>
      <c r="OLD25" s="83"/>
      <c r="OLE25" s="83"/>
      <c r="OLF25" s="83"/>
      <c r="OLG25" s="83"/>
      <c r="OLH25" s="83"/>
      <c r="OLI25" s="83"/>
      <c r="OLJ25" s="83"/>
      <c r="OLK25" s="83"/>
      <c r="OLL25" s="83"/>
      <c r="OLM25" s="83"/>
      <c r="OLN25" s="83"/>
      <c r="OLO25" s="83"/>
      <c r="OLP25" s="83"/>
      <c r="OLQ25" s="83"/>
      <c r="OLR25" s="83"/>
      <c r="OLS25" s="83"/>
      <c r="OLT25" s="83"/>
      <c r="OLU25" s="83"/>
      <c r="OLV25" s="83"/>
      <c r="OLW25" s="83"/>
      <c r="OLX25" s="83"/>
      <c r="OLY25" s="83"/>
      <c r="OLZ25" s="83"/>
      <c r="OMA25" s="83"/>
      <c r="OMB25" s="83"/>
      <c r="OMC25" s="83"/>
      <c r="OMD25" s="83"/>
      <c r="OME25" s="83"/>
      <c r="OMF25" s="83"/>
      <c r="OMG25" s="83"/>
      <c r="OMH25" s="83"/>
      <c r="OMI25" s="83"/>
      <c r="OMJ25" s="83"/>
      <c r="OMK25" s="83"/>
      <c r="OML25" s="83"/>
      <c r="OMM25" s="83"/>
      <c r="OMN25" s="83"/>
      <c r="OMO25" s="83"/>
      <c r="OMP25" s="83"/>
      <c r="OMQ25" s="83"/>
      <c r="OMR25" s="83"/>
      <c r="OMS25" s="83"/>
      <c r="OMT25" s="83"/>
      <c r="OMU25" s="83"/>
      <c r="OMV25" s="83"/>
      <c r="OMW25" s="83"/>
      <c r="OMX25" s="83"/>
      <c r="OMY25" s="83"/>
      <c r="OMZ25" s="83"/>
      <c r="ONA25" s="83"/>
      <c r="ONB25" s="83"/>
      <c r="ONC25" s="83"/>
      <c r="OND25" s="83"/>
      <c r="ONE25" s="83"/>
      <c r="ONF25" s="83"/>
      <c r="ONG25" s="83"/>
      <c r="ONH25" s="83"/>
      <c r="ONI25" s="83"/>
      <c r="ONJ25" s="83"/>
      <c r="ONK25" s="83"/>
      <c r="ONL25" s="83"/>
      <c r="ONM25" s="83"/>
      <c r="ONN25" s="83"/>
      <c r="ONO25" s="83"/>
      <c r="ONP25" s="83"/>
      <c r="ONQ25" s="83"/>
      <c r="ONR25" s="83"/>
      <c r="ONS25" s="83"/>
      <c r="ONT25" s="83"/>
      <c r="ONU25" s="83"/>
      <c r="ONV25" s="83"/>
      <c r="ONW25" s="83"/>
      <c r="ONX25" s="83"/>
      <c r="ONY25" s="83"/>
      <c r="ONZ25" s="83"/>
      <c r="OOA25" s="83"/>
      <c r="OOB25" s="83"/>
      <c r="OOC25" s="83"/>
      <c r="OOD25" s="83"/>
      <c r="OOE25" s="83"/>
      <c r="OOF25" s="83"/>
      <c r="OOG25" s="83"/>
      <c r="OOH25" s="83"/>
      <c r="OOI25" s="83"/>
      <c r="OOJ25" s="83"/>
      <c r="OOK25" s="83"/>
      <c r="OOL25" s="83"/>
      <c r="OOM25" s="83"/>
      <c r="OON25" s="83"/>
      <c r="OOO25" s="83"/>
      <c r="OOP25" s="83"/>
      <c r="OOQ25" s="83"/>
      <c r="OOR25" s="83"/>
      <c r="OOS25" s="83"/>
      <c r="OOT25" s="83"/>
      <c r="OOU25" s="83"/>
      <c r="OOV25" s="83"/>
      <c r="OOW25" s="83"/>
      <c r="OOX25" s="83"/>
      <c r="OOY25" s="83"/>
      <c r="OOZ25" s="83"/>
      <c r="OPA25" s="83"/>
      <c r="OPB25" s="83"/>
      <c r="OPC25" s="83"/>
      <c r="OPD25" s="83"/>
      <c r="OPE25" s="83"/>
      <c r="OPF25" s="83"/>
      <c r="OPG25" s="83"/>
      <c r="OPH25" s="83"/>
      <c r="OPI25" s="83"/>
      <c r="OPJ25" s="83"/>
      <c r="OPK25" s="83"/>
      <c r="OPL25" s="83"/>
      <c r="OPM25" s="83"/>
      <c r="OPN25" s="83"/>
      <c r="OPO25" s="83"/>
      <c r="OPP25" s="83"/>
      <c r="OPQ25" s="83"/>
      <c r="OPR25" s="83"/>
      <c r="OPS25" s="83"/>
      <c r="OPT25" s="83"/>
      <c r="OPU25" s="83"/>
      <c r="OPV25" s="83"/>
      <c r="OPW25" s="83"/>
      <c r="OPX25" s="83"/>
      <c r="OPY25" s="83"/>
      <c r="OPZ25" s="83"/>
      <c r="OQA25" s="83"/>
      <c r="OQB25" s="83"/>
      <c r="OQC25" s="83"/>
      <c r="OQD25" s="83"/>
      <c r="OQE25" s="83"/>
      <c r="OQF25" s="83"/>
      <c r="OQG25" s="83"/>
      <c r="OQH25" s="83"/>
      <c r="OQI25" s="83"/>
      <c r="OQJ25" s="83"/>
      <c r="OQK25" s="83"/>
      <c r="OQL25" s="83"/>
      <c r="OQM25" s="83"/>
      <c r="OQN25" s="83"/>
      <c r="OQO25" s="83"/>
      <c r="OQP25" s="83"/>
      <c r="OQQ25" s="83"/>
      <c r="OQR25" s="83"/>
      <c r="OQS25" s="83"/>
      <c r="OQT25" s="83"/>
      <c r="OQU25" s="83"/>
      <c r="OQV25" s="83"/>
      <c r="OQW25" s="83"/>
      <c r="OQX25" s="83"/>
      <c r="OQY25" s="83"/>
      <c r="OQZ25" s="83"/>
      <c r="ORA25" s="83"/>
      <c r="ORB25" s="83"/>
      <c r="ORC25" s="83"/>
      <c r="ORD25" s="83"/>
      <c r="ORE25" s="83"/>
      <c r="ORF25" s="83"/>
      <c r="ORG25" s="83"/>
      <c r="ORH25" s="83"/>
      <c r="ORI25" s="83"/>
      <c r="ORJ25" s="83"/>
      <c r="ORK25" s="83"/>
      <c r="ORL25" s="83"/>
      <c r="ORM25" s="83"/>
      <c r="ORN25" s="83"/>
      <c r="ORO25" s="83"/>
      <c r="ORP25" s="83"/>
      <c r="ORQ25" s="83"/>
      <c r="ORR25" s="83"/>
      <c r="ORS25" s="83"/>
      <c r="ORT25" s="83"/>
      <c r="ORU25" s="83"/>
      <c r="ORV25" s="83"/>
      <c r="ORW25" s="83"/>
      <c r="ORX25" s="83"/>
      <c r="ORY25" s="83"/>
      <c r="ORZ25" s="83"/>
      <c r="OSA25" s="83"/>
      <c r="OSB25" s="83"/>
      <c r="OSC25" s="83"/>
      <c r="OSD25" s="83"/>
      <c r="OSE25" s="83"/>
      <c r="OSF25" s="83"/>
      <c r="OSG25" s="83"/>
      <c r="OSH25" s="83"/>
      <c r="OSI25" s="83"/>
      <c r="OSJ25" s="83"/>
      <c r="OSK25" s="83"/>
      <c r="OSL25" s="83"/>
      <c r="OSM25" s="83"/>
      <c r="OSN25" s="83"/>
      <c r="OSO25" s="83"/>
      <c r="OSP25" s="83"/>
      <c r="OSQ25" s="83"/>
      <c r="OSR25" s="83"/>
      <c r="OSS25" s="83"/>
      <c r="OST25" s="83"/>
      <c r="OSU25" s="83"/>
      <c r="OSV25" s="83"/>
      <c r="OSW25" s="83"/>
      <c r="OSX25" s="83"/>
      <c r="OSY25" s="83"/>
      <c r="OSZ25" s="83"/>
      <c r="OTA25" s="83"/>
      <c r="OTB25" s="83"/>
      <c r="OTC25" s="83"/>
      <c r="OTD25" s="83"/>
      <c r="OTE25" s="83"/>
      <c r="OTF25" s="83"/>
      <c r="OTG25" s="83"/>
      <c r="OTH25" s="83"/>
      <c r="OTI25" s="83"/>
      <c r="OTJ25" s="83"/>
      <c r="OTK25" s="83"/>
      <c r="OTL25" s="83"/>
      <c r="OTM25" s="83"/>
      <c r="OTN25" s="83"/>
      <c r="OTO25" s="83"/>
      <c r="OTP25" s="83"/>
      <c r="OTQ25" s="83"/>
      <c r="OTR25" s="83"/>
      <c r="OTS25" s="83"/>
      <c r="OTT25" s="83"/>
      <c r="OTU25" s="83"/>
      <c r="OTV25" s="83"/>
      <c r="OTW25" s="83"/>
      <c r="OTX25" s="83"/>
      <c r="OTY25" s="83"/>
      <c r="OTZ25" s="83"/>
      <c r="OUA25" s="83"/>
      <c r="OUB25" s="83"/>
      <c r="OUC25" s="83"/>
      <c r="OUD25" s="83"/>
      <c r="OUE25" s="83"/>
      <c r="OUF25" s="83"/>
      <c r="OUG25" s="83"/>
      <c r="OUH25" s="83"/>
      <c r="OUI25" s="83"/>
      <c r="OUJ25" s="83"/>
      <c r="OUK25" s="83"/>
      <c r="OUL25" s="83"/>
      <c r="OUM25" s="83"/>
      <c r="OUN25" s="83"/>
      <c r="OUO25" s="83"/>
      <c r="OUP25" s="83"/>
      <c r="OUQ25" s="83"/>
      <c r="OUR25" s="83"/>
      <c r="OUS25" s="83"/>
      <c r="OUT25" s="83"/>
      <c r="OUU25" s="83"/>
      <c r="OUV25" s="83"/>
      <c r="OUW25" s="83"/>
      <c r="OUX25" s="83"/>
      <c r="OUY25" s="83"/>
      <c r="OUZ25" s="83"/>
      <c r="OVA25" s="83"/>
      <c r="OVB25" s="83"/>
      <c r="OVC25" s="83"/>
      <c r="OVD25" s="83"/>
      <c r="OVE25" s="83"/>
      <c r="OVF25" s="83"/>
      <c r="OVG25" s="83"/>
      <c r="OVH25" s="83"/>
      <c r="OVI25" s="83"/>
      <c r="OVJ25" s="83"/>
      <c r="OVK25" s="83"/>
      <c r="OVL25" s="83"/>
      <c r="OVM25" s="83"/>
      <c r="OVN25" s="83"/>
      <c r="OVO25" s="83"/>
      <c r="OVP25" s="83"/>
      <c r="OVQ25" s="83"/>
      <c r="OVR25" s="83"/>
      <c r="OVS25" s="83"/>
      <c r="OVT25" s="83"/>
      <c r="OVU25" s="83"/>
      <c r="OVV25" s="83"/>
      <c r="OVW25" s="83"/>
      <c r="OVX25" s="83"/>
      <c r="OVY25" s="83"/>
      <c r="OVZ25" s="83"/>
      <c r="OWA25" s="83"/>
      <c r="OWB25" s="83"/>
      <c r="OWC25" s="83"/>
      <c r="OWD25" s="83"/>
      <c r="OWE25" s="83"/>
      <c r="OWF25" s="83"/>
      <c r="OWG25" s="83"/>
      <c r="OWH25" s="83"/>
      <c r="OWI25" s="83"/>
      <c r="OWJ25" s="83"/>
      <c r="OWK25" s="83"/>
      <c r="OWL25" s="83"/>
      <c r="OWM25" s="83"/>
      <c r="OWN25" s="83"/>
      <c r="OWO25" s="83"/>
      <c r="OWP25" s="83"/>
      <c r="OWQ25" s="83"/>
      <c r="OWR25" s="83"/>
      <c r="OWS25" s="83"/>
      <c r="OWT25" s="83"/>
      <c r="OWU25" s="83"/>
      <c r="OWV25" s="83"/>
      <c r="OWW25" s="83"/>
      <c r="OWX25" s="83"/>
      <c r="OWY25" s="83"/>
      <c r="OWZ25" s="83"/>
      <c r="OXA25" s="83"/>
      <c r="OXB25" s="83"/>
      <c r="OXC25" s="83"/>
      <c r="OXD25" s="83"/>
      <c r="OXE25" s="83"/>
      <c r="OXF25" s="83"/>
      <c r="OXG25" s="83"/>
      <c r="OXH25" s="83"/>
      <c r="OXI25" s="83"/>
      <c r="OXJ25" s="83"/>
      <c r="OXK25" s="83"/>
      <c r="OXL25" s="83"/>
      <c r="OXM25" s="83"/>
      <c r="OXN25" s="83"/>
      <c r="OXO25" s="83"/>
      <c r="OXP25" s="83"/>
      <c r="OXQ25" s="83"/>
      <c r="OXR25" s="83"/>
      <c r="OXS25" s="83"/>
      <c r="OXT25" s="83"/>
      <c r="OXU25" s="83"/>
      <c r="OXV25" s="83"/>
      <c r="OXW25" s="83"/>
      <c r="OXX25" s="83"/>
      <c r="OXY25" s="83"/>
      <c r="OXZ25" s="83"/>
      <c r="OYA25" s="83"/>
      <c r="OYB25" s="83"/>
      <c r="OYC25" s="83"/>
      <c r="OYD25" s="83"/>
      <c r="OYE25" s="83"/>
      <c r="OYF25" s="83"/>
      <c r="OYG25" s="83"/>
      <c r="OYH25" s="83"/>
      <c r="OYI25" s="83"/>
      <c r="OYJ25" s="83"/>
      <c r="OYK25" s="83"/>
      <c r="OYL25" s="83"/>
      <c r="OYM25" s="83"/>
      <c r="OYN25" s="83"/>
      <c r="OYO25" s="83"/>
      <c r="OYP25" s="83"/>
      <c r="OYQ25" s="83"/>
      <c r="OYR25" s="83"/>
      <c r="OYS25" s="83"/>
      <c r="OYT25" s="83"/>
      <c r="OYU25" s="83"/>
      <c r="OYV25" s="83"/>
      <c r="OYW25" s="83"/>
      <c r="OYX25" s="83"/>
      <c r="OYY25" s="83"/>
      <c r="OYZ25" s="83"/>
      <c r="OZA25" s="83"/>
      <c r="OZB25" s="83"/>
      <c r="OZC25" s="83"/>
      <c r="OZD25" s="83"/>
      <c r="OZE25" s="83"/>
      <c r="OZF25" s="83"/>
      <c r="OZG25" s="83"/>
      <c r="OZH25" s="83"/>
      <c r="OZI25" s="83"/>
      <c r="OZJ25" s="83"/>
      <c r="OZK25" s="83"/>
      <c r="OZL25" s="83"/>
      <c r="OZM25" s="83"/>
      <c r="OZN25" s="83"/>
      <c r="OZO25" s="83"/>
      <c r="OZP25" s="83"/>
      <c r="OZQ25" s="83"/>
      <c r="OZR25" s="83"/>
      <c r="OZS25" s="83"/>
      <c r="OZT25" s="83"/>
      <c r="OZU25" s="83"/>
      <c r="OZV25" s="83"/>
      <c r="OZW25" s="83"/>
      <c r="OZX25" s="83"/>
      <c r="OZY25" s="83"/>
      <c r="OZZ25" s="83"/>
      <c r="PAA25" s="83"/>
      <c r="PAB25" s="83"/>
      <c r="PAC25" s="83"/>
      <c r="PAD25" s="83"/>
      <c r="PAE25" s="83"/>
      <c r="PAF25" s="83"/>
      <c r="PAG25" s="83"/>
      <c r="PAH25" s="83"/>
      <c r="PAI25" s="83"/>
      <c r="PAJ25" s="83"/>
      <c r="PAK25" s="83"/>
      <c r="PAL25" s="83"/>
      <c r="PAM25" s="83"/>
      <c r="PAN25" s="83"/>
      <c r="PAO25" s="83"/>
      <c r="PAP25" s="83"/>
      <c r="PAQ25" s="83"/>
      <c r="PAR25" s="83"/>
      <c r="PAS25" s="83"/>
      <c r="PAT25" s="83"/>
      <c r="PAU25" s="83"/>
      <c r="PAV25" s="83"/>
      <c r="PAW25" s="83"/>
      <c r="PAX25" s="83"/>
      <c r="PAY25" s="83"/>
      <c r="PAZ25" s="83"/>
      <c r="PBA25" s="83"/>
      <c r="PBB25" s="83"/>
      <c r="PBC25" s="83"/>
      <c r="PBD25" s="83"/>
      <c r="PBE25" s="83"/>
      <c r="PBF25" s="83"/>
      <c r="PBG25" s="83"/>
      <c r="PBH25" s="83"/>
      <c r="PBI25" s="83"/>
      <c r="PBJ25" s="83"/>
      <c r="PBK25" s="83"/>
      <c r="PBL25" s="83"/>
      <c r="PBM25" s="83"/>
      <c r="PBN25" s="83"/>
      <c r="PBO25" s="83"/>
      <c r="PBP25" s="83"/>
      <c r="PBQ25" s="83"/>
      <c r="PBR25" s="83"/>
      <c r="PBS25" s="83"/>
      <c r="PBT25" s="83"/>
      <c r="PBU25" s="83"/>
      <c r="PBV25" s="83"/>
      <c r="PBW25" s="83"/>
      <c r="PBX25" s="83"/>
      <c r="PBY25" s="83"/>
      <c r="PBZ25" s="83"/>
      <c r="PCA25" s="83"/>
      <c r="PCB25" s="83"/>
      <c r="PCC25" s="83"/>
      <c r="PCD25" s="83"/>
      <c r="PCE25" s="83"/>
      <c r="PCF25" s="83"/>
      <c r="PCG25" s="83"/>
      <c r="PCH25" s="83"/>
      <c r="PCI25" s="83"/>
      <c r="PCJ25" s="83"/>
      <c r="PCK25" s="83"/>
      <c r="PCL25" s="83"/>
      <c r="PCM25" s="83"/>
      <c r="PCN25" s="83"/>
      <c r="PCO25" s="83"/>
      <c r="PCP25" s="83"/>
      <c r="PCQ25" s="83"/>
      <c r="PCR25" s="83"/>
      <c r="PCS25" s="83"/>
      <c r="PCT25" s="83"/>
      <c r="PCU25" s="83"/>
      <c r="PCV25" s="83"/>
      <c r="PCW25" s="83"/>
      <c r="PCX25" s="83"/>
      <c r="PCY25" s="83"/>
      <c r="PCZ25" s="83"/>
      <c r="PDA25" s="83"/>
      <c r="PDB25" s="83"/>
      <c r="PDC25" s="83"/>
      <c r="PDD25" s="83"/>
      <c r="PDE25" s="83"/>
      <c r="PDF25" s="83"/>
      <c r="PDG25" s="83"/>
      <c r="PDH25" s="83"/>
      <c r="PDI25" s="83"/>
      <c r="PDJ25" s="83"/>
      <c r="PDK25" s="83"/>
      <c r="PDL25" s="83"/>
      <c r="PDM25" s="83"/>
      <c r="PDN25" s="83"/>
      <c r="PDO25" s="83"/>
      <c r="PDP25" s="83"/>
      <c r="PDQ25" s="83"/>
      <c r="PDR25" s="83"/>
      <c r="PDS25" s="83"/>
      <c r="PDT25" s="83"/>
      <c r="PDU25" s="83"/>
      <c r="PDV25" s="83"/>
      <c r="PDW25" s="83"/>
      <c r="PDX25" s="83"/>
      <c r="PDY25" s="83"/>
      <c r="PDZ25" s="83"/>
      <c r="PEA25" s="83"/>
      <c r="PEB25" s="83"/>
      <c r="PEC25" s="83"/>
      <c r="PED25" s="83"/>
      <c r="PEE25" s="83"/>
      <c r="PEF25" s="83"/>
      <c r="PEG25" s="83"/>
      <c r="PEH25" s="83"/>
      <c r="PEI25" s="83"/>
      <c r="PEJ25" s="83"/>
      <c r="PEK25" s="83"/>
      <c r="PEL25" s="83"/>
      <c r="PEM25" s="83"/>
      <c r="PEN25" s="83"/>
      <c r="PEO25" s="83"/>
      <c r="PEP25" s="83"/>
      <c r="PEQ25" s="83"/>
      <c r="PER25" s="83"/>
      <c r="PES25" s="83"/>
      <c r="PET25" s="83"/>
      <c r="PEU25" s="83"/>
      <c r="PEV25" s="83"/>
      <c r="PEW25" s="83"/>
      <c r="PEX25" s="83"/>
      <c r="PEY25" s="83"/>
      <c r="PEZ25" s="83"/>
      <c r="PFA25" s="83"/>
      <c r="PFB25" s="83"/>
      <c r="PFC25" s="83"/>
      <c r="PFD25" s="83"/>
      <c r="PFE25" s="83"/>
      <c r="PFF25" s="83"/>
      <c r="PFG25" s="83"/>
      <c r="PFH25" s="83"/>
      <c r="PFI25" s="83"/>
      <c r="PFJ25" s="83"/>
      <c r="PFK25" s="83"/>
      <c r="PFL25" s="83"/>
      <c r="PFM25" s="83"/>
      <c r="PFN25" s="83"/>
      <c r="PFO25" s="83"/>
      <c r="PFP25" s="83"/>
      <c r="PFQ25" s="83"/>
      <c r="PFR25" s="83"/>
      <c r="PFS25" s="83"/>
      <c r="PFT25" s="83"/>
      <c r="PFU25" s="83"/>
      <c r="PFV25" s="83"/>
      <c r="PFW25" s="83"/>
      <c r="PFX25" s="83"/>
      <c r="PFY25" s="83"/>
      <c r="PFZ25" s="83"/>
      <c r="PGA25" s="83"/>
      <c r="PGB25" s="83"/>
      <c r="PGC25" s="83"/>
      <c r="PGD25" s="83"/>
      <c r="PGE25" s="83"/>
      <c r="PGF25" s="83"/>
      <c r="PGG25" s="83"/>
      <c r="PGH25" s="83"/>
      <c r="PGI25" s="83"/>
      <c r="PGJ25" s="83"/>
      <c r="PGK25" s="83"/>
      <c r="PGL25" s="83"/>
      <c r="PGM25" s="83"/>
      <c r="PGN25" s="83"/>
      <c r="PGO25" s="83"/>
      <c r="PGP25" s="83"/>
      <c r="PGQ25" s="83"/>
      <c r="PGR25" s="83"/>
      <c r="PGS25" s="83"/>
      <c r="PGT25" s="83"/>
      <c r="PGU25" s="83"/>
      <c r="PGV25" s="83"/>
      <c r="PGW25" s="83"/>
      <c r="PGX25" s="83"/>
      <c r="PGY25" s="83"/>
      <c r="PGZ25" s="83"/>
      <c r="PHA25" s="83"/>
      <c r="PHB25" s="83"/>
      <c r="PHC25" s="83"/>
      <c r="PHD25" s="83"/>
      <c r="PHE25" s="83"/>
      <c r="PHF25" s="83"/>
      <c r="PHG25" s="83"/>
      <c r="PHH25" s="83"/>
      <c r="PHI25" s="83"/>
      <c r="PHJ25" s="83"/>
      <c r="PHK25" s="83"/>
      <c r="PHL25" s="83"/>
      <c r="PHM25" s="83"/>
      <c r="PHN25" s="83"/>
      <c r="PHO25" s="83"/>
      <c r="PHP25" s="83"/>
      <c r="PHQ25" s="83"/>
      <c r="PHR25" s="83"/>
      <c r="PHS25" s="83"/>
      <c r="PHT25" s="83"/>
      <c r="PHU25" s="83"/>
      <c r="PHV25" s="83"/>
      <c r="PHW25" s="83"/>
      <c r="PHX25" s="83"/>
      <c r="PHY25" s="83"/>
      <c r="PHZ25" s="83"/>
      <c r="PIA25" s="83"/>
      <c r="PIB25" s="83"/>
      <c r="PIC25" s="83"/>
      <c r="PID25" s="83"/>
      <c r="PIE25" s="83"/>
      <c r="PIF25" s="83"/>
      <c r="PIG25" s="83"/>
      <c r="PIH25" s="83"/>
      <c r="PII25" s="83"/>
      <c r="PIJ25" s="83"/>
      <c r="PIK25" s="83"/>
      <c r="PIL25" s="83"/>
      <c r="PIM25" s="83"/>
      <c r="PIN25" s="83"/>
      <c r="PIO25" s="83"/>
      <c r="PIP25" s="83"/>
      <c r="PIQ25" s="83"/>
      <c r="PIR25" s="83"/>
      <c r="PIS25" s="83"/>
      <c r="PIT25" s="83"/>
      <c r="PIU25" s="83"/>
      <c r="PIV25" s="83"/>
      <c r="PIW25" s="83"/>
      <c r="PIX25" s="83"/>
      <c r="PIY25" s="83"/>
      <c r="PIZ25" s="83"/>
      <c r="PJA25" s="83"/>
      <c r="PJB25" s="83"/>
      <c r="PJC25" s="83"/>
      <c r="PJD25" s="83"/>
      <c r="PJE25" s="83"/>
      <c r="PJF25" s="83"/>
      <c r="PJG25" s="83"/>
      <c r="PJH25" s="83"/>
      <c r="PJI25" s="83"/>
      <c r="PJJ25" s="83"/>
      <c r="PJK25" s="83"/>
      <c r="PJL25" s="83"/>
      <c r="PJM25" s="83"/>
      <c r="PJN25" s="83"/>
      <c r="PJO25" s="83"/>
      <c r="PJP25" s="83"/>
      <c r="PJQ25" s="83"/>
      <c r="PJR25" s="83"/>
      <c r="PJS25" s="83"/>
      <c r="PJT25" s="83"/>
      <c r="PJU25" s="83"/>
      <c r="PJV25" s="83"/>
      <c r="PJW25" s="83"/>
      <c r="PJX25" s="83"/>
      <c r="PJY25" s="83"/>
      <c r="PJZ25" s="83"/>
      <c r="PKA25" s="83"/>
      <c r="PKB25" s="83"/>
      <c r="PKC25" s="83"/>
      <c r="PKD25" s="83"/>
      <c r="PKE25" s="83"/>
      <c r="PKF25" s="83"/>
      <c r="PKG25" s="83"/>
      <c r="PKH25" s="83"/>
      <c r="PKI25" s="83"/>
      <c r="PKJ25" s="83"/>
      <c r="PKK25" s="83"/>
      <c r="PKL25" s="83"/>
      <c r="PKM25" s="83"/>
      <c r="PKN25" s="83"/>
      <c r="PKO25" s="83"/>
      <c r="PKP25" s="83"/>
      <c r="PKQ25" s="83"/>
      <c r="PKR25" s="83"/>
      <c r="PKS25" s="83"/>
      <c r="PKT25" s="83"/>
      <c r="PKU25" s="83"/>
      <c r="PKV25" s="83"/>
      <c r="PKW25" s="83"/>
      <c r="PKX25" s="83"/>
      <c r="PKY25" s="83"/>
      <c r="PKZ25" s="83"/>
      <c r="PLA25" s="83"/>
      <c r="PLB25" s="83"/>
      <c r="PLC25" s="83"/>
      <c r="PLD25" s="83"/>
      <c r="PLE25" s="83"/>
      <c r="PLF25" s="83"/>
      <c r="PLG25" s="83"/>
      <c r="PLH25" s="83"/>
      <c r="PLI25" s="83"/>
      <c r="PLJ25" s="83"/>
      <c r="PLK25" s="83"/>
      <c r="PLL25" s="83"/>
      <c r="PLM25" s="83"/>
      <c r="PLN25" s="83"/>
      <c r="PLO25" s="83"/>
      <c r="PLP25" s="83"/>
      <c r="PLQ25" s="83"/>
      <c r="PLR25" s="83"/>
      <c r="PLS25" s="83"/>
      <c r="PLT25" s="83"/>
      <c r="PLU25" s="83"/>
      <c r="PLV25" s="83"/>
      <c r="PLW25" s="83"/>
      <c r="PLX25" s="83"/>
      <c r="PLY25" s="83"/>
      <c r="PLZ25" s="83"/>
      <c r="PMA25" s="83"/>
      <c r="PMB25" s="83"/>
      <c r="PMC25" s="83"/>
      <c r="PMD25" s="83"/>
      <c r="PME25" s="83"/>
      <c r="PMF25" s="83"/>
      <c r="PMG25" s="83"/>
      <c r="PMH25" s="83"/>
      <c r="PMI25" s="83"/>
      <c r="PMJ25" s="83"/>
      <c r="PMK25" s="83"/>
      <c r="PML25" s="83"/>
      <c r="PMM25" s="83"/>
      <c r="PMN25" s="83"/>
      <c r="PMO25" s="83"/>
      <c r="PMP25" s="83"/>
      <c r="PMQ25" s="83"/>
      <c r="PMR25" s="83"/>
      <c r="PMS25" s="83"/>
      <c r="PMT25" s="83"/>
      <c r="PMU25" s="83"/>
      <c r="PMV25" s="83"/>
      <c r="PMW25" s="83"/>
      <c r="PMX25" s="83"/>
      <c r="PMY25" s="83"/>
      <c r="PMZ25" s="83"/>
      <c r="PNA25" s="83"/>
      <c r="PNB25" s="83"/>
      <c r="PNC25" s="83"/>
      <c r="PND25" s="83"/>
      <c r="PNE25" s="83"/>
      <c r="PNF25" s="83"/>
      <c r="PNG25" s="83"/>
      <c r="PNH25" s="83"/>
      <c r="PNI25" s="83"/>
      <c r="PNJ25" s="83"/>
      <c r="PNK25" s="83"/>
      <c r="PNL25" s="83"/>
      <c r="PNM25" s="83"/>
      <c r="PNN25" s="83"/>
      <c r="PNO25" s="83"/>
      <c r="PNP25" s="83"/>
      <c r="PNQ25" s="83"/>
      <c r="PNR25" s="83"/>
      <c r="PNS25" s="83"/>
      <c r="PNT25" s="83"/>
      <c r="PNU25" s="83"/>
      <c r="PNV25" s="83"/>
      <c r="PNW25" s="83"/>
      <c r="PNX25" s="83"/>
      <c r="PNY25" s="83"/>
      <c r="PNZ25" s="83"/>
      <c r="POA25" s="83"/>
      <c r="POB25" s="83"/>
      <c r="POC25" s="83"/>
      <c r="POD25" s="83"/>
      <c r="POE25" s="83"/>
      <c r="POF25" s="83"/>
      <c r="POG25" s="83"/>
      <c r="POH25" s="83"/>
      <c r="POI25" s="83"/>
      <c r="POJ25" s="83"/>
      <c r="POK25" s="83"/>
      <c r="POL25" s="83"/>
      <c r="POM25" s="83"/>
      <c r="PON25" s="83"/>
      <c r="POO25" s="83"/>
      <c r="POP25" s="83"/>
      <c r="POQ25" s="83"/>
      <c r="POR25" s="83"/>
      <c r="POS25" s="83"/>
      <c r="POT25" s="83"/>
      <c r="POU25" s="83"/>
      <c r="POV25" s="83"/>
      <c r="POW25" s="83"/>
      <c r="POX25" s="83"/>
      <c r="POY25" s="83"/>
      <c r="POZ25" s="83"/>
      <c r="PPA25" s="83"/>
      <c r="PPB25" s="83"/>
      <c r="PPC25" s="83"/>
      <c r="PPD25" s="83"/>
      <c r="PPE25" s="83"/>
      <c r="PPF25" s="83"/>
      <c r="PPG25" s="83"/>
      <c r="PPH25" s="83"/>
      <c r="PPI25" s="83"/>
      <c r="PPJ25" s="83"/>
      <c r="PPK25" s="83"/>
      <c r="PPL25" s="83"/>
      <c r="PPM25" s="83"/>
      <c r="PPN25" s="83"/>
      <c r="PPO25" s="83"/>
      <c r="PPP25" s="83"/>
      <c r="PPQ25" s="83"/>
      <c r="PPR25" s="83"/>
      <c r="PPS25" s="83"/>
      <c r="PPT25" s="83"/>
      <c r="PPU25" s="83"/>
      <c r="PPV25" s="83"/>
      <c r="PPW25" s="83"/>
      <c r="PPX25" s="83"/>
      <c r="PPY25" s="83"/>
      <c r="PPZ25" s="83"/>
      <c r="PQA25" s="83"/>
      <c r="PQB25" s="83"/>
      <c r="PQC25" s="83"/>
      <c r="PQD25" s="83"/>
      <c r="PQE25" s="83"/>
      <c r="PQF25" s="83"/>
      <c r="PQG25" s="83"/>
      <c r="PQH25" s="83"/>
      <c r="PQI25" s="83"/>
      <c r="PQJ25" s="83"/>
      <c r="PQK25" s="83"/>
      <c r="PQL25" s="83"/>
      <c r="PQM25" s="83"/>
      <c r="PQN25" s="83"/>
      <c r="PQO25" s="83"/>
      <c r="PQP25" s="83"/>
      <c r="PQQ25" s="83"/>
      <c r="PQR25" s="83"/>
      <c r="PQS25" s="83"/>
      <c r="PQT25" s="83"/>
      <c r="PQU25" s="83"/>
      <c r="PQV25" s="83"/>
      <c r="PQW25" s="83"/>
      <c r="PQX25" s="83"/>
      <c r="PQY25" s="83"/>
      <c r="PQZ25" s="83"/>
      <c r="PRA25" s="83"/>
      <c r="PRB25" s="83"/>
      <c r="PRC25" s="83"/>
      <c r="PRD25" s="83"/>
      <c r="PRE25" s="83"/>
      <c r="PRF25" s="83"/>
      <c r="PRG25" s="83"/>
      <c r="PRH25" s="83"/>
      <c r="PRI25" s="83"/>
      <c r="PRJ25" s="83"/>
      <c r="PRK25" s="83"/>
      <c r="PRL25" s="83"/>
      <c r="PRM25" s="83"/>
      <c r="PRN25" s="83"/>
      <c r="PRO25" s="83"/>
      <c r="PRP25" s="83"/>
      <c r="PRQ25" s="83"/>
      <c r="PRR25" s="83"/>
      <c r="PRS25" s="83"/>
      <c r="PRT25" s="83"/>
      <c r="PRU25" s="83"/>
      <c r="PRV25" s="83"/>
      <c r="PRW25" s="83"/>
      <c r="PRX25" s="83"/>
      <c r="PRY25" s="83"/>
      <c r="PRZ25" s="83"/>
      <c r="PSA25" s="83"/>
      <c r="PSB25" s="83"/>
      <c r="PSC25" s="83"/>
      <c r="PSD25" s="83"/>
      <c r="PSE25" s="83"/>
      <c r="PSF25" s="83"/>
      <c r="PSG25" s="83"/>
      <c r="PSH25" s="83"/>
      <c r="PSI25" s="83"/>
      <c r="PSJ25" s="83"/>
      <c r="PSK25" s="83"/>
      <c r="PSL25" s="83"/>
      <c r="PSM25" s="83"/>
      <c r="PSN25" s="83"/>
      <c r="PSO25" s="83"/>
      <c r="PSP25" s="83"/>
      <c r="PSQ25" s="83"/>
      <c r="PSR25" s="83"/>
      <c r="PSS25" s="83"/>
      <c r="PST25" s="83"/>
      <c r="PSU25" s="83"/>
      <c r="PSV25" s="83"/>
      <c r="PSW25" s="83"/>
      <c r="PSX25" s="83"/>
      <c r="PSY25" s="83"/>
      <c r="PSZ25" s="83"/>
      <c r="PTA25" s="83"/>
      <c r="PTB25" s="83"/>
      <c r="PTC25" s="83"/>
      <c r="PTD25" s="83"/>
      <c r="PTE25" s="83"/>
      <c r="PTF25" s="83"/>
      <c r="PTG25" s="83"/>
      <c r="PTH25" s="83"/>
      <c r="PTI25" s="83"/>
      <c r="PTJ25" s="83"/>
      <c r="PTK25" s="83"/>
      <c r="PTL25" s="83"/>
      <c r="PTM25" s="83"/>
      <c r="PTN25" s="83"/>
      <c r="PTO25" s="83"/>
      <c r="PTP25" s="83"/>
      <c r="PTQ25" s="83"/>
      <c r="PTR25" s="83"/>
      <c r="PTS25" s="83"/>
      <c r="PTT25" s="83"/>
      <c r="PTU25" s="83"/>
      <c r="PTV25" s="83"/>
      <c r="PTW25" s="83"/>
      <c r="PTX25" s="83"/>
      <c r="PTY25" s="83"/>
      <c r="PTZ25" s="83"/>
      <c r="PUA25" s="83"/>
      <c r="PUB25" s="83"/>
      <c r="PUC25" s="83"/>
      <c r="PUD25" s="83"/>
      <c r="PUE25" s="83"/>
      <c r="PUF25" s="83"/>
      <c r="PUG25" s="83"/>
      <c r="PUH25" s="83"/>
      <c r="PUI25" s="83"/>
      <c r="PUJ25" s="83"/>
      <c r="PUK25" s="83"/>
      <c r="PUL25" s="83"/>
      <c r="PUM25" s="83"/>
      <c r="PUN25" s="83"/>
      <c r="PUO25" s="83"/>
      <c r="PUP25" s="83"/>
      <c r="PUQ25" s="83"/>
      <c r="PUR25" s="83"/>
      <c r="PUS25" s="83"/>
      <c r="PUT25" s="83"/>
      <c r="PUU25" s="83"/>
      <c r="PUV25" s="83"/>
      <c r="PUW25" s="83"/>
      <c r="PUX25" s="83"/>
      <c r="PUY25" s="83"/>
      <c r="PUZ25" s="83"/>
      <c r="PVA25" s="83"/>
      <c r="PVB25" s="83"/>
      <c r="PVC25" s="83"/>
      <c r="PVD25" s="83"/>
      <c r="PVE25" s="83"/>
      <c r="PVF25" s="83"/>
      <c r="PVG25" s="83"/>
      <c r="PVH25" s="83"/>
      <c r="PVI25" s="83"/>
      <c r="PVJ25" s="83"/>
      <c r="PVK25" s="83"/>
      <c r="PVL25" s="83"/>
      <c r="PVM25" s="83"/>
      <c r="PVN25" s="83"/>
      <c r="PVO25" s="83"/>
      <c r="PVP25" s="83"/>
      <c r="PVQ25" s="83"/>
      <c r="PVR25" s="83"/>
      <c r="PVS25" s="83"/>
      <c r="PVT25" s="83"/>
      <c r="PVU25" s="83"/>
      <c r="PVV25" s="83"/>
      <c r="PVW25" s="83"/>
      <c r="PVX25" s="83"/>
      <c r="PVY25" s="83"/>
      <c r="PVZ25" s="83"/>
      <c r="PWA25" s="83"/>
      <c r="PWB25" s="83"/>
      <c r="PWC25" s="83"/>
      <c r="PWD25" s="83"/>
      <c r="PWE25" s="83"/>
      <c r="PWF25" s="83"/>
      <c r="PWG25" s="83"/>
      <c r="PWH25" s="83"/>
      <c r="PWI25" s="83"/>
      <c r="PWJ25" s="83"/>
      <c r="PWK25" s="83"/>
      <c r="PWL25" s="83"/>
      <c r="PWM25" s="83"/>
      <c r="PWN25" s="83"/>
      <c r="PWO25" s="83"/>
      <c r="PWP25" s="83"/>
      <c r="PWQ25" s="83"/>
      <c r="PWR25" s="83"/>
      <c r="PWS25" s="83"/>
      <c r="PWT25" s="83"/>
      <c r="PWU25" s="83"/>
      <c r="PWV25" s="83"/>
      <c r="PWW25" s="83"/>
      <c r="PWX25" s="83"/>
      <c r="PWY25" s="83"/>
      <c r="PWZ25" s="83"/>
      <c r="PXA25" s="83"/>
      <c r="PXB25" s="83"/>
      <c r="PXC25" s="83"/>
      <c r="PXD25" s="83"/>
      <c r="PXE25" s="83"/>
      <c r="PXF25" s="83"/>
      <c r="PXG25" s="83"/>
      <c r="PXH25" s="83"/>
      <c r="PXI25" s="83"/>
      <c r="PXJ25" s="83"/>
      <c r="PXK25" s="83"/>
      <c r="PXL25" s="83"/>
      <c r="PXM25" s="83"/>
      <c r="PXN25" s="83"/>
      <c r="PXO25" s="83"/>
      <c r="PXP25" s="83"/>
      <c r="PXQ25" s="83"/>
      <c r="PXR25" s="83"/>
      <c r="PXS25" s="83"/>
      <c r="PXT25" s="83"/>
      <c r="PXU25" s="83"/>
      <c r="PXV25" s="83"/>
      <c r="PXW25" s="83"/>
      <c r="PXX25" s="83"/>
      <c r="PXY25" s="83"/>
      <c r="PXZ25" s="83"/>
      <c r="PYA25" s="83"/>
      <c r="PYB25" s="83"/>
      <c r="PYC25" s="83"/>
      <c r="PYD25" s="83"/>
      <c r="PYE25" s="83"/>
      <c r="PYF25" s="83"/>
      <c r="PYG25" s="83"/>
      <c r="PYH25" s="83"/>
      <c r="PYI25" s="83"/>
      <c r="PYJ25" s="83"/>
      <c r="PYK25" s="83"/>
      <c r="PYL25" s="83"/>
      <c r="PYM25" s="83"/>
      <c r="PYN25" s="83"/>
      <c r="PYO25" s="83"/>
      <c r="PYP25" s="83"/>
      <c r="PYQ25" s="83"/>
      <c r="PYR25" s="83"/>
      <c r="PYS25" s="83"/>
      <c r="PYT25" s="83"/>
      <c r="PYU25" s="83"/>
      <c r="PYV25" s="83"/>
      <c r="PYW25" s="83"/>
      <c r="PYX25" s="83"/>
      <c r="PYY25" s="83"/>
      <c r="PYZ25" s="83"/>
      <c r="PZA25" s="83"/>
      <c r="PZB25" s="83"/>
      <c r="PZC25" s="83"/>
      <c r="PZD25" s="83"/>
      <c r="PZE25" s="83"/>
      <c r="PZF25" s="83"/>
      <c r="PZG25" s="83"/>
      <c r="PZH25" s="83"/>
      <c r="PZI25" s="83"/>
      <c r="PZJ25" s="83"/>
      <c r="PZK25" s="83"/>
      <c r="PZL25" s="83"/>
      <c r="PZM25" s="83"/>
      <c r="PZN25" s="83"/>
      <c r="PZO25" s="83"/>
      <c r="PZP25" s="83"/>
      <c r="PZQ25" s="83"/>
      <c r="PZR25" s="83"/>
      <c r="PZS25" s="83"/>
      <c r="PZT25" s="83"/>
      <c r="PZU25" s="83"/>
      <c r="PZV25" s="83"/>
      <c r="PZW25" s="83"/>
      <c r="PZX25" s="83"/>
      <c r="PZY25" s="83"/>
      <c r="PZZ25" s="83"/>
      <c r="QAA25" s="83"/>
      <c r="QAB25" s="83"/>
      <c r="QAC25" s="83"/>
      <c r="QAD25" s="83"/>
      <c r="QAE25" s="83"/>
      <c r="QAF25" s="83"/>
      <c r="QAG25" s="83"/>
      <c r="QAH25" s="83"/>
      <c r="QAI25" s="83"/>
      <c r="QAJ25" s="83"/>
      <c r="QAK25" s="83"/>
      <c r="QAL25" s="83"/>
      <c r="QAM25" s="83"/>
      <c r="QAN25" s="83"/>
      <c r="QAO25" s="83"/>
      <c r="QAP25" s="83"/>
      <c r="QAQ25" s="83"/>
      <c r="QAR25" s="83"/>
      <c r="QAS25" s="83"/>
      <c r="QAT25" s="83"/>
      <c r="QAU25" s="83"/>
      <c r="QAV25" s="83"/>
      <c r="QAW25" s="83"/>
      <c r="QAX25" s="83"/>
      <c r="QAY25" s="83"/>
      <c r="QAZ25" s="83"/>
      <c r="QBA25" s="83"/>
      <c r="QBB25" s="83"/>
      <c r="QBC25" s="83"/>
      <c r="QBD25" s="83"/>
      <c r="QBE25" s="83"/>
      <c r="QBF25" s="83"/>
      <c r="QBG25" s="83"/>
      <c r="QBH25" s="83"/>
      <c r="QBI25" s="83"/>
      <c r="QBJ25" s="83"/>
      <c r="QBK25" s="83"/>
      <c r="QBL25" s="83"/>
      <c r="QBM25" s="83"/>
      <c r="QBN25" s="83"/>
      <c r="QBO25" s="83"/>
      <c r="QBP25" s="83"/>
      <c r="QBQ25" s="83"/>
      <c r="QBR25" s="83"/>
      <c r="QBS25" s="83"/>
      <c r="QBT25" s="83"/>
      <c r="QBU25" s="83"/>
      <c r="QBV25" s="83"/>
      <c r="QBW25" s="83"/>
      <c r="QBX25" s="83"/>
      <c r="QBY25" s="83"/>
      <c r="QBZ25" s="83"/>
      <c r="QCA25" s="83"/>
      <c r="QCB25" s="83"/>
      <c r="QCC25" s="83"/>
      <c r="QCD25" s="83"/>
      <c r="QCE25" s="83"/>
      <c r="QCF25" s="83"/>
      <c r="QCG25" s="83"/>
      <c r="QCH25" s="83"/>
      <c r="QCI25" s="83"/>
      <c r="QCJ25" s="83"/>
      <c r="QCK25" s="83"/>
      <c r="QCL25" s="83"/>
      <c r="QCM25" s="83"/>
      <c r="QCN25" s="83"/>
      <c r="QCO25" s="83"/>
      <c r="QCP25" s="83"/>
      <c r="QCQ25" s="83"/>
      <c r="QCR25" s="83"/>
      <c r="QCS25" s="83"/>
      <c r="QCT25" s="83"/>
      <c r="QCU25" s="83"/>
      <c r="QCV25" s="83"/>
      <c r="QCW25" s="83"/>
      <c r="QCX25" s="83"/>
      <c r="QCY25" s="83"/>
      <c r="QCZ25" s="83"/>
      <c r="QDA25" s="83"/>
      <c r="QDB25" s="83"/>
      <c r="QDC25" s="83"/>
      <c r="QDD25" s="83"/>
      <c r="QDE25" s="83"/>
      <c r="QDF25" s="83"/>
      <c r="QDG25" s="83"/>
      <c r="QDH25" s="83"/>
      <c r="QDI25" s="83"/>
      <c r="QDJ25" s="83"/>
      <c r="QDK25" s="83"/>
      <c r="QDL25" s="83"/>
      <c r="QDM25" s="83"/>
      <c r="QDN25" s="83"/>
      <c r="QDO25" s="83"/>
      <c r="QDP25" s="83"/>
      <c r="QDQ25" s="83"/>
      <c r="QDR25" s="83"/>
      <c r="QDS25" s="83"/>
      <c r="QDT25" s="83"/>
      <c r="QDU25" s="83"/>
      <c r="QDV25" s="83"/>
      <c r="QDW25" s="83"/>
      <c r="QDX25" s="83"/>
      <c r="QDY25" s="83"/>
      <c r="QDZ25" s="83"/>
      <c r="QEA25" s="83"/>
      <c r="QEB25" s="83"/>
      <c r="QEC25" s="83"/>
      <c r="QED25" s="83"/>
      <c r="QEE25" s="83"/>
      <c r="QEF25" s="83"/>
      <c r="QEG25" s="83"/>
      <c r="QEH25" s="83"/>
      <c r="QEI25" s="83"/>
      <c r="QEJ25" s="83"/>
      <c r="QEK25" s="83"/>
      <c r="QEL25" s="83"/>
      <c r="QEM25" s="83"/>
      <c r="QEN25" s="83"/>
      <c r="QEO25" s="83"/>
      <c r="QEP25" s="83"/>
      <c r="QEQ25" s="83"/>
      <c r="QER25" s="83"/>
      <c r="QES25" s="83"/>
      <c r="QET25" s="83"/>
      <c r="QEU25" s="83"/>
      <c r="QEV25" s="83"/>
      <c r="QEW25" s="83"/>
      <c r="QEX25" s="83"/>
      <c r="QEY25" s="83"/>
      <c r="QEZ25" s="83"/>
      <c r="QFA25" s="83"/>
      <c r="QFB25" s="83"/>
      <c r="QFC25" s="83"/>
      <c r="QFD25" s="83"/>
      <c r="QFE25" s="83"/>
      <c r="QFF25" s="83"/>
      <c r="QFG25" s="83"/>
      <c r="QFH25" s="83"/>
      <c r="QFI25" s="83"/>
      <c r="QFJ25" s="83"/>
      <c r="QFK25" s="83"/>
      <c r="QFL25" s="83"/>
      <c r="QFM25" s="83"/>
      <c r="QFN25" s="83"/>
      <c r="QFO25" s="83"/>
      <c r="QFP25" s="83"/>
      <c r="QFQ25" s="83"/>
      <c r="QFR25" s="83"/>
      <c r="QFS25" s="83"/>
      <c r="QFT25" s="83"/>
      <c r="QFU25" s="83"/>
      <c r="QFV25" s="83"/>
      <c r="QFW25" s="83"/>
      <c r="QFX25" s="83"/>
      <c r="QFY25" s="83"/>
      <c r="QFZ25" s="83"/>
      <c r="QGA25" s="83"/>
      <c r="QGB25" s="83"/>
      <c r="QGC25" s="83"/>
      <c r="QGD25" s="83"/>
      <c r="QGE25" s="83"/>
      <c r="QGF25" s="83"/>
      <c r="QGG25" s="83"/>
      <c r="QGH25" s="83"/>
      <c r="QGI25" s="83"/>
      <c r="QGJ25" s="83"/>
      <c r="QGK25" s="83"/>
      <c r="QGL25" s="83"/>
      <c r="QGM25" s="83"/>
      <c r="QGN25" s="83"/>
      <c r="QGO25" s="83"/>
      <c r="QGP25" s="83"/>
      <c r="QGQ25" s="83"/>
      <c r="QGR25" s="83"/>
      <c r="QGS25" s="83"/>
      <c r="QGT25" s="83"/>
      <c r="QGU25" s="83"/>
      <c r="QGV25" s="83"/>
      <c r="QGW25" s="83"/>
      <c r="QGX25" s="83"/>
      <c r="QGY25" s="83"/>
      <c r="QGZ25" s="83"/>
      <c r="QHA25" s="83"/>
      <c r="QHB25" s="83"/>
      <c r="QHC25" s="83"/>
      <c r="QHD25" s="83"/>
      <c r="QHE25" s="83"/>
      <c r="QHF25" s="83"/>
      <c r="QHG25" s="83"/>
      <c r="QHH25" s="83"/>
      <c r="QHI25" s="83"/>
      <c r="QHJ25" s="83"/>
      <c r="QHK25" s="83"/>
      <c r="QHL25" s="83"/>
      <c r="QHM25" s="83"/>
      <c r="QHN25" s="83"/>
      <c r="QHO25" s="83"/>
      <c r="QHP25" s="83"/>
      <c r="QHQ25" s="83"/>
      <c r="QHR25" s="83"/>
      <c r="QHS25" s="83"/>
      <c r="QHT25" s="83"/>
      <c r="QHU25" s="83"/>
      <c r="QHV25" s="83"/>
      <c r="QHW25" s="83"/>
      <c r="QHX25" s="83"/>
      <c r="QHY25" s="83"/>
      <c r="QHZ25" s="83"/>
      <c r="QIA25" s="83"/>
      <c r="QIB25" s="83"/>
      <c r="QIC25" s="83"/>
      <c r="QID25" s="83"/>
      <c r="QIE25" s="83"/>
      <c r="QIF25" s="83"/>
      <c r="QIG25" s="83"/>
      <c r="QIH25" s="83"/>
      <c r="QII25" s="83"/>
      <c r="QIJ25" s="83"/>
      <c r="QIK25" s="83"/>
      <c r="QIL25" s="83"/>
      <c r="QIM25" s="83"/>
      <c r="QIN25" s="83"/>
      <c r="QIO25" s="83"/>
      <c r="QIP25" s="83"/>
      <c r="QIQ25" s="83"/>
      <c r="QIR25" s="83"/>
      <c r="QIS25" s="83"/>
      <c r="QIT25" s="83"/>
      <c r="QIU25" s="83"/>
      <c r="QIV25" s="83"/>
      <c r="QIW25" s="83"/>
      <c r="QIX25" s="83"/>
      <c r="QIY25" s="83"/>
      <c r="QIZ25" s="83"/>
      <c r="QJA25" s="83"/>
      <c r="QJB25" s="83"/>
      <c r="QJC25" s="83"/>
      <c r="QJD25" s="83"/>
      <c r="QJE25" s="83"/>
      <c r="QJF25" s="83"/>
      <c r="QJG25" s="83"/>
      <c r="QJH25" s="83"/>
      <c r="QJI25" s="83"/>
      <c r="QJJ25" s="83"/>
      <c r="QJK25" s="83"/>
      <c r="QJL25" s="83"/>
      <c r="QJM25" s="83"/>
      <c r="QJN25" s="83"/>
      <c r="QJO25" s="83"/>
      <c r="QJP25" s="83"/>
      <c r="QJQ25" s="83"/>
      <c r="QJR25" s="83"/>
      <c r="QJS25" s="83"/>
      <c r="QJT25" s="83"/>
      <c r="QJU25" s="83"/>
      <c r="QJV25" s="83"/>
      <c r="QJW25" s="83"/>
      <c r="QJX25" s="83"/>
      <c r="QJY25" s="83"/>
      <c r="QJZ25" s="83"/>
      <c r="QKA25" s="83"/>
      <c r="QKB25" s="83"/>
      <c r="QKC25" s="83"/>
      <c r="QKD25" s="83"/>
      <c r="QKE25" s="83"/>
      <c r="QKF25" s="83"/>
      <c r="QKG25" s="83"/>
      <c r="QKH25" s="83"/>
      <c r="QKI25" s="83"/>
      <c r="QKJ25" s="83"/>
      <c r="QKK25" s="83"/>
      <c r="QKL25" s="83"/>
      <c r="QKM25" s="83"/>
      <c r="QKN25" s="83"/>
      <c r="QKO25" s="83"/>
      <c r="QKP25" s="83"/>
      <c r="QKQ25" s="83"/>
      <c r="QKR25" s="83"/>
      <c r="QKS25" s="83"/>
      <c r="QKT25" s="83"/>
      <c r="QKU25" s="83"/>
      <c r="QKV25" s="83"/>
      <c r="QKW25" s="83"/>
      <c r="QKX25" s="83"/>
      <c r="QKY25" s="83"/>
      <c r="QKZ25" s="83"/>
      <c r="QLA25" s="83"/>
      <c r="QLB25" s="83"/>
      <c r="QLC25" s="83"/>
      <c r="QLD25" s="83"/>
      <c r="QLE25" s="83"/>
      <c r="QLF25" s="83"/>
      <c r="QLG25" s="83"/>
      <c r="QLH25" s="83"/>
      <c r="QLI25" s="83"/>
      <c r="QLJ25" s="83"/>
      <c r="QLK25" s="83"/>
      <c r="QLL25" s="83"/>
      <c r="QLM25" s="83"/>
      <c r="QLN25" s="83"/>
      <c r="QLO25" s="83"/>
      <c r="QLP25" s="83"/>
      <c r="QLQ25" s="83"/>
      <c r="QLR25" s="83"/>
      <c r="QLS25" s="83"/>
      <c r="QLT25" s="83"/>
      <c r="QLU25" s="83"/>
      <c r="QLV25" s="83"/>
      <c r="QLW25" s="83"/>
      <c r="QLX25" s="83"/>
      <c r="QLY25" s="83"/>
      <c r="QLZ25" s="83"/>
      <c r="QMA25" s="83"/>
      <c r="QMB25" s="83"/>
      <c r="QMC25" s="83"/>
      <c r="QMD25" s="83"/>
      <c r="QME25" s="83"/>
      <c r="QMF25" s="83"/>
      <c r="QMG25" s="83"/>
      <c r="QMH25" s="83"/>
      <c r="QMI25" s="83"/>
      <c r="QMJ25" s="83"/>
      <c r="QMK25" s="83"/>
      <c r="QML25" s="83"/>
      <c r="QMM25" s="83"/>
      <c r="QMN25" s="83"/>
      <c r="QMO25" s="83"/>
      <c r="QMP25" s="83"/>
      <c r="QMQ25" s="83"/>
      <c r="QMR25" s="83"/>
      <c r="QMS25" s="83"/>
      <c r="QMT25" s="83"/>
      <c r="QMU25" s="83"/>
      <c r="QMV25" s="83"/>
      <c r="QMW25" s="83"/>
      <c r="QMX25" s="83"/>
      <c r="QMY25" s="83"/>
      <c r="QMZ25" s="83"/>
      <c r="QNA25" s="83"/>
      <c r="QNB25" s="83"/>
      <c r="QNC25" s="83"/>
      <c r="QND25" s="83"/>
      <c r="QNE25" s="83"/>
      <c r="QNF25" s="83"/>
      <c r="QNG25" s="83"/>
      <c r="QNH25" s="83"/>
      <c r="QNI25" s="83"/>
      <c r="QNJ25" s="83"/>
      <c r="QNK25" s="83"/>
      <c r="QNL25" s="83"/>
      <c r="QNM25" s="83"/>
      <c r="QNN25" s="83"/>
      <c r="QNO25" s="83"/>
      <c r="QNP25" s="83"/>
      <c r="QNQ25" s="83"/>
      <c r="QNR25" s="83"/>
      <c r="QNS25" s="83"/>
      <c r="QNT25" s="83"/>
      <c r="QNU25" s="83"/>
      <c r="QNV25" s="83"/>
      <c r="QNW25" s="83"/>
      <c r="QNX25" s="83"/>
      <c r="QNY25" s="83"/>
      <c r="QNZ25" s="83"/>
      <c r="QOA25" s="83"/>
      <c r="QOB25" s="83"/>
      <c r="QOC25" s="83"/>
      <c r="QOD25" s="83"/>
      <c r="QOE25" s="83"/>
      <c r="QOF25" s="83"/>
      <c r="QOG25" s="83"/>
      <c r="QOH25" s="83"/>
      <c r="QOI25" s="83"/>
      <c r="QOJ25" s="83"/>
      <c r="QOK25" s="83"/>
      <c r="QOL25" s="83"/>
      <c r="QOM25" s="83"/>
      <c r="QON25" s="83"/>
      <c r="QOO25" s="83"/>
      <c r="QOP25" s="83"/>
      <c r="QOQ25" s="83"/>
      <c r="QOR25" s="83"/>
      <c r="QOS25" s="83"/>
      <c r="QOT25" s="83"/>
      <c r="QOU25" s="83"/>
      <c r="QOV25" s="83"/>
      <c r="QOW25" s="83"/>
      <c r="QOX25" s="83"/>
      <c r="QOY25" s="83"/>
      <c r="QOZ25" s="83"/>
      <c r="QPA25" s="83"/>
      <c r="QPB25" s="83"/>
      <c r="QPC25" s="83"/>
      <c r="QPD25" s="83"/>
      <c r="QPE25" s="83"/>
      <c r="QPF25" s="83"/>
      <c r="QPG25" s="83"/>
      <c r="QPH25" s="83"/>
      <c r="QPI25" s="83"/>
      <c r="QPJ25" s="83"/>
      <c r="QPK25" s="83"/>
      <c r="QPL25" s="83"/>
      <c r="QPM25" s="83"/>
      <c r="QPN25" s="83"/>
      <c r="QPO25" s="83"/>
      <c r="QPP25" s="83"/>
      <c r="QPQ25" s="83"/>
      <c r="QPR25" s="83"/>
      <c r="QPS25" s="83"/>
      <c r="QPT25" s="83"/>
      <c r="QPU25" s="83"/>
      <c r="QPV25" s="83"/>
      <c r="QPW25" s="83"/>
      <c r="QPX25" s="83"/>
      <c r="QPY25" s="83"/>
      <c r="QPZ25" s="83"/>
      <c r="QQA25" s="83"/>
      <c r="QQB25" s="83"/>
      <c r="QQC25" s="83"/>
      <c r="QQD25" s="83"/>
      <c r="QQE25" s="83"/>
      <c r="QQF25" s="83"/>
      <c r="QQG25" s="83"/>
      <c r="QQH25" s="83"/>
      <c r="QQI25" s="83"/>
      <c r="QQJ25" s="83"/>
      <c r="QQK25" s="83"/>
      <c r="QQL25" s="83"/>
      <c r="QQM25" s="83"/>
      <c r="QQN25" s="83"/>
      <c r="QQO25" s="83"/>
      <c r="QQP25" s="83"/>
      <c r="QQQ25" s="83"/>
      <c r="QQR25" s="83"/>
      <c r="QQS25" s="83"/>
      <c r="QQT25" s="83"/>
      <c r="QQU25" s="83"/>
      <c r="QQV25" s="83"/>
      <c r="QQW25" s="83"/>
      <c r="QQX25" s="83"/>
      <c r="QQY25" s="83"/>
      <c r="QQZ25" s="83"/>
      <c r="QRA25" s="83"/>
      <c r="QRB25" s="83"/>
      <c r="QRC25" s="83"/>
      <c r="QRD25" s="83"/>
      <c r="QRE25" s="83"/>
      <c r="QRF25" s="83"/>
      <c r="QRG25" s="83"/>
      <c r="QRH25" s="83"/>
      <c r="QRI25" s="83"/>
      <c r="QRJ25" s="83"/>
      <c r="QRK25" s="83"/>
      <c r="QRL25" s="83"/>
      <c r="QRM25" s="83"/>
      <c r="QRN25" s="83"/>
      <c r="QRO25" s="83"/>
      <c r="QRP25" s="83"/>
      <c r="QRQ25" s="83"/>
      <c r="QRR25" s="83"/>
      <c r="QRS25" s="83"/>
      <c r="QRT25" s="83"/>
      <c r="QRU25" s="83"/>
      <c r="QRV25" s="83"/>
      <c r="QRW25" s="83"/>
      <c r="QRX25" s="83"/>
      <c r="QRY25" s="83"/>
      <c r="QRZ25" s="83"/>
      <c r="QSA25" s="83"/>
      <c r="QSB25" s="83"/>
      <c r="QSC25" s="83"/>
      <c r="QSD25" s="83"/>
      <c r="QSE25" s="83"/>
      <c r="QSF25" s="83"/>
      <c r="QSG25" s="83"/>
      <c r="QSH25" s="83"/>
      <c r="QSI25" s="83"/>
      <c r="QSJ25" s="83"/>
      <c r="QSK25" s="83"/>
      <c r="QSL25" s="83"/>
      <c r="QSM25" s="83"/>
      <c r="QSN25" s="83"/>
      <c r="QSO25" s="83"/>
      <c r="QSP25" s="83"/>
      <c r="QSQ25" s="83"/>
      <c r="QSR25" s="83"/>
      <c r="QSS25" s="83"/>
      <c r="QST25" s="83"/>
      <c r="QSU25" s="83"/>
      <c r="QSV25" s="83"/>
      <c r="QSW25" s="83"/>
      <c r="QSX25" s="83"/>
      <c r="QSY25" s="83"/>
      <c r="QSZ25" s="83"/>
      <c r="QTA25" s="83"/>
      <c r="QTB25" s="83"/>
      <c r="QTC25" s="83"/>
      <c r="QTD25" s="83"/>
      <c r="QTE25" s="83"/>
      <c r="QTF25" s="83"/>
      <c r="QTG25" s="83"/>
      <c r="QTH25" s="83"/>
      <c r="QTI25" s="83"/>
      <c r="QTJ25" s="83"/>
      <c r="QTK25" s="83"/>
      <c r="QTL25" s="83"/>
      <c r="QTM25" s="83"/>
      <c r="QTN25" s="83"/>
      <c r="QTO25" s="83"/>
      <c r="QTP25" s="83"/>
      <c r="QTQ25" s="83"/>
      <c r="QTR25" s="83"/>
      <c r="QTS25" s="83"/>
      <c r="QTT25" s="83"/>
      <c r="QTU25" s="83"/>
      <c r="QTV25" s="83"/>
      <c r="QTW25" s="83"/>
      <c r="QTX25" s="83"/>
      <c r="QTY25" s="83"/>
      <c r="QTZ25" s="83"/>
      <c r="QUA25" s="83"/>
      <c r="QUB25" s="83"/>
      <c r="QUC25" s="83"/>
      <c r="QUD25" s="83"/>
      <c r="QUE25" s="83"/>
      <c r="QUF25" s="83"/>
      <c r="QUG25" s="83"/>
      <c r="QUH25" s="83"/>
      <c r="QUI25" s="83"/>
      <c r="QUJ25" s="83"/>
      <c r="QUK25" s="83"/>
      <c r="QUL25" s="83"/>
      <c r="QUM25" s="83"/>
      <c r="QUN25" s="83"/>
      <c r="QUO25" s="83"/>
      <c r="QUP25" s="83"/>
      <c r="QUQ25" s="83"/>
      <c r="QUR25" s="83"/>
      <c r="QUS25" s="83"/>
      <c r="QUT25" s="83"/>
      <c r="QUU25" s="83"/>
      <c r="QUV25" s="83"/>
      <c r="QUW25" s="83"/>
      <c r="QUX25" s="83"/>
      <c r="QUY25" s="83"/>
      <c r="QUZ25" s="83"/>
      <c r="QVA25" s="83"/>
      <c r="QVB25" s="83"/>
      <c r="QVC25" s="83"/>
      <c r="QVD25" s="83"/>
      <c r="QVE25" s="83"/>
      <c r="QVF25" s="83"/>
      <c r="QVG25" s="83"/>
      <c r="QVH25" s="83"/>
      <c r="QVI25" s="83"/>
      <c r="QVJ25" s="83"/>
      <c r="QVK25" s="83"/>
      <c r="QVL25" s="83"/>
      <c r="QVM25" s="83"/>
      <c r="QVN25" s="83"/>
      <c r="QVO25" s="83"/>
      <c r="QVP25" s="83"/>
      <c r="QVQ25" s="83"/>
      <c r="QVR25" s="83"/>
      <c r="QVS25" s="83"/>
      <c r="QVT25" s="83"/>
      <c r="QVU25" s="83"/>
      <c r="QVV25" s="83"/>
      <c r="QVW25" s="83"/>
      <c r="QVX25" s="83"/>
      <c r="QVY25" s="83"/>
      <c r="QVZ25" s="83"/>
      <c r="QWA25" s="83"/>
      <c r="QWB25" s="83"/>
      <c r="QWC25" s="83"/>
      <c r="QWD25" s="83"/>
      <c r="QWE25" s="83"/>
      <c r="QWF25" s="83"/>
      <c r="QWG25" s="83"/>
      <c r="QWH25" s="83"/>
      <c r="QWI25" s="83"/>
      <c r="QWJ25" s="83"/>
      <c r="QWK25" s="83"/>
      <c r="QWL25" s="83"/>
      <c r="QWM25" s="83"/>
      <c r="QWN25" s="83"/>
      <c r="QWO25" s="83"/>
      <c r="QWP25" s="83"/>
      <c r="QWQ25" s="83"/>
      <c r="QWR25" s="83"/>
      <c r="QWS25" s="83"/>
      <c r="QWT25" s="83"/>
      <c r="QWU25" s="83"/>
      <c r="QWV25" s="83"/>
      <c r="QWW25" s="83"/>
      <c r="QWX25" s="83"/>
      <c r="QWY25" s="83"/>
      <c r="QWZ25" s="83"/>
      <c r="QXA25" s="83"/>
      <c r="QXB25" s="83"/>
      <c r="QXC25" s="83"/>
      <c r="QXD25" s="83"/>
      <c r="QXE25" s="83"/>
      <c r="QXF25" s="83"/>
      <c r="QXG25" s="83"/>
      <c r="QXH25" s="83"/>
      <c r="QXI25" s="83"/>
      <c r="QXJ25" s="83"/>
      <c r="QXK25" s="83"/>
      <c r="QXL25" s="83"/>
      <c r="QXM25" s="83"/>
      <c r="QXN25" s="83"/>
      <c r="QXO25" s="83"/>
      <c r="QXP25" s="83"/>
      <c r="QXQ25" s="83"/>
      <c r="QXR25" s="83"/>
      <c r="QXS25" s="83"/>
      <c r="QXT25" s="83"/>
      <c r="QXU25" s="83"/>
      <c r="QXV25" s="83"/>
      <c r="QXW25" s="83"/>
      <c r="QXX25" s="83"/>
      <c r="QXY25" s="83"/>
      <c r="QXZ25" s="83"/>
      <c r="QYA25" s="83"/>
      <c r="QYB25" s="83"/>
      <c r="QYC25" s="83"/>
      <c r="QYD25" s="83"/>
      <c r="QYE25" s="83"/>
      <c r="QYF25" s="83"/>
      <c r="QYG25" s="83"/>
      <c r="QYH25" s="83"/>
      <c r="QYI25" s="83"/>
      <c r="QYJ25" s="83"/>
      <c r="QYK25" s="83"/>
      <c r="QYL25" s="83"/>
      <c r="QYM25" s="83"/>
      <c r="QYN25" s="83"/>
      <c r="QYO25" s="83"/>
      <c r="QYP25" s="83"/>
      <c r="QYQ25" s="83"/>
      <c r="QYR25" s="83"/>
      <c r="QYS25" s="83"/>
      <c r="QYT25" s="83"/>
      <c r="QYU25" s="83"/>
      <c r="QYV25" s="83"/>
      <c r="QYW25" s="83"/>
      <c r="QYX25" s="83"/>
      <c r="QYY25" s="83"/>
      <c r="QYZ25" s="83"/>
      <c r="QZA25" s="83"/>
      <c r="QZB25" s="83"/>
      <c r="QZC25" s="83"/>
      <c r="QZD25" s="83"/>
      <c r="QZE25" s="83"/>
      <c r="QZF25" s="83"/>
      <c r="QZG25" s="83"/>
      <c r="QZH25" s="83"/>
      <c r="QZI25" s="83"/>
      <c r="QZJ25" s="83"/>
      <c r="QZK25" s="83"/>
      <c r="QZL25" s="83"/>
      <c r="QZM25" s="83"/>
      <c r="QZN25" s="83"/>
      <c r="QZO25" s="83"/>
      <c r="QZP25" s="83"/>
      <c r="QZQ25" s="83"/>
      <c r="QZR25" s="83"/>
      <c r="QZS25" s="83"/>
      <c r="QZT25" s="83"/>
      <c r="QZU25" s="83"/>
      <c r="QZV25" s="83"/>
      <c r="QZW25" s="83"/>
      <c r="QZX25" s="83"/>
      <c r="QZY25" s="83"/>
      <c r="QZZ25" s="83"/>
      <c r="RAA25" s="83"/>
      <c r="RAB25" s="83"/>
      <c r="RAC25" s="83"/>
      <c r="RAD25" s="83"/>
      <c r="RAE25" s="83"/>
      <c r="RAF25" s="83"/>
      <c r="RAG25" s="83"/>
      <c r="RAH25" s="83"/>
      <c r="RAI25" s="83"/>
      <c r="RAJ25" s="83"/>
      <c r="RAK25" s="83"/>
      <c r="RAL25" s="83"/>
      <c r="RAM25" s="83"/>
      <c r="RAN25" s="83"/>
      <c r="RAO25" s="83"/>
      <c r="RAP25" s="83"/>
      <c r="RAQ25" s="83"/>
      <c r="RAR25" s="83"/>
      <c r="RAS25" s="83"/>
      <c r="RAT25" s="83"/>
      <c r="RAU25" s="83"/>
      <c r="RAV25" s="83"/>
      <c r="RAW25" s="83"/>
      <c r="RAX25" s="83"/>
      <c r="RAY25" s="83"/>
      <c r="RAZ25" s="83"/>
      <c r="RBA25" s="83"/>
      <c r="RBB25" s="83"/>
      <c r="RBC25" s="83"/>
      <c r="RBD25" s="83"/>
      <c r="RBE25" s="83"/>
      <c r="RBF25" s="83"/>
      <c r="RBG25" s="83"/>
      <c r="RBH25" s="83"/>
      <c r="RBI25" s="83"/>
      <c r="RBJ25" s="83"/>
      <c r="RBK25" s="83"/>
      <c r="RBL25" s="83"/>
      <c r="RBM25" s="83"/>
      <c r="RBN25" s="83"/>
      <c r="RBO25" s="83"/>
      <c r="RBP25" s="83"/>
      <c r="RBQ25" s="83"/>
      <c r="RBR25" s="83"/>
      <c r="RBS25" s="83"/>
      <c r="RBT25" s="83"/>
      <c r="RBU25" s="83"/>
      <c r="RBV25" s="83"/>
      <c r="RBW25" s="83"/>
      <c r="RBX25" s="83"/>
      <c r="RBY25" s="83"/>
      <c r="RBZ25" s="83"/>
      <c r="RCA25" s="83"/>
      <c r="RCB25" s="83"/>
      <c r="RCC25" s="83"/>
      <c r="RCD25" s="83"/>
      <c r="RCE25" s="83"/>
      <c r="RCF25" s="83"/>
      <c r="RCG25" s="83"/>
      <c r="RCH25" s="83"/>
      <c r="RCI25" s="83"/>
      <c r="RCJ25" s="83"/>
      <c r="RCK25" s="83"/>
      <c r="RCL25" s="83"/>
      <c r="RCM25" s="83"/>
      <c r="RCN25" s="83"/>
      <c r="RCO25" s="83"/>
      <c r="RCP25" s="83"/>
      <c r="RCQ25" s="83"/>
      <c r="RCR25" s="83"/>
      <c r="RCS25" s="83"/>
      <c r="RCT25" s="83"/>
      <c r="RCU25" s="83"/>
      <c r="RCV25" s="83"/>
      <c r="RCW25" s="83"/>
      <c r="RCX25" s="83"/>
      <c r="RCY25" s="83"/>
      <c r="RCZ25" s="83"/>
      <c r="RDA25" s="83"/>
      <c r="RDB25" s="83"/>
      <c r="RDC25" s="83"/>
      <c r="RDD25" s="83"/>
      <c r="RDE25" s="83"/>
      <c r="RDF25" s="83"/>
      <c r="RDG25" s="83"/>
      <c r="RDH25" s="83"/>
      <c r="RDI25" s="83"/>
      <c r="RDJ25" s="83"/>
      <c r="RDK25" s="83"/>
      <c r="RDL25" s="83"/>
      <c r="RDM25" s="83"/>
      <c r="RDN25" s="83"/>
      <c r="RDO25" s="83"/>
      <c r="RDP25" s="83"/>
      <c r="RDQ25" s="83"/>
      <c r="RDR25" s="83"/>
      <c r="RDS25" s="83"/>
      <c r="RDT25" s="83"/>
      <c r="RDU25" s="83"/>
      <c r="RDV25" s="83"/>
      <c r="RDW25" s="83"/>
      <c r="RDX25" s="83"/>
      <c r="RDY25" s="83"/>
      <c r="RDZ25" s="83"/>
      <c r="REA25" s="83"/>
      <c r="REB25" s="83"/>
      <c r="REC25" s="83"/>
      <c r="RED25" s="83"/>
      <c r="REE25" s="83"/>
      <c r="REF25" s="83"/>
      <c r="REG25" s="83"/>
      <c r="REH25" s="83"/>
      <c r="REI25" s="83"/>
      <c r="REJ25" s="83"/>
      <c r="REK25" s="83"/>
      <c r="REL25" s="83"/>
      <c r="REM25" s="83"/>
      <c r="REN25" s="83"/>
      <c r="REO25" s="83"/>
      <c r="REP25" s="83"/>
      <c r="REQ25" s="83"/>
      <c r="RER25" s="83"/>
      <c r="RES25" s="83"/>
      <c r="RET25" s="83"/>
      <c r="REU25" s="83"/>
      <c r="REV25" s="83"/>
      <c r="REW25" s="83"/>
      <c r="REX25" s="83"/>
      <c r="REY25" s="83"/>
      <c r="REZ25" s="83"/>
      <c r="RFA25" s="83"/>
      <c r="RFB25" s="83"/>
      <c r="RFC25" s="83"/>
      <c r="RFD25" s="83"/>
      <c r="RFE25" s="83"/>
      <c r="RFF25" s="83"/>
      <c r="RFG25" s="83"/>
      <c r="RFH25" s="83"/>
      <c r="RFI25" s="83"/>
      <c r="RFJ25" s="83"/>
      <c r="RFK25" s="83"/>
      <c r="RFL25" s="83"/>
      <c r="RFM25" s="83"/>
      <c r="RFN25" s="83"/>
      <c r="RFO25" s="83"/>
      <c r="RFP25" s="83"/>
      <c r="RFQ25" s="83"/>
      <c r="RFR25" s="83"/>
      <c r="RFS25" s="83"/>
      <c r="RFT25" s="83"/>
      <c r="RFU25" s="83"/>
      <c r="RFV25" s="83"/>
      <c r="RFW25" s="83"/>
      <c r="RFX25" s="83"/>
      <c r="RFY25" s="83"/>
      <c r="RFZ25" s="83"/>
      <c r="RGA25" s="83"/>
      <c r="RGB25" s="83"/>
      <c r="RGC25" s="83"/>
      <c r="RGD25" s="83"/>
      <c r="RGE25" s="83"/>
      <c r="RGF25" s="83"/>
      <c r="RGG25" s="83"/>
      <c r="RGH25" s="83"/>
      <c r="RGI25" s="83"/>
      <c r="RGJ25" s="83"/>
      <c r="RGK25" s="83"/>
      <c r="RGL25" s="83"/>
      <c r="RGM25" s="83"/>
      <c r="RGN25" s="83"/>
      <c r="RGO25" s="83"/>
      <c r="RGP25" s="83"/>
      <c r="RGQ25" s="83"/>
      <c r="RGR25" s="83"/>
      <c r="RGS25" s="83"/>
      <c r="RGT25" s="83"/>
      <c r="RGU25" s="83"/>
      <c r="RGV25" s="83"/>
      <c r="RGW25" s="83"/>
      <c r="RGX25" s="83"/>
      <c r="RGY25" s="83"/>
      <c r="RGZ25" s="83"/>
      <c r="RHA25" s="83"/>
      <c r="RHB25" s="83"/>
      <c r="RHC25" s="83"/>
      <c r="RHD25" s="83"/>
      <c r="RHE25" s="83"/>
      <c r="RHF25" s="83"/>
      <c r="RHG25" s="83"/>
      <c r="RHH25" s="83"/>
      <c r="RHI25" s="83"/>
      <c r="RHJ25" s="83"/>
      <c r="RHK25" s="83"/>
      <c r="RHL25" s="83"/>
      <c r="RHM25" s="83"/>
      <c r="RHN25" s="83"/>
      <c r="RHO25" s="83"/>
      <c r="RHP25" s="83"/>
      <c r="RHQ25" s="83"/>
      <c r="RHR25" s="83"/>
      <c r="RHS25" s="83"/>
      <c r="RHT25" s="83"/>
      <c r="RHU25" s="83"/>
      <c r="RHV25" s="83"/>
      <c r="RHW25" s="83"/>
      <c r="RHX25" s="83"/>
      <c r="RHY25" s="83"/>
      <c r="RHZ25" s="83"/>
      <c r="RIA25" s="83"/>
      <c r="RIB25" s="83"/>
      <c r="RIC25" s="83"/>
      <c r="RID25" s="83"/>
      <c r="RIE25" s="83"/>
      <c r="RIF25" s="83"/>
      <c r="RIG25" s="83"/>
      <c r="RIH25" s="83"/>
      <c r="RII25" s="83"/>
      <c r="RIJ25" s="83"/>
      <c r="RIK25" s="83"/>
      <c r="RIL25" s="83"/>
      <c r="RIM25" s="83"/>
      <c r="RIN25" s="83"/>
      <c r="RIO25" s="83"/>
      <c r="RIP25" s="83"/>
      <c r="RIQ25" s="83"/>
      <c r="RIR25" s="83"/>
      <c r="RIS25" s="83"/>
      <c r="RIT25" s="83"/>
      <c r="RIU25" s="83"/>
      <c r="RIV25" s="83"/>
      <c r="RIW25" s="83"/>
      <c r="RIX25" s="83"/>
      <c r="RIY25" s="83"/>
      <c r="RIZ25" s="83"/>
      <c r="RJA25" s="83"/>
      <c r="RJB25" s="83"/>
      <c r="RJC25" s="83"/>
      <c r="RJD25" s="83"/>
      <c r="RJE25" s="83"/>
      <c r="RJF25" s="83"/>
      <c r="RJG25" s="83"/>
      <c r="RJH25" s="83"/>
      <c r="RJI25" s="83"/>
      <c r="RJJ25" s="83"/>
      <c r="RJK25" s="83"/>
      <c r="RJL25" s="83"/>
      <c r="RJM25" s="83"/>
      <c r="RJN25" s="83"/>
      <c r="RJO25" s="83"/>
      <c r="RJP25" s="83"/>
      <c r="RJQ25" s="83"/>
      <c r="RJR25" s="83"/>
      <c r="RJS25" s="83"/>
      <c r="RJT25" s="83"/>
      <c r="RJU25" s="83"/>
      <c r="RJV25" s="83"/>
      <c r="RJW25" s="83"/>
      <c r="RJX25" s="83"/>
      <c r="RJY25" s="83"/>
      <c r="RJZ25" s="83"/>
      <c r="RKA25" s="83"/>
      <c r="RKB25" s="83"/>
      <c r="RKC25" s="83"/>
      <c r="RKD25" s="83"/>
      <c r="RKE25" s="83"/>
      <c r="RKF25" s="83"/>
      <c r="RKG25" s="83"/>
      <c r="RKH25" s="83"/>
      <c r="RKI25" s="83"/>
      <c r="RKJ25" s="83"/>
      <c r="RKK25" s="83"/>
      <c r="RKL25" s="83"/>
      <c r="RKM25" s="83"/>
      <c r="RKN25" s="83"/>
      <c r="RKO25" s="83"/>
      <c r="RKP25" s="83"/>
      <c r="RKQ25" s="83"/>
      <c r="RKR25" s="83"/>
      <c r="RKS25" s="83"/>
      <c r="RKT25" s="83"/>
      <c r="RKU25" s="83"/>
      <c r="RKV25" s="83"/>
      <c r="RKW25" s="83"/>
      <c r="RKX25" s="83"/>
      <c r="RKY25" s="83"/>
      <c r="RKZ25" s="83"/>
      <c r="RLA25" s="83"/>
      <c r="RLB25" s="83"/>
      <c r="RLC25" s="83"/>
      <c r="RLD25" s="83"/>
      <c r="RLE25" s="83"/>
      <c r="RLF25" s="83"/>
      <c r="RLG25" s="83"/>
      <c r="RLH25" s="83"/>
      <c r="RLI25" s="83"/>
      <c r="RLJ25" s="83"/>
      <c r="RLK25" s="83"/>
      <c r="RLL25" s="83"/>
      <c r="RLM25" s="83"/>
      <c r="RLN25" s="83"/>
      <c r="RLO25" s="83"/>
      <c r="RLP25" s="83"/>
      <c r="RLQ25" s="83"/>
      <c r="RLR25" s="83"/>
      <c r="RLS25" s="83"/>
      <c r="RLT25" s="83"/>
      <c r="RLU25" s="83"/>
      <c r="RLV25" s="83"/>
      <c r="RLW25" s="83"/>
      <c r="RLX25" s="83"/>
      <c r="RLY25" s="83"/>
      <c r="RLZ25" s="83"/>
      <c r="RMA25" s="83"/>
      <c r="RMB25" s="83"/>
      <c r="RMC25" s="83"/>
      <c r="RMD25" s="83"/>
      <c r="RME25" s="83"/>
      <c r="RMF25" s="83"/>
      <c r="RMG25" s="83"/>
      <c r="RMH25" s="83"/>
      <c r="RMI25" s="83"/>
      <c r="RMJ25" s="83"/>
      <c r="RMK25" s="83"/>
      <c r="RML25" s="83"/>
      <c r="RMM25" s="83"/>
      <c r="RMN25" s="83"/>
      <c r="RMO25" s="83"/>
      <c r="RMP25" s="83"/>
      <c r="RMQ25" s="83"/>
      <c r="RMR25" s="83"/>
      <c r="RMS25" s="83"/>
      <c r="RMT25" s="83"/>
      <c r="RMU25" s="83"/>
      <c r="RMV25" s="83"/>
      <c r="RMW25" s="83"/>
      <c r="RMX25" s="83"/>
      <c r="RMY25" s="83"/>
      <c r="RMZ25" s="83"/>
      <c r="RNA25" s="83"/>
      <c r="RNB25" s="83"/>
      <c r="RNC25" s="83"/>
      <c r="RND25" s="83"/>
      <c r="RNE25" s="83"/>
      <c r="RNF25" s="83"/>
      <c r="RNG25" s="83"/>
      <c r="RNH25" s="83"/>
      <c r="RNI25" s="83"/>
      <c r="RNJ25" s="83"/>
      <c r="RNK25" s="83"/>
      <c r="RNL25" s="83"/>
      <c r="RNM25" s="83"/>
      <c r="RNN25" s="83"/>
      <c r="RNO25" s="83"/>
      <c r="RNP25" s="83"/>
      <c r="RNQ25" s="83"/>
      <c r="RNR25" s="83"/>
      <c r="RNS25" s="83"/>
      <c r="RNT25" s="83"/>
      <c r="RNU25" s="83"/>
      <c r="RNV25" s="83"/>
      <c r="RNW25" s="83"/>
      <c r="RNX25" s="83"/>
      <c r="RNY25" s="83"/>
      <c r="RNZ25" s="83"/>
      <c r="ROA25" s="83"/>
      <c r="ROB25" s="83"/>
      <c r="ROC25" s="83"/>
      <c r="ROD25" s="83"/>
      <c r="ROE25" s="83"/>
      <c r="ROF25" s="83"/>
      <c r="ROG25" s="83"/>
      <c r="ROH25" s="83"/>
      <c r="ROI25" s="83"/>
      <c r="ROJ25" s="83"/>
      <c r="ROK25" s="83"/>
      <c r="ROL25" s="83"/>
      <c r="ROM25" s="83"/>
      <c r="RON25" s="83"/>
      <c r="ROO25" s="83"/>
      <c r="ROP25" s="83"/>
      <c r="ROQ25" s="83"/>
      <c r="ROR25" s="83"/>
      <c r="ROS25" s="83"/>
      <c r="ROT25" s="83"/>
      <c r="ROU25" s="83"/>
      <c r="ROV25" s="83"/>
      <c r="ROW25" s="83"/>
      <c r="ROX25" s="83"/>
      <c r="ROY25" s="83"/>
      <c r="ROZ25" s="83"/>
      <c r="RPA25" s="83"/>
      <c r="RPB25" s="83"/>
      <c r="RPC25" s="83"/>
      <c r="RPD25" s="83"/>
      <c r="RPE25" s="83"/>
      <c r="RPF25" s="83"/>
      <c r="RPG25" s="83"/>
      <c r="RPH25" s="83"/>
      <c r="RPI25" s="83"/>
      <c r="RPJ25" s="83"/>
      <c r="RPK25" s="83"/>
      <c r="RPL25" s="83"/>
      <c r="RPM25" s="83"/>
      <c r="RPN25" s="83"/>
      <c r="RPO25" s="83"/>
      <c r="RPP25" s="83"/>
      <c r="RPQ25" s="83"/>
      <c r="RPR25" s="83"/>
      <c r="RPS25" s="83"/>
      <c r="RPT25" s="83"/>
      <c r="RPU25" s="83"/>
      <c r="RPV25" s="83"/>
      <c r="RPW25" s="83"/>
      <c r="RPX25" s="83"/>
      <c r="RPY25" s="83"/>
      <c r="RPZ25" s="83"/>
      <c r="RQA25" s="83"/>
      <c r="RQB25" s="83"/>
      <c r="RQC25" s="83"/>
      <c r="RQD25" s="83"/>
      <c r="RQE25" s="83"/>
      <c r="RQF25" s="83"/>
      <c r="RQG25" s="83"/>
      <c r="RQH25" s="83"/>
      <c r="RQI25" s="83"/>
      <c r="RQJ25" s="83"/>
      <c r="RQK25" s="83"/>
      <c r="RQL25" s="83"/>
      <c r="RQM25" s="83"/>
      <c r="RQN25" s="83"/>
      <c r="RQO25" s="83"/>
      <c r="RQP25" s="83"/>
      <c r="RQQ25" s="83"/>
      <c r="RQR25" s="83"/>
      <c r="RQS25" s="83"/>
      <c r="RQT25" s="83"/>
      <c r="RQU25" s="83"/>
      <c r="RQV25" s="83"/>
      <c r="RQW25" s="83"/>
      <c r="RQX25" s="83"/>
      <c r="RQY25" s="83"/>
      <c r="RQZ25" s="83"/>
      <c r="RRA25" s="83"/>
      <c r="RRB25" s="83"/>
      <c r="RRC25" s="83"/>
      <c r="RRD25" s="83"/>
      <c r="RRE25" s="83"/>
      <c r="RRF25" s="83"/>
      <c r="RRG25" s="83"/>
      <c r="RRH25" s="83"/>
      <c r="RRI25" s="83"/>
      <c r="RRJ25" s="83"/>
      <c r="RRK25" s="83"/>
      <c r="RRL25" s="83"/>
      <c r="RRM25" s="83"/>
      <c r="RRN25" s="83"/>
      <c r="RRO25" s="83"/>
      <c r="RRP25" s="83"/>
      <c r="RRQ25" s="83"/>
      <c r="RRR25" s="83"/>
      <c r="RRS25" s="83"/>
      <c r="RRT25" s="83"/>
      <c r="RRU25" s="83"/>
      <c r="RRV25" s="83"/>
      <c r="RRW25" s="83"/>
      <c r="RRX25" s="83"/>
      <c r="RRY25" s="83"/>
      <c r="RRZ25" s="83"/>
      <c r="RSA25" s="83"/>
      <c r="RSB25" s="83"/>
      <c r="RSC25" s="83"/>
      <c r="RSD25" s="83"/>
      <c r="RSE25" s="83"/>
      <c r="RSF25" s="83"/>
      <c r="RSG25" s="83"/>
      <c r="RSH25" s="83"/>
      <c r="RSI25" s="83"/>
      <c r="RSJ25" s="83"/>
      <c r="RSK25" s="83"/>
      <c r="RSL25" s="83"/>
      <c r="RSM25" s="83"/>
      <c r="RSN25" s="83"/>
      <c r="RSO25" s="83"/>
      <c r="RSP25" s="83"/>
      <c r="RSQ25" s="83"/>
      <c r="RSR25" s="83"/>
      <c r="RSS25" s="83"/>
      <c r="RST25" s="83"/>
      <c r="RSU25" s="83"/>
      <c r="RSV25" s="83"/>
      <c r="RSW25" s="83"/>
      <c r="RSX25" s="83"/>
      <c r="RSY25" s="83"/>
      <c r="RSZ25" s="83"/>
      <c r="RTA25" s="83"/>
      <c r="RTB25" s="83"/>
      <c r="RTC25" s="83"/>
      <c r="RTD25" s="83"/>
      <c r="RTE25" s="83"/>
      <c r="RTF25" s="83"/>
      <c r="RTG25" s="83"/>
      <c r="RTH25" s="83"/>
      <c r="RTI25" s="83"/>
      <c r="RTJ25" s="83"/>
      <c r="RTK25" s="83"/>
      <c r="RTL25" s="83"/>
      <c r="RTM25" s="83"/>
      <c r="RTN25" s="83"/>
      <c r="RTO25" s="83"/>
      <c r="RTP25" s="83"/>
      <c r="RTQ25" s="83"/>
      <c r="RTR25" s="83"/>
      <c r="RTS25" s="83"/>
      <c r="RTT25" s="83"/>
      <c r="RTU25" s="83"/>
      <c r="RTV25" s="83"/>
      <c r="RTW25" s="83"/>
      <c r="RTX25" s="83"/>
      <c r="RTY25" s="83"/>
      <c r="RTZ25" s="83"/>
      <c r="RUA25" s="83"/>
      <c r="RUB25" s="83"/>
      <c r="RUC25" s="83"/>
      <c r="RUD25" s="83"/>
      <c r="RUE25" s="83"/>
      <c r="RUF25" s="83"/>
      <c r="RUG25" s="83"/>
      <c r="RUH25" s="83"/>
      <c r="RUI25" s="83"/>
      <c r="RUJ25" s="83"/>
      <c r="RUK25" s="83"/>
      <c r="RUL25" s="83"/>
      <c r="RUM25" s="83"/>
      <c r="RUN25" s="83"/>
      <c r="RUO25" s="83"/>
      <c r="RUP25" s="83"/>
      <c r="RUQ25" s="83"/>
      <c r="RUR25" s="83"/>
      <c r="RUS25" s="83"/>
      <c r="RUT25" s="83"/>
      <c r="RUU25" s="83"/>
      <c r="RUV25" s="83"/>
      <c r="RUW25" s="83"/>
      <c r="RUX25" s="83"/>
      <c r="RUY25" s="83"/>
      <c r="RUZ25" s="83"/>
      <c r="RVA25" s="83"/>
      <c r="RVB25" s="83"/>
      <c r="RVC25" s="83"/>
      <c r="RVD25" s="83"/>
      <c r="RVE25" s="83"/>
      <c r="RVF25" s="83"/>
      <c r="RVG25" s="83"/>
      <c r="RVH25" s="83"/>
      <c r="RVI25" s="83"/>
      <c r="RVJ25" s="83"/>
      <c r="RVK25" s="83"/>
      <c r="RVL25" s="83"/>
      <c r="RVM25" s="83"/>
      <c r="RVN25" s="83"/>
      <c r="RVO25" s="83"/>
      <c r="RVP25" s="83"/>
      <c r="RVQ25" s="83"/>
      <c r="RVR25" s="83"/>
      <c r="RVS25" s="83"/>
      <c r="RVT25" s="83"/>
      <c r="RVU25" s="83"/>
      <c r="RVV25" s="83"/>
      <c r="RVW25" s="83"/>
      <c r="RVX25" s="83"/>
      <c r="RVY25" s="83"/>
      <c r="RVZ25" s="83"/>
      <c r="RWA25" s="83"/>
      <c r="RWB25" s="83"/>
      <c r="RWC25" s="83"/>
      <c r="RWD25" s="83"/>
      <c r="RWE25" s="83"/>
      <c r="RWF25" s="83"/>
      <c r="RWG25" s="83"/>
      <c r="RWH25" s="83"/>
      <c r="RWI25" s="83"/>
      <c r="RWJ25" s="83"/>
      <c r="RWK25" s="83"/>
      <c r="RWL25" s="83"/>
      <c r="RWM25" s="83"/>
      <c r="RWN25" s="83"/>
      <c r="RWO25" s="83"/>
      <c r="RWP25" s="83"/>
      <c r="RWQ25" s="83"/>
      <c r="RWR25" s="83"/>
      <c r="RWS25" s="83"/>
      <c r="RWT25" s="83"/>
      <c r="RWU25" s="83"/>
      <c r="RWV25" s="83"/>
      <c r="RWW25" s="83"/>
      <c r="RWX25" s="83"/>
      <c r="RWY25" s="83"/>
      <c r="RWZ25" s="83"/>
      <c r="RXA25" s="83"/>
      <c r="RXB25" s="83"/>
      <c r="RXC25" s="83"/>
      <c r="RXD25" s="83"/>
      <c r="RXE25" s="83"/>
      <c r="RXF25" s="83"/>
      <c r="RXG25" s="83"/>
      <c r="RXH25" s="83"/>
      <c r="RXI25" s="83"/>
      <c r="RXJ25" s="83"/>
      <c r="RXK25" s="83"/>
      <c r="RXL25" s="83"/>
      <c r="RXM25" s="83"/>
      <c r="RXN25" s="83"/>
      <c r="RXO25" s="83"/>
      <c r="RXP25" s="83"/>
      <c r="RXQ25" s="83"/>
      <c r="RXR25" s="83"/>
      <c r="RXS25" s="83"/>
      <c r="RXT25" s="83"/>
      <c r="RXU25" s="83"/>
      <c r="RXV25" s="83"/>
      <c r="RXW25" s="83"/>
      <c r="RXX25" s="83"/>
      <c r="RXY25" s="83"/>
      <c r="RXZ25" s="83"/>
      <c r="RYA25" s="83"/>
      <c r="RYB25" s="83"/>
      <c r="RYC25" s="83"/>
      <c r="RYD25" s="83"/>
      <c r="RYE25" s="83"/>
      <c r="RYF25" s="83"/>
      <c r="RYG25" s="83"/>
      <c r="RYH25" s="83"/>
      <c r="RYI25" s="83"/>
      <c r="RYJ25" s="83"/>
      <c r="RYK25" s="83"/>
      <c r="RYL25" s="83"/>
      <c r="RYM25" s="83"/>
      <c r="RYN25" s="83"/>
      <c r="RYO25" s="83"/>
      <c r="RYP25" s="83"/>
      <c r="RYQ25" s="83"/>
      <c r="RYR25" s="83"/>
      <c r="RYS25" s="83"/>
      <c r="RYT25" s="83"/>
      <c r="RYU25" s="83"/>
      <c r="RYV25" s="83"/>
      <c r="RYW25" s="83"/>
      <c r="RYX25" s="83"/>
      <c r="RYY25" s="83"/>
      <c r="RYZ25" s="83"/>
      <c r="RZA25" s="83"/>
      <c r="RZB25" s="83"/>
      <c r="RZC25" s="83"/>
      <c r="RZD25" s="83"/>
      <c r="RZE25" s="83"/>
      <c r="RZF25" s="83"/>
      <c r="RZG25" s="83"/>
      <c r="RZH25" s="83"/>
      <c r="RZI25" s="83"/>
      <c r="RZJ25" s="83"/>
      <c r="RZK25" s="83"/>
      <c r="RZL25" s="83"/>
      <c r="RZM25" s="83"/>
      <c r="RZN25" s="83"/>
      <c r="RZO25" s="83"/>
      <c r="RZP25" s="83"/>
      <c r="RZQ25" s="83"/>
      <c r="RZR25" s="83"/>
      <c r="RZS25" s="83"/>
      <c r="RZT25" s="83"/>
      <c r="RZU25" s="83"/>
      <c r="RZV25" s="83"/>
      <c r="RZW25" s="83"/>
      <c r="RZX25" s="83"/>
      <c r="RZY25" s="83"/>
      <c r="RZZ25" s="83"/>
      <c r="SAA25" s="83"/>
      <c r="SAB25" s="83"/>
      <c r="SAC25" s="83"/>
      <c r="SAD25" s="83"/>
      <c r="SAE25" s="83"/>
      <c r="SAF25" s="83"/>
      <c r="SAG25" s="83"/>
      <c r="SAH25" s="83"/>
      <c r="SAI25" s="83"/>
      <c r="SAJ25" s="83"/>
      <c r="SAK25" s="83"/>
      <c r="SAL25" s="83"/>
      <c r="SAM25" s="83"/>
      <c r="SAN25" s="83"/>
      <c r="SAO25" s="83"/>
      <c r="SAP25" s="83"/>
      <c r="SAQ25" s="83"/>
      <c r="SAR25" s="83"/>
      <c r="SAS25" s="83"/>
      <c r="SAT25" s="83"/>
      <c r="SAU25" s="83"/>
      <c r="SAV25" s="83"/>
      <c r="SAW25" s="83"/>
      <c r="SAX25" s="83"/>
      <c r="SAY25" s="83"/>
      <c r="SAZ25" s="83"/>
      <c r="SBA25" s="83"/>
      <c r="SBB25" s="83"/>
      <c r="SBC25" s="83"/>
      <c r="SBD25" s="83"/>
      <c r="SBE25" s="83"/>
      <c r="SBF25" s="83"/>
      <c r="SBG25" s="83"/>
      <c r="SBH25" s="83"/>
      <c r="SBI25" s="83"/>
      <c r="SBJ25" s="83"/>
      <c r="SBK25" s="83"/>
      <c r="SBL25" s="83"/>
      <c r="SBM25" s="83"/>
      <c r="SBN25" s="83"/>
      <c r="SBO25" s="83"/>
      <c r="SBP25" s="83"/>
      <c r="SBQ25" s="83"/>
      <c r="SBR25" s="83"/>
      <c r="SBS25" s="83"/>
      <c r="SBT25" s="83"/>
      <c r="SBU25" s="83"/>
      <c r="SBV25" s="83"/>
      <c r="SBW25" s="83"/>
      <c r="SBX25" s="83"/>
      <c r="SBY25" s="83"/>
      <c r="SBZ25" s="83"/>
      <c r="SCA25" s="83"/>
      <c r="SCB25" s="83"/>
      <c r="SCC25" s="83"/>
      <c r="SCD25" s="83"/>
      <c r="SCE25" s="83"/>
      <c r="SCF25" s="83"/>
      <c r="SCG25" s="83"/>
      <c r="SCH25" s="83"/>
      <c r="SCI25" s="83"/>
      <c r="SCJ25" s="83"/>
      <c r="SCK25" s="83"/>
      <c r="SCL25" s="83"/>
      <c r="SCM25" s="83"/>
      <c r="SCN25" s="83"/>
      <c r="SCO25" s="83"/>
      <c r="SCP25" s="83"/>
      <c r="SCQ25" s="83"/>
      <c r="SCR25" s="83"/>
      <c r="SCS25" s="83"/>
      <c r="SCT25" s="83"/>
      <c r="SCU25" s="83"/>
      <c r="SCV25" s="83"/>
      <c r="SCW25" s="83"/>
      <c r="SCX25" s="83"/>
      <c r="SCY25" s="83"/>
      <c r="SCZ25" s="83"/>
      <c r="SDA25" s="83"/>
      <c r="SDB25" s="83"/>
      <c r="SDC25" s="83"/>
      <c r="SDD25" s="83"/>
      <c r="SDE25" s="83"/>
      <c r="SDF25" s="83"/>
      <c r="SDG25" s="83"/>
      <c r="SDH25" s="83"/>
      <c r="SDI25" s="83"/>
      <c r="SDJ25" s="83"/>
      <c r="SDK25" s="83"/>
      <c r="SDL25" s="83"/>
      <c r="SDM25" s="83"/>
      <c r="SDN25" s="83"/>
      <c r="SDO25" s="83"/>
      <c r="SDP25" s="83"/>
      <c r="SDQ25" s="83"/>
      <c r="SDR25" s="83"/>
      <c r="SDS25" s="83"/>
      <c r="SDT25" s="83"/>
      <c r="SDU25" s="83"/>
      <c r="SDV25" s="83"/>
      <c r="SDW25" s="83"/>
      <c r="SDX25" s="83"/>
      <c r="SDY25" s="83"/>
      <c r="SDZ25" s="83"/>
      <c r="SEA25" s="83"/>
      <c r="SEB25" s="83"/>
      <c r="SEC25" s="83"/>
      <c r="SED25" s="83"/>
      <c r="SEE25" s="83"/>
      <c r="SEF25" s="83"/>
      <c r="SEG25" s="83"/>
      <c r="SEH25" s="83"/>
      <c r="SEI25" s="83"/>
      <c r="SEJ25" s="83"/>
      <c r="SEK25" s="83"/>
      <c r="SEL25" s="83"/>
      <c r="SEM25" s="83"/>
      <c r="SEN25" s="83"/>
      <c r="SEO25" s="83"/>
      <c r="SEP25" s="83"/>
      <c r="SEQ25" s="83"/>
      <c r="SER25" s="83"/>
      <c r="SES25" s="83"/>
      <c r="SET25" s="83"/>
      <c r="SEU25" s="83"/>
      <c r="SEV25" s="83"/>
      <c r="SEW25" s="83"/>
      <c r="SEX25" s="83"/>
      <c r="SEY25" s="83"/>
      <c r="SEZ25" s="83"/>
      <c r="SFA25" s="83"/>
      <c r="SFB25" s="83"/>
      <c r="SFC25" s="83"/>
      <c r="SFD25" s="83"/>
      <c r="SFE25" s="83"/>
      <c r="SFF25" s="83"/>
      <c r="SFG25" s="83"/>
      <c r="SFH25" s="83"/>
      <c r="SFI25" s="83"/>
      <c r="SFJ25" s="83"/>
      <c r="SFK25" s="83"/>
      <c r="SFL25" s="83"/>
      <c r="SFM25" s="83"/>
      <c r="SFN25" s="83"/>
      <c r="SFO25" s="83"/>
      <c r="SFP25" s="83"/>
      <c r="SFQ25" s="83"/>
      <c r="SFR25" s="83"/>
      <c r="SFS25" s="83"/>
      <c r="SFT25" s="83"/>
      <c r="SFU25" s="83"/>
      <c r="SFV25" s="83"/>
      <c r="SFW25" s="83"/>
      <c r="SFX25" s="83"/>
      <c r="SFY25" s="83"/>
      <c r="SFZ25" s="83"/>
      <c r="SGA25" s="83"/>
      <c r="SGB25" s="83"/>
      <c r="SGC25" s="83"/>
      <c r="SGD25" s="83"/>
      <c r="SGE25" s="83"/>
      <c r="SGF25" s="83"/>
      <c r="SGG25" s="83"/>
      <c r="SGH25" s="83"/>
      <c r="SGI25" s="83"/>
      <c r="SGJ25" s="83"/>
      <c r="SGK25" s="83"/>
      <c r="SGL25" s="83"/>
      <c r="SGM25" s="83"/>
      <c r="SGN25" s="83"/>
      <c r="SGO25" s="83"/>
      <c r="SGP25" s="83"/>
      <c r="SGQ25" s="83"/>
      <c r="SGR25" s="83"/>
      <c r="SGS25" s="83"/>
      <c r="SGT25" s="83"/>
      <c r="SGU25" s="83"/>
      <c r="SGV25" s="83"/>
      <c r="SGW25" s="83"/>
      <c r="SGX25" s="83"/>
      <c r="SGY25" s="83"/>
      <c r="SGZ25" s="83"/>
      <c r="SHA25" s="83"/>
      <c r="SHB25" s="83"/>
      <c r="SHC25" s="83"/>
      <c r="SHD25" s="83"/>
      <c r="SHE25" s="83"/>
      <c r="SHF25" s="83"/>
      <c r="SHG25" s="83"/>
      <c r="SHH25" s="83"/>
      <c r="SHI25" s="83"/>
      <c r="SHJ25" s="83"/>
      <c r="SHK25" s="83"/>
      <c r="SHL25" s="83"/>
      <c r="SHM25" s="83"/>
      <c r="SHN25" s="83"/>
      <c r="SHO25" s="83"/>
      <c r="SHP25" s="83"/>
      <c r="SHQ25" s="83"/>
      <c r="SHR25" s="83"/>
      <c r="SHS25" s="83"/>
      <c r="SHT25" s="83"/>
      <c r="SHU25" s="83"/>
      <c r="SHV25" s="83"/>
      <c r="SHW25" s="83"/>
      <c r="SHX25" s="83"/>
      <c r="SHY25" s="83"/>
      <c r="SHZ25" s="83"/>
      <c r="SIA25" s="83"/>
      <c r="SIB25" s="83"/>
      <c r="SIC25" s="83"/>
      <c r="SID25" s="83"/>
      <c r="SIE25" s="83"/>
      <c r="SIF25" s="83"/>
      <c r="SIG25" s="83"/>
      <c r="SIH25" s="83"/>
      <c r="SII25" s="83"/>
      <c r="SIJ25" s="83"/>
      <c r="SIK25" s="83"/>
      <c r="SIL25" s="83"/>
      <c r="SIM25" s="83"/>
      <c r="SIN25" s="83"/>
      <c r="SIO25" s="83"/>
      <c r="SIP25" s="83"/>
      <c r="SIQ25" s="83"/>
      <c r="SIR25" s="83"/>
      <c r="SIS25" s="83"/>
      <c r="SIT25" s="83"/>
      <c r="SIU25" s="83"/>
      <c r="SIV25" s="83"/>
      <c r="SIW25" s="83"/>
      <c r="SIX25" s="83"/>
      <c r="SIY25" s="83"/>
      <c r="SIZ25" s="83"/>
      <c r="SJA25" s="83"/>
      <c r="SJB25" s="83"/>
      <c r="SJC25" s="83"/>
      <c r="SJD25" s="83"/>
      <c r="SJE25" s="83"/>
      <c r="SJF25" s="83"/>
      <c r="SJG25" s="83"/>
      <c r="SJH25" s="83"/>
      <c r="SJI25" s="83"/>
      <c r="SJJ25" s="83"/>
      <c r="SJK25" s="83"/>
      <c r="SJL25" s="83"/>
      <c r="SJM25" s="83"/>
      <c r="SJN25" s="83"/>
      <c r="SJO25" s="83"/>
      <c r="SJP25" s="83"/>
      <c r="SJQ25" s="83"/>
      <c r="SJR25" s="83"/>
      <c r="SJS25" s="83"/>
      <c r="SJT25" s="83"/>
      <c r="SJU25" s="83"/>
      <c r="SJV25" s="83"/>
      <c r="SJW25" s="83"/>
      <c r="SJX25" s="83"/>
      <c r="SJY25" s="83"/>
      <c r="SJZ25" s="83"/>
      <c r="SKA25" s="83"/>
      <c r="SKB25" s="83"/>
      <c r="SKC25" s="83"/>
      <c r="SKD25" s="83"/>
      <c r="SKE25" s="83"/>
      <c r="SKF25" s="83"/>
      <c r="SKG25" s="83"/>
      <c r="SKH25" s="83"/>
      <c r="SKI25" s="83"/>
      <c r="SKJ25" s="83"/>
      <c r="SKK25" s="83"/>
      <c r="SKL25" s="83"/>
      <c r="SKM25" s="83"/>
      <c r="SKN25" s="83"/>
      <c r="SKO25" s="83"/>
      <c r="SKP25" s="83"/>
      <c r="SKQ25" s="83"/>
      <c r="SKR25" s="83"/>
      <c r="SKS25" s="83"/>
      <c r="SKT25" s="83"/>
      <c r="SKU25" s="83"/>
      <c r="SKV25" s="83"/>
      <c r="SKW25" s="83"/>
      <c r="SKX25" s="83"/>
      <c r="SKY25" s="83"/>
      <c r="SKZ25" s="83"/>
      <c r="SLA25" s="83"/>
      <c r="SLB25" s="83"/>
      <c r="SLC25" s="83"/>
      <c r="SLD25" s="83"/>
      <c r="SLE25" s="83"/>
      <c r="SLF25" s="83"/>
      <c r="SLG25" s="83"/>
      <c r="SLH25" s="83"/>
      <c r="SLI25" s="83"/>
      <c r="SLJ25" s="83"/>
      <c r="SLK25" s="83"/>
      <c r="SLL25" s="83"/>
      <c r="SLM25" s="83"/>
      <c r="SLN25" s="83"/>
      <c r="SLO25" s="83"/>
      <c r="SLP25" s="83"/>
      <c r="SLQ25" s="83"/>
      <c r="SLR25" s="83"/>
      <c r="SLS25" s="83"/>
      <c r="SLT25" s="83"/>
      <c r="SLU25" s="83"/>
      <c r="SLV25" s="83"/>
      <c r="SLW25" s="83"/>
      <c r="SLX25" s="83"/>
      <c r="SLY25" s="83"/>
      <c r="SLZ25" s="83"/>
      <c r="SMA25" s="83"/>
      <c r="SMB25" s="83"/>
      <c r="SMC25" s="83"/>
      <c r="SMD25" s="83"/>
      <c r="SME25" s="83"/>
      <c r="SMF25" s="83"/>
      <c r="SMG25" s="83"/>
      <c r="SMH25" s="83"/>
      <c r="SMI25" s="83"/>
      <c r="SMJ25" s="83"/>
      <c r="SMK25" s="83"/>
      <c r="SML25" s="83"/>
      <c r="SMM25" s="83"/>
      <c r="SMN25" s="83"/>
      <c r="SMO25" s="83"/>
      <c r="SMP25" s="83"/>
      <c r="SMQ25" s="83"/>
      <c r="SMR25" s="83"/>
      <c r="SMS25" s="83"/>
      <c r="SMT25" s="83"/>
      <c r="SMU25" s="83"/>
      <c r="SMV25" s="83"/>
      <c r="SMW25" s="83"/>
      <c r="SMX25" s="83"/>
      <c r="SMY25" s="83"/>
      <c r="SMZ25" s="83"/>
      <c r="SNA25" s="83"/>
      <c r="SNB25" s="83"/>
      <c r="SNC25" s="83"/>
      <c r="SND25" s="83"/>
      <c r="SNE25" s="83"/>
      <c r="SNF25" s="83"/>
      <c r="SNG25" s="83"/>
      <c r="SNH25" s="83"/>
      <c r="SNI25" s="83"/>
      <c r="SNJ25" s="83"/>
      <c r="SNK25" s="83"/>
      <c r="SNL25" s="83"/>
      <c r="SNM25" s="83"/>
      <c r="SNN25" s="83"/>
      <c r="SNO25" s="83"/>
      <c r="SNP25" s="83"/>
      <c r="SNQ25" s="83"/>
      <c r="SNR25" s="83"/>
      <c r="SNS25" s="83"/>
      <c r="SNT25" s="83"/>
      <c r="SNU25" s="83"/>
      <c r="SNV25" s="83"/>
      <c r="SNW25" s="83"/>
      <c r="SNX25" s="83"/>
      <c r="SNY25" s="83"/>
      <c r="SNZ25" s="83"/>
      <c r="SOA25" s="83"/>
      <c r="SOB25" s="83"/>
      <c r="SOC25" s="83"/>
      <c r="SOD25" s="83"/>
      <c r="SOE25" s="83"/>
      <c r="SOF25" s="83"/>
      <c r="SOG25" s="83"/>
      <c r="SOH25" s="83"/>
      <c r="SOI25" s="83"/>
      <c r="SOJ25" s="83"/>
      <c r="SOK25" s="83"/>
      <c r="SOL25" s="83"/>
      <c r="SOM25" s="83"/>
      <c r="SON25" s="83"/>
      <c r="SOO25" s="83"/>
      <c r="SOP25" s="83"/>
      <c r="SOQ25" s="83"/>
      <c r="SOR25" s="83"/>
      <c r="SOS25" s="83"/>
      <c r="SOT25" s="83"/>
      <c r="SOU25" s="83"/>
      <c r="SOV25" s="83"/>
      <c r="SOW25" s="83"/>
      <c r="SOX25" s="83"/>
      <c r="SOY25" s="83"/>
      <c r="SOZ25" s="83"/>
      <c r="SPA25" s="83"/>
      <c r="SPB25" s="83"/>
      <c r="SPC25" s="83"/>
      <c r="SPD25" s="83"/>
      <c r="SPE25" s="83"/>
      <c r="SPF25" s="83"/>
      <c r="SPG25" s="83"/>
      <c r="SPH25" s="83"/>
      <c r="SPI25" s="83"/>
      <c r="SPJ25" s="83"/>
      <c r="SPK25" s="83"/>
      <c r="SPL25" s="83"/>
      <c r="SPM25" s="83"/>
      <c r="SPN25" s="83"/>
      <c r="SPO25" s="83"/>
      <c r="SPP25" s="83"/>
      <c r="SPQ25" s="83"/>
      <c r="SPR25" s="83"/>
      <c r="SPS25" s="83"/>
      <c r="SPT25" s="83"/>
      <c r="SPU25" s="83"/>
      <c r="SPV25" s="83"/>
      <c r="SPW25" s="83"/>
      <c r="SPX25" s="83"/>
      <c r="SPY25" s="83"/>
      <c r="SPZ25" s="83"/>
      <c r="SQA25" s="83"/>
      <c r="SQB25" s="83"/>
      <c r="SQC25" s="83"/>
      <c r="SQD25" s="83"/>
      <c r="SQE25" s="83"/>
      <c r="SQF25" s="83"/>
      <c r="SQG25" s="83"/>
      <c r="SQH25" s="83"/>
      <c r="SQI25" s="83"/>
      <c r="SQJ25" s="83"/>
      <c r="SQK25" s="83"/>
      <c r="SQL25" s="83"/>
      <c r="SQM25" s="83"/>
      <c r="SQN25" s="83"/>
      <c r="SQO25" s="83"/>
      <c r="SQP25" s="83"/>
      <c r="SQQ25" s="83"/>
      <c r="SQR25" s="83"/>
      <c r="SQS25" s="83"/>
      <c r="SQT25" s="83"/>
      <c r="SQU25" s="83"/>
      <c r="SQV25" s="83"/>
      <c r="SQW25" s="83"/>
      <c r="SQX25" s="83"/>
      <c r="SQY25" s="83"/>
      <c r="SQZ25" s="83"/>
      <c r="SRA25" s="83"/>
      <c r="SRB25" s="83"/>
      <c r="SRC25" s="83"/>
      <c r="SRD25" s="83"/>
      <c r="SRE25" s="83"/>
      <c r="SRF25" s="83"/>
      <c r="SRG25" s="83"/>
      <c r="SRH25" s="83"/>
      <c r="SRI25" s="83"/>
      <c r="SRJ25" s="83"/>
      <c r="SRK25" s="83"/>
      <c r="SRL25" s="83"/>
      <c r="SRM25" s="83"/>
      <c r="SRN25" s="83"/>
      <c r="SRO25" s="83"/>
      <c r="SRP25" s="83"/>
      <c r="SRQ25" s="83"/>
      <c r="SRR25" s="83"/>
      <c r="SRS25" s="83"/>
      <c r="SRT25" s="83"/>
      <c r="SRU25" s="83"/>
      <c r="SRV25" s="83"/>
      <c r="SRW25" s="83"/>
      <c r="SRX25" s="83"/>
      <c r="SRY25" s="83"/>
      <c r="SRZ25" s="83"/>
      <c r="SSA25" s="83"/>
      <c r="SSB25" s="83"/>
      <c r="SSC25" s="83"/>
      <c r="SSD25" s="83"/>
      <c r="SSE25" s="83"/>
      <c r="SSF25" s="83"/>
      <c r="SSG25" s="83"/>
      <c r="SSH25" s="83"/>
      <c r="SSI25" s="83"/>
      <c r="SSJ25" s="83"/>
      <c r="SSK25" s="83"/>
      <c r="SSL25" s="83"/>
      <c r="SSM25" s="83"/>
      <c r="SSN25" s="83"/>
      <c r="SSO25" s="83"/>
      <c r="SSP25" s="83"/>
      <c r="SSQ25" s="83"/>
      <c r="SSR25" s="83"/>
      <c r="SSS25" s="83"/>
      <c r="SST25" s="83"/>
      <c r="SSU25" s="83"/>
      <c r="SSV25" s="83"/>
      <c r="SSW25" s="83"/>
      <c r="SSX25" s="83"/>
      <c r="SSY25" s="83"/>
      <c r="SSZ25" s="83"/>
      <c r="STA25" s="83"/>
      <c r="STB25" s="83"/>
      <c r="STC25" s="83"/>
      <c r="STD25" s="83"/>
      <c r="STE25" s="83"/>
      <c r="STF25" s="83"/>
      <c r="STG25" s="83"/>
      <c r="STH25" s="83"/>
      <c r="STI25" s="83"/>
      <c r="STJ25" s="83"/>
      <c r="STK25" s="83"/>
      <c r="STL25" s="83"/>
      <c r="STM25" s="83"/>
      <c r="STN25" s="83"/>
      <c r="STO25" s="83"/>
      <c r="STP25" s="83"/>
      <c r="STQ25" s="83"/>
      <c r="STR25" s="83"/>
      <c r="STS25" s="83"/>
      <c r="STT25" s="83"/>
      <c r="STU25" s="83"/>
      <c r="STV25" s="83"/>
      <c r="STW25" s="83"/>
      <c r="STX25" s="83"/>
      <c r="STY25" s="83"/>
      <c r="STZ25" s="83"/>
      <c r="SUA25" s="83"/>
      <c r="SUB25" s="83"/>
      <c r="SUC25" s="83"/>
      <c r="SUD25" s="83"/>
      <c r="SUE25" s="83"/>
      <c r="SUF25" s="83"/>
      <c r="SUG25" s="83"/>
      <c r="SUH25" s="83"/>
      <c r="SUI25" s="83"/>
      <c r="SUJ25" s="83"/>
      <c r="SUK25" s="83"/>
      <c r="SUL25" s="83"/>
      <c r="SUM25" s="83"/>
      <c r="SUN25" s="83"/>
      <c r="SUO25" s="83"/>
      <c r="SUP25" s="83"/>
      <c r="SUQ25" s="83"/>
      <c r="SUR25" s="83"/>
      <c r="SUS25" s="83"/>
      <c r="SUT25" s="83"/>
      <c r="SUU25" s="83"/>
      <c r="SUV25" s="83"/>
      <c r="SUW25" s="83"/>
      <c r="SUX25" s="83"/>
      <c r="SUY25" s="83"/>
      <c r="SUZ25" s="83"/>
      <c r="SVA25" s="83"/>
      <c r="SVB25" s="83"/>
      <c r="SVC25" s="83"/>
      <c r="SVD25" s="83"/>
      <c r="SVE25" s="83"/>
      <c r="SVF25" s="83"/>
      <c r="SVG25" s="83"/>
      <c r="SVH25" s="83"/>
      <c r="SVI25" s="83"/>
      <c r="SVJ25" s="83"/>
      <c r="SVK25" s="83"/>
      <c r="SVL25" s="83"/>
      <c r="SVM25" s="83"/>
      <c r="SVN25" s="83"/>
      <c r="SVO25" s="83"/>
      <c r="SVP25" s="83"/>
      <c r="SVQ25" s="83"/>
      <c r="SVR25" s="83"/>
      <c r="SVS25" s="83"/>
      <c r="SVT25" s="83"/>
      <c r="SVU25" s="83"/>
      <c r="SVV25" s="83"/>
      <c r="SVW25" s="83"/>
      <c r="SVX25" s="83"/>
      <c r="SVY25" s="83"/>
      <c r="SVZ25" s="83"/>
      <c r="SWA25" s="83"/>
      <c r="SWB25" s="83"/>
      <c r="SWC25" s="83"/>
      <c r="SWD25" s="83"/>
      <c r="SWE25" s="83"/>
      <c r="SWF25" s="83"/>
      <c r="SWG25" s="83"/>
      <c r="SWH25" s="83"/>
      <c r="SWI25" s="83"/>
      <c r="SWJ25" s="83"/>
      <c r="SWK25" s="83"/>
      <c r="SWL25" s="83"/>
      <c r="SWM25" s="83"/>
      <c r="SWN25" s="83"/>
      <c r="SWO25" s="83"/>
      <c r="SWP25" s="83"/>
      <c r="SWQ25" s="83"/>
      <c r="SWR25" s="83"/>
      <c r="SWS25" s="83"/>
      <c r="SWT25" s="83"/>
      <c r="SWU25" s="83"/>
      <c r="SWV25" s="83"/>
      <c r="SWW25" s="83"/>
      <c r="SWX25" s="83"/>
      <c r="SWY25" s="83"/>
      <c r="SWZ25" s="83"/>
      <c r="SXA25" s="83"/>
      <c r="SXB25" s="83"/>
      <c r="SXC25" s="83"/>
      <c r="SXD25" s="83"/>
      <c r="SXE25" s="83"/>
      <c r="SXF25" s="83"/>
      <c r="SXG25" s="83"/>
      <c r="SXH25" s="83"/>
      <c r="SXI25" s="83"/>
      <c r="SXJ25" s="83"/>
      <c r="SXK25" s="83"/>
      <c r="SXL25" s="83"/>
      <c r="SXM25" s="83"/>
      <c r="SXN25" s="83"/>
      <c r="SXO25" s="83"/>
      <c r="SXP25" s="83"/>
      <c r="SXQ25" s="83"/>
      <c r="SXR25" s="83"/>
      <c r="SXS25" s="83"/>
      <c r="SXT25" s="83"/>
      <c r="SXU25" s="83"/>
      <c r="SXV25" s="83"/>
      <c r="SXW25" s="83"/>
      <c r="SXX25" s="83"/>
      <c r="SXY25" s="83"/>
      <c r="SXZ25" s="83"/>
      <c r="SYA25" s="83"/>
      <c r="SYB25" s="83"/>
      <c r="SYC25" s="83"/>
      <c r="SYD25" s="83"/>
      <c r="SYE25" s="83"/>
      <c r="SYF25" s="83"/>
      <c r="SYG25" s="83"/>
      <c r="SYH25" s="83"/>
      <c r="SYI25" s="83"/>
      <c r="SYJ25" s="83"/>
      <c r="SYK25" s="83"/>
      <c r="SYL25" s="83"/>
      <c r="SYM25" s="83"/>
      <c r="SYN25" s="83"/>
      <c r="SYO25" s="83"/>
      <c r="SYP25" s="83"/>
      <c r="SYQ25" s="83"/>
      <c r="SYR25" s="83"/>
      <c r="SYS25" s="83"/>
      <c r="SYT25" s="83"/>
      <c r="SYU25" s="83"/>
      <c r="SYV25" s="83"/>
      <c r="SYW25" s="83"/>
      <c r="SYX25" s="83"/>
      <c r="SYY25" s="83"/>
      <c r="SYZ25" s="83"/>
      <c r="SZA25" s="83"/>
      <c r="SZB25" s="83"/>
      <c r="SZC25" s="83"/>
      <c r="SZD25" s="83"/>
      <c r="SZE25" s="83"/>
      <c r="SZF25" s="83"/>
      <c r="SZG25" s="83"/>
      <c r="SZH25" s="83"/>
      <c r="SZI25" s="83"/>
      <c r="SZJ25" s="83"/>
      <c r="SZK25" s="83"/>
      <c r="SZL25" s="83"/>
      <c r="SZM25" s="83"/>
      <c r="SZN25" s="83"/>
      <c r="SZO25" s="83"/>
      <c r="SZP25" s="83"/>
      <c r="SZQ25" s="83"/>
      <c r="SZR25" s="83"/>
      <c r="SZS25" s="83"/>
      <c r="SZT25" s="83"/>
      <c r="SZU25" s="83"/>
      <c r="SZV25" s="83"/>
      <c r="SZW25" s="83"/>
      <c r="SZX25" s="83"/>
      <c r="SZY25" s="83"/>
      <c r="SZZ25" s="83"/>
      <c r="TAA25" s="83"/>
      <c r="TAB25" s="83"/>
      <c r="TAC25" s="83"/>
      <c r="TAD25" s="83"/>
      <c r="TAE25" s="83"/>
      <c r="TAF25" s="83"/>
      <c r="TAG25" s="83"/>
      <c r="TAH25" s="83"/>
      <c r="TAI25" s="83"/>
      <c r="TAJ25" s="83"/>
      <c r="TAK25" s="83"/>
      <c r="TAL25" s="83"/>
      <c r="TAM25" s="83"/>
      <c r="TAN25" s="83"/>
      <c r="TAO25" s="83"/>
      <c r="TAP25" s="83"/>
      <c r="TAQ25" s="83"/>
      <c r="TAR25" s="83"/>
      <c r="TAS25" s="83"/>
      <c r="TAT25" s="83"/>
      <c r="TAU25" s="83"/>
      <c r="TAV25" s="83"/>
      <c r="TAW25" s="83"/>
      <c r="TAX25" s="83"/>
      <c r="TAY25" s="83"/>
      <c r="TAZ25" s="83"/>
      <c r="TBA25" s="83"/>
      <c r="TBB25" s="83"/>
      <c r="TBC25" s="83"/>
      <c r="TBD25" s="83"/>
      <c r="TBE25" s="83"/>
      <c r="TBF25" s="83"/>
      <c r="TBG25" s="83"/>
      <c r="TBH25" s="83"/>
      <c r="TBI25" s="83"/>
      <c r="TBJ25" s="83"/>
      <c r="TBK25" s="83"/>
      <c r="TBL25" s="83"/>
      <c r="TBM25" s="83"/>
      <c r="TBN25" s="83"/>
      <c r="TBO25" s="83"/>
      <c r="TBP25" s="83"/>
      <c r="TBQ25" s="83"/>
      <c r="TBR25" s="83"/>
      <c r="TBS25" s="83"/>
      <c r="TBT25" s="83"/>
      <c r="TBU25" s="83"/>
      <c r="TBV25" s="83"/>
      <c r="TBW25" s="83"/>
      <c r="TBX25" s="83"/>
      <c r="TBY25" s="83"/>
      <c r="TBZ25" s="83"/>
      <c r="TCA25" s="83"/>
      <c r="TCB25" s="83"/>
      <c r="TCC25" s="83"/>
      <c r="TCD25" s="83"/>
      <c r="TCE25" s="83"/>
      <c r="TCF25" s="83"/>
      <c r="TCG25" s="83"/>
      <c r="TCH25" s="83"/>
      <c r="TCI25" s="83"/>
      <c r="TCJ25" s="83"/>
      <c r="TCK25" s="83"/>
      <c r="TCL25" s="83"/>
      <c r="TCM25" s="83"/>
      <c r="TCN25" s="83"/>
      <c r="TCO25" s="83"/>
      <c r="TCP25" s="83"/>
      <c r="TCQ25" s="83"/>
      <c r="TCR25" s="83"/>
      <c r="TCS25" s="83"/>
      <c r="TCT25" s="83"/>
      <c r="TCU25" s="83"/>
      <c r="TCV25" s="83"/>
      <c r="TCW25" s="83"/>
      <c r="TCX25" s="83"/>
      <c r="TCY25" s="83"/>
      <c r="TCZ25" s="83"/>
      <c r="TDA25" s="83"/>
      <c r="TDB25" s="83"/>
      <c r="TDC25" s="83"/>
      <c r="TDD25" s="83"/>
      <c r="TDE25" s="83"/>
      <c r="TDF25" s="83"/>
      <c r="TDG25" s="83"/>
      <c r="TDH25" s="83"/>
      <c r="TDI25" s="83"/>
      <c r="TDJ25" s="83"/>
      <c r="TDK25" s="83"/>
      <c r="TDL25" s="83"/>
      <c r="TDM25" s="83"/>
      <c r="TDN25" s="83"/>
      <c r="TDO25" s="83"/>
      <c r="TDP25" s="83"/>
      <c r="TDQ25" s="83"/>
      <c r="TDR25" s="83"/>
      <c r="TDS25" s="83"/>
      <c r="TDT25" s="83"/>
      <c r="TDU25" s="83"/>
      <c r="TDV25" s="83"/>
      <c r="TDW25" s="83"/>
      <c r="TDX25" s="83"/>
      <c r="TDY25" s="83"/>
      <c r="TDZ25" s="83"/>
      <c r="TEA25" s="83"/>
      <c r="TEB25" s="83"/>
      <c r="TEC25" s="83"/>
      <c r="TED25" s="83"/>
      <c r="TEE25" s="83"/>
      <c r="TEF25" s="83"/>
      <c r="TEG25" s="83"/>
      <c r="TEH25" s="83"/>
      <c r="TEI25" s="83"/>
      <c r="TEJ25" s="83"/>
      <c r="TEK25" s="83"/>
      <c r="TEL25" s="83"/>
      <c r="TEM25" s="83"/>
      <c r="TEN25" s="83"/>
      <c r="TEO25" s="83"/>
      <c r="TEP25" s="83"/>
      <c r="TEQ25" s="83"/>
      <c r="TER25" s="83"/>
      <c r="TES25" s="83"/>
      <c r="TET25" s="83"/>
      <c r="TEU25" s="83"/>
      <c r="TEV25" s="83"/>
      <c r="TEW25" s="83"/>
      <c r="TEX25" s="83"/>
      <c r="TEY25" s="83"/>
      <c r="TEZ25" s="83"/>
      <c r="TFA25" s="83"/>
      <c r="TFB25" s="83"/>
      <c r="TFC25" s="83"/>
      <c r="TFD25" s="83"/>
      <c r="TFE25" s="83"/>
      <c r="TFF25" s="83"/>
      <c r="TFG25" s="83"/>
      <c r="TFH25" s="83"/>
      <c r="TFI25" s="83"/>
      <c r="TFJ25" s="83"/>
      <c r="TFK25" s="83"/>
      <c r="TFL25" s="83"/>
      <c r="TFM25" s="83"/>
      <c r="TFN25" s="83"/>
      <c r="TFO25" s="83"/>
      <c r="TFP25" s="83"/>
      <c r="TFQ25" s="83"/>
      <c r="TFR25" s="83"/>
      <c r="TFS25" s="83"/>
      <c r="TFT25" s="83"/>
      <c r="TFU25" s="83"/>
      <c r="TFV25" s="83"/>
      <c r="TFW25" s="83"/>
      <c r="TFX25" s="83"/>
      <c r="TFY25" s="83"/>
      <c r="TFZ25" s="83"/>
      <c r="TGA25" s="83"/>
      <c r="TGB25" s="83"/>
      <c r="TGC25" s="83"/>
      <c r="TGD25" s="83"/>
      <c r="TGE25" s="83"/>
      <c r="TGF25" s="83"/>
      <c r="TGG25" s="83"/>
      <c r="TGH25" s="83"/>
      <c r="TGI25" s="83"/>
      <c r="TGJ25" s="83"/>
      <c r="TGK25" s="83"/>
      <c r="TGL25" s="83"/>
      <c r="TGM25" s="83"/>
      <c r="TGN25" s="83"/>
      <c r="TGO25" s="83"/>
      <c r="TGP25" s="83"/>
      <c r="TGQ25" s="83"/>
      <c r="TGR25" s="83"/>
      <c r="TGS25" s="83"/>
      <c r="TGT25" s="83"/>
      <c r="TGU25" s="83"/>
      <c r="TGV25" s="83"/>
      <c r="TGW25" s="83"/>
      <c r="TGX25" s="83"/>
      <c r="TGY25" s="83"/>
      <c r="TGZ25" s="83"/>
      <c r="THA25" s="83"/>
      <c r="THB25" s="83"/>
      <c r="THC25" s="83"/>
      <c r="THD25" s="83"/>
      <c r="THE25" s="83"/>
      <c r="THF25" s="83"/>
      <c r="THG25" s="83"/>
      <c r="THH25" s="83"/>
      <c r="THI25" s="83"/>
      <c r="THJ25" s="83"/>
      <c r="THK25" s="83"/>
      <c r="THL25" s="83"/>
      <c r="THM25" s="83"/>
      <c r="THN25" s="83"/>
      <c r="THO25" s="83"/>
      <c r="THP25" s="83"/>
      <c r="THQ25" s="83"/>
      <c r="THR25" s="83"/>
      <c r="THS25" s="83"/>
      <c r="THT25" s="83"/>
      <c r="THU25" s="83"/>
      <c r="THV25" s="83"/>
      <c r="THW25" s="83"/>
      <c r="THX25" s="83"/>
      <c r="THY25" s="83"/>
      <c r="THZ25" s="83"/>
      <c r="TIA25" s="83"/>
      <c r="TIB25" s="83"/>
      <c r="TIC25" s="83"/>
      <c r="TID25" s="83"/>
      <c r="TIE25" s="83"/>
      <c r="TIF25" s="83"/>
      <c r="TIG25" s="83"/>
      <c r="TIH25" s="83"/>
      <c r="TII25" s="83"/>
      <c r="TIJ25" s="83"/>
      <c r="TIK25" s="83"/>
      <c r="TIL25" s="83"/>
      <c r="TIM25" s="83"/>
      <c r="TIN25" s="83"/>
      <c r="TIO25" s="83"/>
      <c r="TIP25" s="83"/>
      <c r="TIQ25" s="83"/>
      <c r="TIR25" s="83"/>
      <c r="TIS25" s="83"/>
      <c r="TIT25" s="83"/>
      <c r="TIU25" s="83"/>
      <c r="TIV25" s="83"/>
      <c r="TIW25" s="83"/>
      <c r="TIX25" s="83"/>
      <c r="TIY25" s="83"/>
      <c r="TIZ25" s="83"/>
      <c r="TJA25" s="83"/>
      <c r="TJB25" s="83"/>
      <c r="TJC25" s="83"/>
      <c r="TJD25" s="83"/>
      <c r="TJE25" s="83"/>
      <c r="TJF25" s="83"/>
      <c r="TJG25" s="83"/>
      <c r="TJH25" s="83"/>
      <c r="TJI25" s="83"/>
      <c r="TJJ25" s="83"/>
      <c r="TJK25" s="83"/>
      <c r="TJL25" s="83"/>
      <c r="TJM25" s="83"/>
      <c r="TJN25" s="83"/>
      <c r="TJO25" s="83"/>
      <c r="TJP25" s="83"/>
      <c r="TJQ25" s="83"/>
      <c r="TJR25" s="83"/>
      <c r="TJS25" s="83"/>
      <c r="TJT25" s="83"/>
      <c r="TJU25" s="83"/>
      <c r="TJV25" s="83"/>
      <c r="TJW25" s="83"/>
      <c r="TJX25" s="83"/>
      <c r="TJY25" s="83"/>
      <c r="TJZ25" s="83"/>
      <c r="TKA25" s="83"/>
      <c r="TKB25" s="83"/>
      <c r="TKC25" s="83"/>
      <c r="TKD25" s="83"/>
      <c r="TKE25" s="83"/>
      <c r="TKF25" s="83"/>
      <c r="TKG25" s="83"/>
      <c r="TKH25" s="83"/>
      <c r="TKI25" s="83"/>
      <c r="TKJ25" s="83"/>
      <c r="TKK25" s="83"/>
      <c r="TKL25" s="83"/>
      <c r="TKM25" s="83"/>
      <c r="TKN25" s="83"/>
      <c r="TKO25" s="83"/>
      <c r="TKP25" s="83"/>
      <c r="TKQ25" s="83"/>
      <c r="TKR25" s="83"/>
      <c r="TKS25" s="83"/>
      <c r="TKT25" s="83"/>
      <c r="TKU25" s="83"/>
      <c r="TKV25" s="83"/>
      <c r="TKW25" s="83"/>
      <c r="TKX25" s="83"/>
      <c r="TKY25" s="83"/>
      <c r="TKZ25" s="83"/>
      <c r="TLA25" s="83"/>
      <c r="TLB25" s="83"/>
      <c r="TLC25" s="83"/>
      <c r="TLD25" s="83"/>
      <c r="TLE25" s="83"/>
      <c r="TLF25" s="83"/>
      <c r="TLG25" s="83"/>
      <c r="TLH25" s="83"/>
      <c r="TLI25" s="83"/>
      <c r="TLJ25" s="83"/>
      <c r="TLK25" s="83"/>
      <c r="TLL25" s="83"/>
      <c r="TLM25" s="83"/>
      <c r="TLN25" s="83"/>
      <c r="TLO25" s="83"/>
      <c r="TLP25" s="83"/>
      <c r="TLQ25" s="83"/>
      <c r="TLR25" s="83"/>
      <c r="TLS25" s="83"/>
      <c r="TLT25" s="83"/>
      <c r="TLU25" s="83"/>
      <c r="TLV25" s="83"/>
      <c r="TLW25" s="83"/>
      <c r="TLX25" s="83"/>
      <c r="TLY25" s="83"/>
      <c r="TLZ25" s="83"/>
      <c r="TMA25" s="83"/>
      <c r="TMB25" s="83"/>
      <c r="TMC25" s="83"/>
      <c r="TMD25" s="83"/>
      <c r="TME25" s="83"/>
      <c r="TMF25" s="83"/>
      <c r="TMG25" s="83"/>
      <c r="TMH25" s="83"/>
      <c r="TMI25" s="83"/>
      <c r="TMJ25" s="83"/>
      <c r="TMK25" s="83"/>
      <c r="TML25" s="83"/>
      <c r="TMM25" s="83"/>
      <c r="TMN25" s="83"/>
      <c r="TMO25" s="83"/>
      <c r="TMP25" s="83"/>
      <c r="TMQ25" s="83"/>
      <c r="TMR25" s="83"/>
      <c r="TMS25" s="83"/>
      <c r="TMT25" s="83"/>
      <c r="TMU25" s="83"/>
      <c r="TMV25" s="83"/>
      <c r="TMW25" s="83"/>
      <c r="TMX25" s="83"/>
      <c r="TMY25" s="83"/>
      <c r="TMZ25" s="83"/>
      <c r="TNA25" s="83"/>
      <c r="TNB25" s="83"/>
      <c r="TNC25" s="83"/>
      <c r="TND25" s="83"/>
      <c r="TNE25" s="83"/>
      <c r="TNF25" s="83"/>
      <c r="TNG25" s="83"/>
      <c r="TNH25" s="83"/>
      <c r="TNI25" s="83"/>
      <c r="TNJ25" s="83"/>
      <c r="TNK25" s="83"/>
      <c r="TNL25" s="83"/>
      <c r="TNM25" s="83"/>
      <c r="TNN25" s="83"/>
      <c r="TNO25" s="83"/>
      <c r="TNP25" s="83"/>
      <c r="TNQ25" s="83"/>
      <c r="TNR25" s="83"/>
      <c r="TNS25" s="83"/>
      <c r="TNT25" s="83"/>
      <c r="TNU25" s="83"/>
      <c r="TNV25" s="83"/>
      <c r="TNW25" s="83"/>
      <c r="TNX25" s="83"/>
      <c r="TNY25" s="83"/>
      <c r="TNZ25" s="83"/>
      <c r="TOA25" s="83"/>
      <c r="TOB25" s="83"/>
      <c r="TOC25" s="83"/>
      <c r="TOD25" s="83"/>
      <c r="TOE25" s="83"/>
      <c r="TOF25" s="83"/>
      <c r="TOG25" s="83"/>
      <c r="TOH25" s="83"/>
      <c r="TOI25" s="83"/>
      <c r="TOJ25" s="83"/>
      <c r="TOK25" s="83"/>
      <c r="TOL25" s="83"/>
      <c r="TOM25" s="83"/>
      <c r="TON25" s="83"/>
      <c r="TOO25" s="83"/>
      <c r="TOP25" s="83"/>
      <c r="TOQ25" s="83"/>
      <c r="TOR25" s="83"/>
      <c r="TOS25" s="83"/>
      <c r="TOT25" s="83"/>
      <c r="TOU25" s="83"/>
      <c r="TOV25" s="83"/>
      <c r="TOW25" s="83"/>
      <c r="TOX25" s="83"/>
      <c r="TOY25" s="83"/>
      <c r="TOZ25" s="83"/>
      <c r="TPA25" s="83"/>
      <c r="TPB25" s="83"/>
      <c r="TPC25" s="83"/>
      <c r="TPD25" s="83"/>
      <c r="TPE25" s="83"/>
      <c r="TPF25" s="83"/>
      <c r="TPG25" s="83"/>
      <c r="TPH25" s="83"/>
      <c r="TPI25" s="83"/>
      <c r="TPJ25" s="83"/>
      <c r="TPK25" s="83"/>
      <c r="TPL25" s="83"/>
      <c r="TPM25" s="83"/>
      <c r="TPN25" s="83"/>
      <c r="TPO25" s="83"/>
      <c r="TPP25" s="83"/>
      <c r="TPQ25" s="83"/>
      <c r="TPR25" s="83"/>
      <c r="TPS25" s="83"/>
      <c r="TPT25" s="83"/>
      <c r="TPU25" s="83"/>
      <c r="TPV25" s="83"/>
      <c r="TPW25" s="83"/>
      <c r="TPX25" s="83"/>
      <c r="TPY25" s="83"/>
      <c r="TPZ25" s="83"/>
      <c r="TQA25" s="83"/>
      <c r="TQB25" s="83"/>
      <c r="TQC25" s="83"/>
      <c r="TQD25" s="83"/>
      <c r="TQE25" s="83"/>
      <c r="TQF25" s="83"/>
      <c r="TQG25" s="83"/>
      <c r="TQH25" s="83"/>
      <c r="TQI25" s="83"/>
      <c r="TQJ25" s="83"/>
      <c r="TQK25" s="83"/>
      <c r="TQL25" s="83"/>
      <c r="TQM25" s="83"/>
      <c r="TQN25" s="83"/>
      <c r="TQO25" s="83"/>
      <c r="TQP25" s="83"/>
      <c r="TQQ25" s="83"/>
      <c r="TQR25" s="83"/>
      <c r="TQS25" s="83"/>
      <c r="TQT25" s="83"/>
      <c r="TQU25" s="83"/>
      <c r="TQV25" s="83"/>
      <c r="TQW25" s="83"/>
      <c r="TQX25" s="83"/>
      <c r="TQY25" s="83"/>
      <c r="TQZ25" s="83"/>
      <c r="TRA25" s="83"/>
      <c r="TRB25" s="83"/>
      <c r="TRC25" s="83"/>
      <c r="TRD25" s="83"/>
      <c r="TRE25" s="83"/>
      <c r="TRF25" s="83"/>
      <c r="TRG25" s="83"/>
      <c r="TRH25" s="83"/>
      <c r="TRI25" s="83"/>
      <c r="TRJ25" s="83"/>
      <c r="TRK25" s="83"/>
      <c r="TRL25" s="83"/>
      <c r="TRM25" s="83"/>
      <c r="TRN25" s="83"/>
      <c r="TRO25" s="83"/>
      <c r="TRP25" s="83"/>
      <c r="TRQ25" s="83"/>
      <c r="TRR25" s="83"/>
      <c r="TRS25" s="83"/>
      <c r="TRT25" s="83"/>
      <c r="TRU25" s="83"/>
      <c r="TRV25" s="83"/>
      <c r="TRW25" s="83"/>
      <c r="TRX25" s="83"/>
      <c r="TRY25" s="83"/>
      <c r="TRZ25" s="83"/>
      <c r="TSA25" s="83"/>
      <c r="TSB25" s="83"/>
      <c r="TSC25" s="83"/>
      <c r="TSD25" s="83"/>
      <c r="TSE25" s="83"/>
      <c r="TSF25" s="83"/>
      <c r="TSG25" s="83"/>
      <c r="TSH25" s="83"/>
      <c r="TSI25" s="83"/>
      <c r="TSJ25" s="83"/>
      <c r="TSK25" s="83"/>
      <c r="TSL25" s="83"/>
      <c r="TSM25" s="83"/>
      <c r="TSN25" s="83"/>
      <c r="TSO25" s="83"/>
      <c r="TSP25" s="83"/>
      <c r="TSQ25" s="83"/>
      <c r="TSR25" s="83"/>
      <c r="TSS25" s="83"/>
      <c r="TST25" s="83"/>
      <c r="TSU25" s="83"/>
      <c r="TSV25" s="83"/>
      <c r="TSW25" s="83"/>
      <c r="TSX25" s="83"/>
      <c r="TSY25" s="83"/>
      <c r="TSZ25" s="83"/>
      <c r="TTA25" s="83"/>
      <c r="TTB25" s="83"/>
      <c r="TTC25" s="83"/>
      <c r="TTD25" s="83"/>
      <c r="TTE25" s="83"/>
      <c r="TTF25" s="83"/>
      <c r="TTG25" s="83"/>
      <c r="TTH25" s="83"/>
      <c r="TTI25" s="83"/>
      <c r="TTJ25" s="83"/>
      <c r="TTK25" s="83"/>
      <c r="TTL25" s="83"/>
      <c r="TTM25" s="83"/>
      <c r="TTN25" s="83"/>
      <c r="TTO25" s="83"/>
      <c r="TTP25" s="83"/>
      <c r="TTQ25" s="83"/>
      <c r="TTR25" s="83"/>
      <c r="TTS25" s="83"/>
      <c r="TTT25" s="83"/>
      <c r="TTU25" s="83"/>
      <c r="TTV25" s="83"/>
      <c r="TTW25" s="83"/>
      <c r="TTX25" s="83"/>
      <c r="TTY25" s="83"/>
      <c r="TTZ25" s="83"/>
      <c r="TUA25" s="83"/>
      <c r="TUB25" s="83"/>
      <c r="TUC25" s="83"/>
      <c r="TUD25" s="83"/>
      <c r="TUE25" s="83"/>
      <c r="TUF25" s="83"/>
      <c r="TUG25" s="83"/>
      <c r="TUH25" s="83"/>
      <c r="TUI25" s="83"/>
      <c r="TUJ25" s="83"/>
      <c r="TUK25" s="83"/>
      <c r="TUL25" s="83"/>
      <c r="TUM25" s="83"/>
      <c r="TUN25" s="83"/>
      <c r="TUO25" s="83"/>
      <c r="TUP25" s="83"/>
      <c r="TUQ25" s="83"/>
      <c r="TUR25" s="83"/>
      <c r="TUS25" s="83"/>
      <c r="TUT25" s="83"/>
      <c r="TUU25" s="83"/>
      <c r="TUV25" s="83"/>
      <c r="TUW25" s="83"/>
      <c r="TUX25" s="83"/>
      <c r="TUY25" s="83"/>
      <c r="TUZ25" s="83"/>
      <c r="TVA25" s="83"/>
      <c r="TVB25" s="83"/>
      <c r="TVC25" s="83"/>
      <c r="TVD25" s="83"/>
      <c r="TVE25" s="83"/>
      <c r="TVF25" s="83"/>
      <c r="TVG25" s="83"/>
      <c r="TVH25" s="83"/>
      <c r="TVI25" s="83"/>
      <c r="TVJ25" s="83"/>
      <c r="TVK25" s="83"/>
      <c r="TVL25" s="83"/>
      <c r="TVM25" s="83"/>
      <c r="TVN25" s="83"/>
      <c r="TVO25" s="83"/>
      <c r="TVP25" s="83"/>
      <c r="TVQ25" s="83"/>
      <c r="TVR25" s="83"/>
      <c r="TVS25" s="83"/>
      <c r="TVT25" s="83"/>
      <c r="TVU25" s="83"/>
      <c r="TVV25" s="83"/>
      <c r="TVW25" s="83"/>
      <c r="TVX25" s="83"/>
      <c r="TVY25" s="83"/>
      <c r="TVZ25" s="83"/>
      <c r="TWA25" s="83"/>
      <c r="TWB25" s="83"/>
      <c r="TWC25" s="83"/>
      <c r="TWD25" s="83"/>
      <c r="TWE25" s="83"/>
      <c r="TWF25" s="83"/>
      <c r="TWG25" s="83"/>
      <c r="TWH25" s="83"/>
      <c r="TWI25" s="83"/>
      <c r="TWJ25" s="83"/>
      <c r="TWK25" s="83"/>
      <c r="TWL25" s="83"/>
      <c r="TWM25" s="83"/>
      <c r="TWN25" s="83"/>
      <c r="TWO25" s="83"/>
      <c r="TWP25" s="83"/>
      <c r="TWQ25" s="83"/>
      <c r="TWR25" s="83"/>
      <c r="TWS25" s="83"/>
      <c r="TWT25" s="83"/>
      <c r="TWU25" s="83"/>
      <c r="TWV25" s="83"/>
      <c r="TWW25" s="83"/>
      <c r="TWX25" s="83"/>
      <c r="TWY25" s="83"/>
      <c r="TWZ25" s="83"/>
      <c r="TXA25" s="83"/>
      <c r="TXB25" s="83"/>
      <c r="TXC25" s="83"/>
      <c r="TXD25" s="83"/>
      <c r="TXE25" s="83"/>
      <c r="TXF25" s="83"/>
      <c r="TXG25" s="83"/>
      <c r="TXH25" s="83"/>
      <c r="TXI25" s="83"/>
      <c r="TXJ25" s="83"/>
      <c r="TXK25" s="83"/>
      <c r="TXL25" s="83"/>
      <c r="TXM25" s="83"/>
      <c r="TXN25" s="83"/>
      <c r="TXO25" s="83"/>
      <c r="TXP25" s="83"/>
      <c r="TXQ25" s="83"/>
      <c r="TXR25" s="83"/>
      <c r="TXS25" s="83"/>
      <c r="TXT25" s="83"/>
      <c r="TXU25" s="83"/>
      <c r="TXV25" s="83"/>
      <c r="TXW25" s="83"/>
      <c r="TXX25" s="83"/>
      <c r="TXY25" s="83"/>
      <c r="TXZ25" s="83"/>
      <c r="TYA25" s="83"/>
      <c r="TYB25" s="83"/>
      <c r="TYC25" s="83"/>
      <c r="TYD25" s="83"/>
      <c r="TYE25" s="83"/>
      <c r="TYF25" s="83"/>
      <c r="TYG25" s="83"/>
      <c r="TYH25" s="83"/>
      <c r="TYI25" s="83"/>
      <c r="TYJ25" s="83"/>
      <c r="TYK25" s="83"/>
      <c r="TYL25" s="83"/>
      <c r="TYM25" s="83"/>
      <c r="TYN25" s="83"/>
      <c r="TYO25" s="83"/>
      <c r="TYP25" s="83"/>
      <c r="TYQ25" s="83"/>
      <c r="TYR25" s="83"/>
      <c r="TYS25" s="83"/>
      <c r="TYT25" s="83"/>
      <c r="TYU25" s="83"/>
      <c r="TYV25" s="83"/>
      <c r="TYW25" s="83"/>
      <c r="TYX25" s="83"/>
      <c r="TYY25" s="83"/>
      <c r="TYZ25" s="83"/>
      <c r="TZA25" s="83"/>
      <c r="TZB25" s="83"/>
      <c r="TZC25" s="83"/>
      <c r="TZD25" s="83"/>
      <c r="TZE25" s="83"/>
      <c r="TZF25" s="83"/>
      <c r="TZG25" s="83"/>
      <c r="TZH25" s="83"/>
      <c r="TZI25" s="83"/>
      <c r="TZJ25" s="83"/>
      <c r="TZK25" s="83"/>
      <c r="TZL25" s="83"/>
      <c r="TZM25" s="83"/>
      <c r="TZN25" s="83"/>
      <c r="TZO25" s="83"/>
      <c r="TZP25" s="83"/>
      <c r="TZQ25" s="83"/>
      <c r="TZR25" s="83"/>
      <c r="TZS25" s="83"/>
      <c r="TZT25" s="83"/>
      <c r="TZU25" s="83"/>
      <c r="TZV25" s="83"/>
      <c r="TZW25" s="83"/>
      <c r="TZX25" s="83"/>
      <c r="TZY25" s="83"/>
      <c r="TZZ25" s="83"/>
      <c r="UAA25" s="83"/>
      <c r="UAB25" s="83"/>
      <c r="UAC25" s="83"/>
      <c r="UAD25" s="83"/>
      <c r="UAE25" s="83"/>
      <c r="UAF25" s="83"/>
      <c r="UAG25" s="83"/>
      <c r="UAH25" s="83"/>
      <c r="UAI25" s="83"/>
      <c r="UAJ25" s="83"/>
      <c r="UAK25" s="83"/>
      <c r="UAL25" s="83"/>
      <c r="UAM25" s="83"/>
      <c r="UAN25" s="83"/>
      <c r="UAO25" s="83"/>
      <c r="UAP25" s="83"/>
      <c r="UAQ25" s="83"/>
      <c r="UAR25" s="83"/>
      <c r="UAS25" s="83"/>
      <c r="UAT25" s="83"/>
      <c r="UAU25" s="83"/>
      <c r="UAV25" s="83"/>
      <c r="UAW25" s="83"/>
      <c r="UAX25" s="83"/>
      <c r="UAY25" s="83"/>
      <c r="UAZ25" s="83"/>
      <c r="UBA25" s="83"/>
      <c r="UBB25" s="83"/>
      <c r="UBC25" s="83"/>
      <c r="UBD25" s="83"/>
      <c r="UBE25" s="83"/>
      <c r="UBF25" s="83"/>
      <c r="UBG25" s="83"/>
      <c r="UBH25" s="83"/>
      <c r="UBI25" s="83"/>
      <c r="UBJ25" s="83"/>
      <c r="UBK25" s="83"/>
      <c r="UBL25" s="83"/>
      <c r="UBM25" s="83"/>
      <c r="UBN25" s="83"/>
      <c r="UBO25" s="83"/>
      <c r="UBP25" s="83"/>
      <c r="UBQ25" s="83"/>
      <c r="UBR25" s="83"/>
      <c r="UBS25" s="83"/>
      <c r="UBT25" s="83"/>
      <c r="UBU25" s="83"/>
      <c r="UBV25" s="83"/>
      <c r="UBW25" s="83"/>
      <c r="UBX25" s="83"/>
      <c r="UBY25" s="83"/>
      <c r="UBZ25" s="83"/>
      <c r="UCA25" s="83"/>
      <c r="UCB25" s="83"/>
      <c r="UCC25" s="83"/>
      <c r="UCD25" s="83"/>
      <c r="UCE25" s="83"/>
      <c r="UCF25" s="83"/>
      <c r="UCG25" s="83"/>
      <c r="UCH25" s="83"/>
      <c r="UCI25" s="83"/>
      <c r="UCJ25" s="83"/>
      <c r="UCK25" s="83"/>
      <c r="UCL25" s="83"/>
      <c r="UCM25" s="83"/>
      <c r="UCN25" s="83"/>
      <c r="UCO25" s="83"/>
      <c r="UCP25" s="83"/>
      <c r="UCQ25" s="83"/>
      <c r="UCR25" s="83"/>
      <c r="UCS25" s="83"/>
      <c r="UCT25" s="83"/>
      <c r="UCU25" s="83"/>
      <c r="UCV25" s="83"/>
      <c r="UCW25" s="83"/>
      <c r="UCX25" s="83"/>
      <c r="UCY25" s="83"/>
      <c r="UCZ25" s="83"/>
      <c r="UDA25" s="83"/>
      <c r="UDB25" s="83"/>
      <c r="UDC25" s="83"/>
      <c r="UDD25" s="83"/>
      <c r="UDE25" s="83"/>
      <c r="UDF25" s="83"/>
      <c r="UDG25" s="83"/>
      <c r="UDH25" s="83"/>
      <c r="UDI25" s="83"/>
      <c r="UDJ25" s="83"/>
      <c r="UDK25" s="83"/>
      <c r="UDL25" s="83"/>
      <c r="UDM25" s="83"/>
      <c r="UDN25" s="83"/>
      <c r="UDO25" s="83"/>
      <c r="UDP25" s="83"/>
      <c r="UDQ25" s="83"/>
      <c r="UDR25" s="83"/>
      <c r="UDS25" s="83"/>
      <c r="UDT25" s="83"/>
      <c r="UDU25" s="83"/>
      <c r="UDV25" s="83"/>
      <c r="UDW25" s="83"/>
      <c r="UDX25" s="83"/>
      <c r="UDY25" s="83"/>
      <c r="UDZ25" s="83"/>
      <c r="UEA25" s="83"/>
      <c r="UEB25" s="83"/>
      <c r="UEC25" s="83"/>
      <c r="UED25" s="83"/>
      <c r="UEE25" s="83"/>
      <c r="UEF25" s="83"/>
      <c r="UEG25" s="83"/>
      <c r="UEH25" s="83"/>
      <c r="UEI25" s="83"/>
      <c r="UEJ25" s="83"/>
      <c r="UEK25" s="83"/>
      <c r="UEL25" s="83"/>
      <c r="UEM25" s="83"/>
      <c r="UEN25" s="83"/>
      <c r="UEO25" s="83"/>
      <c r="UEP25" s="83"/>
      <c r="UEQ25" s="83"/>
      <c r="UER25" s="83"/>
      <c r="UES25" s="83"/>
      <c r="UET25" s="83"/>
      <c r="UEU25" s="83"/>
      <c r="UEV25" s="83"/>
      <c r="UEW25" s="83"/>
      <c r="UEX25" s="83"/>
      <c r="UEY25" s="83"/>
      <c r="UEZ25" s="83"/>
      <c r="UFA25" s="83"/>
      <c r="UFB25" s="83"/>
      <c r="UFC25" s="83"/>
      <c r="UFD25" s="83"/>
      <c r="UFE25" s="83"/>
      <c r="UFF25" s="83"/>
      <c r="UFG25" s="83"/>
      <c r="UFH25" s="83"/>
      <c r="UFI25" s="83"/>
      <c r="UFJ25" s="83"/>
      <c r="UFK25" s="83"/>
      <c r="UFL25" s="83"/>
      <c r="UFM25" s="83"/>
      <c r="UFN25" s="83"/>
      <c r="UFO25" s="83"/>
      <c r="UFP25" s="83"/>
      <c r="UFQ25" s="83"/>
      <c r="UFR25" s="83"/>
      <c r="UFS25" s="83"/>
      <c r="UFT25" s="83"/>
      <c r="UFU25" s="83"/>
      <c r="UFV25" s="83"/>
      <c r="UFW25" s="83"/>
      <c r="UFX25" s="83"/>
      <c r="UFY25" s="83"/>
      <c r="UFZ25" s="83"/>
      <c r="UGA25" s="83"/>
      <c r="UGB25" s="83"/>
      <c r="UGC25" s="83"/>
      <c r="UGD25" s="83"/>
      <c r="UGE25" s="83"/>
      <c r="UGF25" s="83"/>
      <c r="UGG25" s="83"/>
      <c r="UGH25" s="83"/>
      <c r="UGI25" s="83"/>
      <c r="UGJ25" s="83"/>
      <c r="UGK25" s="83"/>
      <c r="UGL25" s="83"/>
      <c r="UGM25" s="83"/>
      <c r="UGN25" s="83"/>
      <c r="UGO25" s="83"/>
      <c r="UGP25" s="83"/>
      <c r="UGQ25" s="83"/>
      <c r="UGR25" s="83"/>
      <c r="UGS25" s="83"/>
      <c r="UGT25" s="83"/>
      <c r="UGU25" s="83"/>
      <c r="UGV25" s="83"/>
      <c r="UGW25" s="83"/>
      <c r="UGX25" s="83"/>
      <c r="UGY25" s="83"/>
      <c r="UGZ25" s="83"/>
      <c r="UHA25" s="83"/>
      <c r="UHB25" s="83"/>
      <c r="UHC25" s="83"/>
      <c r="UHD25" s="83"/>
      <c r="UHE25" s="83"/>
      <c r="UHF25" s="83"/>
      <c r="UHG25" s="83"/>
      <c r="UHH25" s="83"/>
      <c r="UHI25" s="83"/>
      <c r="UHJ25" s="83"/>
      <c r="UHK25" s="83"/>
      <c r="UHL25" s="83"/>
      <c r="UHM25" s="83"/>
      <c r="UHN25" s="83"/>
      <c r="UHO25" s="83"/>
      <c r="UHP25" s="83"/>
      <c r="UHQ25" s="83"/>
      <c r="UHR25" s="83"/>
      <c r="UHS25" s="83"/>
      <c r="UHT25" s="83"/>
      <c r="UHU25" s="83"/>
      <c r="UHV25" s="83"/>
      <c r="UHW25" s="83"/>
      <c r="UHX25" s="83"/>
      <c r="UHY25" s="83"/>
      <c r="UHZ25" s="83"/>
      <c r="UIA25" s="83"/>
      <c r="UIB25" s="83"/>
      <c r="UIC25" s="83"/>
      <c r="UID25" s="83"/>
      <c r="UIE25" s="83"/>
      <c r="UIF25" s="83"/>
      <c r="UIG25" s="83"/>
      <c r="UIH25" s="83"/>
      <c r="UII25" s="83"/>
      <c r="UIJ25" s="83"/>
      <c r="UIK25" s="83"/>
      <c r="UIL25" s="83"/>
      <c r="UIM25" s="83"/>
      <c r="UIN25" s="83"/>
      <c r="UIO25" s="83"/>
      <c r="UIP25" s="83"/>
      <c r="UIQ25" s="83"/>
      <c r="UIR25" s="83"/>
      <c r="UIS25" s="83"/>
      <c r="UIT25" s="83"/>
      <c r="UIU25" s="83"/>
      <c r="UIV25" s="83"/>
      <c r="UIW25" s="83"/>
      <c r="UIX25" s="83"/>
      <c r="UIY25" s="83"/>
      <c r="UIZ25" s="83"/>
      <c r="UJA25" s="83"/>
      <c r="UJB25" s="83"/>
      <c r="UJC25" s="83"/>
      <c r="UJD25" s="83"/>
      <c r="UJE25" s="83"/>
      <c r="UJF25" s="83"/>
      <c r="UJG25" s="83"/>
      <c r="UJH25" s="83"/>
      <c r="UJI25" s="83"/>
      <c r="UJJ25" s="83"/>
      <c r="UJK25" s="83"/>
      <c r="UJL25" s="83"/>
      <c r="UJM25" s="83"/>
      <c r="UJN25" s="83"/>
      <c r="UJO25" s="83"/>
      <c r="UJP25" s="83"/>
      <c r="UJQ25" s="83"/>
      <c r="UJR25" s="83"/>
      <c r="UJS25" s="83"/>
      <c r="UJT25" s="83"/>
      <c r="UJU25" s="83"/>
      <c r="UJV25" s="83"/>
      <c r="UJW25" s="83"/>
      <c r="UJX25" s="83"/>
      <c r="UJY25" s="83"/>
      <c r="UJZ25" s="83"/>
      <c r="UKA25" s="83"/>
      <c r="UKB25" s="83"/>
      <c r="UKC25" s="83"/>
      <c r="UKD25" s="83"/>
      <c r="UKE25" s="83"/>
      <c r="UKF25" s="83"/>
      <c r="UKG25" s="83"/>
      <c r="UKH25" s="83"/>
      <c r="UKI25" s="83"/>
      <c r="UKJ25" s="83"/>
      <c r="UKK25" s="83"/>
      <c r="UKL25" s="83"/>
      <c r="UKM25" s="83"/>
      <c r="UKN25" s="83"/>
      <c r="UKO25" s="83"/>
      <c r="UKP25" s="83"/>
      <c r="UKQ25" s="83"/>
      <c r="UKR25" s="83"/>
      <c r="UKS25" s="83"/>
      <c r="UKT25" s="83"/>
      <c r="UKU25" s="83"/>
      <c r="UKV25" s="83"/>
      <c r="UKW25" s="83"/>
      <c r="UKX25" s="83"/>
      <c r="UKY25" s="83"/>
      <c r="UKZ25" s="83"/>
      <c r="ULA25" s="83"/>
      <c r="ULB25" s="83"/>
      <c r="ULC25" s="83"/>
      <c r="ULD25" s="83"/>
      <c r="ULE25" s="83"/>
      <c r="ULF25" s="83"/>
      <c r="ULG25" s="83"/>
      <c r="ULH25" s="83"/>
      <c r="ULI25" s="83"/>
      <c r="ULJ25" s="83"/>
      <c r="ULK25" s="83"/>
      <c r="ULL25" s="83"/>
      <c r="ULM25" s="83"/>
      <c r="ULN25" s="83"/>
      <c r="ULO25" s="83"/>
      <c r="ULP25" s="83"/>
      <c r="ULQ25" s="83"/>
      <c r="ULR25" s="83"/>
      <c r="ULS25" s="83"/>
      <c r="ULT25" s="83"/>
      <c r="ULU25" s="83"/>
      <c r="ULV25" s="83"/>
      <c r="ULW25" s="83"/>
      <c r="ULX25" s="83"/>
      <c r="ULY25" s="83"/>
      <c r="ULZ25" s="83"/>
      <c r="UMA25" s="83"/>
      <c r="UMB25" s="83"/>
      <c r="UMC25" s="83"/>
      <c r="UMD25" s="83"/>
      <c r="UME25" s="83"/>
      <c r="UMF25" s="83"/>
      <c r="UMG25" s="83"/>
      <c r="UMH25" s="83"/>
      <c r="UMI25" s="83"/>
      <c r="UMJ25" s="83"/>
      <c r="UMK25" s="83"/>
      <c r="UML25" s="83"/>
      <c r="UMM25" s="83"/>
      <c r="UMN25" s="83"/>
      <c r="UMO25" s="83"/>
      <c r="UMP25" s="83"/>
      <c r="UMQ25" s="83"/>
      <c r="UMR25" s="83"/>
      <c r="UMS25" s="83"/>
      <c r="UMT25" s="83"/>
      <c r="UMU25" s="83"/>
      <c r="UMV25" s="83"/>
      <c r="UMW25" s="83"/>
      <c r="UMX25" s="83"/>
      <c r="UMY25" s="83"/>
      <c r="UMZ25" s="83"/>
      <c r="UNA25" s="83"/>
      <c r="UNB25" s="83"/>
      <c r="UNC25" s="83"/>
      <c r="UND25" s="83"/>
      <c r="UNE25" s="83"/>
      <c r="UNF25" s="83"/>
      <c r="UNG25" s="83"/>
      <c r="UNH25" s="83"/>
      <c r="UNI25" s="83"/>
      <c r="UNJ25" s="83"/>
      <c r="UNK25" s="83"/>
      <c r="UNL25" s="83"/>
      <c r="UNM25" s="83"/>
      <c r="UNN25" s="83"/>
      <c r="UNO25" s="83"/>
      <c r="UNP25" s="83"/>
      <c r="UNQ25" s="83"/>
      <c r="UNR25" s="83"/>
      <c r="UNS25" s="83"/>
      <c r="UNT25" s="83"/>
      <c r="UNU25" s="83"/>
      <c r="UNV25" s="83"/>
      <c r="UNW25" s="83"/>
      <c r="UNX25" s="83"/>
      <c r="UNY25" s="83"/>
      <c r="UNZ25" s="83"/>
      <c r="UOA25" s="83"/>
      <c r="UOB25" s="83"/>
      <c r="UOC25" s="83"/>
      <c r="UOD25" s="83"/>
      <c r="UOE25" s="83"/>
      <c r="UOF25" s="83"/>
      <c r="UOG25" s="83"/>
      <c r="UOH25" s="83"/>
      <c r="UOI25" s="83"/>
      <c r="UOJ25" s="83"/>
      <c r="UOK25" s="83"/>
      <c r="UOL25" s="83"/>
      <c r="UOM25" s="83"/>
      <c r="UON25" s="83"/>
      <c r="UOO25" s="83"/>
      <c r="UOP25" s="83"/>
      <c r="UOQ25" s="83"/>
      <c r="UOR25" s="83"/>
      <c r="UOS25" s="83"/>
      <c r="UOT25" s="83"/>
      <c r="UOU25" s="83"/>
      <c r="UOV25" s="83"/>
      <c r="UOW25" s="83"/>
      <c r="UOX25" s="83"/>
      <c r="UOY25" s="83"/>
      <c r="UOZ25" s="83"/>
      <c r="UPA25" s="83"/>
      <c r="UPB25" s="83"/>
      <c r="UPC25" s="83"/>
      <c r="UPD25" s="83"/>
      <c r="UPE25" s="83"/>
      <c r="UPF25" s="83"/>
      <c r="UPG25" s="83"/>
      <c r="UPH25" s="83"/>
      <c r="UPI25" s="83"/>
      <c r="UPJ25" s="83"/>
      <c r="UPK25" s="83"/>
      <c r="UPL25" s="83"/>
      <c r="UPM25" s="83"/>
      <c r="UPN25" s="83"/>
      <c r="UPO25" s="83"/>
      <c r="UPP25" s="83"/>
      <c r="UPQ25" s="83"/>
      <c r="UPR25" s="83"/>
      <c r="UPS25" s="83"/>
      <c r="UPT25" s="83"/>
      <c r="UPU25" s="83"/>
      <c r="UPV25" s="83"/>
      <c r="UPW25" s="83"/>
      <c r="UPX25" s="83"/>
      <c r="UPY25" s="83"/>
      <c r="UPZ25" s="83"/>
      <c r="UQA25" s="83"/>
      <c r="UQB25" s="83"/>
      <c r="UQC25" s="83"/>
      <c r="UQD25" s="83"/>
      <c r="UQE25" s="83"/>
      <c r="UQF25" s="83"/>
      <c r="UQG25" s="83"/>
      <c r="UQH25" s="83"/>
      <c r="UQI25" s="83"/>
      <c r="UQJ25" s="83"/>
      <c r="UQK25" s="83"/>
      <c r="UQL25" s="83"/>
      <c r="UQM25" s="83"/>
      <c r="UQN25" s="83"/>
      <c r="UQO25" s="83"/>
      <c r="UQP25" s="83"/>
      <c r="UQQ25" s="83"/>
      <c r="UQR25" s="83"/>
      <c r="UQS25" s="83"/>
      <c r="UQT25" s="83"/>
      <c r="UQU25" s="83"/>
      <c r="UQV25" s="83"/>
      <c r="UQW25" s="83"/>
      <c r="UQX25" s="83"/>
      <c r="UQY25" s="83"/>
      <c r="UQZ25" s="83"/>
      <c r="URA25" s="83"/>
      <c r="URB25" s="83"/>
      <c r="URC25" s="83"/>
      <c r="URD25" s="83"/>
      <c r="URE25" s="83"/>
      <c r="URF25" s="83"/>
      <c r="URG25" s="83"/>
      <c r="URH25" s="83"/>
      <c r="URI25" s="83"/>
      <c r="URJ25" s="83"/>
      <c r="URK25" s="83"/>
      <c r="URL25" s="83"/>
      <c r="URM25" s="83"/>
      <c r="URN25" s="83"/>
      <c r="URO25" s="83"/>
      <c r="URP25" s="83"/>
      <c r="URQ25" s="83"/>
      <c r="URR25" s="83"/>
      <c r="URS25" s="83"/>
      <c r="URT25" s="83"/>
      <c r="URU25" s="83"/>
      <c r="URV25" s="83"/>
      <c r="URW25" s="83"/>
      <c r="URX25" s="83"/>
      <c r="URY25" s="83"/>
      <c r="URZ25" s="83"/>
      <c r="USA25" s="83"/>
      <c r="USB25" s="83"/>
      <c r="USC25" s="83"/>
      <c r="USD25" s="83"/>
      <c r="USE25" s="83"/>
      <c r="USF25" s="83"/>
      <c r="USG25" s="83"/>
      <c r="USH25" s="83"/>
      <c r="USI25" s="83"/>
      <c r="USJ25" s="83"/>
      <c r="USK25" s="83"/>
      <c r="USL25" s="83"/>
      <c r="USM25" s="83"/>
      <c r="USN25" s="83"/>
      <c r="USO25" s="83"/>
      <c r="USP25" s="83"/>
      <c r="USQ25" s="83"/>
      <c r="USR25" s="83"/>
      <c r="USS25" s="83"/>
      <c r="UST25" s="83"/>
      <c r="USU25" s="83"/>
      <c r="USV25" s="83"/>
      <c r="USW25" s="83"/>
      <c r="USX25" s="83"/>
      <c r="USY25" s="83"/>
      <c r="USZ25" s="83"/>
      <c r="UTA25" s="83"/>
      <c r="UTB25" s="83"/>
      <c r="UTC25" s="83"/>
      <c r="UTD25" s="83"/>
      <c r="UTE25" s="83"/>
      <c r="UTF25" s="83"/>
      <c r="UTG25" s="83"/>
      <c r="UTH25" s="83"/>
      <c r="UTI25" s="83"/>
      <c r="UTJ25" s="83"/>
      <c r="UTK25" s="83"/>
      <c r="UTL25" s="83"/>
      <c r="UTM25" s="83"/>
      <c r="UTN25" s="83"/>
      <c r="UTO25" s="83"/>
      <c r="UTP25" s="83"/>
      <c r="UTQ25" s="83"/>
      <c r="UTR25" s="83"/>
      <c r="UTS25" s="83"/>
      <c r="UTT25" s="83"/>
      <c r="UTU25" s="83"/>
      <c r="UTV25" s="83"/>
      <c r="UTW25" s="83"/>
      <c r="UTX25" s="83"/>
      <c r="UTY25" s="83"/>
      <c r="UTZ25" s="83"/>
      <c r="UUA25" s="83"/>
      <c r="UUB25" s="83"/>
      <c r="UUC25" s="83"/>
      <c r="UUD25" s="83"/>
      <c r="UUE25" s="83"/>
      <c r="UUF25" s="83"/>
      <c r="UUG25" s="83"/>
      <c r="UUH25" s="83"/>
      <c r="UUI25" s="83"/>
      <c r="UUJ25" s="83"/>
      <c r="UUK25" s="83"/>
      <c r="UUL25" s="83"/>
      <c r="UUM25" s="83"/>
      <c r="UUN25" s="83"/>
      <c r="UUO25" s="83"/>
      <c r="UUP25" s="83"/>
      <c r="UUQ25" s="83"/>
      <c r="UUR25" s="83"/>
      <c r="UUS25" s="83"/>
      <c r="UUT25" s="83"/>
      <c r="UUU25" s="83"/>
      <c r="UUV25" s="83"/>
      <c r="UUW25" s="83"/>
      <c r="UUX25" s="83"/>
      <c r="UUY25" s="83"/>
      <c r="UUZ25" s="83"/>
      <c r="UVA25" s="83"/>
      <c r="UVB25" s="83"/>
      <c r="UVC25" s="83"/>
      <c r="UVD25" s="83"/>
      <c r="UVE25" s="83"/>
      <c r="UVF25" s="83"/>
      <c r="UVG25" s="83"/>
      <c r="UVH25" s="83"/>
      <c r="UVI25" s="83"/>
      <c r="UVJ25" s="83"/>
      <c r="UVK25" s="83"/>
      <c r="UVL25" s="83"/>
      <c r="UVM25" s="83"/>
      <c r="UVN25" s="83"/>
      <c r="UVO25" s="83"/>
      <c r="UVP25" s="83"/>
      <c r="UVQ25" s="83"/>
      <c r="UVR25" s="83"/>
      <c r="UVS25" s="83"/>
      <c r="UVT25" s="83"/>
      <c r="UVU25" s="83"/>
      <c r="UVV25" s="83"/>
      <c r="UVW25" s="83"/>
      <c r="UVX25" s="83"/>
      <c r="UVY25" s="83"/>
      <c r="UVZ25" s="83"/>
      <c r="UWA25" s="83"/>
      <c r="UWB25" s="83"/>
      <c r="UWC25" s="83"/>
      <c r="UWD25" s="83"/>
      <c r="UWE25" s="83"/>
      <c r="UWF25" s="83"/>
      <c r="UWG25" s="83"/>
      <c r="UWH25" s="83"/>
      <c r="UWI25" s="83"/>
      <c r="UWJ25" s="83"/>
      <c r="UWK25" s="83"/>
      <c r="UWL25" s="83"/>
      <c r="UWM25" s="83"/>
      <c r="UWN25" s="83"/>
      <c r="UWO25" s="83"/>
      <c r="UWP25" s="83"/>
      <c r="UWQ25" s="83"/>
      <c r="UWR25" s="83"/>
      <c r="UWS25" s="83"/>
      <c r="UWT25" s="83"/>
      <c r="UWU25" s="83"/>
      <c r="UWV25" s="83"/>
      <c r="UWW25" s="83"/>
      <c r="UWX25" s="83"/>
      <c r="UWY25" s="83"/>
      <c r="UWZ25" s="83"/>
      <c r="UXA25" s="83"/>
      <c r="UXB25" s="83"/>
      <c r="UXC25" s="83"/>
      <c r="UXD25" s="83"/>
      <c r="UXE25" s="83"/>
      <c r="UXF25" s="83"/>
      <c r="UXG25" s="83"/>
      <c r="UXH25" s="83"/>
      <c r="UXI25" s="83"/>
      <c r="UXJ25" s="83"/>
      <c r="UXK25" s="83"/>
      <c r="UXL25" s="83"/>
      <c r="UXM25" s="83"/>
      <c r="UXN25" s="83"/>
      <c r="UXO25" s="83"/>
      <c r="UXP25" s="83"/>
      <c r="UXQ25" s="83"/>
      <c r="UXR25" s="83"/>
      <c r="UXS25" s="83"/>
      <c r="UXT25" s="83"/>
      <c r="UXU25" s="83"/>
      <c r="UXV25" s="83"/>
      <c r="UXW25" s="83"/>
      <c r="UXX25" s="83"/>
      <c r="UXY25" s="83"/>
      <c r="UXZ25" s="83"/>
      <c r="UYA25" s="83"/>
      <c r="UYB25" s="83"/>
      <c r="UYC25" s="83"/>
      <c r="UYD25" s="83"/>
      <c r="UYE25" s="83"/>
      <c r="UYF25" s="83"/>
      <c r="UYG25" s="83"/>
      <c r="UYH25" s="83"/>
      <c r="UYI25" s="83"/>
      <c r="UYJ25" s="83"/>
      <c r="UYK25" s="83"/>
      <c r="UYL25" s="83"/>
      <c r="UYM25" s="83"/>
      <c r="UYN25" s="83"/>
      <c r="UYO25" s="83"/>
      <c r="UYP25" s="83"/>
      <c r="UYQ25" s="83"/>
      <c r="UYR25" s="83"/>
      <c r="UYS25" s="83"/>
      <c r="UYT25" s="83"/>
      <c r="UYU25" s="83"/>
      <c r="UYV25" s="83"/>
      <c r="UYW25" s="83"/>
      <c r="UYX25" s="83"/>
      <c r="UYY25" s="83"/>
      <c r="UYZ25" s="83"/>
      <c r="UZA25" s="83"/>
      <c r="UZB25" s="83"/>
      <c r="UZC25" s="83"/>
      <c r="UZD25" s="83"/>
      <c r="UZE25" s="83"/>
      <c r="UZF25" s="83"/>
      <c r="UZG25" s="83"/>
      <c r="UZH25" s="83"/>
      <c r="UZI25" s="83"/>
      <c r="UZJ25" s="83"/>
      <c r="UZK25" s="83"/>
      <c r="UZL25" s="83"/>
      <c r="UZM25" s="83"/>
      <c r="UZN25" s="83"/>
      <c r="UZO25" s="83"/>
      <c r="UZP25" s="83"/>
      <c r="UZQ25" s="83"/>
      <c r="UZR25" s="83"/>
      <c r="UZS25" s="83"/>
      <c r="UZT25" s="83"/>
      <c r="UZU25" s="83"/>
      <c r="UZV25" s="83"/>
      <c r="UZW25" s="83"/>
      <c r="UZX25" s="83"/>
      <c r="UZY25" s="83"/>
      <c r="UZZ25" s="83"/>
      <c r="VAA25" s="83"/>
      <c r="VAB25" s="83"/>
      <c r="VAC25" s="83"/>
      <c r="VAD25" s="83"/>
      <c r="VAE25" s="83"/>
      <c r="VAF25" s="83"/>
      <c r="VAG25" s="83"/>
      <c r="VAH25" s="83"/>
      <c r="VAI25" s="83"/>
      <c r="VAJ25" s="83"/>
      <c r="VAK25" s="83"/>
      <c r="VAL25" s="83"/>
      <c r="VAM25" s="83"/>
      <c r="VAN25" s="83"/>
      <c r="VAO25" s="83"/>
      <c r="VAP25" s="83"/>
      <c r="VAQ25" s="83"/>
      <c r="VAR25" s="83"/>
      <c r="VAS25" s="83"/>
      <c r="VAT25" s="83"/>
      <c r="VAU25" s="83"/>
      <c r="VAV25" s="83"/>
      <c r="VAW25" s="83"/>
      <c r="VAX25" s="83"/>
      <c r="VAY25" s="83"/>
      <c r="VAZ25" s="83"/>
      <c r="VBA25" s="83"/>
      <c r="VBB25" s="83"/>
      <c r="VBC25" s="83"/>
      <c r="VBD25" s="83"/>
      <c r="VBE25" s="83"/>
      <c r="VBF25" s="83"/>
      <c r="VBG25" s="83"/>
      <c r="VBH25" s="83"/>
      <c r="VBI25" s="83"/>
      <c r="VBJ25" s="83"/>
      <c r="VBK25" s="83"/>
      <c r="VBL25" s="83"/>
      <c r="VBM25" s="83"/>
      <c r="VBN25" s="83"/>
      <c r="VBO25" s="83"/>
      <c r="VBP25" s="83"/>
      <c r="VBQ25" s="83"/>
      <c r="VBR25" s="83"/>
      <c r="VBS25" s="83"/>
      <c r="VBT25" s="83"/>
      <c r="VBU25" s="83"/>
      <c r="VBV25" s="83"/>
      <c r="VBW25" s="83"/>
      <c r="VBX25" s="83"/>
      <c r="VBY25" s="83"/>
      <c r="VBZ25" s="83"/>
      <c r="VCA25" s="83"/>
      <c r="VCB25" s="83"/>
      <c r="VCC25" s="83"/>
      <c r="VCD25" s="83"/>
      <c r="VCE25" s="83"/>
      <c r="VCF25" s="83"/>
      <c r="VCG25" s="83"/>
      <c r="VCH25" s="83"/>
      <c r="VCI25" s="83"/>
      <c r="VCJ25" s="83"/>
      <c r="VCK25" s="83"/>
      <c r="VCL25" s="83"/>
      <c r="VCM25" s="83"/>
      <c r="VCN25" s="83"/>
      <c r="VCO25" s="83"/>
      <c r="VCP25" s="83"/>
      <c r="VCQ25" s="83"/>
      <c r="VCR25" s="83"/>
      <c r="VCS25" s="83"/>
      <c r="VCT25" s="83"/>
      <c r="VCU25" s="83"/>
      <c r="VCV25" s="83"/>
      <c r="VCW25" s="83"/>
      <c r="VCX25" s="83"/>
      <c r="VCY25" s="83"/>
      <c r="VCZ25" s="83"/>
      <c r="VDA25" s="83"/>
      <c r="VDB25" s="83"/>
      <c r="VDC25" s="83"/>
      <c r="VDD25" s="83"/>
      <c r="VDE25" s="83"/>
      <c r="VDF25" s="83"/>
      <c r="VDG25" s="83"/>
      <c r="VDH25" s="83"/>
      <c r="VDI25" s="83"/>
      <c r="VDJ25" s="83"/>
      <c r="VDK25" s="83"/>
      <c r="VDL25" s="83"/>
      <c r="VDM25" s="83"/>
      <c r="VDN25" s="83"/>
      <c r="VDO25" s="83"/>
      <c r="VDP25" s="83"/>
      <c r="VDQ25" s="83"/>
      <c r="VDR25" s="83"/>
      <c r="VDS25" s="83"/>
      <c r="VDT25" s="83"/>
      <c r="VDU25" s="83"/>
      <c r="VDV25" s="83"/>
      <c r="VDW25" s="83"/>
      <c r="VDX25" s="83"/>
      <c r="VDY25" s="83"/>
      <c r="VDZ25" s="83"/>
      <c r="VEA25" s="83"/>
      <c r="VEB25" s="83"/>
      <c r="VEC25" s="83"/>
      <c r="VED25" s="83"/>
      <c r="VEE25" s="83"/>
      <c r="VEF25" s="83"/>
      <c r="VEG25" s="83"/>
      <c r="VEH25" s="83"/>
      <c r="VEI25" s="83"/>
      <c r="VEJ25" s="83"/>
      <c r="VEK25" s="83"/>
      <c r="VEL25" s="83"/>
      <c r="VEM25" s="83"/>
      <c r="VEN25" s="83"/>
      <c r="VEO25" s="83"/>
      <c r="VEP25" s="83"/>
      <c r="VEQ25" s="83"/>
      <c r="VER25" s="83"/>
      <c r="VES25" s="83"/>
      <c r="VET25" s="83"/>
      <c r="VEU25" s="83"/>
      <c r="VEV25" s="83"/>
      <c r="VEW25" s="83"/>
      <c r="VEX25" s="83"/>
      <c r="VEY25" s="83"/>
      <c r="VEZ25" s="83"/>
      <c r="VFA25" s="83"/>
      <c r="VFB25" s="83"/>
      <c r="VFC25" s="83"/>
      <c r="VFD25" s="83"/>
      <c r="VFE25" s="83"/>
      <c r="VFF25" s="83"/>
      <c r="VFG25" s="83"/>
      <c r="VFH25" s="83"/>
      <c r="VFI25" s="83"/>
      <c r="VFJ25" s="83"/>
      <c r="VFK25" s="83"/>
      <c r="VFL25" s="83"/>
      <c r="VFM25" s="83"/>
      <c r="VFN25" s="83"/>
      <c r="VFO25" s="83"/>
      <c r="VFP25" s="83"/>
      <c r="VFQ25" s="83"/>
      <c r="VFR25" s="83"/>
      <c r="VFS25" s="83"/>
      <c r="VFT25" s="83"/>
      <c r="VFU25" s="83"/>
      <c r="VFV25" s="83"/>
      <c r="VFW25" s="83"/>
      <c r="VFX25" s="83"/>
      <c r="VFY25" s="83"/>
      <c r="VFZ25" s="83"/>
      <c r="VGA25" s="83"/>
      <c r="VGB25" s="83"/>
      <c r="VGC25" s="83"/>
      <c r="VGD25" s="83"/>
      <c r="VGE25" s="83"/>
      <c r="VGF25" s="83"/>
      <c r="VGG25" s="83"/>
      <c r="VGH25" s="83"/>
      <c r="VGI25" s="83"/>
      <c r="VGJ25" s="83"/>
      <c r="VGK25" s="83"/>
      <c r="VGL25" s="83"/>
      <c r="VGM25" s="83"/>
      <c r="VGN25" s="83"/>
      <c r="VGO25" s="83"/>
      <c r="VGP25" s="83"/>
      <c r="VGQ25" s="83"/>
      <c r="VGR25" s="83"/>
      <c r="VGS25" s="83"/>
      <c r="VGT25" s="83"/>
      <c r="VGU25" s="83"/>
      <c r="VGV25" s="83"/>
      <c r="VGW25" s="83"/>
      <c r="VGX25" s="83"/>
      <c r="VGY25" s="83"/>
      <c r="VGZ25" s="83"/>
      <c r="VHA25" s="83"/>
      <c r="VHB25" s="83"/>
      <c r="VHC25" s="83"/>
      <c r="VHD25" s="83"/>
      <c r="VHE25" s="83"/>
      <c r="VHF25" s="83"/>
      <c r="VHG25" s="83"/>
      <c r="VHH25" s="83"/>
      <c r="VHI25" s="83"/>
      <c r="VHJ25" s="83"/>
      <c r="VHK25" s="83"/>
      <c r="VHL25" s="83"/>
      <c r="VHM25" s="83"/>
      <c r="VHN25" s="83"/>
      <c r="VHO25" s="83"/>
      <c r="VHP25" s="83"/>
      <c r="VHQ25" s="83"/>
      <c r="VHR25" s="83"/>
      <c r="VHS25" s="83"/>
      <c r="VHT25" s="83"/>
      <c r="VHU25" s="83"/>
      <c r="VHV25" s="83"/>
      <c r="VHW25" s="83"/>
      <c r="VHX25" s="83"/>
      <c r="VHY25" s="83"/>
      <c r="VHZ25" s="83"/>
      <c r="VIA25" s="83"/>
      <c r="VIB25" s="83"/>
      <c r="VIC25" s="83"/>
      <c r="VID25" s="83"/>
      <c r="VIE25" s="83"/>
      <c r="VIF25" s="83"/>
      <c r="VIG25" s="83"/>
      <c r="VIH25" s="83"/>
      <c r="VII25" s="83"/>
      <c r="VIJ25" s="83"/>
      <c r="VIK25" s="83"/>
      <c r="VIL25" s="83"/>
      <c r="VIM25" s="83"/>
      <c r="VIN25" s="83"/>
      <c r="VIO25" s="83"/>
      <c r="VIP25" s="83"/>
      <c r="VIQ25" s="83"/>
      <c r="VIR25" s="83"/>
      <c r="VIS25" s="83"/>
      <c r="VIT25" s="83"/>
      <c r="VIU25" s="83"/>
      <c r="VIV25" s="83"/>
      <c r="VIW25" s="83"/>
      <c r="VIX25" s="83"/>
      <c r="VIY25" s="83"/>
      <c r="VIZ25" s="83"/>
      <c r="VJA25" s="83"/>
      <c r="VJB25" s="83"/>
      <c r="VJC25" s="83"/>
      <c r="VJD25" s="83"/>
      <c r="VJE25" s="83"/>
      <c r="VJF25" s="83"/>
      <c r="VJG25" s="83"/>
      <c r="VJH25" s="83"/>
      <c r="VJI25" s="83"/>
      <c r="VJJ25" s="83"/>
      <c r="VJK25" s="83"/>
      <c r="VJL25" s="83"/>
      <c r="VJM25" s="83"/>
      <c r="VJN25" s="83"/>
      <c r="VJO25" s="83"/>
      <c r="VJP25" s="83"/>
      <c r="VJQ25" s="83"/>
      <c r="VJR25" s="83"/>
      <c r="VJS25" s="83"/>
      <c r="VJT25" s="83"/>
      <c r="VJU25" s="83"/>
      <c r="VJV25" s="83"/>
      <c r="VJW25" s="83"/>
      <c r="VJX25" s="83"/>
      <c r="VJY25" s="83"/>
      <c r="VJZ25" s="83"/>
      <c r="VKA25" s="83"/>
      <c r="VKB25" s="83"/>
      <c r="VKC25" s="83"/>
      <c r="VKD25" s="83"/>
      <c r="VKE25" s="83"/>
      <c r="VKF25" s="83"/>
      <c r="VKG25" s="83"/>
      <c r="VKH25" s="83"/>
      <c r="VKI25" s="83"/>
      <c r="VKJ25" s="83"/>
      <c r="VKK25" s="83"/>
      <c r="VKL25" s="83"/>
      <c r="VKM25" s="83"/>
      <c r="VKN25" s="83"/>
      <c r="VKO25" s="83"/>
      <c r="VKP25" s="83"/>
      <c r="VKQ25" s="83"/>
      <c r="VKR25" s="83"/>
      <c r="VKS25" s="83"/>
      <c r="VKT25" s="83"/>
      <c r="VKU25" s="83"/>
      <c r="VKV25" s="83"/>
      <c r="VKW25" s="83"/>
      <c r="VKX25" s="83"/>
      <c r="VKY25" s="83"/>
      <c r="VKZ25" s="83"/>
      <c r="VLA25" s="83"/>
      <c r="VLB25" s="83"/>
      <c r="VLC25" s="83"/>
      <c r="VLD25" s="83"/>
      <c r="VLE25" s="83"/>
      <c r="VLF25" s="83"/>
      <c r="VLG25" s="83"/>
      <c r="VLH25" s="83"/>
      <c r="VLI25" s="83"/>
      <c r="VLJ25" s="83"/>
      <c r="VLK25" s="83"/>
      <c r="VLL25" s="83"/>
      <c r="VLM25" s="83"/>
      <c r="VLN25" s="83"/>
      <c r="VLO25" s="83"/>
      <c r="VLP25" s="83"/>
      <c r="VLQ25" s="83"/>
      <c r="VLR25" s="83"/>
      <c r="VLS25" s="83"/>
      <c r="VLT25" s="83"/>
      <c r="VLU25" s="83"/>
      <c r="VLV25" s="83"/>
      <c r="VLW25" s="83"/>
      <c r="VLX25" s="83"/>
      <c r="VLY25" s="83"/>
      <c r="VLZ25" s="83"/>
      <c r="VMA25" s="83"/>
      <c r="VMB25" s="83"/>
      <c r="VMC25" s="83"/>
      <c r="VMD25" s="83"/>
      <c r="VME25" s="83"/>
      <c r="VMF25" s="83"/>
      <c r="VMG25" s="83"/>
      <c r="VMH25" s="83"/>
      <c r="VMI25" s="83"/>
      <c r="VMJ25" s="83"/>
      <c r="VMK25" s="83"/>
      <c r="VML25" s="83"/>
      <c r="VMM25" s="83"/>
      <c r="VMN25" s="83"/>
      <c r="VMO25" s="83"/>
      <c r="VMP25" s="83"/>
      <c r="VMQ25" s="83"/>
      <c r="VMR25" s="83"/>
      <c r="VMS25" s="83"/>
      <c r="VMT25" s="83"/>
      <c r="VMU25" s="83"/>
      <c r="VMV25" s="83"/>
      <c r="VMW25" s="83"/>
      <c r="VMX25" s="83"/>
      <c r="VMY25" s="83"/>
      <c r="VMZ25" s="83"/>
      <c r="VNA25" s="83"/>
      <c r="VNB25" s="83"/>
      <c r="VNC25" s="83"/>
      <c r="VND25" s="83"/>
      <c r="VNE25" s="83"/>
      <c r="VNF25" s="83"/>
      <c r="VNG25" s="83"/>
      <c r="VNH25" s="83"/>
      <c r="VNI25" s="83"/>
      <c r="VNJ25" s="83"/>
      <c r="VNK25" s="83"/>
      <c r="VNL25" s="83"/>
      <c r="VNM25" s="83"/>
      <c r="VNN25" s="83"/>
      <c r="VNO25" s="83"/>
      <c r="VNP25" s="83"/>
      <c r="VNQ25" s="83"/>
      <c r="VNR25" s="83"/>
      <c r="VNS25" s="83"/>
      <c r="VNT25" s="83"/>
      <c r="VNU25" s="83"/>
      <c r="VNV25" s="83"/>
      <c r="VNW25" s="83"/>
      <c r="VNX25" s="83"/>
      <c r="VNY25" s="83"/>
      <c r="VNZ25" s="83"/>
      <c r="VOA25" s="83"/>
      <c r="VOB25" s="83"/>
      <c r="VOC25" s="83"/>
      <c r="VOD25" s="83"/>
      <c r="VOE25" s="83"/>
      <c r="VOF25" s="83"/>
      <c r="VOG25" s="83"/>
      <c r="VOH25" s="83"/>
      <c r="VOI25" s="83"/>
      <c r="VOJ25" s="83"/>
      <c r="VOK25" s="83"/>
      <c r="VOL25" s="83"/>
      <c r="VOM25" s="83"/>
      <c r="VON25" s="83"/>
      <c r="VOO25" s="83"/>
      <c r="VOP25" s="83"/>
      <c r="VOQ25" s="83"/>
      <c r="VOR25" s="83"/>
      <c r="VOS25" s="83"/>
      <c r="VOT25" s="83"/>
      <c r="VOU25" s="83"/>
      <c r="VOV25" s="83"/>
      <c r="VOW25" s="83"/>
      <c r="VOX25" s="83"/>
      <c r="VOY25" s="83"/>
      <c r="VOZ25" s="83"/>
      <c r="VPA25" s="83"/>
      <c r="VPB25" s="83"/>
      <c r="VPC25" s="83"/>
      <c r="VPD25" s="83"/>
      <c r="VPE25" s="83"/>
      <c r="VPF25" s="83"/>
      <c r="VPG25" s="83"/>
      <c r="VPH25" s="83"/>
      <c r="VPI25" s="83"/>
      <c r="VPJ25" s="83"/>
      <c r="VPK25" s="83"/>
      <c r="VPL25" s="83"/>
      <c r="VPM25" s="83"/>
      <c r="VPN25" s="83"/>
      <c r="VPO25" s="83"/>
      <c r="VPP25" s="83"/>
      <c r="VPQ25" s="83"/>
      <c r="VPR25" s="83"/>
      <c r="VPS25" s="83"/>
      <c r="VPT25" s="83"/>
      <c r="VPU25" s="83"/>
      <c r="VPV25" s="83"/>
      <c r="VPW25" s="83"/>
      <c r="VPX25" s="83"/>
      <c r="VPY25" s="83"/>
      <c r="VPZ25" s="83"/>
      <c r="VQA25" s="83"/>
      <c r="VQB25" s="83"/>
      <c r="VQC25" s="83"/>
      <c r="VQD25" s="83"/>
      <c r="VQE25" s="83"/>
      <c r="VQF25" s="83"/>
      <c r="VQG25" s="83"/>
      <c r="VQH25" s="83"/>
      <c r="VQI25" s="83"/>
      <c r="VQJ25" s="83"/>
      <c r="VQK25" s="83"/>
      <c r="VQL25" s="83"/>
      <c r="VQM25" s="83"/>
      <c r="VQN25" s="83"/>
      <c r="VQO25" s="83"/>
      <c r="VQP25" s="83"/>
      <c r="VQQ25" s="83"/>
      <c r="VQR25" s="83"/>
      <c r="VQS25" s="83"/>
      <c r="VQT25" s="83"/>
      <c r="VQU25" s="83"/>
      <c r="VQV25" s="83"/>
      <c r="VQW25" s="83"/>
      <c r="VQX25" s="83"/>
      <c r="VQY25" s="83"/>
      <c r="VQZ25" s="83"/>
      <c r="VRA25" s="83"/>
      <c r="VRB25" s="83"/>
      <c r="VRC25" s="83"/>
      <c r="VRD25" s="83"/>
      <c r="VRE25" s="83"/>
      <c r="VRF25" s="83"/>
      <c r="VRG25" s="83"/>
      <c r="VRH25" s="83"/>
      <c r="VRI25" s="83"/>
      <c r="VRJ25" s="83"/>
      <c r="VRK25" s="83"/>
      <c r="VRL25" s="83"/>
      <c r="VRM25" s="83"/>
      <c r="VRN25" s="83"/>
      <c r="VRO25" s="83"/>
      <c r="VRP25" s="83"/>
      <c r="VRQ25" s="83"/>
      <c r="VRR25" s="83"/>
      <c r="VRS25" s="83"/>
      <c r="VRT25" s="83"/>
      <c r="VRU25" s="83"/>
      <c r="VRV25" s="83"/>
      <c r="VRW25" s="83"/>
      <c r="VRX25" s="83"/>
      <c r="VRY25" s="83"/>
      <c r="VRZ25" s="83"/>
      <c r="VSA25" s="83"/>
      <c r="VSB25" s="83"/>
      <c r="VSC25" s="83"/>
      <c r="VSD25" s="83"/>
      <c r="VSE25" s="83"/>
      <c r="VSF25" s="83"/>
      <c r="VSG25" s="83"/>
      <c r="VSH25" s="83"/>
      <c r="VSI25" s="83"/>
      <c r="VSJ25" s="83"/>
      <c r="VSK25" s="83"/>
      <c r="VSL25" s="83"/>
      <c r="VSM25" s="83"/>
      <c r="VSN25" s="83"/>
      <c r="VSO25" s="83"/>
      <c r="VSP25" s="83"/>
      <c r="VSQ25" s="83"/>
      <c r="VSR25" s="83"/>
      <c r="VSS25" s="83"/>
      <c r="VST25" s="83"/>
      <c r="VSU25" s="83"/>
      <c r="VSV25" s="83"/>
      <c r="VSW25" s="83"/>
      <c r="VSX25" s="83"/>
      <c r="VSY25" s="83"/>
      <c r="VSZ25" s="83"/>
      <c r="VTA25" s="83"/>
      <c r="VTB25" s="83"/>
      <c r="VTC25" s="83"/>
      <c r="VTD25" s="83"/>
      <c r="VTE25" s="83"/>
      <c r="VTF25" s="83"/>
      <c r="VTG25" s="83"/>
      <c r="VTH25" s="83"/>
      <c r="VTI25" s="83"/>
      <c r="VTJ25" s="83"/>
      <c r="VTK25" s="83"/>
      <c r="VTL25" s="83"/>
      <c r="VTM25" s="83"/>
      <c r="VTN25" s="83"/>
      <c r="VTO25" s="83"/>
      <c r="VTP25" s="83"/>
      <c r="VTQ25" s="83"/>
      <c r="VTR25" s="83"/>
      <c r="VTS25" s="83"/>
      <c r="VTT25" s="83"/>
      <c r="VTU25" s="83"/>
      <c r="VTV25" s="83"/>
      <c r="VTW25" s="83"/>
      <c r="VTX25" s="83"/>
      <c r="VTY25" s="83"/>
      <c r="VTZ25" s="83"/>
      <c r="VUA25" s="83"/>
      <c r="VUB25" s="83"/>
      <c r="VUC25" s="83"/>
      <c r="VUD25" s="83"/>
      <c r="VUE25" s="83"/>
      <c r="VUF25" s="83"/>
      <c r="VUG25" s="83"/>
      <c r="VUH25" s="83"/>
      <c r="VUI25" s="83"/>
      <c r="VUJ25" s="83"/>
      <c r="VUK25" s="83"/>
      <c r="VUL25" s="83"/>
      <c r="VUM25" s="83"/>
      <c r="VUN25" s="83"/>
      <c r="VUO25" s="83"/>
      <c r="VUP25" s="83"/>
      <c r="VUQ25" s="83"/>
      <c r="VUR25" s="83"/>
      <c r="VUS25" s="83"/>
      <c r="VUT25" s="83"/>
      <c r="VUU25" s="83"/>
      <c r="VUV25" s="83"/>
      <c r="VUW25" s="83"/>
      <c r="VUX25" s="83"/>
      <c r="VUY25" s="83"/>
      <c r="VUZ25" s="83"/>
      <c r="VVA25" s="83"/>
      <c r="VVB25" s="83"/>
      <c r="VVC25" s="83"/>
      <c r="VVD25" s="83"/>
      <c r="VVE25" s="83"/>
      <c r="VVF25" s="83"/>
      <c r="VVG25" s="83"/>
      <c r="VVH25" s="83"/>
      <c r="VVI25" s="83"/>
      <c r="VVJ25" s="83"/>
      <c r="VVK25" s="83"/>
      <c r="VVL25" s="83"/>
      <c r="VVM25" s="83"/>
      <c r="VVN25" s="83"/>
      <c r="VVO25" s="83"/>
      <c r="VVP25" s="83"/>
      <c r="VVQ25" s="83"/>
      <c r="VVR25" s="83"/>
      <c r="VVS25" s="83"/>
      <c r="VVT25" s="83"/>
      <c r="VVU25" s="83"/>
      <c r="VVV25" s="83"/>
      <c r="VVW25" s="83"/>
      <c r="VVX25" s="83"/>
      <c r="VVY25" s="83"/>
      <c r="VVZ25" s="83"/>
      <c r="VWA25" s="83"/>
      <c r="VWB25" s="83"/>
      <c r="VWC25" s="83"/>
      <c r="VWD25" s="83"/>
      <c r="VWE25" s="83"/>
      <c r="VWF25" s="83"/>
      <c r="VWG25" s="83"/>
      <c r="VWH25" s="83"/>
      <c r="VWI25" s="83"/>
      <c r="VWJ25" s="83"/>
      <c r="VWK25" s="83"/>
      <c r="VWL25" s="83"/>
      <c r="VWM25" s="83"/>
      <c r="VWN25" s="83"/>
      <c r="VWO25" s="83"/>
      <c r="VWP25" s="83"/>
      <c r="VWQ25" s="83"/>
      <c r="VWR25" s="83"/>
      <c r="VWS25" s="83"/>
      <c r="VWT25" s="83"/>
      <c r="VWU25" s="83"/>
      <c r="VWV25" s="83"/>
      <c r="VWW25" s="83"/>
      <c r="VWX25" s="83"/>
      <c r="VWY25" s="83"/>
      <c r="VWZ25" s="83"/>
      <c r="VXA25" s="83"/>
      <c r="VXB25" s="83"/>
      <c r="VXC25" s="83"/>
      <c r="VXD25" s="83"/>
      <c r="VXE25" s="83"/>
      <c r="VXF25" s="83"/>
      <c r="VXG25" s="83"/>
      <c r="VXH25" s="83"/>
      <c r="VXI25" s="83"/>
      <c r="VXJ25" s="83"/>
      <c r="VXK25" s="83"/>
      <c r="VXL25" s="83"/>
      <c r="VXM25" s="83"/>
      <c r="VXN25" s="83"/>
      <c r="VXO25" s="83"/>
      <c r="VXP25" s="83"/>
      <c r="VXQ25" s="83"/>
      <c r="VXR25" s="83"/>
      <c r="VXS25" s="83"/>
      <c r="VXT25" s="83"/>
      <c r="VXU25" s="83"/>
      <c r="VXV25" s="83"/>
      <c r="VXW25" s="83"/>
      <c r="VXX25" s="83"/>
      <c r="VXY25" s="83"/>
      <c r="VXZ25" s="83"/>
      <c r="VYA25" s="83"/>
      <c r="VYB25" s="83"/>
      <c r="VYC25" s="83"/>
      <c r="VYD25" s="83"/>
      <c r="VYE25" s="83"/>
      <c r="VYF25" s="83"/>
      <c r="VYG25" s="83"/>
      <c r="VYH25" s="83"/>
      <c r="VYI25" s="83"/>
      <c r="VYJ25" s="83"/>
      <c r="VYK25" s="83"/>
      <c r="VYL25" s="83"/>
      <c r="VYM25" s="83"/>
      <c r="VYN25" s="83"/>
      <c r="VYO25" s="83"/>
      <c r="VYP25" s="83"/>
      <c r="VYQ25" s="83"/>
      <c r="VYR25" s="83"/>
      <c r="VYS25" s="83"/>
      <c r="VYT25" s="83"/>
      <c r="VYU25" s="83"/>
      <c r="VYV25" s="83"/>
      <c r="VYW25" s="83"/>
      <c r="VYX25" s="83"/>
      <c r="VYY25" s="83"/>
      <c r="VYZ25" s="83"/>
      <c r="VZA25" s="83"/>
      <c r="VZB25" s="83"/>
      <c r="VZC25" s="83"/>
      <c r="VZD25" s="83"/>
      <c r="VZE25" s="83"/>
      <c r="VZF25" s="83"/>
      <c r="VZG25" s="83"/>
      <c r="VZH25" s="83"/>
      <c r="VZI25" s="83"/>
      <c r="VZJ25" s="83"/>
      <c r="VZK25" s="83"/>
      <c r="VZL25" s="83"/>
      <c r="VZM25" s="83"/>
      <c r="VZN25" s="83"/>
      <c r="VZO25" s="83"/>
      <c r="VZP25" s="83"/>
      <c r="VZQ25" s="83"/>
      <c r="VZR25" s="83"/>
      <c r="VZS25" s="83"/>
      <c r="VZT25" s="83"/>
      <c r="VZU25" s="83"/>
      <c r="VZV25" s="83"/>
      <c r="VZW25" s="83"/>
      <c r="VZX25" s="83"/>
      <c r="VZY25" s="83"/>
      <c r="VZZ25" s="83"/>
      <c r="WAA25" s="83"/>
      <c r="WAB25" s="83"/>
      <c r="WAC25" s="83"/>
      <c r="WAD25" s="83"/>
      <c r="WAE25" s="83"/>
      <c r="WAF25" s="83"/>
      <c r="WAG25" s="83"/>
      <c r="WAH25" s="83"/>
      <c r="WAI25" s="83"/>
      <c r="WAJ25" s="83"/>
      <c r="WAK25" s="83"/>
      <c r="WAL25" s="83"/>
      <c r="WAM25" s="83"/>
      <c r="WAN25" s="83"/>
      <c r="WAO25" s="83"/>
      <c r="WAP25" s="83"/>
      <c r="WAQ25" s="83"/>
      <c r="WAR25" s="83"/>
      <c r="WAS25" s="83"/>
      <c r="WAT25" s="83"/>
      <c r="WAU25" s="83"/>
      <c r="WAV25" s="83"/>
      <c r="WAW25" s="83"/>
      <c r="WAX25" s="83"/>
      <c r="WAY25" s="83"/>
      <c r="WAZ25" s="83"/>
      <c r="WBA25" s="83"/>
      <c r="WBB25" s="83"/>
      <c r="WBC25" s="83"/>
      <c r="WBD25" s="83"/>
      <c r="WBE25" s="83"/>
      <c r="WBF25" s="83"/>
      <c r="WBG25" s="83"/>
      <c r="WBH25" s="83"/>
      <c r="WBI25" s="83"/>
      <c r="WBJ25" s="83"/>
      <c r="WBK25" s="83"/>
      <c r="WBL25" s="83"/>
      <c r="WBM25" s="83"/>
      <c r="WBN25" s="83"/>
      <c r="WBO25" s="83"/>
      <c r="WBP25" s="83"/>
      <c r="WBQ25" s="83"/>
      <c r="WBR25" s="83"/>
      <c r="WBS25" s="83"/>
      <c r="WBT25" s="83"/>
      <c r="WBU25" s="83"/>
      <c r="WBV25" s="83"/>
      <c r="WBW25" s="83"/>
      <c r="WBX25" s="83"/>
      <c r="WBY25" s="83"/>
      <c r="WBZ25" s="83"/>
      <c r="WCA25" s="83"/>
      <c r="WCB25" s="83"/>
      <c r="WCC25" s="83"/>
      <c r="WCD25" s="83"/>
      <c r="WCE25" s="83"/>
      <c r="WCF25" s="83"/>
      <c r="WCG25" s="83"/>
      <c r="WCH25" s="83"/>
      <c r="WCI25" s="83"/>
      <c r="WCJ25" s="83"/>
      <c r="WCK25" s="83"/>
      <c r="WCL25" s="83"/>
      <c r="WCM25" s="83"/>
      <c r="WCN25" s="83"/>
      <c r="WCO25" s="83"/>
      <c r="WCP25" s="83"/>
      <c r="WCQ25" s="83"/>
      <c r="WCR25" s="83"/>
      <c r="WCS25" s="83"/>
      <c r="WCT25" s="83"/>
      <c r="WCU25" s="83"/>
      <c r="WCV25" s="83"/>
      <c r="WCW25" s="83"/>
      <c r="WCX25" s="83"/>
      <c r="WCY25" s="83"/>
      <c r="WCZ25" s="83"/>
      <c r="WDA25" s="83"/>
      <c r="WDB25" s="83"/>
      <c r="WDC25" s="83"/>
      <c r="WDD25" s="83"/>
      <c r="WDE25" s="83"/>
      <c r="WDF25" s="83"/>
      <c r="WDG25" s="83"/>
      <c r="WDH25" s="83"/>
      <c r="WDI25" s="83"/>
      <c r="WDJ25" s="83"/>
      <c r="WDK25" s="83"/>
      <c r="WDL25" s="83"/>
      <c r="WDM25" s="83"/>
      <c r="WDN25" s="83"/>
      <c r="WDO25" s="83"/>
      <c r="WDP25" s="83"/>
      <c r="WDQ25" s="83"/>
      <c r="WDR25" s="83"/>
      <c r="WDS25" s="83"/>
      <c r="WDT25" s="83"/>
      <c r="WDU25" s="83"/>
      <c r="WDV25" s="83"/>
      <c r="WDW25" s="83"/>
      <c r="WDX25" s="83"/>
      <c r="WDY25" s="83"/>
      <c r="WDZ25" s="83"/>
      <c r="WEA25" s="83"/>
      <c r="WEB25" s="83"/>
      <c r="WEC25" s="83"/>
      <c r="WED25" s="83"/>
      <c r="WEE25" s="83"/>
      <c r="WEF25" s="83"/>
      <c r="WEG25" s="83"/>
      <c r="WEH25" s="83"/>
      <c r="WEI25" s="83"/>
      <c r="WEJ25" s="83"/>
      <c r="WEK25" s="83"/>
      <c r="WEL25" s="83"/>
      <c r="WEM25" s="83"/>
      <c r="WEN25" s="83"/>
      <c r="WEO25" s="83"/>
      <c r="WEP25" s="83"/>
      <c r="WEQ25" s="83"/>
      <c r="WER25" s="83"/>
      <c r="WES25" s="83"/>
      <c r="WET25" s="83"/>
      <c r="WEU25" s="83"/>
      <c r="WEV25" s="83"/>
      <c r="WEW25" s="83"/>
      <c r="WEX25" s="83"/>
      <c r="WEY25" s="83"/>
      <c r="WEZ25" s="83"/>
      <c r="WFA25" s="83"/>
      <c r="WFB25" s="83"/>
      <c r="WFC25" s="83"/>
      <c r="WFD25" s="83"/>
      <c r="WFE25" s="83"/>
      <c r="WFF25" s="83"/>
      <c r="WFG25" s="83"/>
      <c r="WFH25" s="83"/>
      <c r="WFI25" s="83"/>
      <c r="WFJ25" s="83"/>
      <c r="WFK25" s="83"/>
      <c r="WFL25" s="83"/>
      <c r="WFM25" s="83"/>
      <c r="WFN25" s="83"/>
      <c r="WFO25" s="83"/>
      <c r="WFP25" s="83"/>
      <c r="WFQ25" s="83"/>
      <c r="WFR25" s="83"/>
      <c r="WFS25" s="83"/>
      <c r="WFT25" s="83"/>
      <c r="WFU25" s="83"/>
      <c r="WFV25" s="83"/>
      <c r="WFW25" s="83"/>
      <c r="WFX25" s="83"/>
      <c r="WFY25" s="83"/>
      <c r="WFZ25" s="83"/>
      <c r="WGA25" s="83"/>
      <c r="WGB25" s="83"/>
      <c r="WGC25" s="83"/>
      <c r="WGD25" s="83"/>
      <c r="WGE25" s="83"/>
      <c r="WGF25" s="83"/>
      <c r="WGG25" s="83"/>
      <c r="WGH25" s="83"/>
      <c r="WGI25" s="83"/>
      <c r="WGJ25" s="83"/>
      <c r="WGK25" s="83"/>
      <c r="WGL25" s="83"/>
      <c r="WGM25" s="83"/>
      <c r="WGN25" s="83"/>
      <c r="WGO25" s="83"/>
      <c r="WGP25" s="83"/>
      <c r="WGQ25" s="83"/>
      <c r="WGR25" s="83"/>
      <c r="WGS25" s="83"/>
      <c r="WGT25" s="83"/>
      <c r="WGU25" s="83"/>
      <c r="WGV25" s="83"/>
      <c r="WGW25" s="83"/>
      <c r="WGX25" s="83"/>
      <c r="WGY25" s="83"/>
      <c r="WGZ25" s="83"/>
      <c r="WHA25" s="83"/>
      <c r="WHB25" s="83"/>
      <c r="WHC25" s="83"/>
      <c r="WHD25" s="83"/>
      <c r="WHE25" s="83"/>
      <c r="WHF25" s="83"/>
      <c r="WHG25" s="83"/>
      <c r="WHH25" s="83"/>
      <c r="WHI25" s="83"/>
      <c r="WHJ25" s="83"/>
      <c r="WHK25" s="83"/>
      <c r="WHL25" s="83"/>
      <c r="WHM25" s="83"/>
      <c r="WHN25" s="83"/>
      <c r="WHO25" s="83"/>
      <c r="WHP25" s="83"/>
      <c r="WHQ25" s="83"/>
      <c r="WHR25" s="83"/>
      <c r="WHS25" s="83"/>
      <c r="WHT25" s="83"/>
      <c r="WHU25" s="83"/>
      <c r="WHV25" s="83"/>
      <c r="WHW25" s="83"/>
      <c r="WHX25" s="83"/>
      <c r="WHY25" s="83"/>
      <c r="WHZ25" s="83"/>
      <c r="WIA25" s="83"/>
      <c r="WIB25" s="83"/>
      <c r="WIC25" s="83"/>
      <c r="WID25" s="83"/>
      <c r="WIE25" s="83"/>
      <c r="WIF25" s="83"/>
      <c r="WIG25" s="83"/>
      <c r="WIH25" s="83"/>
      <c r="WII25" s="83"/>
      <c r="WIJ25" s="83"/>
      <c r="WIK25" s="83"/>
      <c r="WIL25" s="83"/>
      <c r="WIM25" s="83"/>
      <c r="WIN25" s="83"/>
      <c r="WIO25" s="83"/>
      <c r="WIP25" s="83"/>
      <c r="WIQ25" s="83"/>
      <c r="WIR25" s="83"/>
      <c r="WIS25" s="83"/>
      <c r="WIT25" s="83"/>
      <c r="WIU25" s="83"/>
      <c r="WIV25" s="83"/>
      <c r="WIW25" s="83"/>
      <c r="WIX25" s="83"/>
      <c r="WIY25" s="83"/>
      <c r="WIZ25" s="83"/>
      <c r="WJA25" s="83"/>
      <c r="WJB25" s="83"/>
      <c r="WJC25" s="83"/>
      <c r="WJD25" s="83"/>
      <c r="WJE25" s="83"/>
      <c r="WJF25" s="83"/>
      <c r="WJG25" s="83"/>
      <c r="WJH25" s="83"/>
      <c r="WJI25" s="83"/>
      <c r="WJJ25" s="83"/>
      <c r="WJK25" s="83"/>
      <c r="WJL25" s="83"/>
      <c r="WJM25" s="83"/>
      <c r="WJN25" s="83"/>
      <c r="WJO25" s="83"/>
      <c r="WJP25" s="83"/>
      <c r="WJQ25" s="83"/>
      <c r="WJR25" s="83"/>
      <c r="WJS25" s="83"/>
      <c r="WJT25" s="83"/>
      <c r="WJU25" s="83"/>
      <c r="WJV25" s="83"/>
      <c r="WJW25" s="83"/>
      <c r="WJX25" s="83"/>
      <c r="WJY25" s="83"/>
      <c r="WJZ25" s="83"/>
      <c r="WKA25" s="83"/>
      <c r="WKB25" s="83"/>
      <c r="WKC25" s="83"/>
      <c r="WKD25" s="83"/>
      <c r="WKE25" s="83"/>
      <c r="WKF25" s="83"/>
      <c r="WKG25" s="83"/>
      <c r="WKH25" s="83"/>
      <c r="WKI25" s="83"/>
      <c r="WKJ25" s="83"/>
      <c r="WKK25" s="83"/>
      <c r="WKL25" s="83"/>
      <c r="WKM25" s="83"/>
      <c r="WKN25" s="83"/>
      <c r="WKO25" s="83"/>
      <c r="WKP25" s="83"/>
      <c r="WKQ25" s="83"/>
      <c r="WKR25" s="83"/>
      <c r="WKS25" s="83"/>
      <c r="WKT25" s="83"/>
      <c r="WKU25" s="83"/>
      <c r="WKV25" s="83"/>
      <c r="WKW25" s="83"/>
      <c r="WKX25" s="83"/>
      <c r="WKY25" s="83"/>
      <c r="WKZ25" s="83"/>
      <c r="WLA25" s="83"/>
      <c r="WLB25" s="83"/>
      <c r="WLC25" s="83"/>
      <c r="WLD25" s="83"/>
      <c r="WLE25" s="83"/>
      <c r="WLF25" s="83"/>
      <c r="WLG25" s="83"/>
      <c r="WLH25" s="83"/>
      <c r="WLI25" s="83"/>
      <c r="WLJ25" s="83"/>
      <c r="WLK25" s="83"/>
      <c r="WLL25" s="83"/>
      <c r="WLM25" s="83"/>
      <c r="WLN25" s="83"/>
      <c r="WLO25" s="83"/>
      <c r="WLP25" s="83"/>
      <c r="WLQ25" s="83"/>
      <c r="WLR25" s="83"/>
      <c r="WLS25" s="83"/>
      <c r="WLT25" s="83"/>
      <c r="WLU25" s="83"/>
      <c r="WLV25" s="83"/>
      <c r="WLW25" s="83"/>
      <c r="WLX25" s="83"/>
      <c r="WLY25" s="83"/>
      <c r="WLZ25" s="83"/>
      <c r="WMA25" s="83"/>
      <c r="WMB25" s="83"/>
      <c r="WMC25" s="83"/>
      <c r="WMD25" s="83"/>
      <c r="WME25" s="83"/>
      <c r="WMF25" s="83"/>
      <c r="WMG25" s="83"/>
      <c r="WMH25" s="83"/>
      <c r="WMI25" s="83"/>
      <c r="WMJ25" s="83"/>
      <c r="WMK25" s="83"/>
      <c r="WML25" s="83"/>
      <c r="WMM25" s="83"/>
      <c r="WMN25" s="83"/>
      <c r="WMO25" s="83"/>
      <c r="WMP25" s="83"/>
      <c r="WMQ25" s="83"/>
      <c r="WMR25" s="83"/>
      <c r="WMS25" s="83"/>
      <c r="WMT25" s="83"/>
      <c r="WMU25" s="83"/>
      <c r="WMV25" s="83"/>
      <c r="WMW25" s="83"/>
      <c r="WMX25" s="83"/>
      <c r="WMY25" s="83"/>
      <c r="WMZ25" s="83"/>
      <c r="WNA25" s="83"/>
      <c r="WNB25" s="83"/>
      <c r="WNC25" s="83"/>
      <c r="WND25" s="83"/>
      <c r="WNE25" s="83"/>
      <c r="WNF25" s="83"/>
      <c r="WNG25" s="83"/>
      <c r="WNH25" s="83"/>
      <c r="WNI25" s="83"/>
      <c r="WNJ25" s="83"/>
      <c r="WNK25" s="83"/>
      <c r="WNL25" s="83"/>
      <c r="WNM25" s="83"/>
      <c r="WNN25" s="83"/>
      <c r="WNO25" s="83"/>
      <c r="WNP25" s="83"/>
      <c r="WNQ25" s="83"/>
      <c r="WNR25" s="83"/>
      <c r="WNS25" s="83"/>
      <c r="WNT25" s="83"/>
      <c r="WNU25" s="83"/>
      <c r="WNV25" s="83"/>
      <c r="WNW25" s="83"/>
      <c r="WNX25" s="83"/>
      <c r="WNY25" s="83"/>
      <c r="WNZ25" s="83"/>
      <c r="WOA25" s="83"/>
      <c r="WOB25" s="83"/>
      <c r="WOC25" s="83"/>
      <c r="WOD25" s="83"/>
      <c r="WOE25" s="83"/>
      <c r="WOF25" s="83"/>
      <c r="WOG25" s="83"/>
      <c r="WOH25" s="83"/>
      <c r="WOI25" s="83"/>
      <c r="WOJ25" s="83"/>
      <c r="WOK25" s="83"/>
      <c r="WOL25" s="83"/>
      <c r="WOM25" s="83"/>
      <c r="WON25" s="83"/>
      <c r="WOO25" s="83"/>
      <c r="WOP25" s="83"/>
      <c r="WOQ25" s="83"/>
      <c r="WOR25" s="83"/>
      <c r="WOS25" s="83"/>
      <c r="WOT25" s="83"/>
      <c r="WOU25" s="83"/>
      <c r="WOV25" s="83"/>
      <c r="WOW25" s="83"/>
      <c r="WOX25" s="83"/>
      <c r="WOY25" s="83"/>
      <c r="WOZ25" s="83"/>
      <c r="WPA25" s="83"/>
      <c r="WPB25" s="83"/>
      <c r="WPC25" s="83"/>
      <c r="WPD25" s="83"/>
      <c r="WPE25" s="83"/>
      <c r="WPF25" s="83"/>
      <c r="WPG25" s="83"/>
      <c r="WPH25" s="83"/>
      <c r="WPI25" s="83"/>
      <c r="WPJ25" s="83"/>
      <c r="WPK25" s="83"/>
      <c r="WPL25" s="83"/>
      <c r="WPM25" s="83"/>
      <c r="WPN25" s="83"/>
      <c r="WPO25" s="83"/>
      <c r="WPP25" s="83"/>
      <c r="WPQ25" s="83"/>
      <c r="WPR25" s="83"/>
      <c r="WPS25" s="83"/>
      <c r="WPT25" s="83"/>
      <c r="WPU25" s="83"/>
      <c r="WPV25" s="83"/>
      <c r="WPW25" s="83"/>
      <c r="WPX25" s="83"/>
      <c r="WPY25" s="83"/>
      <c r="WPZ25" s="83"/>
      <c r="WQA25" s="83"/>
      <c r="WQB25" s="83"/>
      <c r="WQC25" s="83"/>
      <c r="WQD25" s="83"/>
      <c r="WQE25" s="83"/>
      <c r="WQF25" s="83"/>
      <c r="WQG25" s="83"/>
      <c r="WQH25" s="83"/>
      <c r="WQI25" s="83"/>
      <c r="WQJ25" s="83"/>
      <c r="WQK25" s="83"/>
      <c r="WQL25" s="83"/>
      <c r="WQM25" s="83"/>
      <c r="WQN25" s="83"/>
      <c r="WQO25" s="83"/>
      <c r="WQP25" s="83"/>
      <c r="WQQ25" s="83"/>
      <c r="WQR25" s="83"/>
      <c r="WQS25" s="83"/>
      <c r="WQT25" s="83"/>
      <c r="WQU25" s="83"/>
      <c r="WQV25" s="83"/>
      <c r="WQW25" s="83"/>
      <c r="WQX25" s="83"/>
      <c r="WQY25" s="83"/>
      <c r="WQZ25" s="83"/>
      <c r="WRA25" s="83"/>
      <c r="WRB25" s="83"/>
      <c r="WRC25" s="83"/>
      <c r="WRD25" s="83"/>
      <c r="WRE25" s="83"/>
      <c r="WRF25" s="83"/>
      <c r="WRG25" s="83"/>
      <c r="WRH25" s="83"/>
      <c r="WRI25" s="83"/>
      <c r="WRJ25" s="83"/>
      <c r="WRK25" s="83"/>
      <c r="WRL25" s="83"/>
      <c r="WRM25" s="83"/>
      <c r="WRN25" s="83"/>
      <c r="WRO25" s="83"/>
      <c r="WRP25" s="83"/>
      <c r="WRQ25" s="83"/>
      <c r="WRR25" s="83"/>
      <c r="WRS25" s="83"/>
      <c r="WRT25" s="83"/>
      <c r="WRU25" s="83"/>
      <c r="WRV25" s="83"/>
      <c r="WRW25" s="83"/>
      <c r="WRX25" s="83"/>
      <c r="WRY25" s="83"/>
      <c r="WRZ25" s="83"/>
      <c r="WSA25" s="83"/>
      <c r="WSB25" s="83"/>
      <c r="WSC25" s="83"/>
      <c r="WSD25" s="83"/>
      <c r="WSE25" s="83"/>
      <c r="WSF25" s="83"/>
      <c r="WSG25" s="83"/>
      <c r="WSH25" s="83"/>
      <c r="WSI25" s="83"/>
      <c r="WSJ25" s="83"/>
      <c r="WSK25" s="83"/>
      <c r="WSL25" s="83"/>
      <c r="WSM25" s="83"/>
      <c r="WSN25" s="83"/>
      <c r="WSO25" s="83"/>
      <c r="WSP25" s="83"/>
      <c r="WSQ25" s="83"/>
      <c r="WSR25" s="83"/>
      <c r="WSS25" s="83"/>
      <c r="WST25" s="83"/>
      <c r="WSU25" s="83"/>
      <c r="WSV25" s="83"/>
      <c r="WSW25" s="83"/>
      <c r="WSX25" s="83"/>
      <c r="WSY25" s="83"/>
      <c r="WSZ25" s="83"/>
      <c r="WTA25" s="83"/>
      <c r="WTB25" s="83"/>
      <c r="WTC25" s="83"/>
      <c r="WTD25" s="83"/>
      <c r="WTE25" s="83"/>
      <c r="WTF25" s="83"/>
      <c r="WTG25" s="83"/>
      <c r="WTH25" s="83"/>
      <c r="WTI25" s="83"/>
      <c r="WTJ25" s="83"/>
      <c r="WTK25" s="83"/>
      <c r="WTL25" s="83"/>
      <c r="WTM25" s="83"/>
      <c r="WTN25" s="83"/>
      <c r="WTO25" s="83"/>
      <c r="WTP25" s="83"/>
      <c r="WTQ25" s="83"/>
      <c r="WTR25" s="83"/>
      <c r="WTS25" s="83"/>
      <c r="WTT25" s="83"/>
      <c r="WTU25" s="83"/>
      <c r="WTV25" s="83"/>
      <c r="WTW25" s="83"/>
      <c r="WTX25" s="83"/>
      <c r="WTY25" s="83"/>
      <c r="WTZ25" s="83"/>
      <c r="WUA25" s="83"/>
      <c r="WUB25" s="83"/>
      <c r="WUC25" s="83"/>
      <c r="WUD25" s="83"/>
      <c r="WUE25" s="83"/>
      <c r="WUF25" s="83"/>
      <c r="WUG25" s="83"/>
      <c r="WUH25" s="83"/>
      <c r="WUI25" s="83"/>
      <c r="WUJ25" s="83"/>
      <c r="WUK25" s="83"/>
      <c r="WUL25" s="83"/>
      <c r="WUM25" s="83"/>
      <c r="WUN25" s="83"/>
      <c r="WUO25" s="83"/>
      <c r="WUP25" s="83"/>
      <c r="WUQ25" s="83"/>
      <c r="WUR25" s="83"/>
      <c r="WUS25" s="83"/>
      <c r="WUT25" s="83"/>
      <c r="WUU25" s="83"/>
      <c r="WUV25" s="83"/>
      <c r="WUW25" s="83"/>
      <c r="WUX25" s="83"/>
      <c r="WUY25" s="83"/>
      <c r="WUZ25" s="83"/>
      <c r="WVA25" s="83"/>
      <c r="WVB25" s="83"/>
      <c r="WVC25" s="83"/>
      <c r="WVD25" s="83"/>
      <c r="WVE25" s="83"/>
      <c r="WVF25" s="83"/>
      <c r="WVG25" s="83"/>
      <c r="WVH25" s="83"/>
      <c r="WVI25" s="83"/>
      <c r="WVJ25" s="83"/>
      <c r="WVK25" s="83"/>
      <c r="WVL25" s="83"/>
      <c r="WVM25" s="83"/>
      <c r="WVN25" s="83"/>
      <c r="WVO25" s="83"/>
      <c r="WVP25" s="83"/>
      <c r="WVQ25" s="83"/>
      <c r="WVR25" s="83"/>
      <c r="WVS25" s="83"/>
      <c r="WVT25" s="83"/>
      <c r="WVU25" s="83"/>
      <c r="WVV25" s="83"/>
      <c r="WVW25" s="83"/>
      <c r="WVX25" s="83"/>
      <c r="WVY25" s="83"/>
      <c r="WVZ25" s="83"/>
      <c r="WWA25" s="83"/>
      <c r="WWB25" s="83"/>
      <c r="WWC25" s="83"/>
      <c r="WWD25" s="83"/>
      <c r="WWE25" s="83"/>
      <c r="WWF25" s="83"/>
      <c r="WWG25" s="83"/>
    </row>
    <row r="26" spans="1:16153">
      <c r="A26" s="110"/>
      <c r="B26" s="88">
        <v>24</v>
      </c>
      <c r="C26" s="83" t="s">
        <v>116</v>
      </c>
      <c r="D26" s="108">
        <v>26</v>
      </c>
      <c r="E26" s="111"/>
      <c r="F26" s="111"/>
      <c r="G26" s="111"/>
      <c r="H26" s="111">
        <v>14.8</v>
      </c>
      <c r="I26" s="111">
        <v>14.6</v>
      </c>
      <c r="J26" s="111">
        <v>14.4</v>
      </c>
      <c r="K26" s="111">
        <v>14</v>
      </c>
      <c r="L26" s="111">
        <v>13.7</v>
      </c>
      <c r="M26" s="111">
        <v>13.4</v>
      </c>
      <c r="N26" s="111">
        <v>13.2</v>
      </c>
      <c r="O26" s="111">
        <v>12.9</v>
      </c>
      <c r="P26" s="111">
        <v>12.5</v>
      </c>
      <c r="Q26" s="111">
        <v>12</v>
      </c>
      <c r="R26" s="111"/>
      <c r="S26" s="111"/>
      <c r="T26" s="111"/>
      <c r="U26" s="111"/>
      <c r="V26" s="111"/>
      <c r="W26" s="111"/>
      <c r="X26" s="111"/>
      <c r="Y26" s="111"/>
      <c r="Z26" s="119">
        <v>14</v>
      </c>
    </row>
    <row r="27" spans="1:16153">
      <c r="A27" s="110"/>
      <c r="B27" s="88">
        <v>27</v>
      </c>
      <c r="C27" s="110" t="s">
        <v>117</v>
      </c>
      <c r="D27" s="108">
        <v>27</v>
      </c>
      <c r="E27" s="114"/>
      <c r="F27" s="114"/>
      <c r="G27" s="114"/>
      <c r="H27" s="114">
        <v>16.899999999999999</v>
      </c>
      <c r="I27" s="114">
        <v>16.600000000000001</v>
      </c>
      <c r="J27" s="114">
        <v>16.5</v>
      </c>
      <c r="K27" s="114">
        <v>16</v>
      </c>
      <c r="L27" s="114">
        <v>15.6</v>
      </c>
      <c r="M27" s="114">
        <v>15.4</v>
      </c>
      <c r="N27" s="114">
        <v>15</v>
      </c>
      <c r="O27" s="114">
        <v>14.7</v>
      </c>
      <c r="P27" s="114">
        <v>14.2</v>
      </c>
      <c r="Q27" s="114">
        <v>13.7</v>
      </c>
      <c r="R27" s="114"/>
      <c r="S27" s="114"/>
      <c r="T27" s="114"/>
      <c r="U27" s="114"/>
      <c r="V27" s="114"/>
      <c r="W27" s="114"/>
      <c r="X27" s="114"/>
      <c r="Y27" s="114"/>
      <c r="Z27" s="119">
        <v>8</v>
      </c>
    </row>
    <row r="28" spans="1:16153">
      <c r="A28" s="113"/>
      <c r="B28" s="88">
        <v>28</v>
      </c>
      <c r="C28" s="110" t="s">
        <v>118</v>
      </c>
      <c r="D28" s="108">
        <v>28</v>
      </c>
      <c r="E28" s="115"/>
      <c r="F28" s="114"/>
      <c r="G28" s="114"/>
      <c r="H28" s="114">
        <v>18</v>
      </c>
      <c r="I28" s="114">
        <v>17.7</v>
      </c>
      <c r="J28" s="114">
        <v>17.5</v>
      </c>
      <c r="K28" s="114">
        <v>17</v>
      </c>
      <c r="L28" s="114">
        <v>16.600000000000001</v>
      </c>
      <c r="M28" s="114">
        <v>16.3</v>
      </c>
      <c r="N28" s="114">
        <v>16</v>
      </c>
      <c r="O28" s="114">
        <v>15.6</v>
      </c>
      <c r="P28" s="114">
        <v>15.1</v>
      </c>
      <c r="Q28" s="114">
        <v>14.5</v>
      </c>
      <c r="R28" s="114"/>
      <c r="S28" s="114"/>
      <c r="T28" s="114"/>
      <c r="U28" s="114"/>
      <c r="V28" s="114"/>
      <c r="W28" s="114"/>
      <c r="X28" s="114"/>
      <c r="Y28" s="114"/>
      <c r="Z28" s="119">
        <v>8</v>
      </c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  <c r="AZ28" s="110"/>
      <c r="BA28" s="110"/>
      <c r="BB28" s="110"/>
      <c r="BC28" s="110"/>
      <c r="BD28" s="110"/>
      <c r="BE28" s="110"/>
      <c r="BF28" s="110"/>
      <c r="BG28" s="110"/>
      <c r="BH28" s="110"/>
      <c r="BI28" s="110"/>
      <c r="BJ28" s="110"/>
      <c r="BK28" s="110"/>
      <c r="BL28" s="110"/>
      <c r="BM28" s="110"/>
      <c r="BN28" s="110"/>
      <c r="BO28" s="110"/>
      <c r="BP28" s="110"/>
      <c r="BQ28" s="110"/>
      <c r="BR28" s="110"/>
      <c r="BS28" s="110"/>
      <c r="BT28" s="110"/>
      <c r="BU28" s="110"/>
      <c r="BV28" s="110"/>
      <c r="BW28" s="110"/>
      <c r="BX28" s="110"/>
      <c r="BY28" s="110"/>
      <c r="BZ28" s="110"/>
      <c r="CA28" s="110"/>
      <c r="CB28" s="110"/>
      <c r="CC28" s="110"/>
      <c r="CD28" s="110"/>
      <c r="CE28" s="110"/>
      <c r="CF28" s="110"/>
      <c r="CG28" s="110"/>
      <c r="CH28" s="110"/>
      <c r="CI28" s="110"/>
      <c r="CJ28" s="110"/>
      <c r="CK28" s="110"/>
      <c r="CL28" s="110"/>
      <c r="CM28" s="110"/>
      <c r="CN28" s="110"/>
      <c r="CO28" s="110"/>
      <c r="CP28" s="110"/>
      <c r="CQ28" s="110"/>
      <c r="CR28" s="110"/>
      <c r="CS28" s="110"/>
      <c r="CT28" s="110"/>
      <c r="CU28" s="110"/>
      <c r="CV28" s="110"/>
      <c r="CW28" s="110"/>
      <c r="CX28" s="110"/>
      <c r="CY28" s="110"/>
      <c r="CZ28" s="110"/>
      <c r="DA28" s="110"/>
      <c r="DB28" s="110"/>
      <c r="DC28" s="110"/>
      <c r="DD28" s="110"/>
      <c r="DE28" s="110"/>
      <c r="DF28" s="110"/>
      <c r="DG28" s="110"/>
      <c r="DH28" s="110"/>
      <c r="DI28" s="110"/>
      <c r="DJ28" s="110"/>
      <c r="DK28" s="110"/>
      <c r="DL28" s="110"/>
      <c r="DM28" s="110"/>
      <c r="DN28" s="110"/>
      <c r="DO28" s="110"/>
      <c r="DP28" s="110"/>
      <c r="DQ28" s="110"/>
      <c r="DR28" s="110"/>
      <c r="DS28" s="110"/>
      <c r="DT28" s="110"/>
      <c r="DU28" s="110"/>
      <c r="DV28" s="110"/>
      <c r="DW28" s="110"/>
      <c r="DX28" s="110"/>
      <c r="DY28" s="110"/>
      <c r="DZ28" s="110"/>
      <c r="EA28" s="110"/>
      <c r="EB28" s="110"/>
      <c r="EC28" s="110"/>
      <c r="ED28" s="110"/>
      <c r="EE28" s="110"/>
      <c r="EF28" s="110"/>
      <c r="EG28" s="110"/>
      <c r="EH28" s="110"/>
      <c r="EI28" s="110"/>
      <c r="EJ28" s="110"/>
      <c r="EK28" s="110"/>
      <c r="EL28" s="110"/>
      <c r="EM28" s="110"/>
      <c r="EN28" s="110"/>
      <c r="EO28" s="110"/>
      <c r="EP28" s="110"/>
      <c r="EQ28" s="110"/>
      <c r="ER28" s="110"/>
      <c r="ES28" s="110"/>
      <c r="ET28" s="110"/>
      <c r="EU28" s="110"/>
      <c r="EV28" s="110"/>
      <c r="EW28" s="110"/>
      <c r="EX28" s="110"/>
      <c r="EY28" s="110"/>
      <c r="EZ28" s="110"/>
      <c r="FA28" s="110"/>
      <c r="FB28" s="110"/>
      <c r="FC28" s="110"/>
      <c r="FD28" s="110"/>
      <c r="FE28" s="110"/>
      <c r="FF28" s="110"/>
      <c r="FG28" s="110"/>
      <c r="FH28" s="110"/>
      <c r="FI28" s="110"/>
      <c r="FJ28" s="110"/>
      <c r="FK28" s="110"/>
      <c r="FL28" s="110"/>
      <c r="FM28" s="110"/>
      <c r="FN28" s="110"/>
      <c r="FO28" s="110"/>
      <c r="FP28" s="110"/>
      <c r="FQ28" s="110"/>
      <c r="FR28" s="110"/>
      <c r="FS28" s="110"/>
      <c r="FT28" s="110"/>
      <c r="FU28" s="110"/>
      <c r="FV28" s="110"/>
      <c r="FW28" s="110"/>
      <c r="FX28" s="110"/>
      <c r="FY28" s="110"/>
      <c r="FZ28" s="110"/>
      <c r="GA28" s="110"/>
      <c r="GB28" s="110"/>
      <c r="GC28" s="110"/>
      <c r="GD28" s="110"/>
      <c r="GE28" s="110"/>
      <c r="GF28" s="110"/>
      <c r="GG28" s="110"/>
      <c r="GH28" s="110"/>
      <c r="GI28" s="110"/>
      <c r="GJ28" s="110"/>
      <c r="GK28" s="110"/>
      <c r="GL28" s="110"/>
      <c r="GM28" s="110"/>
      <c r="GN28" s="110"/>
      <c r="GO28" s="110"/>
      <c r="GP28" s="110"/>
      <c r="GQ28" s="110"/>
      <c r="GR28" s="110"/>
      <c r="GS28" s="110"/>
      <c r="GT28" s="110"/>
      <c r="GU28" s="110"/>
      <c r="GV28" s="110"/>
      <c r="GW28" s="110"/>
      <c r="GX28" s="110"/>
      <c r="GY28" s="110"/>
      <c r="GZ28" s="110"/>
      <c r="HA28" s="110"/>
      <c r="HB28" s="110"/>
      <c r="HC28" s="110"/>
      <c r="HD28" s="110"/>
      <c r="HE28" s="110"/>
      <c r="HF28" s="110"/>
      <c r="HG28" s="110"/>
      <c r="HH28" s="110"/>
      <c r="HI28" s="110"/>
      <c r="HJ28" s="110"/>
      <c r="HK28" s="110"/>
      <c r="HL28" s="110"/>
      <c r="HM28" s="110"/>
      <c r="HN28" s="110"/>
      <c r="HO28" s="110"/>
      <c r="HP28" s="110"/>
      <c r="HQ28" s="110"/>
      <c r="HR28" s="110"/>
      <c r="HS28" s="110"/>
      <c r="HT28" s="110"/>
      <c r="HU28" s="110"/>
      <c r="HV28" s="110"/>
      <c r="HW28" s="110"/>
      <c r="HX28" s="110"/>
      <c r="HY28" s="110"/>
      <c r="HZ28" s="110"/>
      <c r="IA28" s="110"/>
      <c r="IB28" s="110"/>
      <c r="IC28" s="110"/>
      <c r="ID28" s="110"/>
      <c r="IE28" s="110"/>
      <c r="IF28" s="110"/>
      <c r="IG28" s="110"/>
      <c r="IH28" s="110"/>
      <c r="II28" s="110"/>
      <c r="IJ28" s="110"/>
      <c r="IK28" s="110"/>
      <c r="IL28" s="110"/>
      <c r="IM28" s="110"/>
      <c r="IN28" s="110"/>
      <c r="IO28" s="110"/>
      <c r="IP28" s="110"/>
      <c r="IQ28" s="110"/>
      <c r="IR28" s="110"/>
      <c r="IS28" s="110"/>
      <c r="IT28" s="110"/>
      <c r="IU28" s="110"/>
      <c r="IV28" s="110"/>
      <c r="IW28" s="110"/>
      <c r="IX28" s="110"/>
      <c r="IY28" s="110"/>
      <c r="IZ28" s="110"/>
      <c r="JA28" s="110"/>
      <c r="JB28" s="110"/>
      <c r="JC28" s="110"/>
      <c r="JD28" s="110"/>
      <c r="JE28" s="110"/>
      <c r="JF28" s="110"/>
      <c r="JG28" s="110"/>
      <c r="JH28" s="110"/>
      <c r="JI28" s="110"/>
      <c r="JJ28" s="110"/>
      <c r="JK28" s="110"/>
      <c r="JL28" s="110"/>
      <c r="JM28" s="110"/>
      <c r="JN28" s="110"/>
      <c r="JO28" s="110"/>
      <c r="JP28" s="110"/>
      <c r="JQ28" s="110"/>
      <c r="JR28" s="110"/>
      <c r="JS28" s="110"/>
      <c r="JT28" s="110"/>
      <c r="JU28" s="110"/>
      <c r="JV28" s="110"/>
      <c r="JW28" s="110"/>
      <c r="JX28" s="110"/>
      <c r="JY28" s="110"/>
      <c r="JZ28" s="110"/>
      <c r="KA28" s="110"/>
      <c r="KB28" s="110"/>
      <c r="KC28" s="110"/>
      <c r="KD28" s="110"/>
      <c r="KE28" s="110"/>
      <c r="KF28" s="110"/>
      <c r="KG28" s="110"/>
      <c r="KH28" s="110"/>
      <c r="KI28" s="110"/>
      <c r="KJ28" s="110"/>
      <c r="KK28" s="110"/>
      <c r="KL28" s="110"/>
      <c r="KM28" s="110"/>
      <c r="KN28" s="110"/>
      <c r="KO28" s="110"/>
      <c r="KP28" s="110"/>
      <c r="KQ28" s="110"/>
      <c r="KR28" s="110"/>
      <c r="KS28" s="110"/>
      <c r="KT28" s="110"/>
      <c r="KU28" s="110"/>
      <c r="KV28" s="110"/>
      <c r="KW28" s="110"/>
      <c r="KX28" s="110"/>
      <c r="KY28" s="110"/>
      <c r="KZ28" s="110"/>
      <c r="LA28" s="110"/>
      <c r="LB28" s="110"/>
      <c r="LC28" s="110"/>
      <c r="LD28" s="110"/>
      <c r="LE28" s="110"/>
      <c r="LF28" s="110"/>
      <c r="LG28" s="110"/>
      <c r="LH28" s="110"/>
      <c r="LI28" s="110"/>
      <c r="LJ28" s="110"/>
      <c r="LK28" s="110"/>
      <c r="LL28" s="110"/>
      <c r="LM28" s="110"/>
      <c r="LN28" s="110"/>
      <c r="LO28" s="110"/>
      <c r="LP28" s="110"/>
      <c r="LQ28" s="110"/>
      <c r="LR28" s="110"/>
      <c r="LS28" s="110"/>
      <c r="LT28" s="110"/>
      <c r="LU28" s="110"/>
      <c r="LV28" s="110"/>
      <c r="LW28" s="110"/>
      <c r="LX28" s="110"/>
      <c r="LY28" s="110"/>
      <c r="LZ28" s="110"/>
      <c r="MA28" s="110"/>
      <c r="MB28" s="110"/>
      <c r="MC28" s="110"/>
      <c r="MD28" s="110"/>
      <c r="ME28" s="110"/>
      <c r="MF28" s="110"/>
      <c r="MG28" s="110"/>
      <c r="MH28" s="110"/>
      <c r="MI28" s="110"/>
      <c r="MJ28" s="110"/>
      <c r="MK28" s="110"/>
      <c r="ML28" s="110"/>
      <c r="MM28" s="110"/>
      <c r="MN28" s="110"/>
      <c r="MO28" s="110"/>
      <c r="MP28" s="110"/>
      <c r="MQ28" s="110"/>
      <c r="MR28" s="110"/>
      <c r="MS28" s="110"/>
      <c r="MT28" s="110"/>
      <c r="MU28" s="110"/>
      <c r="MV28" s="110"/>
      <c r="MW28" s="110"/>
      <c r="MX28" s="110"/>
      <c r="MY28" s="110"/>
      <c r="MZ28" s="110"/>
      <c r="NA28" s="110"/>
      <c r="NB28" s="110"/>
      <c r="NC28" s="110"/>
      <c r="ND28" s="110"/>
      <c r="NE28" s="110"/>
      <c r="NF28" s="110"/>
      <c r="NG28" s="110"/>
      <c r="NH28" s="110"/>
      <c r="NI28" s="110"/>
      <c r="NJ28" s="110"/>
      <c r="NK28" s="110"/>
      <c r="NL28" s="110"/>
      <c r="NM28" s="110"/>
      <c r="NN28" s="110"/>
      <c r="NO28" s="110"/>
      <c r="NP28" s="110"/>
      <c r="NQ28" s="110"/>
      <c r="NR28" s="110"/>
      <c r="NS28" s="110"/>
      <c r="NT28" s="110"/>
      <c r="NU28" s="110"/>
      <c r="NV28" s="110"/>
      <c r="NW28" s="110"/>
      <c r="NX28" s="110"/>
      <c r="NY28" s="110"/>
      <c r="NZ28" s="110"/>
      <c r="OA28" s="110"/>
      <c r="OB28" s="110"/>
      <c r="OC28" s="110"/>
      <c r="OD28" s="110"/>
      <c r="OE28" s="110"/>
      <c r="OF28" s="110"/>
      <c r="OG28" s="110"/>
      <c r="OH28" s="110"/>
      <c r="OI28" s="110"/>
      <c r="OJ28" s="110"/>
      <c r="OK28" s="110"/>
      <c r="OL28" s="110"/>
      <c r="OM28" s="110"/>
      <c r="ON28" s="110"/>
      <c r="OO28" s="110"/>
      <c r="OP28" s="110"/>
      <c r="OQ28" s="110"/>
      <c r="OR28" s="110"/>
      <c r="OS28" s="110"/>
      <c r="OT28" s="110"/>
      <c r="OU28" s="110"/>
      <c r="OV28" s="110"/>
      <c r="OW28" s="110"/>
      <c r="OX28" s="110"/>
      <c r="OY28" s="110"/>
      <c r="OZ28" s="110"/>
      <c r="PA28" s="110"/>
      <c r="PB28" s="110"/>
      <c r="PC28" s="110"/>
      <c r="PD28" s="110"/>
      <c r="PE28" s="110"/>
      <c r="PF28" s="110"/>
      <c r="PG28" s="110"/>
      <c r="PH28" s="110"/>
      <c r="PI28" s="110"/>
      <c r="PJ28" s="110"/>
      <c r="PK28" s="110"/>
      <c r="PL28" s="110"/>
      <c r="PM28" s="110"/>
      <c r="PN28" s="110"/>
      <c r="PO28" s="110"/>
      <c r="PP28" s="110"/>
      <c r="PQ28" s="110"/>
      <c r="PR28" s="110"/>
      <c r="PS28" s="110"/>
      <c r="PT28" s="110"/>
      <c r="PU28" s="110"/>
      <c r="PV28" s="110"/>
      <c r="PW28" s="110"/>
      <c r="PX28" s="110"/>
      <c r="PY28" s="110"/>
      <c r="PZ28" s="110"/>
      <c r="QA28" s="110"/>
      <c r="QB28" s="110"/>
      <c r="QC28" s="110"/>
      <c r="QD28" s="110"/>
      <c r="QE28" s="110"/>
      <c r="QF28" s="110"/>
      <c r="QG28" s="110"/>
      <c r="QH28" s="110"/>
      <c r="QI28" s="110"/>
      <c r="QJ28" s="110"/>
      <c r="QK28" s="110"/>
      <c r="QL28" s="110"/>
      <c r="QM28" s="110"/>
      <c r="QN28" s="110"/>
      <c r="QO28" s="110"/>
      <c r="QP28" s="110"/>
      <c r="QQ28" s="110"/>
      <c r="QR28" s="110"/>
      <c r="QS28" s="110"/>
      <c r="QT28" s="110"/>
      <c r="QU28" s="110"/>
      <c r="QV28" s="110"/>
      <c r="QW28" s="110"/>
      <c r="QX28" s="110"/>
      <c r="QY28" s="110"/>
      <c r="QZ28" s="110"/>
      <c r="RA28" s="110"/>
      <c r="RB28" s="110"/>
      <c r="RC28" s="110"/>
      <c r="RD28" s="110"/>
      <c r="RE28" s="110"/>
      <c r="RF28" s="110"/>
      <c r="RG28" s="110"/>
      <c r="RH28" s="110"/>
      <c r="RI28" s="110"/>
      <c r="RJ28" s="110"/>
      <c r="RK28" s="110"/>
      <c r="RL28" s="110"/>
      <c r="RM28" s="110"/>
      <c r="RN28" s="110"/>
      <c r="RO28" s="110"/>
      <c r="RP28" s="110"/>
      <c r="RQ28" s="110"/>
      <c r="RR28" s="110"/>
      <c r="RS28" s="110"/>
      <c r="RT28" s="110"/>
      <c r="RU28" s="110"/>
      <c r="RV28" s="110"/>
      <c r="RW28" s="110"/>
      <c r="RX28" s="110"/>
      <c r="RY28" s="110"/>
      <c r="RZ28" s="110"/>
      <c r="SA28" s="110"/>
      <c r="SB28" s="110"/>
      <c r="SC28" s="110"/>
      <c r="SD28" s="110"/>
      <c r="SE28" s="110"/>
      <c r="SF28" s="110"/>
      <c r="SG28" s="110"/>
      <c r="SH28" s="110"/>
      <c r="SI28" s="110"/>
      <c r="SJ28" s="110"/>
      <c r="SK28" s="110"/>
      <c r="SL28" s="110"/>
      <c r="SM28" s="110"/>
      <c r="SN28" s="110"/>
      <c r="SO28" s="110"/>
      <c r="SP28" s="110"/>
      <c r="SQ28" s="110"/>
      <c r="SR28" s="110"/>
      <c r="SS28" s="110"/>
      <c r="ST28" s="110"/>
      <c r="SU28" s="110"/>
      <c r="SV28" s="110"/>
      <c r="SW28" s="110"/>
      <c r="SX28" s="110"/>
      <c r="SY28" s="110"/>
      <c r="SZ28" s="110"/>
      <c r="TA28" s="110"/>
      <c r="TB28" s="110"/>
      <c r="TC28" s="110"/>
      <c r="TD28" s="110"/>
      <c r="TE28" s="110"/>
      <c r="TF28" s="110"/>
      <c r="TG28" s="110"/>
      <c r="TH28" s="110"/>
      <c r="TI28" s="110"/>
      <c r="TJ28" s="110"/>
      <c r="TK28" s="110"/>
      <c r="TL28" s="110"/>
      <c r="TM28" s="110"/>
      <c r="TN28" s="110"/>
      <c r="TO28" s="110"/>
      <c r="TP28" s="110"/>
      <c r="TQ28" s="110"/>
      <c r="TR28" s="110"/>
      <c r="TS28" s="110"/>
      <c r="TT28" s="110"/>
      <c r="TU28" s="110"/>
      <c r="TV28" s="110"/>
      <c r="TW28" s="110"/>
      <c r="TX28" s="110"/>
      <c r="TY28" s="110"/>
      <c r="TZ28" s="110"/>
      <c r="UA28" s="110"/>
      <c r="UB28" s="110"/>
      <c r="UC28" s="110"/>
      <c r="UD28" s="110"/>
      <c r="UE28" s="110"/>
      <c r="UF28" s="110"/>
      <c r="UG28" s="110"/>
      <c r="UH28" s="110"/>
      <c r="UI28" s="110"/>
      <c r="UJ28" s="110"/>
      <c r="UK28" s="110"/>
      <c r="UL28" s="110"/>
      <c r="UM28" s="110"/>
      <c r="UN28" s="110"/>
      <c r="UO28" s="110"/>
      <c r="UP28" s="110"/>
      <c r="UQ28" s="110"/>
      <c r="UR28" s="110"/>
      <c r="US28" s="110"/>
      <c r="UT28" s="110"/>
      <c r="UU28" s="110"/>
      <c r="UV28" s="110"/>
      <c r="UW28" s="110"/>
      <c r="UX28" s="110"/>
      <c r="UY28" s="110"/>
      <c r="UZ28" s="110"/>
      <c r="VA28" s="110"/>
      <c r="VB28" s="110"/>
      <c r="VC28" s="110"/>
      <c r="VD28" s="110"/>
      <c r="VE28" s="110"/>
      <c r="VF28" s="110"/>
      <c r="VG28" s="110"/>
      <c r="VH28" s="110"/>
      <c r="VI28" s="110"/>
      <c r="VJ28" s="110"/>
      <c r="VK28" s="110"/>
      <c r="VL28" s="110"/>
      <c r="VM28" s="110"/>
      <c r="VN28" s="110"/>
      <c r="VO28" s="110"/>
      <c r="VP28" s="110"/>
      <c r="VQ28" s="110"/>
      <c r="VR28" s="110"/>
      <c r="VS28" s="110"/>
      <c r="VT28" s="110"/>
      <c r="VU28" s="110"/>
      <c r="VV28" s="110"/>
      <c r="VW28" s="110"/>
      <c r="VX28" s="110"/>
      <c r="VY28" s="110"/>
      <c r="VZ28" s="110"/>
      <c r="WA28" s="110"/>
      <c r="WB28" s="110"/>
      <c r="WC28" s="110"/>
      <c r="WD28" s="110"/>
      <c r="WE28" s="110"/>
      <c r="WF28" s="110"/>
      <c r="WG28" s="110"/>
      <c r="WH28" s="110"/>
      <c r="WI28" s="110"/>
      <c r="WJ28" s="110"/>
      <c r="WK28" s="110"/>
      <c r="WL28" s="110"/>
      <c r="WM28" s="110"/>
      <c r="WN28" s="110"/>
      <c r="WO28" s="110"/>
      <c r="WP28" s="110"/>
      <c r="WQ28" s="110"/>
      <c r="WR28" s="110"/>
      <c r="WS28" s="110"/>
      <c r="WT28" s="110"/>
      <c r="WU28" s="110"/>
      <c r="WV28" s="110"/>
      <c r="WW28" s="110"/>
      <c r="WX28" s="110"/>
      <c r="WY28" s="110"/>
      <c r="WZ28" s="110"/>
      <c r="XA28" s="110"/>
      <c r="XB28" s="110"/>
      <c r="XC28" s="110"/>
      <c r="XD28" s="110"/>
      <c r="XE28" s="110"/>
      <c r="XF28" s="110"/>
      <c r="XG28" s="110"/>
      <c r="XH28" s="110"/>
      <c r="XI28" s="110"/>
      <c r="XJ28" s="110"/>
      <c r="XK28" s="110"/>
      <c r="XL28" s="110"/>
      <c r="XM28" s="110"/>
      <c r="XN28" s="110"/>
      <c r="XO28" s="110"/>
      <c r="XP28" s="110"/>
      <c r="XQ28" s="110"/>
      <c r="XR28" s="110"/>
      <c r="XS28" s="110"/>
      <c r="XT28" s="110"/>
      <c r="XU28" s="110"/>
      <c r="XV28" s="110"/>
      <c r="XW28" s="110"/>
      <c r="XX28" s="110"/>
      <c r="XY28" s="110"/>
      <c r="XZ28" s="110"/>
      <c r="YA28" s="110"/>
      <c r="YB28" s="110"/>
      <c r="YC28" s="110"/>
      <c r="YD28" s="110"/>
      <c r="YE28" s="110"/>
      <c r="YF28" s="110"/>
      <c r="YG28" s="110"/>
      <c r="YH28" s="110"/>
      <c r="YI28" s="110"/>
      <c r="YJ28" s="110"/>
      <c r="YK28" s="110"/>
      <c r="YL28" s="110"/>
      <c r="YM28" s="110"/>
      <c r="YN28" s="110"/>
      <c r="YO28" s="110"/>
      <c r="YP28" s="110"/>
      <c r="YQ28" s="110"/>
      <c r="YR28" s="110"/>
      <c r="YS28" s="110"/>
      <c r="YT28" s="110"/>
      <c r="YU28" s="110"/>
      <c r="YV28" s="110"/>
      <c r="YW28" s="110"/>
      <c r="YX28" s="110"/>
      <c r="YY28" s="110"/>
      <c r="YZ28" s="110"/>
      <c r="ZA28" s="110"/>
      <c r="ZB28" s="110"/>
      <c r="ZC28" s="110"/>
      <c r="ZD28" s="110"/>
      <c r="ZE28" s="110"/>
      <c r="ZF28" s="110"/>
      <c r="ZG28" s="110"/>
      <c r="ZH28" s="110"/>
      <c r="ZI28" s="110"/>
      <c r="ZJ28" s="110"/>
      <c r="ZK28" s="110"/>
      <c r="ZL28" s="110"/>
      <c r="ZM28" s="110"/>
      <c r="ZN28" s="110"/>
      <c r="ZO28" s="110"/>
      <c r="ZP28" s="110"/>
      <c r="ZQ28" s="110"/>
      <c r="ZR28" s="110"/>
      <c r="ZS28" s="110"/>
      <c r="ZT28" s="110"/>
      <c r="ZU28" s="110"/>
      <c r="ZV28" s="110"/>
      <c r="ZW28" s="110"/>
      <c r="ZX28" s="110"/>
      <c r="ZY28" s="110"/>
      <c r="ZZ28" s="110"/>
      <c r="AAA28" s="110"/>
      <c r="AAB28" s="110"/>
      <c r="AAC28" s="110"/>
      <c r="AAD28" s="110"/>
      <c r="AAE28" s="110"/>
      <c r="AAF28" s="110"/>
      <c r="AAG28" s="110"/>
      <c r="AAH28" s="110"/>
      <c r="AAI28" s="110"/>
      <c r="AAJ28" s="110"/>
      <c r="AAK28" s="110"/>
      <c r="AAL28" s="110"/>
      <c r="AAM28" s="110"/>
      <c r="AAN28" s="110"/>
      <c r="AAO28" s="110"/>
      <c r="AAP28" s="110"/>
      <c r="AAQ28" s="110"/>
      <c r="AAR28" s="110"/>
      <c r="AAS28" s="110"/>
      <c r="AAT28" s="110"/>
      <c r="AAU28" s="110"/>
      <c r="AAV28" s="110"/>
      <c r="AAW28" s="110"/>
      <c r="AAX28" s="110"/>
      <c r="AAY28" s="110"/>
      <c r="AAZ28" s="110"/>
      <c r="ABA28" s="110"/>
      <c r="ABB28" s="110"/>
      <c r="ABC28" s="110"/>
      <c r="ABD28" s="110"/>
      <c r="ABE28" s="110"/>
      <c r="ABF28" s="110"/>
      <c r="ABG28" s="110"/>
      <c r="ABH28" s="110"/>
      <c r="ABI28" s="110"/>
      <c r="ABJ28" s="110"/>
      <c r="ABK28" s="110"/>
      <c r="ABL28" s="110"/>
      <c r="ABM28" s="110"/>
      <c r="ABN28" s="110"/>
      <c r="ABO28" s="110"/>
      <c r="ABP28" s="110"/>
      <c r="ABQ28" s="110"/>
      <c r="ABR28" s="110"/>
      <c r="ABS28" s="110"/>
      <c r="ABT28" s="110"/>
      <c r="ABU28" s="110"/>
      <c r="ABV28" s="110"/>
      <c r="ABW28" s="110"/>
      <c r="ABX28" s="110"/>
      <c r="ABY28" s="110"/>
      <c r="ABZ28" s="110"/>
      <c r="ACA28" s="110"/>
      <c r="ACB28" s="110"/>
      <c r="ACC28" s="110"/>
      <c r="ACD28" s="110"/>
      <c r="ACE28" s="110"/>
      <c r="ACF28" s="110"/>
      <c r="ACG28" s="110"/>
      <c r="ACH28" s="110"/>
      <c r="ACI28" s="110"/>
      <c r="ACJ28" s="110"/>
      <c r="ACK28" s="110"/>
      <c r="ACL28" s="110"/>
      <c r="ACM28" s="110"/>
      <c r="ACN28" s="110"/>
      <c r="ACO28" s="110"/>
      <c r="ACP28" s="110"/>
      <c r="ACQ28" s="110"/>
      <c r="ACR28" s="110"/>
      <c r="ACS28" s="110"/>
      <c r="ACT28" s="110"/>
      <c r="ACU28" s="110"/>
      <c r="ACV28" s="110"/>
      <c r="ACW28" s="110"/>
      <c r="ACX28" s="110"/>
      <c r="ACY28" s="110"/>
      <c r="ACZ28" s="110"/>
      <c r="ADA28" s="110"/>
      <c r="ADB28" s="110"/>
      <c r="ADC28" s="110"/>
      <c r="ADD28" s="110"/>
      <c r="ADE28" s="110"/>
      <c r="ADF28" s="110"/>
      <c r="ADG28" s="110"/>
      <c r="ADH28" s="110"/>
      <c r="ADI28" s="110"/>
      <c r="ADJ28" s="110"/>
      <c r="ADK28" s="110"/>
      <c r="ADL28" s="110"/>
      <c r="ADM28" s="110"/>
      <c r="ADN28" s="110"/>
      <c r="ADO28" s="110"/>
      <c r="ADP28" s="110"/>
      <c r="ADQ28" s="110"/>
      <c r="ADR28" s="110"/>
      <c r="ADS28" s="110"/>
      <c r="ADT28" s="110"/>
      <c r="ADU28" s="110"/>
      <c r="ADV28" s="110"/>
      <c r="ADW28" s="110"/>
      <c r="ADX28" s="110"/>
      <c r="ADY28" s="110"/>
      <c r="ADZ28" s="110"/>
      <c r="AEA28" s="110"/>
      <c r="AEB28" s="110"/>
      <c r="AEC28" s="110"/>
      <c r="AED28" s="110"/>
      <c r="AEE28" s="110"/>
      <c r="AEF28" s="110"/>
      <c r="AEG28" s="110"/>
      <c r="AEH28" s="110"/>
      <c r="AEI28" s="110"/>
      <c r="AEJ28" s="110"/>
      <c r="AEK28" s="110"/>
      <c r="AEL28" s="110"/>
      <c r="AEM28" s="110"/>
      <c r="AEN28" s="110"/>
      <c r="AEO28" s="110"/>
      <c r="AEP28" s="110"/>
      <c r="AEQ28" s="110"/>
      <c r="AER28" s="110"/>
      <c r="AES28" s="110"/>
      <c r="AET28" s="110"/>
      <c r="AEU28" s="110"/>
      <c r="AEV28" s="110"/>
      <c r="AEW28" s="110"/>
      <c r="AEX28" s="110"/>
      <c r="AEY28" s="110"/>
      <c r="AEZ28" s="110"/>
      <c r="AFA28" s="110"/>
      <c r="AFB28" s="110"/>
      <c r="AFC28" s="110"/>
      <c r="AFD28" s="110"/>
      <c r="AFE28" s="110"/>
      <c r="AFF28" s="110"/>
      <c r="AFG28" s="110"/>
      <c r="AFH28" s="110"/>
      <c r="AFI28" s="110"/>
      <c r="AFJ28" s="110"/>
      <c r="AFK28" s="110"/>
      <c r="AFL28" s="110"/>
      <c r="AFM28" s="110"/>
      <c r="AFN28" s="110"/>
      <c r="AFO28" s="110"/>
      <c r="AFP28" s="110"/>
      <c r="AFQ28" s="110"/>
      <c r="AFR28" s="110"/>
      <c r="AFS28" s="110"/>
      <c r="AFT28" s="110"/>
      <c r="AFU28" s="110"/>
      <c r="AFV28" s="110"/>
      <c r="AFW28" s="110"/>
      <c r="AFX28" s="110"/>
      <c r="AFY28" s="110"/>
      <c r="AFZ28" s="110"/>
      <c r="AGA28" s="110"/>
      <c r="AGB28" s="110"/>
      <c r="AGC28" s="110"/>
      <c r="AGD28" s="110"/>
      <c r="AGE28" s="110"/>
      <c r="AGF28" s="110"/>
      <c r="AGG28" s="110"/>
      <c r="AGH28" s="110"/>
      <c r="AGI28" s="110"/>
      <c r="AGJ28" s="110"/>
      <c r="AGK28" s="110"/>
      <c r="AGL28" s="110"/>
      <c r="AGM28" s="110"/>
      <c r="AGN28" s="110"/>
      <c r="AGO28" s="110"/>
      <c r="AGP28" s="110"/>
      <c r="AGQ28" s="110"/>
      <c r="AGR28" s="110"/>
      <c r="AGS28" s="110"/>
      <c r="AGT28" s="110"/>
      <c r="AGU28" s="110"/>
      <c r="AGV28" s="110"/>
      <c r="AGW28" s="110"/>
      <c r="AGX28" s="110"/>
      <c r="AGY28" s="110"/>
      <c r="AGZ28" s="110"/>
      <c r="AHA28" s="110"/>
      <c r="AHB28" s="110"/>
      <c r="AHC28" s="110"/>
      <c r="AHD28" s="110"/>
      <c r="AHE28" s="110"/>
      <c r="AHF28" s="110"/>
      <c r="AHG28" s="110"/>
      <c r="AHH28" s="110"/>
      <c r="AHI28" s="110"/>
      <c r="AHJ28" s="110"/>
      <c r="AHK28" s="110"/>
      <c r="AHL28" s="110"/>
      <c r="AHM28" s="110"/>
      <c r="AHN28" s="110"/>
      <c r="AHO28" s="110"/>
      <c r="AHP28" s="110"/>
      <c r="AHQ28" s="110"/>
      <c r="AHR28" s="110"/>
      <c r="AHS28" s="110"/>
      <c r="AHT28" s="110"/>
      <c r="AHU28" s="110"/>
      <c r="AHV28" s="110"/>
      <c r="AHW28" s="110"/>
      <c r="AHX28" s="110"/>
      <c r="AHY28" s="110"/>
      <c r="AHZ28" s="110"/>
      <c r="AIA28" s="110"/>
      <c r="AIB28" s="110"/>
      <c r="AIC28" s="110"/>
      <c r="AID28" s="110"/>
      <c r="AIE28" s="110"/>
      <c r="AIF28" s="110"/>
      <c r="AIG28" s="110"/>
      <c r="AIH28" s="110"/>
      <c r="AII28" s="110"/>
      <c r="AIJ28" s="110"/>
      <c r="AIK28" s="110"/>
      <c r="AIL28" s="110"/>
      <c r="AIM28" s="110"/>
      <c r="AIN28" s="110"/>
      <c r="AIO28" s="110"/>
      <c r="AIP28" s="110"/>
      <c r="AIQ28" s="110"/>
      <c r="AIR28" s="110"/>
      <c r="AIS28" s="110"/>
      <c r="AIT28" s="110"/>
      <c r="AIU28" s="110"/>
      <c r="AIV28" s="110"/>
      <c r="AIW28" s="110"/>
      <c r="AIX28" s="110"/>
      <c r="AIY28" s="110"/>
      <c r="AIZ28" s="110"/>
      <c r="AJA28" s="110"/>
      <c r="AJB28" s="110"/>
      <c r="AJC28" s="110"/>
      <c r="AJD28" s="110"/>
      <c r="AJE28" s="110"/>
      <c r="AJF28" s="110"/>
      <c r="AJG28" s="110"/>
      <c r="AJH28" s="110"/>
      <c r="AJI28" s="110"/>
      <c r="AJJ28" s="110"/>
      <c r="AJK28" s="110"/>
      <c r="AJL28" s="110"/>
      <c r="AJM28" s="110"/>
      <c r="AJN28" s="110"/>
      <c r="AJO28" s="110"/>
      <c r="AJP28" s="110"/>
      <c r="AJQ28" s="110"/>
      <c r="AJR28" s="110"/>
      <c r="AJS28" s="110"/>
      <c r="AJT28" s="110"/>
      <c r="AJU28" s="110"/>
      <c r="AJV28" s="110"/>
      <c r="AJW28" s="110"/>
      <c r="AJX28" s="110"/>
      <c r="AJY28" s="110"/>
      <c r="AJZ28" s="110"/>
      <c r="AKA28" s="110"/>
      <c r="AKB28" s="110"/>
      <c r="AKC28" s="110"/>
      <c r="AKD28" s="110"/>
      <c r="AKE28" s="110"/>
      <c r="AKF28" s="110"/>
      <c r="AKG28" s="110"/>
      <c r="AKH28" s="110"/>
      <c r="AKI28" s="110"/>
      <c r="AKJ28" s="110"/>
      <c r="AKK28" s="110"/>
      <c r="AKL28" s="110"/>
      <c r="AKM28" s="110"/>
      <c r="AKN28" s="110"/>
      <c r="AKO28" s="110"/>
      <c r="AKP28" s="110"/>
      <c r="AKQ28" s="110"/>
      <c r="AKR28" s="110"/>
      <c r="AKS28" s="110"/>
      <c r="AKT28" s="110"/>
      <c r="AKU28" s="110"/>
      <c r="AKV28" s="110"/>
      <c r="AKW28" s="110"/>
      <c r="AKX28" s="110"/>
      <c r="AKY28" s="110"/>
      <c r="AKZ28" s="110"/>
      <c r="ALA28" s="110"/>
      <c r="ALB28" s="110"/>
      <c r="ALC28" s="110"/>
      <c r="ALD28" s="110"/>
      <c r="ALE28" s="110"/>
      <c r="ALF28" s="110"/>
      <c r="ALG28" s="110"/>
      <c r="ALH28" s="110"/>
      <c r="ALI28" s="110"/>
      <c r="ALJ28" s="110"/>
      <c r="ALK28" s="110"/>
      <c r="ALL28" s="110"/>
      <c r="ALM28" s="110"/>
      <c r="ALN28" s="110"/>
      <c r="ALO28" s="110"/>
      <c r="ALP28" s="110"/>
      <c r="ALQ28" s="110"/>
      <c r="ALR28" s="110"/>
      <c r="ALS28" s="110"/>
      <c r="ALT28" s="110"/>
      <c r="ALU28" s="110"/>
      <c r="ALV28" s="110"/>
      <c r="ALW28" s="110"/>
      <c r="ALX28" s="110"/>
      <c r="ALY28" s="110"/>
      <c r="ALZ28" s="110"/>
      <c r="AMA28" s="110"/>
      <c r="AMB28" s="110"/>
      <c r="AMC28" s="110"/>
      <c r="AMD28" s="110"/>
      <c r="AME28" s="110"/>
      <c r="AMF28" s="110"/>
      <c r="AMG28" s="110"/>
      <c r="AMH28" s="110"/>
      <c r="AMI28" s="110"/>
      <c r="AMJ28" s="110"/>
      <c r="AMK28" s="110"/>
      <c r="AML28" s="110"/>
      <c r="AMM28" s="110"/>
      <c r="AMN28" s="110"/>
      <c r="AMO28" s="110"/>
      <c r="AMP28" s="110"/>
      <c r="AMQ28" s="110"/>
      <c r="AMR28" s="110"/>
      <c r="AMS28" s="110"/>
      <c r="AMT28" s="110"/>
      <c r="AMU28" s="110"/>
      <c r="AMV28" s="110"/>
      <c r="AMW28" s="110"/>
      <c r="AMX28" s="110"/>
      <c r="AMY28" s="110"/>
      <c r="AMZ28" s="110"/>
      <c r="ANA28" s="110"/>
      <c r="ANB28" s="110"/>
      <c r="ANC28" s="110"/>
      <c r="AND28" s="110"/>
      <c r="ANE28" s="110"/>
      <c r="ANF28" s="110"/>
      <c r="ANG28" s="110"/>
      <c r="ANH28" s="110"/>
      <c r="ANI28" s="110"/>
      <c r="ANJ28" s="110"/>
      <c r="ANK28" s="110"/>
      <c r="ANL28" s="110"/>
      <c r="ANM28" s="110"/>
      <c r="ANN28" s="110"/>
      <c r="ANO28" s="110"/>
      <c r="ANP28" s="110"/>
      <c r="ANQ28" s="110"/>
      <c r="ANR28" s="110"/>
      <c r="ANS28" s="110"/>
      <c r="ANT28" s="110"/>
      <c r="ANU28" s="110"/>
      <c r="ANV28" s="110"/>
      <c r="ANW28" s="110"/>
      <c r="ANX28" s="110"/>
      <c r="ANY28" s="110"/>
      <c r="ANZ28" s="110"/>
      <c r="AOA28" s="110"/>
      <c r="AOB28" s="110"/>
      <c r="AOC28" s="110"/>
      <c r="AOD28" s="110"/>
      <c r="AOE28" s="110"/>
      <c r="AOF28" s="110"/>
      <c r="AOG28" s="110"/>
      <c r="AOH28" s="110"/>
      <c r="AOI28" s="110"/>
      <c r="AOJ28" s="110"/>
      <c r="AOK28" s="110"/>
      <c r="AOL28" s="110"/>
      <c r="AOM28" s="110"/>
      <c r="AON28" s="110"/>
      <c r="AOO28" s="110"/>
      <c r="AOP28" s="110"/>
      <c r="AOQ28" s="110"/>
      <c r="AOR28" s="110"/>
      <c r="AOS28" s="110"/>
      <c r="AOT28" s="110"/>
      <c r="AOU28" s="110"/>
      <c r="AOV28" s="110"/>
      <c r="AOW28" s="110"/>
      <c r="AOX28" s="110"/>
      <c r="AOY28" s="110"/>
      <c r="AOZ28" s="110"/>
      <c r="APA28" s="110"/>
      <c r="APB28" s="110"/>
      <c r="APC28" s="110"/>
      <c r="APD28" s="110"/>
      <c r="APE28" s="110"/>
      <c r="APF28" s="110"/>
      <c r="APG28" s="110"/>
      <c r="APH28" s="110"/>
      <c r="API28" s="110"/>
      <c r="APJ28" s="110"/>
      <c r="APK28" s="110"/>
      <c r="APL28" s="110"/>
      <c r="APM28" s="110"/>
      <c r="APN28" s="110"/>
      <c r="APO28" s="110"/>
      <c r="APP28" s="110"/>
      <c r="APQ28" s="110"/>
      <c r="APR28" s="110"/>
      <c r="APS28" s="110"/>
      <c r="APT28" s="110"/>
      <c r="APU28" s="110"/>
      <c r="APV28" s="110"/>
      <c r="APW28" s="110"/>
      <c r="APX28" s="110"/>
      <c r="APY28" s="110"/>
      <c r="APZ28" s="110"/>
      <c r="AQA28" s="110"/>
      <c r="AQB28" s="110"/>
      <c r="AQC28" s="110"/>
      <c r="AQD28" s="110"/>
      <c r="AQE28" s="110"/>
      <c r="AQF28" s="110"/>
      <c r="AQG28" s="110"/>
      <c r="AQH28" s="110"/>
      <c r="AQI28" s="110"/>
      <c r="AQJ28" s="110"/>
      <c r="AQK28" s="110"/>
      <c r="AQL28" s="110"/>
      <c r="AQM28" s="110"/>
      <c r="AQN28" s="110"/>
      <c r="AQO28" s="110"/>
      <c r="AQP28" s="110"/>
      <c r="AQQ28" s="110"/>
      <c r="AQR28" s="110"/>
      <c r="AQS28" s="110"/>
      <c r="AQT28" s="110"/>
      <c r="AQU28" s="110"/>
      <c r="AQV28" s="110"/>
      <c r="AQW28" s="110"/>
      <c r="AQX28" s="110"/>
      <c r="AQY28" s="110"/>
      <c r="AQZ28" s="110"/>
      <c r="ARA28" s="110"/>
      <c r="ARB28" s="110"/>
      <c r="ARC28" s="110"/>
      <c r="ARD28" s="110"/>
      <c r="ARE28" s="110"/>
      <c r="ARF28" s="110"/>
      <c r="ARG28" s="110"/>
      <c r="ARH28" s="110"/>
      <c r="ARI28" s="110"/>
      <c r="ARJ28" s="110"/>
      <c r="ARK28" s="110"/>
      <c r="ARL28" s="110"/>
      <c r="ARM28" s="110"/>
      <c r="ARN28" s="110"/>
      <c r="ARO28" s="110"/>
      <c r="ARP28" s="110"/>
      <c r="ARQ28" s="110"/>
      <c r="ARR28" s="110"/>
      <c r="ARS28" s="110"/>
      <c r="ART28" s="110"/>
      <c r="ARU28" s="110"/>
      <c r="ARV28" s="110"/>
      <c r="ARW28" s="110"/>
      <c r="ARX28" s="110"/>
      <c r="ARY28" s="110"/>
      <c r="ARZ28" s="110"/>
      <c r="ASA28" s="110"/>
      <c r="ASB28" s="110"/>
      <c r="ASC28" s="110"/>
      <c r="ASD28" s="110"/>
      <c r="ASE28" s="110"/>
      <c r="ASF28" s="110"/>
      <c r="ASG28" s="110"/>
      <c r="ASH28" s="110"/>
      <c r="ASI28" s="110"/>
      <c r="ASJ28" s="110"/>
      <c r="ASK28" s="110"/>
      <c r="ASL28" s="110"/>
      <c r="ASM28" s="110"/>
      <c r="ASN28" s="110"/>
      <c r="ASO28" s="110"/>
      <c r="ASP28" s="110"/>
      <c r="ASQ28" s="110"/>
      <c r="ASR28" s="110"/>
      <c r="ASS28" s="110"/>
      <c r="AST28" s="110"/>
      <c r="ASU28" s="110"/>
      <c r="ASV28" s="110"/>
      <c r="ASW28" s="110"/>
      <c r="ASX28" s="110"/>
      <c r="ASY28" s="110"/>
      <c r="ASZ28" s="110"/>
      <c r="ATA28" s="110"/>
      <c r="ATB28" s="110"/>
      <c r="ATC28" s="110"/>
      <c r="ATD28" s="110"/>
      <c r="ATE28" s="110"/>
      <c r="ATF28" s="110"/>
      <c r="ATG28" s="110"/>
      <c r="ATH28" s="110"/>
      <c r="ATI28" s="110"/>
      <c r="ATJ28" s="110"/>
      <c r="ATK28" s="110"/>
      <c r="ATL28" s="110"/>
      <c r="ATM28" s="110"/>
      <c r="ATN28" s="110"/>
      <c r="ATO28" s="110"/>
      <c r="ATP28" s="110"/>
      <c r="ATQ28" s="110"/>
      <c r="ATR28" s="110"/>
      <c r="ATS28" s="110"/>
      <c r="ATT28" s="110"/>
      <c r="ATU28" s="110"/>
      <c r="ATV28" s="110"/>
      <c r="ATW28" s="110"/>
      <c r="ATX28" s="110"/>
      <c r="ATY28" s="110"/>
      <c r="ATZ28" s="110"/>
      <c r="AUA28" s="110"/>
      <c r="AUB28" s="110"/>
      <c r="AUC28" s="110"/>
      <c r="AUD28" s="110"/>
      <c r="AUE28" s="110"/>
      <c r="AUF28" s="110"/>
      <c r="AUG28" s="110"/>
      <c r="AUH28" s="110"/>
      <c r="AUI28" s="110"/>
      <c r="AUJ28" s="110"/>
      <c r="AUK28" s="110"/>
      <c r="AUL28" s="110"/>
      <c r="AUM28" s="110"/>
      <c r="AUN28" s="110"/>
      <c r="AUO28" s="110"/>
      <c r="AUP28" s="110"/>
      <c r="AUQ28" s="110"/>
      <c r="AUR28" s="110"/>
      <c r="AUS28" s="110"/>
      <c r="AUT28" s="110"/>
      <c r="AUU28" s="110"/>
      <c r="AUV28" s="110"/>
      <c r="AUW28" s="110"/>
      <c r="AUX28" s="110"/>
      <c r="AUY28" s="110"/>
      <c r="AUZ28" s="110"/>
      <c r="AVA28" s="110"/>
      <c r="AVB28" s="110"/>
      <c r="AVC28" s="110"/>
      <c r="AVD28" s="110"/>
      <c r="AVE28" s="110"/>
      <c r="AVF28" s="110"/>
      <c r="AVG28" s="110"/>
      <c r="AVH28" s="110"/>
      <c r="AVI28" s="110"/>
      <c r="AVJ28" s="110"/>
      <c r="AVK28" s="110"/>
      <c r="AVL28" s="110"/>
      <c r="AVM28" s="110"/>
      <c r="AVN28" s="110"/>
      <c r="AVO28" s="110"/>
      <c r="AVP28" s="110"/>
      <c r="AVQ28" s="110"/>
      <c r="AVR28" s="110"/>
      <c r="AVS28" s="110"/>
      <c r="AVT28" s="110"/>
      <c r="AVU28" s="110"/>
      <c r="AVV28" s="110"/>
      <c r="AVW28" s="110"/>
      <c r="AVX28" s="110"/>
      <c r="AVY28" s="110"/>
      <c r="AVZ28" s="110"/>
      <c r="AWA28" s="110"/>
      <c r="AWB28" s="110"/>
      <c r="AWC28" s="110"/>
      <c r="AWD28" s="110"/>
      <c r="AWE28" s="110"/>
      <c r="AWF28" s="110"/>
      <c r="AWG28" s="110"/>
      <c r="AWH28" s="110"/>
      <c r="AWI28" s="110"/>
      <c r="AWJ28" s="110"/>
      <c r="AWK28" s="110"/>
      <c r="AWL28" s="110"/>
      <c r="AWM28" s="110"/>
      <c r="AWN28" s="110"/>
      <c r="AWO28" s="110"/>
      <c r="AWP28" s="110"/>
      <c r="AWQ28" s="110"/>
      <c r="AWR28" s="110"/>
      <c r="AWS28" s="110"/>
      <c r="AWT28" s="110"/>
      <c r="AWU28" s="110"/>
      <c r="AWV28" s="110"/>
      <c r="AWW28" s="110"/>
      <c r="AWX28" s="110"/>
      <c r="AWY28" s="110"/>
      <c r="AWZ28" s="110"/>
      <c r="AXA28" s="110"/>
      <c r="AXB28" s="110"/>
      <c r="AXC28" s="110"/>
      <c r="AXD28" s="110"/>
      <c r="AXE28" s="110"/>
      <c r="AXF28" s="110"/>
      <c r="AXG28" s="110"/>
      <c r="AXH28" s="110"/>
      <c r="AXI28" s="110"/>
      <c r="AXJ28" s="110"/>
      <c r="AXK28" s="110"/>
      <c r="AXL28" s="110"/>
      <c r="AXM28" s="110"/>
      <c r="AXN28" s="110"/>
      <c r="AXO28" s="110"/>
      <c r="AXP28" s="110"/>
      <c r="AXQ28" s="110"/>
      <c r="AXR28" s="110"/>
      <c r="AXS28" s="110"/>
      <c r="AXT28" s="110"/>
      <c r="AXU28" s="110"/>
      <c r="AXV28" s="110"/>
      <c r="AXW28" s="110"/>
      <c r="AXX28" s="110"/>
      <c r="AXY28" s="110"/>
      <c r="AXZ28" s="110"/>
      <c r="AYA28" s="110"/>
      <c r="AYB28" s="110"/>
      <c r="AYC28" s="110"/>
      <c r="AYD28" s="110"/>
      <c r="AYE28" s="110"/>
      <c r="AYF28" s="110"/>
      <c r="AYG28" s="110"/>
      <c r="AYH28" s="110"/>
      <c r="AYI28" s="110"/>
      <c r="AYJ28" s="110"/>
      <c r="AYK28" s="110"/>
      <c r="AYL28" s="110"/>
      <c r="AYM28" s="110"/>
      <c r="AYN28" s="110"/>
      <c r="AYO28" s="110"/>
      <c r="AYP28" s="110"/>
      <c r="AYQ28" s="110"/>
      <c r="AYR28" s="110"/>
      <c r="AYS28" s="110"/>
      <c r="AYT28" s="110"/>
      <c r="AYU28" s="110"/>
      <c r="AYV28" s="110"/>
      <c r="AYW28" s="110"/>
      <c r="AYX28" s="110"/>
      <c r="AYY28" s="110"/>
      <c r="AYZ28" s="110"/>
      <c r="AZA28" s="110"/>
      <c r="AZB28" s="110"/>
      <c r="AZC28" s="110"/>
      <c r="AZD28" s="110"/>
      <c r="AZE28" s="110"/>
      <c r="AZF28" s="110"/>
      <c r="AZG28" s="110"/>
      <c r="AZH28" s="110"/>
      <c r="AZI28" s="110"/>
      <c r="AZJ28" s="110"/>
      <c r="AZK28" s="110"/>
      <c r="AZL28" s="110"/>
      <c r="AZM28" s="110"/>
      <c r="AZN28" s="110"/>
      <c r="AZO28" s="110"/>
      <c r="AZP28" s="110"/>
      <c r="AZQ28" s="110"/>
      <c r="AZR28" s="110"/>
      <c r="AZS28" s="110"/>
      <c r="AZT28" s="110"/>
      <c r="AZU28" s="110"/>
      <c r="AZV28" s="110"/>
      <c r="AZW28" s="110"/>
      <c r="AZX28" s="110"/>
      <c r="AZY28" s="110"/>
      <c r="AZZ28" s="110"/>
      <c r="BAA28" s="110"/>
      <c r="BAB28" s="110"/>
      <c r="BAC28" s="110"/>
      <c r="BAD28" s="110"/>
      <c r="BAE28" s="110"/>
      <c r="BAF28" s="110"/>
      <c r="BAG28" s="110"/>
      <c r="BAH28" s="110"/>
      <c r="BAI28" s="110"/>
      <c r="BAJ28" s="110"/>
      <c r="BAK28" s="110"/>
      <c r="BAL28" s="110"/>
      <c r="BAM28" s="110"/>
      <c r="BAN28" s="110"/>
      <c r="BAO28" s="110"/>
      <c r="BAP28" s="110"/>
      <c r="BAQ28" s="110"/>
      <c r="BAR28" s="110"/>
      <c r="BAS28" s="110"/>
      <c r="BAT28" s="110"/>
      <c r="BAU28" s="110"/>
      <c r="BAV28" s="110"/>
      <c r="BAW28" s="110"/>
      <c r="BAX28" s="110"/>
      <c r="BAY28" s="110"/>
      <c r="BAZ28" s="110"/>
      <c r="BBA28" s="110"/>
      <c r="BBB28" s="110"/>
      <c r="BBC28" s="110"/>
      <c r="BBD28" s="110"/>
      <c r="BBE28" s="110"/>
      <c r="BBF28" s="110"/>
      <c r="BBG28" s="110"/>
      <c r="BBH28" s="110"/>
      <c r="BBI28" s="110"/>
      <c r="BBJ28" s="110"/>
      <c r="BBK28" s="110"/>
      <c r="BBL28" s="110"/>
      <c r="BBM28" s="110"/>
      <c r="BBN28" s="110"/>
      <c r="BBO28" s="110"/>
      <c r="BBP28" s="110"/>
      <c r="BBQ28" s="110"/>
      <c r="BBR28" s="110"/>
      <c r="BBS28" s="110"/>
      <c r="BBT28" s="110"/>
      <c r="BBU28" s="110"/>
      <c r="BBV28" s="110"/>
      <c r="BBW28" s="110"/>
      <c r="BBX28" s="110"/>
      <c r="BBY28" s="110"/>
      <c r="BBZ28" s="110"/>
      <c r="BCA28" s="110"/>
      <c r="BCB28" s="110"/>
      <c r="BCC28" s="110"/>
      <c r="BCD28" s="110"/>
      <c r="BCE28" s="110"/>
      <c r="BCF28" s="110"/>
      <c r="BCG28" s="110"/>
      <c r="BCH28" s="110"/>
      <c r="BCI28" s="110"/>
      <c r="BCJ28" s="110"/>
      <c r="BCK28" s="110"/>
      <c r="BCL28" s="110"/>
      <c r="BCM28" s="110"/>
      <c r="BCN28" s="110"/>
      <c r="BCO28" s="110"/>
      <c r="BCP28" s="110"/>
      <c r="BCQ28" s="110"/>
      <c r="BCR28" s="110"/>
      <c r="BCS28" s="110"/>
      <c r="BCT28" s="110"/>
      <c r="BCU28" s="110"/>
      <c r="BCV28" s="110"/>
      <c r="BCW28" s="110"/>
      <c r="BCX28" s="110"/>
      <c r="BCY28" s="110"/>
      <c r="BCZ28" s="110"/>
      <c r="BDA28" s="110"/>
      <c r="BDB28" s="110"/>
      <c r="BDC28" s="110"/>
      <c r="BDD28" s="110"/>
      <c r="BDE28" s="110"/>
      <c r="BDF28" s="110"/>
      <c r="BDG28" s="110"/>
      <c r="BDH28" s="110"/>
      <c r="BDI28" s="110"/>
      <c r="BDJ28" s="110"/>
      <c r="BDK28" s="110"/>
      <c r="BDL28" s="110"/>
      <c r="BDM28" s="110"/>
      <c r="BDN28" s="110"/>
      <c r="BDO28" s="110"/>
      <c r="BDP28" s="110"/>
      <c r="BDQ28" s="110"/>
      <c r="BDR28" s="110"/>
      <c r="BDS28" s="110"/>
      <c r="BDT28" s="110"/>
      <c r="BDU28" s="110"/>
      <c r="BDV28" s="110"/>
      <c r="BDW28" s="110"/>
      <c r="BDX28" s="110"/>
      <c r="BDY28" s="110"/>
      <c r="BDZ28" s="110"/>
      <c r="BEA28" s="110"/>
      <c r="BEB28" s="110"/>
      <c r="BEC28" s="110"/>
      <c r="BED28" s="110"/>
      <c r="BEE28" s="110"/>
      <c r="BEF28" s="110"/>
      <c r="BEG28" s="110"/>
      <c r="BEH28" s="110"/>
      <c r="BEI28" s="110"/>
      <c r="BEJ28" s="110"/>
      <c r="BEK28" s="110"/>
      <c r="BEL28" s="110"/>
      <c r="BEM28" s="110"/>
      <c r="BEN28" s="110"/>
      <c r="BEO28" s="110"/>
      <c r="BEP28" s="110"/>
      <c r="BEQ28" s="110"/>
      <c r="BER28" s="110"/>
      <c r="BES28" s="110"/>
      <c r="BET28" s="110"/>
      <c r="BEU28" s="110"/>
      <c r="BEV28" s="110"/>
      <c r="BEW28" s="110"/>
      <c r="BEX28" s="110"/>
      <c r="BEY28" s="110"/>
      <c r="BEZ28" s="110"/>
      <c r="BFA28" s="110"/>
      <c r="BFB28" s="110"/>
      <c r="BFC28" s="110"/>
      <c r="BFD28" s="110"/>
      <c r="BFE28" s="110"/>
      <c r="BFF28" s="110"/>
      <c r="BFG28" s="110"/>
      <c r="BFH28" s="110"/>
      <c r="BFI28" s="110"/>
      <c r="BFJ28" s="110"/>
      <c r="BFK28" s="110"/>
      <c r="BFL28" s="110"/>
      <c r="BFM28" s="110"/>
      <c r="BFN28" s="110"/>
      <c r="BFO28" s="110"/>
      <c r="BFP28" s="110"/>
      <c r="BFQ28" s="110"/>
      <c r="BFR28" s="110"/>
      <c r="BFS28" s="110"/>
      <c r="BFT28" s="110"/>
      <c r="BFU28" s="110"/>
      <c r="BFV28" s="110"/>
      <c r="BFW28" s="110"/>
      <c r="BFX28" s="110"/>
      <c r="BFY28" s="110"/>
      <c r="BFZ28" s="110"/>
      <c r="BGA28" s="110"/>
      <c r="BGB28" s="110"/>
      <c r="BGC28" s="110"/>
      <c r="BGD28" s="110"/>
      <c r="BGE28" s="110"/>
      <c r="BGF28" s="110"/>
      <c r="BGG28" s="110"/>
      <c r="BGH28" s="110"/>
      <c r="BGI28" s="110"/>
      <c r="BGJ28" s="110"/>
      <c r="BGK28" s="110"/>
      <c r="BGL28" s="110"/>
      <c r="BGM28" s="110"/>
      <c r="BGN28" s="110"/>
      <c r="BGO28" s="110"/>
      <c r="BGP28" s="110"/>
      <c r="BGQ28" s="110"/>
      <c r="BGR28" s="110"/>
      <c r="BGS28" s="110"/>
      <c r="BGT28" s="110"/>
      <c r="BGU28" s="110"/>
      <c r="BGV28" s="110"/>
      <c r="BGW28" s="110"/>
      <c r="BGX28" s="110"/>
      <c r="BGY28" s="110"/>
      <c r="BGZ28" s="110"/>
      <c r="BHA28" s="110"/>
      <c r="BHB28" s="110"/>
      <c r="BHC28" s="110"/>
      <c r="BHD28" s="110"/>
      <c r="BHE28" s="110"/>
      <c r="BHF28" s="110"/>
      <c r="BHG28" s="110"/>
      <c r="BHH28" s="110"/>
      <c r="BHI28" s="110"/>
      <c r="BHJ28" s="110"/>
      <c r="BHK28" s="110"/>
      <c r="BHL28" s="110"/>
      <c r="BHM28" s="110"/>
      <c r="BHN28" s="110"/>
      <c r="BHO28" s="110"/>
      <c r="BHP28" s="110"/>
      <c r="BHQ28" s="110"/>
      <c r="BHR28" s="110"/>
      <c r="BHS28" s="110"/>
      <c r="BHT28" s="110"/>
      <c r="BHU28" s="110"/>
      <c r="BHV28" s="110"/>
      <c r="BHW28" s="110"/>
      <c r="BHX28" s="110"/>
      <c r="BHY28" s="110"/>
      <c r="BHZ28" s="110"/>
      <c r="BIA28" s="110"/>
      <c r="BIB28" s="110"/>
      <c r="BIC28" s="110"/>
      <c r="BID28" s="110"/>
      <c r="BIE28" s="110"/>
      <c r="BIF28" s="110"/>
      <c r="BIG28" s="110"/>
      <c r="BIH28" s="110"/>
      <c r="BII28" s="110"/>
      <c r="BIJ28" s="110"/>
      <c r="BIK28" s="110"/>
      <c r="BIL28" s="110"/>
      <c r="BIM28" s="110"/>
      <c r="BIN28" s="110"/>
      <c r="BIO28" s="110"/>
      <c r="BIP28" s="110"/>
      <c r="BIQ28" s="110"/>
      <c r="BIR28" s="110"/>
      <c r="BIS28" s="110"/>
      <c r="BIT28" s="110"/>
      <c r="BIU28" s="110"/>
      <c r="BIV28" s="110"/>
      <c r="BIW28" s="110"/>
      <c r="BIX28" s="110"/>
      <c r="BIY28" s="110"/>
      <c r="BIZ28" s="110"/>
      <c r="BJA28" s="110"/>
      <c r="BJB28" s="110"/>
      <c r="BJC28" s="110"/>
      <c r="BJD28" s="110"/>
      <c r="BJE28" s="110"/>
      <c r="BJF28" s="110"/>
      <c r="BJG28" s="110"/>
      <c r="BJH28" s="110"/>
      <c r="BJI28" s="110"/>
      <c r="BJJ28" s="110"/>
      <c r="BJK28" s="110"/>
      <c r="BJL28" s="110"/>
      <c r="BJM28" s="110"/>
      <c r="BJN28" s="110"/>
      <c r="BJO28" s="110"/>
      <c r="BJP28" s="110"/>
      <c r="BJQ28" s="110"/>
      <c r="BJR28" s="110"/>
      <c r="BJS28" s="110"/>
      <c r="BJT28" s="110"/>
      <c r="BJU28" s="110"/>
      <c r="BJV28" s="110"/>
      <c r="BJW28" s="110"/>
      <c r="BJX28" s="110"/>
      <c r="BJY28" s="110"/>
      <c r="BJZ28" s="110"/>
      <c r="BKA28" s="110"/>
      <c r="BKB28" s="110"/>
      <c r="BKC28" s="110"/>
      <c r="BKD28" s="110"/>
      <c r="BKE28" s="110"/>
      <c r="BKF28" s="110"/>
      <c r="BKG28" s="110"/>
      <c r="BKH28" s="110"/>
      <c r="BKI28" s="110"/>
      <c r="BKJ28" s="110"/>
      <c r="BKK28" s="110"/>
      <c r="BKL28" s="110"/>
      <c r="BKM28" s="110"/>
      <c r="BKN28" s="110"/>
      <c r="BKO28" s="110"/>
      <c r="BKP28" s="110"/>
      <c r="BKQ28" s="110"/>
      <c r="BKR28" s="110"/>
      <c r="BKS28" s="110"/>
      <c r="BKT28" s="110"/>
      <c r="BKU28" s="110"/>
      <c r="BKV28" s="110"/>
      <c r="BKW28" s="110"/>
      <c r="BKX28" s="110"/>
      <c r="BKY28" s="110"/>
      <c r="BKZ28" s="110"/>
      <c r="BLA28" s="110"/>
      <c r="BLB28" s="110"/>
      <c r="BLC28" s="110"/>
      <c r="BLD28" s="110"/>
      <c r="BLE28" s="110"/>
      <c r="BLF28" s="110"/>
      <c r="BLG28" s="110"/>
      <c r="BLH28" s="110"/>
      <c r="BLI28" s="110"/>
      <c r="BLJ28" s="110"/>
      <c r="BLK28" s="110"/>
      <c r="BLL28" s="110"/>
      <c r="BLM28" s="110"/>
      <c r="BLN28" s="110"/>
      <c r="BLO28" s="110"/>
      <c r="BLP28" s="110"/>
      <c r="BLQ28" s="110"/>
      <c r="BLR28" s="110"/>
      <c r="BLS28" s="110"/>
      <c r="BLT28" s="110"/>
      <c r="BLU28" s="110"/>
      <c r="BLV28" s="110"/>
      <c r="BLW28" s="110"/>
      <c r="BLX28" s="110"/>
      <c r="BLY28" s="110"/>
      <c r="BLZ28" s="110"/>
      <c r="BMA28" s="110"/>
      <c r="BMB28" s="110"/>
      <c r="BMC28" s="110"/>
      <c r="BMD28" s="110"/>
      <c r="BME28" s="110"/>
      <c r="BMF28" s="110"/>
      <c r="BMG28" s="110"/>
      <c r="BMH28" s="110"/>
      <c r="BMI28" s="110"/>
      <c r="BMJ28" s="110"/>
      <c r="BMK28" s="110"/>
      <c r="BML28" s="110"/>
      <c r="BMM28" s="110"/>
      <c r="BMN28" s="110"/>
      <c r="BMO28" s="110"/>
      <c r="BMP28" s="110"/>
      <c r="BMQ28" s="110"/>
      <c r="BMR28" s="110"/>
      <c r="BMS28" s="110"/>
      <c r="BMT28" s="110"/>
      <c r="BMU28" s="110"/>
      <c r="BMV28" s="110"/>
      <c r="BMW28" s="110"/>
      <c r="BMX28" s="110"/>
      <c r="BMY28" s="110"/>
      <c r="BMZ28" s="110"/>
      <c r="BNA28" s="110"/>
      <c r="BNB28" s="110"/>
      <c r="BNC28" s="110"/>
      <c r="BND28" s="110"/>
      <c r="BNE28" s="110"/>
      <c r="BNF28" s="110"/>
      <c r="BNG28" s="110"/>
      <c r="BNH28" s="110"/>
      <c r="BNI28" s="110"/>
      <c r="BNJ28" s="110"/>
      <c r="BNK28" s="110"/>
      <c r="BNL28" s="110"/>
      <c r="BNM28" s="110"/>
      <c r="BNN28" s="110"/>
      <c r="BNO28" s="110"/>
      <c r="BNP28" s="110"/>
      <c r="BNQ28" s="110"/>
      <c r="BNR28" s="110"/>
      <c r="BNS28" s="110"/>
      <c r="BNT28" s="110"/>
      <c r="BNU28" s="110"/>
      <c r="BNV28" s="110"/>
      <c r="BNW28" s="110"/>
      <c r="BNX28" s="110"/>
      <c r="BNY28" s="110"/>
      <c r="BNZ28" s="110"/>
      <c r="BOA28" s="110"/>
      <c r="BOB28" s="110"/>
      <c r="BOC28" s="110"/>
      <c r="BOD28" s="110"/>
      <c r="BOE28" s="110"/>
      <c r="BOF28" s="110"/>
      <c r="BOG28" s="110"/>
      <c r="BOH28" s="110"/>
      <c r="BOI28" s="110"/>
      <c r="BOJ28" s="110"/>
      <c r="BOK28" s="110"/>
      <c r="BOL28" s="110"/>
      <c r="BOM28" s="110"/>
      <c r="BON28" s="110"/>
      <c r="BOO28" s="110"/>
      <c r="BOP28" s="110"/>
      <c r="BOQ28" s="110"/>
      <c r="BOR28" s="110"/>
      <c r="BOS28" s="110"/>
      <c r="BOT28" s="110"/>
      <c r="BOU28" s="110"/>
      <c r="BOV28" s="110"/>
      <c r="BOW28" s="110"/>
      <c r="BOX28" s="110"/>
      <c r="BOY28" s="110"/>
      <c r="BOZ28" s="110"/>
      <c r="BPA28" s="110"/>
      <c r="BPB28" s="110"/>
      <c r="BPC28" s="110"/>
      <c r="BPD28" s="110"/>
      <c r="BPE28" s="110"/>
      <c r="BPF28" s="110"/>
      <c r="BPG28" s="110"/>
      <c r="BPH28" s="110"/>
      <c r="BPI28" s="110"/>
      <c r="BPJ28" s="110"/>
      <c r="BPK28" s="110"/>
      <c r="BPL28" s="110"/>
      <c r="BPM28" s="110"/>
      <c r="BPN28" s="110"/>
      <c r="BPO28" s="110"/>
      <c r="BPP28" s="110"/>
      <c r="BPQ28" s="110"/>
      <c r="BPR28" s="110"/>
      <c r="BPS28" s="110"/>
      <c r="BPT28" s="110"/>
      <c r="BPU28" s="110"/>
      <c r="BPV28" s="110"/>
      <c r="BPW28" s="110"/>
      <c r="BPX28" s="110"/>
      <c r="BPY28" s="110"/>
      <c r="BPZ28" s="110"/>
      <c r="BQA28" s="110"/>
      <c r="BQB28" s="110"/>
      <c r="BQC28" s="110"/>
      <c r="BQD28" s="110"/>
      <c r="BQE28" s="110"/>
      <c r="BQF28" s="110"/>
      <c r="BQG28" s="110"/>
      <c r="BQH28" s="110"/>
      <c r="BQI28" s="110"/>
      <c r="BQJ28" s="110"/>
      <c r="BQK28" s="110"/>
      <c r="BQL28" s="110"/>
      <c r="BQM28" s="110"/>
      <c r="BQN28" s="110"/>
      <c r="BQO28" s="110"/>
      <c r="BQP28" s="110"/>
      <c r="BQQ28" s="110"/>
      <c r="BQR28" s="110"/>
      <c r="BQS28" s="110"/>
      <c r="BQT28" s="110"/>
      <c r="BQU28" s="110"/>
      <c r="BQV28" s="110"/>
      <c r="BQW28" s="110"/>
      <c r="BQX28" s="110"/>
      <c r="BQY28" s="110"/>
      <c r="BQZ28" s="110"/>
      <c r="BRA28" s="110"/>
      <c r="BRB28" s="110"/>
      <c r="BRC28" s="110"/>
      <c r="BRD28" s="110"/>
      <c r="BRE28" s="110"/>
      <c r="BRF28" s="110"/>
      <c r="BRG28" s="110"/>
      <c r="BRH28" s="110"/>
      <c r="BRI28" s="110"/>
      <c r="BRJ28" s="110"/>
      <c r="BRK28" s="110"/>
      <c r="BRL28" s="110"/>
      <c r="BRM28" s="110"/>
      <c r="BRN28" s="110"/>
      <c r="BRO28" s="110"/>
      <c r="BRP28" s="110"/>
      <c r="BRQ28" s="110"/>
      <c r="BRR28" s="110"/>
      <c r="BRS28" s="110"/>
      <c r="BRT28" s="110"/>
      <c r="BRU28" s="110"/>
      <c r="BRV28" s="110"/>
      <c r="BRW28" s="110"/>
      <c r="BRX28" s="110"/>
      <c r="BRY28" s="110"/>
      <c r="BRZ28" s="110"/>
      <c r="BSA28" s="110"/>
      <c r="BSB28" s="110"/>
      <c r="BSC28" s="110"/>
      <c r="BSD28" s="110"/>
      <c r="BSE28" s="110"/>
      <c r="BSF28" s="110"/>
      <c r="BSG28" s="110"/>
      <c r="BSH28" s="110"/>
      <c r="BSI28" s="110"/>
      <c r="BSJ28" s="110"/>
      <c r="BSK28" s="110"/>
      <c r="BSL28" s="110"/>
      <c r="BSM28" s="110"/>
      <c r="BSN28" s="110"/>
      <c r="BSO28" s="110"/>
      <c r="BSP28" s="110"/>
      <c r="BSQ28" s="110"/>
      <c r="BSR28" s="110"/>
      <c r="BSS28" s="110"/>
      <c r="BST28" s="110"/>
      <c r="BSU28" s="110"/>
      <c r="BSV28" s="110"/>
      <c r="BSW28" s="110"/>
      <c r="BSX28" s="110"/>
      <c r="BSY28" s="110"/>
      <c r="BSZ28" s="110"/>
      <c r="BTA28" s="110"/>
      <c r="BTB28" s="110"/>
      <c r="BTC28" s="110"/>
      <c r="BTD28" s="110"/>
      <c r="BTE28" s="110"/>
      <c r="BTF28" s="110"/>
      <c r="BTG28" s="110"/>
      <c r="BTH28" s="110"/>
      <c r="BTI28" s="110"/>
      <c r="BTJ28" s="110"/>
      <c r="BTK28" s="110"/>
      <c r="BTL28" s="110"/>
      <c r="BTM28" s="110"/>
      <c r="BTN28" s="110"/>
      <c r="BTO28" s="110"/>
      <c r="BTP28" s="110"/>
      <c r="BTQ28" s="110"/>
      <c r="BTR28" s="110"/>
      <c r="BTS28" s="110"/>
      <c r="BTT28" s="110"/>
      <c r="BTU28" s="110"/>
      <c r="BTV28" s="110"/>
      <c r="BTW28" s="110"/>
      <c r="BTX28" s="110"/>
      <c r="BTY28" s="110"/>
      <c r="BTZ28" s="110"/>
      <c r="BUA28" s="110"/>
      <c r="BUB28" s="110"/>
      <c r="BUC28" s="110"/>
      <c r="BUD28" s="110"/>
      <c r="BUE28" s="110"/>
      <c r="BUF28" s="110"/>
      <c r="BUG28" s="110"/>
      <c r="BUH28" s="110"/>
      <c r="BUI28" s="110"/>
      <c r="BUJ28" s="110"/>
      <c r="BUK28" s="110"/>
      <c r="BUL28" s="110"/>
      <c r="BUM28" s="110"/>
      <c r="BUN28" s="110"/>
      <c r="BUO28" s="110"/>
      <c r="BUP28" s="110"/>
      <c r="BUQ28" s="110"/>
      <c r="BUR28" s="110"/>
      <c r="BUS28" s="110"/>
      <c r="BUT28" s="110"/>
      <c r="BUU28" s="110"/>
      <c r="BUV28" s="110"/>
      <c r="BUW28" s="110"/>
      <c r="BUX28" s="110"/>
      <c r="BUY28" s="110"/>
      <c r="BUZ28" s="110"/>
      <c r="BVA28" s="110"/>
      <c r="BVB28" s="110"/>
      <c r="BVC28" s="110"/>
      <c r="BVD28" s="110"/>
      <c r="BVE28" s="110"/>
      <c r="BVF28" s="110"/>
      <c r="BVG28" s="110"/>
      <c r="BVH28" s="110"/>
      <c r="BVI28" s="110"/>
      <c r="BVJ28" s="110"/>
      <c r="BVK28" s="110"/>
      <c r="BVL28" s="110"/>
      <c r="BVM28" s="110"/>
      <c r="BVN28" s="110"/>
      <c r="BVO28" s="110"/>
      <c r="BVP28" s="110"/>
      <c r="BVQ28" s="110"/>
      <c r="BVR28" s="110"/>
      <c r="BVS28" s="110"/>
      <c r="BVT28" s="110"/>
      <c r="BVU28" s="110"/>
      <c r="BVV28" s="110"/>
      <c r="BVW28" s="110"/>
      <c r="BVX28" s="110"/>
      <c r="BVY28" s="110"/>
      <c r="BVZ28" s="110"/>
      <c r="BWA28" s="110"/>
      <c r="BWB28" s="110"/>
      <c r="BWC28" s="110"/>
      <c r="BWD28" s="110"/>
      <c r="BWE28" s="110"/>
      <c r="BWF28" s="110"/>
      <c r="BWG28" s="110"/>
      <c r="BWH28" s="110"/>
      <c r="BWI28" s="110"/>
      <c r="BWJ28" s="110"/>
      <c r="BWK28" s="110"/>
      <c r="BWL28" s="110"/>
      <c r="BWM28" s="110"/>
      <c r="BWN28" s="110"/>
      <c r="BWO28" s="110"/>
      <c r="BWP28" s="110"/>
      <c r="BWQ28" s="110"/>
      <c r="BWR28" s="110"/>
      <c r="BWS28" s="110"/>
      <c r="BWT28" s="110"/>
      <c r="BWU28" s="110"/>
      <c r="BWV28" s="110"/>
      <c r="BWW28" s="110"/>
      <c r="BWX28" s="110"/>
      <c r="BWY28" s="110"/>
      <c r="BWZ28" s="110"/>
      <c r="BXA28" s="110"/>
      <c r="BXB28" s="110"/>
      <c r="BXC28" s="110"/>
      <c r="BXD28" s="110"/>
      <c r="BXE28" s="110"/>
      <c r="BXF28" s="110"/>
      <c r="BXG28" s="110"/>
      <c r="BXH28" s="110"/>
      <c r="BXI28" s="110"/>
      <c r="BXJ28" s="110"/>
      <c r="BXK28" s="110"/>
      <c r="BXL28" s="110"/>
      <c r="BXM28" s="110"/>
      <c r="BXN28" s="110"/>
      <c r="BXO28" s="110"/>
      <c r="BXP28" s="110"/>
      <c r="BXQ28" s="110"/>
      <c r="BXR28" s="110"/>
      <c r="BXS28" s="110"/>
      <c r="BXT28" s="110"/>
      <c r="BXU28" s="110"/>
      <c r="BXV28" s="110"/>
      <c r="BXW28" s="110"/>
      <c r="BXX28" s="110"/>
      <c r="BXY28" s="110"/>
      <c r="BXZ28" s="110"/>
      <c r="BYA28" s="110"/>
      <c r="BYB28" s="110"/>
      <c r="BYC28" s="110"/>
      <c r="BYD28" s="110"/>
      <c r="BYE28" s="110"/>
      <c r="BYF28" s="110"/>
      <c r="BYG28" s="110"/>
      <c r="BYH28" s="110"/>
      <c r="BYI28" s="110"/>
      <c r="BYJ28" s="110"/>
      <c r="BYK28" s="110"/>
      <c r="BYL28" s="110"/>
      <c r="BYM28" s="110"/>
      <c r="BYN28" s="110"/>
      <c r="BYO28" s="110"/>
      <c r="BYP28" s="110"/>
      <c r="BYQ28" s="110"/>
      <c r="BYR28" s="110"/>
      <c r="BYS28" s="110"/>
      <c r="BYT28" s="110"/>
      <c r="BYU28" s="110"/>
      <c r="BYV28" s="110"/>
      <c r="BYW28" s="110"/>
      <c r="BYX28" s="110"/>
      <c r="BYY28" s="110"/>
      <c r="BYZ28" s="110"/>
      <c r="BZA28" s="110"/>
      <c r="BZB28" s="110"/>
      <c r="BZC28" s="110"/>
      <c r="BZD28" s="110"/>
      <c r="BZE28" s="110"/>
      <c r="BZF28" s="110"/>
      <c r="BZG28" s="110"/>
      <c r="BZH28" s="110"/>
      <c r="BZI28" s="110"/>
      <c r="BZJ28" s="110"/>
      <c r="BZK28" s="110"/>
      <c r="BZL28" s="110"/>
      <c r="BZM28" s="110"/>
      <c r="BZN28" s="110"/>
      <c r="BZO28" s="110"/>
      <c r="BZP28" s="110"/>
      <c r="BZQ28" s="110"/>
      <c r="BZR28" s="110"/>
      <c r="BZS28" s="110"/>
      <c r="BZT28" s="110"/>
      <c r="BZU28" s="110"/>
      <c r="BZV28" s="110"/>
      <c r="BZW28" s="110"/>
      <c r="BZX28" s="110"/>
      <c r="BZY28" s="110"/>
      <c r="BZZ28" s="110"/>
      <c r="CAA28" s="110"/>
      <c r="CAB28" s="110"/>
      <c r="CAC28" s="110"/>
      <c r="CAD28" s="110"/>
      <c r="CAE28" s="110"/>
      <c r="CAF28" s="110"/>
      <c r="CAG28" s="110"/>
      <c r="CAH28" s="110"/>
      <c r="CAI28" s="110"/>
      <c r="CAJ28" s="110"/>
      <c r="CAK28" s="110"/>
      <c r="CAL28" s="110"/>
      <c r="CAM28" s="110"/>
      <c r="CAN28" s="110"/>
      <c r="CAO28" s="110"/>
      <c r="CAP28" s="110"/>
      <c r="CAQ28" s="110"/>
      <c r="CAR28" s="110"/>
      <c r="CAS28" s="110"/>
      <c r="CAT28" s="110"/>
      <c r="CAU28" s="110"/>
      <c r="CAV28" s="110"/>
      <c r="CAW28" s="110"/>
      <c r="CAX28" s="110"/>
      <c r="CAY28" s="110"/>
      <c r="CAZ28" s="110"/>
      <c r="CBA28" s="110"/>
      <c r="CBB28" s="110"/>
      <c r="CBC28" s="110"/>
      <c r="CBD28" s="110"/>
      <c r="CBE28" s="110"/>
      <c r="CBF28" s="110"/>
      <c r="CBG28" s="110"/>
      <c r="CBH28" s="110"/>
      <c r="CBI28" s="110"/>
      <c r="CBJ28" s="110"/>
      <c r="CBK28" s="110"/>
      <c r="CBL28" s="110"/>
      <c r="CBM28" s="110"/>
      <c r="CBN28" s="110"/>
      <c r="CBO28" s="110"/>
      <c r="CBP28" s="110"/>
      <c r="CBQ28" s="110"/>
      <c r="CBR28" s="110"/>
      <c r="CBS28" s="110"/>
      <c r="CBT28" s="110"/>
      <c r="CBU28" s="110"/>
      <c r="CBV28" s="110"/>
      <c r="CBW28" s="110"/>
      <c r="CBX28" s="110"/>
      <c r="CBY28" s="110"/>
      <c r="CBZ28" s="110"/>
      <c r="CCA28" s="110"/>
      <c r="CCB28" s="110"/>
      <c r="CCC28" s="110"/>
      <c r="CCD28" s="110"/>
      <c r="CCE28" s="110"/>
      <c r="CCF28" s="110"/>
      <c r="CCG28" s="110"/>
      <c r="CCH28" s="110"/>
      <c r="CCI28" s="110"/>
      <c r="CCJ28" s="110"/>
      <c r="CCK28" s="110"/>
      <c r="CCL28" s="110"/>
      <c r="CCM28" s="110"/>
      <c r="CCN28" s="110"/>
      <c r="CCO28" s="110"/>
      <c r="CCP28" s="110"/>
      <c r="CCQ28" s="110"/>
      <c r="CCR28" s="110"/>
      <c r="CCS28" s="110"/>
      <c r="CCT28" s="110"/>
      <c r="CCU28" s="110"/>
      <c r="CCV28" s="110"/>
      <c r="CCW28" s="110"/>
      <c r="CCX28" s="110"/>
      <c r="CCY28" s="110"/>
      <c r="CCZ28" s="110"/>
      <c r="CDA28" s="110"/>
      <c r="CDB28" s="110"/>
      <c r="CDC28" s="110"/>
      <c r="CDD28" s="110"/>
      <c r="CDE28" s="110"/>
      <c r="CDF28" s="110"/>
      <c r="CDG28" s="110"/>
      <c r="CDH28" s="110"/>
      <c r="CDI28" s="110"/>
      <c r="CDJ28" s="110"/>
      <c r="CDK28" s="110"/>
      <c r="CDL28" s="110"/>
      <c r="CDM28" s="110"/>
      <c r="CDN28" s="110"/>
      <c r="CDO28" s="110"/>
      <c r="CDP28" s="110"/>
      <c r="CDQ28" s="110"/>
      <c r="CDR28" s="110"/>
      <c r="CDS28" s="110"/>
      <c r="CDT28" s="110"/>
      <c r="CDU28" s="110"/>
      <c r="CDV28" s="110"/>
      <c r="CDW28" s="110"/>
      <c r="CDX28" s="110"/>
      <c r="CDY28" s="110"/>
      <c r="CDZ28" s="110"/>
      <c r="CEA28" s="110"/>
      <c r="CEB28" s="110"/>
      <c r="CEC28" s="110"/>
      <c r="CED28" s="110"/>
      <c r="CEE28" s="110"/>
      <c r="CEF28" s="110"/>
      <c r="CEG28" s="110"/>
      <c r="CEH28" s="110"/>
      <c r="CEI28" s="110"/>
      <c r="CEJ28" s="110"/>
      <c r="CEK28" s="110"/>
      <c r="CEL28" s="110"/>
      <c r="CEM28" s="110"/>
      <c r="CEN28" s="110"/>
      <c r="CEO28" s="110"/>
      <c r="CEP28" s="110"/>
      <c r="CEQ28" s="110"/>
      <c r="CER28" s="110"/>
      <c r="CES28" s="110"/>
      <c r="CET28" s="110"/>
      <c r="CEU28" s="110"/>
      <c r="CEV28" s="110"/>
      <c r="CEW28" s="110"/>
      <c r="CEX28" s="110"/>
      <c r="CEY28" s="110"/>
      <c r="CEZ28" s="110"/>
      <c r="CFA28" s="110"/>
      <c r="CFB28" s="110"/>
      <c r="CFC28" s="110"/>
      <c r="CFD28" s="110"/>
      <c r="CFE28" s="110"/>
      <c r="CFF28" s="110"/>
      <c r="CFG28" s="110"/>
      <c r="CFH28" s="110"/>
      <c r="CFI28" s="110"/>
      <c r="CFJ28" s="110"/>
      <c r="CFK28" s="110"/>
      <c r="CFL28" s="110"/>
      <c r="CFM28" s="110"/>
      <c r="CFN28" s="110"/>
      <c r="CFO28" s="110"/>
      <c r="CFP28" s="110"/>
      <c r="CFQ28" s="110"/>
      <c r="CFR28" s="110"/>
      <c r="CFS28" s="110"/>
      <c r="CFT28" s="110"/>
      <c r="CFU28" s="110"/>
      <c r="CFV28" s="110"/>
      <c r="CFW28" s="110"/>
      <c r="CFX28" s="110"/>
      <c r="CFY28" s="110"/>
      <c r="CFZ28" s="110"/>
      <c r="CGA28" s="110"/>
      <c r="CGB28" s="110"/>
      <c r="CGC28" s="110"/>
      <c r="CGD28" s="110"/>
      <c r="CGE28" s="110"/>
      <c r="CGF28" s="110"/>
      <c r="CGG28" s="110"/>
      <c r="CGH28" s="110"/>
      <c r="CGI28" s="110"/>
      <c r="CGJ28" s="110"/>
      <c r="CGK28" s="110"/>
      <c r="CGL28" s="110"/>
      <c r="CGM28" s="110"/>
      <c r="CGN28" s="110"/>
      <c r="CGO28" s="110"/>
      <c r="CGP28" s="110"/>
      <c r="CGQ28" s="110"/>
      <c r="CGR28" s="110"/>
      <c r="CGS28" s="110"/>
      <c r="CGT28" s="110"/>
      <c r="CGU28" s="110"/>
      <c r="CGV28" s="110"/>
      <c r="CGW28" s="110"/>
      <c r="CGX28" s="110"/>
      <c r="CGY28" s="110"/>
      <c r="CGZ28" s="110"/>
      <c r="CHA28" s="110"/>
      <c r="CHB28" s="110"/>
      <c r="CHC28" s="110"/>
      <c r="CHD28" s="110"/>
      <c r="CHE28" s="110"/>
      <c r="CHF28" s="110"/>
      <c r="CHG28" s="110"/>
      <c r="CHH28" s="110"/>
      <c r="CHI28" s="110"/>
      <c r="CHJ28" s="110"/>
      <c r="CHK28" s="110"/>
      <c r="CHL28" s="110"/>
      <c r="CHM28" s="110"/>
      <c r="CHN28" s="110"/>
      <c r="CHO28" s="110"/>
      <c r="CHP28" s="110"/>
      <c r="CHQ28" s="110"/>
      <c r="CHR28" s="110"/>
      <c r="CHS28" s="110"/>
      <c r="CHT28" s="110"/>
      <c r="CHU28" s="110"/>
      <c r="CHV28" s="110"/>
      <c r="CHW28" s="110"/>
      <c r="CHX28" s="110"/>
      <c r="CHY28" s="110"/>
      <c r="CHZ28" s="110"/>
      <c r="CIA28" s="110"/>
      <c r="CIB28" s="110"/>
      <c r="CIC28" s="110"/>
      <c r="CID28" s="110"/>
      <c r="CIE28" s="110"/>
      <c r="CIF28" s="110"/>
      <c r="CIG28" s="110"/>
      <c r="CIH28" s="110"/>
      <c r="CII28" s="110"/>
      <c r="CIJ28" s="110"/>
      <c r="CIK28" s="110"/>
      <c r="CIL28" s="110"/>
      <c r="CIM28" s="110"/>
      <c r="CIN28" s="110"/>
      <c r="CIO28" s="110"/>
      <c r="CIP28" s="110"/>
      <c r="CIQ28" s="110"/>
      <c r="CIR28" s="110"/>
      <c r="CIS28" s="110"/>
      <c r="CIT28" s="110"/>
      <c r="CIU28" s="110"/>
      <c r="CIV28" s="110"/>
      <c r="CIW28" s="110"/>
      <c r="CIX28" s="110"/>
      <c r="CIY28" s="110"/>
      <c r="CIZ28" s="110"/>
      <c r="CJA28" s="110"/>
      <c r="CJB28" s="110"/>
      <c r="CJC28" s="110"/>
      <c r="CJD28" s="110"/>
      <c r="CJE28" s="110"/>
      <c r="CJF28" s="110"/>
      <c r="CJG28" s="110"/>
      <c r="CJH28" s="110"/>
      <c r="CJI28" s="110"/>
      <c r="CJJ28" s="110"/>
      <c r="CJK28" s="110"/>
      <c r="CJL28" s="110"/>
      <c r="CJM28" s="110"/>
      <c r="CJN28" s="110"/>
      <c r="CJO28" s="110"/>
      <c r="CJP28" s="110"/>
      <c r="CJQ28" s="110"/>
      <c r="CJR28" s="110"/>
      <c r="CJS28" s="110"/>
      <c r="CJT28" s="110"/>
      <c r="CJU28" s="110"/>
      <c r="CJV28" s="110"/>
      <c r="CJW28" s="110"/>
      <c r="CJX28" s="110"/>
      <c r="CJY28" s="110"/>
      <c r="CJZ28" s="110"/>
      <c r="CKA28" s="110"/>
      <c r="CKB28" s="110"/>
      <c r="CKC28" s="110"/>
      <c r="CKD28" s="110"/>
      <c r="CKE28" s="110"/>
      <c r="CKF28" s="110"/>
      <c r="CKG28" s="110"/>
      <c r="CKH28" s="110"/>
      <c r="CKI28" s="110"/>
      <c r="CKJ28" s="110"/>
      <c r="CKK28" s="110"/>
      <c r="CKL28" s="110"/>
      <c r="CKM28" s="110"/>
      <c r="CKN28" s="110"/>
      <c r="CKO28" s="110"/>
      <c r="CKP28" s="110"/>
      <c r="CKQ28" s="110"/>
      <c r="CKR28" s="110"/>
      <c r="CKS28" s="110"/>
      <c r="CKT28" s="110"/>
      <c r="CKU28" s="110"/>
      <c r="CKV28" s="110"/>
      <c r="CKW28" s="110"/>
      <c r="CKX28" s="110"/>
      <c r="CKY28" s="110"/>
      <c r="CKZ28" s="110"/>
      <c r="CLA28" s="110"/>
      <c r="CLB28" s="110"/>
      <c r="CLC28" s="110"/>
      <c r="CLD28" s="110"/>
      <c r="CLE28" s="110"/>
      <c r="CLF28" s="110"/>
      <c r="CLG28" s="110"/>
      <c r="CLH28" s="110"/>
      <c r="CLI28" s="110"/>
      <c r="CLJ28" s="110"/>
      <c r="CLK28" s="110"/>
      <c r="CLL28" s="110"/>
      <c r="CLM28" s="110"/>
      <c r="CLN28" s="110"/>
      <c r="CLO28" s="110"/>
      <c r="CLP28" s="110"/>
      <c r="CLQ28" s="110"/>
      <c r="CLR28" s="110"/>
      <c r="CLS28" s="110"/>
      <c r="CLT28" s="110"/>
      <c r="CLU28" s="110"/>
      <c r="CLV28" s="110"/>
      <c r="CLW28" s="110"/>
      <c r="CLX28" s="110"/>
      <c r="CLY28" s="110"/>
      <c r="CLZ28" s="110"/>
      <c r="CMA28" s="110"/>
      <c r="CMB28" s="110"/>
      <c r="CMC28" s="110"/>
      <c r="CMD28" s="110"/>
      <c r="CME28" s="110"/>
      <c r="CMF28" s="110"/>
      <c r="CMG28" s="110"/>
      <c r="CMH28" s="110"/>
      <c r="CMI28" s="110"/>
      <c r="CMJ28" s="110"/>
      <c r="CMK28" s="110"/>
      <c r="CML28" s="110"/>
      <c r="CMM28" s="110"/>
      <c r="CMN28" s="110"/>
      <c r="CMO28" s="110"/>
      <c r="CMP28" s="110"/>
      <c r="CMQ28" s="110"/>
      <c r="CMR28" s="110"/>
      <c r="CMS28" s="110"/>
      <c r="CMT28" s="110"/>
      <c r="CMU28" s="110"/>
      <c r="CMV28" s="110"/>
      <c r="CMW28" s="110"/>
      <c r="CMX28" s="110"/>
      <c r="CMY28" s="110"/>
      <c r="CMZ28" s="110"/>
      <c r="CNA28" s="110"/>
      <c r="CNB28" s="110"/>
      <c r="CNC28" s="110"/>
      <c r="CND28" s="110"/>
      <c r="CNE28" s="110"/>
      <c r="CNF28" s="110"/>
      <c r="CNG28" s="110"/>
      <c r="CNH28" s="110"/>
      <c r="CNI28" s="110"/>
      <c r="CNJ28" s="110"/>
      <c r="CNK28" s="110"/>
      <c r="CNL28" s="110"/>
      <c r="CNM28" s="110"/>
      <c r="CNN28" s="110"/>
      <c r="CNO28" s="110"/>
      <c r="CNP28" s="110"/>
      <c r="CNQ28" s="110"/>
      <c r="CNR28" s="110"/>
      <c r="CNS28" s="110"/>
      <c r="CNT28" s="110"/>
      <c r="CNU28" s="110"/>
      <c r="CNV28" s="110"/>
      <c r="CNW28" s="110"/>
      <c r="CNX28" s="110"/>
      <c r="CNY28" s="110"/>
      <c r="CNZ28" s="110"/>
      <c r="COA28" s="110"/>
      <c r="COB28" s="110"/>
      <c r="COC28" s="110"/>
      <c r="COD28" s="110"/>
      <c r="COE28" s="110"/>
      <c r="COF28" s="110"/>
      <c r="COG28" s="110"/>
      <c r="COH28" s="110"/>
      <c r="COI28" s="110"/>
      <c r="COJ28" s="110"/>
      <c r="COK28" s="110"/>
      <c r="COL28" s="110"/>
      <c r="COM28" s="110"/>
      <c r="CON28" s="110"/>
      <c r="COO28" s="110"/>
      <c r="COP28" s="110"/>
      <c r="COQ28" s="110"/>
      <c r="COR28" s="110"/>
      <c r="COS28" s="110"/>
      <c r="COT28" s="110"/>
      <c r="COU28" s="110"/>
      <c r="COV28" s="110"/>
      <c r="COW28" s="110"/>
      <c r="COX28" s="110"/>
      <c r="COY28" s="110"/>
      <c r="COZ28" s="110"/>
      <c r="CPA28" s="110"/>
      <c r="CPB28" s="110"/>
      <c r="CPC28" s="110"/>
      <c r="CPD28" s="110"/>
      <c r="CPE28" s="110"/>
      <c r="CPF28" s="110"/>
      <c r="CPG28" s="110"/>
      <c r="CPH28" s="110"/>
      <c r="CPI28" s="110"/>
      <c r="CPJ28" s="110"/>
      <c r="CPK28" s="110"/>
      <c r="CPL28" s="110"/>
      <c r="CPM28" s="110"/>
      <c r="CPN28" s="110"/>
      <c r="CPO28" s="110"/>
      <c r="CPP28" s="110"/>
      <c r="CPQ28" s="110"/>
      <c r="CPR28" s="110"/>
      <c r="CPS28" s="110"/>
      <c r="CPT28" s="110"/>
      <c r="CPU28" s="110"/>
      <c r="CPV28" s="110"/>
      <c r="CPW28" s="110"/>
      <c r="CPX28" s="110"/>
      <c r="CPY28" s="110"/>
      <c r="CPZ28" s="110"/>
      <c r="CQA28" s="110"/>
      <c r="CQB28" s="110"/>
      <c r="CQC28" s="110"/>
      <c r="CQD28" s="110"/>
      <c r="CQE28" s="110"/>
      <c r="CQF28" s="110"/>
      <c r="CQG28" s="110"/>
      <c r="CQH28" s="110"/>
      <c r="CQI28" s="110"/>
      <c r="CQJ28" s="110"/>
      <c r="CQK28" s="110"/>
      <c r="CQL28" s="110"/>
      <c r="CQM28" s="110"/>
      <c r="CQN28" s="110"/>
      <c r="CQO28" s="110"/>
      <c r="CQP28" s="110"/>
      <c r="CQQ28" s="110"/>
      <c r="CQR28" s="110"/>
      <c r="CQS28" s="110"/>
      <c r="CQT28" s="110"/>
      <c r="CQU28" s="110"/>
      <c r="CQV28" s="110"/>
      <c r="CQW28" s="110"/>
      <c r="CQX28" s="110"/>
      <c r="CQY28" s="110"/>
      <c r="CQZ28" s="110"/>
      <c r="CRA28" s="110"/>
      <c r="CRB28" s="110"/>
      <c r="CRC28" s="110"/>
      <c r="CRD28" s="110"/>
      <c r="CRE28" s="110"/>
      <c r="CRF28" s="110"/>
      <c r="CRG28" s="110"/>
      <c r="CRH28" s="110"/>
      <c r="CRI28" s="110"/>
      <c r="CRJ28" s="110"/>
      <c r="CRK28" s="110"/>
      <c r="CRL28" s="110"/>
      <c r="CRM28" s="110"/>
      <c r="CRN28" s="110"/>
      <c r="CRO28" s="110"/>
      <c r="CRP28" s="110"/>
      <c r="CRQ28" s="110"/>
      <c r="CRR28" s="110"/>
      <c r="CRS28" s="110"/>
      <c r="CRT28" s="110"/>
      <c r="CRU28" s="110"/>
      <c r="CRV28" s="110"/>
      <c r="CRW28" s="110"/>
      <c r="CRX28" s="110"/>
      <c r="CRY28" s="110"/>
      <c r="CRZ28" s="110"/>
      <c r="CSA28" s="110"/>
      <c r="CSB28" s="110"/>
      <c r="CSC28" s="110"/>
      <c r="CSD28" s="110"/>
      <c r="CSE28" s="110"/>
      <c r="CSF28" s="110"/>
      <c r="CSG28" s="110"/>
      <c r="CSH28" s="110"/>
      <c r="CSI28" s="110"/>
      <c r="CSJ28" s="110"/>
      <c r="CSK28" s="110"/>
      <c r="CSL28" s="110"/>
      <c r="CSM28" s="110"/>
      <c r="CSN28" s="110"/>
      <c r="CSO28" s="110"/>
      <c r="CSP28" s="110"/>
      <c r="CSQ28" s="110"/>
      <c r="CSR28" s="110"/>
      <c r="CSS28" s="110"/>
      <c r="CST28" s="110"/>
      <c r="CSU28" s="110"/>
      <c r="CSV28" s="110"/>
      <c r="CSW28" s="110"/>
      <c r="CSX28" s="110"/>
      <c r="CSY28" s="110"/>
      <c r="CSZ28" s="110"/>
      <c r="CTA28" s="110"/>
      <c r="CTB28" s="110"/>
      <c r="CTC28" s="110"/>
      <c r="CTD28" s="110"/>
      <c r="CTE28" s="110"/>
      <c r="CTF28" s="110"/>
      <c r="CTG28" s="110"/>
      <c r="CTH28" s="110"/>
      <c r="CTI28" s="110"/>
      <c r="CTJ28" s="110"/>
      <c r="CTK28" s="110"/>
      <c r="CTL28" s="110"/>
      <c r="CTM28" s="110"/>
      <c r="CTN28" s="110"/>
      <c r="CTO28" s="110"/>
      <c r="CTP28" s="110"/>
      <c r="CTQ28" s="110"/>
      <c r="CTR28" s="110"/>
      <c r="CTS28" s="110"/>
      <c r="CTT28" s="110"/>
      <c r="CTU28" s="110"/>
      <c r="CTV28" s="110"/>
      <c r="CTW28" s="110"/>
      <c r="CTX28" s="110"/>
      <c r="CTY28" s="110"/>
      <c r="CTZ28" s="110"/>
      <c r="CUA28" s="110"/>
      <c r="CUB28" s="110"/>
      <c r="CUC28" s="110"/>
      <c r="CUD28" s="110"/>
      <c r="CUE28" s="110"/>
      <c r="CUF28" s="110"/>
      <c r="CUG28" s="110"/>
      <c r="CUH28" s="110"/>
      <c r="CUI28" s="110"/>
      <c r="CUJ28" s="110"/>
      <c r="CUK28" s="110"/>
      <c r="CUL28" s="110"/>
      <c r="CUM28" s="110"/>
      <c r="CUN28" s="110"/>
      <c r="CUO28" s="110"/>
      <c r="CUP28" s="110"/>
      <c r="CUQ28" s="110"/>
      <c r="CUR28" s="110"/>
      <c r="CUS28" s="110"/>
      <c r="CUT28" s="110"/>
      <c r="CUU28" s="110"/>
      <c r="CUV28" s="110"/>
      <c r="CUW28" s="110"/>
      <c r="CUX28" s="110"/>
      <c r="CUY28" s="110"/>
      <c r="CUZ28" s="110"/>
      <c r="CVA28" s="110"/>
      <c r="CVB28" s="110"/>
      <c r="CVC28" s="110"/>
      <c r="CVD28" s="110"/>
      <c r="CVE28" s="110"/>
      <c r="CVF28" s="110"/>
      <c r="CVG28" s="110"/>
      <c r="CVH28" s="110"/>
      <c r="CVI28" s="110"/>
      <c r="CVJ28" s="110"/>
      <c r="CVK28" s="110"/>
      <c r="CVL28" s="110"/>
      <c r="CVM28" s="110"/>
      <c r="CVN28" s="110"/>
      <c r="CVO28" s="110"/>
      <c r="CVP28" s="110"/>
      <c r="CVQ28" s="110"/>
      <c r="CVR28" s="110"/>
      <c r="CVS28" s="110"/>
      <c r="CVT28" s="110"/>
      <c r="CVU28" s="110"/>
      <c r="CVV28" s="110"/>
      <c r="CVW28" s="110"/>
      <c r="CVX28" s="110"/>
      <c r="CVY28" s="110"/>
      <c r="CVZ28" s="110"/>
      <c r="CWA28" s="110"/>
      <c r="CWB28" s="110"/>
      <c r="CWC28" s="110"/>
      <c r="CWD28" s="110"/>
      <c r="CWE28" s="110"/>
      <c r="CWF28" s="110"/>
      <c r="CWG28" s="110"/>
      <c r="CWH28" s="110"/>
      <c r="CWI28" s="110"/>
      <c r="CWJ28" s="110"/>
      <c r="CWK28" s="110"/>
      <c r="CWL28" s="110"/>
      <c r="CWM28" s="110"/>
      <c r="CWN28" s="110"/>
      <c r="CWO28" s="110"/>
      <c r="CWP28" s="110"/>
      <c r="CWQ28" s="110"/>
      <c r="CWR28" s="110"/>
      <c r="CWS28" s="110"/>
      <c r="CWT28" s="110"/>
      <c r="CWU28" s="110"/>
      <c r="CWV28" s="110"/>
      <c r="CWW28" s="110"/>
      <c r="CWX28" s="110"/>
      <c r="CWY28" s="110"/>
      <c r="CWZ28" s="110"/>
      <c r="CXA28" s="110"/>
      <c r="CXB28" s="110"/>
      <c r="CXC28" s="110"/>
      <c r="CXD28" s="110"/>
      <c r="CXE28" s="110"/>
      <c r="CXF28" s="110"/>
      <c r="CXG28" s="110"/>
      <c r="CXH28" s="110"/>
      <c r="CXI28" s="110"/>
      <c r="CXJ28" s="110"/>
      <c r="CXK28" s="110"/>
      <c r="CXL28" s="110"/>
      <c r="CXM28" s="110"/>
      <c r="CXN28" s="110"/>
      <c r="CXO28" s="110"/>
      <c r="CXP28" s="110"/>
      <c r="CXQ28" s="110"/>
      <c r="CXR28" s="110"/>
      <c r="CXS28" s="110"/>
      <c r="CXT28" s="110"/>
      <c r="CXU28" s="110"/>
      <c r="CXV28" s="110"/>
      <c r="CXW28" s="110"/>
      <c r="CXX28" s="110"/>
      <c r="CXY28" s="110"/>
      <c r="CXZ28" s="110"/>
      <c r="CYA28" s="110"/>
      <c r="CYB28" s="110"/>
      <c r="CYC28" s="110"/>
      <c r="CYD28" s="110"/>
      <c r="CYE28" s="110"/>
      <c r="CYF28" s="110"/>
      <c r="CYG28" s="110"/>
      <c r="CYH28" s="110"/>
      <c r="CYI28" s="110"/>
      <c r="CYJ28" s="110"/>
      <c r="CYK28" s="110"/>
      <c r="CYL28" s="110"/>
      <c r="CYM28" s="110"/>
      <c r="CYN28" s="110"/>
      <c r="CYO28" s="110"/>
      <c r="CYP28" s="110"/>
      <c r="CYQ28" s="110"/>
      <c r="CYR28" s="110"/>
      <c r="CYS28" s="110"/>
      <c r="CYT28" s="110"/>
      <c r="CYU28" s="110"/>
      <c r="CYV28" s="110"/>
      <c r="CYW28" s="110"/>
      <c r="CYX28" s="110"/>
      <c r="CYY28" s="110"/>
      <c r="CYZ28" s="110"/>
      <c r="CZA28" s="110"/>
      <c r="CZB28" s="110"/>
      <c r="CZC28" s="110"/>
      <c r="CZD28" s="110"/>
      <c r="CZE28" s="110"/>
      <c r="CZF28" s="110"/>
      <c r="CZG28" s="110"/>
      <c r="CZH28" s="110"/>
      <c r="CZI28" s="110"/>
      <c r="CZJ28" s="110"/>
      <c r="CZK28" s="110"/>
      <c r="CZL28" s="110"/>
      <c r="CZM28" s="110"/>
      <c r="CZN28" s="110"/>
      <c r="CZO28" s="110"/>
      <c r="CZP28" s="110"/>
      <c r="CZQ28" s="110"/>
      <c r="CZR28" s="110"/>
      <c r="CZS28" s="110"/>
      <c r="CZT28" s="110"/>
      <c r="CZU28" s="110"/>
      <c r="CZV28" s="110"/>
      <c r="CZW28" s="110"/>
      <c r="CZX28" s="110"/>
      <c r="CZY28" s="110"/>
      <c r="CZZ28" s="110"/>
      <c r="DAA28" s="110"/>
      <c r="DAB28" s="110"/>
      <c r="DAC28" s="110"/>
      <c r="DAD28" s="110"/>
      <c r="DAE28" s="110"/>
      <c r="DAF28" s="110"/>
      <c r="DAG28" s="110"/>
      <c r="DAH28" s="110"/>
      <c r="DAI28" s="110"/>
      <c r="DAJ28" s="110"/>
      <c r="DAK28" s="110"/>
      <c r="DAL28" s="110"/>
      <c r="DAM28" s="110"/>
      <c r="DAN28" s="110"/>
      <c r="DAO28" s="110"/>
      <c r="DAP28" s="110"/>
      <c r="DAQ28" s="110"/>
      <c r="DAR28" s="110"/>
      <c r="DAS28" s="110"/>
      <c r="DAT28" s="110"/>
      <c r="DAU28" s="110"/>
      <c r="DAV28" s="110"/>
      <c r="DAW28" s="110"/>
      <c r="DAX28" s="110"/>
      <c r="DAY28" s="110"/>
      <c r="DAZ28" s="110"/>
      <c r="DBA28" s="110"/>
      <c r="DBB28" s="110"/>
      <c r="DBC28" s="110"/>
      <c r="DBD28" s="110"/>
      <c r="DBE28" s="110"/>
      <c r="DBF28" s="110"/>
      <c r="DBG28" s="110"/>
      <c r="DBH28" s="110"/>
      <c r="DBI28" s="110"/>
      <c r="DBJ28" s="110"/>
      <c r="DBK28" s="110"/>
      <c r="DBL28" s="110"/>
      <c r="DBM28" s="110"/>
      <c r="DBN28" s="110"/>
      <c r="DBO28" s="110"/>
      <c r="DBP28" s="110"/>
      <c r="DBQ28" s="110"/>
      <c r="DBR28" s="110"/>
      <c r="DBS28" s="110"/>
      <c r="DBT28" s="110"/>
      <c r="DBU28" s="110"/>
      <c r="DBV28" s="110"/>
      <c r="DBW28" s="110"/>
      <c r="DBX28" s="110"/>
      <c r="DBY28" s="110"/>
      <c r="DBZ28" s="110"/>
      <c r="DCA28" s="110"/>
      <c r="DCB28" s="110"/>
      <c r="DCC28" s="110"/>
      <c r="DCD28" s="110"/>
      <c r="DCE28" s="110"/>
      <c r="DCF28" s="110"/>
      <c r="DCG28" s="110"/>
      <c r="DCH28" s="110"/>
      <c r="DCI28" s="110"/>
      <c r="DCJ28" s="110"/>
      <c r="DCK28" s="110"/>
      <c r="DCL28" s="110"/>
      <c r="DCM28" s="110"/>
      <c r="DCN28" s="110"/>
      <c r="DCO28" s="110"/>
      <c r="DCP28" s="110"/>
      <c r="DCQ28" s="110"/>
      <c r="DCR28" s="110"/>
      <c r="DCS28" s="110"/>
      <c r="DCT28" s="110"/>
      <c r="DCU28" s="110"/>
      <c r="DCV28" s="110"/>
      <c r="DCW28" s="110"/>
      <c r="DCX28" s="110"/>
      <c r="DCY28" s="110"/>
      <c r="DCZ28" s="110"/>
      <c r="DDA28" s="110"/>
      <c r="DDB28" s="110"/>
      <c r="DDC28" s="110"/>
      <c r="DDD28" s="110"/>
      <c r="DDE28" s="110"/>
      <c r="DDF28" s="110"/>
      <c r="DDG28" s="110"/>
      <c r="DDH28" s="110"/>
      <c r="DDI28" s="110"/>
      <c r="DDJ28" s="110"/>
      <c r="DDK28" s="110"/>
      <c r="DDL28" s="110"/>
      <c r="DDM28" s="110"/>
      <c r="DDN28" s="110"/>
      <c r="DDO28" s="110"/>
      <c r="DDP28" s="110"/>
      <c r="DDQ28" s="110"/>
      <c r="DDR28" s="110"/>
      <c r="DDS28" s="110"/>
      <c r="DDT28" s="110"/>
      <c r="DDU28" s="110"/>
      <c r="DDV28" s="110"/>
      <c r="DDW28" s="110"/>
      <c r="DDX28" s="110"/>
      <c r="DDY28" s="110"/>
      <c r="DDZ28" s="110"/>
      <c r="DEA28" s="110"/>
      <c r="DEB28" s="110"/>
      <c r="DEC28" s="110"/>
      <c r="DED28" s="110"/>
      <c r="DEE28" s="110"/>
      <c r="DEF28" s="110"/>
      <c r="DEG28" s="110"/>
      <c r="DEH28" s="110"/>
      <c r="DEI28" s="110"/>
      <c r="DEJ28" s="110"/>
      <c r="DEK28" s="110"/>
      <c r="DEL28" s="110"/>
      <c r="DEM28" s="110"/>
      <c r="DEN28" s="110"/>
      <c r="DEO28" s="110"/>
      <c r="DEP28" s="110"/>
      <c r="DEQ28" s="110"/>
      <c r="DER28" s="110"/>
      <c r="DES28" s="110"/>
      <c r="DET28" s="110"/>
      <c r="DEU28" s="110"/>
      <c r="DEV28" s="110"/>
      <c r="DEW28" s="110"/>
      <c r="DEX28" s="110"/>
      <c r="DEY28" s="110"/>
      <c r="DEZ28" s="110"/>
      <c r="DFA28" s="110"/>
      <c r="DFB28" s="110"/>
      <c r="DFC28" s="110"/>
      <c r="DFD28" s="110"/>
      <c r="DFE28" s="110"/>
      <c r="DFF28" s="110"/>
      <c r="DFG28" s="110"/>
      <c r="DFH28" s="110"/>
      <c r="DFI28" s="110"/>
      <c r="DFJ28" s="110"/>
      <c r="DFK28" s="110"/>
      <c r="DFL28" s="110"/>
      <c r="DFM28" s="110"/>
      <c r="DFN28" s="110"/>
      <c r="DFO28" s="110"/>
      <c r="DFP28" s="110"/>
      <c r="DFQ28" s="110"/>
      <c r="DFR28" s="110"/>
      <c r="DFS28" s="110"/>
      <c r="DFT28" s="110"/>
      <c r="DFU28" s="110"/>
      <c r="DFV28" s="110"/>
      <c r="DFW28" s="110"/>
      <c r="DFX28" s="110"/>
      <c r="DFY28" s="110"/>
      <c r="DFZ28" s="110"/>
      <c r="DGA28" s="110"/>
      <c r="DGB28" s="110"/>
      <c r="DGC28" s="110"/>
      <c r="DGD28" s="110"/>
      <c r="DGE28" s="110"/>
      <c r="DGF28" s="110"/>
      <c r="DGG28" s="110"/>
      <c r="DGH28" s="110"/>
      <c r="DGI28" s="110"/>
      <c r="DGJ28" s="110"/>
      <c r="DGK28" s="110"/>
      <c r="DGL28" s="110"/>
      <c r="DGM28" s="110"/>
      <c r="DGN28" s="110"/>
      <c r="DGO28" s="110"/>
      <c r="DGP28" s="110"/>
      <c r="DGQ28" s="110"/>
      <c r="DGR28" s="110"/>
      <c r="DGS28" s="110"/>
      <c r="DGT28" s="110"/>
      <c r="DGU28" s="110"/>
      <c r="DGV28" s="110"/>
      <c r="DGW28" s="110"/>
      <c r="DGX28" s="110"/>
      <c r="DGY28" s="110"/>
      <c r="DGZ28" s="110"/>
      <c r="DHA28" s="110"/>
      <c r="DHB28" s="110"/>
      <c r="DHC28" s="110"/>
      <c r="DHD28" s="110"/>
      <c r="DHE28" s="110"/>
      <c r="DHF28" s="110"/>
      <c r="DHG28" s="110"/>
      <c r="DHH28" s="110"/>
      <c r="DHI28" s="110"/>
      <c r="DHJ28" s="110"/>
      <c r="DHK28" s="110"/>
      <c r="DHL28" s="110"/>
      <c r="DHM28" s="110"/>
      <c r="DHN28" s="110"/>
      <c r="DHO28" s="110"/>
      <c r="DHP28" s="110"/>
      <c r="DHQ28" s="110"/>
      <c r="DHR28" s="110"/>
      <c r="DHS28" s="110"/>
      <c r="DHT28" s="110"/>
      <c r="DHU28" s="110"/>
      <c r="DHV28" s="110"/>
      <c r="DHW28" s="110"/>
      <c r="DHX28" s="110"/>
      <c r="DHY28" s="110"/>
      <c r="DHZ28" s="110"/>
      <c r="DIA28" s="110"/>
      <c r="DIB28" s="110"/>
      <c r="DIC28" s="110"/>
      <c r="DID28" s="110"/>
      <c r="DIE28" s="110"/>
      <c r="DIF28" s="110"/>
      <c r="DIG28" s="110"/>
      <c r="DIH28" s="110"/>
      <c r="DII28" s="110"/>
      <c r="DIJ28" s="110"/>
      <c r="DIK28" s="110"/>
      <c r="DIL28" s="110"/>
      <c r="DIM28" s="110"/>
      <c r="DIN28" s="110"/>
      <c r="DIO28" s="110"/>
      <c r="DIP28" s="110"/>
      <c r="DIQ28" s="110"/>
      <c r="DIR28" s="110"/>
      <c r="DIS28" s="110"/>
      <c r="DIT28" s="110"/>
      <c r="DIU28" s="110"/>
      <c r="DIV28" s="110"/>
      <c r="DIW28" s="110"/>
      <c r="DIX28" s="110"/>
      <c r="DIY28" s="110"/>
      <c r="DIZ28" s="110"/>
      <c r="DJA28" s="110"/>
      <c r="DJB28" s="110"/>
      <c r="DJC28" s="110"/>
      <c r="DJD28" s="110"/>
      <c r="DJE28" s="110"/>
      <c r="DJF28" s="110"/>
      <c r="DJG28" s="110"/>
      <c r="DJH28" s="110"/>
      <c r="DJI28" s="110"/>
      <c r="DJJ28" s="110"/>
      <c r="DJK28" s="110"/>
      <c r="DJL28" s="110"/>
      <c r="DJM28" s="110"/>
      <c r="DJN28" s="110"/>
      <c r="DJO28" s="110"/>
      <c r="DJP28" s="110"/>
      <c r="DJQ28" s="110"/>
      <c r="DJR28" s="110"/>
      <c r="DJS28" s="110"/>
      <c r="DJT28" s="110"/>
      <c r="DJU28" s="110"/>
      <c r="DJV28" s="110"/>
      <c r="DJW28" s="110"/>
      <c r="DJX28" s="110"/>
      <c r="DJY28" s="110"/>
      <c r="DJZ28" s="110"/>
      <c r="DKA28" s="110"/>
      <c r="DKB28" s="110"/>
      <c r="DKC28" s="110"/>
      <c r="DKD28" s="110"/>
      <c r="DKE28" s="110"/>
      <c r="DKF28" s="110"/>
      <c r="DKG28" s="110"/>
      <c r="DKH28" s="110"/>
      <c r="DKI28" s="110"/>
      <c r="DKJ28" s="110"/>
      <c r="DKK28" s="110"/>
      <c r="DKL28" s="110"/>
      <c r="DKM28" s="110"/>
      <c r="DKN28" s="110"/>
      <c r="DKO28" s="110"/>
      <c r="DKP28" s="110"/>
      <c r="DKQ28" s="110"/>
      <c r="DKR28" s="110"/>
      <c r="DKS28" s="110"/>
      <c r="DKT28" s="110"/>
      <c r="DKU28" s="110"/>
      <c r="DKV28" s="110"/>
      <c r="DKW28" s="110"/>
      <c r="DKX28" s="110"/>
      <c r="DKY28" s="110"/>
      <c r="DKZ28" s="110"/>
      <c r="DLA28" s="110"/>
      <c r="DLB28" s="110"/>
      <c r="DLC28" s="110"/>
      <c r="DLD28" s="110"/>
      <c r="DLE28" s="110"/>
      <c r="DLF28" s="110"/>
      <c r="DLG28" s="110"/>
      <c r="DLH28" s="110"/>
      <c r="DLI28" s="110"/>
      <c r="DLJ28" s="110"/>
      <c r="DLK28" s="110"/>
      <c r="DLL28" s="110"/>
      <c r="DLM28" s="110"/>
      <c r="DLN28" s="110"/>
      <c r="DLO28" s="110"/>
      <c r="DLP28" s="110"/>
      <c r="DLQ28" s="110"/>
      <c r="DLR28" s="110"/>
      <c r="DLS28" s="110"/>
      <c r="DLT28" s="110"/>
      <c r="DLU28" s="110"/>
      <c r="DLV28" s="110"/>
      <c r="DLW28" s="110"/>
      <c r="DLX28" s="110"/>
      <c r="DLY28" s="110"/>
      <c r="DLZ28" s="110"/>
      <c r="DMA28" s="110"/>
      <c r="DMB28" s="110"/>
      <c r="DMC28" s="110"/>
      <c r="DMD28" s="110"/>
      <c r="DME28" s="110"/>
      <c r="DMF28" s="110"/>
      <c r="DMG28" s="110"/>
      <c r="DMH28" s="110"/>
      <c r="DMI28" s="110"/>
      <c r="DMJ28" s="110"/>
      <c r="DMK28" s="110"/>
      <c r="DML28" s="110"/>
      <c r="DMM28" s="110"/>
      <c r="DMN28" s="110"/>
      <c r="DMO28" s="110"/>
      <c r="DMP28" s="110"/>
      <c r="DMQ28" s="110"/>
      <c r="DMR28" s="110"/>
      <c r="DMS28" s="110"/>
      <c r="DMT28" s="110"/>
      <c r="DMU28" s="110"/>
      <c r="DMV28" s="110"/>
      <c r="DMW28" s="110"/>
      <c r="DMX28" s="110"/>
      <c r="DMY28" s="110"/>
      <c r="DMZ28" s="110"/>
      <c r="DNA28" s="110"/>
      <c r="DNB28" s="110"/>
      <c r="DNC28" s="110"/>
      <c r="DND28" s="110"/>
      <c r="DNE28" s="110"/>
      <c r="DNF28" s="110"/>
      <c r="DNG28" s="110"/>
      <c r="DNH28" s="110"/>
      <c r="DNI28" s="110"/>
      <c r="DNJ28" s="110"/>
      <c r="DNK28" s="110"/>
      <c r="DNL28" s="110"/>
      <c r="DNM28" s="110"/>
      <c r="DNN28" s="110"/>
      <c r="DNO28" s="110"/>
      <c r="DNP28" s="110"/>
      <c r="DNQ28" s="110"/>
      <c r="DNR28" s="110"/>
      <c r="DNS28" s="110"/>
      <c r="DNT28" s="110"/>
      <c r="DNU28" s="110"/>
      <c r="DNV28" s="110"/>
      <c r="DNW28" s="110"/>
      <c r="DNX28" s="110"/>
      <c r="DNY28" s="110"/>
      <c r="DNZ28" s="110"/>
      <c r="DOA28" s="110"/>
      <c r="DOB28" s="110"/>
      <c r="DOC28" s="110"/>
      <c r="DOD28" s="110"/>
      <c r="DOE28" s="110"/>
      <c r="DOF28" s="110"/>
      <c r="DOG28" s="110"/>
      <c r="DOH28" s="110"/>
      <c r="DOI28" s="110"/>
      <c r="DOJ28" s="110"/>
      <c r="DOK28" s="110"/>
      <c r="DOL28" s="110"/>
      <c r="DOM28" s="110"/>
      <c r="DON28" s="110"/>
      <c r="DOO28" s="110"/>
      <c r="DOP28" s="110"/>
      <c r="DOQ28" s="110"/>
      <c r="DOR28" s="110"/>
      <c r="DOS28" s="110"/>
      <c r="DOT28" s="110"/>
      <c r="DOU28" s="110"/>
      <c r="DOV28" s="110"/>
      <c r="DOW28" s="110"/>
      <c r="DOX28" s="110"/>
      <c r="DOY28" s="110"/>
      <c r="DOZ28" s="110"/>
      <c r="DPA28" s="110"/>
      <c r="DPB28" s="110"/>
      <c r="DPC28" s="110"/>
      <c r="DPD28" s="110"/>
      <c r="DPE28" s="110"/>
      <c r="DPF28" s="110"/>
      <c r="DPG28" s="110"/>
      <c r="DPH28" s="110"/>
      <c r="DPI28" s="110"/>
      <c r="DPJ28" s="110"/>
      <c r="DPK28" s="110"/>
      <c r="DPL28" s="110"/>
      <c r="DPM28" s="110"/>
      <c r="DPN28" s="110"/>
      <c r="DPO28" s="110"/>
      <c r="DPP28" s="110"/>
      <c r="DPQ28" s="110"/>
      <c r="DPR28" s="110"/>
      <c r="DPS28" s="110"/>
      <c r="DPT28" s="110"/>
      <c r="DPU28" s="110"/>
      <c r="DPV28" s="110"/>
      <c r="DPW28" s="110"/>
      <c r="DPX28" s="110"/>
      <c r="DPY28" s="110"/>
      <c r="DPZ28" s="110"/>
      <c r="DQA28" s="110"/>
      <c r="DQB28" s="110"/>
      <c r="DQC28" s="110"/>
      <c r="DQD28" s="110"/>
      <c r="DQE28" s="110"/>
      <c r="DQF28" s="110"/>
      <c r="DQG28" s="110"/>
      <c r="DQH28" s="110"/>
      <c r="DQI28" s="110"/>
      <c r="DQJ28" s="110"/>
      <c r="DQK28" s="110"/>
      <c r="DQL28" s="110"/>
      <c r="DQM28" s="110"/>
      <c r="DQN28" s="110"/>
      <c r="DQO28" s="110"/>
      <c r="DQP28" s="110"/>
      <c r="DQQ28" s="110"/>
      <c r="DQR28" s="110"/>
      <c r="DQS28" s="110"/>
      <c r="DQT28" s="110"/>
      <c r="DQU28" s="110"/>
      <c r="DQV28" s="110"/>
      <c r="DQW28" s="110"/>
      <c r="DQX28" s="110"/>
      <c r="DQY28" s="110"/>
      <c r="DQZ28" s="110"/>
      <c r="DRA28" s="110"/>
      <c r="DRB28" s="110"/>
      <c r="DRC28" s="110"/>
      <c r="DRD28" s="110"/>
      <c r="DRE28" s="110"/>
      <c r="DRF28" s="110"/>
      <c r="DRG28" s="110"/>
      <c r="DRH28" s="110"/>
      <c r="DRI28" s="110"/>
      <c r="DRJ28" s="110"/>
      <c r="DRK28" s="110"/>
      <c r="DRL28" s="110"/>
      <c r="DRM28" s="110"/>
      <c r="DRN28" s="110"/>
      <c r="DRO28" s="110"/>
      <c r="DRP28" s="110"/>
      <c r="DRQ28" s="110"/>
      <c r="DRR28" s="110"/>
      <c r="DRS28" s="110"/>
      <c r="DRT28" s="110"/>
      <c r="DRU28" s="110"/>
      <c r="DRV28" s="110"/>
      <c r="DRW28" s="110"/>
      <c r="DRX28" s="110"/>
      <c r="DRY28" s="110"/>
      <c r="DRZ28" s="110"/>
      <c r="DSA28" s="110"/>
      <c r="DSB28" s="110"/>
      <c r="DSC28" s="110"/>
      <c r="DSD28" s="110"/>
      <c r="DSE28" s="110"/>
      <c r="DSF28" s="110"/>
      <c r="DSG28" s="110"/>
      <c r="DSH28" s="110"/>
      <c r="DSI28" s="110"/>
      <c r="DSJ28" s="110"/>
      <c r="DSK28" s="110"/>
      <c r="DSL28" s="110"/>
      <c r="DSM28" s="110"/>
      <c r="DSN28" s="110"/>
      <c r="DSO28" s="110"/>
      <c r="DSP28" s="110"/>
      <c r="DSQ28" s="110"/>
      <c r="DSR28" s="110"/>
      <c r="DSS28" s="110"/>
      <c r="DST28" s="110"/>
      <c r="DSU28" s="110"/>
      <c r="DSV28" s="110"/>
      <c r="DSW28" s="110"/>
      <c r="DSX28" s="110"/>
      <c r="DSY28" s="110"/>
      <c r="DSZ28" s="110"/>
      <c r="DTA28" s="110"/>
      <c r="DTB28" s="110"/>
      <c r="DTC28" s="110"/>
      <c r="DTD28" s="110"/>
      <c r="DTE28" s="110"/>
      <c r="DTF28" s="110"/>
      <c r="DTG28" s="110"/>
      <c r="DTH28" s="110"/>
      <c r="DTI28" s="110"/>
      <c r="DTJ28" s="110"/>
      <c r="DTK28" s="110"/>
      <c r="DTL28" s="110"/>
      <c r="DTM28" s="110"/>
      <c r="DTN28" s="110"/>
      <c r="DTO28" s="110"/>
      <c r="DTP28" s="110"/>
      <c r="DTQ28" s="110"/>
      <c r="DTR28" s="110"/>
      <c r="DTS28" s="110"/>
      <c r="DTT28" s="110"/>
      <c r="DTU28" s="110"/>
      <c r="DTV28" s="110"/>
      <c r="DTW28" s="110"/>
      <c r="DTX28" s="110"/>
      <c r="DTY28" s="110"/>
      <c r="DTZ28" s="110"/>
      <c r="DUA28" s="110"/>
      <c r="DUB28" s="110"/>
      <c r="DUC28" s="110"/>
      <c r="DUD28" s="110"/>
      <c r="DUE28" s="110"/>
      <c r="DUF28" s="110"/>
      <c r="DUG28" s="110"/>
      <c r="DUH28" s="110"/>
      <c r="DUI28" s="110"/>
      <c r="DUJ28" s="110"/>
      <c r="DUK28" s="110"/>
      <c r="DUL28" s="110"/>
      <c r="DUM28" s="110"/>
      <c r="DUN28" s="110"/>
      <c r="DUO28" s="110"/>
      <c r="DUP28" s="110"/>
      <c r="DUQ28" s="110"/>
      <c r="DUR28" s="110"/>
      <c r="DUS28" s="110"/>
      <c r="DUT28" s="110"/>
      <c r="DUU28" s="110"/>
      <c r="DUV28" s="110"/>
      <c r="DUW28" s="110"/>
      <c r="DUX28" s="110"/>
      <c r="DUY28" s="110"/>
      <c r="DUZ28" s="110"/>
      <c r="DVA28" s="110"/>
      <c r="DVB28" s="110"/>
      <c r="DVC28" s="110"/>
      <c r="DVD28" s="110"/>
      <c r="DVE28" s="110"/>
      <c r="DVF28" s="110"/>
      <c r="DVG28" s="110"/>
      <c r="DVH28" s="110"/>
      <c r="DVI28" s="110"/>
      <c r="DVJ28" s="110"/>
      <c r="DVK28" s="110"/>
      <c r="DVL28" s="110"/>
      <c r="DVM28" s="110"/>
      <c r="DVN28" s="110"/>
      <c r="DVO28" s="110"/>
      <c r="DVP28" s="110"/>
      <c r="DVQ28" s="110"/>
      <c r="DVR28" s="110"/>
      <c r="DVS28" s="110"/>
      <c r="DVT28" s="110"/>
      <c r="DVU28" s="110"/>
      <c r="DVV28" s="110"/>
      <c r="DVW28" s="110"/>
      <c r="DVX28" s="110"/>
      <c r="DVY28" s="110"/>
      <c r="DVZ28" s="110"/>
      <c r="DWA28" s="110"/>
      <c r="DWB28" s="110"/>
      <c r="DWC28" s="110"/>
      <c r="DWD28" s="110"/>
      <c r="DWE28" s="110"/>
      <c r="DWF28" s="110"/>
      <c r="DWG28" s="110"/>
      <c r="DWH28" s="110"/>
      <c r="DWI28" s="110"/>
      <c r="DWJ28" s="110"/>
      <c r="DWK28" s="110"/>
      <c r="DWL28" s="110"/>
      <c r="DWM28" s="110"/>
      <c r="DWN28" s="110"/>
      <c r="DWO28" s="110"/>
      <c r="DWP28" s="110"/>
      <c r="DWQ28" s="110"/>
      <c r="DWR28" s="110"/>
      <c r="DWS28" s="110"/>
      <c r="DWT28" s="110"/>
      <c r="DWU28" s="110"/>
      <c r="DWV28" s="110"/>
      <c r="DWW28" s="110"/>
      <c r="DWX28" s="110"/>
      <c r="DWY28" s="110"/>
      <c r="DWZ28" s="110"/>
      <c r="DXA28" s="110"/>
      <c r="DXB28" s="110"/>
      <c r="DXC28" s="110"/>
      <c r="DXD28" s="110"/>
      <c r="DXE28" s="110"/>
      <c r="DXF28" s="110"/>
      <c r="DXG28" s="110"/>
      <c r="DXH28" s="110"/>
      <c r="DXI28" s="110"/>
      <c r="DXJ28" s="110"/>
      <c r="DXK28" s="110"/>
      <c r="DXL28" s="110"/>
      <c r="DXM28" s="110"/>
      <c r="DXN28" s="110"/>
      <c r="DXO28" s="110"/>
      <c r="DXP28" s="110"/>
      <c r="DXQ28" s="110"/>
      <c r="DXR28" s="110"/>
      <c r="DXS28" s="110"/>
      <c r="DXT28" s="110"/>
      <c r="DXU28" s="110"/>
      <c r="DXV28" s="110"/>
      <c r="DXW28" s="110"/>
      <c r="DXX28" s="110"/>
      <c r="DXY28" s="110"/>
      <c r="DXZ28" s="110"/>
      <c r="DYA28" s="110"/>
      <c r="DYB28" s="110"/>
      <c r="DYC28" s="110"/>
      <c r="DYD28" s="110"/>
      <c r="DYE28" s="110"/>
      <c r="DYF28" s="110"/>
      <c r="DYG28" s="110"/>
      <c r="DYH28" s="110"/>
      <c r="DYI28" s="110"/>
      <c r="DYJ28" s="110"/>
      <c r="DYK28" s="110"/>
      <c r="DYL28" s="110"/>
      <c r="DYM28" s="110"/>
      <c r="DYN28" s="110"/>
      <c r="DYO28" s="110"/>
      <c r="DYP28" s="110"/>
      <c r="DYQ28" s="110"/>
      <c r="DYR28" s="110"/>
      <c r="DYS28" s="110"/>
      <c r="DYT28" s="110"/>
      <c r="DYU28" s="110"/>
      <c r="DYV28" s="110"/>
      <c r="DYW28" s="110"/>
      <c r="DYX28" s="110"/>
      <c r="DYY28" s="110"/>
      <c r="DYZ28" s="110"/>
      <c r="DZA28" s="110"/>
      <c r="DZB28" s="110"/>
      <c r="DZC28" s="110"/>
      <c r="DZD28" s="110"/>
      <c r="DZE28" s="110"/>
      <c r="DZF28" s="110"/>
      <c r="DZG28" s="110"/>
      <c r="DZH28" s="110"/>
      <c r="DZI28" s="110"/>
      <c r="DZJ28" s="110"/>
      <c r="DZK28" s="110"/>
      <c r="DZL28" s="110"/>
      <c r="DZM28" s="110"/>
      <c r="DZN28" s="110"/>
      <c r="DZO28" s="110"/>
      <c r="DZP28" s="110"/>
      <c r="DZQ28" s="110"/>
      <c r="DZR28" s="110"/>
      <c r="DZS28" s="110"/>
      <c r="DZT28" s="110"/>
      <c r="DZU28" s="110"/>
      <c r="DZV28" s="110"/>
      <c r="DZW28" s="110"/>
      <c r="DZX28" s="110"/>
      <c r="DZY28" s="110"/>
      <c r="DZZ28" s="110"/>
      <c r="EAA28" s="110"/>
      <c r="EAB28" s="110"/>
      <c r="EAC28" s="110"/>
      <c r="EAD28" s="110"/>
      <c r="EAE28" s="110"/>
      <c r="EAF28" s="110"/>
      <c r="EAG28" s="110"/>
      <c r="EAH28" s="110"/>
      <c r="EAI28" s="110"/>
      <c r="EAJ28" s="110"/>
      <c r="EAK28" s="110"/>
      <c r="EAL28" s="110"/>
      <c r="EAM28" s="110"/>
      <c r="EAN28" s="110"/>
      <c r="EAO28" s="110"/>
      <c r="EAP28" s="110"/>
      <c r="EAQ28" s="110"/>
      <c r="EAR28" s="110"/>
      <c r="EAS28" s="110"/>
      <c r="EAT28" s="110"/>
      <c r="EAU28" s="110"/>
      <c r="EAV28" s="110"/>
      <c r="EAW28" s="110"/>
      <c r="EAX28" s="110"/>
      <c r="EAY28" s="110"/>
      <c r="EAZ28" s="110"/>
      <c r="EBA28" s="110"/>
      <c r="EBB28" s="110"/>
      <c r="EBC28" s="110"/>
      <c r="EBD28" s="110"/>
      <c r="EBE28" s="110"/>
      <c r="EBF28" s="110"/>
      <c r="EBG28" s="110"/>
      <c r="EBH28" s="110"/>
      <c r="EBI28" s="110"/>
      <c r="EBJ28" s="110"/>
      <c r="EBK28" s="110"/>
      <c r="EBL28" s="110"/>
      <c r="EBM28" s="110"/>
      <c r="EBN28" s="110"/>
      <c r="EBO28" s="110"/>
      <c r="EBP28" s="110"/>
      <c r="EBQ28" s="110"/>
      <c r="EBR28" s="110"/>
      <c r="EBS28" s="110"/>
      <c r="EBT28" s="110"/>
      <c r="EBU28" s="110"/>
      <c r="EBV28" s="110"/>
      <c r="EBW28" s="110"/>
      <c r="EBX28" s="110"/>
      <c r="EBY28" s="110"/>
      <c r="EBZ28" s="110"/>
      <c r="ECA28" s="110"/>
      <c r="ECB28" s="110"/>
      <c r="ECC28" s="110"/>
      <c r="ECD28" s="110"/>
      <c r="ECE28" s="110"/>
      <c r="ECF28" s="110"/>
      <c r="ECG28" s="110"/>
      <c r="ECH28" s="110"/>
      <c r="ECI28" s="110"/>
      <c r="ECJ28" s="110"/>
      <c r="ECK28" s="110"/>
      <c r="ECL28" s="110"/>
      <c r="ECM28" s="110"/>
      <c r="ECN28" s="110"/>
      <c r="ECO28" s="110"/>
      <c r="ECP28" s="110"/>
      <c r="ECQ28" s="110"/>
      <c r="ECR28" s="110"/>
      <c r="ECS28" s="110"/>
      <c r="ECT28" s="110"/>
      <c r="ECU28" s="110"/>
      <c r="ECV28" s="110"/>
      <c r="ECW28" s="110"/>
      <c r="ECX28" s="110"/>
      <c r="ECY28" s="110"/>
      <c r="ECZ28" s="110"/>
      <c r="EDA28" s="110"/>
      <c r="EDB28" s="110"/>
      <c r="EDC28" s="110"/>
      <c r="EDD28" s="110"/>
      <c r="EDE28" s="110"/>
      <c r="EDF28" s="110"/>
      <c r="EDG28" s="110"/>
      <c r="EDH28" s="110"/>
      <c r="EDI28" s="110"/>
      <c r="EDJ28" s="110"/>
      <c r="EDK28" s="110"/>
      <c r="EDL28" s="110"/>
      <c r="EDM28" s="110"/>
      <c r="EDN28" s="110"/>
      <c r="EDO28" s="110"/>
      <c r="EDP28" s="110"/>
      <c r="EDQ28" s="110"/>
      <c r="EDR28" s="110"/>
      <c r="EDS28" s="110"/>
      <c r="EDT28" s="110"/>
      <c r="EDU28" s="110"/>
      <c r="EDV28" s="110"/>
      <c r="EDW28" s="110"/>
      <c r="EDX28" s="110"/>
      <c r="EDY28" s="110"/>
      <c r="EDZ28" s="110"/>
      <c r="EEA28" s="110"/>
      <c r="EEB28" s="110"/>
      <c r="EEC28" s="110"/>
      <c r="EED28" s="110"/>
      <c r="EEE28" s="110"/>
      <c r="EEF28" s="110"/>
      <c r="EEG28" s="110"/>
      <c r="EEH28" s="110"/>
      <c r="EEI28" s="110"/>
      <c r="EEJ28" s="110"/>
      <c r="EEK28" s="110"/>
      <c r="EEL28" s="110"/>
      <c r="EEM28" s="110"/>
      <c r="EEN28" s="110"/>
      <c r="EEO28" s="110"/>
      <c r="EEP28" s="110"/>
      <c r="EEQ28" s="110"/>
      <c r="EER28" s="110"/>
      <c r="EES28" s="110"/>
      <c r="EET28" s="110"/>
      <c r="EEU28" s="110"/>
      <c r="EEV28" s="110"/>
      <c r="EEW28" s="110"/>
      <c r="EEX28" s="110"/>
      <c r="EEY28" s="110"/>
      <c r="EEZ28" s="110"/>
      <c r="EFA28" s="110"/>
      <c r="EFB28" s="110"/>
      <c r="EFC28" s="110"/>
      <c r="EFD28" s="110"/>
      <c r="EFE28" s="110"/>
      <c r="EFF28" s="110"/>
      <c r="EFG28" s="110"/>
      <c r="EFH28" s="110"/>
      <c r="EFI28" s="110"/>
      <c r="EFJ28" s="110"/>
      <c r="EFK28" s="110"/>
      <c r="EFL28" s="110"/>
      <c r="EFM28" s="110"/>
      <c r="EFN28" s="110"/>
      <c r="EFO28" s="110"/>
      <c r="EFP28" s="110"/>
      <c r="EFQ28" s="110"/>
      <c r="EFR28" s="110"/>
      <c r="EFS28" s="110"/>
      <c r="EFT28" s="110"/>
      <c r="EFU28" s="110"/>
      <c r="EFV28" s="110"/>
      <c r="EFW28" s="110"/>
      <c r="EFX28" s="110"/>
      <c r="EFY28" s="110"/>
      <c r="EFZ28" s="110"/>
      <c r="EGA28" s="110"/>
      <c r="EGB28" s="110"/>
      <c r="EGC28" s="110"/>
      <c r="EGD28" s="110"/>
      <c r="EGE28" s="110"/>
      <c r="EGF28" s="110"/>
      <c r="EGG28" s="110"/>
      <c r="EGH28" s="110"/>
      <c r="EGI28" s="110"/>
      <c r="EGJ28" s="110"/>
      <c r="EGK28" s="110"/>
      <c r="EGL28" s="110"/>
      <c r="EGM28" s="110"/>
      <c r="EGN28" s="110"/>
      <c r="EGO28" s="110"/>
      <c r="EGP28" s="110"/>
      <c r="EGQ28" s="110"/>
      <c r="EGR28" s="110"/>
      <c r="EGS28" s="110"/>
      <c r="EGT28" s="110"/>
      <c r="EGU28" s="110"/>
      <c r="EGV28" s="110"/>
      <c r="EGW28" s="110"/>
      <c r="EGX28" s="110"/>
      <c r="EGY28" s="110"/>
      <c r="EGZ28" s="110"/>
      <c r="EHA28" s="110"/>
      <c r="EHB28" s="110"/>
      <c r="EHC28" s="110"/>
      <c r="EHD28" s="110"/>
      <c r="EHE28" s="110"/>
      <c r="EHF28" s="110"/>
      <c r="EHG28" s="110"/>
      <c r="EHH28" s="110"/>
      <c r="EHI28" s="110"/>
      <c r="EHJ28" s="110"/>
      <c r="EHK28" s="110"/>
      <c r="EHL28" s="110"/>
      <c r="EHM28" s="110"/>
      <c r="EHN28" s="110"/>
      <c r="EHO28" s="110"/>
      <c r="EHP28" s="110"/>
      <c r="EHQ28" s="110"/>
      <c r="EHR28" s="110"/>
      <c r="EHS28" s="110"/>
      <c r="EHT28" s="110"/>
      <c r="EHU28" s="110"/>
      <c r="EHV28" s="110"/>
      <c r="EHW28" s="110"/>
      <c r="EHX28" s="110"/>
      <c r="EHY28" s="110"/>
      <c r="EHZ28" s="110"/>
      <c r="EIA28" s="110"/>
      <c r="EIB28" s="110"/>
      <c r="EIC28" s="110"/>
      <c r="EID28" s="110"/>
      <c r="EIE28" s="110"/>
      <c r="EIF28" s="110"/>
      <c r="EIG28" s="110"/>
      <c r="EIH28" s="110"/>
      <c r="EII28" s="110"/>
      <c r="EIJ28" s="110"/>
      <c r="EIK28" s="110"/>
      <c r="EIL28" s="110"/>
      <c r="EIM28" s="110"/>
      <c r="EIN28" s="110"/>
      <c r="EIO28" s="110"/>
      <c r="EIP28" s="110"/>
      <c r="EIQ28" s="110"/>
      <c r="EIR28" s="110"/>
      <c r="EIS28" s="110"/>
      <c r="EIT28" s="110"/>
      <c r="EIU28" s="110"/>
      <c r="EIV28" s="110"/>
      <c r="EIW28" s="110"/>
      <c r="EIX28" s="110"/>
      <c r="EIY28" s="110"/>
      <c r="EIZ28" s="110"/>
      <c r="EJA28" s="110"/>
      <c r="EJB28" s="110"/>
      <c r="EJC28" s="110"/>
      <c r="EJD28" s="110"/>
      <c r="EJE28" s="110"/>
      <c r="EJF28" s="110"/>
      <c r="EJG28" s="110"/>
      <c r="EJH28" s="110"/>
      <c r="EJI28" s="110"/>
      <c r="EJJ28" s="110"/>
      <c r="EJK28" s="110"/>
      <c r="EJL28" s="110"/>
      <c r="EJM28" s="110"/>
      <c r="EJN28" s="110"/>
      <c r="EJO28" s="110"/>
      <c r="EJP28" s="110"/>
      <c r="EJQ28" s="110"/>
      <c r="EJR28" s="110"/>
      <c r="EJS28" s="110"/>
      <c r="EJT28" s="110"/>
      <c r="EJU28" s="110"/>
      <c r="EJV28" s="110"/>
      <c r="EJW28" s="110"/>
      <c r="EJX28" s="110"/>
      <c r="EJY28" s="110"/>
      <c r="EJZ28" s="110"/>
      <c r="EKA28" s="110"/>
      <c r="EKB28" s="110"/>
      <c r="EKC28" s="110"/>
      <c r="EKD28" s="110"/>
      <c r="EKE28" s="110"/>
      <c r="EKF28" s="110"/>
      <c r="EKG28" s="110"/>
      <c r="EKH28" s="110"/>
      <c r="EKI28" s="110"/>
      <c r="EKJ28" s="110"/>
      <c r="EKK28" s="110"/>
      <c r="EKL28" s="110"/>
      <c r="EKM28" s="110"/>
      <c r="EKN28" s="110"/>
      <c r="EKO28" s="110"/>
      <c r="EKP28" s="110"/>
      <c r="EKQ28" s="110"/>
      <c r="EKR28" s="110"/>
      <c r="EKS28" s="110"/>
      <c r="EKT28" s="110"/>
      <c r="EKU28" s="110"/>
      <c r="EKV28" s="110"/>
      <c r="EKW28" s="110"/>
      <c r="EKX28" s="110"/>
      <c r="EKY28" s="110"/>
      <c r="EKZ28" s="110"/>
      <c r="ELA28" s="110"/>
      <c r="ELB28" s="110"/>
      <c r="ELC28" s="110"/>
      <c r="ELD28" s="110"/>
      <c r="ELE28" s="110"/>
      <c r="ELF28" s="110"/>
      <c r="ELG28" s="110"/>
      <c r="ELH28" s="110"/>
      <c r="ELI28" s="110"/>
      <c r="ELJ28" s="110"/>
      <c r="ELK28" s="110"/>
      <c r="ELL28" s="110"/>
      <c r="ELM28" s="110"/>
      <c r="ELN28" s="110"/>
      <c r="ELO28" s="110"/>
      <c r="ELP28" s="110"/>
      <c r="ELQ28" s="110"/>
      <c r="ELR28" s="110"/>
      <c r="ELS28" s="110"/>
      <c r="ELT28" s="110"/>
      <c r="ELU28" s="110"/>
      <c r="ELV28" s="110"/>
      <c r="ELW28" s="110"/>
      <c r="ELX28" s="110"/>
      <c r="ELY28" s="110"/>
      <c r="ELZ28" s="110"/>
      <c r="EMA28" s="110"/>
      <c r="EMB28" s="110"/>
      <c r="EMC28" s="110"/>
      <c r="EMD28" s="110"/>
      <c r="EME28" s="110"/>
      <c r="EMF28" s="110"/>
      <c r="EMG28" s="110"/>
      <c r="EMH28" s="110"/>
      <c r="EMI28" s="110"/>
      <c r="EMJ28" s="110"/>
      <c r="EMK28" s="110"/>
      <c r="EML28" s="110"/>
      <c r="EMM28" s="110"/>
      <c r="EMN28" s="110"/>
      <c r="EMO28" s="110"/>
      <c r="EMP28" s="110"/>
      <c r="EMQ28" s="110"/>
      <c r="EMR28" s="110"/>
      <c r="EMS28" s="110"/>
      <c r="EMT28" s="110"/>
      <c r="EMU28" s="110"/>
      <c r="EMV28" s="110"/>
      <c r="EMW28" s="110"/>
      <c r="EMX28" s="110"/>
      <c r="EMY28" s="110"/>
      <c r="EMZ28" s="110"/>
      <c r="ENA28" s="110"/>
      <c r="ENB28" s="110"/>
      <c r="ENC28" s="110"/>
      <c r="END28" s="110"/>
      <c r="ENE28" s="110"/>
      <c r="ENF28" s="110"/>
      <c r="ENG28" s="110"/>
      <c r="ENH28" s="110"/>
      <c r="ENI28" s="110"/>
      <c r="ENJ28" s="110"/>
      <c r="ENK28" s="110"/>
      <c r="ENL28" s="110"/>
      <c r="ENM28" s="110"/>
      <c r="ENN28" s="110"/>
      <c r="ENO28" s="110"/>
      <c r="ENP28" s="110"/>
      <c r="ENQ28" s="110"/>
      <c r="ENR28" s="110"/>
      <c r="ENS28" s="110"/>
      <c r="ENT28" s="110"/>
      <c r="ENU28" s="110"/>
      <c r="ENV28" s="110"/>
      <c r="ENW28" s="110"/>
      <c r="ENX28" s="110"/>
      <c r="ENY28" s="110"/>
      <c r="ENZ28" s="110"/>
      <c r="EOA28" s="110"/>
      <c r="EOB28" s="110"/>
      <c r="EOC28" s="110"/>
      <c r="EOD28" s="110"/>
      <c r="EOE28" s="110"/>
      <c r="EOF28" s="110"/>
      <c r="EOG28" s="110"/>
      <c r="EOH28" s="110"/>
      <c r="EOI28" s="110"/>
      <c r="EOJ28" s="110"/>
      <c r="EOK28" s="110"/>
      <c r="EOL28" s="110"/>
      <c r="EOM28" s="110"/>
      <c r="EON28" s="110"/>
      <c r="EOO28" s="110"/>
      <c r="EOP28" s="110"/>
      <c r="EOQ28" s="110"/>
      <c r="EOR28" s="110"/>
      <c r="EOS28" s="110"/>
      <c r="EOT28" s="110"/>
      <c r="EOU28" s="110"/>
      <c r="EOV28" s="110"/>
      <c r="EOW28" s="110"/>
      <c r="EOX28" s="110"/>
      <c r="EOY28" s="110"/>
      <c r="EOZ28" s="110"/>
      <c r="EPA28" s="110"/>
      <c r="EPB28" s="110"/>
      <c r="EPC28" s="110"/>
      <c r="EPD28" s="110"/>
      <c r="EPE28" s="110"/>
      <c r="EPF28" s="110"/>
      <c r="EPG28" s="110"/>
      <c r="EPH28" s="110"/>
      <c r="EPI28" s="110"/>
      <c r="EPJ28" s="110"/>
      <c r="EPK28" s="110"/>
      <c r="EPL28" s="110"/>
      <c r="EPM28" s="110"/>
      <c r="EPN28" s="110"/>
      <c r="EPO28" s="110"/>
      <c r="EPP28" s="110"/>
      <c r="EPQ28" s="110"/>
      <c r="EPR28" s="110"/>
      <c r="EPS28" s="110"/>
      <c r="EPT28" s="110"/>
      <c r="EPU28" s="110"/>
      <c r="EPV28" s="110"/>
      <c r="EPW28" s="110"/>
      <c r="EPX28" s="110"/>
      <c r="EPY28" s="110"/>
      <c r="EPZ28" s="110"/>
      <c r="EQA28" s="110"/>
      <c r="EQB28" s="110"/>
      <c r="EQC28" s="110"/>
      <c r="EQD28" s="110"/>
      <c r="EQE28" s="110"/>
      <c r="EQF28" s="110"/>
      <c r="EQG28" s="110"/>
      <c r="EQH28" s="110"/>
      <c r="EQI28" s="110"/>
      <c r="EQJ28" s="110"/>
      <c r="EQK28" s="110"/>
      <c r="EQL28" s="110"/>
      <c r="EQM28" s="110"/>
      <c r="EQN28" s="110"/>
      <c r="EQO28" s="110"/>
      <c r="EQP28" s="110"/>
      <c r="EQQ28" s="110"/>
      <c r="EQR28" s="110"/>
      <c r="EQS28" s="110"/>
      <c r="EQT28" s="110"/>
      <c r="EQU28" s="110"/>
      <c r="EQV28" s="110"/>
      <c r="EQW28" s="110"/>
      <c r="EQX28" s="110"/>
      <c r="EQY28" s="110"/>
      <c r="EQZ28" s="110"/>
      <c r="ERA28" s="110"/>
      <c r="ERB28" s="110"/>
      <c r="ERC28" s="110"/>
      <c r="ERD28" s="110"/>
      <c r="ERE28" s="110"/>
      <c r="ERF28" s="110"/>
      <c r="ERG28" s="110"/>
      <c r="ERH28" s="110"/>
      <c r="ERI28" s="110"/>
      <c r="ERJ28" s="110"/>
      <c r="ERK28" s="110"/>
      <c r="ERL28" s="110"/>
      <c r="ERM28" s="110"/>
      <c r="ERN28" s="110"/>
      <c r="ERO28" s="110"/>
      <c r="ERP28" s="110"/>
      <c r="ERQ28" s="110"/>
      <c r="ERR28" s="110"/>
      <c r="ERS28" s="110"/>
      <c r="ERT28" s="110"/>
      <c r="ERU28" s="110"/>
      <c r="ERV28" s="110"/>
      <c r="ERW28" s="110"/>
      <c r="ERX28" s="110"/>
      <c r="ERY28" s="110"/>
      <c r="ERZ28" s="110"/>
      <c r="ESA28" s="110"/>
      <c r="ESB28" s="110"/>
      <c r="ESC28" s="110"/>
      <c r="ESD28" s="110"/>
      <c r="ESE28" s="110"/>
      <c r="ESF28" s="110"/>
      <c r="ESG28" s="110"/>
      <c r="ESH28" s="110"/>
      <c r="ESI28" s="110"/>
      <c r="ESJ28" s="110"/>
      <c r="ESK28" s="110"/>
      <c r="ESL28" s="110"/>
      <c r="ESM28" s="110"/>
      <c r="ESN28" s="110"/>
      <c r="ESO28" s="110"/>
      <c r="ESP28" s="110"/>
      <c r="ESQ28" s="110"/>
      <c r="ESR28" s="110"/>
      <c r="ESS28" s="110"/>
      <c r="EST28" s="110"/>
      <c r="ESU28" s="110"/>
      <c r="ESV28" s="110"/>
      <c r="ESW28" s="110"/>
      <c r="ESX28" s="110"/>
      <c r="ESY28" s="110"/>
      <c r="ESZ28" s="110"/>
      <c r="ETA28" s="110"/>
      <c r="ETB28" s="110"/>
      <c r="ETC28" s="110"/>
      <c r="ETD28" s="110"/>
      <c r="ETE28" s="110"/>
      <c r="ETF28" s="110"/>
      <c r="ETG28" s="110"/>
      <c r="ETH28" s="110"/>
      <c r="ETI28" s="110"/>
      <c r="ETJ28" s="110"/>
      <c r="ETK28" s="110"/>
      <c r="ETL28" s="110"/>
      <c r="ETM28" s="110"/>
      <c r="ETN28" s="110"/>
      <c r="ETO28" s="110"/>
      <c r="ETP28" s="110"/>
      <c r="ETQ28" s="110"/>
      <c r="ETR28" s="110"/>
      <c r="ETS28" s="110"/>
      <c r="ETT28" s="110"/>
      <c r="ETU28" s="110"/>
      <c r="ETV28" s="110"/>
      <c r="ETW28" s="110"/>
      <c r="ETX28" s="110"/>
      <c r="ETY28" s="110"/>
      <c r="ETZ28" s="110"/>
      <c r="EUA28" s="110"/>
      <c r="EUB28" s="110"/>
      <c r="EUC28" s="110"/>
      <c r="EUD28" s="110"/>
      <c r="EUE28" s="110"/>
      <c r="EUF28" s="110"/>
      <c r="EUG28" s="110"/>
      <c r="EUH28" s="110"/>
      <c r="EUI28" s="110"/>
      <c r="EUJ28" s="110"/>
      <c r="EUK28" s="110"/>
      <c r="EUL28" s="110"/>
      <c r="EUM28" s="110"/>
      <c r="EUN28" s="110"/>
      <c r="EUO28" s="110"/>
      <c r="EUP28" s="110"/>
      <c r="EUQ28" s="110"/>
      <c r="EUR28" s="110"/>
      <c r="EUS28" s="110"/>
      <c r="EUT28" s="110"/>
      <c r="EUU28" s="110"/>
      <c r="EUV28" s="110"/>
      <c r="EUW28" s="110"/>
      <c r="EUX28" s="110"/>
      <c r="EUY28" s="110"/>
      <c r="EUZ28" s="110"/>
      <c r="EVA28" s="110"/>
      <c r="EVB28" s="110"/>
      <c r="EVC28" s="110"/>
      <c r="EVD28" s="110"/>
      <c r="EVE28" s="110"/>
      <c r="EVF28" s="110"/>
      <c r="EVG28" s="110"/>
      <c r="EVH28" s="110"/>
      <c r="EVI28" s="110"/>
      <c r="EVJ28" s="110"/>
      <c r="EVK28" s="110"/>
      <c r="EVL28" s="110"/>
      <c r="EVM28" s="110"/>
      <c r="EVN28" s="110"/>
      <c r="EVO28" s="110"/>
      <c r="EVP28" s="110"/>
      <c r="EVQ28" s="110"/>
      <c r="EVR28" s="110"/>
      <c r="EVS28" s="110"/>
      <c r="EVT28" s="110"/>
      <c r="EVU28" s="110"/>
      <c r="EVV28" s="110"/>
      <c r="EVW28" s="110"/>
      <c r="EVX28" s="110"/>
      <c r="EVY28" s="110"/>
      <c r="EVZ28" s="110"/>
      <c r="EWA28" s="110"/>
      <c r="EWB28" s="110"/>
      <c r="EWC28" s="110"/>
      <c r="EWD28" s="110"/>
      <c r="EWE28" s="110"/>
      <c r="EWF28" s="110"/>
      <c r="EWG28" s="110"/>
      <c r="EWH28" s="110"/>
      <c r="EWI28" s="110"/>
      <c r="EWJ28" s="110"/>
      <c r="EWK28" s="110"/>
      <c r="EWL28" s="110"/>
      <c r="EWM28" s="110"/>
      <c r="EWN28" s="110"/>
      <c r="EWO28" s="110"/>
      <c r="EWP28" s="110"/>
      <c r="EWQ28" s="110"/>
      <c r="EWR28" s="110"/>
      <c r="EWS28" s="110"/>
      <c r="EWT28" s="110"/>
      <c r="EWU28" s="110"/>
      <c r="EWV28" s="110"/>
      <c r="EWW28" s="110"/>
      <c r="EWX28" s="110"/>
      <c r="EWY28" s="110"/>
      <c r="EWZ28" s="110"/>
      <c r="EXA28" s="110"/>
      <c r="EXB28" s="110"/>
      <c r="EXC28" s="110"/>
      <c r="EXD28" s="110"/>
      <c r="EXE28" s="110"/>
      <c r="EXF28" s="110"/>
      <c r="EXG28" s="110"/>
      <c r="EXH28" s="110"/>
      <c r="EXI28" s="110"/>
      <c r="EXJ28" s="110"/>
      <c r="EXK28" s="110"/>
      <c r="EXL28" s="110"/>
      <c r="EXM28" s="110"/>
      <c r="EXN28" s="110"/>
      <c r="EXO28" s="110"/>
      <c r="EXP28" s="110"/>
      <c r="EXQ28" s="110"/>
      <c r="EXR28" s="110"/>
      <c r="EXS28" s="110"/>
      <c r="EXT28" s="110"/>
      <c r="EXU28" s="110"/>
      <c r="EXV28" s="110"/>
      <c r="EXW28" s="110"/>
      <c r="EXX28" s="110"/>
      <c r="EXY28" s="110"/>
      <c r="EXZ28" s="110"/>
      <c r="EYA28" s="110"/>
      <c r="EYB28" s="110"/>
      <c r="EYC28" s="110"/>
      <c r="EYD28" s="110"/>
      <c r="EYE28" s="110"/>
      <c r="EYF28" s="110"/>
      <c r="EYG28" s="110"/>
      <c r="EYH28" s="110"/>
      <c r="EYI28" s="110"/>
      <c r="EYJ28" s="110"/>
      <c r="EYK28" s="110"/>
      <c r="EYL28" s="110"/>
      <c r="EYM28" s="110"/>
      <c r="EYN28" s="110"/>
      <c r="EYO28" s="110"/>
      <c r="EYP28" s="110"/>
      <c r="EYQ28" s="110"/>
      <c r="EYR28" s="110"/>
      <c r="EYS28" s="110"/>
      <c r="EYT28" s="110"/>
      <c r="EYU28" s="110"/>
      <c r="EYV28" s="110"/>
      <c r="EYW28" s="110"/>
      <c r="EYX28" s="110"/>
      <c r="EYY28" s="110"/>
      <c r="EYZ28" s="110"/>
      <c r="EZA28" s="110"/>
      <c r="EZB28" s="110"/>
      <c r="EZC28" s="110"/>
      <c r="EZD28" s="110"/>
      <c r="EZE28" s="110"/>
      <c r="EZF28" s="110"/>
      <c r="EZG28" s="110"/>
      <c r="EZH28" s="110"/>
      <c r="EZI28" s="110"/>
      <c r="EZJ28" s="110"/>
      <c r="EZK28" s="110"/>
      <c r="EZL28" s="110"/>
      <c r="EZM28" s="110"/>
      <c r="EZN28" s="110"/>
      <c r="EZO28" s="110"/>
      <c r="EZP28" s="110"/>
      <c r="EZQ28" s="110"/>
      <c r="EZR28" s="110"/>
      <c r="EZS28" s="110"/>
      <c r="EZT28" s="110"/>
      <c r="EZU28" s="110"/>
      <c r="EZV28" s="110"/>
      <c r="EZW28" s="110"/>
      <c r="EZX28" s="110"/>
      <c r="EZY28" s="110"/>
      <c r="EZZ28" s="110"/>
      <c r="FAA28" s="110"/>
      <c r="FAB28" s="110"/>
      <c r="FAC28" s="110"/>
      <c r="FAD28" s="110"/>
      <c r="FAE28" s="110"/>
      <c r="FAF28" s="110"/>
      <c r="FAG28" s="110"/>
      <c r="FAH28" s="110"/>
      <c r="FAI28" s="110"/>
      <c r="FAJ28" s="110"/>
      <c r="FAK28" s="110"/>
      <c r="FAL28" s="110"/>
      <c r="FAM28" s="110"/>
      <c r="FAN28" s="110"/>
      <c r="FAO28" s="110"/>
      <c r="FAP28" s="110"/>
      <c r="FAQ28" s="110"/>
      <c r="FAR28" s="110"/>
      <c r="FAS28" s="110"/>
      <c r="FAT28" s="110"/>
      <c r="FAU28" s="110"/>
      <c r="FAV28" s="110"/>
      <c r="FAW28" s="110"/>
      <c r="FAX28" s="110"/>
      <c r="FAY28" s="110"/>
      <c r="FAZ28" s="110"/>
      <c r="FBA28" s="110"/>
      <c r="FBB28" s="110"/>
      <c r="FBC28" s="110"/>
      <c r="FBD28" s="110"/>
      <c r="FBE28" s="110"/>
      <c r="FBF28" s="110"/>
      <c r="FBG28" s="110"/>
      <c r="FBH28" s="110"/>
      <c r="FBI28" s="110"/>
      <c r="FBJ28" s="110"/>
      <c r="FBK28" s="110"/>
      <c r="FBL28" s="110"/>
      <c r="FBM28" s="110"/>
      <c r="FBN28" s="110"/>
      <c r="FBO28" s="110"/>
      <c r="FBP28" s="110"/>
      <c r="FBQ28" s="110"/>
      <c r="FBR28" s="110"/>
      <c r="FBS28" s="110"/>
      <c r="FBT28" s="110"/>
      <c r="FBU28" s="110"/>
      <c r="FBV28" s="110"/>
      <c r="FBW28" s="110"/>
      <c r="FBX28" s="110"/>
      <c r="FBY28" s="110"/>
      <c r="FBZ28" s="110"/>
      <c r="FCA28" s="110"/>
      <c r="FCB28" s="110"/>
      <c r="FCC28" s="110"/>
      <c r="FCD28" s="110"/>
      <c r="FCE28" s="110"/>
      <c r="FCF28" s="110"/>
      <c r="FCG28" s="110"/>
      <c r="FCH28" s="110"/>
      <c r="FCI28" s="110"/>
      <c r="FCJ28" s="110"/>
      <c r="FCK28" s="110"/>
      <c r="FCL28" s="110"/>
      <c r="FCM28" s="110"/>
      <c r="FCN28" s="110"/>
      <c r="FCO28" s="110"/>
      <c r="FCP28" s="110"/>
      <c r="FCQ28" s="110"/>
      <c r="FCR28" s="110"/>
      <c r="FCS28" s="110"/>
      <c r="FCT28" s="110"/>
      <c r="FCU28" s="110"/>
      <c r="FCV28" s="110"/>
      <c r="FCW28" s="110"/>
      <c r="FCX28" s="110"/>
      <c r="FCY28" s="110"/>
      <c r="FCZ28" s="110"/>
      <c r="FDA28" s="110"/>
      <c r="FDB28" s="110"/>
      <c r="FDC28" s="110"/>
      <c r="FDD28" s="110"/>
      <c r="FDE28" s="110"/>
      <c r="FDF28" s="110"/>
      <c r="FDG28" s="110"/>
      <c r="FDH28" s="110"/>
      <c r="FDI28" s="110"/>
      <c r="FDJ28" s="110"/>
      <c r="FDK28" s="110"/>
      <c r="FDL28" s="110"/>
      <c r="FDM28" s="110"/>
      <c r="FDN28" s="110"/>
      <c r="FDO28" s="110"/>
      <c r="FDP28" s="110"/>
      <c r="FDQ28" s="110"/>
      <c r="FDR28" s="110"/>
      <c r="FDS28" s="110"/>
      <c r="FDT28" s="110"/>
      <c r="FDU28" s="110"/>
      <c r="FDV28" s="110"/>
      <c r="FDW28" s="110"/>
      <c r="FDX28" s="110"/>
      <c r="FDY28" s="110"/>
      <c r="FDZ28" s="110"/>
      <c r="FEA28" s="110"/>
      <c r="FEB28" s="110"/>
      <c r="FEC28" s="110"/>
      <c r="FED28" s="110"/>
      <c r="FEE28" s="110"/>
      <c r="FEF28" s="110"/>
      <c r="FEG28" s="110"/>
      <c r="FEH28" s="110"/>
      <c r="FEI28" s="110"/>
      <c r="FEJ28" s="110"/>
      <c r="FEK28" s="110"/>
      <c r="FEL28" s="110"/>
      <c r="FEM28" s="110"/>
      <c r="FEN28" s="110"/>
      <c r="FEO28" s="110"/>
      <c r="FEP28" s="110"/>
      <c r="FEQ28" s="110"/>
      <c r="FER28" s="110"/>
      <c r="FES28" s="110"/>
      <c r="FET28" s="110"/>
      <c r="FEU28" s="110"/>
      <c r="FEV28" s="110"/>
      <c r="FEW28" s="110"/>
      <c r="FEX28" s="110"/>
      <c r="FEY28" s="110"/>
      <c r="FEZ28" s="110"/>
      <c r="FFA28" s="110"/>
      <c r="FFB28" s="110"/>
      <c r="FFC28" s="110"/>
      <c r="FFD28" s="110"/>
      <c r="FFE28" s="110"/>
      <c r="FFF28" s="110"/>
      <c r="FFG28" s="110"/>
      <c r="FFH28" s="110"/>
      <c r="FFI28" s="110"/>
      <c r="FFJ28" s="110"/>
      <c r="FFK28" s="110"/>
      <c r="FFL28" s="110"/>
      <c r="FFM28" s="110"/>
      <c r="FFN28" s="110"/>
      <c r="FFO28" s="110"/>
      <c r="FFP28" s="110"/>
      <c r="FFQ28" s="110"/>
      <c r="FFR28" s="110"/>
      <c r="FFS28" s="110"/>
      <c r="FFT28" s="110"/>
      <c r="FFU28" s="110"/>
      <c r="FFV28" s="110"/>
      <c r="FFW28" s="110"/>
      <c r="FFX28" s="110"/>
      <c r="FFY28" s="110"/>
      <c r="FFZ28" s="110"/>
      <c r="FGA28" s="110"/>
      <c r="FGB28" s="110"/>
      <c r="FGC28" s="110"/>
      <c r="FGD28" s="110"/>
      <c r="FGE28" s="110"/>
      <c r="FGF28" s="110"/>
      <c r="FGG28" s="110"/>
      <c r="FGH28" s="110"/>
      <c r="FGI28" s="110"/>
      <c r="FGJ28" s="110"/>
      <c r="FGK28" s="110"/>
      <c r="FGL28" s="110"/>
      <c r="FGM28" s="110"/>
      <c r="FGN28" s="110"/>
      <c r="FGO28" s="110"/>
      <c r="FGP28" s="110"/>
      <c r="FGQ28" s="110"/>
      <c r="FGR28" s="110"/>
      <c r="FGS28" s="110"/>
      <c r="FGT28" s="110"/>
      <c r="FGU28" s="110"/>
      <c r="FGV28" s="110"/>
      <c r="FGW28" s="110"/>
      <c r="FGX28" s="110"/>
      <c r="FGY28" s="110"/>
      <c r="FGZ28" s="110"/>
      <c r="FHA28" s="110"/>
      <c r="FHB28" s="110"/>
      <c r="FHC28" s="110"/>
      <c r="FHD28" s="110"/>
      <c r="FHE28" s="110"/>
      <c r="FHF28" s="110"/>
      <c r="FHG28" s="110"/>
      <c r="FHH28" s="110"/>
      <c r="FHI28" s="110"/>
      <c r="FHJ28" s="110"/>
      <c r="FHK28" s="110"/>
      <c r="FHL28" s="110"/>
      <c r="FHM28" s="110"/>
      <c r="FHN28" s="110"/>
      <c r="FHO28" s="110"/>
      <c r="FHP28" s="110"/>
      <c r="FHQ28" s="110"/>
      <c r="FHR28" s="110"/>
      <c r="FHS28" s="110"/>
      <c r="FHT28" s="110"/>
      <c r="FHU28" s="110"/>
      <c r="FHV28" s="110"/>
      <c r="FHW28" s="110"/>
      <c r="FHX28" s="110"/>
      <c r="FHY28" s="110"/>
      <c r="FHZ28" s="110"/>
      <c r="FIA28" s="110"/>
      <c r="FIB28" s="110"/>
      <c r="FIC28" s="110"/>
      <c r="FID28" s="110"/>
      <c r="FIE28" s="110"/>
      <c r="FIF28" s="110"/>
      <c r="FIG28" s="110"/>
      <c r="FIH28" s="110"/>
      <c r="FII28" s="110"/>
      <c r="FIJ28" s="110"/>
      <c r="FIK28" s="110"/>
      <c r="FIL28" s="110"/>
      <c r="FIM28" s="110"/>
      <c r="FIN28" s="110"/>
      <c r="FIO28" s="110"/>
      <c r="FIP28" s="110"/>
      <c r="FIQ28" s="110"/>
      <c r="FIR28" s="110"/>
      <c r="FIS28" s="110"/>
      <c r="FIT28" s="110"/>
      <c r="FIU28" s="110"/>
      <c r="FIV28" s="110"/>
      <c r="FIW28" s="110"/>
      <c r="FIX28" s="110"/>
      <c r="FIY28" s="110"/>
      <c r="FIZ28" s="110"/>
      <c r="FJA28" s="110"/>
      <c r="FJB28" s="110"/>
      <c r="FJC28" s="110"/>
      <c r="FJD28" s="110"/>
      <c r="FJE28" s="110"/>
      <c r="FJF28" s="110"/>
      <c r="FJG28" s="110"/>
      <c r="FJH28" s="110"/>
      <c r="FJI28" s="110"/>
      <c r="FJJ28" s="110"/>
      <c r="FJK28" s="110"/>
      <c r="FJL28" s="110"/>
      <c r="FJM28" s="110"/>
      <c r="FJN28" s="110"/>
      <c r="FJO28" s="110"/>
      <c r="FJP28" s="110"/>
      <c r="FJQ28" s="110"/>
      <c r="FJR28" s="110"/>
      <c r="FJS28" s="110"/>
      <c r="FJT28" s="110"/>
      <c r="FJU28" s="110"/>
      <c r="FJV28" s="110"/>
      <c r="FJW28" s="110"/>
      <c r="FJX28" s="110"/>
      <c r="FJY28" s="110"/>
      <c r="FJZ28" s="110"/>
      <c r="FKA28" s="110"/>
      <c r="FKB28" s="110"/>
      <c r="FKC28" s="110"/>
      <c r="FKD28" s="110"/>
      <c r="FKE28" s="110"/>
      <c r="FKF28" s="110"/>
      <c r="FKG28" s="110"/>
      <c r="FKH28" s="110"/>
      <c r="FKI28" s="110"/>
      <c r="FKJ28" s="110"/>
      <c r="FKK28" s="110"/>
      <c r="FKL28" s="110"/>
      <c r="FKM28" s="110"/>
      <c r="FKN28" s="110"/>
      <c r="FKO28" s="110"/>
      <c r="FKP28" s="110"/>
      <c r="FKQ28" s="110"/>
      <c r="FKR28" s="110"/>
      <c r="FKS28" s="110"/>
      <c r="FKT28" s="110"/>
      <c r="FKU28" s="110"/>
      <c r="FKV28" s="110"/>
      <c r="FKW28" s="110"/>
      <c r="FKX28" s="110"/>
      <c r="FKY28" s="110"/>
      <c r="FKZ28" s="110"/>
      <c r="FLA28" s="110"/>
      <c r="FLB28" s="110"/>
      <c r="FLC28" s="110"/>
      <c r="FLD28" s="110"/>
      <c r="FLE28" s="110"/>
      <c r="FLF28" s="110"/>
      <c r="FLG28" s="110"/>
      <c r="FLH28" s="110"/>
      <c r="FLI28" s="110"/>
      <c r="FLJ28" s="110"/>
      <c r="FLK28" s="110"/>
      <c r="FLL28" s="110"/>
      <c r="FLM28" s="110"/>
      <c r="FLN28" s="110"/>
      <c r="FLO28" s="110"/>
      <c r="FLP28" s="110"/>
      <c r="FLQ28" s="110"/>
      <c r="FLR28" s="110"/>
      <c r="FLS28" s="110"/>
      <c r="FLT28" s="110"/>
      <c r="FLU28" s="110"/>
      <c r="FLV28" s="110"/>
      <c r="FLW28" s="110"/>
      <c r="FLX28" s="110"/>
      <c r="FLY28" s="110"/>
      <c r="FLZ28" s="110"/>
      <c r="FMA28" s="110"/>
      <c r="FMB28" s="110"/>
      <c r="FMC28" s="110"/>
      <c r="FMD28" s="110"/>
      <c r="FME28" s="110"/>
      <c r="FMF28" s="110"/>
      <c r="FMG28" s="110"/>
      <c r="FMH28" s="110"/>
      <c r="FMI28" s="110"/>
      <c r="FMJ28" s="110"/>
      <c r="FMK28" s="110"/>
      <c r="FML28" s="110"/>
      <c r="FMM28" s="110"/>
      <c r="FMN28" s="110"/>
      <c r="FMO28" s="110"/>
      <c r="FMP28" s="110"/>
      <c r="FMQ28" s="110"/>
      <c r="FMR28" s="110"/>
      <c r="FMS28" s="110"/>
      <c r="FMT28" s="110"/>
      <c r="FMU28" s="110"/>
      <c r="FMV28" s="110"/>
      <c r="FMW28" s="110"/>
      <c r="FMX28" s="110"/>
      <c r="FMY28" s="110"/>
      <c r="FMZ28" s="110"/>
      <c r="FNA28" s="110"/>
      <c r="FNB28" s="110"/>
      <c r="FNC28" s="110"/>
      <c r="FND28" s="110"/>
      <c r="FNE28" s="110"/>
      <c r="FNF28" s="110"/>
      <c r="FNG28" s="110"/>
      <c r="FNH28" s="110"/>
      <c r="FNI28" s="110"/>
      <c r="FNJ28" s="110"/>
      <c r="FNK28" s="110"/>
      <c r="FNL28" s="110"/>
      <c r="FNM28" s="110"/>
      <c r="FNN28" s="110"/>
      <c r="FNO28" s="110"/>
      <c r="FNP28" s="110"/>
      <c r="FNQ28" s="110"/>
      <c r="FNR28" s="110"/>
      <c r="FNS28" s="110"/>
      <c r="FNT28" s="110"/>
      <c r="FNU28" s="110"/>
      <c r="FNV28" s="110"/>
      <c r="FNW28" s="110"/>
      <c r="FNX28" s="110"/>
      <c r="FNY28" s="110"/>
      <c r="FNZ28" s="110"/>
      <c r="FOA28" s="110"/>
      <c r="FOB28" s="110"/>
      <c r="FOC28" s="110"/>
      <c r="FOD28" s="110"/>
      <c r="FOE28" s="110"/>
      <c r="FOF28" s="110"/>
      <c r="FOG28" s="110"/>
      <c r="FOH28" s="110"/>
      <c r="FOI28" s="110"/>
      <c r="FOJ28" s="110"/>
      <c r="FOK28" s="110"/>
      <c r="FOL28" s="110"/>
      <c r="FOM28" s="110"/>
      <c r="FON28" s="110"/>
      <c r="FOO28" s="110"/>
      <c r="FOP28" s="110"/>
      <c r="FOQ28" s="110"/>
      <c r="FOR28" s="110"/>
      <c r="FOS28" s="110"/>
      <c r="FOT28" s="110"/>
      <c r="FOU28" s="110"/>
      <c r="FOV28" s="110"/>
      <c r="FOW28" s="110"/>
      <c r="FOX28" s="110"/>
      <c r="FOY28" s="110"/>
      <c r="FOZ28" s="110"/>
      <c r="FPA28" s="110"/>
      <c r="FPB28" s="110"/>
      <c r="FPC28" s="110"/>
      <c r="FPD28" s="110"/>
      <c r="FPE28" s="110"/>
      <c r="FPF28" s="110"/>
      <c r="FPG28" s="110"/>
      <c r="FPH28" s="110"/>
      <c r="FPI28" s="110"/>
      <c r="FPJ28" s="110"/>
      <c r="FPK28" s="110"/>
      <c r="FPL28" s="110"/>
      <c r="FPM28" s="110"/>
      <c r="FPN28" s="110"/>
      <c r="FPO28" s="110"/>
      <c r="FPP28" s="110"/>
      <c r="FPQ28" s="110"/>
      <c r="FPR28" s="110"/>
      <c r="FPS28" s="110"/>
      <c r="FPT28" s="110"/>
      <c r="FPU28" s="110"/>
      <c r="FPV28" s="110"/>
      <c r="FPW28" s="110"/>
      <c r="FPX28" s="110"/>
      <c r="FPY28" s="110"/>
      <c r="FPZ28" s="110"/>
      <c r="FQA28" s="110"/>
      <c r="FQB28" s="110"/>
      <c r="FQC28" s="110"/>
      <c r="FQD28" s="110"/>
      <c r="FQE28" s="110"/>
      <c r="FQF28" s="110"/>
      <c r="FQG28" s="110"/>
      <c r="FQH28" s="110"/>
      <c r="FQI28" s="110"/>
      <c r="FQJ28" s="110"/>
      <c r="FQK28" s="110"/>
      <c r="FQL28" s="110"/>
      <c r="FQM28" s="110"/>
      <c r="FQN28" s="110"/>
      <c r="FQO28" s="110"/>
      <c r="FQP28" s="110"/>
      <c r="FQQ28" s="110"/>
      <c r="FQR28" s="110"/>
      <c r="FQS28" s="110"/>
      <c r="FQT28" s="110"/>
      <c r="FQU28" s="110"/>
      <c r="FQV28" s="110"/>
      <c r="FQW28" s="110"/>
      <c r="FQX28" s="110"/>
      <c r="FQY28" s="110"/>
      <c r="FQZ28" s="110"/>
      <c r="FRA28" s="110"/>
      <c r="FRB28" s="110"/>
      <c r="FRC28" s="110"/>
      <c r="FRD28" s="110"/>
      <c r="FRE28" s="110"/>
      <c r="FRF28" s="110"/>
      <c r="FRG28" s="110"/>
      <c r="FRH28" s="110"/>
      <c r="FRI28" s="110"/>
      <c r="FRJ28" s="110"/>
      <c r="FRK28" s="110"/>
      <c r="FRL28" s="110"/>
      <c r="FRM28" s="110"/>
      <c r="FRN28" s="110"/>
      <c r="FRO28" s="110"/>
      <c r="FRP28" s="110"/>
      <c r="FRQ28" s="110"/>
      <c r="FRR28" s="110"/>
      <c r="FRS28" s="110"/>
      <c r="FRT28" s="110"/>
      <c r="FRU28" s="110"/>
      <c r="FRV28" s="110"/>
      <c r="FRW28" s="110"/>
      <c r="FRX28" s="110"/>
      <c r="FRY28" s="110"/>
      <c r="FRZ28" s="110"/>
      <c r="FSA28" s="110"/>
      <c r="FSB28" s="110"/>
      <c r="FSC28" s="110"/>
      <c r="FSD28" s="110"/>
      <c r="FSE28" s="110"/>
      <c r="FSF28" s="110"/>
      <c r="FSG28" s="110"/>
      <c r="FSH28" s="110"/>
      <c r="FSI28" s="110"/>
      <c r="FSJ28" s="110"/>
      <c r="FSK28" s="110"/>
      <c r="FSL28" s="110"/>
      <c r="FSM28" s="110"/>
      <c r="FSN28" s="110"/>
      <c r="FSO28" s="110"/>
      <c r="FSP28" s="110"/>
      <c r="FSQ28" s="110"/>
      <c r="FSR28" s="110"/>
      <c r="FSS28" s="110"/>
      <c r="FST28" s="110"/>
      <c r="FSU28" s="110"/>
      <c r="FSV28" s="110"/>
      <c r="FSW28" s="110"/>
      <c r="FSX28" s="110"/>
      <c r="FSY28" s="110"/>
      <c r="FSZ28" s="110"/>
      <c r="FTA28" s="110"/>
      <c r="FTB28" s="110"/>
      <c r="FTC28" s="110"/>
      <c r="FTD28" s="110"/>
      <c r="FTE28" s="110"/>
      <c r="FTF28" s="110"/>
      <c r="FTG28" s="110"/>
      <c r="FTH28" s="110"/>
      <c r="FTI28" s="110"/>
      <c r="FTJ28" s="110"/>
      <c r="FTK28" s="110"/>
      <c r="FTL28" s="110"/>
      <c r="FTM28" s="110"/>
      <c r="FTN28" s="110"/>
      <c r="FTO28" s="110"/>
      <c r="FTP28" s="110"/>
      <c r="FTQ28" s="110"/>
      <c r="FTR28" s="110"/>
      <c r="FTS28" s="110"/>
      <c r="FTT28" s="110"/>
      <c r="FTU28" s="110"/>
      <c r="FTV28" s="110"/>
      <c r="FTW28" s="110"/>
      <c r="FTX28" s="110"/>
      <c r="FTY28" s="110"/>
      <c r="FTZ28" s="110"/>
      <c r="FUA28" s="110"/>
      <c r="FUB28" s="110"/>
      <c r="FUC28" s="110"/>
      <c r="FUD28" s="110"/>
      <c r="FUE28" s="110"/>
      <c r="FUF28" s="110"/>
      <c r="FUG28" s="110"/>
      <c r="FUH28" s="110"/>
      <c r="FUI28" s="110"/>
      <c r="FUJ28" s="110"/>
      <c r="FUK28" s="110"/>
      <c r="FUL28" s="110"/>
      <c r="FUM28" s="110"/>
      <c r="FUN28" s="110"/>
      <c r="FUO28" s="110"/>
      <c r="FUP28" s="110"/>
      <c r="FUQ28" s="110"/>
      <c r="FUR28" s="110"/>
      <c r="FUS28" s="110"/>
      <c r="FUT28" s="110"/>
      <c r="FUU28" s="110"/>
      <c r="FUV28" s="110"/>
      <c r="FUW28" s="110"/>
      <c r="FUX28" s="110"/>
      <c r="FUY28" s="110"/>
      <c r="FUZ28" s="110"/>
      <c r="FVA28" s="110"/>
      <c r="FVB28" s="110"/>
      <c r="FVC28" s="110"/>
      <c r="FVD28" s="110"/>
      <c r="FVE28" s="110"/>
      <c r="FVF28" s="110"/>
      <c r="FVG28" s="110"/>
      <c r="FVH28" s="110"/>
      <c r="FVI28" s="110"/>
      <c r="FVJ28" s="110"/>
      <c r="FVK28" s="110"/>
      <c r="FVL28" s="110"/>
      <c r="FVM28" s="110"/>
      <c r="FVN28" s="110"/>
      <c r="FVO28" s="110"/>
      <c r="FVP28" s="110"/>
      <c r="FVQ28" s="110"/>
      <c r="FVR28" s="110"/>
      <c r="FVS28" s="110"/>
      <c r="FVT28" s="110"/>
      <c r="FVU28" s="110"/>
      <c r="FVV28" s="110"/>
      <c r="FVW28" s="110"/>
      <c r="FVX28" s="110"/>
      <c r="FVY28" s="110"/>
      <c r="FVZ28" s="110"/>
      <c r="FWA28" s="110"/>
      <c r="FWB28" s="110"/>
      <c r="FWC28" s="110"/>
      <c r="FWD28" s="110"/>
      <c r="FWE28" s="110"/>
      <c r="FWF28" s="110"/>
      <c r="FWG28" s="110"/>
      <c r="FWH28" s="110"/>
      <c r="FWI28" s="110"/>
      <c r="FWJ28" s="110"/>
      <c r="FWK28" s="110"/>
      <c r="FWL28" s="110"/>
      <c r="FWM28" s="110"/>
      <c r="FWN28" s="110"/>
      <c r="FWO28" s="110"/>
      <c r="FWP28" s="110"/>
      <c r="FWQ28" s="110"/>
      <c r="FWR28" s="110"/>
      <c r="FWS28" s="110"/>
      <c r="FWT28" s="110"/>
      <c r="FWU28" s="110"/>
      <c r="FWV28" s="110"/>
      <c r="FWW28" s="110"/>
      <c r="FWX28" s="110"/>
      <c r="FWY28" s="110"/>
      <c r="FWZ28" s="110"/>
      <c r="FXA28" s="110"/>
      <c r="FXB28" s="110"/>
      <c r="FXC28" s="110"/>
      <c r="FXD28" s="110"/>
      <c r="FXE28" s="110"/>
      <c r="FXF28" s="110"/>
      <c r="FXG28" s="110"/>
      <c r="FXH28" s="110"/>
      <c r="FXI28" s="110"/>
      <c r="FXJ28" s="110"/>
      <c r="FXK28" s="110"/>
      <c r="FXL28" s="110"/>
      <c r="FXM28" s="110"/>
      <c r="FXN28" s="110"/>
      <c r="FXO28" s="110"/>
      <c r="FXP28" s="110"/>
      <c r="FXQ28" s="110"/>
      <c r="FXR28" s="110"/>
      <c r="FXS28" s="110"/>
      <c r="FXT28" s="110"/>
      <c r="FXU28" s="110"/>
      <c r="FXV28" s="110"/>
      <c r="FXW28" s="110"/>
      <c r="FXX28" s="110"/>
      <c r="FXY28" s="110"/>
      <c r="FXZ28" s="110"/>
      <c r="FYA28" s="110"/>
      <c r="FYB28" s="110"/>
      <c r="FYC28" s="110"/>
      <c r="FYD28" s="110"/>
      <c r="FYE28" s="110"/>
      <c r="FYF28" s="110"/>
      <c r="FYG28" s="110"/>
      <c r="FYH28" s="110"/>
      <c r="FYI28" s="110"/>
      <c r="FYJ28" s="110"/>
      <c r="FYK28" s="110"/>
      <c r="FYL28" s="110"/>
      <c r="FYM28" s="110"/>
      <c r="FYN28" s="110"/>
      <c r="FYO28" s="110"/>
      <c r="FYP28" s="110"/>
      <c r="FYQ28" s="110"/>
      <c r="FYR28" s="110"/>
      <c r="FYS28" s="110"/>
      <c r="FYT28" s="110"/>
      <c r="FYU28" s="110"/>
      <c r="FYV28" s="110"/>
      <c r="FYW28" s="110"/>
      <c r="FYX28" s="110"/>
      <c r="FYY28" s="110"/>
      <c r="FYZ28" s="110"/>
      <c r="FZA28" s="110"/>
      <c r="FZB28" s="110"/>
      <c r="FZC28" s="110"/>
      <c r="FZD28" s="110"/>
      <c r="FZE28" s="110"/>
      <c r="FZF28" s="110"/>
      <c r="FZG28" s="110"/>
      <c r="FZH28" s="110"/>
      <c r="FZI28" s="110"/>
      <c r="FZJ28" s="110"/>
      <c r="FZK28" s="110"/>
      <c r="FZL28" s="110"/>
      <c r="FZM28" s="110"/>
      <c r="FZN28" s="110"/>
      <c r="FZO28" s="110"/>
      <c r="FZP28" s="110"/>
      <c r="FZQ28" s="110"/>
      <c r="FZR28" s="110"/>
      <c r="FZS28" s="110"/>
      <c r="FZT28" s="110"/>
      <c r="FZU28" s="110"/>
      <c r="FZV28" s="110"/>
      <c r="FZW28" s="110"/>
      <c r="FZX28" s="110"/>
      <c r="FZY28" s="110"/>
      <c r="FZZ28" s="110"/>
      <c r="GAA28" s="110"/>
      <c r="GAB28" s="110"/>
      <c r="GAC28" s="110"/>
      <c r="GAD28" s="110"/>
      <c r="GAE28" s="110"/>
      <c r="GAF28" s="110"/>
      <c r="GAG28" s="110"/>
      <c r="GAH28" s="110"/>
      <c r="GAI28" s="110"/>
      <c r="GAJ28" s="110"/>
      <c r="GAK28" s="110"/>
      <c r="GAL28" s="110"/>
      <c r="GAM28" s="110"/>
      <c r="GAN28" s="110"/>
      <c r="GAO28" s="110"/>
      <c r="GAP28" s="110"/>
      <c r="GAQ28" s="110"/>
      <c r="GAR28" s="110"/>
      <c r="GAS28" s="110"/>
      <c r="GAT28" s="110"/>
      <c r="GAU28" s="110"/>
      <c r="GAV28" s="110"/>
      <c r="GAW28" s="110"/>
      <c r="GAX28" s="110"/>
      <c r="GAY28" s="110"/>
      <c r="GAZ28" s="110"/>
      <c r="GBA28" s="110"/>
      <c r="GBB28" s="110"/>
      <c r="GBC28" s="110"/>
      <c r="GBD28" s="110"/>
      <c r="GBE28" s="110"/>
      <c r="GBF28" s="110"/>
      <c r="GBG28" s="110"/>
      <c r="GBH28" s="110"/>
      <c r="GBI28" s="110"/>
      <c r="GBJ28" s="110"/>
      <c r="GBK28" s="110"/>
      <c r="GBL28" s="110"/>
      <c r="GBM28" s="110"/>
      <c r="GBN28" s="110"/>
      <c r="GBO28" s="110"/>
      <c r="GBP28" s="110"/>
      <c r="GBQ28" s="110"/>
      <c r="GBR28" s="110"/>
      <c r="GBS28" s="110"/>
      <c r="GBT28" s="110"/>
      <c r="GBU28" s="110"/>
      <c r="GBV28" s="110"/>
      <c r="GBW28" s="110"/>
      <c r="GBX28" s="110"/>
      <c r="GBY28" s="110"/>
      <c r="GBZ28" s="110"/>
      <c r="GCA28" s="110"/>
      <c r="GCB28" s="110"/>
      <c r="GCC28" s="110"/>
      <c r="GCD28" s="110"/>
      <c r="GCE28" s="110"/>
      <c r="GCF28" s="110"/>
      <c r="GCG28" s="110"/>
      <c r="GCH28" s="110"/>
      <c r="GCI28" s="110"/>
      <c r="GCJ28" s="110"/>
      <c r="GCK28" s="110"/>
      <c r="GCL28" s="110"/>
      <c r="GCM28" s="110"/>
      <c r="GCN28" s="110"/>
      <c r="GCO28" s="110"/>
      <c r="GCP28" s="110"/>
      <c r="GCQ28" s="110"/>
      <c r="GCR28" s="110"/>
      <c r="GCS28" s="110"/>
      <c r="GCT28" s="110"/>
      <c r="GCU28" s="110"/>
      <c r="GCV28" s="110"/>
      <c r="GCW28" s="110"/>
      <c r="GCX28" s="110"/>
      <c r="GCY28" s="110"/>
      <c r="GCZ28" s="110"/>
      <c r="GDA28" s="110"/>
      <c r="GDB28" s="110"/>
      <c r="GDC28" s="110"/>
      <c r="GDD28" s="110"/>
      <c r="GDE28" s="110"/>
      <c r="GDF28" s="110"/>
      <c r="GDG28" s="110"/>
      <c r="GDH28" s="110"/>
      <c r="GDI28" s="110"/>
      <c r="GDJ28" s="110"/>
      <c r="GDK28" s="110"/>
      <c r="GDL28" s="110"/>
      <c r="GDM28" s="110"/>
      <c r="GDN28" s="110"/>
      <c r="GDO28" s="110"/>
      <c r="GDP28" s="110"/>
      <c r="GDQ28" s="110"/>
      <c r="GDR28" s="110"/>
      <c r="GDS28" s="110"/>
      <c r="GDT28" s="110"/>
      <c r="GDU28" s="110"/>
      <c r="GDV28" s="110"/>
      <c r="GDW28" s="110"/>
      <c r="GDX28" s="110"/>
      <c r="GDY28" s="110"/>
      <c r="GDZ28" s="110"/>
      <c r="GEA28" s="110"/>
      <c r="GEB28" s="110"/>
      <c r="GEC28" s="110"/>
      <c r="GED28" s="110"/>
      <c r="GEE28" s="110"/>
      <c r="GEF28" s="110"/>
      <c r="GEG28" s="110"/>
      <c r="GEH28" s="110"/>
      <c r="GEI28" s="110"/>
      <c r="GEJ28" s="110"/>
      <c r="GEK28" s="110"/>
      <c r="GEL28" s="110"/>
      <c r="GEM28" s="110"/>
      <c r="GEN28" s="110"/>
      <c r="GEO28" s="110"/>
      <c r="GEP28" s="110"/>
      <c r="GEQ28" s="110"/>
      <c r="GER28" s="110"/>
      <c r="GES28" s="110"/>
      <c r="GET28" s="110"/>
      <c r="GEU28" s="110"/>
      <c r="GEV28" s="110"/>
      <c r="GEW28" s="110"/>
      <c r="GEX28" s="110"/>
      <c r="GEY28" s="110"/>
      <c r="GEZ28" s="110"/>
      <c r="GFA28" s="110"/>
      <c r="GFB28" s="110"/>
      <c r="GFC28" s="110"/>
      <c r="GFD28" s="110"/>
      <c r="GFE28" s="110"/>
      <c r="GFF28" s="110"/>
      <c r="GFG28" s="110"/>
      <c r="GFH28" s="110"/>
      <c r="GFI28" s="110"/>
      <c r="GFJ28" s="110"/>
      <c r="GFK28" s="110"/>
      <c r="GFL28" s="110"/>
      <c r="GFM28" s="110"/>
      <c r="GFN28" s="110"/>
      <c r="GFO28" s="110"/>
      <c r="GFP28" s="110"/>
      <c r="GFQ28" s="110"/>
      <c r="GFR28" s="110"/>
      <c r="GFS28" s="110"/>
      <c r="GFT28" s="110"/>
      <c r="GFU28" s="110"/>
      <c r="GFV28" s="110"/>
      <c r="GFW28" s="110"/>
      <c r="GFX28" s="110"/>
      <c r="GFY28" s="110"/>
      <c r="GFZ28" s="110"/>
      <c r="GGA28" s="110"/>
      <c r="GGB28" s="110"/>
      <c r="GGC28" s="110"/>
      <c r="GGD28" s="110"/>
      <c r="GGE28" s="110"/>
      <c r="GGF28" s="110"/>
      <c r="GGG28" s="110"/>
      <c r="GGH28" s="110"/>
      <c r="GGI28" s="110"/>
      <c r="GGJ28" s="110"/>
      <c r="GGK28" s="110"/>
      <c r="GGL28" s="110"/>
      <c r="GGM28" s="110"/>
      <c r="GGN28" s="110"/>
      <c r="GGO28" s="110"/>
      <c r="GGP28" s="110"/>
      <c r="GGQ28" s="110"/>
      <c r="GGR28" s="110"/>
      <c r="GGS28" s="110"/>
      <c r="GGT28" s="110"/>
      <c r="GGU28" s="110"/>
      <c r="GGV28" s="110"/>
      <c r="GGW28" s="110"/>
      <c r="GGX28" s="110"/>
      <c r="GGY28" s="110"/>
      <c r="GGZ28" s="110"/>
      <c r="GHA28" s="110"/>
      <c r="GHB28" s="110"/>
      <c r="GHC28" s="110"/>
      <c r="GHD28" s="110"/>
      <c r="GHE28" s="110"/>
      <c r="GHF28" s="110"/>
      <c r="GHG28" s="110"/>
      <c r="GHH28" s="110"/>
      <c r="GHI28" s="110"/>
      <c r="GHJ28" s="110"/>
      <c r="GHK28" s="110"/>
      <c r="GHL28" s="110"/>
      <c r="GHM28" s="110"/>
      <c r="GHN28" s="110"/>
      <c r="GHO28" s="110"/>
      <c r="GHP28" s="110"/>
      <c r="GHQ28" s="110"/>
      <c r="GHR28" s="110"/>
      <c r="GHS28" s="110"/>
      <c r="GHT28" s="110"/>
      <c r="GHU28" s="110"/>
      <c r="GHV28" s="110"/>
      <c r="GHW28" s="110"/>
      <c r="GHX28" s="110"/>
      <c r="GHY28" s="110"/>
      <c r="GHZ28" s="110"/>
      <c r="GIA28" s="110"/>
      <c r="GIB28" s="110"/>
      <c r="GIC28" s="110"/>
      <c r="GID28" s="110"/>
      <c r="GIE28" s="110"/>
      <c r="GIF28" s="110"/>
      <c r="GIG28" s="110"/>
      <c r="GIH28" s="110"/>
      <c r="GII28" s="110"/>
      <c r="GIJ28" s="110"/>
      <c r="GIK28" s="110"/>
      <c r="GIL28" s="110"/>
      <c r="GIM28" s="110"/>
      <c r="GIN28" s="110"/>
      <c r="GIO28" s="110"/>
      <c r="GIP28" s="110"/>
      <c r="GIQ28" s="110"/>
      <c r="GIR28" s="110"/>
      <c r="GIS28" s="110"/>
      <c r="GIT28" s="110"/>
      <c r="GIU28" s="110"/>
      <c r="GIV28" s="110"/>
      <c r="GIW28" s="110"/>
      <c r="GIX28" s="110"/>
      <c r="GIY28" s="110"/>
      <c r="GIZ28" s="110"/>
      <c r="GJA28" s="110"/>
      <c r="GJB28" s="110"/>
      <c r="GJC28" s="110"/>
      <c r="GJD28" s="110"/>
      <c r="GJE28" s="110"/>
      <c r="GJF28" s="110"/>
      <c r="GJG28" s="110"/>
      <c r="GJH28" s="110"/>
      <c r="GJI28" s="110"/>
      <c r="GJJ28" s="110"/>
      <c r="GJK28" s="110"/>
      <c r="GJL28" s="110"/>
      <c r="GJM28" s="110"/>
      <c r="GJN28" s="110"/>
      <c r="GJO28" s="110"/>
      <c r="GJP28" s="110"/>
      <c r="GJQ28" s="110"/>
      <c r="GJR28" s="110"/>
      <c r="GJS28" s="110"/>
      <c r="GJT28" s="110"/>
      <c r="GJU28" s="110"/>
      <c r="GJV28" s="110"/>
      <c r="GJW28" s="110"/>
      <c r="GJX28" s="110"/>
      <c r="GJY28" s="110"/>
      <c r="GJZ28" s="110"/>
      <c r="GKA28" s="110"/>
      <c r="GKB28" s="110"/>
      <c r="GKC28" s="110"/>
      <c r="GKD28" s="110"/>
      <c r="GKE28" s="110"/>
      <c r="GKF28" s="110"/>
      <c r="GKG28" s="110"/>
      <c r="GKH28" s="110"/>
      <c r="GKI28" s="110"/>
      <c r="GKJ28" s="110"/>
      <c r="GKK28" s="110"/>
      <c r="GKL28" s="110"/>
      <c r="GKM28" s="110"/>
      <c r="GKN28" s="110"/>
      <c r="GKO28" s="110"/>
      <c r="GKP28" s="110"/>
      <c r="GKQ28" s="110"/>
      <c r="GKR28" s="110"/>
      <c r="GKS28" s="110"/>
      <c r="GKT28" s="110"/>
      <c r="GKU28" s="110"/>
      <c r="GKV28" s="110"/>
      <c r="GKW28" s="110"/>
      <c r="GKX28" s="110"/>
      <c r="GKY28" s="110"/>
      <c r="GKZ28" s="110"/>
      <c r="GLA28" s="110"/>
      <c r="GLB28" s="110"/>
      <c r="GLC28" s="110"/>
      <c r="GLD28" s="110"/>
      <c r="GLE28" s="110"/>
      <c r="GLF28" s="110"/>
      <c r="GLG28" s="110"/>
      <c r="GLH28" s="110"/>
      <c r="GLI28" s="110"/>
      <c r="GLJ28" s="110"/>
      <c r="GLK28" s="110"/>
      <c r="GLL28" s="110"/>
      <c r="GLM28" s="110"/>
      <c r="GLN28" s="110"/>
      <c r="GLO28" s="110"/>
      <c r="GLP28" s="110"/>
      <c r="GLQ28" s="110"/>
      <c r="GLR28" s="110"/>
      <c r="GLS28" s="110"/>
      <c r="GLT28" s="110"/>
      <c r="GLU28" s="110"/>
      <c r="GLV28" s="110"/>
      <c r="GLW28" s="110"/>
      <c r="GLX28" s="110"/>
      <c r="GLY28" s="110"/>
      <c r="GLZ28" s="110"/>
      <c r="GMA28" s="110"/>
      <c r="GMB28" s="110"/>
      <c r="GMC28" s="110"/>
      <c r="GMD28" s="110"/>
      <c r="GME28" s="110"/>
      <c r="GMF28" s="110"/>
      <c r="GMG28" s="110"/>
      <c r="GMH28" s="110"/>
      <c r="GMI28" s="110"/>
      <c r="GMJ28" s="110"/>
      <c r="GMK28" s="110"/>
      <c r="GML28" s="110"/>
      <c r="GMM28" s="110"/>
      <c r="GMN28" s="110"/>
      <c r="GMO28" s="110"/>
      <c r="GMP28" s="110"/>
      <c r="GMQ28" s="110"/>
      <c r="GMR28" s="110"/>
      <c r="GMS28" s="110"/>
      <c r="GMT28" s="110"/>
      <c r="GMU28" s="110"/>
      <c r="GMV28" s="110"/>
      <c r="GMW28" s="110"/>
      <c r="GMX28" s="110"/>
      <c r="GMY28" s="110"/>
      <c r="GMZ28" s="110"/>
      <c r="GNA28" s="110"/>
      <c r="GNB28" s="110"/>
      <c r="GNC28" s="110"/>
      <c r="GND28" s="110"/>
      <c r="GNE28" s="110"/>
      <c r="GNF28" s="110"/>
      <c r="GNG28" s="110"/>
      <c r="GNH28" s="110"/>
      <c r="GNI28" s="110"/>
      <c r="GNJ28" s="110"/>
      <c r="GNK28" s="110"/>
      <c r="GNL28" s="110"/>
      <c r="GNM28" s="110"/>
      <c r="GNN28" s="110"/>
      <c r="GNO28" s="110"/>
      <c r="GNP28" s="110"/>
      <c r="GNQ28" s="110"/>
      <c r="GNR28" s="110"/>
      <c r="GNS28" s="110"/>
      <c r="GNT28" s="110"/>
      <c r="GNU28" s="110"/>
      <c r="GNV28" s="110"/>
      <c r="GNW28" s="110"/>
      <c r="GNX28" s="110"/>
      <c r="GNY28" s="110"/>
      <c r="GNZ28" s="110"/>
      <c r="GOA28" s="110"/>
      <c r="GOB28" s="110"/>
      <c r="GOC28" s="110"/>
      <c r="GOD28" s="110"/>
      <c r="GOE28" s="110"/>
      <c r="GOF28" s="110"/>
      <c r="GOG28" s="110"/>
      <c r="GOH28" s="110"/>
      <c r="GOI28" s="110"/>
      <c r="GOJ28" s="110"/>
      <c r="GOK28" s="110"/>
      <c r="GOL28" s="110"/>
      <c r="GOM28" s="110"/>
      <c r="GON28" s="110"/>
      <c r="GOO28" s="110"/>
      <c r="GOP28" s="110"/>
      <c r="GOQ28" s="110"/>
      <c r="GOR28" s="110"/>
      <c r="GOS28" s="110"/>
      <c r="GOT28" s="110"/>
      <c r="GOU28" s="110"/>
      <c r="GOV28" s="110"/>
      <c r="GOW28" s="110"/>
      <c r="GOX28" s="110"/>
      <c r="GOY28" s="110"/>
      <c r="GOZ28" s="110"/>
      <c r="GPA28" s="110"/>
      <c r="GPB28" s="110"/>
      <c r="GPC28" s="110"/>
      <c r="GPD28" s="110"/>
      <c r="GPE28" s="110"/>
      <c r="GPF28" s="110"/>
      <c r="GPG28" s="110"/>
      <c r="GPH28" s="110"/>
      <c r="GPI28" s="110"/>
      <c r="GPJ28" s="110"/>
      <c r="GPK28" s="110"/>
      <c r="GPL28" s="110"/>
      <c r="GPM28" s="110"/>
      <c r="GPN28" s="110"/>
      <c r="GPO28" s="110"/>
      <c r="GPP28" s="110"/>
      <c r="GPQ28" s="110"/>
      <c r="GPR28" s="110"/>
      <c r="GPS28" s="110"/>
      <c r="GPT28" s="110"/>
      <c r="GPU28" s="110"/>
      <c r="GPV28" s="110"/>
      <c r="GPW28" s="110"/>
      <c r="GPX28" s="110"/>
      <c r="GPY28" s="110"/>
      <c r="GPZ28" s="110"/>
      <c r="GQA28" s="110"/>
      <c r="GQB28" s="110"/>
      <c r="GQC28" s="110"/>
      <c r="GQD28" s="110"/>
      <c r="GQE28" s="110"/>
      <c r="GQF28" s="110"/>
      <c r="GQG28" s="110"/>
      <c r="GQH28" s="110"/>
      <c r="GQI28" s="110"/>
      <c r="GQJ28" s="110"/>
      <c r="GQK28" s="110"/>
      <c r="GQL28" s="110"/>
      <c r="GQM28" s="110"/>
      <c r="GQN28" s="110"/>
      <c r="GQO28" s="110"/>
      <c r="GQP28" s="110"/>
      <c r="GQQ28" s="110"/>
      <c r="GQR28" s="110"/>
      <c r="GQS28" s="110"/>
      <c r="GQT28" s="110"/>
      <c r="GQU28" s="110"/>
      <c r="GQV28" s="110"/>
      <c r="GQW28" s="110"/>
      <c r="GQX28" s="110"/>
      <c r="GQY28" s="110"/>
      <c r="GQZ28" s="110"/>
      <c r="GRA28" s="110"/>
      <c r="GRB28" s="110"/>
      <c r="GRC28" s="110"/>
      <c r="GRD28" s="110"/>
      <c r="GRE28" s="110"/>
      <c r="GRF28" s="110"/>
      <c r="GRG28" s="110"/>
      <c r="GRH28" s="110"/>
      <c r="GRI28" s="110"/>
      <c r="GRJ28" s="110"/>
      <c r="GRK28" s="110"/>
      <c r="GRL28" s="110"/>
      <c r="GRM28" s="110"/>
      <c r="GRN28" s="110"/>
      <c r="GRO28" s="110"/>
      <c r="GRP28" s="110"/>
      <c r="GRQ28" s="110"/>
      <c r="GRR28" s="110"/>
      <c r="GRS28" s="110"/>
      <c r="GRT28" s="110"/>
      <c r="GRU28" s="110"/>
      <c r="GRV28" s="110"/>
      <c r="GRW28" s="110"/>
      <c r="GRX28" s="110"/>
      <c r="GRY28" s="110"/>
      <c r="GRZ28" s="110"/>
      <c r="GSA28" s="110"/>
      <c r="GSB28" s="110"/>
      <c r="GSC28" s="110"/>
      <c r="GSD28" s="110"/>
      <c r="GSE28" s="110"/>
      <c r="GSF28" s="110"/>
      <c r="GSG28" s="110"/>
      <c r="GSH28" s="110"/>
      <c r="GSI28" s="110"/>
      <c r="GSJ28" s="110"/>
      <c r="GSK28" s="110"/>
      <c r="GSL28" s="110"/>
      <c r="GSM28" s="110"/>
      <c r="GSN28" s="110"/>
      <c r="GSO28" s="110"/>
      <c r="GSP28" s="110"/>
      <c r="GSQ28" s="110"/>
      <c r="GSR28" s="110"/>
      <c r="GSS28" s="110"/>
      <c r="GST28" s="110"/>
      <c r="GSU28" s="110"/>
      <c r="GSV28" s="110"/>
      <c r="GSW28" s="110"/>
      <c r="GSX28" s="110"/>
      <c r="GSY28" s="110"/>
      <c r="GSZ28" s="110"/>
      <c r="GTA28" s="110"/>
      <c r="GTB28" s="110"/>
      <c r="GTC28" s="110"/>
      <c r="GTD28" s="110"/>
      <c r="GTE28" s="110"/>
      <c r="GTF28" s="110"/>
      <c r="GTG28" s="110"/>
      <c r="GTH28" s="110"/>
      <c r="GTI28" s="110"/>
      <c r="GTJ28" s="110"/>
      <c r="GTK28" s="110"/>
      <c r="GTL28" s="110"/>
      <c r="GTM28" s="110"/>
      <c r="GTN28" s="110"/>
      <c r="GTO28" s="110"/>
      <c r="GTP28" s="110"/>
      <c r="GTQ28" s="110"/>
      <c r="GTR28" s="110"/>
      <c r="GTS28" s="110"/>
      <c r="GTT28" s="110"/>
      <c r="GTU28" s="110"/>
      <c r="GTV28" s="110"/>
      <c r="GTW28" s="110"/>
      <c r="GTX28" s="110"/>
      <c r="GTY28" s="110"/>
      <c r="GTZ28" s="110"/>
      <c r="GUA28" s="110"/>
      <c r="GUB28" s="110"/>
      <c r="GUC28" s="110"/>
      <c r="GUD28" s="110"/>
      <c r="GUE28" s="110"/>
      <c r="GUF28" s="110"/>
      <c r="GUG28" s="110"/>
      <c r="GUH28" s="110"/>
      <c r="GUI28" s="110"/>
      <c r="GUJ28" s="110"/>
      <c r="GUK28" s="110"/>
      <c r="GUL28" s="110"/>
      <c r="GUM28" s="110"/>
      <c r="GUN28" s="110"/>
      <c r="GUO28" s="110"/>
      <c r="GUP28" s="110"/>
      <c r="GUQ28" s="110"/>
      <c r="GUR28" s="110"/>
      <c r="GUS28" s="110"/>
      <c r="GUT28" s="110"/>
      <c r="GUU28" s="110"/>
      <c r="GUV28" s="110"/>
      <c r="GUW28" s="110"/>
      <c r="GUX28" s="110"/>
      <c r="GUY28" s="110"/>
      <c r="GUZ28" s="110"/>
      <c r="GVA28" s="110"/>
      <c r="GVB28" s="110"/>
      <c r="GVC28" s="110"/>
      <c r="GVD28" s="110"/>
      <c r="GVE28" s="110"/>
      <c r="GVF28" s="110"/>
      <c r="GVG28" s="110"/>
      <c r="GVH28" s="110"/>
      <c r="GVI28" s="110"/>
      <c r="GVJ28" s="110"/>
      <c r="GVK28" s="110"/>
      <c r="GVL28" s="110"/>
      <c r="GVM28" s="110"/>
      <c r="GVN28" s="110"/>
      <c r="GVO28" s="110"/>
      <c r="GVP28" s="110"/>
      <c r="GVQ28" s="110"/>
      <c r="GVR28" s="110"/>
      <c r="GVS28" s="110"/>
      <c r="GVT28" s="110"/>
      <c r="GVU28" s="110"/>
      <c r="GVV28" s="110"/>
      <c r="GVW28" s="110"/>
      <c r="GVX28" s="110"/>
      <c r="GVY28" s="110"/>
      <c r="GVZ28" s="110"/>
      <c r="GWA28" s="110"/>
      <c r="GWB28" s="110"/>
      <c r="GWC28" s="110"/>
      <c r="GWD28" s="110"/>
      <c r="GWE28" s="110"/>
      <c r="GWF28" s="110"/>
      <c r="GWG28" s="110"/>
      <c r="GWH28" s="110"/>
      <c r="GWI28" s="110"/>
      <c r="GWJ28" s="110"/>
      <c r="GWK28" s="110"/>
      <c r="GWL28" s="110"/>
      <c r="GWM28" s="110"/>
      <c r="GWN28" s="110"/>
      <c r="GWO28" s="110"/>
      <c r="GWP28" s="110"/>
      <c r="GWQ28" s="110"/>
      <c r="GWR28" s="110"/>
      <c r="GWS28" s="110"/>
      <c r="GWT28" s="110"/>
      <c r="GWU28" s="110"/>
      <c r="GWV28" s="110"/>
      <c r="GWW28" s="110"/>
      <c r="GWX28" s="110"/>
      <c r="GWY28" s="110"/>
      <c r="GWZ28" s="110"/>
      <c r="GXA28" s="110"/>
      <c r="GXB28" s="110"/>
      <c r="GXC28" s="110"/>
      <c r="GXD28" s="110"/>
      <c r="GXE28" s="110"/>
      <c r="GXF28" s="110"/>
      <c r="GXG28" s="110"/>
      <c r="GXH28" s="110"/>
      <c r="GXI28" s="110"/>
      <c r="GXJ28" s="110"/>
      <c r="GXK28" s="110"/>
      <c r="GXL28" s="110"/>
      <c r="GXM28" s="110"/>
      <c r="GXN28" s="110"/>
      <c r="GXO28" s="110"/>
      <c r="GXP28" s="110"/>
      <c r="GXQ28" s="110"/>
      <c r="GXR28" s="110"/>
      <c r="GXS28" s="110"/>
      <c r="GXT28" s="110"/>
      <c r="GXU28" s="110"/>
      <c r="GXV28" s="110"/>
      <c r="GXW28" s="110"/>
      <c r="GXX28" s="110"/>
      <c r="GXY28" s="110"/>
      <c r="GXZ28" s="110"/>
      <c r="GYA28" s="110"/>
      <c r="GYB28" s="110"/>
      <c r="GYC28" s="110"/>
      <c r="GYD28" s="110"/>
      <c r="GYE28" s="110"/>
      <c r="GYF28" s="110"/>
      <c r="GYG28" s="110"/>
      <c r="GYH28" s="110"/>
      <c r="GYI28" s="110"/>
      <c r="GYJ28" s="110"/>
      <c r="GYK28" s="110"/>
      <c r="GYL28" s="110"/>
      <c r="GYM28" s="110"/>
      <c r="GYN28" s="110"/>
      <c r="GYO28" s="110"/>
      <c r="GYP28" s="110"/>
      <c r="GYQ28" s="110"/>
      <c r="GYR28" s="110"/>
      <c r="GYS28" s="110"/>
      <c r="GYT28" s="110"/>
      <c r="GYU28" s="110"/>
      <c r="GYV28" s="110"/>
      <c r="GYW28" s="110"/>
      <c r="GYX28" s="110"/>
      <c r="GYY28" s="110"/>
      <c r="GYZ28" s="110"/>
      <c r="GZA28" s="110"/>
      <c r="GZB28" s="110"/>
      <c r="GZC28" s="110"/>
      <c r="GZD28" s="110"/>
      <c r="GZE28" s="110"/>
      <c r="GZF28" s="110"/>
      <c r="GZG28" s="110"/>
      <c r="GZH28" s="110"/>
      <c r="GZI28" s="110"/>
      <c r="GZJ28" s="110"/>
      <c r="GZK28" s="110"/>
      <c r="GZL28" s="110"/>
      <c r="GZM28" s="110"/>
      <c r="GZN28" s="110"/>
      <c r="GZO28" s="110"/>
      <c r="GZP28" s="110"/>
      <c r="GZQ28" s="110"/>
      <c r="GZR28" s="110"/>
      <c r="GZS28" s="110"/>
      <c r="GZT28" s="110"/>
      <c r="GZU28" s="110"/>
      <c r="GZV28" s="110"/>
      <c r="GZW28" s="110"/>
      <c r="GZX28" s="110"/>
      <c r="GZY28" s="110"/>
      <c r="GZZ28" s="110"/>
      <c r="HAA28" s="110"/>
      <c r="HAB28" s="110"/>
      <c r="HAC28" s="110"/>
      <c r="HAD28" s="110"/>
      <c r="HAE28" s="110"/>
      <c r="HAF28" s="110"/>
      <c r="HAG28" s="110"/>
      <c r="HAH28" s="110"/>
      <c r="HAI28" s="110"/>
      <c r="HAJ28" s="110"/>
      <c r="HAK28" s="110"/>
      <c r="HAL28" s="110"/>
      <c r="HAM28" s="110"/>
      <c r="HAN28" s="110"/>
      <c r="HAO28" s="110"/>
      <c r="HAP28" s="110"/>
      <c r="HAQ28" s="110"/>
      <c r="HAR28" s="110"/>
      <c r="HAS28" s="110"/>
      <c r="HAT28" s="110"/>
      <c r="HAU28" s="110"/>
      <c r="HAV28" s="110"/>
      <c r="HAW28" s="110"/>
      <c r="HAX28" s="110"/>
      <c r="HAY28" s="110"/>
      <c r="HAZ28" s="110"/>
      <c r="HBA28" s="110"/>
      <c r="HBB28" s="110"/>
      <c r="HBC28" s="110"/>
      <c r="HBD28" s="110"/>
      <c r="HBE28" s="110"/>
      <c r="HBF28" s="110"/>
      <c r="HBG28" s="110"/>
      <c r="HBH28" s="110"/>
      <c r="HBI28" s="110"/>
      <c r="HBJ28" s="110"/>
      <c r="HBK28" s="110"/>
      <c r="HBL28" s="110"/>
      <c r="HBM28" s="110"/>
      <c r="HBN28" s="110"/>
      <c r="HBO28" s="110"/>
      <c r="HBP28" s="110"/>
      <c r="HBQ28" s="110"/>
      <c r="HBR28" s="110"/>
      <c r="HBS28" s="110"/>
      <c r="HBT28" s="110"/>
      <c r="HBU28" s="110"/>
      <c r="HBV28" s="110"/>
      <c r="HBW28" s="110"/>
      <c r="HBX28" s="110"/>
      <c r="HBY28" s="110"/>
      <c r="HBZ28" s="110"/>
      <c r="HCA28" s="110"/>
      <c r="HCB28" s="110"/>
      <c r="HCC28" s="110"/>
      <c r="HCD28" s="110"/>
      <c r="HCE28" s="110"/>
      <c r="HCF28" s="110"/>
      <c r="HCG28" s="110"/>
      <c r="HCH28" s="110"/>
      <c r="HCI28" s="110"/>
      <c r="HCJ28" s="110"/>
      <c r="HCK28" s="110"/>
      <c r="HCL28" s="110"/>
      <c r="HCM28" s="110"/>
      <c r="HCN28" s="110"/>
      <c r="HCO28" s="110"/>
      <c r="HCP28" s="110"/>
      <c r="HCQ28" s="110"/>
      <c r="HCR28" s="110"/>
      <c r="HCS28" s="110"/>
      <c r="HCT28" s="110"/>
      <c r="HCU28" s="110"/>
      <c r="HCV28" s="110"/>
      <c r="HCW28" s="110"/>
      <c r="HCX28" s="110"/>
      <c r="HCY28" s="110"/>
      <c r="HCZ28" s="110"/>
      <c r="HDA28" s="110"/>
      <c r="HDB28" s="110"/>
      <c r="HDC28" s="110"/>
      <c r="HDD28" s="110"/>
      <c r="HDE28" s="110"/>
      <c r="HDF28" s="110"/>
      <c r="HDG28" s="110"/>
      <c r="HDH28" s="110"/>
      <c r="HDI28" s="110"/>
      <c r="HDJ28" s="110"/>
      <c r="HDK28" s="110"/>
      <c r="HDL28" s="110"/>
      <c r="HDM28" s="110"/>
      <c r="HDN28" s="110"/>
      <c r="HDO28" s="110"/>
      <c r="HDP28" s="110"/>
      <c r="HDQ28" s="110"/>
      <c r="HDR28" s="110"/>
      <c r="HDS28" s="110"/>
      <c r="HDT28" s="110"/>
      <c r="HDU28" s="110"/>
      <c r="HDV28" s="110"/>
      <c r="HDW28" s="110"/>
      <c r="HDX28" s="110"/>
      <c r="HDY28" s="110"/>
      <c r="HDZ28" s="110"/>
      <c r="HEA28" s="110"/>
      <c r="HEB28" s="110"/>
      <c r="HEC28" s="110"/>
      <c r="HED28" s="110"/>
      <c r="HEE28" s="110"/>
      <c r="HEF28" s="110"/>
      <c r="HEG28" s="110"/>
      <c r="HEH28" s="110"/>
      <c r="HEI28" s="110"/>
      <c r="HEJ28" s="110"/>
      <c r="HEK28" s="110"/>
      <c r="HEL28" s="110"/>
      <c r="HEM28" s="110"/>
      <c r="HEN28" s="110"/>
      <c r="HEO28" s="110"/>
      <c r="HEP28" s="110"/>
      <c r="HEQ28" s="110"/>
      <c r="HER28" s="110"/>
      <c r="HES28" s="110"/>
      <c r="HET28" s="110"/>
      <c r="HEU28" s="110"/>
      <c r="HEV28" s="110"/>
      <c r="HEW28" s="110"/>
      <c r="HEX28" s="110"/>
      <c r="HEY28" s="110"/>
      <c r="HEZ28" s="110"/>
      <c r="HFA28" s="110"/>
      <c r="HFB28" s="110"/>
      <c r="HFC28" s="110"/>
      <c r="HFD28" s="110"/>
      <c r="HFE28" s="110"/>
      <c r="HFF28" s="110"/>
      <c r="HFG28" s="110"/>
      <c r="HFH28" s="110"/>
      <c r="HFI28" s="110"/>
      <c r="HFJ28" s="110"/>
      <c r="HFK28" s="110"/>
      <c r="HFL28" s="110"/>
      <c r="HFM28" s="110"/>
      <c r="HFN28" s="110"/>
      <c r="HFO28" s="110"/>
      <c r="HFP28" s="110"/>
      <c r="HFQ28" s="110"/>
      <c r="HFR28" s="110"/>
      <c r="HFS28" s="110"/>
      <c r="HFT28" s="110"/>
      <c r="HFU28" s="110"/>
      <c r="HFV28" s="110"/>
      <c r="HFW28" s="110"/>
      <c r="HFX28" s="110"/>
      <c r="HFY28" s="110"/>
      <c r="HFZ28" s="110"/>
      <c r="HGA28" s="110"/>
      <c r="HGB28" s="110"/>
      <c r="HGC28" s="110"/>
      <c r="HGD28" s="110"/>
      <c r="HGE28" s="110"/>
      <c r="HGF28" s="110"/>
      <c r="HGG28" s="110"/>
      <c r="HGH28" s="110"/>
      <c r="HGI28" s="110"/>
      <c r="HGJ28" s="110"/>
      <c r="HGK28" s="110"/>
      <c r="HGL28" s="110"/>
      <c r="HGM28" s="110"/>
      <c r="HGN28" s="110"/>
      <c r="HGO28" s="110"/>
      <c r="HGP28" s="110"/>
      <c r="HGQ28" s="110"/>
      <c r="HGR28" s="110"/>
      <c r="HGS28" s="110"/>
      <c r="HGT28" s="110"/>
      <c r="HGU28" s="110"/>
      <c r="HGV28" s="110"/>
      <c r="HGW28" s="110"/>
      <c r="HGX28" s="110"/>
      <c r="HGY28" s="110"/>
      <c r="HGZ28" s="110"/>
      <c r="HHA28" s="110"/>
      <c r="HHB28" s="110"/>
      <c r="HHC28" s="110"/>
      <c r="HHD28" s="110"/>
      <c r="HHE28" s="110"/>
      <c r="HHF28" s="110"/>
      <c r="HHG28" s="110"/>
      <c r="HHH28" s="110"/>
      <c r="HHI28" s="110"/>
      <c r="HHJ28" s="110"/>
      <c r="HHK28" s="110"/>
      <c r="HHL28" s="110"/>
      <c r="HHM28" s="110"/>
      <c r="HHN28" s="110"/>
      <c r="HHO28" s="110"/>
      <c r="HHP28" s="110"/>
      <c r="HHQ28" s="110"/>
      <c r="HHR28" s="110"/>
      <c r="HHS28" s="110"/>
      <c r="HHT28" s="110"/>
      <c r="HHU28" s="110"/>
      <c r="HHV28" s="110"/>
      <c r="HHW28" s="110"/>
      <c r="HHX28" s="110"/>
      <c r="HHY28" s="110"/>
      <c r="HHZ28" s="110"/>
      <c r="HIA28" s="110"/>
      <c r="HIB28" s="110"/>
      <c r="HIC28" s="110"/>
      <c r="HID28" s="110"/>
      <c r="HIE28" s="110"/>
      <c r="HIF28" s="110"/>
      <c r="HIG28" s="110"/>
      <c r="HIH28" s="110"/>
      <c r="HII28" s="110"/>
      <c r="HIJ28" s="110"/>
      <c r="HIK28" s="110"/>
      <c r="HIL28" s="110"/>
      <c r="HIM28" s="110"/>
      <c r="HIN28" s="110"/>
      <c r="HIO28" s="110"/>
      <c r="HIP28" s="110"/>
      <c r="HIQ28" s="110"/>
      <c r="HIR28" s="110"/>
      <c r="HIS28" s="110"/>
      <c r="HIT28" s="110"/>
      <c r="HIU28" s="110"/>
      <c r="HIV28" s="110"/>
      <c r="HIW28" s="110"/>
      <c r="HIX28" s="110"/>
      <c r="HIY28" s="110"/>
      <c r="HIZ28" s="110"/>
      <c r="HJA28" s="110"/>
      <c r="HJB28" s="110"/>
      <c r="HJC28" s="110"/>
      <c r="HJD28" s="110"/>
      <c r="HJE28" s="110"/>
      <c r="HJF28" s="110"/>
      <c r="HJG28" s="110"/>
      <c r="HJH28" s="110"/>
      <c r="HJI28" s="110"/>
      <c r="HJJ28" s="110"/>
      <c r="HJK28" s="110"/>
      <c r="HJL28" s="110"/>
      <c r="HJM28" s="110"/>
      <c r="HJN28" s="110"/>
      <c r="HJO28" s="110"/>
      <c r="HJP28" s="110"/>
      <c r="HJQ28" s="110"/>
      <c r="HJR28" s="110"/>
      <c r="HJS28" s="110"/>
      <c r="HJT28" s="110"/>
      <c r="HJU28" s="110"/>
      <c r="HJV28" s="110"/>
      <c r="HJW28" s="110"/>
      <c r="HJX28" s="110"/>
      <c r="HJY28" s="110"/>
      <c r="HJZ28" s="110"/>
      <c r="HKA28" s="110"/>
      <c r="HKB28" s="110"/>
      <c r="HKC28" s="110"/>
      <c r="HKD28" s="110"/>
      <c r="HKE28" s="110"/>
      <c r="HKF28" s="110"/>
      <c r="HKG28" s="110"/>
      <c r="HKH28" s="110"/>
      <c r="HKI28" s="110"/>
      <c r="HKJ28" s="110"/>
      <c r="HKK28" s="110"/>
      <c r="HKL28" s="110"/>
      <c r="HKM28" s="110"/>
      <c r="HKN28" s="110"/>
      <c r="HKO28" s="110"/>
      <c r="HKP28" s="110"/>
      <c r="HKQ28" s="110"/>
      <c r="HKR28" s="110"/>
      <c r="HKS28" s="110"/>
      <c r="HKT28" s="110"/>
      <c r="HKU28" s="110"/>
      <c r="HKV28" s="110"/>
      <c r="HKW28" s="110"/>
      <c r="HKX28" s="110"/>
      <c r="HKY28" s="110"/>
      <c r="HKZ28" s="110"/>
      <c r="HLA28" s="110"/>
      <c r="HLB28" s="110"/>
      <c r="HLC28" s="110"/>
      <c r="HLD28" s="110"/>
      <c r="HLE28" s="110"/>
      <c r="HLF28" s="110"/>
      <c r="HLG28" s="110"/>
      <c r="HLH28" s="110"/>
      <c r="HLI28" s="110"/>
      <c r="HLJ28" s="110"/>
      <c r="HLK28" s="110"/>
      <c r="HLL28" s="110"/>
      <c r="HLM28" s="110"/>
      <c r="HLN28" s="110"/>
      <c r="HLO28" s="110"/>
      <c r="HLP28" s="110"/>
      <c r="HLQ28" s="110"/>
      <c r="HLR28" s="110"/>
      <c r="HLS28" s="110"/>
      <c r="HLT28" s="110"/>
      <c r="HLU28" s="110"/>
      <c r="HLV28" s="110"/>
      <c r="HLW28" s="110"/>
      <c r="HLX28" s="110"/>
      <c r="HLY28" s="110"/>
      <c r="HLZ28" s="110"/>
      <c r="HMA28" s="110"/>
      <c r="HMB28" s="110"/>
      <c r="HMC28" s="110"/>
      <c r="HMD28" s="110"/>
      <c r="HME28" s="110"/>
      <c r="HMF28" s="110"/>
      <c r="HMG28" s="110"/>
      <c r="HMH28" s="110"/>
      <c r="HMI28" s="110"/>
      <c r="HMJ28" s="110"/>
      <c r="HMK28" s="110"/>
      <c r="HML28" s="110"/>
      <c r="HMM28" s="110"/>
      <c r="HMN28" s="110"/>
      <c r="HMO28" s="110"/>
      <c r="HMP28" s="110"/>
      <c r="HMQ28" s="110"/>
      <c r="HMR28" s="110"/>
      <c r="HMS28" s="110"/>
      <c r="HMT28" s="110"/>
      <c r="HMU28" s="110"/>
      <c r="HMV28" s="110"/>
      <c r="HMW28" s="110"/>
      <c r="HMX28" s="110"/>
      <c r="HMY28" s="110"/>
      <c r="HMZ28" s="110"/>
      <c r="HNA28" s="110"/>
      <c r="HNB28" s="110"/>
      <c r="HNC28" s="110"/>
      <c r="HND28" s="110"/>
      <c r="HNE28" s="110"/>
      <c r="HNF28" s="110"/>
      <c r="HNG28" s="110"/>
      <c r="HNH28" s="110"/>
      <c r="HNI28" s="110"/>
      <c r="HNJ28" s="110"/>
      <c r="HNK28" s="110"/>
      <c r="HNL28" s="110"/>
      <c r="HNM28" s="110"/>
      <c r="HNN28" s="110"/>
      <c r="HNO28" s="110"/>
      <c r="HNP28" s="110"/>
      <c r="HNQ28" s="110"/>
      <c r="HNR28" s="110"/>
      <c r="HNS28" s="110"/>
      <c r="HNT28" s="110"/>
      <c r="HNU28" s="110"/>
      <c r="HNV28" s="110"/>
      <c r="HNW28" s="110"/>
      <c r="HNX28" s="110"/>
      <c r="HNY28" s="110"/>
      <c r="HNZ28" s="110"/>
      <c r="HOA28" s="110"/>
      <c r="HOB28" s="110"/>
      <c r="HOC28" s="110"/>
      <c r="HOD28" s="110"/>
      <c r="HOE28" s="110"/>
      <c r="HOF28" s="110"/>
      <c r="HOG28" s="110"/>
      <c r="HOH28" s="110"/>
      <c r="HOI28" s="110"/>
      <c r="HOJ28" s="110"/>
      <c r="HOK28" s="110"/>
      <c r="HOL28" s="110"/>
      <c r="HOM28" s="110"/>
      <c r="HON28" s="110"/>
      <c r="HOO28" s="110"/>
      <c r="HOP28" s="110"/>
      <c r="HOQ28" s="110"/>
      <c r="HOR28" s="110"/>
      <c r="HOS28" s="110"/>
      <c r="HOT28" s="110"/>
      <c r="HOU28" s="110"/>
      <c r="HOV28" s="110"/>
      <c r="HOW28" s="110"/>
      <c r="HOX28" s="110"/>
      <c r="HOY28" s="110"/>
      <c r="HOZ28" s="110"/>
      <c r="HPA28" s="110"/>
      <c r="HPB28" s="110"/>
      <c r="HPC28" s="110"/>
      <c r="HPD28" s="110"/>
      <c r="HPE28" s="110"/>
      <c r="HPF28" s="110"/>
      <c r="HPG28" s="110"/>
      <c r="HPH28" s="110"/>
      <c r="HPI28" s="110"/>
      <c r="HPJ28" s="110"/>
      <c r="HPK28" s="110"/>
      <c r="HPL28" s="110"/>
      <c r="HPM28" s="110"/>
      <c r="HPN28" s="110"/>
      <c r="HPO28" s="110"/>
      <c r="HPP28" s="110"/>
      <c r="HPQ28" s="110"/>
      <c r="HPR28" s="110"/>
      <c r="HPS28" s="110"/>
      <c r="HPT28" s="110"/>
      <c r="HPU28" s="110"/>
      <c r="HPV28" s="110"/>
      <c r="HPW28" s="110"/>
      <c r="HPX28" s="110"/>
      <c r="HPY28" s="110"/>
      <c r="HPZ28" s="110"/>
      <c r="HQA28" s="110"/>
      <c r="HQB28" s="110"/>
      <c r="HQC28" s="110"/>
      <c r="HQD28" s="110"/>
      <c r="HQE28" s="110"/>
      <c r="HQF28" s="110"/>
      <c r="HQG28" s="110"/>
      <c r="HQH28" s="110"/>
      <c r="HQI28" s="110"/>
      <c r="HQJ28" s="110"/>
      <c r="HQK28" s="110"/>
      <c r="HQL28" s="110"/>
      <c r="HQM28" s="110"/>
      <c r="HQN28" s="110"/>
      <c r="HQO28" s="110"/>
      <c r="HQP28" s="110"/>
      <c r="HQQ28" s="110"/>
      <c r="HQR28" s="110"/>
      <c r="HQS28" s="110"/>
      <c r="HQT28" s="110"/>
      <c r="HQU28" s="110"/>
      <c r="HQV28" s="110"/>
      <c r="HQW28" s="110"/>
      <c r="HQX28" s="110"/>
      <c r="HQY28" s="110"/>
      <c r="HQZ28" s="110"/>
      <c r="HRA28" s="110"/>
      <c r="HRB28" s="110"/>
      <c r="HRC28" s="110"/>
      <c r="HRD28" s="110"/>
      <c r="HRE28" s="110"/>
      <c r="HRF28" s="110"/>
      <c r="HRG28" s="110"/>
      <c r="HRH28" s="110"/>
      <c r="HRI28" s="110"/>
      <c r="HRJ28" s="110"/>
      <c r="HRK28" s="110"/>
      <c r="HRL28" s="110"/>
      <c r="HRM28" s="110"/>
      <c r="HRN28" s="110"/>
      <c r="HRO28" s="110"/>
      <c r="HRP28" s="110"/>
      <c r="HRQ28" s="110"/>
      <c r="HRR28" s="110"/>
      <c r="HRS28" s="110"/>
      <c r="HRT28" s="110"/>
      <c r="HRU28" s="110"/>
      <c r="HRV28" s="110"/>
      <c r="HRW28" s="110"/>
      <c r="HRX28" s="110"/>
      <c r="HRY28" s="110"/>
      <c r="HRZ28" s="110"/>
      <c r="HSA28" s="110"/>
      <c r="HSB28" s="110"/>
      <c r="HSC28" s="110"/>
      <c r="HSD28" s="110"/>
      <c r="HSE28" s="110"/>
      <c r="HSF28" s="110"/>
      <c r="HSG28" s="110"/>
      <c r="HSH28" s="110"/>
      <c r="HSI28" s="110"/>
      <c r="HSJ28" s="110"/>
      <c r="HSK28" s="110"/>
      <c r="HSL28" s="110"/>
      <c r="HSM28" s="110"/>
      <c r="HSN28" s="110"/>
      <c r="HSO28" s="110"/>
      <c r="HSP28" s="110"/>
      <c r="HSQ28" s="110"/>
      <c r="HSR28" s="110"/>
      <c r="HSS28" s="110"/>
      <c r="HST28" s="110"/>
      <c r="HSU28" s="110"/>
      <c r="HSV28" s="110"/>
      <c r="HSW28" s="110"/>
      <c r="HSX28" s="110"/>
      <c r="HSY28" s="110"/>
      <c r="HSZ28" s="110"/>
      <c r="HTA28" s="110"/>
      <c r="HTB28" s="110"/>
      <c r="HTC28" s="110"/>
      <c r="HTD28" s="110"/>
      <c r="HTE28" s="110"/>
      <c r="HTF28" s="110"/>
      <c r="HTG28" s="110"/>
      <c r="HTH28" s="110"/>
      <c r="HTI28" s="110"/>
      <c r="HTJ28" s="110"/>
      <c r="HTK28" s="110"/>
      <c r="HTL28" s="110"/>
      <c r="HTM28" s="110"/>
      <c r="HTN28" s="110"/>
      <c r="HTO28" s="110"/>
      <c r="HTP28" s="110"/>
      <c r="HTQ28" s="110"/>
      <c r="HTR28" s="110"/>
      <c r="HTS28" s="110"/>
      <c r="HTT28" s="110"/>
      <c r="HTU28" s="110"/>
      <c r="HTV28" s="110"/>
      <c r="HTW28" s="110"/>
      <c r="HTX28" s="110"/>
      <c r="HTY28" s="110"/>
      <c r="HTZ28" s="110"/>
      <c r="HUA28" s="110"/>
      <c r="HUB28" s="110"/>
      <c r="HUC28" s="110"/>
      <c r="HUD28" s="110"/>
      <c r="HUE28" s="110"/>
      <c r="HUF28" s="110"/>
      <c r="HUG28" s="110"/>
      <c r="HUH28" s="110"/>
      <c r="HUI28" s="110"/>
      <c r="HUJ28" s="110"/>
      <c r="HUK28" s="110"/>
      <c r="HUL28" s="110"/>
      <c r="HUM28" s="110"/>
      <c r="HUN28" s="110"/>
      <c r="HUO28" s="110"/>
      <c r="HUP28" s="110"/>
      <c r="HUQ28" s="110"/>
      <c r="HUR28" s="110"/>
      <c r="HUS28" s="110"/>
      <c r="HUT28" s="110"/>
      <c r="HUU28" s="110"/>
      <c r="HUV28" s="110"/>
      <c r="HUW28" s="110"/>
      <c r="HUX28" s="110"/>
      <c r="HUY28" s="110"/>
      <c r="HUZ28" s="110"/>
      <c r="HVA28" s="110"/>
      <c r="HVB28" s="110"/>
      <c r="HVC28" s="110"/>
      <c r="HVD28" s="110"/>
      <c r="HVE28" s="110"/>
      <c r="HVF28" s="110"/>
      <c r="HVG28" s="110"/>
      <c r="HVH28" s="110"/>
      <c r="HVI28" s="110"/>
      <c r="HVJ28" s="110"/>
      <c r="HVK28" s="110"/>
      <c r="HVL28" s="110"/>
      <c r="HVM28" s="110"/>
      <c r="HVN28" s="110"/>
      <c r="HVO28" s="110"/>
      <c r="HVP28" s="110"/>
      <c r="HVQ28" s="110"/>
      <c r="HVR28" s="110"/>
      <c r="HVS28" s="110"/>
      <c r="HVT28" s="110"/>
      <c r="HVU28" s="110"/>
      <c r="HVV28" s="110"/>
      <c r="HVW28" s="110"/>
      <c r="HVX28" s="110"/>
      <c r="HVY28" s="110"/>
      <c r="HVZ28" s="110"/>
      <c r="HWA28" s="110"/>
      <c r="HWB28" s="110"/>
      <c r="HWC28" s="110"/>
      <c r="HWD28" s="110"/>
      <c r="HWE28" s="110"/>
      <c r="HWF28" s="110"/>
      <c r="HWG28" s="110"/>
      <c r="HWH28" s="110"/>
      <c r="HWI28" s="110"/>
      <c r="HWJ28" s="110"/>
      <c r="HWK28" s="110"/>
      <c r="HWL28" s="110"/>
      <c r="HWM28" s="110"/>
      <c r="HWN28" s="110"/>
      <c r="HWO28" s="110"/>
      <c r="HWP28" s="110"/>
      <c r="HWQ28" s="110"/>
      <c r="HWR28" s="110"/>
      <c r="HWS28" s="110"/>
      <c r="HWT28" s="110"/>
      <c r="HWU28" s="110"/>
      <c r="HWV28" s="110"/>
      <c r="HWW28" s="110"/>
      <c r="HWX28" s="110"/>
      <c r="HWY28" s="110"/>
      <c r="HWZ28" s="110"/>
      <c r="HXA28" s="110"/>
      <c r="HXB28" s="110"/>
      <c r="HXC28" s="110"/>
      <c r="HXD28" s="110"/>
      <c r="HXE28" s="110"/>
      <c r="HXF28" s="110"/>
      <c r="HXG28" s="110"/>
      <c r="HXH28" s="110"/>
      <c r="HXI28" s="110"/>
      <c r="HXJ28" s="110"/>
      <c r="HXK28" s="110"/>
      <c r="HXL28" s="110"/>
      <c r="HXM28" s="110"/>
      <c r="HXN28" s="110"/>
      <c r="HXO28" s="110"/>
      <c r="HXP28" s="110"/>
      <c r="HXQ28" s="110"/>
      <c r="HXR28" s="110"/>
      <c r="HXS28" s="110"/>
      <c r="HXT28" s="110"/>
      <c r="HXU28" s="110"/>
      <c r="HXV28" s="110"/>
      <c r="HXW28" s="110"/>
      <c r="HXX28" s="110"/>
      <c r="HXY28" s="110"/>
      <c r="HXZ28" s="110"/>
      <c r="HYA28" s="110"/>
      <c r="HYB28" s="110"/>
      <c r="HYC28" s="110"/>
      <c r="HYD28" s="110"/>
      <c r="HYE28" s="110"/>
      <c r="HYF28" s="110"/>
      <c r="HYG28" s="110"/>
      <c r="HYH28" s="110"/>
      <c r="HYI28" s="110"/>
      <c r="HYJ28" s="110"/>
      <c r="HYK28" s="110"/>
      <c r="HYL28" s="110"/>
      <c r="HYM28" s="110"/>
      <c r="HYN28" s="110"/>
      <c r="HYO28" s="110"/>
      <c r="HYP28" s="110"/>
      <c r="HYQ28" s="110"/>
      <c r="HYR28" s="110"/>
      <c r="HYS28" s="110"/>
      <c r="HYT28" s="110"/>
      <c r="HYU28" s="110"/>
      <c r="HYV28" s="110"/>
      <c r="HYW28" s="110"/>
      <c r="HYX28" s="110"/>
      <c r="HYY28" s="110"/>
      <c r="HYZ28" s="110"/>
      <c r="HZA28" s="110"/>
      <c r="HZB28" s="110"/>
      <c r="HZC28" s="110"/>
      <c r="HZD28" s="110"/>
      <c r="HZE28" s="110"/>
      <c r="HZF28" s="110"/>
      <c r="HZG28" s="110"/>
      <c r="HZH28" s="110"/>
      <c r="HZI28" s="110"/>
      <c r="HZJ28" s="110"/>
      <c r="HZK28" s="110"/>
      <c r="HZL28" s="110"/>
      <c r="HZM28" s="110"/>
      <c r="HZN28" s="110"/>
      <c r="HZO28" s="110"/>
      <c r="HZP28" s="110"/>
      <c r="HZQ28" s="110"/>
      <c r="HZR28" s="110"/>
      <c r="HZS28" s="110"/>
      <c r="HZT28" s="110"/>
      <c r="HZU28" s="110"/>
      <c r="HZV28" s="110"/>
      <c r="HZW28" s="110"/>
      <c r="HZX28" s="110"/>
      <c r="HZY28" s="110"/>
      <c r="HZZ28" s="110"/>
      <c r="IAA28" s="110"/>
      <c r="IAB28" s="110"/>
      <c r="IAC28" s="110"/>
      <c r="IAD28" s="110"/>
      <c r="IAE28" s="110"/>
      <c r="IAF28" s="110"/>
      <c r="IAG28" s="110"/>
      <c r="IAH28" s="110"/>
      <c r="IAI28" s="110"/>
      <c r="IAJ28" s="110"/>
      <c r="IAK28" s="110"/>
      <c r="IAL28" s="110"/>
      <c r="IAM28" s="110"/>
      <c r="IAN28" s="110"/>
      <c r="IAO28" s="110"/>
      <c r="IAP28" s="110"/>
      <c r="IAQ28" s="110"/>
      <c r="IAR28" s="110"/>
      <c r="IAS28" s="110"/>
      <c r="IAT28" s="110"/>
      <c r="IAU28" s="110"/>
      <c r="IAV28" s="110"/>
      <c r="IAW28" s="110"/>
      <c r="IAX28" s="110"/>
      <c r="IAY28" s="110"/>
      <c r="IAZ28" s="110"/>
      <c r="IBA28" s="110"/>
      <c r="IBB28" s="110"/>
      <c r="IBC28" s="110"/>
      <c r="IBD28" s="110"/>
      <c r="IBE28" s="110"/>
      <c r="IBF28" s="110"/>
      <c r="IBG28" s="110"/>
      <c r="IBH28" s="110"/>
      <c r="IBI28" s="110"/>
      <c r="IBJ28" s="110"/>
      <c r="IBK28" s="110"/>
      <c r="IBL28" s="110"/>
      <c r="IBM28" s="110"/>
      <c r="IBN28" s="110"/>
      <c r="IBO28" s="110"/>
      <c r="IBP28" s="110"/>
      <c r="IBQ28" s="110"/>
      <c r="IBR28" s="110"/>
      <c r="IBS28" s="110"/>
      <c r="IBT28" s="110"/>
      <c r="IBU28" s="110"/>
      <c r="IBV28" s="110"/>
      <c r="IBW28" s="110"/>
      <c r="IBX28" s="110"/>
      <c r="IBY28" s="110"/>
      <c r="IBZ28" s="110"/>
      <c r="ICA28" s="110"/>
      <c r="ICB28" s="110"/>
      <c r="ICC28" s="110"/>
      <c r="ICD28" s="110"/>
      <c r="ICE28" s="110"/>
      <c r="ICF28" s="110"/>
      <c r="ICG28" s="110"/>
      <c r="ICH28" s="110"/>
      <c r="ICI28" s="110"/>
      <c r="ICJ28" s="110"/>
      <c r="ICK28" s="110"/>
      <c r="ICL28" s="110"/>
      <c r="ICM28" s="110"/>
      <c r="ICN28" s="110"/>
      <c r="ICO28" s="110"/>
      <c r="ICP28" s="110"/>
      <c r="ICQ28" s="110"/>
      <c r="ICR28" s="110"/>
      <c r="ICS28" s="110"/>
      <c r="ICT28" s="110"/>
      <c r="ICU28" s="110"/>
      <c r="ICV28" s="110"/>
      <c r="ICW28" s="110"/>
      <c r="ICX28" s="110"/>
      <c r="ICY28" s="110"/>
      <c r="ICZ28" s="110"/>
      <c r="IDA28" s="110"/>
      <c r="IDB28" s="110"/>
      <c r="IDC28" s="110"/>
      <c r="IDD28" s="110"/>
      <c r="IDE28" s="110"/>
      <c r="IDF28" s="110"/>
      <c r="IDG28" s="110"/>
      <c r="IDH28" s="110"/>
      <c r="IDI28" s="110"/>
      <c r="IDJ28" s="110"/>
      <c r="IDK28" s="110"/>
      <c r="IDL28" s="110"/>
      <c r="IDM28" s="110"/>
      <c r="IDN28" s="110"/>
      <c r="IDO28" s="110"/>
      <c r="IDP28" s="110"/>
      <c r="IDQ28" s="110"/>
      <c r="IDR28" s="110"/>
      <c r="IDS28" s="110"/>
      <c r="IDT28" s="110"/>
      <c r="IDU28" s="110"/>
      <c r="IDV28" s="110"/>
      <c r="IDW28" s="110"/>
      <c r="IDX28" s="110"/>
      <c r="IDY28" s="110"/>
      <c r="IDZ28" s="110"/>
      <c r="IEA28" s="110"/>
      <c r="IEB28" s="110"/>
      <c r="IEC28" s="110"/>
      <c r="IED28" s="110"/>
      <c r="IEE28" s="110"/>
      <c r="IEF28" s="110"/>
      <c r="IEG28" s="110"/>
      <c r="IEH28" s="110"/>
      <c r="IEI28" s="110"/>
      <c r="IEJ28" s="110"/>
      <c r="IEK28" s="110"/>
      <c r="IEL28" s="110"/>
      <c r="IEM28" s="110"/>
      <c r="IEN28" s="110"/>
      <c r="IEO28" s="110"/>
      <c r="IEP28" s="110"/>
      <c r="IEQ28" s="110"/>
      <c r="IER28" s="110"/>
      <c r="IES28" s="110"/>
      <c r="IET28" s="110"/>
      <c r="IEU28" s="110"/>
      <c r="IEV28" s="110"/>
      <c r="IEW28" s="110"/>
      <c r="IEX28" s="110"/>
      <c r="IEY28" s="110"/>
      <c r="IEZ28" s="110"/>
      <c r="IFA28" s="110"/>
      <c r="IFB28" s="110"/>
      <c r="IFC28" s="110"/>
      <c r="IFD28" s="110"/>
      <c r="IFE28" s="110"/>
      <c r="IFF28" s="110"/>
      <c r="IFG28" s="110"/>
      <c r="IFH28" s="110"/>
      <c r="IFI28" s="110"/>
      <c r="IFJ28" s="110"/>
      <c r="IFK28" s="110"/>
      <c r="IFL28" s="110"/>
      <c r="IFM28" s="110"/>
      <c r="IFN28" s="110"/>
      <c r="IFO28" s="110"/>
      <c r="IFP28" s="110"/>
      <c r="IFQ28" s="110"/>
      <c r="IFR28" s="110"/>
      <c r="IFS28" s="110"/>
      <c r="IFT28" s="110"/>
      <c r="IFU28" s="110"/>
      <c r="IFV28" s="110"/>
      <c r="IFW28" s="110"/>
      <c r="IFX28" s="110"/>
      <c r="IFY28" s="110"/>
      <c r="IFZ28" s="110"/>
      <c r="IGA28" s="110"/>
      <c r="IGB28" s="110"/>
      <c r="IGC28" s="110"/>
      <c r="IGD28" s="110"/>
      <c r="IGE28" s="110"/>
      <c r="IGF28" s="110"/>
      <c r="IGG28" s="110"/>
      <c r="IGH28" s="110"/>
      <c r="IGI28" s="110"/>
      <c r="IGJ28" s="110"/>
      <c r="IGK28" s="110"/>
      <c r="IGL28" s="110"/>
      <c r="IGM28" s="110"/>
      <c r="IGN28" s="110"/>
      <c r="IGO28" s="110"/>
      <c r="IGP28" s="110"/>
      <c r="IGQ28" s="110"/>
      <c r="IGR28" s="110"/>
      <c r="IGS28" s="110"/>
      <c r="IGT28" s="110"/>
      <c r="IGU28" s="110"/>
      <c r="IGV28" s="110"/>
      <c r="IGW28" s="110"/>
      <c r="IGX28" s="110"/>
      <c r="IGY28" s="110"/>
      <c r="IGZ28" s="110"/>
      <c r="IHA28" s="110"/>
      <c r="IHB28" s="110"/>
      <c r="IHC28" s="110"/>
      <c r="IHD28" s="110"/>
      <c r="IHE28" s="110"/>
      <c r="IHF28" s="110"/>
      <c r="IHG28" s="110"/>
      <c r="IHH28" s="110"/>
      <c r="IHI28" s="110"/>
      <c r="IHJ28" s="110"/>
      <c r="IHK28" s="110"/>
      <c r="IHL28" s="110"/>
      <c r="IHM28" s="110"/>
      <c r="IHN28" s="110"/>
      <c r="IHO28" s="110"/>
      <c r="IHP28" s="110"/>
      <c r="IHQ28" s="110"/>
      <c r="IHR28" s="110"/>
      <c r="IHS28" s="110"/>
      <c r="IHT28" s="110"/>
      <c r="IHU28" s="110"/>
      <c r="IHV28" s="110"/>
      <c r="IHW28" s="110"/>
      <c r="IHX28" s="110"/>
      <c r="IHY28" s="110"/>
      <c r="IHZ28" s="110"/>
      <c r="IIA28" s="110"/>
      <c r="IIB28" s="110"/>
      <c r="IIC28" s="110"/>
      <c r="IID28" s="110"/>
      <c r="IIE28" s="110"/>
      <c r="IIF28" s="110"/>
      <c r="IIG28" s="110"/>
      <c r="IIH28" s="110"/>
      <c r="III28" s="110"/>
      <c r="IIJ28" s="110"/>
      <c r="IIK28" s="110"/>
      <c r="IIL28" s="110"/>
      <c r="IIM28" s="110"/>
      <c r="IIN28" s="110"/>
      <c r="IIO28" s="110"/>
      <c r="IIP28" s="110"/>
      <c r="IIQ28" s="110"/>
      <c r="IIR28" s="110"/>
      <c r="IIS28" s="110"/>
      <c r="IIT28" s="110"/>
      <c r="IIU28" s="110"/>
      <c r="IIV28" s="110"/>
      <c r="IIW28" s="110"/>
      <c r="IIX28" s="110"/>
      <c r="IIY28" s="110"/>
      <c r="IIZ28" s="110"/>
      <c r="IJA28" s="110"/>
      <c r="IJB28" s="110"/>
      <c r="IJC28" s="110"/>
      <c r="IJD28" s="110"/>
      <c r="IJE28" s="110"/>
      <c r="IJF28" s="110"/>
      <c r="IJG28" s="110"/>
      <c r="IJH28" s="110"/>
      <c r="IJI28" s="110"/>
      <c r="IJJ28" s="110"/>
      <c r="IJK28" s="110"/>
      <c r="IJL28" s="110"/>
      <c r="IJM28" s="110"/>
      <c r="IJN28" s="110"/>
      <c r="IJO28" s="110"/>
      <c r="IJP28" s="110"/>
      <c r="IJQ28" s="110"/>
      <c r="IJR28" s="110"/>
      <c r="IJS28" s="110"/>
      <c r="IJT28" s="110"/>
      <c r="IJU28" s="110"/>
      <c r="IJV28" s="110"/>
      <c r="IJW28" s="110"/>
      <c r="IJX28" s="110"/>
      <c r="IJY28" s="110"/>
      <c r="IJZ28" s="110"/>
      <c r="IKA28" s="110"/>
      <c r="IKB28" s="110"/>
      <c r="IKC28" s="110"/>
      <c r="IKD28" s="110"/>
      <c r="IKE28" s="110"/>
      <c r="IKF28" s="110"/>
      <c r="IKG28" s="110"/>
      <c r="IKH28" s="110"/>
      <c r="IKI28" s="110"/>
      <c r="IKJ28" s="110"/>
      <c r="IKK28" s="110"/>
      <c r="IKL28" s="110"/>
      <c r="IKM28" s="110"/>
      <c r="IKN28" s="110"/>
      <c r="IKO28" s="110"/>
      <c r="IKP28" s="110"/>
      <c r="IKQ28" s="110"/>
      <c r="IKR28" s="110"/>
      <c r="IKS28" s="110"/>
      <c r="IKT28" s="110"/>
      <c r="IKU28" s="110"/>
      <c r="IKV28" s="110"/>
      <c r="IKW28" s="110"/>
      <c r="IKX28" s="110"/>
      <c r="IKY28" s="110"/>
      <c r="IKZ28" s="110"/>
      <c r="ILA28" s="110"/>
      <c r="ILB28" s="110"/>
      <c r="ILC28" s="110"/>
      <c r="ILD28" s="110"/>
      <c r="ILE28" s="110"/>
      <c r="ILF28" s="110"/>
      <c r="ILG28" s="110"/>
      <c r="ILH28" s="110"/>
      <c r="ILI28" s="110"/>
      <c r="ILJ28" s="110"/>
      <c r="ILK28" s="110"/>
      <c r="ILL28" s="110"/>
      <c r="ILM28" s="110"/>
      <c r="ILN28" s="110"/>
      <c r="ILO28" s="110"/>
      <c r="ILP28" s="110"/>
      <c r="ILQ28" s="110"/>
      <c r="ILR28" s="110"/>
      <c r="ILS28" s="110"/>
      <c r="ILT28" s="110"/>
      <c r="ILU28" s="110"/>
      <c r="ILV28" s="110"/>
      <c r="ILW28" s="110"/>
      <c r="ILX28" s="110"/>
      <c r="ILY28" s="110"/>
      <c r="ILZ28" s="110"/>
      <c r="IMA28" s="110"/>
      <c r="IMB28" s="110"/>
      <c r="IMC28" s="110"/>
      <c r="IMD28" s="110"/>
      <c r="IME28" s="110"/>
      <c r="IMF28" s="110"/>
      <c r="IMG28" s="110"/>
      <c r="IMH28" s="110"/>
      <c r="IMI28" s="110"/>
      <c r="IMJ28" s="110"/>
      <c r="IMK28" s="110"/>
      <c r="IML28" s="110"/>
      <c r="IMM28" s="110"/>
      <c r="IMN28" s="110"/>
      <c r="IMO28" s="110"/>
      <c r="IMP28" s="110"/>
      <c r="IMQ28" s="110"/>
      <c r="IMR28" s="110"/>
      <c r="IMS28" s="110"/>
      <c r="IMT28" s="110"/>
      <c r="IMU28" s="110"/>
      <c r="IMV28" s="110"/>
      <c r="IMW28" s="110"/>
      <c r="IMX28" s="110"/>
      <c r="IMY28" s="110"/>
      <c r="IMZ28" s="110"/>
      <c r="INA28" s="110"/>
      <c r="INB28" s="110"/>
      <c r="INC28" s="110"/>
      <c r="IND28" s="110"/>
      <c r="INE28" s="110"/>
      <c r="INF28" s="110"/>
      <c r="ING28" s="110"/>
      <c r="INH28" s="110"/>
      <c r="INI28" s="110"/>
      <c r="INJ28" s="110"/>
      <c r="INK28" s="110"/>
      <c r="INL28" s="110"/>
      <c r="INM28" s="110"/>
      <c r="INN28" s="110"/>
      <c r="INO28" s="110"/>
      <c r="INP28" s="110"/>
      <c r="INQ28" s="110"/>
      <c r="INR28" s="110"/>
      <c r="INS28" s="110"/>
      <c r="INT28" s="110"/>
      <c r="INU28" s="110"/>
      <c r="INV28" s="110"/>
      <c r="INW28" s="110"/>
      <c r="INX28" s="110"/>
      <c r="INY28" s="110"/>
      <c r="INZ28" s="110"/>
      <c r="IOA28" s="110"/>
      <c r="IOB28" s="110"/>
      <c r="IOC28" s="110"/>
      <c r="IOD28" s="110"/>
      <c r="IOE28" s="110"/>
      <c r="IOF28" s="110"/>
      <c r="IOG28" s="110"/>
      <c r="IOH28" s="110"/>
      <c r="IOI28" s="110"/>
      <c r="IOJ28" s="110"/>
      <c r="IOK28" s="110"/>
      <c r="IOL28" s="110"/>
      <c r="IOM28" s="110"/>
      <c r="ION28" s="110"/>
      <c r="IOO28" s="110"/>
      <c r="IOP28" s="110"/>
      <c r="IOQ28" s="110"/>
      <c r="IOR28" s="110"/>
      <c r="IOS28" s="110"/>
      <c r="IOT28" s="110"/>
      <c r="IOU28" s="110"/>
      <c r="IOV28" s="110"/>
      <c r="IOW28" s="110"/>
      <c r="IOX28" s="110"/>
      <c r="IOY28" s="110"/>
      <c r="IOZ28" s="110"/>
      <c r="IPA28" s="110"/>
      <c r="IPB28" s="110"/>
      <c r="IPC28" s="110"/>
      <c r="IPD28" s="110"/>
      <c r="IPE28" s="110"/>
      <c r="IPF28" s="110"/>
      <c r="IPG28" s="110"/>
      <c r="IPH28" s="110"/>
      <c r="IPI28" s="110"/>
      <c r="IPJ28" s="110"/>
      <c r="IPK28" s="110"/>
      <c r="IPL28" s="110"/>
      <c r="IPM28" s="110"/>
      <c r="IPN28" s="110"/>
      <c r="IPO28" s="110"/>
      <c r="IPP28" s="110"/>
      <c r="IPQ28" s="110"/>
      <c r="IPR28" s="110"/>
      <c r="IPS28" s="110"/>
      <c r="IPT28" s="110"/>
      <c r="IPU28" s="110"/>
      <c r="IPV28" s="110"/>
      <c r="IPW28" s="110"/>
      <c r="IPX28" s="110"/>
      <c r="IPY28" s="110"/>
      <c r="IPZ28" s="110"/>
      <c r="IQA28" s="110"/>
      <c r="IQB28" s="110"/>
      <c r="IQC28" s="110"/>
      <c r="IQD28" s="110"/>
      <c r="IQE28" s="110"/>
      <c r="IQF28" s="110"/>
      <c r="IQG28" s="110"/>
      <c r="IQH28" s="110"/>
      <c r="IQI28" s="110"/>
      <c r="IQJ28" s="110"/>
      <c r="IQK28" s="110"/>
      <c r="IQL28" s="110"/>
      <c r="IQM28" s="110"/>
      <c r="IQN28" s="110"/>
      <c r="IQO28" s="110"/>
      <c r="IQP28" s="110"/>
      <c r="IQQ28" s="110"/>
      <c r="IQR28" s="110"/>
      <c r="IQS28" s="110"/>
      <c r="IQT28" s="110"/>
      <c r="IQU28" s="110"/>
      <c r="IQV28" s="110"/>
      <c r="IQW28" s="110"/>
      <c r="IQX28" s="110"/>
      <c r="IQY28" s="110"/>
      <c r="IQZ28" s="110"/>
      <c r="IRA28" s="110"/>
      <c r="IRB28" s="110"/>
      <c r="IRC28" s="110"/>
      <c r="IRD28" s="110"/>
      <c r="IRE28" s="110"/>
      <c r="IRF28" s="110"/>
      <c r="IRG28" s="110"/>
      <c r="IRH28" s="110"/>
      <c r="IRI28" s="110"/>
      <c r="IRJ28" s="110"/>
      <c r="IRK28" s="110"/>
      <c r="IRL28" s="110"/>
      <c r="IRM28" s="110"/>
      <c r="IRN28" s="110"/>
      <c r="IRO28" s="110"/>
      <c r="IRP28" s="110"/>
      <c r="IRQ28" s="110"/>
      <c r="IRR28" s="110"/>
      <c r="IRS28" s="110"/>
      <c r="IRT28" s="110"/>
      <c r="IRU28" s="110"/>
      <c r="IRV28" s="110"/>
      <c r="IRW28" s="110"/>
      <c r="IRX28" s="110"/>
      <c r="IRY28" s="110"/>
      <c r="IRZ28" s="110"/>
      <c r="ISA28" s="110"/>
      <c r="ISB28" s="110"/>
      <c r="ISC28" s="110"/>
      <c r="ISD28" s="110"/>
      <c r="ISE28" s="110"/>
      <c r="ISF28" s="110"/>
      <c r="ISG28" s="110"/>
      <c r="ISH28" s="110"/>
      <c r="ISI28" s="110"/>
      <c r="ISJ28" s="110"/>
      <c r="ISK28" s="110"/>
      <c r="ISL28" s="110"/>
      <c r="ISM28" s="110"/>
      <c r="ISN28" s="110"/>
      <c r="ISO28" s="110"/>
      <c r="ISP28" s="110"/>
      <c r="ISQ28" s="110"/>
      <c r="ISR28" s="110"/>
      <c r="ISS28" s="110"/>
      <c r="IST28" s="110"/>
      <c r="ISU28" s="110"/>
      <c r="ISV28" s="110"/>
      <c r="ISW28" s="110"/>
      <c r="ISX28" s="110"/>
      <c r="ISY28" s="110"/>
      <c r="ISZ28" s="110"/>
      <c r="ITA28" s="110"/>
      <c r="ITB28" s="110"/>
      <c r="ITC28" s="110"/>
      <c r="ITD28" s="110"/>
      <c r="ITE28" s="110"/>
      <c r="ITF28" s="110"/>
      <c r="ITG28" s="110"/>
      <c r="ITH28" s="110"/>
      <c r="ITI28" s="110"/>
      <c r="ITJ28" s="110"/>
      <c r="ITK28" s="110"/>
      <c r="ITL28" s="110"/>
      <c r="ITM28" s="110"/>
      <c r="ITN28" s="110"/>
      <c r="ITO28" s="110"/>
      <c r="ITP28" s="110"/>
      <c r="ITQ28" s="110"/>
      <c r="ITR28" s="110"/>
      <c r="ITS28" s="110"/>
      <c r="ITT28" s="110"/>
      <c r="ITU28" s="110"/>
      <c r="ITV28" s="110"/>
      <c r="ITW28" s="110"/>
      <c r="ITX28" s="110"/>
      <c r="ITY28" s="110"/>
      <c r="ITZ28" s="110"/>
      <c r="IUA28" s="110"/>
      <c r="IUB28" s="110"/>
      <c r="IUC28" s="110"/>
      <c r="IUD28" s="110"/>
      <c r="IUE28" s="110"/>
      <c r="IUF28" s="110"/>
      <c r="IUG28" s="110"/>
      <c r="IUH28" s="110"/>
      <c r="IUI28" s="110"/>
      <c r="IUJ28" s="110"/>
      <c r="IUK28" s="110"/>
      <c r="IUL28" s="110"/>
      <c r="IUM28" s="110"/>
      <c r="IUN28" s="110"/>
      <c r="IUO28" s="110"/>
      <c r="IUP28" s="110"/>
      <c r="IUQ28" s="110"/>
      <c r="IUR28" s="110"/>
      <c r="IUS28" s="110"/>
      <c r="IUT28" s="110"/>
      <c r="IUU28" s="110"/>
      <c r="IUV28" s="110"/>
      <c r="IUW28" s="110"/>
      <c r="IUX28" s="110"/>
      <c r="IUY28" s="110"/>
      <c r="IUZ28" s="110"/>
      <c r="IVA28" s="110"/>
      <c r="IVB28" s="110"/>
      <c r="IVC28" s="110"/>
      <c r="IVD28" s="110"/>
      <c r="IVE28" s="110"/>
      <c r="IVF28" s="110"/>
      <c r="IVG28" s="110"/>
      <c r="IVH28" s="110"/>
      <c r="IVI28" s="110"/>
      <c r="IVJ28" s="110"/>
      <c r="IVK28" s="110"/>
      <c r="IVL28" s="110"/>
      <c r="IVM28" s="110"/>
      <c r="IVN28" s="110"/>
      <c r="IVO28" s="110"/>
      <c r="IVP28" s="110"/>
      <c r="IVQ28" s="110"/>
      <c r="IVR28" s="110"/>
      <c r="IVS28" s="110"/>
      <c r="IVT28" s="110"/>
      <c r="IVU28" s="110"/>
      <c r="IVV28" s="110"/>
      <c r="IVW28" s="110"/>
      <c r="IVX28" s="110"/>
      <c r="IVY28" s="110"/>
      <c r="IVZ28" s="110"/>
      <c r="IWA28" s="110"/>
      <c r="IWB28" s="110"/>
      <c r="IWC28" s="110"/>
      <c r="IWD28" s="110"/>
      <c r="IWE28" s="110"/>
      <c r="IWF28" s="110"/>
      <c r="IWG28" s="110"/>
      <c r="IWH28" s="110"/>
      <c r="IWI28" s="110"/>
      <c r="IWJ28" s="110"/>
      <c r="IWK28" s="110"/>
      <c r="IWL28" s="110"/>
      <c r="IWM28" s="110"/>
      <c r="IWN28" s="110"/>
      <c r="IWO28" s="110"/>
      <c r="IWP28" s="110"/>
      <c r="IWQ28" s="110"/>
      <c r="IWR28" s="110"/>
      <c r="IWS28" s="110"/>
      <c r="IWT28" s="110"/>
      <c r="IWU28" s="110"/>
      <c r="IWV28" s="110"/>
      <c r="IWW28" s="110"/>
      <c r="IWX28" s="110"/>
      <c r="IWY28" s="110"/>
      <c r="IWZ28" s="110"/>
      <c r="IXA28" s="110"/>
      <c r="IXB28" s="110"/>
      <c r="IXC28" s="110"/>
      <c r="IXD28" s="110"/>
      <c r="IXE28" s="110"/>
      <c r="IXF28" s="110"/>
      <c r="IXG28" s="110"/>
      <c r="IXH28" s="110"/>
      <c r="IXI28" s="110"/>
      <c r="IXJ28" s="110"/>
      <c r="IXK28" s="110"/>
      <c r="IXL28" s="110"/>
      <c r="IXM28" s="110"/>
      <c r="IXN28" s="110"/>
      <c r="IXO28" s="110"/>
      <c r="IXP28" s="110"/>
      <c r="IXQ28" s="110"/>
      <c r="IXR28" s="110"/>
      <c r="IXS28" s="110"/>
      <c r="IXT28" s="110"/>
      <c r="IXU28" s="110"/>
      <c r="IXV28" s="110"/>
      <c r="IXW28" s="110"/>
      <c r="IXX28" s="110"/>
      <c r="IXY28" s="110"/>
      <c r="IXZ28" s="110"/>
      <c r="IYA28" s="110"/>
      <c r="IYB28" s="110"/>
      <c r="IYC28" s="110"/>
      <c r="IYD28" s="110"/>
      <c r="IYE28" s="110"/>
      <c r="IYF28" s="110"/>
      <c r="IYG28" s="110"/>
      <c r="IYH28" s="110"/>
      <c r="IYI28" s="110"/>
      <c r="IYJ28" s="110"/>
      <c r="IYK28" s="110"/>
      <c r="IYL28" s="110"/>
      <c r="IYM28" s="110"/>
      <c r="IYN28" s="110"/>
      <c r="IYO28" s="110"/>
      <c r="IYP28" s="110"/>
      <c r="IYQ28" s="110"/>
      <c r="IYR28" s="110"/>
      <c r="IYS28" s="110"/>
      <c r="IYT28" s="110"/>
      <c r="IYU28" s="110"/>
      <c r="IYV28" s="110"/>
      <c r="IYW28" s="110"/>
      <c r="IYX28" s="110"/>
      <c r="IYY28" s="110"/>
      <c r="IYZ28" s="110"/>
      <c r="IZA28" s="110"/>
      <c r="IZB28" s="110"/>
      <c r="IZC28" s="110"/>
      <c r="IZD28" s="110"/>
      <c r="IZE28" s="110"/>
      <c r="IZF28" s="110"/>
      <c r="IZG28" s="110"/>
      <c r="IZH28" s="110"/>
      <c r="IZI28" s="110"/>
      <c r="IZJ28" s="110"/>
      <c r="IZK28" s="110"/>
      <c r="IZL28" s="110"/>
      <c r="IZM28" s="110"/>
      <c r="IZN28" s="110"/>
      <c r="IZO28" s="110"/>
      <c r="IZP28" s="110"/>
      <c r="IZQ28" s="110"/>
      <c r="IZR28" s="110"/>
      <c r="IZS28" s="110"/>
      <c r="IZT28" s="110"/>
      <c r="IZU28" s="110"/>
      <c r="IZV28" s="110"/>
      <c r="IZW28" s="110"/>
      <c r="IZX28" s="110"/>
      <c r="IZY28" s="110"/>
      <c r="IZZ28" s="110"/>
      <c r="JAA28" s="110"/>
      <c r="JAB28" s="110"/>
      <c r="JAC28" s="110"/>
      <c r="JAD28" s="110"/>
      <c r="JAE28" s="110"/>
      <c r="JAF28" s="110"/>
      <c r="JAG28" s="110"/>
      <c r="JAH28" s="110"/>
      <c r="JAI28" s="110"/>
      <c r="JAJ28" s="110"/>
      <c r="JAK28" s="110"/>
      <c r="JAL28" s="110"/>
      <c r="JAM28" s="110"/>
      <c r="JAN28" s="110"/>
      <c r="JAO28" s="110"/>
      <c r="JAP28" s="110"/>
      <c r="JAQ28" s="110"/>
      <c r="JAR28" s="110"/>
      <c r="JAS28" s="110"/>
      <c r="JAT28" s="110"/>
      <c r="JAU28" s="110"/>
      <c r="JAV28" s="110"/>
      <c r="JAW28" s="110"/>
      <c r="JAX28" s="110"/>
      <c r="JAY28" s="110"/>
      <c r="JAZ28" s="110"/>
      <c r="JBA28" s="110"/>
      <c r="JBB28" s="110"/>
      <c r="JBC28" s="110"/>
      <c r="JBD28" s="110"/>
      <c r="JBE28" s="110"/>
      <c r="JBF28" s="110"/>
      <c r="JBG28" s="110"/>
      <c r="JBH28" s="110"/>
      <c r="JBI28" s="110"/>
      <c r="JBJ28" s="110"/>
      <c r="JBK28" s="110"/>
      <c r="JBL28" s="110"/>
      <c r="JBM28" s="110"/>
      <c r="JBN28" s="110"/>
      <c r="JBO28" s="110"/>
      <c r="JBP28" s="110"/>
      <c r="JBQ28" s="110"/>
      <c r="JBR28" s="110"/>
      <c r="JBS28" s="110"/>
      <c r="JBT28" s="110"/>
      <c r="JBU28" s="110"/>
      <c r="JBV28" s="110"/>
      <c r="JBW28" s="110"/>
      <c r="JBX28" s="110"/>
      <c r="JBY28" s="110"/>
      <c r="JBZ28" s="110"/>
      <c r="JCA28" s="110"/>
      <c r="JCB28" s="110"/>
      <c r="JCC28" s="110"/>
      <c r="JCD28" s="110"/>
      <c r="JCE28" s="110"/>
      <c r="JCF28" s="110"/>
      <c r="JCG28" s="110"/>
      <c r="JCH28" s="110"/>
      <c r="JCI28" s="110"/>
      <c r="JCJ28" s="110"/>
      <c r="JCK28" s="110"/>
      <c r="JCL28" s="110"/>
      <c r="JCM28" s="110"/>
      <c r="JCN28" s="110"/>
      <c r="JCO28" s="110"/>
      <c r="JCP28" s="110"/>
      <c r="JCQ28" s="110"/>
      <c r="JCR28" s="110"/>
      <c r="JCS28" s="110"/>
      <c r="JCT28" s="110"/>
      <c r="JCU28" s="110"/>
      <c r="JCV28" s="110"/>
      <c r="JCW28" s="110"/>
      <c r="JCX28" s="110"/>
      <c r="JCY28" s="110"/>
      <c r="JCZ28" s="110"/>
      <c r="JDA28" s="110"/>
      <c r="JDB28" s="110"/>
      <c r="JDC28" s="110"/>
      <c r="JDD28" s="110"/>
      <c r="JDE28" s="110"/>
      <c r="JDF28" s="110"/>
      <c r="JDG28" s="110"/>
      <c r="JDH28" s="110"/>
      <c r="JDI28" s="110"/>
      <c r="JDJ28" s="110"/>
      <c r="JDK28" s="110"/>
      <c r="JDL28" s="110"/>
      <c r="JDM28" s="110"/>
      <c r="JDN28" s="110"/>
      <c r="JDO28" s="110"/>
      <c r="JDP28" s="110"/>
      <c r="JDQ28" s="110"/>
      <c r="JDR28" s="110"/>
      <c r="JDS28" s="110"/>
      <c r="JDT28" s="110"/>
      <c r="JDU28" s="110"/>
      <c r="JDV28" s="110"/>
      <c r="JDW28" s="110"/>
      <c r="JDX28" s="110"/>
      <c r="JDY28" s="110"/>
      <c r="JDZ28" s="110"/>
      <c r="JEA28" s="110"/>
      <c r="JEB28" s="110"/>
      <c r="JEC28" s="110"/>
      <c r="JED28" s="110"/>
      <c r="JEE28" s="110"/>
      <c r="JEF28" s="110"/>
      <c r="JEG28" s="110"/>
      <c r="JEH28" s="110"/>
      <c r="JEI28" s="110"/>
      <c r="JEJ28" s="110"/>
      <c r="JEK28" s="110"/>
      <c r="JEL28" s="110"/>
      <c r="JEM28" s="110"/>
      <c r="JEN28" s="110"/>
      <c r="JEO28" s="110"/>
      <c r="JEP28" s="110"/>
      <c r="JEQ28" s="110"/>
      <c r="JER28" s="110"/>
      <c r="JES28" s="110"/>
      <c r="JET28" s="110"/>
      <c r="JEU28" s="110"/>
      <c r="JEV28" s="110"/>
      <c r="JEW28" s="110"/>
      <c r="JEX28" s="110"/>
      <c r="JEY28" s="110"/>
      <c r="JEZ28" s="110"/>
      <c r="JFA28" s="110"/>
      <c r="JFB28" s="110"/>
      <c r="JFC28" s="110"/>
      <c r="JFD28" s="110"/>
      <c r="JFE28" s="110"/>
      <c r="JFF28" s="110"/>
      <c r="JFG28" s="110"/>
      <c r="JFH28" s="110"/>
      <c r="JFI28" s="110"/>
      <c r="JFJ28" s="110"/>
      <c r="JFK28" s="110"/>
      <c r="JFL28" s="110"/>
      <c r="JFM28" s="110"/>
      <c r="JFN28" s="110"/>
      <c r="JFO28" s="110"/>
      <c r="JFP28" s="110"/>
      <c r="JFQ28" s="110"/>
      <c r="JFR28" s="110"/>
      <c r="JFS28" s="110"/>
      <c r="JFT28" s="110"/>
      <c r="JFU28" s="110"/>
      <c r="JFV28" s="110"/>
      <c r="JFW28" s="110"/>
      <c r="JFX28" s="110"/>
      <c r="JFY28" s="110"/>
      <c r="JFZ28" s="110"/>
      <c r="JGA28" s="110"/>
      <c r="JGB28" s="110"/>
      <c r="JGC28" s="110"/>
      <c r="JGD28" s="110"/>
      <c r="JGE28" s="110"/>
      <c r="JGF28" s="110"/>
      <c r="JGG28" s="110"/>
      <c r="JGH28" s="110"/>
      <c r="JGI28" s="110"/>
      <c r="JGJ28" s="110"/>
      <c r="JGK28" s="110"/>
      <c r="JGL28" s="110"/>
      <c r="JGM28" s="110"/>
      <c r="JGN28" s="110"/>
      <c r="JGO28" s="110"/>
      <c r="JGP28" s="110"/>
      <c r="JGQ28" s="110"/>
      <c r="JGR28" s="110"/>
      <c r="JGS28" s="110"/>
      <c r="JGT28" s="110"/>
      <c r="JGU28" s="110"/>
      <c r="JGV28" s="110"/>
      <c r="JGW28" s="110"/>
      <c r="JGX28" s="110"/>
      <c r="JGY28" s="110"/>
      <c r="JGZ28" s="110"/>
      <c r="JHA28" s="110"/>
      <c r="JHB28" s="110"/>
      <c r="JHC28" s="110"/>
      <c r="JHD28" s="110"/>
      <c r="JHE28" s="110"/>
      <c r="JHF28" s="110"/>
      <c r="JHG28" s="110"/>
      <c r="JHH28" s="110"/>
      <c r="JHI28" s="110"/>
      <c r="JHJ28" s="110"/>
      <c r="JHK28" s="110"/>
      <c r="JHL28" s="110"/>
      <c r="JHM28" s="110"/>
      <c r="JHN28" s="110"/>
      <c r="JHO28" s="110"/>
      <c r="JHP28" s="110"/>
      <c r="JHQ28" s="110"/>
      <c r="JHR28" s="110"/>
      <c r="JHS28" s="110"/>
      <c r="JHT28" s="110"/>
      <c r="JHU28" s="110"/>
      <c r="JHV28" s="110"/>
      <c r="JHW28" s="110"/>
      <c r="JHX28" s="110"/>
      <c r="JHY28" s="110"/>
      <c r="JHZ28" s="110"/>
      <c r="JIA28" s="110"/>
      <c r="JIB28" s="110"/>
      <c r="JIC28" s="110"/>
      <c r="JID28" s="110"/>
      <c r="JIE28" s="110"/>
      <c r="JIF28" s="110"/>
      <c r="JIG28" s="110"/>
      <c r="JIH28" s="110"/>
      <c r="JII28" s="110"/>
      <c r="JIJ28" s="110"/>
      <c r="JIK28" s="110"/>
      <c r="JIL28" s="110"/>
      <c r="JIM28" s="110"/>
      <c r="JIN28" s="110"/>
      <c r="JIO28" s="110"/>
      <c r="JIP28" s="110"/>
      <c r="JIQ28" s="110"/>
      <c r="JIR28" s="110"/>
      <c r="JIS28" s="110"/>
      <c r="JIT28" s="110"/>
      <c r="JIU28" s="110"/>
      <c r="JIV28" s="110"/>
      <c r="JIW28" s="110"/>
      <c r="JIX28" s="110"/>
      <c r="JIY28" s="110"/>
      <c r="JIZ28" s="110"/>
      <c r="JJA28" s="110"/>
      <c r="JJB28" s="110"/>
      <c r="JJC28" s="110"/>
      <c r="JJD28" s="110"/>
      <c r="JJE28" s="110"/>
      <c r="JJF28" s="110"/>
      <c r="JJG28" s="110"/>
      <c r="JJH28" s="110"/>
      <c r="JJI28" s="110"/>
      <c r="JJJ28" s="110"/>
      <c r="JJK28" s="110"/>
      <c r="JJL28" s="110"/>
      <c r="JJM28" s="110"/>
      <c r="JJN28" s="110"/>
      <c r="JJO28" s="110"/>
      <c r="JJP28" s="110"/>
      <c r="JJQ28" s="110"/>
      <c r="JJR28" s="110"/>
      <c r="JJS28" s="110"/>
      <c r="JJT28" s="110"/>
      <c r="JJU28" s="110"/>
      <c r="JJV28" s="110"/>
      <c r="JJW28" s="110"/>
      <c r="JJX28" s="110"/>
      <c r="JJY28" s="110"/>
      <c r="JJZ28" s="110"/>
      <c r="JKA28" s="110"/>
      <c r="JKB28" s="110"/>
      <c r="JKC28" s="110"/>
      <c r="JKD28" s="110"/>
      <c r="JKE28" s="110"/>
      <c r="JKF28" s="110"/>
      <c r="JKG28" s="110"/>
      <c r="JKH28" s="110"/>
      <c r="JKI28" s="110"/>
      <c r="JKJ28" s="110"/>
      <c r="JKK28" s="110"/>
      <c r="JKL28" s="110"/>
      <c r="JKM28" s="110"/>
      <c r="JKN28" s="110"/>
      <c r="JKO28" s="110"/>
      <c r="JKP28" s="110"/>
      <c r="JKQ28" s="110"/>
      <c r="JKR28" s="110"/>
      <c r="JKS28" s="110"/>
      <c r="JKT28" s="110"/>
      <c r="JKU28" s="110"/>
      <c r="JKV28" s="110"/>
      <c r="JKW28" s="110"/>
      <c r="JKX28" s="110"/>
      <c r="JKY28" s="110"/>
      <c r="JKZ28" s="110"/>
      <c r="JLA28" s="110"/>
      <c r="JLB28" s="110"/>
      <c r="JLC28" s="110"/>
      <c r="JLD28" s="110"/>
      <c r="JLE28" s="110"/>
      <c r="JLF28" s="110"/>
      <c r="JLG28" s="110"/>
      <c r="JLH28" s="110"/>
      <c r="JLI28" s="110"/>
      <c r="JLJ28" s="110"/>
      <c r="JLK28" s="110"/>
      <c r="JLL28" s="110"/>
      <c r="JLM28" s="110"/>
      <c r="JLN28" s="110"/>
      <c r="JLO28" s="110"/>
      <c r="JLP28" s="110"/>
      <c r="JLQ28" s="110"/>
      <c r="JLR28" s="110"/>
      <c r="JLS28" s="110"/>
      <c r="JLT28" s="110"/>
      <c r="JLU28" s="110"/>
      <c r="JLV28" s="110"/>
      <c r="JLW28" s="110"/>
      <c r="JLX28" s="110"/>
      <c r="JLY28" s="110"/>
      <c r="JLZ28" s="110"/>
      <c r="JMA28" s="110"/>
      <c r="JMB28" s="110"/>
      <c r="JMC28" s="110"/>
      <c r="JMD28" s="110"/>
      <c r="JME28" s="110"/>
      <c r="JMF28" s="110"/>
      <c r="JMG28" s="110"/>
      <c r="JMH28" s="110"/>
      <c r="JMI28" s="110"/>
      <c r="JMJ28" s="110"/>
      <c r="JMK28" s="110"/>
      <c r="JML28" s="110"/>
      <c r="JMM28" s="110"/>
      <c r="JMN28" s="110"/>
      <c r="JMO28" s="110"/>
      <c r="JMP28" s="110"/>
      <c r="JMQ28" s="110"/>
      <c r="JMR28" s="110"/>
      <c r="JMS28" s="110"/>
      <c r="JMT28" s="110"/>
      <c r="JMU28" s="110"/>
      <c r="JMV28" s="110"/>
      <c r="JMW28" s="110"/>
      <c r="JMX28" s="110"/>
      <c r="JMY28" s="110"/>
      <c r="JMZ28" s="110"/>
      <c r="JNA28" s="110"/>
      <c r="JNB28" s="110"/>
      <c r="JNC28" s="110"/>
      <c r="JND28" s="110"/>
      <c r="JNE28" s="110"/>
      <c r="JNF28" s="110"/>
      <c r="JNG28" s="110"/>
      <c r="JNH28" s="110"/>
      <c r="JNI28" s="110"/>
      <c r="JNJ28" s="110"/>
      <c r="JNK28" s="110"/>
      <c r="JNL28" s="110"/>
      <c r="JNM28" s="110"/>
      <c r="JNN28" s="110"/>
      <c r="JNO28" s="110"/>
      <c r="JNP28" s="110"/>
      <c r="JNQ28" s="110"/>
      <c r="JNR28" s="110"/>
      <c r="JNS28" s="110"/>
      <c r="JNT28" s="110"/>
      <c r="JNU28" s="110"/>
      <c r="JNV28" s="110"/>
      <c r="JNW28" s="110"/>
      <c r="JNX28" s="110"/>
      <c r="JNY28" s="110"/>
      <c r="JNZ28" s="110"/>
      <c r="JOA28" s="110"/>
      <c r="JOB28" s="110"/>
      <c r="JOC28" s="110"/>
      <c r="JOD28" s="110"/>
      <c r="JOE28" s="110"/>
      <c r="JOF28" s="110"/>
      <c r="JOG28" s="110"/>
      <c r="JOH28" s="110"/>
      <c r="JOI28" s="110"/>
      <c r="JOJ28" s="110"/>
      <c r="JOK28" s="110"/>
      <c r="JOL28" s="110"/>
      <c r="JOM28" s="110"/>
      <c r="JON28" s="110"/>
      <c r="JOO28" s="110"/>
      <c r="JOP28" s="110"/>
      <c r="JOQ28" s="110"/>
      <c r="JOR28" s="110"/>
      <c r="JOS28" s="110"/>
      <c r="JOT28" s="110"/>
      <c r="JOU28" s="110"/>
      <c r="JOV28" s="110"/>
      <c r="JOW28" s="110"/>
      <c r="JOX28" s="110"/>
      <c r="JOY28" s="110"/>
      <c r="JOZ28" s="110"/>
      <c r="JPA28" s="110"/>
      <c r="JPB28" s="110"/>
      <c r="JPC28" s="110"/>
      <c r="JPD28" s="110"/>
      <c r="JPE28" s="110"/>
      <c r="JPF28" s="110"/>
      <c r="JPG28" s="110"/>
      <c r="JPH28" s="110"/>
      <c r="JPI28" s="110"/>
      <c r="JPJ28" s="110"/>
      <c r="JPK28" s="110"/>
      <c r="JPL28" s="110"/>
      <c r="JPM28" s="110"/>
      <c r="JPN28" s="110"/>
      <c r="JPO28" s="110"/>
      <c r="JPP28" s="110"/>
      <c r="JPQ28" s="110"/>
      <c r="JPR28" s="110"/>
      <c r="JPS28" s="110"/>
      <c r="JPT28" s="110"/>
      <c r="JPU28" s="110"/>
      <c r="JPV28" s="110"/>
      <c r="JPW28" s="110"/>
      <c r="JPX28" s="110"/>
      <c r="JPY28" s="110"/>
      <c r="JPZ28" s="110"/>
      <c r="JQA28" s="110"/>
      <c r="JQB28" s="110"/>
      <c r="JQC28" s="110"/>
      <c r="JQD28" s="110"/>
      <c r="JQE28" s="110"/>
      <c r="JQF28" s="110"/>
      <c r="JQG28" s="110"/>
      <c r="JQH28" s="110"/>
      <c r="JQI28" s="110"/>
      <c r="JQJ28" s="110"/>
      <c r="JQK28" s="110"/>
      <c r="JQL28" s="110"/>
      <c r="JQM28" s="110"/>
      <c r="JQN28" s="110"/>
      <c r="JQO28" s="110"/>
      <c r="JQP28" s="110"/>
      <c r="JQQ28" s="110"/>
      <c r="JQR28" s="110"/>
      <c r="JQS28" s="110"/>
      <c r="JQT28" s="110"/>
      <c r="JQU28" s="110"/>
      <c r="JQV28" s="110"/>
      <c r="JQW28" s="110"/>
      <c r="JQX28" s="110"/>
      <c r="JQY28" s="110"/>
      <c r="JQZ28" s="110"/>
      <c r="JRA28" s="110"/>
      <c r="JRB28" s="110"/>
      <c r="JRC28" s="110"/>
      <c r="JRD28" s="110"/>
      <c r="JRE28" s="110"/>
      <c r="JRF28" s="110"/>
      <c r="JRG28" s="110"/>
      <c r="JRH28" s="110"/>
      <c r="JRI28" s="110"/>
      <c r="JRJ28" s="110"/>
      <c r="JRK28" s="110"/>
      <c r="JRL28" s="110"/>
      <c r="JRM28" s="110"/>
      <c r="JRN28" s="110"/>
      <c r="JRO28" s="110"/>
      <c r="JRP28" s="110"/>
      <c r="JRQ28" s="110"/>
      <c r="JRR28" s="110"/>
      <c r="JRS28" s="110"/>
      <c r="JRT28" s="110"/>
      <c r="JRU28" s="110"/>
      <c r="JRV28" s="110"/>
      <c r="JRW28" s="110"/>
      <c r="JRX28" s="110"/>
      <c r="JRY28" s="110"/>
      <c r="JRZ28" s="110"/>
      <c r="JSA28" s="110"/>
      <c r="JSB28" s="110"/>
      <c r="JSC28" s="110"/>
      <c r="JSD28" s="110"/>
      <c r="JSE28" s="110"/>
      <c r="JSF28" s="110"/>
      <c r="JSG28" s="110"/>
      <c r="JSH28" s="110"/>
      <c r="JSI28" s="110"/>
      <c r="JSJ28" s="110"/>
      <c r="JSK28" s="110"/>
      <c r="JSL28" s="110"/>
      <c r="JSM28" s="110"/>
      <c r="JSN28" s="110"/>
      <c r="JSO28" s="110"/>
      <c r="JSP28" s="110"/>
      <c r="JSQ28" s="110"/>
      <c r="JSR28" s="110"/>
      <c r="JSS28" s="110"/>
      <c r="JST28" s="110"/>
      <c r="JSU28" s="110"/>
      <c r="JSV28" s="110"/>
      <c r="JSW28" s="110"/>
      <c r="JSX28" s="110"/>
      <c r="JSY28" s="110"/>
      <c r="JSZ28" s="110"/>
      <c r="JTA28" s="110"/>
      <c r="JTB28" s="110"/>
      <c r="JTC28" s="110"/>
      <c r="JTD28" s="110"/>
      <c r="JTE28" s="110"/>
      <c r="JTF28" s="110"/>
      <c r="JTG28" s="110"/>
      <c r="JTH28" s="110"/>
      <c r="JTI28" s="110"/>
      <c r="JTJ28" s="110"/>
      <c r="JTK28" s="110"/>
      <c r="JTL28" s="110"/>
      <c r="JTM28" s="110"/>
      <c r="JTN28" s="110"/>
      <c r="JTO28" s="110"/>
      <c r="JTP28" s="110"/>
      <c r="JTQ28" s="110"/>
      <c r="JTR28" s="110"/>
      <c r="JTS28" s="110"/>
      <c r="JTT28" s="110"/>
      <c r="JTU28" s="110"/>
      <c r="JTV28" s="110"/>
      <c r="JTW28" s="110"/>
      <c r="JTX28" s="110"/>
      <c r="JTY28" s="110"/>
      <c r="JTZ28" s="110"/>
      <c r="JUA28" s="110"/>
      <c r="JUB28" s="110"/>
      <c r="JUC28" s="110"/>
      <c r="JUD28" s="110"/>
      <c r="JUE28" s="110"/>
      <c r="JUF28" s="110"/>
      <c r="JUG28" s="110"/>
      <c r="JUH28" s="110"/>
      <c r="JUI28" s="110"/>
      <c r="JUJ28" s="110"/>
      <c r="JUK28" s="110"/>
      <c r="JUL28" s="110"/>
      <c r="JUM28" s="110"/>
      <c r="JUN28" s="110"/>
      <c r="JUO28" s="110"/>
      <c r="JUP28" s="110"/>
      <c r="JUQ28" s="110"/>
      <c r="JUR28" s="110"/>
      <c r="JUS28" s="110"/>
      <c r="JUT28" s="110"/>
      <c r="JUU28" s="110"/>
      <c r="JUV28" s="110"/>
      <c r="JUW28" s="110"/>
      <c r="JUX28" s="110"/>
      <c r="JUY28" s="110"/>
      <c r="JUZ28" s="110"/>
      <c r="JVA28" s="110"/>
      <c r="JVB28" s="110"/>
      <c r="JVC28" s="110"/>
      <c r="JVD28" s="110"/>
      <c r="JVE28" s="110"/>
      <c r="JVF28" s="110"/>
      <c r="JVG28" s="110"/>
      <c r="JVH28" s="110"/>
      <c r="JVI28" s="110"/>
      <c r="JVJ28" s="110"/>
      <c r="JVK28" s="110"/>
      <c r="JVL28" s="110"/>
      <c r="JVM28" s="110"/>
      <c r="JVN28" s="110"/>
      <c r="JVO28" s="110"/>
      <c r="JVP28" s="110"/>
      <c r="JVQ28" s="110"/>
      <c r="JVR28" s="110"/>
      <c r="JVS28" s="110"/>
      <c r="JVT28" s="110"/>
      <c r="JVU28" s="110"/>
      <c r="JVV28" s="110"/>
      <c r="JVW28" s="110"/>
      <c r="JVX28" s="110"/>
      <c r="JVY28" s="110"/>
      <c r="JVZ28" s="110"/>
      <c r="JWA28" s="110"/>
      <c r="JWB28" s="110"/>
      <c r="JWC28" s="110"/>
      <c r="JWD28" s="110"/>
      <c r="JWE28" s="110"/>
      <c r="JWF28" s="110"/>
      <c r="JWG28" s="110"/>
      <c r="JWH28" s="110"/>
      <c r="JWI28" s="110"/>
      <c r="JWJ28" s="110"/>
      <c r="JWK28" s="110"/>
      <c r="JWL28" s="110"/>
      <c r="JWM28" s="110"/>
      <c r="JWN28" s="110"/>
      <c r="JWO28" s="110"/>
      <c r="JWP28" s="110"/>
      <c r="JWQ28" s="110"/>
      <c r="JWR28" s="110"/>
      <c r="JWS28" s="110"/>
      <c r="JWT28" s="110"/>
      <c r="JWU28" s="110"/>
      <c r="JWV28" s="110"/>
      <c r="JWW28" s="110"/>
      <c r="JWX28" s="110"/>
      <c r="JWY28" s="110"/>
      <c r="JWZ28" s="110"/>
      <c r="JXA28" s="110"/>
      <c r="JXB28" s="110"/>
      <c r="JXC28" s="110"/>
      <c r="JXD28" s="110"/>
      <c r="JXE28" s="110"/>
      <c r="JXF28" s="110"/>
      <c r="JXG28" s="110"/>
      <c r="JXH28" s="110"/>
      <c r="JXI28" s="110"/>
      <c r="JXJ28" s="110"/>
      <c r="JXK28" s="110"/>
      <c r="JXL28" s="110"/>
      <c r="JXM28" s="110"/>
      <c r="JXN28" s="110"/>
      <c r="JXO28" s="110"/>
      <c r="JXP28" s="110"/>
      <c r="JXQ28" s="110"/>
      <c r="JXR28" s="110"/>
      <c r="JXS28" s="110"/>
      <c r="JXT28" s="110"/>
      <c r="JXU28" s="110"/>
      <c r="JXV28" s="110"/>
      <c r="JXW28" s="110"/>
      <c r="JXX28" s="110"/>
      <c r="JXY28" s="110"/>
      <c r="JXZ28" s="110"/>
      <c r="JYA28" s="110"/>
      <c r="JYB28" s="110"/>
      <c r="JYC28" s="110"/>
      <c r="JYD28" s="110"/>
      <c r="JYE28" s="110"/>
      <c r="JYF28" s="110"/>
      <c r="JYG28" s="110"/>
      <c r="JYH28" s="110"/>
      <c r="JYI28" s="110"/>
      <c r="JYJ28" s="110"/>
      <c r="JYK28" s="110"/>
      <c r="JYL28" s="110"/>
      <c r="JYM28" s="110"/>
      <c r="JYN28" s="110"/>
      <c r="JYO28" s="110"/>
      <c r="JYP28" s="110"/>
      <c r="JYQ28" s="110"/>
      <c r="JYR28" s="110"/>
      <c r="JYS28" s="110"/>
      <c r="JYT28" s="110"/>
      <c r="JYU28" s="110"/>
      <c r="JYV28" s="110"/>
      <c r="JYW28" s="110"/>
      <c r="JYX28" s="110"/>
      <c r="JYY28" s="110"/>
      <c r="JYZ28" s="110"/>
      <c r="JZA28" s="110"/>
      <c r="JZB28" s="110"/>
      <c r="JZC28" s="110"/>
      <c r="JZD28" s="110"/>
      <c r="JZE28" s="110"/>
      <c r="JZF28" s="110"/>
      <c r="JZG28" s="110"/>
      <c r="JZH28" s="110"/>
      <c r="JZI28" s="110"/>
      <c r="JZJ28" s="110"/>
      <c r="JZK28" s="110"/>
      <c r="JZL28" s="110"/>
      <c r="JZM28" s="110"/>
      <c r="JZN28" s="110"/>
      <c r="JZO28" s="110"/>
      <c r="JZP28" s="110"/>
      <c r="JZQ28" s="110"/>
      <c r="JZR28" s="110"/>
      <c r="JZS28" s="110"/>
      <c r="JZT28" s="110"/>
      <c r="JZU28" s="110"/>
      <c r="JZV28" s="110"/>
      <c r="JZW28" s="110"/>
      <c r="JZX28" s="110"/>
      <c r="JZY28" s="110"/>
      <c r="JZZ28" s="110"/>
      <c r="KAA28" s="110"/>
      <c r="KAB28" s="110"/>
      <c r="KAC28" s="110"/>
      <c r="KAD28" s="110"/>
      <c r="KAE28" s="110"/>
      <c r="KAF28" s="110"/>
      <c r="KAG28" s="110"/>
      <c r="KAH28" s="110"/>
      <c r="KAI28" s="110"/>
      <c r="KAJ28" s="110"/>
      <c r="KAK28" s="110"/>
      <c r="KAL28" s="110"/>
      <c r="KAM28" s="110"/>
      <c r="KAN28" s="110"/>
      <c r="KAO28" s="110"/>
      <c r="KAP28" s="110"/>
      <c r="KAQ28" s="110"/>
      <c r="KAR28" s="110"/>
      <c r="KAS28" s="110"/>
      <c r="KAT28" s="110"/>
      <c r="KAU28" s="110"/>
      <c r="KAV28" s="110"/>
      <c r="KAW28" s="110"/>
      <c r="KAX28" s="110"/>
      <c r="KAY28" s="110"/>
      <c r="KAZ28" s="110"/>
      <c r="KBA28" s="110"/>
      <c r="KBB28" s="110"/>
      <c r="KBC28" s="110"/>
      <c r="KBD28" s="110"/>
      <c r="KBE28" s="110"/>
      <c r="KBF28" s="110"/>
      <c r="KBG28" s="110"/>
      <c r="KBH28" s="110"/>
      <c r="KBI28" s="110"/>
      <c r="KBJ28" s="110"/>
      <c r="KBK28" s="110"/>
      <c r="KBL28" s="110"/>
      <c r="KBM28" s="110"/>
      <c r="KBN28" s="110"/>
      <c r="KBO28" s="110"/>
      <c r="KBP28" s="110"/>
      <c r="KBQ28" s="110"/>
      <c r="KBR28" s="110"/>
      <c r="KBS28" s="110"/>
      <c r="KBT28" s="110"/>
      <c r="KBU28" s="110"/>
      <c r="KBV28" s="110"/>
      <c r="KBW28" s="110"/>
      <c r="KBX28" s="110"/>
      <c r="KBY28" s="110"/>
      <c r="KBZ28" s="110"/>
      <c r="KCA28" s="110"/>
      <c r="KCB28" s="110"/>
      <c r="KCC28" s="110"/>
      <c r="KCD28" s="110"/>
      <c r="KCE28" s="110"/>
      <c r="KCF28" s="110"/>
      <c r="KCG28" s="110"/>
      <c r="KCH28" s="110"/>
      <c r="KCI28" s="110"/>
      <c r="KCJ28" s="110"/>
      <c r="KCK28" s="110"/>
      <c r="KCL28" s="110"/>
      <c r="KCM28" s="110"/>
      <c r="KCN28" s="110"/>
      <c r="KCO28" s="110"/>
      <c r="KCP28" s="110"/>
      <c r="KCQ28" s="110"/>
      <c r="KCR28" s="110"/>
      <c r="KCS28" s="110"/>
      <c r="KCT28" s="110"/>
      <c r="KCU28" s="110"/>
      <c r="KCV28" s="110"/>
      <c r="KCW28" s="110"/>
      <c r="KCX28" s="110"/>
      <c r="KCY28" s="110"/>
      <c r="KCZ28" s="110"/>
      <c r="KDA28" s="110"/>
      <c r="KDB28" s="110"/>
      <c r="KDC28" s="110"/>
      <c r="KDD28" s="110"/>
      <c r="KDE28" s="110"/>
      <c r="KDF28" s="110"/>
      <c r="KDG28" s="110"/>
      <c r="KDH28" s="110"/>
      <c r="KDI28" s="110"/>
      <c r="KDJ28" s="110"/>
      <c r="KDK28" s="110"/>
      <c r="KDL28" s="110"/>
      <c r="KDM28" s="110"/>
      <c r="KDN28" s="110"/>
      <c r="KDO28" s="110"/>
      <c r="KDP28" s="110"/>
      <c r="KDQ28" s="110"/>
      <c r="KDR28" s="110"/>
      <c r="KDS28" s="110"/>
      <c r="KDT28" s="110"/>
      <c r="KDU28" s="110"/>
      <c r="KDV28" s="110"/>
      <c r="KDW28" s="110"/>
      <c r="KDX28" s="110"/>
      <c r="KDY28" s="110"/>
      <c r="KDZ28" s="110"/>
      <c r="KEA28" s="110"/>
      <c r="KEB28" s="110"/>
      <c r="KEC28" s="110"/>
      <c r="KED28" s="110"/>
      <c r="KEE28" s="110"/>
      <c r="KEF28" s="110"/>
      <c r="KEG28" s="110"/>
      <c r="KEH28" s="110"/>
      <c r="KEI28" s="110"/>
      <c r="KEJ28" s="110"/>
      <c r="KEK28" s="110"/>
      <c r="KEL28" s="110"/>
      <c r="KEM28" s="110"/>
      <c r="KEN28" s="110"/>
      <c r="KEO28" s="110"/>
      <c r="KEP28" s="110"/>
      <c r="KEQ28" s="110"/>
      <c r="KER28" s="110"/>
      <c r="KES28" s="110"/>
      <c r="KET28" s="110"/>
      <c r="KEU28" s="110"/>
      <c r="KEV28" s="110"/>
      <c r="KEW28" s="110"/>
      <c r="KEX28" s="110"/>
      <c r="KEY28" s="110"/>
      <c r="KEZ28" s="110"/>
      <c r="KFA28" s="110"/>
      <c r="KFB28" s="110"/>
      <c r="KFC28" s="110"/>
      <c r="KFD28" s="110"/>
      <c r="KFE28" s="110"/>
      <c r="KFF28" s="110"/>
      <c r="KFG28" s="110"/>
      <c r="KFH28" s="110"/>
      <c r="KFI28" s="110"/>
      <c r="KFJ28" s="110"/>
      <c r="KFK28" s="110"/>
      <c r="KFL28" s="110"/>
      <c r="KFM28" s="110"/>
      <c r="KFN28" s="110"/>
      <c r="KFO28" s="110"/>
      <c r="KFP28" s="110"/>
      <c r="KFQ28" s="110"/>
      <c r="KFR28" s="110"/>
      <c r="KFS28" s="110"/>
      <c r="KFT28" s="110"/>
      <c r="KFU28" s="110"/>
      <c r="KFV28" s="110"/>
      <c r="KFW28" s="110"/>
      <c r="KFX28" s="110"/>
      <c r="KFY28" s="110"/>
      <c r="KFZ28" s="110"/>
      <c r="KGA28" s="110"/>
      <c r="KGB28" s="110"/>
      <c r="KGC28" s="110"/>
      <c r="KGD28" s="110"/>
      <c r="KGE28" s="110"/>
      <c r="KGF28" s="110"/>
      <c r="KGG28" s="110"/>
      <c r="KGH28" s="110"/>
      <c r="KGI28" s="110"/>
      <c r="KGJ28" s="110"/>
      <c r="KGK28" s="110"/>
      <c r="KGL28" s="110"/>
      <c r="KGM28" s="110"/>
      <c r="KGN28" s="110"/>
      <c r="KGO28" s="110"/>
      <c r="KGP28" s="110"/>
      <c r="KGQ28" s="110"/>
      <c r="KGR28" s="110"/>
      <c r="KGS28" s="110"/>
      <c r="KGT28" s="110"/>
      <c r="KGU28" s="110"/>
      <c r="KGV28" s="110"/>
      <c r="KGW28" s="110"/>
      <c r="KGX28" s="110"/>
      <c r="KGY28" s="110"/>
      <c r="KGZ28" s="110"/>
      <c r="KHA28" s="110"/>
      <c r="KHB28" s="110"/>
      <c r="KHC28" s="110"/>
      <c r="KHD28" s="110"/>
      <c r="KHE28" s="110"/>
      <c r="KHF28" s="110"/>
      <c r="KHG28" s="110"/>
      <c r="KHH28" s="110"/>
      <c r="KHI28" s="110"/>
      <c r="KHJ28" s="110"/>
      <c r="KHK28" s="110"/>
      <c r="KHL28" s="110"/>
      <c r="KHM28" s="110"/>
      <c r="KHN28" s="110"/>
      <c r="KHO28" s="110"/>
      <c r="KHP28" s="110"/>
      <c r="KHQ28" s="110"/>
      <c r="KHR28" s="110"/>
      <c r="KHS28" s="110"/>
      <c r="KHT28" s="110"/>
      <c r="KHU28" s="110"/>
      <c r="KHV28" s="110"/>
      <c r="KHW28" s="110"/>
      <c r="KHX28" s="110"/>
      <c r="KHY28" s="110"/>
      <c r="KHZ28" s="110"/>
      <c r="KIA28" s="110"/>
      <c r="KIB28" s="110"/>
      <c r="KIC28" s="110"/>
      <c r="KID28" s="110"/>
      <c r="KIE28" s="110"/>
      <c r="KIF28" s="110"/>
      <c r="KIG28" s="110"/>
      <c r="KIH28" s="110"/>
      <c r="KII28" s="110"/>
      <c r="KIJ28" s="110"/>
      <c r="KIK28" s="110"/>
      <c r="KIL28" s="110"/>
      <c r="KIM28" s="110"/>
      <c r="KIN28" s="110"/>
      <c r="KIO28" s="110"/>
      <c r="KIP28" s="110"/>
      <c r="KIQ28" s="110"/>
      <c r="KIR28" s="110"/>
      <c r="KIS28" s="110"/>
      <c r="KIT28" s="110"/>
      <c r="KIU28" s="110"/>
      <c r="KIV28" s="110"/>
      <c r="KIW28" s="110"/>
      <c r="KIX28" s="110"/>
      <c r="KIY28" s="110"/>
      <c r="KIZ28" s="110"/>
      <c r="KJA28" s="110"/>
      <c r="KJB28" s="110"/>
      <c r="KJC28" s="110"/>
      <c r="KJD28" s="110"/>
      <c r="KJE28" s="110"/>
      <c r="KJF28" s="110"/>
      <c r="KJG28" s="110"/>
      <c r="KJH28" s="110"/>
      <c r="KJI28" s="110"/>
      <c r="KJJ28" s="110"/>
      <c r="KJK28" s="110"/>
      <c r="KJL28" s="110"/>
      <c r="KJM28" s="110"/>
      <c r="KJN28" s="110"/>
      <c r="KJO28" s="110"/>
      <c r="KJP28" s="110"/>
      <c r="KJQ28" s="110"/>
      <c r="KJR28" s="110"/>
      <c r="KJS28" s="110"/>
      <c r="KJT28" s="110"/>
      <c r="KJU28" s="110"/>
      <c r="KJV28" s="110"/>
      <c r="KJW28" s="110"/>
      <c r="KJX28" s="110"/>
      <c r="KJY28" s="110"/>
      <c r="KJZ28" s="110"/>
      <c r="KKA28" s="110"/>
      <c r="KKB28" s="110"/>
      <c r="KKC28" s="110"/>
      <c r="KKD28" s="110"/>
      <c r="KKE28" s="110"/>
      <c r="KKF28" s="110"/>
      <c r="KKG28" s="110"/>
      <c r="KKH28" s="110"/>
      <c r="KKI28" s="110"/>
      <c r="KKJ28" s="110"/>
      <c r="KKK28" s="110"/>
      <c r="KKL28" s="110"/>
      <c r="KKM28" s="110"/>
      <c r="KKN28" s="110"/>
      <c r="KKO28" s="110"/>
      <c r="KKP28" s="110"/>
      <c r="KKQ28" s="110"/>
      <c r="KKR28" s="110"/>
      <c r="KKS28" s="110"/>
      <c r="KKT28" s="110"/>
      <c r="KKU28" s="110"/>
      <c r="KKV28" s="110"/>
      <c r="KKW28" s="110"/>
      <c r="KKX28" s="110"/>
      <c r="KKY28" s="110"/>
      <c r="KKZ28" s="110"/>
      <c r="KLA28" s="110"/>
      <c r="KLB28" s="110"/>
      <c r="KLC28" s="110"/>
      <c r="KLD28" s="110"/>
      <c r="KLE28" s="110"/>
      <c r="KLF28" s="110"/>
      <c r="KLG28" s="110"/>
      <c r="KLH28" s="110"/>
      <c r="KLI28" s="110"/>
      <c r="KLJ28" s="110"/>
      <c r="KLK28" s="110"/>
      <c r="KLL28" s="110"/>
      <c r="KLM28" s="110"/>
      <c r="KLN28" s="110"/>
      <c r="KLO28" s="110"/>
      <c r="KLP28" s="110"/>
      <c r="KLQ28" s="110"/>
      <c r="KLR28" s="110"/>
      <c r="KLS28" s="110"/>
      <c r="KLT28" s="110"/>
      <c r="KLU28" s="110"/>
      <c r="KLV28" s="110"/>
      <c r="KLW28" s="110"/>
      <c r="KLX28" s="110"/>
      <c r="KLY28" s="110"/>
      <c r="KLZ28" s="110"/>
      <c r="KMA28" s="110"/>
      <c r="KMB28" s="110"/>
      <c r="KMC28" s="110"/>
      <c r="KMD28" s="110"/>
      <c r="KME28" s="110"/>
      <c r="KMF28" s="110"/>
      <c r="KMG28" s="110"/>
      <c r="KMH28" s="110"/>
      <c r="KMI28" s="110"/>
      <c r="KMJ28" s="110"/>
      <c r="KMK28" s="110"/>
      <c r="KML28" s="110"/>
      <c r="KMM28" s="110"/>
      <c r="KMN28" s="110"/>
      <c r="KMO28" s="110"/>
      <c r="KMP28" s="110"/>
      <c r="KMQ28" s="110"/>
      <c r="KMR28" s="110"/>
      <c r="KMS28" s="110"/>
      <c r="KMT28" s="110"/>
      <c r="KMU28" s="110"/>
      <c r="KMV28" s="110"/>
      <c r="KMW28" s="110"/>
      <c r="KMX28" s="110"/>
      <c r="KMY28" s="110"/>
      <c r="KMZ28" s="110"/>
      <c r="KNA28" s="110"/>
      <c r="KNB28" s="110"/>
      <c r="KNC28" s="110"/>
      <c r="KND28" s="110"/>
      <c r="KNE28" s="110"/>
      <c r="KNF28" s="110"/>
      <c r="KNG28" s="110"/>
      <c r="KNH28" s="110"/>
      <c r="KNI28" s="110"/>
      <c r="KNJ28" s="110"/>
      <c r="KNK28" s="110"/>
      <c r="KNL28" s="110"/>
      <c r="KNM28" s="110"/>
      <c r="KNN28" s="110"/>
      <c r="KNO28" s="110"/>
      <c r="KNP28" s="110"/>
      <c r="KNQ28" s="110"/>
      <c r="KNR28" s="110"/>
      <c r="KNS28" s="110"/>
      <c r="KNT28" s="110"/>
      <c r="KNU28" s="110"/>
      <c r="KNV28" s="110"/>
      <c r="KNW28" s="110"/>
      <c r="KNX28" s="110"/>
      <c r="KNY28" s="110"/>
      <c r="KNZ28" s="110"/>
      <c r="KOA28" s="110"/>
      <c r="KOB28" s="110"/>
      <c r="KOC28" s="110"/>
      <c r="KOD28" s="110"/>
      <c r="KOE28" s="110"/>
      <c r="KOF28" s="110"/>
      <c r="KOG28" s="110"/>
      <c r="KOH28" s="110"/>
      <c r="KOI28" s="110"/>
      <c r="KOJ28" s="110"/>
      <c r="KOK28" s="110"/>
      <c r="KOL28" s="110"/>
      <c r="KOM28" s="110"/>
      <c r="KON28" s="110"/>
      <c r="KOO28" s="110"/>
      <c r="KOP28" s="110"/>
      <c r="KOQ28" s="110"/>
      <c r="KOR28" s="110"/>
      <c r="KOS28" s="110"/>
      <c r="KOT28" s="110"/>
      <c r="KOU28" s="110"/>
      <c r="KOV28" s="110"/>
      <c r="KOW28" s="110"/>
      <c r="KOX28" s="110"/>
      <c r="KOY28" s="110"/>
      <c r="KOZ28" s="110"/>
      <c r="KPA28" s="110"/>
      <c r="KPB28" s="110"/>
      <c r="KPC28" s="110"/>
      <c r="KPD28" s="110"/>
      <c r="KPE28" s="110"/>
      <c r="KPF28" s="110"/>
      <c r="KPG28" s="110"/>
      <c r="KPH28" s="110"/>
      <c r="KPI28" s="110"/>
      <c r="KPJ28" s="110"/>
      <c r="KPK28" s="110"/>
      <c r="KPL28" s="110"/>
      <c r="KPM28" s="110"/>
      <c r="KPN28" s="110"/>
      <c r="KPO28" s="110"/>
      <c r="KPP28" s="110"/>
      <c r="KPQ28" s="110"/>
      <c r="KPR28" s="110"/>
      <c r="KPS28" s="110"/>
      <c r="KPT28" s="110"/>
      <c r="KPU28" s="110"/>
      <c r="KPV28" s="110"/>
      <c r="KPW28" s="110"/>
      <c r="KPX28" s="110"/>
      <c r="KPY28" s="110"/>
      <c r="KPZ28" s="110"/>
      <c r="KQA28" s="110"/>
      <c r="KQB28" s="110"/>
      <c r="KQC28" s="110"/>
      <c r="KQD28" s="110"/>
      <c r="KQE28" s="110"/>
      <c r="KQF28" s="110"/>
      <c r="KQG28" s="110"/>
      <c r="KQH28" s="110"/>
      <c r="KQI28" s="110"/>
      <c r="KQJ28" s="110"/>
      <c r="KQK28" s="110"/>
      <c r="KQL28" s="110"/>
      <c r="KQM28" s="110"/>
      <c r="KQN28" s="110"/>
      <c r="KQO28" s="110"/>
      <c r="KQP28" s="110"/>
      <c r="KQQ28" s="110"/>
      <c r="KQR28" s="110"/>
      <c r="KQS28" s="110"/>
      <c r="KQT28" s="110"/>
      <c r="KQU28" s="110"/>
      <c r="KQV28" s="110"/>
      <c r="KQW28" s="110"/>
      <c r="KQX28" s="110"/>
      <c r="KQY28" s="110"/>
      <c r="KQZ28" s="110"/>
      <c r="KRA28" s="110"/>
      <c r="KRB28" s="110"/>
      <c r="KRC28" s="110"/>
      <c r="KRD28" s="110"/>
      <c r="KRE28" s="110"/>
      <c r="KRF28" s="110"/>
      <c r="KRG28" s="110"/>
      <c r="KRH28" s="110"/>
      <c r="KRI28" s="110"/>
      <c r="KRJ28" s="110"/>
      <c r="KRK28" s="110"/>
      <c r="KRL28" s="110"/>
      <c r="KRM28" s="110"/>
      <c r="KRN28" s="110"/>
      <c r="KRO28" s="110"/>
      <c r="KRP28" s="110"/>
      <c r="KRQ28" s="110"/>
      <c r="KRR28" s="110"/>
      <c r="KRS28" s="110"/>
      <c r="KRT28" s="110"/>
      <c r="KRU28" s="110"/>
      <c r="KRV28" s="110"/>
      <c r="KRW28" s="110"/>
      <c r="KRX28" s="110"/>
      <c r="KRY28" s="110"/>
      <c r="KRZ28" s="110"/>
      <c r="KSA28" s="110"/>
      <c r="KSB28" s="110"/>
      <c r="KSC28" s="110"/>
      <c r="KSD28" s="110"/>
      <c r="KSE28" s="110"/>
      <c r="KSF28" s="110"/>
      <c r="KSG28" s="110"/>
      <c r="KSH28" s="110"/>
      <c r="KSI28" s="110"/>
      <c r="KSJ28" s="110"/>
      <c r="KSK28" s="110"/>
      <c r="KSL28" s="110"/>
      <c r="KSM28" s="110"/>
      <c r="KSN28" s="110"/>
      <c r="KSO28" s="110"/>
      <c r="KSP28" s="110"/>
      <c r="KSQ28" s="110"/>
      <c r="KSR28" s="110"/>
      <c r="KSS28" s="110"/>
      <c r="KST28" s="110"/>
      <c r="KSU28" s="110"/>
      <c r="KSV28" s="110"/>
      <c r="KSW28" s="110"/>
      <c r="KSX28" s="110"/>
      <c r="KSY28" s="110"/>
      <c r="KSZ28" s="110"/>
      <c r="KTA28" s="110"/>
      <c r="KTB28" s="110"/>
      <c r="KTC28" s="110"/>
      <c r="KTD28" s="110"/>
      <c r="KTE28" s="110"/>
      <c r="KTF28" s="110"/>
      <c r="KTG28" s="110"/>
      <c r="KTH28" s="110"/>
      <c r="KTI28" s="110"/>
      <c r="KTJ28" s="110"/>
      <c r="KTK28" s="110"/>
      <c r="KTL28" s="110"/>
      <c r="KTM28" s="110"/>
      <c r="KTN28" s="110"/>
      <c r="KTO28" s="110"/>
      <c r="KTP28" s="110"/>
      <c r="KTQ28" s="110"/>
      <c r="KTR28" s="110"/>
      <c r="KTS28" s="110"/>
      <c r="KTT28" s="110"/>
      <c r="KTU28" s="110"/>
      <c r="KTV28" s="110"/>
      <c r="KTW28" s="110"/>
      <c r="KTX28" s="110"/>
      <c r="KTY28" s="110"/>
      <c r="KTZ28" s="110"/>
      <c r="KUA28" s="110"/>
      <c r="KUB28" s="110"/>
      <c r="KUC28" s="110"/>
      <c r="KUD28" s="110"/>
      <c r="KUE28" s="110"/>
      <c r="KUF28" s="110"/>
      <c r="KUG28" s="110"/>
      <c r="KUH28" s="110"/>
      <c r="KUI28" s="110"/>
      <c r="KUJ28" s="110"/>
      <c r="KUK28" s="110"/>
      <c r="KUL28" s="110"/>
      <c r="KUM28" s="110"/>
      <c r="KUN28" s="110"/>
      <c r="KUO28" s="110"/>
      <c r="KUP28" s="110"/>
      <c r="KUQ28" s="110"/>
      <c r="KUR28" s="110"/>
      <c r="KUS28" s="110"/>
      <c r="KUT28" s="110"/>
      <c r="KUU28" s="110"/>
      <c r="KUV28" s="110"/>
      <c r="KUW28" s="110"/>
      <c r="KUX28" s="110"/>
      <c r="KUY28" s="110"/>
      <c r="KUZ28" s="110"/>
      <c r="KVA28" s="110"/>
      <c r="KVB28" s="110"/>
      <c r="KVC28" s="110"/>
      <c r="KVD28" s="110"/>
      <c r="KVE28" s="110"/>
      <c r="KVF28" s="110"/>
      <c r="KVG28" s="110"/>
      <c r="KVH28" s="110"/>
      <c r="KVI28" s="110"/>
      <c r="KVJ28" s="110"/>
      <c r="KVK28" s="110"/>
      <c r="KVL28" s="110"/>
      <c r="KVM28" s="110"/>
      <c r="KVN28" s="110"/>
      <c r="KVO28" s="110"/>
      <c r="KVP28" s="110"/>
      <c r="KVQ28" s="110"/>
      <c r="KVR28" s="110"/>
      <c r="KVS28" s="110"/>
      <c r="KVT28" s="110"/>
      <c r="KVU28" s="110"/>
      <c r="KVV28" s="110"/>
      <c r="KVW28" s="110"/>
      <c r="KVX28" s="110"/>
      <c r="KVY28" s="110"/>
      <c r="KVZ28" s="110"/>
      <c r="KWA28" s="110"/>
      <c r="KWB28" s="110"/>
      <c r="KWC28" s="110"/>
      <c r="KWD28" s="110"/>
      <c r="KWE28" s="110"/>
      <c r="KWF28" s="110"/>
      <c r="KWG28" s="110"/>
      <c r="KWH28" s="110"/>
      <c r="KWI28" s="110"/>
      <c r="KWJ28" s="110"/>
      <c r="KWK28" s="110"/>
      <c r="KWL28" s="110"/>
      <c r="KWM28" s="110"/>
      <c r="KWN28" s="110"/>
      <c r="KWO28" s="110"/>
      <c r="KWP28" s="110"/>
      <c r="KWQ28" s="110"/>
      <c r="KWR28" s="110"/>
      <c r="KWS28" s="110"/>
      <c r="KWT28" s="110"/>
      <c r="KWU28" s="110"/>
      <c r="KWV28" s="110"/>
      <c r="KWW28" s="110"/>
      <c r="KWX28" s="110"/>
      <c r="KWY28" s="110"/>
      <c r="KWZ28" s="110"/>
      <c r="KXA28" s="110"/>
      <c r="KXB28" s="110"/>
      <c r="KXC28" s="110"/>
      <c r="KXD28" s="110"/>
      <c r="KXE28" s="110"/>
      <c r="KXF28" s="110"/>
      <c r="KXG28" s="110"/>
      <c r="KXH28" s="110"/>
      <c r="KXI28" s="110"/>
      <c r="KXJ28" s="110"/>
      <c r="KXK28" s="110"/>
      <c r="KXL28" s="110"/>
      <c r="KXM28" s="110"/>
      <c r="KXN28" s="110"/>
      <c r="KXO28" s="110"/>
      <c r="KXP28" s="110"/>
      <c r="KXQ28" s="110"/>
      <c r="KXR28" s="110"/>
      <c r="KXS28" s="110"/>
      <c r="KXT28" s="110"/>
      <c r="KXU28" s="110"/>
      <c r="KXV28" s="110"/>
      <c r="KXW28" s="110"/>
      <c r="KXX28" s="110"/>
      <c r="KXY28" s="110"/>
      <c r="KXZ28" s="110"/>
      <c r="KYA28" s="110"/>
      <c r="KYB28" s="110"/>
      <c r="KYC28" s="110"/>
      <c r="KYD28" s="110"/>
      <c r="KYE28" s="110"/>
      <c r="KYF28" s="110"/>
      <c r="KYG28" s="110"/>
      <c r="KYH28" s="110"/>
      <c r="KYI28" s="110"/>
      <c r="KYJ28" s="110"/>
      <c r="KYK28" s="110"/>
      <c r="KYL28" s="110"/>
      <c r="KYM28" s="110"/>
      <c r="KYN28" s="110"/>
      <c r="KYO28" s="110"/>
      <c r="KYP28" s="110"/>
      <c r="KYQ28" s="110"/>
      <c r="KYR28" s="110"/>
      <c r="KYS28" s="110"/>
      <c r="KYT28" s="110"/>
      <c r="KYU28" s="110"/>
      <c r="KYV28" s="110"/>
      <c r="KYW28" s="110"/>
      <c r="KYX28" s="110"/>
      <c r="KYY28" s="110"/>
      <c r="KYZ28" s="110"/>
      <c r="KZA28" s="110"/>
      <c r="KZB28" s="110"/>
      <c r="KZC28" s="110"/>
      <c r="KZD28" s="110"/>
      <c r="KZE28" s="110"/>
      <c r="KZF28" s="110"/>
      <c r="KZG28" s="110"/>
      <c r="KZH28" s="110"/>
      <c r="KZI28" s="110"/>
      <c r="KZJ28" s="110"/>
      <c r="KZK28" s="110"/>
      <c r="KZL28" s="110"/>
      <c r="KZM28" s="110"/>
      <c r="KZN28" s="110"/>
      <c r="KZO28" s="110"/>
      <c r="KZP28" s="110"/>
      <c r="KZQ28" s="110"/>
      <c r="KZR28" s="110"/>
      <c r="KZS28" s="110"/>
      <c r="KZT28" s="110"/>
      <c r="KZU28" s="110"/>
      <c r="KZV28" s="110"/>
      <c r="KZW28" s="110"/>
      <c r="KZX28" s="110"/>
      <c r="KZY28" s="110"/>
      <c r="KZZ28" s="110"/>
      <c r="LAA28" s="110"/>
      <c r="LAB28" s="110"/>
      <c r="LAC28" s="110"/>
      <c r="LAD28" s="110"/>
      <c r="LAE28" s="110"/>
      <c r="LAF28" s="110"/>
      <c r="LAG28" s="110"/>
      <c r="LAH28" s="110"/>
      <c r="LAI28" s="110"/>
      <c r="LAJ28" s="110"/>
      <c r="LAK28" s="110"/>
      <c r="LAL28" s="110"/>
      <c r="LAM28" s="110"/>
      <c r="LAN28" s="110"/>
      <c r="LAO28" s="110"/>
      <c r="LAP28" s="110"/>
      <c r="LAQ28" s="110"/>
      <c r="LAR28" s="110"/>
      <c r="LAS28" s="110"/>
      <c r="LAT28" s="110"/>
      <c r="LAU28" s="110"/>
      <c r="LAV28" s="110"/>
      <c r="LAW28" s="110"/>
      <c r="LAX28" s="110"/>
      <c r="LAY28" s="110"/>
      <c r="LAZ28" s="110"/>
      <c r="LBA28" s="110"/>
      <c r="LBB28" s="110"/>
      <c r="LBC28" s="110"/>
      <c r="LBD28" s="110"/>
      <c r="LBE28" s="110"/>
      <c r="LBF28" s="110"/>
      <c r="LBG28" s="110"/>
      <c r="LBH28" s="110"/>
      <c r="LBI28" s="110"/>
      <c r="LBJ28" s="110"/>
      <c r="LBK28" s="110"/>
      <c r="LBL28" s="110"/>
      <c r="LBM28" s="110"/>
      <c r="LBN28" s="110"/>
      <c r="LBO28" s="110"/>
      <c r="LBP28" s="110"/>
      <c r="LBQ28" s="110"/>
      <c r="LBR28" s="110"/>
      <c r="LBS28" s="110"/>
      <c r="LBT28" s="110"/>
      <c r="LBU28" s="110"/>
      <c r="LBV28" s="110"/>
      <c r="LBW28" s="110"/>
      <c r="LBX28" s="110"/>
      <c r="LBY28" s="110"/>
      <c r="LBZ28" s="110"/>
      <c r="LCA28" s="110"/>
      <c r="LCB28" s="110"/>
      <c r="LCC28" s="110"/>
      <c r="LCD28" s="110"/>
      <c r="LCE28" s="110"/>
      <c r="LCF28" s="110"/>
      <c r="LCG28" s="110"/>
      <c r="LCH28" s="110"/>
      <c r="LCI28" s="110"/>
      <c r="LCJ28" s="110"/>
      <c r="LCK28" s="110"/>
      <c r="LCL28" s="110"/>
      <c r="LCM28" s="110"/>
      <c r="LCN28" s="110"/>
      <c r="LCO28" s="110"/>
      <c r="LCP28" s="110"/>
      <c r="LCQ28" s="110"/>
      <c r="LCR28" s="110"/>
      <c r="LCS28" s="110"/>
      <c r="LCT28" s="110"/>
      <c r="LCU28" s="110"/>
      <c r="LCV28" s="110"/>
      <c r="LCW28" s="110"/>
      <c r="LCX28" s="110"/>
      <c r="LCY28" s="110"/>
      <c r="LCZ28" s="110"/>
      <c r="LDA28" s="110"/>
      <c r="LDB28" s="110"/>
      <c r="LDC28" s="110"/>
      <c r="LDD28" s="110"/>
      <c r="LDE28" s="110"/>
      <c r="LDF28" s="110"/>
      <c r="LDG28" s="110"/>
      <c r="LDH28" s="110"/>
      <c r="LDI28" s="110"/>
      <c r="LDJ28" s="110"/>
      <c r="LDK28" s="110"/>
      <c r="LDL28" s="110"/>
      <c r="LDM28" s="110"/>
      <c r="LDN28" s="110"/>
      <c r="LDO28" s="110"/>
      <c r="LDP28" s="110"/>
      <c r="LDQ28" s="110"/>
      <c r="LDR28" s="110"/>
      <c r="LDS28" s="110"/>
      <c r="LDT28" s="110"/>
      <c r="LDU28" s="110"/>
      <c r="LDV28" s="110"/>
      <c r="LDW28" s="110"/>
      <c r="LDX28" s="110"/>
      <c r="LDY28" s="110"/>
      <c r="LDZ28" s="110"/>
      <c r="LEA28" s="110"/>
      <c r="LEB28" s="110"/>
      <c r="LEC28" s="110"/>
      <c r="LED28" s="110"/>
      <c r="LEE28" s="110"/>
      <c r="LEF28" s="110"/>
      <c r="LEG28" s="110"/>
      <c r="LEH28" s="110"/>
      <c r="LEI28" s="110"/>
      <c r="LEJ28" s="110"/>
      <c r="LEK28" s="110"/>
      <c r="LEL28" s="110"/>
      <c r="LEM28" s="110"/>
      <c r="LEN28" s="110"/>
      <c r="LEO28" s="110"/>
      <c r="LEP28" s="110"/>
      <c r="LEQ28" s="110"/>
      <c r="LER28" s="110"/>
      <c r="LES28" s="110"/>
      <c r="LET28" s="110"/>
      <c r="LEU28" s="110"/>
      <c r="LEV28" s="110"/>
      <c r="LEW28" s="110"/>
      <c r="LEX28" s="110"/>
      <c r="LEY28" s="110"/>
      <c r="LEZ28" s="110"/>
      <c r="LFA28" s="110"/>
      <c r="LFB28" s="110"/>
      <c r="LFC28" s="110"/>
      <c r="LFD28" s="110"/>
      <c r="LFE28" s="110"/>
      <c r="LFF28" s="110"/>
      <c r="LFG28" s="110"/>
      <c r="LFH28" s="110"/>
      <c r="LFI28" s="110"/>
      <c r="LFJ28" s="110"/>
      <c r="LFK28" s="110"/>
      <c r="LFL28" s="110"/>
      <c r="LFM28" s="110"/>
      <c r="LFN28" s="110"/>
      <c r="LFO28" s="110"/>
      <c r="LFP28" s="110"/>
      <c r="LFQ28" s="110"/>
      <c r="LFR28" s="110"/>
      <c r="LFS28" s="110"/>
      <c r="LFT28" s="110"/>
      <c r="LFU28" s="110"/>
      <c r="LFV28" s="110"/>
      <c r="LFW28" s="110"/>
      <c r="LFX28" s="110"/>
      <c r="LFY28" s="110"/>
      <c r="LFZ28" s="110"/>
      <c r="LGA28" s="110"/>
      <c r="LGB28" s="110"/>
      <c r="LGC28" s="110"/>
      <c r="LGD28" s="110"/>
      <c r="LGE28" s="110"/>
      <c r="LGF28" s="110"/>
      <c r="LGG28" s="110"/>
      <c r="LGH28" s="110"/>
      <c r="LGI28" s="110"/>
      <c r="LGJ28" s="110"/>
      <c r="LGK28" s="110"/>
      <c r="LGL28" s="110"/>
      <c r="LGM28" s="110"/>
      <c r="LGN28" s="110"/>
      <c r="LGO28" s="110"/>
      <c r="LGP28" s="110"/>
      <c r="LGQ28" s="110"/>
      <c r="LGR28" s="110"/>
      <c r="LGS28" s="110"/>
      <c r="LGT28" s="110"/>
      <c r="LGU28" s="110"/>
      <c r="LGV28" s="110"/>
      <c r="LGW28" s="110"/>
      <c r="LGX28" s="110"/>
      <c r="LGY28" s="110"/>
      <c r="LGZ28" s="110"/>
      <c r="LHA28" s="110"/>
      <c r="LHB28" s="110"/>
      <c r="LHC28" s="110"/>
      <c r="LHD28" s="110"/>
      <c r="LHE28" s="110"/>
      <c r="LHF28" s="110"/>
      <c r="LHG28" s="110"/>
      <c r="LHH28" s="110"/>
      <c r="LHI28" s="110"/>
      <c r="LHJ28" s="110"/>
      <c r="LHK28" s="110"/>
      <c r="LHL28" s="110"/>
      <c r="LHM28" s="110"/>
      <c r="LHN28" s="110"/>
      <c r="LHO28" s="110"/>
      <c r="LHP28" s="110"/>
      <c r="LHQ28" s="110"/>
      <c r="LHR28" s="110"/>
      <c r="LHS28" s="110"/>
      <c r="LHT28" s="110"/>
      <c r="LHU28" s="110"/>
      <c r="LHV28" s="110"/>
      <c r="LHW28" s="110"/>
      <c r="LHX28" s="110"/>
      <c r="LHY28" s="110"/>
      <c r="LHZ28" s="110"/>
      <c r="LIA28" s="110"/>
      <c r="LIB28" s="110"/>
      <c r="LIC28" s="110"/>
      <c r="LID28" s="110"/>
      <c r="LIE28" s="110"/>
      <c r="LIF28" s="110"/>
      <c r="LIG28" s="110"/>
      <c r="LIH28" s="110"/>
      <c r="LII28" s="110"/>
      <c r="LIJ28" s="110"/>
      <c r="LIK28" s="110"/>
      <c r="LIL28" s="110"/>
      <c r="LIM28" s="110"/>
      <c r="LIN28" s="110"/>
      <c r="LIO28" s="110"/>
      <c r="LIP28" s="110"/>
      <c r="LIQ28" s="110"/>
      <c r="LIR28" s="110"/>
      <c r="LIS28" s="110"/>
      <c r="LIT28" s="110"/>
      <c r="LIU28" s="110"/>
      <c r="LIV28" s="110"/>
      <c r="LIW28" s="110"/>
      <c r="LIX28" s="110"/>
      <c r="LIY28" s="110"/>
      <c r="LIZ28" s="110"/>
      <c r="LJA28" s="110"/>
      <c r="LJB28" s="110"/>
      <c r="LJC28" s="110"/>
      <c r="LJD28" s="110"/>
      <c r="LJE28" s="110"/>
      <c r="LJF28" s="110"/>
      <c r="LJG28" s="110"/>
      <c r="LJH28" s="110"/>
      <c r="LJI28" s="110"/>
      <c r="LJJ28" s="110"/>
      <c r="LJK28" s="110"/>
      <c r="LJL28" s="110"/>
      <c r="LJM28" s="110"/>
      <c r="LJN28" s="110"/>
      <c r="LJO28" s="110"/>
      <c r="LJP28" s="110"/>
      <c r="LJQ28" s="110"/>
      <c r="LJR28" s="110"/>
      <c r="LJS28" s="110"/>
      <c r="LJT28" s="110"/>
      <c r="LJU28" s="110"/>
      <c r="LJV28" s="110"/>
      <c r="LJW28" s="110"/>
      <c r="LJX28" s="110"/>
      <c r="LJY28" s="110"/>
      <c r="LJZ28" s="110"/>
      <c r="LKA28" s="110"/>
      <c r="LKB28" s="110"/>
      <c r="LKC28" s="110"/>
      <c r="LKD28" s="110"/>
      <c r="LKE28" s="110"/>
      <c r="LKF28" s="110"/>
      <c r="LKG28" s="110"/>
      <c r="LKH28" s="110"/>
      <c r="LKI28" s="110"/>
      <c r="LKJ28" s="110"/>
      <c r="LKK28" s="110"/>
      <c r="LKL28" s="110"/>
      <c r="LKM28" s="110"/>
      <c r="LKN28" s="110"/>
      <c r="LKO28" s="110"/>
      <c r="LKP28" s="110"/>
      <c r="LKQ28" s="110"/>
      <c r="LKR28" s="110"/>
      <c r="LKS28" s="110"/>
      <c r="LKT28" s="110"/>
      <c r="LKU28" s="110"/>
      <c r="LKV28" s="110"/>
      <c r="LKW28" s="110"/>
      <c r="LKX28" s="110"/>
      <c r="LKY28" s="110"/>
      <c r="LKZ28" s="110"/>
      <c r="LLA28" s="110"/>
      <c r="LLB28" s="110"/>
      <c r="LLC28" s="110"/>
      <c r="LLD28" s="110"/>
      <c r="LLE28" s="110"/>
      <c r="LLF28" s="110"/>
      <c r="LLG28" s="110"/>
      <c r="LLH28" s="110"/>
      <c r="LLI28" s="110"/>
      <c r="LLJ28" s="110"/>
      <c r="LLK28" s="110"/>
      <c r="LLL28" s="110"/>
      <c r="LLM28" s="110"/>
      <c r="LLN28" s="110"/>
      <c r="LLO28" s="110"/>
      <c r="LLP28" s="110"/>
      <c r="LLQ28" s="110"/>
      <c r="LLR28" s="110"/>
      <c r="LLS28" s="110"/>
      <c r="LLT28" s="110"/>
      <c r="LLU28" s="110"/>
      <c r="LLV28" s="110"/>
      <c r="LLW28" s="110"/>
      <c r="LLX28" s="110"/>
      <c r="LLY28" s="110"/>
      <c r="LLZ28" s="110"/>
      <c r="LMA28" s="110"/>
      <c r="LMB28" s="110"/>
      <c r="LMC28" s="110"/>
      <c r="LMD28" s="110"/>
      <c r="LME28" s="110"/>
      <c r="LMF28" s="110"/>
      <c r="LMG28" s="110"/>
      <c r="LMH28" s="110"/>
      <c r="LMI28" s="110"/>
      <c r="LMJ28" s="110"/>
      <c r="LMK28" s="110"/>
      <c r="LML28" s="110"/>
      <c r="LMM28" s="110"/>
      <c r="LMN28" s="110"/>
      <c r="LMO28" s="110"/>
      <c r="LMP28" s="110"/>
      <c r="LMQ28" s="110"/>
      <c r="LMR28" s="110"/>
      <c r="LMS28" s="110"/>
      <c r="LMT28" s="110"/>
      <c r="LMU28" s="110"/>
      <c r="LMV28" s="110"/>
      <c r="LMW28" s="110"/>
      <c r="LMX28" s="110"/>
      <c r="LMY28" s="110"/>
      <c r="LMZ28" s="110"/>
      <c r="LNA28" s="110"/>
      <c r="LNB28" s="110"/>
      <c r="LNC28" s="110"/>
      <c r="LND28" s="110"/>
      <c r="LNE28" s="110"/>
      <c r="LNF28" s="110"/>
      <c r="LNG28" s="110"/>
      <c r="LNH28" s="110"/>
      <c r="LNI28" s="110"/>
      <c r="LNJ28" s="110"/>
      <c r="LNK28" s="110"/>
      <c r="LNL28" s="110"/>
      <c r="LNM28" s="110"/>
      <c r="LNN28" s="110"/>
      <c r="LNO28" s="110"/>
      <c r="LNP28" s="110"/>
      <c r="LNQ28" s="110"/>
      <c r="LNR28" s="110"/>
      <c r="LNS28" s="110"/>
      <c r="LNT28" s="110"/>
      <c r="LNU28" s="110"/>
      <c r="LNV28" s="110"/>
      <c r="LNW28" s="110"/>
      <c r="LNX28" s="110"/>
      <c r="LNY28" s="110"/>
      <c r="LNZ28" s="110"/>
      <c r="LOA28" s="110"/>
      <c r="LOB28" s="110"/>
      <c r="LOC28" s="110"/>
      <c r="LOD28" s="110"/>
      <c r="LOE28" s="110"/>
      <c r="LOF28" s="110"/>
      <c r="LOG28" s="110"/>
      <c r="LOH28" s="110"/>
      <c r="LOI28" s="110"/>
      <c r="LOJ28" s="110"/>
      <c r="LOK28" s="110"/>
      <c r="LOL28" s="110"/>
      <c r="LOM28" s="110"/>
      <c r="LON28" s="110"/>
      <c r="LOO28" s="110"/>
      <c r="LOP28" s="110"/>
      <c r="LOQ28" s="110"/>
      <c r="LOR28" s="110"/>
      <c r="LOS28" s="110"/>
      <c r="LOT28" s="110"/>
      <c r="LOU28" s="110"/>
      <c r="LOV28" s="110"/>
      <c r="LOW28" s="110"/>
      <c r="LOX28" s="110"/>
      <c r="LOY28" s="110"/>
      <c r="LOZ28" s="110"/>
      <c r="LPA28" s="110"/>
      <c r="LPB28" s="110"/>
      <c r="LPC28" s="110"/>
      <c r="LPD28" s="110"/>
      <c r="LPE28" s="110"/>
      <c r="LPF28" s="110"/>
      <c r="LPG28" s="110"/>
      <c r="LPH28" s="110"/>
      <c r="LPI28" s="110"/>
      <c r="LPJ28" s="110"/>
      <c r="LPK28" s="110"/>
      <c r="LPL28" s="110"/>
      <c r="LPM28" s="110"/>
      <c r="LPN28" s="110"/>
      <c r="LPO28" s="110"/>
      <c r="LPP28" s="110"/>
      <c r="LPQ28" s="110"/>
      <c r="LPR28" s="110"/>
      <c r="LPS28" s="110"/>
      <c r="LPT28" s="110"/>
      <c r="LPU28" s="110"/>
      <c r="LPV28" s="110"/>
      <c r="LPW28" s="110"/>
      <c r="LPX28" s="110"/>
      <c r="LPY28" s="110"/>
      <c r="LPZ28" s="110"/>
      <c r="LQA28" s="110"/>
      <c r="LQB28" s="110"/>
      <c r="LQC28" s="110"/>
      <c r="LQD28" s="110"/>
      <c r="LQE28" s="110"/>
      <c r="LQF28" s="110"/>
      <c r="LQG28" s="110"/>
      <c r="LQH28" s="110"/>
      <c r="LQI28" s="110"/>
      <c r="LQJ28" s="110"/>
      <c r="LQK28" s="110"/>
      <c r="LQL28" s="110"/>
      <c r="LQM28" s="110"/>
      <c r="LQN28" s="110"/>
      <c r="LQO28" s="110"/>
      <c r="LQP28" s="110"/>
      <c r="LQQ28" s="110"/>
      <c r="LQR28" s="110"/>
      <c r="LQS28" s="110"/>
      <c r="LQT28" s="110"/>
      <c r="LQU28" s="110"/>
      <c r="LQV28" s="110"/>
      <c r="LQW28" s="110"/>
      <c r="LQX28" s="110"/>
      <c r="LQY28" s="110"/>
      <c r="LQZ28" s="110"/>
      <c r="LRA28" s="110"/>
      <c r="LRB28" s="110"/>
      <c r="LRC28" s="110"/>
      <c r="LRD28" s="110"/>
      <c r="LRE28" s="110"/>
      <c r="LRF28" s="110"/>
      <c r="LRG28" s="110"/>
      <c r="LRH28" s="110"/>
      <c r="LRI28" s="110"/>
      <c r="LRJ28" s="110"/>
      <c r="LRK28" s="110"/>
      <c r="LRL28" s="110"/>
      <c r="LRM28" s="110"/>
      <c r="LRN28" s="110"/>
      <c r="LRO28" s="110"/>
      <c r="LRP28" s="110"/>
      <c r="LRQ28" s="110"/>
      <c r="LRR28" s="110"/>
      <c r="LRS28" s="110"/>
      <c r="LRT28" s="110"/>
      <c r="LRU28" s="110"/>
      <c r="LRV28" s="110"/>
      <c r="LRW28" s="110"/>
      <c r="LRX28" s="110"/>
      <c r="LRY28" s="110"/>
      <c r="LRZ28" s="110"/>
      <c r="LSA28" s="110"/>
      <c r="LSB28" s="110"/>
      <c r="LSC28" s="110"/>
      <c r="LSD28" s="110"/>
      <c r="LSE28" s="110"/>
      <c r="LSF28" s="110"/>
      <c r="LSG28" s="110"/>
      <c r="LSH28" s="110"/>
      <c r="LSI28" s="110"/>
      <c r="LSJ28" s="110"/>
      <c r="LSK28" s="110"/>
      <c r="LSL28" s="110"/>
      <c r="LSM28" s="110"/>
      <c r="LSN28" s="110"/>
      <c r="LSO28" s="110"/>
      <c r="LSP28" s="110"/>
      <c r="LSQ28" s="110"/>
      <c r="LSR28" s="110"/>
      <c r="LSS28" s="110"/>
      <c r="LST28" s="110"/>
      <c r="LSU28" s="110"/>
      <c r="LSV28" s="110"/>
      <c r="LSW28" s="110"/>
      <c r="LSX28" s="110"/>
      <c r="LSY28" s="110"/>
      <c r="LSZ28" s="110"/>
      <c r="LTA28" s="110"/>
      <c r="LTB28" s="110"/>
      <c r="LTC28" s="110"/>
      <c r="LTD28" s="110"/>
      <c r="LTE28" s="110"/>
      <c r="LTF28" s="110"/>
      <c r="LTG28" s="110"/>
      <c r="LTH28" s="110"/>
      <c r="LTI28" s="110"/>
      <c r="LTJ28" s="110"/>
      <c r="LTK28" s="110"/>
      <c r="LTL28" s="110"/>
      <c r="LTM28" s="110"/>
      <c r="LTN28" s="110"/>
      <c r="LTO28" s="110"/>
      <c r="LTP28" s="110"/>
      <c r="LTQ28" s="110"/>
      <c r="LTR28" s="110"/>
      <c r="LTS28" s="110"/>
      <c r="LTT28" s="110"/>
      <c r="LTU28" s="110"/>
      <c r="LTV28" s="110"/>
      <c r="LTW28" s="110"/>
      <c r="LTX28" s="110"/>
      <c r="LTY28" s="110"/>
      <c r="LTZ28" s="110"/>
      <c r="LUA28" s="110"/>
      <c r="LUB28" s="110"/>
      <c r="LUC28" s="110"/>
      <c r="LUD28" s="110"/>
      <c r="LUE28" s="110"/>
      <c r="LUF28" s="110"/>
      <c r="LUG28" s="110"/>
      <c r="LUH28" s="110"/>
      <c r="LUI28" s="110"/>
      <c r="LUJ28" s="110"/>
      <c r="LUK28" s="110"/>
      <c r="LUL28" s="110"/>
      <c r="LUM28" s="110"/>
      <c r="LUN28" s="110"/>
      <c r="LUO28" s="110"/>
      <c r="LUP28" s="110"/>
      <c r="LUQ28" s="110"/>
      <c r="LUR28" s="110"/>
      <c r="LUS28" s="110"/>
      <c r="LUT28" s="110"/>
      <c r="LUU28" s="110"/>
      <c r="LUV28" s="110"/>
      <c r="LUW28" s="110"/>
      <c r="LUX28" s="110"/>
      <c r="LUY28" s="110"/>
      <c r="LUZ28" s="110"/>
      <c r="LVA28" s="110"/>
      <c r="LVB28" s="110"/>
      <c r="LVC28" s="110"/>
      <c r="LVD28" s="110"/>
      <c r="LVE28" s="110"/>
      <c r="LVF28" s="110"/>
      <c r="LVG28" s="110"/>
      <c r="LVH28" s="110"/>
      <c r="LVI28" s="110"/>
      <c r="LVJ28" s="110"/>
      <c r="LVK28" s="110"/>
      <c r="LVL28" s="110"/>
      <c r="LVM28" s="110"/>
      <c r="LVN28" s="110"/>
      <c r="LVO28" s="110"/>
      <c r="LVP28" s="110"/>
      <c r="LVQ28" s="110"/>
      <c r="LVR28" s="110"/>
      <c r="LVS28" s="110"/>
      <c r="LVT28" s="110"/>
      <c r="LVU28" s="110"/>
      <c r="LVV28" s="110"/>
      <c r="LVW28" s="110"/>
      <c r="LVX28" s="110"/>
      <c r="LVY28" s="110"/>
      <c r="LVZ28" s="110"/>
      <c r="LWA28" s="110"/>
      <c r="LWB28" s="110"/>
      <c r="LWC28" s="110"/>
      <c r="LWD28" s="110"/>
      <c r="LWE28" s="110"/>
      <c r="LWF28" s="110"/>
      <c r="LWG28" s="110"/>
      <c r="LWH28" s="110"/>
      <c r="LWI28" s="110"/>
      <c r="LWJ28" s="110"/>
      <c r="LWK28" s="110"/>
      <c r="LWL28" s="110"/>
      <c r="LWM28" s="110"/>
      <c r="LWN28" s="110"/>
      <c r="LWO28" s="110"/>
      <c r="LWP28" s="110"/>
      <c r="LWQ28" s="110"/>
      <c r="LWR28" s="110"/>
      <c r="LWS28" s="110"/>
      <c r="LWT28" s="110"/>
      <c r="LWU28" s="110"/>
      <c r="LWV28" s="110"/>
      <c r="LWW28" s="110"/>
      <c r="LWX28" s="110"/>
      <c r="LWY28" s="110"/>
      <c r="LWZ28" s="110"/>
      <c r="LXA28" s="110"/>
      <c r="LXB28" s="110"/>
      <c r="LXC28" s="110"/>
      <c r="LXD28" s="110"/>
      <c r="LXE28" s="110"/>
      <c r="LXF28" s="110"/>
      <c r="LXG28" s="110"/>
      <c r="LXH28" s="110"/>
      <c r="LXI28" s="110"/>
      <c r="LXJ28" s="110"/>
      <c r="LXK28" s="110"/>
      <c r="LXL28" s="110"/>
      <c r="LXM28" s="110"/>
      <c r="LXN28" s="110"/>
      <c r="LXO28" s="110"/>
      <c r="LXP28" s="110"/>
      <c r="LXQ28" s="110"/>
      <c r="LXR28" s="110"/>
      <c r="LXS28" s="110"/>
      <c r="LXT28" s="110"/>
      <c r="LXU28" s="110"/>
      <c r="LXV28" s="110"/>
      <c r="LXW28" s="110"/>
      <c r="LXX28" s="110"/>
      <c r="LXY28" s="110"/>
      <c r="LXZ28" s="110"/>
      <c r="LYA28" s="110"/>
      <c r="LYB28" s="110"/>
      <c r="LYC28" s="110"/>
      <c r="LYD28" s="110"/>
      <c r="LYE28" s="110"/>
      <c r="LYF28" s="110"/>
      <c r="LYG28" s="110"/>
      <c r="LYH28" s="110"/>
      <c r="LYI28" s="110"/>
      <c r="LYJ28" s="110"/>
      <c r="LYK28" s="110"/>
      <c r="LYL28" s="110"/>
      <c r="LYM28" s="110"/>
      <c r="LYN28" s="110"/>
      <c r="LYO28" s="110"/>
      <c r="LYP28" s="110"/>
      <c r="LYQ28" s="110"/>
      <c r="LYR28" s="110"/>
      <c r="LYS28" s="110"/>
      <c r="LYT28" s="110"/>
      <c r="LYU28" s="110"/>
      <c r="LYV28" s="110"/>
      <c r="LYW28" s="110"/>
      <c r="LYX28" s="110"/>
      <c r="LYY28" s="110"/>
      <c r="LYZ28" s="110"/>
      <c r="LZA28" s="110"/>
      <c r="LZB28" s="110"/>
      <c r="LZC28" s="110"/>
      <c r="LZD28" s="110"/>
      <c r="LZE28" s="110"/>
      <c r="LZF28" s="110"/>
      <c r="LZG28" s="110"/>
      <c r="LZH28" s="110"/>
      <c r="LZI28" s="110"/>
      <c r="LZJ28" s="110"/>
      <c r="LZK28" s="110"/>
      <c r="LZL28" s="110"/>
      <c r="LZM28" s="110"/>
      <c r="LZN28" s="110"/>
      <c r="LZO28" s="110"/>
      <c r="LZP28" s="110"/>
      <c r="LZQ28" s="110"/>
      <c r="LZR28" s="110"/>
      <c r="LZS28" s="110"/>
      <c r="LZT28" s="110"/>
      <c r="LZU28" s="110"/>
      <c r="LZV28" s="110"/>
      <c r="LZW28" s="110"/>
      <c r="LZX28" s="110"/>
      <c r="LZY28" s="110"/>
      <c r="LZZ28" s="110"/>
      <c r="MAA28" s="110"/>
      <c r="MAB28" s="110"/>
      <c r="MAC28" s="110"/>
      <c r="MAD28" s="110"/>
      <c r="MAE28" s="110"/>
      <c r="MAF28" s="110"/>
      <c r="MAG28" s="110"/>
      <c r="MAH28" s="110"/>
      <c r="MAI28" s="110"/>
      <c r="MAJ28" s="110"/>
      <c r="MAK28" s="110"/>
      <c r="MAL28" s="110"/>
      <c r="MAM28" s="110"/>
      <c r="MAN28" s="110"/>
      <c r="MAO28" s="110"/>
      <c r="MAP28" s="110"/>
      <c r="MAQ28" s="110"/>
      <c r="MAR28" s="110"/>
      <c r="MAS28" s="110"/>
      <c r="MAT28" s="110"/>
      <c r="MAU28" s="110"/>
      <c r="MAV28" s="110"/>
      <c r="MAW28" s="110"/>
      <c r="MAX28" s="110"/>
      <c r="MAY28" s="110"/>
      <c r="MAZ28" s="110"/>
      <c r="MBA28" s="110"/>
      <c r="MBB28" s="110"/>
      <c r="MBC28" s="110"/>
      <c r="MBD28" s="110"/>
      <c r="MBE28" s="110"/>
      <c r="MBF28" s="110"/>
      <c r="MBG28" s="110"/>
      <c r="MBH28" s="110"/>
      <c r="MBI28" s="110"/>
      <c r="MBJ28" s="110"/>
      <c r="MBK28" s="110"/>
      <c r="MBL28" s="110"/>
      <c r="MBM28" s="110"/>
      <c r="MBN28" s="110"/>
      <c r="MBO28" s="110"/>
      <c r="MBP28" s="110"/>
      <c r="MBQ28" s="110"/>
      <c r="MBR28" s="110"/>
      <c r="MBS28" s="110"/>
      <c r="MBT28" s="110"/>
      <c r="MBU28" s="110"/>
      <c r="MBV28" s="110"/>
      <c r="MBW28" s="110"/>
      <c r="MBX28" s="110"/>
      <c r="MBY28" s="110"/>
      <c r="MBZ28" s="110"/>
      <c r="MCA28" s="110"/>
      <c r="MCB28" s="110"/>
      <c r="MCC28" s="110"/>
      <c r="MCD28" s="110"/>
      <c r="MCE28" s="110"/>
      <c r="MCF28" s="110"/>
      <c r="MCG28" s="110"/>
      <c r="MCH28" s="110"/>
      <c r="MCI28" s="110"/>
      <c r="MCJ28" s="110"/>
      <c r="MCK28" s="110"/>
      <c r="MCL28" s="110"/>
      <c r="MCM28" s="110"/>
      <c r="MCN28" s="110"/>
      <c r="MCO28" s="110"/>
      <c r="MCP28" s="110"/>
      <c r="MCQ28" s="110"/>
      <c r="MCR28" s="110"/>
      <c r="MCS28" s="110"/>
      <c r="MCT28" s="110"/>
      <c r="MCU28" s="110"/>
      <c r="MCV28" s="110"/>
      <c r="MCW28" s="110"/>
      <c r="MCX28" s="110"/>
      <c r="MCY28" s="110"/>
      <c r="MCZ28" s="110"/>
      <c r="MDA28" s="110"/>
      <c r="MDB28" s="110"/>
      <c r="MDC28" s="110"/>
      <c r="MDD28" s="110"/>
      <c r="MDE28" s="110"/>
      <c r="MDF28" s="110"/>
      <c r="MDG28" s="110"/>
      <c r="MDH28" s="110"/>
      <c r="MDI28" s="110"/>
      <c r="MDJ28" s="110"/>
      <c r="MDK28" s="110"/>
      <c r="MDL28" s="110"/>
      <c r="MDM28" s="110"/>
      <c r="MDN28" s="110"/>
      <c r="MDO28" s="110"/>
      <c r="MDP28" s="110"/>
      <c r="MDQ28" s="110"/>
      <c r="MDR28" s="110"/>
      <c r="MDS28" s="110"/>
      <c r="MDT28" s="110"/>
      <c r="MDU28" s="110"/>
      <c r="MDV28" s="110"/>
      <c r="MDW28" s="110"/>
      <c r="MDX28" s="110"/>
      <c r="MDY28" s="110"/>
      <c r="MDZ28" s="110"/>
      <c r="MEA28" s="110"/>
      <c r="MEB28" s="110"/>
      <c r="MEC28" s="110"/>
      <c r="MED28" s="110"/>
      <c r="MEE28" s="110"/>
      <c r="MEF28" s="110"/>
      <c r="MEG28" s="110"/>
      <c r="MEH28" s="110"/>
      <c r="MEI28" s="110"/>
      <c r="MEJ28" s="110"/>
      <c r="MEK28" s="110"/>
      <c r="MEL28" s="110"/>
      <c r="MEM28" s="110"/>
      <c r="MEN28" s="110"/>
      <c r="MEO28" s="110"/>
      <c r="MEP28" s="110"/>
      <c r="MEQ28" s="110"/>
      <c r="MER28" s="110"/>
      <c r="MES28" s="110"/>
      <c r="MET28" s="110"/>
      <c r="MEU28" s="110"/>
      <c r="MEV28" s="110"/>
      <c r="MEW28" s="110"/>
      <c r="MEX28" s="110"/>
      <c r="MEY28" s="110"/>
      <c r="MEZ28" s="110"/>
      <c r="MFA28" s="110"/>
      <c r="MFB28" s="110"/>
      <c r="MFC28" s="110"/>
      <c r="MFD28" s="110"/>
      <c r="MFE28" s="110"/>
      <c r="MFF28" s="110"/>
      <c r="MFG28" s="110"/>
      <c r="MFH28" s="110"/>
      <c r="MFI28" s="110"/>
      <c r="MFJ28" s="110"/>
      <c r="MFK28" s="110"/>
      <c r="MFL28" s="110"/>
      <c r="MFM28" s="110"/>
      <c r="MFN28" s="110"/>
      <c r="MFO28" s="110"/>
      <c r="MFP28" s="110"/>
      <c r="MFQ28" s="110"/>
      <c r="MFR28" s="110"/>
      <c r="MFS28" s="110"/>
      <c r="MFT28" s="110"/>
      <c r="MFU28" s="110"/>
      <c r="MFV28" s="110"/>
      <c r="MFW28" s="110"/>
      <c r="MFX28" s="110"/>
      <c r="MFY28" s="110"/>
      <c r="MFZ28" s="110"/>
      <c r="MGA28" s="110"/>
      <c r="MGB28" s="110"/>
      <c r="MGC28" s="110"/>
      <c r="MGD28" s="110"/>
      <c r="MGE28" s="110"/>
      <c r="MGF28" s="110"/>
      <c r="MGG28" s="110"/>
      <c r="MGH28" s="110"/>
      <c r="MGI28" s="110"/>
      <c r="MGJ28" s="110"/>
      <c r="MGK28" s="110"/>
      <c r="MGL28" s="110"/>
      <c r="MGM28" s="110"/>
      <c r="MGN28" s="110"/>
      <c r="MGO28" s="110"/>
      <c r="MGP28" s="110"/>
      <c r="MGQ28" s="110"/>
      <c r="MGR28" s="110"/>
      <c r="MGS28" s="110"/>
      <c r="MGT28" s="110"/>
      <c r="MGU28" s="110"/>
      <c r="MGV28" s="110"/>
      <c r="MGW28" s="110"/>
      <c r="MGX28" s="110"/>
      <c r="MGY28" s="110"/>
      <c r="MGZ28" s="110"/>
      <c r="MHA28" s="110"/>
      <c r="MHB28" s="110"/>
      <c r="MHC28" s="110"/>
      <c r="MHD28" s="110"/>
      <c r="MHE28" s="110"/>
      <c r="MHF28" s="110"/>
      <c r="MHG28" s="110"/>
      <c r="MHH28" s="110"/>
      <c r="MHI28" s="110"/>
      <c r="MHJ28" s="110"/>
      <c r="MHK28" s="110"/>
      <c r="MHL28" s="110"/>
      <c r="MHM28" s="110"/>
      <c r="MHN28" s="110"/>
      <c r="MHO28" s="110"/>
      <c r="MHP28" s="110"/>
      <c r="MHQ28" s="110"/>
      <c r="MHR28" s="110"/>
      <c r="MHS28" s="110"/>
      <c r="MHT28" s="110"/>
      <c r="MHU28" s="110"/>
      <c r="MHV28" s="110"/>
      <c r="MHW28" s="110"/>
      <c r="MHX28" s="110"/>
      <c r="MHY28" s="110"/>
      <c r="MHZ28" s="110"/>
      <c r="MIA28" s="110"/>
      <c r="MIB28" s="110"/>
      <c r="MIC28" s="110"/>
      <c r="MID28" s="110"/>
      <c r="MIE28" s="110"/>
      <c r="MIF28" s="110"/>
      <c r="MIG28" s="110"/>
      <c r="MIH28" s="110"/>
      <c r="MII28" s="110"/>
      <c r="MIJ28" s="110"/>
      <c r="MIK28" s="110"/>
      <c r="MIL28" s="110"/>
      <c r="MIM28" s="110"/>
      <c r="MIN28" s="110"/>
      <c r="MIO28" s="110"/>
      <c r="MIP28" s="110"/>
      <c r="MIQ28" s="110"/>
      <c r="MIR28" s="110"/>
      <c r="MIS28" s="110"/>
      <c r="MIT28" s="110"/>
      <c r="MIU28" s="110"/>
      <c r="MIV28" s="110"/>
      <c r="MIW28" s="110"/>
      <c r="MIX28" s="110"/>
      <c r="MIY28" s="110"/>
      <c r="MIZ28" s="110"/>
      <c r="MJA28" s="110"/>
      <c r="MJB28" s="110"/>
      <c r="MJC28" s="110"/>
      <c r="MJD28" s="110"/>
      <c r="MJE28" s="110"/>
      <c r="MJF28" s="110"/>
      <c r="MJG28" s="110"/>
      <c r="MJH28" s="110"/>
      <c r="MJI28" s="110"/>
      <c r="MJJ28" s="110"/>
      <c r="MJK28" s="110"/>
      <c r="MJL28" s="110"/>
      <c r="MJM28" s="110"/>
      <c r="MJN28" s="110"/>
      <c r="MJO28" s="110"/>
      <c r="MJP28" s="110"/>
      <c r="MJQ28" s="110"/>
      <c r="MJR28" s="110"/>
      <c r="MJS28" s="110"/>
      <c r="MJT28" s="110"/>
      <c r="MJU28" s="110"/>
      <c r="MJV28" s="110"/>
      <c r="MJW28" s="110"/>
      <c r="MJX28" s="110"/>
      <c r="MJY28" s="110"/>
      <c r="MJZ28" s="110"/>
      <c r="MKA28" s="110"/>
      <c r="MKB28" s="110"/>
      <c r="MKC28" s="110"/>
      <c r="MKD28" s="110"/>
      <c r="MKE28" s="110"/>
      <c r="MKF28" s="110"/>
      <c r="MKG28" s="110"/>
      <c r="MKH28" s="110"/>
      <c r="MKI28" s="110"/>
      <c r="MKJ28" s="110"/>
      <c r="MKK28" s="110"/>
      <c r="MKL28" s="110"/>
      <c r="MKM28" s="110"/>
      <c r="MKN28" s="110"/>
      <c r="MKO28" s="110"/>
      <c r="MKP28" s="110"/>
      <c r="MKQ28" s="110"/>
      <c r="MKR28" s="110"/>
      <c r="MKS28" s="110"/>
      <c r="MKT28" s="110"/>
      <c r="MKU28" s="110"/>
      <c r="MKV28" s="110"/>
      <c r="MKW28" s="110"/>
      <c r="MKX28" s="110"/>
      <c r="MKY28" s="110"/>
      <c r="MKZ28" s="110"/>
      <c r="MLA28" s="110"/>
      <c r="MLB28" s="110"/>
      <c r="MLC28" s="110"/>
      <c r="MLD28" s="110"/>
      <c r="MLE28" s="110"/>
      <c r="MLF28" s="110"/>
      <c r="MLG28" s="110"/>
      <c r="MLH28" s="110"/>
      <c r="MLI28" s="110"/>
      <c r="MLJ28" s="110"/>
      <c r="MLK28" s="110"/>
      <c r="MLL28" s="110"/>
      <c r="MLM28" s="110"/>
      <c r="MLN28" s="110"/>
      <c r="MLO28" s="110"/>
      <c r="MLP28" s="110"/>
      <c r="MLQ28" s="110"/>
      <c r="MLR28" s="110"/>
      <c r="MLS28" s="110"/>
      <c r="MLT28" s="110"/>
      <c r="MLU28" s="110"/>
      <c r="MLV28" s="110"/>
      <c r="MLW28" s="110"/>
      <c r="MLX28" s="110"/>
      <c r="MLY28" s="110"/>
      <c r="MLZ28" s="110"/>
      <c r="MMA28" s="110"/>
      <c r="MMB28" s="110"/>
      <c r="MMC28" s="110"/>
      <c r="MMD28" s="110"/>
      <c r="MME28" s="110"/>
      <c r="MMF28" s="110"/>
      <c r="MMG28" s="110"/>
      <c r="MMH28" s="110"/>
      <c r="MMI28" s="110"/>
      <c r="MMJ28" s="110"/>
      <c r="MMK28" s="110"/>
      <c r="MML28" s="110"/>
      <c r="MMM28" s="110"/>
      <c r="MMN28" s="110"/>
      <c r="MMO28" s="110"/>
      <c r="MMP28" s="110"/>
      <c r="MMQ28" s="110"/>
      <c r="MMR28" s="110"/>
      <c r="MMS28" s="110"/>
      <c r="MMT28" s="110"/>
      <c r="MMU28" s="110"/>
      <c r="MMV28" s="110"/>
      <c r="MMW28" s="110"/>
      <c r="MMX28" s="110"/>
      <c r="MMY28" s="110"/>
      <c r="MMZ28" s="110"/>
      <c r="MNA28" s="110"/>
      <c r="MNB28" s="110"/>
      <c r="MNC28" s="110"/>
      <c r="MND28" s="110"/>
      <c r="MNE28" s="110"/>
      <c r="MNF28" s="110"/>
      <c r="MNG28" s="110"/>
      <c r="MNH28" s="110"/>
      <c r="MNI28" s="110"/>
      <c r="MNJ28" s="110"/>
      <c r="MNK28" s="110"/>
      <c r="MNL28" s="110"/>
      <c r="MNM28" s="110"/>
      <c r="MNN28" s="110"/>
      <c r="MNO28" s="110"/>
      <c r="MNP28" s="110"/>
      <c r="MNQ28" s="110"/>
      <c r="MNR28" s="110"/>
      <c r="MNS28" s="110"/>
      <c r="MNT28" s="110"/>
      <c r="MNU28" s="110"/>
      <c r="MNV28" s="110"/>
      <c r="MNW28" s="110"/>
      <c r="MNX28" s="110"/>
      <c r="MNY28" s="110"/>
      <c r="MNZ28" s="110"/>
      <c r="MOA28" s="110"/>
      <c r="MOB28" s="110"/>
      <c r="MOC28" s="110"/>
      <c r="MOD28" s="110"/>
      <c r="MOE28" s="110"/>
      <c r="MOF28" s="110"/>
      <c r="MOG28" s="110"/>
      <c r="MOH28" s="110"/>
      <c r="MOI28" s="110"/>
      <c r="MOJ28" s="110"/>
      <c r="MOK28" s="110"/>
      <c r="MOL28" s="110"/>
      <c r="MOM28" s="110"/>
      <c r="MON28" s="110"/>
      <c r="MOO28" s="110"/>
      <c r="MOP28" s="110"/>
      <c r="MOQ28" s="110"/>
      <c r="MOR28" s="110"/>
      <c r="MOS28" s="110"/>
      <c r="MOT28" s="110"/>
      <c r="MOU28" s="110"/>
      <c r="MOV28" s="110"/>
      <c r="MOW28" s="110"/>
      <c r="MOX28" s="110"/>
      <c r="MOY28" s="110"/>
      <c r="MOZ28" s="110"/>
      <c r="MPA28" s="110"/>
      <c r="MPB28" s="110"/>
      <c r="MPC28" s="110"/>
      <c r="MPD28" s="110"/>
      <c r="MPE28" s="110"/>
      <c r="MPF28" s="110"/>
      <c r="MPG28" s="110"/>
      <c r="MPH28" s="110"/>
      <c r="MPI28" s="110"/>
      <c r="MPJ28" s="110"/>
      <c r="MPK28" s="110"/>
      <c r="MPL28" s="110"/>
      <c r="MPM28" s="110"/>
      <c r="MPN28" s="110"/>
      <c r="MPO28" s="110"/>
      <c r="MPP28" s="110"/>
      <c r="MPQ28" s="110"/>
      <c r="MPR28" s="110"/>
      <c r="MPS28" s="110"/>
      <c r="MPT28" s="110"/>
      <c r="MPU28" s="110"/>
      <c r="MPV28" s="110"/>
      <c r="MPW28" s="110"/>
      <c r="MPX28" s="110"/>
      <c r="MPY28" s="110"/>
      <c r="MPZ28" s="110"/>
      <c r="MQA28" s="110"/>
      <c r="MQB28" s="110"/>
      <c r="MQC28" s="110"/>
      <c r="MQD28" s="110"/>
      <c r="MQE28" s="110"/>
      <c r="MQF28" s="110"/>
      <c r="MQG28" s="110"/>
      <c r="MQH28" s="110"/>
      <c r="MQI28" s="110"/>
      <c r="MQJ28" s="110"/>
      <c r="MQK28" s="110"/>
      <c r="MQL28" s="110"/>
      <c r="MQM28" s="110"/>
      <c r="MQN28" s="110"/>
      <c r="MQO28" s="110"/>
      <c r="MQP28" s="110"/>
      <c r="MQQ28" s="110"/>
      <c r="MQR28" s="110"/>
      <c r="MQS28" s="110"/>
      <c r="MQT28" s="110"/>
      <c r="MQU28" s="110"/>
      <c r="MQV28" s="110"/>
      <c r="MQW28" s="110"/>
      <c r="MQX28" s="110"/>
      <c r="MQY28" s="110"/>
      <c r="MQZ28" s="110"/>
      <c r="MRA28" s="110"/>
      <c r="MRB28" s="110"/>
      <c r="MRC28" s="110"/>
      <c r="MRD28" s="110"/>
      <c r="MRE28" s="110"/>
      <c r="MRF28" s="110"/>
      <c r="MRG28" s="110"/>
      <c r="MRH28" s="110"/>
      <c r="MRI28" s="110"/>
      <c r="MRJ28" s="110"/>
      <c r="MRK28" s="110"/>
      <c r="MRL28" s="110"/>
      <c r="MRM28" s="110"/>
      <c r="MRN28" s="110"/>
      <c r="MRO28" s="110"/>
      <c r="MRP28" s="110"/>
      <c r="MRQ28" s="110"/>
      <c r="MRR28" s="110"/>
      <c r="MRS28" s="110"/>
      <c r="MRT28" s="110"/>
      <c r="MRU28" s="110"/>
      <c r="MRV28" s="110"/>
      <c r="MRW28" s="110"/>
      <c r="MRX28" s="110"/>
      <c r="MRY28" s="110"/>
      <c r="MRZ28" s="110"/>
      <c r="MSA28" s="110"/>
      <c r="MSB28" s="110"/>
      <c r="MSC28" s="110"/>
      <c r="MSD28" s="110"/>
      <c r="MSE28" s="110"/>
      <c r="MSF28" s="110"/>
      <c r="MSG28" s="110"/>
      <c r="MSH28" s="110"/>
      <c r="MSI28" s="110"/>
      <c r="MSJ28" s="110"/>
      <c r="MSK28" s="110"/>
      <c r="MSL28" s="110"/>
      <c r="MSM28" s="110"/>
      <c r="MSN28" s="110"/>
      <c r="MSO28" s="110"/>
      <c r="MSP28" s="110"/>
      <c r="MSQ28" s="110"/>
      <c r="MSR28" s="110"/>
      <c r="MSS28" s="110"/>
      <c r="MST28" s="110"/>
      <c r="MSU28" s="110"/>
      <c r="MSV28" s="110"/>
      <c r="MSW28" s="110"/>
      <c r="MSX28" s="110"/>
      <c r="MSY28" s="110"/>
      <c r="MSZ28" s="110"/>
      <c r="MTA28" s="110"/>
      <c r="MTB28" s="110"/>
      <c r="MTC28" s="110"/>
      <c r="MTD28" s="110"/>
      <c r="MTE28" s="110"/>
      <c r="MTF28" s="110"/>
      <c r="MTG28" s="110"/>
      <c r="MTH28" s="110"/>
      <c r="MTI28" s="110"/>
      <c r="MTJ28" s="110"/>
      <c r="MTK28" s="110"/>
      <c r="MTL28" s="110"/>
      <c r="MTM28" s="110"/>
      <c r="MTN28" s="110"/>
      <c r="MTO28" s="110"/>
      <c r="MTP28" s="110"/>
      <c r="MTQ28" s="110"/>
      <c r="MTR28" s="110"/>
      <c r="MTS28" s="110"/>
      <c r="MTT28" s="110"/>
      <c r="MTU28" s="110"/>
      <c r="MTV28" s="110"/>
      <c r="MTW28" s="110"/>
      <c r="MTX28" s="110"/>
      <c r="MTY28" s="110"/>
      <c r="MTZ28" s="110"/>
      <c r="MUA28" s="110"/>
      <c r="MUB28" s="110"/>
      <c r="MUC28" s="110"/>
      <c r="MUD28" s="110"/>
      <c r="MUE28" s="110"/>
      <c r="MUF28" s="110"/>
      <c r="MUG28" s="110"/>
      <c r="MUH28" s="110"/>
      <c r="MUI28" s="110"/>
      <c r="MUJ28" s="110"/>
      <c r="MUK28" s="110"/>
      <c r="MUL28" s="110"/>
      <c r="MUM28" s="110"/>
      <c r="MUN28" s="110"/>
      <c r="MUO28" s="110"/>
      <c r="MUP28" s="110"/>
      <c r="MUQ28" s="110"/>
      <c r="MUR28" s="110"/>
      <c r="MUS28" s="110"/>
      <c r="MUT28" s="110"/>
      <c r="MUU28" s="110"/>
      <c r="MUV28" s="110"/>
      <c r="MUW28" s="110"/>
      <c r="MUX28" s="110"/>
      <c r="MUY28" s="110"/>
      <c r="MUZ28" s="110"/>
      <c r="MVA28" s="110"/>
      <c r="MVB28" s="110"/>
      <c r="MVC28" s="110"/>
      <c r="MVD28" s="110"/>
      <c r="MVE28" s="110"/>
      <c r="MVF28" s="110"/>
      <c r="MVG28" s="110"/>
      <c r="MVH28" s="110"/>
      <c r="MVI28" s="110"/>
      <c r="MVJ28" s="110"/>
      <c r="MVK28" s="110"/>
      <c r="MVL28" s="110"/>
      <c r="MVM28" s="110"/>
      <c r="MVN28" s="110"/>
      <c r="MVO28" s="110"/>
      <c r="MVP28" s="110"/>
      <c r="MVQ28" s="110"/>
      <c r="MVR28" s="110"/>
      <c r="MVS28" s="110"/>
      <c r="MVT28" s="110"/>
      <c r="MVU28" s="110"/>
      <c r="MVV28" s="110"/>
      <c r="MVW28" s="110"/>
      <c r="MVX28" s="110"/>
      <c r="MVY28" s="110"/>
      <c r="MVZ28" s="110"/>
      <c r="MWA28" s="110"/>
      <c r="MWB28" s="110"/>
      <c r="MWC28" s="110"/>
      <c r="MWD28" s="110"/>
      <c r="MWE28" s="110"/>
      <c r="MWF28" s="110"/>
      <c r="MWG28" s="110"/>
      <c r="MWH28" s="110"/>
      <c r="MWI28" s="110"/>
      <c r="MWJ28" s="110"/>
      <c r="MWK28" s="110"/>
      <c r="MWL28" s="110"/>
      <c r="MWM28" s="110"/>
      <c r="MWN28" s="110"/>
      <c r="MWO28" s="110"/>
      <c r="MWP28" s="110"/>
      <c r="MWQ28" s="110"/>
      <c r="MWR28" s="110"/>
      <c r="MWS28" s="110"/>
      <c r="MWT28" s="110"/>
      <c r="MWU28" s="110"/>
      <c r="MWV28" s="110"/>
      <c r="MWW28" s="110"/>
      <c r="MWX28" s="110"/>
      <c r="MWY28" s="110"/>
      <c r="MWZ28" s="110"/>
      <c r="MXA28" s="110"/>
      <c r="MXB28" s="110"/>
      <c r="MXC28" s="110"/>
      <c r="MXD28" s="110"/>
      <c r="MXE28" s="110"/>
      <c r="MXF28" s="110"/>
      <c r="MXG28" s="110"/>
      <c r="MXH28" s="110"/>
      <c r="MXI28" s="110"/>
      <c r="MXJ28" s="110"/>
      <c r="MXK28" s="110"/>
      <c r="MXL28" s="110"/>
      <c r="MXM28" s="110"/>
      <c r="MXN28" s="110"/>
      <c r="MXO28" s="110"/>
      <c r="MXP28" s="110"/>
      <c r="MXQ28" s="110"/>
      <c r="MXR28" s="110"/>
      <c r="MXS28" s="110"/>
      <c r="MXT28" s="110"/>
      <c r="MXU28" s="110"/>
      <c r="MXV28" s="110"/>
      <c r="MXW28" s="110"/>
      <c r="MXX28" s="110"/>
      <c r="MXY28" s="110"/>
      <c r="MXZ28" s="110"/>
      <c r="MYA28" s="110"/>
      <c r="MYB28" s="110"/>
      <c r="MYC28" s="110"/>
      <c r="MYD28" s="110"/>
      <c r="MYE28" s="110"/>
      <c r="MYF28" s="110"/>
      <c r="MYG28" s="110"/>
      <c r="MYH28" s="110"/>
      <c r="MYI28" s="110"/>
      <c r="MYJ28" s="110"/>
      <c r="MYK28" s="110"/>
      <c r="MYL28" s="110"/>
      <c r="MYM28" s="110"/>
      <c r="MYN28" s="110"/>
      <c r="MYO28" s="110"/>
      <c r="MYP28" s="110"/>
      <c r="MYQ28" s="110"/>
      <c r="MYR28" s="110"/>
      <c r="MYS28" s="110"/>
      <c r="MYT28" s="110"/>
      <c r="MYU28" s="110"/>
      <c r="MYV28" s="110"/>
      <c r="MYW28" s="110"/>
      <c r="MYX28" s="110"/>
      <c r="MYY28" s="110"/>
      <c r="MYZ28" s="110"/>
      <c r="MZA28" s="110"/>
      <c r="MZB28" s="110"/>
      <c r="MZC28" s="110"/>
      <c r="MZD28" s="110"/>
      <c r="MZE28" s="110"/>
      <c r="MZF28" s="110"/>
      <c r="MZG28" s="110"/>
      <c r="MZH28" s="110"/>
      <c r="MZI28" s="110"/>
      <c r="MZJ28" s="110"/>
      <c r="MZK28" s="110"/>
      <c r="MZL28" s="110"/>
      <c r="MZM28" s="110"/>
      <c r="MZN28" s="110"/>
      <c r="MZO28" s="110"/>
      <c r="MZP28" s="110"/>
      <c r="MZQ28" s="110"/>
      <c r="MZR28" s="110"/>
      <c r="MZS28" s="110"/>
      <c r="MZT28" s="110"/>
      <c r="MZU28" s="110"/>
      <c r="MZV28" s="110"/>
      <c r="MZW28" s="110"/>
      <c r="MZX28" s="110"/>
      <c r="MZY28" s="110"/>
      <c r="MZZ28" s="110"/>
      <c r="NAA28" s="110"/>
      <c r="NAB28" s="110"/>
      <c r="NAC28" s="110"/>
      <c r="NAD28" s="110"/>
      <c r="NAE28" s="110"/>
      <c r="NAF28" s="110"/>
      <c r="NAG28" s="110"/>
      <c r="NAH28" s="110"/>
      <c r="NAI28" s="110"/>
      <c r="NAJ28" s="110"/>
      <c r="NAK28" s="110"/>
      <c r="NAL28" s="110"/>
      <c r="NAM28" s="110"/>
      <c r="NAN28" s="110"/>
      <c r="NAO28" s="110"/>
      <c r="NAP28" s="110"/>
      <c r="NAQ28" s="110"/>
      <c r="NAR28" s="110"/>
      <c r="NAS28" s="110"/>
      <c r="NAT28" s="110"/>
      <c r="NAU28" s="110"/>
      <c r="NAV28" s="110"/>
      <c r="NAW28" s="110"/>
      <c r="NAX28" s="110"/>
      <c r="NAY28" s="110"/>
      <c r="NAZ28" s="110"/>
      <c r="NBA28" s="110"/>
      <c r="NBB28" s="110"/>
      <c r="NBC28" s="110"/>
      <c r="NBD28" s="110"/>
      <c r="NBE28" s="110"/>
      <c r="NBF28" s="110"/>
      <c r="NBG28" s="110"/>
      <c r="NBH28" s="110"/>
      <c r="NBI28" s="110"/>
      <c r="NBJ28" s="110"/>
      <c r="NBK28" s="110"/>
      <c r="NBL28" s="110"/>
      <c r="NBM28" s="110"/>
      <c r="NBN28" s="110"/>
      <c r="NBO28" s="110"/>
      <c r="NBP28" s="110"/>
      <c r="NBQ28" s="110"/>
      <c r="NBR28" s="110"/>
      <c r="NBS28" s="110"/>
      <c r="NBT28" s="110"/>
      <c r="NBU28" s="110"/>
      <c r="NBV28" s="110"/>
      <c r="NBW28" s="110"/>
      <c r="NBX28" s="110"/>
      <c r="NBY28" s="110"/>
      <c r="NBZ28" s="110"/>
      <c r="NCA28" s="110"/>
      <c r="NCB28" s="110"/>
      <c r="NCC28" s="110"/>
      <c r="NCD28" s="110"/>
      <c r="NCE28" s="110"/>
      <c r="NCF28" s="110"/>
      <c r="NCG28" s="110"/>
      <c r="NCH28" s="110"/>
      <c r="NCI28" s="110"/>
      <c r="NCJ28" s="110"/>
      <c r="NCK28" s="110"/>
      <c r="NCL28" s="110"/>
      <c r="NCM28" s="110"/>
      <c r="NCN28" s="110"/>
      <c r="NCO28" s="110"/>
      <c r="NCP28" s="110"/>
      <c r="NCQ28" s="110"/>
      <c r="NCR28" s="110"/>
      <c r="NCS28" s="110"/>
      <c r="NCT28" s="110"/>
      <c r="NCU28" s="110"/>
      <c r="NCV28" s="110"/>
      <c r="NCW28" s="110"/>
      <c r="NCX28" s="110"/>
      <c r="NCY28" s="110"/>
      <c r="NCZ28" s="110"/>
      <c r="NDA28" s="110"/>
      <c r="NDB28" s="110"/>
      <c r="NDC28" s="110"/>
      <c r="NDD28" s="110"/>
      <c r="NDE28" s="110"/>
      <c r="NDF28" s="110"/>
      <c r="NDG28" s="110"/>
      <c r="NDH28" s="110"/>
      <c r="NDI28" s="110"/>
      <c r="NDJ28" s="110"/>
      <c r="NDK28" s="110"/>
      <c r="NDL28" s="110"/>
      <c r="NDM28" s="110"/>
      <c r="NDN28" s="110"/>
      <c r="NDO28" s="110"/>
      <c r="NDP28" s="110"/>
      <c r="NDQ28" s="110"/>
      <c r="NDR28" s="110"/>
      <c r="NDS28" s="110"/>
      <c r="NDT28" s="110"/>
      <c r="NDU28" s="110"/>
      <c r="NDV28" s="110"/>
      <c r="NDW28" s="110"/>
      <c r="NDX28" s="110"/>
      <c r="NDY28" s="110"/>
      <c r="NDZ28" s="110"/>
      <c r="NEA28" s="110"/>
      <c r="NEB28" s="110"/>
      <c r="NEC28" s="110"/>
      <c r="NED28" s="110"/>
      <c r="NEE28" s="110"/>
      <c r="NEF28" s="110"/>
      <c r="NEG28" s="110"/>
      <c r="NEH28" s="110"/>
      <c r="NEI28" s="110"/>
      <c r="NEJ28" s="110"/>
      <c r="NEK28" s="110"/>
      <c r="NEL28" s="110"/>
      <c r="NEM28" s="110"/>
      <c r="NEN28" s="110"/>
      <c r="NEO28" s="110"/>
      <c r="NEP28" s="110"/>
      <c r="NEQ28" s="110"/>
      <c r="NER28" s="110"/>
      <c r="NES28" s="110"/>
      <c r="NET28" s="110"/>
      <c r="NEU28" s="110"/>
      <c r="NEV28" s="110"/>
      <c r="NEW28" s="110"/>
      <c r="NEX28" s="110"/>
      <c r="NEY28" s="110"/>
      <c r="NEZ28" s="110"/>
      <c r="NFA28" s="110"/>
      <c r="NFB28" s="110"/>
      <c r="NFC28" s="110"/>
      <c r="NFD28" s="110"/>
      <c r="NFE28" s="110"/>
      <c r="NFF28" s="110"/>
      <c r="NFG28" s="110"/>
      <c r="NFH28" s="110"/>
      <c r="NFI28" s="110"/>
      <c r="NFJ28" s="110"/>
      <c r="NFK28" s="110"/>
      <c r="NFL28" s="110"/>
      <c r="NFM28" s="110"/>
      <c r="NFN28" s="110"/>
      <c r="NFO28" s="110"/>
      <c r="NFP28" s="110"/>
      <c r="NFQ28" s="110"/>
      <c r="NFR28" s="110"/>
      <c r="NFS28" s="110"/>
      <c r="NFT28" s="110"/>
      <c r="NFU28" s="110"/>
      <c r="NFV28" s="110"/>
      <c r="NFW28" s="110"/>
      <c r="NFX28" s="110"/>
      <c r="NFY28" s="110"/>
      <c r="NFZ28" s="110"/>
      <c r="NGA28" s="110"/>
      <c r="NGB28" s="110"/>
      <c r="NGC28" s="110"/>
      <c r="NGD28" s="110"/>
      <c r="NGE28" s="110"/>
      <c r="NGF28" s="110"/>
      <c r="NGG28" s="110"/>
      <c r="NGH28" s="110"/>
      <c r="NGI28" s="110"/>
      <c r="NGJ28" s="110"/>
      <c r="NGK28" s="110"/>
      <c r="NGL28" s="110"/>
      <c r="NGM28" s="110"/>
      <c r="NGN28" s="110"/>
      <c r="NGO28" s="110"/>
      <c r="NGP28" s="110"/>
      <c r="NGQ28" s="110"/>
      <c r="NGR28" s="110"/>
      <c r="NGS28" s="110"/>
      <c r="NGT28" s="110"/>
      <c r="NGU28" s="110"/>
      <c r="NGV28" s="110"/>
      <c r="NGW28" s="110"/>
      <c r="NGX28" s="110"/>
      <c r="NGY28" s="110"/>
      <c r="NGZ28" s="110"/>
      <c r="NHA28" s="110"/>
      <c r="NHB28" s="110"/>
      <c r="NHC28" s="110"/>
      <c r="NHD28" s="110"/>
      <c r="NHE28" s="110"/>
      <c r="NHF28" s="110"/>
      <c r="NHG28" s="110"/>
      <c r="NHH28" s="110"/>
      <c r="NHI28" s="110"/>
      <c r="NHJ28" s="110"/>
      <c r="NHK28" s="110"/>
      <c r="NHL28" s="110"/>
      <c r="NHM28" s="110"/>
      <c r="NHN28" s="110"/>
      <c r="NHO28" s="110"/>
      <c r="NHP28" s="110"/>
      <c r="NHQ28" s="110"/>
      <c r="NHR28" s="110"/>
      <c r="NHS28" s="110"/>
      <c r="NHT28" s="110"/>
      <c r="NHU28" s="110"/>
      <c r="NHV28" s="110"/>
      <c r="NHW28" s="110"/>
      <c r="NHX28" s="110"/>
      <c r="NHY28" s="110"/>
      <c r="NHZ28" s="110"/>
      <c r="NIA28" s="110"/>
      <c r="NIB28" s="110"/>
      <c r="NIC28" s="110"/>
      <c r="NID28" s="110"/>
      <c r="NIE28" s="110"/>
      <c r="NIF28" s="110"/>
      <c r="NIG28" s="110"/>
      <c r="NIH28" s="110"/>
      <c r="NII28" s="110"/>
      <c r="NIJ28" s="110"/>
      <c r="NIK28" s="110"/>
      <c r="NIL28" s="110"/>
      <c r="NIM28" s="110"/>
      <c r="NIN28" s="110"/>
      <c r="NIO28" s="110"/>
      <c r="NIP28" s="110"/>
      <c r="NIQ28" s="110"/>
      <c r="NIR28" s="110"/>
      <c r="NIS28" s="110"/>
      <c r="NIT28" s="110"/>
      <c r="NIU28" s="110"/>
      <c r="NIV28" s="110"/>
      <c r="NIW28" s="110"/>
      <c r="NIX28" s="110"/>
      <c r="NIY28" s="110"/>
      <c r="NIZ28" s="110"/>
      <c r="NJA28" s="110"/>
      <c r="NJB28" s="110"/>
      <c r="NJC28" s="110"/>
      <c r="NJD28" s="110"/>
      <c r="NJE28" s="110"/>
      <c r="NJF28" s="110"/>
      <c r="NJG28" s="110"/>
      <c r="NJH28" s="110"/>
      <c r="NJI28" s="110"/>
      <c r="NJJ28" s="110"/>
      <c r="NJK28" s="110"/>
      <c r="NJL28" s="110"/>
      <c r="NJM28" s="110"/>
      <c r="NJN28" s="110"/>
      <c r="NJO28" s="110"/>
      <c r="NJP28" s="110"/>
      <c r="NJQ28" s="110"/>
      <c r="NJR28" s="110"/>
      <c r="NJS28" s="110"/>
      <c r="NJT28" s="110"/>
      <c r="NJU28" s="110"/>
      <c r="NJV28" s="110"/>
      <c r="NJW28" s="110"/>
      <c r="NJX28" s="110"/>
      <c r="NJY28" s="110"/>
      <c r="NJZ28" s="110"/>
      <c r="NKA28" s="110"/>
      <c r="NKB28" s="110"/>
      <c r="NKC28" s="110"/>
      <c r="NKD28" s="110"/>
      <c r="NKE28" s="110"/>
      <c r="NKF28" s="110"/>
      <c r="NKG28" s="110"/>
      <c r="NKH28" s="110"/>
      <c r="NKI28" s="110"/>
      <c r="NKJ28" s="110"/>
      <c r="NKK28" s="110"/>
      <c r="NKL28" s="110"/>
      <c r="NKM28" s="110"/>
      <c r="NKN28" s="110"/>
      <c r="NKO28" s="110"/>
      <c r="NKP28" s="110"/>
      <c r="NKQ28" s="110"/>
      <c r="NKR28" s="110"/>
      <c r="NKS28" s="110"/>
      <c r="NKT28" s="110"/>
      <c r="NKU28" s="110"/>
      <c r="NKV28" s="110"/>
      <c r="NKW28" s="110"/>
      <c r="NKX28" s="110"/>
      <c r="NKY28" s="110"/>
      <c r="NKZ28" s="110"/>
      <c r="NLA28" s="110"/>
      <c r="NLB28" s="110"/>
      <c r="NLC28" s="110"/>
      <c r="NLD28" s="110"/>
      <c r="NLE28" s="110"/>
      <c r="NLF28" s="110"/>
      <c r="NLG28" s="110"/>
      <c r="NLH28" s="110"/>
      <c r="NLI28" s="110"/>
      <c r="NLJ28" s="110"/>
      <c r="NLK28" s="110"/>
      <c r="NLL28" s="110"/>
      <c r="NLM28" s="110"/>
      <c r="NLN28" s="110"/>
      <c r="NLO28" s="110"/>
      <c r="NLP28" s="110"/>
      <c r="NLQ28" s="110"/>
      <c r="NLR28" s="110"/>
      <c r="NLS28" s="110"/>
      <c r="NLT28" s="110"/>
      <c r="NLU28" s="110"/>
      <c r="NLV28" s="110"/>
      <c r="NLW28" s="110"/>
      <c r="NLX28" s="110"/>
      <c r="NLY28" s="110"/>
      <c r="NLZ28" s="110"/>
      <c r="NMA28" s="110"/>
      <c r="NMB28" s="110"/>
      <c r="NMC28" s="110"/>
      <c r="NMD28" s="110"/>
      <c r="NME28" s="110"/>
      <c r="NMF28" s="110"/>
      <c r="NMG28" s="110"/>
      <c r="NMH28" s="110"/>
      <c r="NMI28" s="110"/>
      <c r="NMJ28" s="110"/>
      <c r="NMK28" s="110"/>
      <c r="NML28" s="110"/>
      <c r="NMM28" s="110"/>
      <c r="NMN28" s="110"/>
      <c r="NMO28" s="110"/>
      <c r="NMP28" s="110"/>
      <c r="NMQ28" s="110"/>
      <c r="NMR28" s="110"/>
      <c r="NMS28" s="110"/>
      <c r="NMT28" s="110"/>
      <c r="NMU28" s="110"/>
      <c r="NMV28" s="110"/>
      <c r="NMW28" s="110"/>
      <c r="NMX28" s="110"/>
      <c r="NMY28" s="110"/>
      <c r="NMZ28" s="110"/>
      <c r="NNA28" s="110"/>
      <c r="NNB28" s="110"/>
      <c r="NNC28" s="110"/>
      <c r="NND28" s="110"/>
      <c r="NNE28" s="110"/>
      <c r="NNF28" s="110"/>
      <c r="NNG28" s="110"/>
      <c r="NNH28" s="110"/>
      <c r="NNI28" s="110"/>
      <c r="NNJ28" s="110"/>
      <c r="NNK28" s="110"/>
      <c r="NNL28" s="110"/>
      <c r="NNM28" s="110"/>
      <c r="NNN28" s="110"/>
      <c r="NNO28" s="110"/>
      <c r="NNP28" s="110"/>
      <c r="NNQ28" s="110"/>
      <c r="NNR28" s="110"/>
      <c r="NNS28" s="110"/>
      <c r="NNT28" s="110"/>
      <c r="NNU28" s="110"/>
      <c r="NNV28" s="110"/>
      <c r="NNW28" s="110"/>
      <c r="NNX28" s="110"/>
      <c r="NNY28" s="110"/>
      <c r="NNZ28" s="110"/>
      <c r="NOA28" s="110"/>
      <c r="NOB28" s="110"/>
      <c r="NOC28" s="110"/>
      <c r="NOD28" s="110"/>
      <c r="NOE28" s="110"/>
      <c r="NOF28" s="110"/>
      <c r="NOG28" s="110"/>
      <c r="NOH28" s="110"/>
      <c r="NOI28" s="110"/>
      <c r="NOJ28" s="110"/>
      <c r="NOK28" s="110"/>
      <c r="NOL28" s="110"/>
      <c r="NOM28" s="110"/>
      <c r="NON28" s="110"/>
      <c r="NOO28" s="110"/>
      <c r="NOP28" s="110"/>
      <c r="NOQ28" s="110"/>
      <c r="NOR28" s="110"/>
      <c r="NOS28" s="110"/>
      <c r="NOT28" s="110"/>
      <c r="NOU28" s="110"/>
      <c r="NOV28" s="110"/>
      <c r="NOW28" s="110"/>
      <c r="NOX28" s="110"/>
      <c r="NOY28" s="110"/>
      <c r="NOZ28" s="110"/>
      <c r="NPA28" s="110"/>
      <c r="NPB28" s="110"/>
      <c r="NPC28" s="110"/>
      <c r="NPD28" s="110"/>
      <c r="NPE28" s="110"/>
      <c r="NPF28" s="110"/>
      <c r="NPG28" s="110"/>
      <c r="NPH28" s="110"/>
      <c r="NPI28" s="110"/>
      <c r="NPJ28" s="110"/>
      <c r="NPK28" s="110"/>
      <c r="NPL28" s="110"/>
      <c r="NPM28" s="110"/>
      <c r="NPN28" s="110"/>
      <c r="NPO28" s="110"/>
      <c r="NPP28" s="110"/>
      <c r="NPQ28" s="110"/>
      <c r="NPR28" s="110"/>
      <c r="NPS28" s="110"/>
      <c r="NPT28" s="110"/>
      <c r="NPU28" s="110"/>
      <c r="NPV28" s="110"/>
      <c r="NPW28" s="110"/>
      <c r="NPX28" s="110"/>
      <c r="NPY28" s="110"/>
      <c r="NPZ28" s="110"/>
      <c r="NQA28" s="110"/>
      <c r="NQB28" s="110"/>
      <c r="NQC28" s="110"/>
      <c r="NQD28" s="110"/>
      <c r="NQE28" s="110"/>
      <c r="NQF28" s="110"/>
      <c r="NQG28" s="110"/>
      <c r="NQH28" s="110"/>
      <c r="NQI28" s="110"/>
      <c r="NQJ28" s="110"/>
      <c r="NQK28" s="110"/>
      <c r="NQL28" s="110"/>
      <c r="NQM28" s="110"/>
      <c r="NQN28" s="110"/>
      <c r="NQO28" s="110"/>
      <c r="NQP28" s="110"/>
      <c r="NQQ28" s="110"/>
      <c r="NQR28" s="110"/>
      <c r="NQS28" s="110"/>
      <c r="NQT28" s="110"/>
      <c r="NQU28" s="110"/>
      <c r="NQV28" s="110"/>
      <c r="NQW28" s="110"/>
      <c r="NQX28" s="110"/>
      <c r="NQY28" s="110"/>
      <c r="NQZ28" s="110"/>
      <c r="NRA28" s="110"/>
      <c r="NRB28" s="110"/>
      <c r="NRC28" s="110"/>
      <c r="NRD28" s="110"/>
      <c r="NRE28" s="110"/>
      <c r="NRF28" s="110"/>
      <c r="NRG28" s="110"/>
      <c r="NRH28" s="110"/>
      <c r="NRI28" s="110"/>
      <c r="NRJ28" s="110"/>
      <c r="NRK28" s="110"/>
      <c r="NRL28" s="110"/>
      <c r="NRM28" s="110"/>
      <c r="NRN28" s="110"/>
      <c r="NRO28" s="110"/>
      <c r="NRP28" s="110"/>
      <c r="NRQ28" s="110"/>
      <c r="NRR28" s="110"/>
      <c r="NRS28" s="110"/>
      <c r="NRT28" s="110"/>
      <c r="NRU28" s="110"/>
      <c r="NRV28" s="110"/>
      <c r="NRW28" s="110"/>
      <c r="NRX28" s="110"/>
      <c r="NRY28" s="110"/>
      <c r="NRZ28" s="110"/>
      <c r="NSA28" s="110"/>
      <c r="NSB28" s="110"/>
      <c r="NSC28" s="110"/>
      <c r="NSD28" s="110"/>
      <c r="NSE28" s="110"/>
      <c r="NSF28" s="110"/>
      <c r="NSG28" s="110"/>
      <c r="NSH28" s="110"/>
      <c r="NSI28" s="110"/>
      <c r="NSJ28" s="110"/>
      <c r="NSK28" s="110"/>
      <c r="NSL28" s="110"/>
      <c r="NSM28" s="110"/>
      <c r="NSN28" s="110"/>
      <c r="NSO28" s="110"/>
      <c r="NSP28" s="110"/>
      <c r="NSQ28" s="110"/>
      <c r="NSR28" s="110"/>
      <c r="NSS28" s="110"/>
      <c r="NST28" s="110"/>
      <c r="NSU28" s="110"/>
      <c r="NSV28" s="110"/>
      <c r="NSW28" s="110"/>
      <c r="NSX28" s="110"/>
      <c r="NSY28" s="110"/>
      <c r="NSZ28" s="110"/>
      <c r="NTA28" s="110"/>
      <c r="NTB28" s="110"/>
      <c r="NTC28" s="110"/>
      <c r="NTD28" s="110"/>
      <c r="NTE28" s="110"/>
      <c r="NTF28" s="110"/>
      <c r="NTG28" s="110"/>
      <c r="NTH28" s="110"/>
      <c r="NTI28" s="110"/>
      <c r="NTJ28" s="110"/>
      <c r="NTK28" s="110"/>
      <c r="NTL28" s="110"/>
      <c r="NTM28" s="110"/>
      <c r="NTN28" s="110"/>
      <c r="NTO28" s="110"/>
      <c r="NTP28" s="110"/>
      <c r="NTQ28" s="110"/>
      <c r="NTR28" s="110"/>
      <c r="NTS28" s="110"/>
      <c r="NTT28" s="110"/>
      <c r="NTU28" s="110"/>
      <c r="NTV28" s="110"/>
      <c r="NTW28" s="110"/>
      <c r="NTX28" s="110"/>
      <c r="NTY28" s="110"/>
      <c r="NTZ28" s="110"/>
      <c r="NUA28" s="110"/>
      <c r="NUB28" s="110"/>
      <c r="NUC28" s="110"/>
      <c r="NUD28" s="110"/>
      <c r="NUE28" s="110"/>
      <c r="NUF28" s="110"/>
      <c r="NUG28" s="110"/>
      <c r="NUH28" s="110"/>
      <c r="NUI28" s="110"/>
      <c r="NUJ28" s="110"/>
      <c r="NUK28" s="110"/>
      <c r="NUL28" s="110"/>
      <c r="NUM28" s="110"/>
      <c r="NUN28" s="110"/>
      <c r="NUO28" s="110"/>
      <c r="NUP28" s="110"/>
      <c r="NUQ28" s="110"/>
      <c r="NUR28" s="110"/>
      <c r="NUS28" s="110"/>
      <c r="NUT28" s="110"/>
      <c r="NUU28" s="110"/>
      <c r="NUV28" s="110"/>
      <c r="NUW28" s="110"/>
      <c r="NUX28" s="110"/>
      <c r="NUY28" s="110"/>
      <c r="NUZ28" s="110"/>
      <c r="NVA28" s="110"/>
      <c r="NVB28" s="110"/>
      <c r="NVC28" s="110"/>
      <c r="NVD28" s="110"/>
      <c r="NVE28" s="110"/>
      <c r="NVF28" s="110"/>
      <c r="NVG28" s="110"/>
      <c r="NVH28" s="110"/>
      <c r="NVI28" s="110"/>
      <c r="NVJ28" s="110"/>
      <c r="NVK28" s="110"/>
      <c r="NVL28" s="110"/>
      <c r="NVM28" s="110"/>
      <c r="NVN28" s="110"/>
      <c r="NVO28" s="110"/>
      <c r="NVP28" s="110"/>
      <c r="NVQ28" s="110"/>
      <c r="NVR28" s="110"/>
      <c r="NVS28" s="110"/>
      <c r="NVT28" s="110"/>
      <c r="NVU28" s="110"/>
      <c r="NVV28" s="110"/>
      <c r="NVW28" s="110"/>
      <c r="NVX28" s="110"/>
      <c r="NVY28" s="110"/>
      <c r="NVZ28" s="110"/>
      <c r="NWA28" s="110"/>
      <c r="NWB28" s="110"/>
      <c r="NWC28" s="110"/>
      <c r="NWD28" s="110"/>
      <c r="NWE28" s="110"/>
      <c r="NWF28" s="110"/>
      <c r="NWG28" s="110"/>
      <c r="NWH28" s="110"/>
      <c r="NWI28" s="110"/>
      <c r="NWJ28" s="110"/>
      <c r="NWK28" s="110"/>
      <c r="NWL28" s="110"/>
      <c r="NWM28" s="110"/>
      <c r="NWN28" s="110"/>
      <c r="NWO28" s="110"/>
      <c r="NWP28" s="110"/>
      <c r="NWQ28" s="110"/>
      <c r="NWR28" s="110"/>
      <c r="NWS28" s="110"/>
      <c r="NWT28" s="110"/>
      <c r="NWU28" s="110"/>
      <c r="NWV28" s="110"/>
      <c r="NWW28" s="110"/>
      <c r="NWX28" s="110"/>
      <c r="NWY28" s="110"/>
      <c r="NWZ28" s="110"/>
      <c r="NXA28" s="110"/>
      <c r="NXB28" s="110"/>
      <c r="NXC28" s="110"/>
      <c r="NXD28" s="110"/>
      <c r="NXE28" s="110"/>
      <c r="NXF28" s="110"/>
      <c r="NXG28" s="110"/>
      <c r="NXH28" s="110"/>
      <c r="NXI28" s="110"/>
      <c r="NXJ28" s="110"/>
      <c r="NXK28" s="110"/>
      <c r="NXL28" s="110"/>
      <c r="NXM28" s="110"/>
      <c r="NXN28" s="110"/>
      <c r="NXO28" s="110"/>
      <c r="NXP28" s="110"/>
      <c r="NXQ28" s="110"/>
      <c r="NXR28" s="110"/>
      <c r="NXS28" s="110"/>
      <c r="NXT28" s="110"/>
      <c r="NXU28" s="110"/>
      <c r="NXV28" s="110"/>
      <c r="NXW28" s="110"/>
      <c r="NXX28" s="110"/>
      <c r="NXY28" s="110"/>
      <c r="NXZ28" s="110"/>
      <c r="NYA28" s="110"/>
      <c r="NYB28" s="110"/>
      <c r="NYC28" s="110"/>
      <c r="NYD28" s="110"/>
      <c r="NYE28" s="110"/>
      <c r="NYF28" s="110"/>
      <c r="NYG28" s="110"/>
      <c r="NYH28" s="110"/>
      <c r="NYI28" s="110"/>
      <c r="NYJ28" s="110"/>
      <c r="NYK28" s="110"/>
      <c r="NYL28" s="110"/>
      <c r="NYM28" s="110"/>
      <c r="NYN28" s="110"/>
      <c r="NYO28" s="110"/>
      <c r="NYP28" s="110"/>
      <c r="NYQ28" s="110"/>
      <c r="NYR28" s="110"/>
      <c r="NYS28" s="110"/>
      <c r="NYT28" s="110"/>
      <c r="NYU28" s="110"/>
      <c r="NYV28" s="110"/>
      <c r="NYW28" s="110"/>
      <c r="NYX28" s="110"/>
      <c r="NYY28" s="110"/>
      <c r="NYZ28" s="110"/>
      <c r="NZA28" s="110"/>
      <c r="NZB28" s="110"/>
      <c r="NZC28" s="110"/>
      <c r="NZD28" s="110"/>
      <c r="NZE28" s="110"/>
      <c r="NZF28" s="110"/>
      <c r="NZG28" s="110"/>
      <c r="NZH28" s="110"/>
      <c r="NZI28" s="110"/>
      <c r="NZJ28" s="110"/>
      <c r="NZK28" s="110"/>
      <c r="NZL28" s="110"/>
      <c r="NZM28" s="110"/>
      <c r="NZN28" s="110"/>
      <c r="NZO28" s="110"/>
      <c r="NZP28" s="110"/>
      <c r="NZQ28" s="110"/>
      <c r="NZR28" s="110"/>
      <c r="NZS28" s="110"/>
      <c r="NZT28" s="110"/>
      <c r="NZU28" s="110"/>
      <c r="NZV28" s="110"/>
      <c r="NZW28" s="110"/>
      <c r="NZX28" s="110"/>
      <c r="NZY28" s="110"/>
      <c r="NZZ28" s="110"/>
      <c r="OAA28" s="110"/>
      <c r="OAB28" s="110"/>
      <c r="OAC28" s="110"/>
      <c r="OAD28" s="110"/>
      <c r="OAE28" s="110"/>
      <c r="OAF28" s="110"/>
      <c r="OAG28" s="110"/>
      <c r="OAH28" s="110"/>
      <c r="OAI28" s="110"/>
      <c r="OAJ28" s="110"/>
      <c r="OAK28" s="110"/>
      <c r="OAL28" s="110"/>
      <c r="OAM28" s="110"/>
      <c r="OAN28" s="110"/>
      <c r="OAO28" s="110"/>
      <c r="OAP28" s="110"/>
      <c r="OAQ28" s="110"/>
      <c r="OAR28" s="110"/>
      <c r="OAS28" s="110"/>
      <c r="OAT28" s="110"/>
      <c r="OAU28" s="110"/>
      <c r="OAV28" s="110"/>
      <c r="OAW28" s="110"/>
      <c r="OAX28" s="110"/>
      <c r="OAY28" s="110"/>
      <c r="OAZ28" s="110"/>
      <c r="OBA28" s="110"/>
      <c r="OBB28" s="110"/>
      <c r="OBC28" s="110"/>
      <c r="OBD28" s="110"/>
      <c r="OBE28" s="110"/>
      <c r="OBF28" s="110"/>
      <c r="OBG28" s="110"/>
      <c r="OBH28" s="110"/>
      <c r="OBI28" s="110"/>
      <c r="OBJ28" s="110"/>
      <c r="OBK28" s="110"/>
      <c r="OBL28" s="110"/>
      <c r="OBM28" s="110"/>
      <c r="OBN28" s="110"/>
      <c r="OBO28" s="110"/>
      <c r="OBP28" s="110"/>
      <c r="OBQ28" s="110"/>
      <c r="OBR28" s="110"/>
      <c r="OBS28" s="110"/>
      <c r="OBT28" s="110"/>
      <c r="OBU28" s="110"/>
      <c r="OBV28" s="110"/>
      <c r="OBW28" s="110"/>
      <c r="OBX28" s="110"/>
      <c r="OBY28" s="110"/>
      <c r="OBZ28" s="110"/>
      <c r="OCA28" s="110"/>
      <c r="OCB28" s="110"/>
      <c r="OCC28" s="110"/>
      <c r="OCD28" s="110"/>
      <c r="OCE28" s="110"/>
      <c r="OCF28" s="110"/>
      <c r="OCG28" s="110"/>
      <c r="OCH28" s="110"/>
      <c r="OCI28" s="110"/>
      <c r="OCJ28" s="110"/>
      <c r="OCK28" s="110"/>
      <c r="OCL28" s="110"/>
      <c r="OCM28" s="110"/>
      <c r="OCN28" s="110"/>
      <c r="OCO28" s="110"/>
      <c r="OCP28" s="110"/>
      <c r="OCQ28" s="110"/>
      <c r="OCR28" s="110"/>
      <c r="OCS28" s="110"/>
      <c r="OCT28" s="110"/>
      <c r="OCU28" s="110"/>
      <c r="OCV28" s="110"/>
      <c r="OCW28" s="110"/>
      <c r="OCX28" s="110"/>
      <c r="OCY28" s="110"/>
      <c r="OCZ28" s="110"/>
      <c r="ODA28" s="110"/>
      <c r="ODB28" s="110"/>
      <c r="ODC28" s="110"/>
      <c r="ODD28" s="110"/>
      <c r="ODE28" s="110"/>
      <c r="ODF28" s="110"/>
      <c r="ODG28" s="110"/>
      <c r="ODH28" s="110"/>
      <c r="ODI28" s="110"/>
      <c r="ODJ28" s="110"/>
      <c r="ODK28" s="110"/>
      <c r="ODL28" s="110"/>
      <c r="ODM28" s="110"/>
      <c r="ODN28" s="110"/>
      <c r="ODO28" s="110"/>
      <c r="ODP28" s="110"/>
      <c r="ODQ28" s="110"/>
      <c r="ODR28" s="110"/>
      <c r="ODS28" s="110"/>
      <c r="ODT28" s="110"/>
      <c r="ODU28" s="110"/>
      <c r="ODV28" s="110"/>
      <c r="ODW28" s="110"/>
      <c r="ODX28" s="110"/>
      <c r="ODY28" s="110"/>
      <c r="ODZ28" s="110"/>
      <c r="OEA28" s="110"/>
      <c r="OEB28" s="110"/>
      <c r="OEC28" s="110"/>
      <c r="OED28" s="110"/>
      <c r="OEE28" s="110"/>
      <c r="OEF28" s="110"/>
      <c r="OEG28" s="110"/>
      <c r="OEH28" s="110"/>
      <c r="OEI28" s="110"/>
      <c r="OEJ28" s="110"/>
      <c r="OEK28" s="110"/>
      <c r="OEL28" s="110"/>
      <c r="OEM28" s="110"/>
      <c r="OEN28" s="110"/>
      <c r="OEO28" s="110"/>
      <c r="OEP28" s="110"/>
      <c r="OEQ28" s="110"/>
      <c r="OER28" s="110"/>
      <c r="OES28" s="110"/>
      <c r="OET28" s="110"/>
      <c r="OEU28" s="110"/>
      <c r="OEV28" s="110"/>
      <c r="OEW28" s="110"/>
      <c r="OEX28" s="110"/>
      <c r="OEY28" s="110"/>
      <c r="OEZ28" s="110"/>
      <c r="OFA28" s="110"/>
      <c r="OFB28" s="110"/>
      <c r="OFC28" s="110"/>
      <c r="OFD28" s="110"/>
      <c r="OFE28" s="110"/>
      <c r="OFF28" s="110"/>
      <c r="OFG28" s="110"/>
      <c r="OFH28" s="110"/>
      <c r="OFI28" s="110"/>
      <c r="OFJ28" s="110"/>
      <c r="OFK28" s="110"/>
      <c r="OFL28" s="110"/>
      <c r="OFM28" s="110"/>
      <c r="OFN28" s="110"/>
      <c r="OFO28" s="110"/>
      <c r="OFP28" s="110"/>
      <c r="OFQ28" s="110"/>
      <c r="OFR28" s="110"/>
      <c r="OFS28" s="110"/>
      <c r="OFT28" s="110"/>
      <c r="OFU28" s="110"/>
      <c r="OFV28" s="110"/>
      <c r="OFW28" s="110"/>
      <c r="OFX28" s="110"/>
      <c r="OFY28" s="110"/>
      <c r="OFZ28" s="110"/>
      <c r="OGA28" s="110"/>
      <c r="OGB28" s="110"/>
      <c r="OGC28" s="110"/>
      <c r="OGD28" s="110"/>
      <c r="OGE28" s="110"/>
      <c r="OGF28" s="110"/>
      <c r="OGG28" s="110"/>
      <c r="OGH28" s="110"/>
      <c r="OGI28" s="110"/>
      <c r="OGJ28" s="110"/>
      <c r="OGK28" s="110"/>
      <c r="OGL28" s="110"/>
      <c r="OGM28" s="110"/>
      <c r="OGN28" s="110"/>
      <c r="OGO28" s="110"/>
      <c r="OGP28" s="110"/>
      <c r="OGQ28" s="110"/>
      <c r="OGR28" s="110"/>
      <c r="OGS28" s="110"/>
      <c r="OGT28" s="110"/>
      <c r="OGU28" s="110"/>
      <c r="OGV28" s="110"/>
      <c r="OGW28" s="110"/>
      <c r="OGX28" s="110"/>
      <c r="OGY28" s="110"/>
      <c r="OGZ28" s="110"/>
      <c r="OHA28" s="110"/>
      <c r="OHB28" s="110"/>
      <c r="OHC28" s="110"/>
      <c r="OHD28" s="110"/>
      <c r="OHE28" s="110"/>
      <c r="OHF28" s="110"/>
      <c r="OHG28" s="110"/>
      <c r="OHH28" s="110"/>
      <c r="OHI28" s="110"/>
      <c r="OHJ28" s="110"/>
      <c r="OHK28" s="110"/>
      <c r="OHL28" s="110"/>
      <c r="OHM28" s="110"/>
      <c r="OHN28" s="110"/>
      <c r="OHO28" s="110"/>
      <c r="OHP28" s="110"/>
      <c r="OHQ28" s="110"/>
      <c r="OHR28" s="110"/>
      <c r="OHS28" s="110"/>
      <c r="OHT28" s="110"/>
      <c r="OHU28" s="110"/>
      <c r="OHV28" s="110"/>
      <c r="OHW28" s="110"/>
      <c r="OHX28" s="110"/>
      <c r="OHY28" s="110"/>
      <c r="OHZ28" s="110"/>
      <c r="OIA28" s="110"/>
      <c r="OIB28" s="110"/>
      <c r="OIC28" s="110"/>
      <c r="OID28" s="110"/>
      <c r="OIE28" s="110"/>
      <c r="OIF28" s="110"/>
      <c r="OIG28" s="110"/>
      <c r="OIH28" s="110"/>
      <c r="OII28" s="110"/>
      <c r="OIJ28" s="110"/>
      <c r="OIK28" s="110"/>
      <c r="OIL28" s="110"/>
      <c r="OIM28" s="110"/>
      <c r="OIN28" s="110"/>
      <c r="OIO28" s="110"/>
      <c r="OIP28" s="110"/>
      <c r="OIQ28" s="110"/>
      <c r="OIR28" s="110"/>
      <c r="OIS28" s="110"/>
      <c r="OIT28" s="110"/>
      <c r="OIU28" s="110"/>
      <c r="OIV28" s="110"/>
      <c r="OIW28" s="110"/>
      <c r="OIX28" s="110"/>
      <c r="OIY28" s="110"/>
      <c r="OIZ28" s="110"/>
      <c r="OJA28" s="110"/>
      <c r="OJB28" s="110"/>
      <c r="OJC28" s="110"/>
      <c r="OJD28" s="110"/>
      <c r="OJE28" s="110"/>
      <c r="OJF28" s="110"/>
      <c r="OJG28" s="110"/>
      <c r="OJH28" s="110"/>
      <c r="OJI28" s="110"/>
      <c r="OJJ28" s="110"/>
      <c r="OJK28" s="110"/>
      <c r="OJL28" s="110"/>
      <c r="OJM28" s="110"/>
      <c r="OJN28" s="110"/>
      <c r="OJO28" s="110"/>
      <c r="OJP28" s="110"/>
      <c r="OJQ28" s="110"/>
      <c r="OJR28" s="110"/>
      <c r="OJS28" s="110"/>
      <c r="OJT28" s="110"/>
      <c r="OJU28" s="110"/>
      <c r="OJV28" s="110"/>
      <c r="OJW28" s="110"/>
      <c r="OJX28" s="110"/>
      <c r="OJY28" s="110"/>
      <c r="OJZ28" s="110"/>
      <c r="OKA28" s="110"/>
      <c r="OKB28" s="110"/>
      <c r="OKC28" s="110"/>
      <c r="OKD28" s="110"/>
      <c r="OKE28" s="110"/>
      <c r="OKF28" s="110"/>
      <c r="OKG28" s="110"/>
      <c r="OKH28" s="110"/>
      <c r="OKI28" s="110"/>
      <c r="OKJ28" s="110"/>
      <c r="OKK28" s="110"/>
      <c r="OKL28" s="110"/>
      <c r="OKM28" s="110"/>
      <c r="OKN28" s="110"/>
      <c r="OKO28" s="110"/>
      <c r="OKP28" s="110"/>
      <c r="OKQ28" s="110"/>
      <c r="OKR28" s="110"/>
      <c r="OKS28" s="110"/>
      <c r="OKT28" s="110"/>
      <c r="OKU28" s="110"/>
      <c r="OKV28" s="110"/>
      <c r="OKW28" s="110"/>
      <c r="OKX28" s="110"/>
      <c r="OKY28" s="110"/>
      <c r="OKZ28" s="110"/>
      <c r="OLA28" s="110"/>
      <c r="OLB28" s="110"/>
      <c r="OLC28" s="110"/>
      <c r="OLD28" s="110"/>
      <c r="OLE28" s="110"/>
      <c r="OLF28" s="110"/>
      <c r="OLG28" s="110"/>
      <c r="OLH28" s="110"/>
      <c r="OLI28" s="110"/>
      <c r="OLJ28" s="110"/>
      <c r="OLK28" s="110"/>
      <c r="OLL28" s="110"/>
      <c r="OLM28" s="110"/>
      <c r="OLN28" s="110"/>
      <c r="OLO28" s="110"/>
      <c r="OLP28" s="110"/>
      <c r="OLQ28" s="110"/>
      <c r="OLR28" s="110"/>
      <c r="OLS28" s="110"/>
      <c r="OLT28" s="110"/>
      <c r="OLU28" s="110"/>
      <c r="OLV28" s="110"/>
      <c r="OLW28" s="110"/>
      <c r="OLX28" s="110"/>
      <c r="OLY28" s="110"/>
      <c r="OLZ28" s="110"/>
      <c r="OMA28" s="110"/>
      <c r="OMB28" s="110"/>
      <c r="OMC28" s="110"/>
      <c r="OMD28" s="110"/>
      <c r="OME28" s="110"/>
      <c r="OMF28" s="110"/>
      <c r="OMG28" s="110"/>
      <c r="OMH28" s="110"/>
      <c r="OMI28" s="110"/>
      <c r="OMJ28" s="110"/>
      <c r="OMK28" s="110"/>
      <c r="OML28" s="110"/>
      <c r="OMM28" s="110"/>
      <c r="OMN28" s="110"/>
      <c r="OMO28" s="110"/>
      <c r="OMP28" s="110"/>
      <c r="OMQ28" s="110"/>
      <c r="OMR28" s="110"/>
      <c r="OMS28" s="110"/>
      <c r="OMT28" s="110"/>
      <c r="OMU28" s="110"/>
      <c r="OMV28" s="110"/>
      <c r="OMW28" s="110"/>
      <c r="OMX28" s="110"/>
      <c r="OMY28" s="110"/>
      <c r="OMZ28" s="110"/>
      <c r="ONA28" s="110"/>
      <c r="ONB28" s="110"/>
      <c r="ONC28" s="110"/>
      <c r="OND28" s="110"/>
      <c r="ONE28" s="110"/>
      <c r="ONF28" s="110"/>
      <c r="ONG28" s="110"/>
      <c r="ONH28" s="110"/>
      <c r="ONI28" s="110"/>
      <c r="ONJ28" s="110"/>
      <c r="ONK28" s="110"/>
      <c r="ONL28" s="110"/>
      <c r="ONM28" s="110"/>
      <c r="ONN28" s="110"/>
      <c r="ONO28" s="110"/>
      <c r="ONP28" s="110"/>
      <c r="ONQ28" s="110"/>
      <c r="ONR28" s="110"/>
      <c r="ONS28" s="110"/>
      <c r="ONT28" s="110"/>
      <c r="ONU28" s="110"/>
      <c r="ONV28" s="110"/>
      <c r="ONW28" s="110"/>
      <c r="ONX28" s="110"/>
      <c r="ONY28" s="110"/>
      <c r="ONZ28" s="110"/>
      <c r="OOA28" s="110"/>
      <c r="OOB28" s="110"/>
      <c r="OOC28" s="110"/>
      <c r="OOD28" s="110"/>
      <c r="OOE28" s="110"/>
      <c r="OOF28" s="110"/>
      <c r="OOG28" s="110"/>
      <c r="OOH28" s="110"/>
      <c r="OOI28" s="110"/>
      <c r="OOJ28" s="110"/>
      <c r="OOK28" s="110"/>
      <c r="OOL28" s="110"/>
      <c r="OOM28" s="110"/>
      <c r="OON28" s="110"/>
      <c r="OOO28" s="110"/>
      <c r="OOP28" s="110"/>
      <c r="OOQ28" s="110"/>
      <c r="OOR28" s="110"/>
      <c r="OOS28" s="110"/>
      <c r="OOT28" s="110"/>
      <c r="OOU28" s="110"/>
      <c r="OOV28" s="110"/>
      <c r="OOW28" s="110"/>
      <c r="OOX28" s="110"/>
      <c r="OOY28" s="110"/>
      <c r="OOZ28" s="110"/>
      <c r="OPA28" s="110"/>
      <c r="OPB28" s="110"/>
      <c r="OPC28" s="110"/>
      <c r="OPD28" s="110"/>
      <c r="OPE28" s="110"/>
      <c r="OPF28" s="110"/>
      <c r="OPG28" s="110"/>
      <c r="OPH28" s="110"/>
      <c r="OPI28" s="110"/>
      <c r="OPJ28" s="110"/>
      <c r="OPK28" s="110"/>
      <c r="OPL28" s="110"/>
      <c r="OPM28" s="110"/>
      <c r="OPN28" s="110"/>
      <c r="OPO28" s="110"/>
      <c r="OPP28" s="110"/>
      <c r="OPQ28" s="110"/>
      <c r="OPR28" s="110"/>
      <c r="OPS28" s="110"/>
      <c r="OPT28" s="110"/>
      <c r="OPU28" s="110"/>
      <c r="OPV28" s="110"/>
      <c r="OPW28" s="110"/>
      <c r="OPX28" s="110"/>
      <c r="OPY28" s="110"/>
      <c r="OPZ28" s="110"/>
      <c r="OQA28" s="110"/>
      <c r="OQB28" s="110"/>
      <c r="OQC28" s="110"/>
      <c r="OQD28" s="110"/>
      <c r="OQE28" s="110"/>
      <c r="OQF28" s="110"/>
      <c r="OQG28" s="110"/>
      <c r="OQH28" s="110"/>
      <c r="OQI28" s="110"/>
      <c r="OQJ28" s="110"/>
      <c r="OQK28" s="110"/>
      <c r="OQL28" s="110"/>
      <c r="OQM28" s="110"/>
      <c r="OQN28" s="110"/>
      <c r="OQO28" s="110"/>
      <c r="OQP28" s="110"/>
      <c r="OQQ28" s="110"/>
      <c r="OQR28" s="110"/>
      <c r="OQS28" s="110"/>
      <c r="OQT28" s="110"/>
      <c r="OQU28" s="110"/>
      <c r="OQV28" s="110"/>
      <c r="OQW28" s="110"/>
      <c r="OQX28" s="110"/>
      <c r="OQY28" s="110"/>
      <c r="OQZ28" s="110"/>
      <c r="ORA28" s="110"/>
      <c r="ORB28" s="110"/>
      <c r="ORC28" s="110"/>
      <c r="ORD28" s="110"/>
      <c r="ORE28" s="110"/>
      <c r="ORF28" s="110"/>
      <c r="ORG28" s="110"/>
      <c r="ORH28" s="110"/>
      <c r="ORI28" s="110"/>
      <c r="ORJ28" s="110"/>
      <c r="ORK28" s="110"/>
      <c r="ORL28" s="110"/>
      <c r="ORM28" s="110"/>
      <c r="ORN28" s="110"/>
      <c r="ORO28" s="110"/>
      <c r="ORP28" s="110"/>
      <c r="ORQ28" s="110"/>
      <c r="ORR28" s="110"/>
      <c r="ORS28" s="110"/>
      <c r="ORT28" s="110"/>
      <c r="ORU28" s="110"/>
      <c r="ORV28" s="110"/>
      <c r="ORW28" s="110"/>
      <c r="ORX28" s="110"/>
      <c r="ORY28" s="110"/>
      <c r="ORZ28" s="110"/>
      <c r="OSA28" s="110"/>
      <c r="OSB28" s="110"/>
      <c r="OSC28" s="110"/>
      <c r="OSD28" s="110"/>
      <c r="OSE28" s="110"/>
      <c r="OSF28" s="110"/>
      <c r="OSG28" s="110"/>
      <c r="OSH28" s="110"/>
      <c r="OSI28" s="110"/>
      <c r="OSJ28" s="110"/>
      <c r="OSK28" s="110"/>
      <c r="OSL28" s="110"/>
      <c r="OSM28" s="110"/>
      <c r="OSN28" s="110"/>
      <c r="OSO28" s="110"/>
      <c r="OSP28" s="110"/>
      <c r="OSQ28" s="110"/>
      <c r="OSR28" s="110"/>
      <c r="OSS28" s="110"/>
      <c r="OST28" s="110"/>
      <c r="OSU28" s="110"/>
      <c r="OSV28" s="110"/>
      <c r="OSW28" s="110"/>
      <c r="OSX28" s="110"/>
      <c r="OSY28" s="110"/>
      <c r="OSZ28" s="110"/>
      <c r="OTA28" s="110"/>
      <c r="OTB28" s="110"/>
      <c r="OTC28" s="110"/>
      <c r="OTD28" s="110"/>
      <c r="OTE28" s="110"/>
      <c r="OTF28" s="110"/>
      <c r="OTG28" s="110"/>
      <c r="OTH28" s="110"/>
      <c r="OTI28" s="110"/>
      <c r="OTJ28" s="110"/>
      <c r="OTK28" s="110"/>
      <c r="OTL28" s="110"/>
      <c r="OTM28" s="110"/>
      <c r="OTN28" s="110"/>
      <c r="OTO28" s="110"/>
      <c r="OTP28" s="110"/>
      <c r="OTQ28" s="110"/>
      <c r="OTR28" s="110"/>
      <c r="OTS28" s="110"/>
      <c r="OTT28" s="110"/>
      <c r="OTU28" s="110"/>
      <c r="OTV28" s="110"/>
      <c r="OTW28" s="110"/>
      <c r="OTX28" s="110"/>
      <c r="OTY28" s="110"/>
      <c r="OTZ28" s="110"/>
      <c r="OUA28" s="110"/>
      <c r="OUB28" s="110"/>
      <c r="OUC28" s="110"/>
      <c r="OUD28" s="110"/>
      <c r="OUE28" s="110"/>
      <c r="OUF28" s="110"/>
      <c r="OUG28" s="110"/>
      <c r="OUH28" s="110"/>
      <c r="OUI28" s="110"/>
      <c r="OUJ28" s="110"/>
      <c r="OUK28" s="110"/>
      <c r="OUL28" s="110"/>
      <c r="OUM28" s="110"/>
      <c r="OUN28" s="110"/>
      <c r="OUO28" s="110"/>
      <c r="OUP28" s="110"/>
      <c r="OUQ28" s="110"/>
      <c r="OUR28" s="110"/>
      <c r="OUS28" s="110"/>
      <c r="OUT28" s="110"/>
      <c r="OUU28" s="110"/>
      <c r="OUV28" s="110"/>
      <c r="OUW28" s="110"/>
      <c r="OUX28" s="110"/>
      <c r="OUY28" s="110"/>
      <c r="OUZ28" s="110"/>
      <c r="OVA28" s="110"/>
      <c r="OVB28" s="110"/>
      <c r="OVC28" s="110"/>
      <c r="OVD28" s="110"/>
      <c r="OVE28" s="110"/>
      <c r="OVF28" s="110"/>
      <c r="OVG28" s="110"/>
      <c r="OVH28" s="110"/>
      <c r="OVI28" s="110"/>
      <c r="OVJ28" s="110"/>
      <c r="OVK28" s="110"/>
      <c r="OVL28" s="110"/>
      <c r="OVM28" s="110"/>
      <c r="OVN28" s="110"/>
      <c r="OVO28" s="110"/>
      <c r="OVP28" s="110"/>
      <c r="OVQ28" s="110"/>
      <c r="OVR28" s="110"/>
      <c r="OVS28" s="110"/>
      <c r="OVT28" s="110"/>
      <c r="OVU28" s="110"/>
      <c r="OVV28" s="110"/>
      <c r="OVW28" s="110"/>
      <c r="OVX28" s="110"/>
      <c r="OVY28" s="110"/>
      <c r="OVZ28" s="110"/>
      <c r="OWA28" s="110"/>
      <c r="OWB28" s="110"/>
      <c r="OWC28" s="110"/>
      <c r="OWD28" s="110"/>
      <c r="OWE28" s="110"/>
      <c r="OWF28" s="110"/>
      <c r="OWG28" s="110"/>
      <c r="OWH28" s="110"/>
      <c r="OWI28" s="110"/>
      <c r="OWJ28" s="110"/>
      <c r="OWK28" s="110"/>
      <c r="OWL28" s="110"/>
      <c r="OWM28" s="110"/>
      <c r="OWN28" s="110"/>
      <c r="OWO28" s="110"/>
      <c r="OWP28" s="110"/>
      <c r="OWQ28" s="110"/>
      <c r="OWR28" s="110"/>
      <c r="OWS28" s="110"/>
      <c r="OWT28" s="110"/>
      <c r="OWU28" s="110"/>
      <c r="OWV28" s="110"/>
      <c r="OWW28" s="110"/>
      <c r="OWX28" s="110"/>
      <c r="OWY28" s="110"/>
      <c r="OWZ28" s="110"/>
      <c r="OXA28" s="110"/>
      <c r="OXB28" s="110"/>
      <c r="OXC28" s="110"/>
      <c r="OXD28" s="110"/>
      <c r="OXE28" s="110"/>
      <c r="OXF28" s="110"/>
      <c r="OXG28" s="110"/>
      <c r="OXH28" s="110"/>
      <c r="OXI28" s="110"/>
      <c r="OXJ28" s="110"/>
      <c r="OXK28" s="110"/>
      <c r="OXL28" s="110"/>
      <c r="OXM28" s="110"/>
      <c r="OXN28" s="110"/>
      <c r="OXO28" s="110"/>
      <c r="OXP28" s="110"/>
      <c r="OXQ28" s="110"/>
      <c r="OXR28" s="110"/>
      <c r="OXS28" s="110"/>
      <c r="OXT28" s="110"/>
      <c r="OXU28" s="110"/>
      <c r="OXV28" s="110"/>
      <c r="OXW28" s="110"/>
      <c r="OXX28" s="110"/>
      <c r="OXY28" s="110"/>
      <c r="OXZ28" s="110"/>
      <c r="OYA28" s="110"/>
      <c r="OYB28" s="110"/>
      <c r="OYC28" s="110"/>
      <c r="OYD28" s="110"/>
      <c r="OYE28" s="110"/>
      <c r="OYF28" s="110"/>
      <c r="OYG28" s="110"/>
      <c r="OYH28" s="110"/>
      <c r="OYI28" s="110"/>
      <c r="OYJ28" s="110"/>
      <c r="OYK28" s="110"/>
      <c r="OYL28" s="110"/>
      <c r="OYM28" s="110"/>
      <c r="OYN28" s="110"/>
      <c r="OYO28" s="110"/>
      <c r="OYP28" s="110"/>
      <c r="OYQ28" s="110"/>
      <c r="OYR28" s="110"/>
      <c r="OYS28" s="110"/>
      <c r="OYT28" s="110"/>
      <c r="OYU28" s="110"/>
      <c r="OYV28" s="110"/>
      <c r="OYW28" s="110"/>
      <c r="OYX28" s="110"/>
      <c r="OYY28" s="110"/>
      <c r="OYZ28" s="110"/>
      <c r="OZA28" s="110"/>
      <c r="OZB28" s="110"/>
      <c r="OZC28" s="110"/>
      <c r="OZD28" s="110"/>
      <c r="OZE28" s="110"/>
      <c r="OZF28" s="110"/>
      <c r="OZG28" s="110"/>
      <c r="OZH28" s="110"/>
      <c r="OZI28" s="110"/>
      <c r="OZJ28" s="110"/>
      <c r="OZK28" s="110"/>
      <c r="OZL28" s="110"/>
      <c r="OZM28" s="110"/>
      <c r="OZN28" s="110"/>
      <c r="OZO28" s="110"/>
      <c r="OZP28" s="110"/>
      <c r="OZQ28" s="110"/>
      <c r="OZR28" s="110"/>
      <c r="OZS28" s="110"/>
      <c r="OZT28" s="110"/>
      <c r="OZU28" s="110"/>
      <c r="OZV28" s="110"/>
      <c r="OZW28" s="110"/>
      <c r="OZX28" s="110"/>
      <c r="OZY28" s="110"/>
      <c r="OZZ28" s="110"/>
      <c r="PAA28" s="110"/>
      <c r="PAB28" s="110"/>
      <c r="PAC28" s="110"/>
      <c r="PAD28" s="110"/>
      <c r="PAE28" s="110"/>
      <c r="PAF28" s="110"/>
      <c r="PAG28" s="110"/>
      <c r="PAH28" s="110"/>
      <c r="PAI28" s="110"/>
      <c r="PAJ28" s="110"/>
      <c r="PAK28" s="110"/>
      <c r="PAL28" s="110"/>
      <c r="PAM28" s="110"/>
      <c r="PAN28" s="110"/>
      <c r="PAO28" s="110"/>
      <c r="PAP28" s="110"/>
      <c r="PAQ28" s="110"/>
      <c r="PAR28" s="110"/>
      <c r="PAS28" s="110"/>
      <c r="PAT28" s="110"/>
      <c r="PAU28" s="110"/>
      <c r="PAV28" s="110"/>
      <c r="PAW28" s="110"/>
      <c r="PAX28" s="110"/>
      <c r="PAY28" s="110"/>
      <c r="PAZ28" s="110"/>
      <c r="PBA28" s="110"/>
      <c r="PBB28" s="110"/>
      <c r="PBC28" s="110"/>
      <c r="PBD28" s="110"/>
      <c r="PBE28" s="110"/>
      <c r="PBF28" s="110"/>
      <c r="PBG28" s="110"/>
      <c r="PBH28" s="110"/>
      <c r="PBI28" s="110"/>
      <c r="PBJ28" s="110"/>
      <c r="PBK28" s="110"/>
      <c r="PBL28" s="110"/>
      <c r="PBM28" s="110"/>
      <c r="PBN28" s="110"/>
      <c r="PBO28" s="110"/>
      <c r="PBP28" s="110"/>
      <c r="PBQ28" s="110"/>
      <c r="PBR28" s="110"/>
      <c r="PBS28" s="110"/>
      <c r="PBT28" s="110"/>
      <c r="PBU28" s="110"/>
      <c r="PBV28" s="110"/>
      <c r="PBW28" s="110"/>
      <c r="PBX28" s="110"/>
      <c r="PBY28" s="110"/>
      <c r="PBZ28" s="110"/>
      <c r="PCA28" s="110"/>
      <c r="PCB28" s="110"/>
      <c r="PCC28" s="110"/>
      <c r="PCD28" s="110"/>
      <c r="PCE28" s="110"/>
      <c r="PCF28" s="110"/>
      <c r="PCG28" s="110"/>
      <c r="PCH28" s="110"/>
      <c r="PCI28" s="110"/>
      <c r="PCJ28" s="110"/>
      <c r="PCK28" s="110"/>
      <c r="PCL28" s="110"/>
      <c r="PCM28" s="110"/>
      <c r="PCN28" s="110"/>
      <c r="PCO28" s="110"/>
      <c r="PCP28" s="110"/>
      <c r="PCQ28" s="110"/>
      <c r="PCR28" s="110"/>
      <c r="PCS28" s="110"/>
      <c r="PCT28" s="110"/>
      <c r="PCU28" s="110"/>
      <c r="PCV28" s="110"/>
      <c r="PCW28" s="110"/>
      <c r="PCX28" s="110"/>
      <c r="PCY28" s="110"/>
      <c r="PCZ28" s="110"/>
      <c r="PDA28" s="110"/>
      <c r="PDB28" s="110"/>
      <c r="PDC28" s="110"/>
      <c r="PDD28" s="110"/>
      <c r="PDE28" s="110"/>
      <c r="PDF28" s="110"/>
      <c r="PDG28" s="110"/>
      <c r="PDH28" s="110"/>
      <c r="PDI28" s="110"/>
      <c r="PDJ28" s="110"/>
      <c r="PDK28" s="110"/>
      <c r="PDL28" s="110"/>
      <c r="PDM28" s="110"/>
      <c r="PDN28" s="110"/>
      <c r="PDO28" s="110"/>
      <c r="PDP28" s="110"/>
      <c r="PDQ28" s="110"/>
      <c r="PDR28" s="110"/>
      <c r="PDS28" s="110"/>
      <c r="PDT28" s="110"/>
      <c r="PDU28" s="110"/>
      <c r="PDV28" s="110"/>
      <c r="PDW28" s="110"/>
      <c r="PDX28" s="110"/>
      <c r="PDY28" s="110"/>
      <c r="PDZ28" s="110"/>
      <c r="PEA28" s="110"/>
      <c r="PEB28" s="110"/>
      <c r="PEC28" s="110"/>
      <c r="PED28" s="110"/>
      <c r="PEE28" s="110"/>
      <c r="PEF28" s="110"/>
      <c r="PEG28" s="110"/>
      <c r="PEH28" s="110"/>
      <c r="PEI28" s="110"/>
      <c r="PEJ28" s="110"/>
      <c r="PEK28" s="110"/>
      <c r="PEL28" s="110"/>
      <c r="PEM28" s="110"/>
      <c r="PEN28" s="110"/>
      <c r="PEO28" s="110"/>
      <c r="PEP28" s="110"/>
      <c r="PEQ28" s="110"/>
      <c r="PER28" s="110"/>
      <c r="PES28" s="110"/>
      <c r="PET28" s="110"/>
      <c r="PEU28" s="110"/>
      <c r="PEV28" s="110"/>
      <c r="PEW28" s="110"/>
      <c r="PEX28" s="110"/>
      <c r="PEY28" s="110"/>
      <c r="PEZ28" s="110"/>
      <c r="PFA28" s="110"/>
      <c r="PFB28" s="110"/>
      <c r="PFC28" s="110"/>
      <c r="PFD28" s="110"/>
      <c r="PFE28" s="110"/>
      <c r="PFF28" s="110"/>
      <c r="PFG28" s="110"/>
      <c r="PFH28" s="110"/>
      <c r="PFI28" s="110"/>
      <c r="PFJ28" s="110"/>
      <c r="PFK28" s="110"/>
      <c r="PFL28" s="110"/>
      <c r="PFM28" s="110"/>
      <c r="PFN28" s="110"/>
      <c r="PFO28" s="110"/>
      <c r="PFP28" s="110"/>
      <c r="PFQ28" s="110"/>
      <c r="PFR28" s="110"/>
      <c r="PFS28" s="110"/>
      <c r="PFT28" s="110"/>
      <c r="PFU28" s="110"/>
      <c r="PFV28" s="110"/>
      <c r="PFW28" s="110"/>
      <c r="PFX28" s="110"/>
      <c r="PFY28" s="110"/>
      <c r="PFZ28" s="110"/>
      <c r="PGA28" s="110"/>
      <c r="PGB28" s="110"/>
      <c r="PGC28" s="110"/>
      <c r="PGD28" s="110"/>
      <c r="PGE28" s="110"/>
      <c r="PGF28" s="110"/>
      <c r="PGG28" s="110"/>
      <c r="PGH28" s="110"/>
      <c r="PGI28" s="110"/>
      <c r="PGJ28" s="110"/>
      <c r="PGK28" s="110"/>
      <c r="PGL28" s="110"/>
      <c r="PGM28" s="110"/>
      <c r="PGN28" s="110"/>
      <c r="PGO28" s="110"/>
      <c r="PGP28" s="110"/>
      <c r="PGQ28" s="110"/>
      <c r="PGR28" s="110"/>
      <c r="PGS28" s="110"/>
      <c r="PGT28" s="110"/>
      <c r="PGU28" s="110"/>
      <c r="PGV28" s="110"/>
      <c r="PGW28" s="110"/>
      <c r="PGX28" s="110"/>
      <c r="PGY28" s="110"/>
      <c r="PGZ28" s="110"/>
      <c r="PHA28" s="110"/>
      <c r="PHB28" s="110"/>
      <c r="PHC28" s="110"/>
      <c r="PHD28" s="110"/>
      <c r="PHE28" s="110"/>
      <c r="PHF28" s="110"/>
      <c r="PHG28" s="110"/>
      <c r="PHH28" s="110"/>
      <c r="PHI28" s="110"/>
      <c r="PHJ28" s="110"/>
      <c r="PHK28" s="110"/>
      <c r="PHL28" s="110"/>
      <c r="PHM28" s="110"/>
      <c r="PHN28" s="110"/>
      <c r="PHO28" s="110"/>
      <c r="PHP28" s="110"/>
      <c r="PHQ28" s="110"/>
      <c r="PHR28" s="110"/>
      <c r="PHS28" s="110"/>
      <c r="PHT28" s="110"/>
      <c r="PHU28" s="110"/>
      <c r="PHV28" s="110"/>
      <c r="PHW28" s="110"/>
      <c r="PHX28" s="110"/>
      <c r="PHY28" s="110"/>
      <c r="PHZ28" s="110"/>
      <c r="PIA28" s="110"/>
      <c r="PIB28" s="110"/>
      <c r="PIC28" s="110"/>
      <c r="PID28" s="110"/>
      <c r="PIE28" s="110"/>
      <c r="PIF28" s="110"/>
      <c r="PIG28" s="110"/>
      <c r="PIH28" s="110"/>
      <c r="PII28" s="110"/>
      <c r="PIJ28" s="110"/>
      <c r="PIK28" s="110"/>
      <c r="PIL28" s="110"/>
      <c r="PIM28" s="110"/>
      <c r="PIN28" s="110"/>
      <c r="PIO28" s="110"/>
      <c r="PIP28" s="110"/>
      <c r="PIQ28" s="110"/>
      <c r="PIR28" s="110"/>
      <c r="PIS28" s="110"/>
      <c r="PIT28" s="110"/>
      <c r="PIU28" s="110"/>
      <c r="PIV28" s="110"/>
      <c r="PIW28" s="110"/>
      <c r="PIX28" s="110"/>
      <c r="PIY28" s="110"/>
      <c r="PIZ28" s="110"/>
      <c r="PJA28" s="110"/>
      <c r="PJB28" s="110"/>
      <c r="PJC28" s="110"/>
      <c r="PJD28" s="110"/>
      <c r="PJE28" s="110"/>
      <c r="PJF28" s="110"/>
      <c r="PJG28" s="110"/>
      <c r="PJH28" s="110"/>
      <c r="PJI28" s="110"/>
      <c r="PJJ28" s="110"/>
      <c r="PJK28" s="110"/>
      <c r="PJL28" s="110"/>
      <c r="PJM28" s="110"/>
      <c r="PJN28" s="110"/>
      <c r="PJO28" s="110"/>
      <c r="PJP28" s="110"/>
      <c r="PJQ28" s="110"/>
      <c r="PJR28" s="110"/>
      <c r="PJS28" s="110"/>
      <c r="PJT28" s="110"/>
      <c r="PJU28" s="110"/>
      <c r="PJV28" s="110"/>
      <c r="PJW28" s="110"/>
      <c r="PJX28" s="110"/>
      <c r="PJY28" s="110"/>
      <c r="PJZ28" s="110"/>
      <c r="PKA28" s="110"/>
      <c r="PKB28" s="110"/>
      <c r="PKC28" s="110"/>
      <c r="PKD28" s="110"/>
      <c r="PKE28" s="110"/>
      <c r="PKF28" s="110"/>
      <c r="PKG28" s="110"/>
      <c r="PKH28" s="110"/>
      <c r="PKI28" s="110"/>
      <c r="PKJ28" s="110"/>
      <c r="PKK28" s="110"/>
      <c r="PKL28" s="110"/>
      <c r="PKM28" s="110"/>
      <c r="PKN28" s="110"/>
      <c r="PKO28" s="110"/>
      <c r="PKP28" s="110"/>
      <c r="PKQ28" s="110"/>
      <c r="PKR28" s="110"/>
      <c r="PKS28" s="110"/>
      <c r="PKT28" s="110"/>
      <c r="PKU28" s="110"/>
      <c r="PKV28" s="110"/>
      <c r="PKW28" s="110"/>
      <c r="PKX28" s="110"/>
      <c r="PKY28" s="110"/>
      <c r="PKZ28" s="110"/>
      <c r="PLA28" s="110"/>
      <c r="PLB28" s="110"/>
      <c r="PLC28" s="110"/>
      <c r="PLD28" s="110"/>
      <c r="PLE28" s="110"/>
      <c r="PLF28" s="110"/>
      <c r="PLG28" s="110"/>
      <c r="PLH28" s="110"/>
      <c r="PLI28" s="110"/>
      <c r="PLJ28" s="110"/>
      <c r="PLK28" s="110"/>
      <c r="PLL28" s="110"/>
      <c r="PLM28" s="110"/>
      <c r="PLN28" s="110"/>
      <c r="PLO28" s="110"/>
      <c r="PLP28" s="110"/>
      <c r="PLQ28" s="110"/>
      <c r="PLR28" s="110"/>
      <c r="PLS28" s="110"/>
      <c r="PLT28" s="110"/>
      <c r="PLU28" s="110"/>
      <c r="PLV28" s="110"/>
      <c r="PLW28" s="110"/>
      <c r="PLX28" s="110"/>
      <c r="PLY28" s="110"/>
      <c r="PLZ28" s="110"/>
      <c r="PMA28" s="110"/>
      <c r="PMB28" s="110"/>
      <c r="PMC28" s="110"/>
      <c r="PMD28" s="110"/>
      <c r="PME28" s="110"/>
      <c r="PMF28" s="110"/>
      <c r="PMG28" s="110"/>
      <c r="PMH28" s="110"/>
      <c r="PMI28" s="110"/>
      <c r="PMJ28" s="110"/>
      <c r="PMK28" s="110"/>
      <c r="PML28" s="110"/>
      <c r="PMM28" s="110"/>
      <c r="PMN28" s="110"/>
      <c r="PMO28" s="110"/>
      <c r="PMP28" s="110"/>
      <c r="PMQ28" s="110"/>
      <c r="PMR28" s="110"/>
      <c r="PMS28" s="110"/>
      <c r="PMT28" s="110"/>
      <c r="PMU28" s="110"/>
      <c r="PMV28" s="110"/>
      <c r="PMW28" s="110"/>
      <c r="PMX28" s="110"/>
      <c r="PMY28" s="110"/>
      <c r="PMZ28" s="110"/>
      <c r="PNA28" s="110"/>
      <c r="PNB28" s="110"/>
      <c r="PNC28" s="110"/>
      <c r="PND28" s="110"/>
      <c r="PNE28" s="110"/>
      <c r="PNF28" s="110"/>
      <c r="PNG28" s="110"/>
      <c r="PNH28" s="110"/>
      <c r="PNI28" s="110"/>
      <c r="PNJ28" s="110"/>
      <c r="PNK28" s="110"/>
      <c r="PNL28" s="110"/>
      <c r="PNM28" s="110"/>
      <c r="PNN28" s="110"/>
      <c r="PNO28" s="110"/>
      <c r="PNP28" s="110"/>
      <c r="PNQ28" s="110"/>
      <c r="PNR28" s="110"/>
      <c r="PNS28" s="110"/>
      <c r="PNT28" s="110"/>
      <c r="PNU28" s="110"/>
      <c r="PNV28" s="110"/>
      <c r="PNW28" s="110"/>
      <c r="PNX28" s="110"/>
      <c r="PNY28" s="110"/>
      <c r="PNZ28" s="110"/>
      <c r="POA28" s="110"/>
      <c r="POB28" s="110"/>
      <c r="POC28" s="110"/>
      <c r="POD28" s="110"/>
      <c r="POE28" s="110"/>
      <c r="POF28" s="110"/>
      <c r="POG28" s="110"/>
      <c r="POH28" s="110"/>
      <c r="POI28" s="110"/>
      <c r="POJ28" s="110"/>
      <c r="POK28" s="110"/>
      <c r="POL28" s="110"/>
      <c r="POM28" s="110"/>
      <c r="PON28" s="110"/>
      <c r="POO28" s="110"/>
      <c r="POP28" s="110"/>
      <c r="POQ28" s="110"/>
      <c r="POR28" s="110"/>
      <c r="POS28" s="110"/>
      <c r="POT28" s="110"/>
      <c r="POU28" s="110"/>
      <c r="POV28" s="110"/>
      <c r="POW28" s="110"/>
      <c r="POX28" s="110"/>
      <c r="POY28" s="110"/>
      <c r="POZ28" s="110"/>
      <c r="PPA28" s="110"/>
      <c r="PPB28" s="110"/>
      <c r="PPC28" s="110"/>
      <c r="PPD28" s="110"/>
      <c r="PPE28" s="110"/>
      <c r="PPF28" s="110"/>
      <c r="PPG28" s="110"/>
      <c r="PPH28" s="110"/>
      <c r="PPI28" s="110"/>
      <c r="PPJ28" s="110"/>
      <c r="PPK28" s="110"/>
      <c r="PPL28" s="110"/>
      <c r="PPM28" s="110"/>
      <c r="PPN28" s="110"/>
      <c r="PPO28" s="110"/>
      <c r="PPP28" s="110"/>
      <c r="PPQ28" s="110"/>
      <c r="PPR28" s="110"/>
      <c r="PPS28" s="110"/>
      <c r="PPT28" s="110"/>
      <c r="PPU28" s="110"/>
      <c r="PPV28" s="110"/>
      <c r="PPW28" s="110"/>
      <c r="PPX28" s="110"/>
      <c r="PPY28" s="110"/>
      <c r="PPZ28" s="110"/>
      <c r="PQA28" s="110"/>
      <c r="PQB28" s="110"/>
      <c r="PQC28" s="110"/>
      <c r="PQD28" s="110"/>
      <c r="PQE28" s="110"/>
      <c r="PQF28" s="110"/>
      <c r="PQG28" s="110"/>
      <c r="PQH28" s="110"/>
      <c r="PQI28" s="110"/>
      <c r="PQJ28" s="110"/>
      <c r="PQK28" s="110"/>
      <c r="PQL28" s="110"/>
      <c r="PQM28" s="110"/>
      <c r="PQN28" s="110"/>
      <c r="PQO28" s="110"/>
      <c r="PQP28" s="110"/>
      <c r="PQQ28" s="110"/>
      <c r="PQR28" s="110"/>
      <c r="PQS28" s="110"/>
      <c r="PQT28" s="110"/>
      <c r="PQU28" s="110"/>
      <c r="PQV28" s="110"/>
      <c r="PQW28" s="110"/>
      <c r="PQX28" s="110"/>
      <c r="PQY28" s="110"/>
      <c r="PQZ28" s="110"/>
      <c r="PRA28" s="110"/>
      <c r="PRB28" s="110"/>
      <c r="PRC28" s="110"/>
      <c r="PRD28" s="110"/>
      <c r="PRE28" s="110"/>
      <c r="PRF28" s="110"/>
      <c r="PRG28" s="110"/>
      <c r="PRH28" s="110"/>
      <c r="PRI28" s="110"/>
      <c r="PRJ28" s="110"/>
      <c r="PRK28" s="110"/>
      <c r="PRL28" s="110"/>
      <c r="PRM28" s="110"/>
      <c r="PRN28" s="110"/>
      <c r="PRO28" s="110"/>
      <c r="PRP28" s="110"/>
      <c r="PRQ28" s="110"/>
      <c r="PRR28" s="110"/>
      <c r="PRS28" s="110"/>
      <c r="PRT28" s="110"/>
      <c r="PRU28" s="110"/>
      <c r="PRV28" s="110"/>
      <c r="PRW28" s="110"/>
      <c r="PRX28" s="110"/>
      <c r="PRY28" s="110"/>
      <c r="PRZ28" s="110"/>
      <c r="PSA28" s="110"/>
      <c r="PSB28" s="110"/>
      <c r="PSC28" s="110"/>
      <c r="PSD28" s="110"/>
      <c r="PSE28" s="110"/>
      <c r="PSF28" s="110"/>
      <c r="PSG28" s="110"/>
      <c r="PSH28" s="110"/>
      <c r="PSI28" s="110"/>
      <c r="PSJ28" s="110"/>
      <c r="PSK28" s="110"/>
      <c r="PSL28" s="110"/>
      <c r="PSM28" s="110"/>
      <c r="PSN28" s="110"/>
      <c r="PSO28" s="110"/>
      <c r="PSP28" s="110"/>
      <c r="PSQ28" s="110"/>
      <c r="PSR28" s="110"/>
      <c r="PSS28" s="110"/>
      <c r="PST28" s="110"/>
      <c r="PSU28" s="110"/>
      <c r="PSV28" s="110"/>
      <c r="PSW28" s="110"/>
      <c r="PSX28" s="110"/>
      <c r="PSY28" s="110"/>
      <c r="PSZ28" s="110"/>
      <c r="PTA28" s="110"/>
      <c r="PTB28" s="110"/>
      <c r="PTC28" s="110"/>
      <c r="PTD28" s="110"/>
      <c r="PTE28" s="110"/>
      <c r="PTF28" s="110"/>
      <c r="PTG28" s="110"/>
      <c r="PTH28" s="110"/>
      <c r="PTI28" s="110"/>
      <c r="PTJ28" s="110"/>
      <c r="PTK28" s="110"/>
      <c r="PTL28" s="110"/>
      <c r="PTM28" s="110"/>
      <c r="PTN28" s="110"/>
      <c r="PTO28" s="110"/>
      <c r="PTP28" s="110"/>
      <c r="PTQ28" s="110"/>
      <c r="PTR28" s="110"/>
      <c r="PTS28" s="110"/>
      <c r="PTT28" s="110"/>
      <c r="PTU28" s="110"/>
      <c r="PTV28" s="110"/>
      <c r="PTW28" s="110"/>
      <c r="PTX28" s="110"/>
      <c r="PTY28" s="110"/>
      <c r="PTZ28" s="110"/>
      <c r="PUA28" s="110"/>
      <c r="PUB28" s="110"/>
      <c r="PUC28" s="110"/>
      <c r="PUD28" s="110"/>
      <c r="PUE28" s="110"/>
      <c r="PUF28" s="110"/>
      <c r="PUG28" s="110"/>
      <c r="PUH28" s="110"/>
      <c r="PUI28" s="110"/>
      <c r="PUJ28" s="110"/>
      <c r="PUK28" s="110"/>
      <c r="PUL28" s="110"/>
      <c r="PUM28" s="110"/>
      <c r="PUN28" s="110"/>
      <c r="PUO28" s="110"/>
      <c r="PUP28" s="110"/>
      <c r="PUQ28" s="110"/>
      <c r="PUR28" s="110"/>
      <c r="PUS28" s="110"/>
      <c r="PUT28" s="110"/>
      <c r="PUU28" s="110"/>
      <c r="PUV28" s="110"/>
      <c r="PUW28" s="110"/>
      <c r="PUX28" s="110"/>
      <c r="PUY28" s="110"/>
      <c r="PUZ28" s="110"/>
      <c r="PVA28" s="110"/>
      <c r="PVB28" s="110"/>
      <c r="PVC28" s="110"/>
      <c r="PVD28" s="110"/>
      <c r="PVE28" s="110"/>
      <c r="PVF28" s="110"/>
      <c r="PVG28" s="110"/>
      <c r="PVH28" s="110"/>
      <c r="PVI28" s="110"/>
      <c r="PVJ28" s="110"/>
      <c r="PVK28" s="110"/>
      <c r="PVL28" s="110"/>
      <c r="PVM28" s="110"/>
      <c r="PVN28" s="110"/>
      <c r="PVO28" s="110"/>
      <c r="PVP28" s="110"/>
      <c r="PVQ28" s="110"/>
      <c r="PVR28" s="110"/>
      <c r="PVS28" s="110"/>
      <c r="PVT28" s="110"/>
      <c r="PVU28" s="110"/>
      <c r="PVV28" s="110"/>
      <c r="PVW28" s="110"/>
      <c r="PVX28" s="110"/>
      <c r="PVY28" s="110"/>
      <c r="PVZ28" s="110"/>
      <c r="PWA28" s="110"/>
      <c r="PWB28" s="110"/>
      <c r="PWC28" s="110"/>
      <c r="PWD28" s="110"/>
      <c r="PWE28" s="110"/>
      <c r="PWF28" s="110"/>
      <c r="PWG28" s="110"/>
      <c r="PWH28" s="110"/>
      <c r="PWI28" s="110"/>
      <c r="PWJ28" s="110"/>
      <c r="PWK28" s="110"/>
      <c r="PWL28" s="110"/>
      <c r="PWM28" s="110"/>
      <c r="PWN28" s="110"/>
      <c r="PWO28" s="110"/>
      <c r="PWP28" s="110"/>
      <c r="PWQ28" s="110"/>
      <c r="PWR28" s="110"/>
      <c r="PWS28" s="110"/>
      <c r="PWT28" s="110"/>
      <c r="PWU28" s="110"/>
      <c r="PWV28" s="110"/>
      <c r="PWW28" s="110"/>
      <c r="PWX28" s="110"/>
      <c r="PWY28" s="110"/>
      <c r="PWZ28" s="110"/>
      <c r="PXA28" s="110"/>
      <c r="PXB28" s="110"/>
      <c r="PXC28" s="110"/>
      <c r="PXD28" s="110"/>
      <c r="PXE28" s="110"/>
      <c r="PXF28" s="110"/>
      <c r="PXG28" s="110"/>
      <c r="PXH28" s="110"/>
      <c r="PXI28" s="110"/>
      <c r="PXJ28" s="110"/>
      <c r="PXK28" s="110"/>
      <c r="PXL28" s="110"/>
      <c r="PXM28" s="110"/>
      <c r="PXN28" s="110"/>
      <c r="PXO28" s="110"/>
      <c r="PXP28" s="110"/>
      <c r="PXQ28" s="110"/>
      <c r="PXR28" s="110"/>
      <c r="PXS28" s="110"/>
      <c r="PXT28" s="110"/>
      <c r="PXU28" s="110"/>
      <c r="PXV28" s="110"/>
      <c r="PXW28" s="110"/>
      <c r="PXX28" s="110"/>
      <c r="PXY28" s="110"/>
      <c r="PXZ28" s="110"/>
      <c r="PYA28" s="110"/>
      <c r="PYB28" s="110"/>
      <c r="PYC28" s="110"/>
      <c r="PYD28" s="110"/>
      <c r="PYE28" s="110"/>
      <c r="PYF28" s="110"/>
      <c r="PYG28" s="110"/>
      <c r="PYH28" s="110"/>
      <c r="PYI28" s="110"/>
      <c r="PYJ28" s="110"/>
      <c r="PYK28" s="110"/>
      <c r="PYL28" s="110"/>
      <c r="PYM28" s="110"/>
      <c r="PYN28" s="110"/>
      <c r="PYO28" s="110"/>
      <c r="PYP28" s="110"/>
      <c r="PYQ28" s="110"/>
      <c r="PYR28" s="110"/>
      <c r="PYS28" s="110"/>
      <c r="PYT28" s="110"/>
      <c r="PYU28" s="110"/>
      <c r="PYV28" s="110"/>
      <c r="PYW28" s="110"/>
      <c r="PYX28" s="110"/>
      <c r="PYY28" s="110"/>
      <c r="PYZ28" s="110"/>
      <c r="PZA28" s="110"/>
      <c r="PZB28" s="110"/>
      <c r="PZC28" s="110"/>
      <c r="PZD28" s="110"/>
      <c r="PZE28" s="110"/>
      <c r="PZF28" s="110"/>
      <c r="PZG28" s="110"/>
      <c r="PZH28" s="110"/>
      <c r="PZI28" s="110"/>
      <c r="PZJ28" s="110"/>
      <c r="PZK28" s="110"/>
      <c r="PZL28" s="110"/>
      <c r="PZM28" s="110"/>
      <c r="PZN28" s="110"/>
      <c r="PZO28" s="110"/>
      <c r="PZP28" s="110"/>
      <c r="PZQ28" s="110"/>
      <c r="PZR28" s="110"/>
      <c r="PZS28" s="110"/>
      <c r="PZT28" s="110"/>
      <c r="PZU28" s="110"/>
      <c r="PZV28" s="110"/>
      <c r="PZW28" s="110"/>
      <c r="PZX28" s="110"/>
      <c r="PZY28" s="110"/>
      <c r="PZZ28" s="110"/>
      <c r="QAA28" s="110"/>
      <c r="QAB28" s="110"/>
      <c r="QAC28" s="110"/>
      <c r="QAD28" s="110"/>
      <c r="QAE28" s="110"/>
      <c r="QAF28" s="110"/>
      <c r="QAG28" s="110"/>
      <c r="QAH28" s="110"/>
      <c r="QAI28" s="110"/>
      <c r="QAJ28" s="110"/>
      <c r="QAK28" s="110"/>
      <c r="QAL28" s="110"/>
      <c r="QAM28" s="110"/>
      <c r="QAN28" s="110"/>
      <c r="QAO28" s="110"/>
      <c r="QAP28" s="110"/>
      <c r="QAQ28" s="110"/>
      <c r="QAR28" s="110"/>
      <c r="QAS28" s="110"/>
      <c r="QAT28" s="110"/>
      <c r="QAU28" s="110"/>
      <c r="QAV28" s="110"/>
      <c r="QAW28" s="110"/>
      <c r="QAX28" s="110"/>
      <c r="QAY28" s="110"/>
      <c r="QAZ28" s="110"/>
      <c r="QBA28" s="110"/>
      <c r="QBB28" s="110"/>
      <c r="QBC28" s="110"/>
      <c r="QBD28" s="110"/>
      <c r="QBE28" s="110"/>
      <c r="QBF28" s="110"/>
      <c r="QBG28" s="110"/>
      <c r="QBH28" s="110"/>
      <c r="QBI28" s="110"/>
      <c r="QBJ28" s="110"/>
      <c r="QBK28" s="110"/>
      <c r="QBL28" s="110"/>
      <c r="QBM28" s="110"/>
      <c r="QBN28" s="110"/>
      <c r="QBO28" s="110"/>
      <c r="QBP28" s="110"/>
      <c r="QBQ28" s="110"/>
      <c r="QBR28" s="110"/>
      <c r="QBS28" s="110"/>
      <c r="QBT28" s="110"/>
      <c r="QBU28" s="110"/>
      <c r="QBV28" s="110"/>
      <c r="QBW28" s="110"/>
      <c r="QBX28" s="110"/>
      <c r="QBY28" s="110"/>
      <c r="QBZ28" s="110"/>
      <c r="QCA28" s="110"/>
      <c r="QCB28" s="110"/>
      <c r="QCC28" s="110"/>
      <c r="QCD28" s="110"/>
      <c r="QCE28" s="110"/>
      <c r="QCF28" s="110"/>
      <c r="QCG28" s="110"/>
      <c r="QCH28" s="110"/>
      <c r="QCI28" s="110"/>
      <c r="QCJ28" s="110"/>
      <c r="QCK28" s="110"/>
      <c r="QCL28" s="110"/>
      <c r="QCM28" s="110"/>
      <c r="QCN28" s="110"/>
      <c r="QCO28" s="110"/>
      <c r="QCP28" s="110"/>
      <c r="QCQ28" s="110"/>
      <c r="QCR28" s="110"/>
      <c r="QCS28" s="110"/>
      <c r="QCT28" s="110"/>
      <c r="QCU28" s="110"/>
      <c r="QCV28" s="110"/>
      <c r="QCW28" s="110"/>
      <c r="QCX28" s="110"/>
      <c r="QCY28" s="110"/>
      <c r="QCZ28" s="110"/>
      <c r="QDA28" s="110"/>
      <c r="QDB28" s="110"/>
      <c r="QDC28" s="110"/>
      <c r="QDD28" s="110"/>
      <c r="QDE28" s="110"/>
      <c r="QDF28" s="110"/>
      <c r="QDG28" s="110"/>
      <c r="QDH28" s="110"/>
      <c r="QDI28" s="110"/>
      <c r="QDJ28" s="110"/>
      <c r="QDK28" s="110"/>
      <c r="QDL28" s="110"/>
      <c r="QDM28" s="110"/>
      <c r="QDN28" s="110"/>
      <c r="QDO28" s="110"/>
      <c r="QDP28" s="110"/>
      <c r="QDQ28" s="110"/>
      <c r="QDR28" s="110"/>
      <c r="QDS28" s="110"/>
      <c r="QDT28" s="110"/>
      <c r="QDU28" s="110"/>
      <c r="QDV28" s="110"/>
      <c r="QDW28" s="110"/>
      <c r="QDX28" s="110"/>
      <c r="QDY28" s="110"/>
      <c r="QDZ28" s="110"/>
      <c r="QEA28" s="110"/>
      <c r="QEB28" s="110"/>
      <c r="QEC28" s="110"/>
      <c r="QED28" s="110"/>
      <c r="QEE28" s="110"/>
      <c r="QEF28" s="110"/>
      <c r="QEG28" s="110"/>
      <c r="QEH28" s="110"/>
      <c r="QEI28" s="110"/>
      <c r="QEJ28" s="110"/>
      <c r="QEK28" s="110"/>
      <c r="QEL28" s="110"/>
      <c r="QEM28" s="110"/>
      <c r="QEN28" s="110"/>
      <c r="QEO28" s="110"/>
      <c r="QEP28" s="110"/>
      <c r="QEQ28" s="110"/>
      <c r="QER28" s="110"/>
      <c r="QES28" s="110"/>
      <c r="QET28" s="110"/>
      <c r="QEU28" s="110"/>
      <c r="QEV28" s="110"/>
      <c r="QEW28" s="110"/>
      <c r="QEX28" s="110"/>
      <c r="QEY28" s="110"/>
      <c r="QEZ28" s="110"/>
      <c r="QFA28" s="110"/>
      <c r="QFB28" s="110"/>
      <c r="QFC28" s="110"/>
      <c r="QFD28" s="110"/>
      <c r="QFE28" s="110"/>
      <c r="QFF28" s="110"/>
      <c r="QFG28" s="110"/>
      <c r="QFH28" s="110"/>
      <c r="QFI28" s="110"/>
      <c r="QFJ28" s="110"/>
      <c r="QFK28" s="110"/>
      <c r="QFL28" s="110"/>
      <c r="QFM28" s="110"/>
      <c r="QFN28" s="110"/>
      <c r="QFO28" s="110"/>
      <c r="QFP28" s="110"/>
      <c r="QFQ28" s="110"/>
      <c r="QFR28" s="110"/>
      <c r="QFS28" s="110"/>
      <c r="QFT28" s="110"/>
      <c r="QFU28" s="110"/>
      <c r="QFV28" s="110"/>
      <c r="QFW28" s="110"/>
      <c r="QFX28" s="110"/>
      <c r="QFY28" s="110"/>
      <c r="QFZ28" s="110"/>
      <c r="QGA28" s="110"/>
      <c r="QGB28" s="110"/>
      <c r="QGC28" s="110"/>
      <c r="QGD28" s="110"/>
      <c r="QGE28" s="110"/>
      <c r="QGF28" s="110"/>
      <c r="QGG28" s="110"/>
      <c r="QGH28" s="110"/>
      <c r="QGI28" s="110"/>
      <c r="QGJ28" s="110"/>
      <c r="QGK28" s="110"/>
      <c r="QGL28" s="110"/>
      <c r="QGM28" s="110"/>
      <c r="QGN28" s="110"/>
      <c r="QGO28" s="110"/>
      <c r="QGP28" s="110"/>
      <c r="QGQ28" s="110"/>
      <c r="QGR28" s="110"/>
      <c r="QGS28" s="110"/>
      <c r="QGT28" s="110"/>
      <c r="QGU28" s="110"/>
      <c r="QGV28" s="110"/>
      <c r="QGW28" s="110"/>
      <c r="QGX28" s="110"/>
      <c r="QGY28" s="110"/>
      <c r="QGZ28" s="110"/>
      <c r="QHA28" s="110"/>
      <c r="QHB28" s="110"/>
      <c r="QHC28" s="110"/>
      <c r="QHD28" s="110"/>
      <c r="QHE28" s="110"/>
      <c r="QHF28" s="110"/>
      <c r="QHG28" s="110"/>
      <c r="QHH28" s="110"/>
      <c r="QHI28" s="110"/>
      <c r="QHJ28" s="110"/>
      <c r="QHK28" s="110"/>
      <c r="QHL28" s="110"/>
      <c r="QHM28" s="110"/>
      <c r="QHN28" s="110"/>
      <c r="QHO28" s="110"/>
      <c r="QHP28" s="110"/>
      <c r="QHQ28" s="110"/>
      <c r="QHR28" s="110"/>
      <c r="QHS28" s="110"/>
      <c r="QHT28" s="110"/>
      <c r="QHU28" s="110"/>
      <c r="QHV28" s="110"/>
      <c r="QHW28" s="110"/>
      <c r="QHX28" s="110"/>
      <c r="QHY28" s="110"/>
      <c r="QHZ28" s="110"/>
      <c r="QIA28" s="110"/>
      <c r="QIB28" s="110"/>
      <c r="QIC28" s="110"/>
      <c r="QID28" s="110"/>
      <c r="QIE28" s="110"/>
      <c r="QIF28" s="110"/>
      <c r="QIG28" s="110"/>
      <c r="QIH28" s="110"/>
      <c r="QII28" s="110"/>
      <c r="QIJ28" s="110"/>
      <c r="QIK28" s="110"/>
      <c r="QIL28" s="110"/>
      <c r="QIM28" s="110"/>
      <c r="QIN28" s="110"/>
      <c r="QIO28" s="110"/>
      <c r="QIP28" s="110"/>
      <c r="QIQ28" s="110"/>
      <c r="QIR28" s="110"/>
      <c r="QIS28" s="110"/>
      <c r="QIT28" s="110"/>
      <c r="QIU28" s="110"/>
      <c r="QIV28" s="110"/>
      <c r="QIW28" s="110"/>
      <c r="QIX28" s="110"/>
      <c r="QIY28" s="110"/>
      <c r="QIZ28" s="110"/>
      <c r="QJA28" s="110"/>
      <c r="QJB28" s="110"/>
      <c r="QJC28" s="110"/>
      <c r="QJD28" s="110"/>
      <c r="QJE28" s="110"/>
      <c r="QJF28" s="110"/>
      <c r="QJG28" s="110"/>
      <c r="QJH28" s="110"/>
      <c r="QJI28" s="110"/>
      <c r="QJJ28" s="110"/>
      <c r="QJK28" s="110"/>
      <c r="QJL28" s="110"/>
      <c r="QJM28" s="110"/>
      <c r="QJN28" s="110"/>
      <c r="QJO28" s="110"/>
      <c r="QJP28" s="110"/>
      <c r="QJQ28" s="110"/>
      <c r="QJR28" s="110"/>
      <c r="QJS28" s="110"/>
      <c r="QJT28" s="110"/>
      <c r="QJU28" s="110"/>
      <c r="QJV28" s="110"/>
      <c r="QJW28" s="110"/>
      <c r="QJX28" s="110"/>
      <c r="QJY28" s="110"/>
      <c r="QJZ28" s="110"/>
      <c r="QKA28" s="110"/>
      <c r="QKB28" s="110"/>
      <c r="QKC28" s="110"/>
      <c r="QKD28" s="110"/>
      <c r="QKE28" s="110"/>
      <c r="QKF28" s="110"/>
      <c r="QKG28" s="110"/>
      <c r="QKH28" s="110"/>
      <c r="QKI28" s="110"/>
      <c r="QKJ28" s="110"/>
      <c r="QKK28" s="110"/>
      <c r="QKL28" s="110"/>
      <c r="QKM28" s="110"/>
      <c r="QKN28" s="110"/>
      <c r="QKO28" s="110"/>
      <c r="QKP28" s="110"/>
      <c r="QKQ28" s="110"/>
      <c r="QKR28" s="110"/>
      <c r="QKS28" s="110"/>
      <c r="QKT28" s="110"/>
      <c r="QKU28" s="110"/>
      <c r="QKV28" s="110"/>
      <c r="QKW28" s="110"/>
      <c r="QKX28" s="110"/>
      <c r="QKY28" s="110"/>
      <c r="QKZ28" s="110"/>
      <c r="QLA28" s="110"/>
      <c r="QLB28" s="110"/>
      <c r="QLC28" s="110"/>
      <c r="QLD28" s="110"/>
      <c r="QLE28" s="110"/>
      <c r="QLF28" s="110"/>
      <c r="QLG28" s="110"/>
      <c r="QLH28" s="110"/>
      <c r="QLI28" s="110"/>
      <c r="QLJ28" s="110"/>
      <c r="QLK28" s="110"/>
      <c r="QLL28" s="110"/>
      <c r="QLM28" s="110"/>
      <c r="QLN28" s="110"/>
      <c r="QLO28" s="110"/>
      <c r="QLP28" s="110"/>
      <c r="QLQ28" s="110"/>
      <c r="QLR28" s="110"/>
      <c r="QLS28" s="110"/>
      <c r="QLT28" s="110"/>
      <c r="QLU28" s="110"/>
      <c r="QLV28" s="110"/>
      <c r="QLW28" s="110"/>
      <c r="QLX28" s="110"/>
      <c r="QLY28" s="110"/>
      <c r="QLZ28" s="110"/>
      <c r="QMA28" s="110"/>
      <c r="QMB28" s="110"/>
      <c r="QMC28" s="110"/>
      <c r="QMD28" s="110"/>
      <c r="QME28" s="110"/>
      <c r="QMF28" s="110"/>
      <c r="QMG28" s="110"/>
      <c r="QMH28" s="110"/>
      <c r="QMI28" s="110"/>
      <c r="QMJ28" s="110"/>
      <c r="QMK28" s="110"/>
      <c r="QML28" s="110"/>
      <c r="QMM28" s="110"/>
      <c r="QMN28" s="110"/>
      <c r="QMO28" s="110"/>
      <c r="QMP28" s="110"/>
      <c r="QMQ28" s="110"/>
      <c r="QMR28" s="110"/>
      <c r="QMS28" s="110"/>
      <c r="QMT28" s="110"/>
      <c r="QMU28" s="110"/>
      <c r="QMV28" s="110"/>
      <c r="QMW28" s="110"/>
      <c r="QMX28" s="110"/>
      <c r="QMY28" s="110"/>
      <c r="QMZ28" s="110"/>
      <c r="QNA28" s="110"/>
      <c r="QNB28" s="110"/>
      <c r="QNC28" s="110"/>
      <c r="QND28" s="110"/>
      <c r="QNE28" s="110"/>
      <c r="QNF28" s="110"/>
      <c r="QNG28" s="110"/>
      <c r="QNH28" s="110"/>
      <c r="QNI28" s="110"/>
      <c r="QNJ28" s="110"/>
      <c r="QNK28" s="110"/>
      <c r="QNL28" s="110"/>
      <c r="QNM28" s="110"/>
      <c r="QNN28" s="110"/>
      <c r="QNO28" s="110"/>
      <c r="QNP28" s="110"/>
      <c r="QNQ28" s="110"/>
      <c r="QNR28" s="110"/>
      <c r="QNS28" s="110"/>
      <c r="QNT28" s="110"/>
      <c r="QNU28" s="110"/>
      <c r="QNV28" s="110"/>
      <c r="QNW28" s="110"/>
      <c r="QNX28" s="110"/>
      <c r="QNY28" s="110"/>
      <c r="QNZ28" s="110"/>
      <c r="QOA28" s="110"/>
      <c r="QOB28" s="110"/>
      <c r="QOC28" s="110"/>
      <c r="QOD28" s="110"/>
      <c r="QOE28" s="110"/>
      <c r="QOF28" s="110"/>
      <c r="QOG28" s="110"/>
      <c r="QOH28" s="110"/>
      <c r="QOI28" s="110"/>
      <c r="QOJ28" s="110"/>
      <c r="QOK28" s="110"/>
      <c r="QOL28" s="110"/>
      <c r="QOM28" s="110"/>
      <c r="QON28" s="110"/>
      <c r="QOO28" s="110"/>
      <c r="QOP28" s="110"/>
      <c r="QOQ28" s="110"/>
      <c r="QOR28" s="110"/>
      <c r="QOS28" s="110"/>
      <c r="QOT28" s="110"/>
      <c r="QOU28" s="110"/>
      <c r="QOV28" s="110"/>
      <c r="QOW28" s="110"/>
      <c r="QOX28" s="110"/>
      <c r="QOY28" s="110"/>
      <c r="QOZ28" s="110"/>
      <c r="QPA28" s="110"/>
      <c r="QPB28" s="110"/>
      <c r="QPC28" s="110"/>
      <c r="QPD28" s="110"/>
      <c r="QPE28" s="110"/>
      <c r="QPF28" s="110"/>
      <c r="QPG28" s="110"/>
      <c r="QPH28" s="110"/>
      <c r="QPI28" s="110"/>
      <c r="QPJ28" s="110"/>
      <c r="QPK28" s="110"/>
      <c r="QPL28" s="110"/>
      <c r="QPM28" s="110"/>
      <c r="QPN28" s="110"/>
      <c r="QPO28" s="110"/>
      <c r="QPP28" s="110"/>
      <c r="QPQ28" s="110"/>
      <c r="QPR28" s="110"/>
      <c r="QPS28" s="110"/>
      <c r="QPT28" s="110"/>
      <c r="QPU28" s="110"/>
      <c r="QPV28" s="110"/>
      <c r="QPW28" s="110"/>
      <c r="QPX28" s="110"/>
      <c r="QPY28" s="110"/>
      <c r="QPZ28" s="110"/>
      <c r="QQA28" s="110"/>
      <c r="QQB28" s="110"/>
      <c r="QQC28" s="110"/>
      <c r="QQD28" s="110"/>
      <c r="QQE28" s="110"/>
      <c r="QQF28" s="110"/>
      <c r="QQG28" s="110"/>
      <c r="QQH28" s="110"/>
      <c r="QQI28" s="110"/>
      <c r="QQJ28" s="110"/>
      <c r="QQK28" s="110"/>
      <c r="QQL28" s="110"/>
      <c r="QQM28" s="110"/>
      <c r="QQN28" s="110"/>
      <c r="QQO28" s="110"/>
      <c r="QQP28" s="110"/>
      <c r="QQQ28" s="110"/>
      <c r="QQR28" s="110"/>
      <c r="QQS28" s="110"/>
      <c r="QQT28" s="110"/>
      <c r="QQU28" s="110"/>
      <c r="QQV28" s="110"/>
      <c r="QQW28" s="110"/>
      <c r="QQX28" s="110"/>
      <c r="QQY28" s="110"/>
      <c r="QQZ28" s="110"/>
      <c r="QRA28" s="110"/>
      <c r="QRB28" s="110"/>
      <c r="QRC28" s="110"/>
      <c r="QRD28" s="110"/>
      <c r="QRE28" s="110"/>
      <c r="QRF28" s="110"/>
      <c r="QRG28" s="110"/>
      <c r="QRH28" s="110"/>
      <c r="QRI28" s="110"/>
      <c r="QRJ28" s="110"/>
      <c r="QRK28" s="110"/>
      <c r="QRL28" s="110"/>
      <c r="QRM28" s="110"/>
      <c r="QRN28" s="110"/>
      <c r="QRO28" s="110"/>
      <c r="QRP28" s="110"/>
      <c r="QRQ28" s="110"/>
      <c r="QRR28" s="110"/>
      <c r="QRS28" s="110"/>
      <c r="QRT28" s="110"/>
      <c r="QRU28" s="110"/>
      <c r="QRV28" s="110"/>
      <c r="QRW28" s="110"/>
      <c r="QRX28" s="110"/>
      <c r="QRY28" s="110"/>
      <c r="QRZ28" s="110"/>
      <c r="QSA28" s="110"/>
      <c r="QSB28" s="110"/>
      <c r="QSC28" s="110"/>
      <c r="QSD28" s="110"/>
      <c r="QSE28" s="110"/>
      <c r="QSF28" s="110"/>
      <c r="QSG28" s="110"/>
      <c r="QSH28" s="110"/>
      <c r="QSI28" s="110"/>
      <c r="QSJ28" s="110"/>
      <c r="QSK28" s="110"/>
      <c r="QSL28" s="110"/>
      <c r="QSM28" s="110"/>
      <c r="QSN28" s="110"/>
      <c r="QSO28" s="110"/>
      <c r="QSP28" s="110"/>
      <c r="QSQ28" s="110"/>
      <c r="QSR28" s="110"/>
      <c r="QSS28" s="110"/>
      <c r="QST28" s="110"/>
      <c r="QSU28" s="110"/>
      <c r="QSV28" s="110"/>
      <c r="QSW28" s="110"/>
      <c r="QSX28" s="110"/>
      <c r="QSY28" s="110"/>
      <c r="QSZ28" s="110"/>
      <c r="QTA28" s="110"/>
      <c r="QTB28" s="110"/>
      <c r="QTC28" s="110"/>
      <c r="QTD28" s="110"/>
      <c r="QTE28" s="110"/>
      <c r="QTF28" s="110"/>
      <c r="QTG28" s="110"/>
      <c r="QTH28" s="110"/>
      <c r="QTI28" s="110"/>
      <c r="QTJ28" s="110"/>
      <c r="QTK28" s="110"/>
      <c r="QTL28" s="110"/>
      <c r="QTM28" s="110"/>
      <c r="QTN28" s="110"/>
      <c r="QTO28" s="110"/>
      <c r="QTP28" s="110"/>
      <c r="QTQ28" s="110"/>
      <c r="QTR28" s="110"/>
      <c r="QTS28" s="110"/>
      <c r="QTT28" s="110"/>
      <c r="QTU28" s="110"/>
      <c r="QTV28" s="110"/>
      <c r="QTW28" s="110"/>
      <c r="QTX28" s="110"/>
      <c r="QTY28" s="110"/>
      <c r="QTZ28" s="110"/>
      <c r="QUA28" s="110"/>
      <c r="QUB28" s="110"/>
      <c r="QUC28" s="110"/>
      <c r="QUD28" s="110"/>
      <c r="QUE28" s="110"/>
      <c r="QUF28" s="110"/>
      <c r="QUG28" s="110"/>
      <c r="QUH28" s="110"/>
      <c r="QUI28" s="110"/>
      <c r="QUJ28" s="110"/>
      <c r="QUK28" s="110"/>
      <c r="QUL28" s="110"/>
      <c r="QUM28" s="110"/>
      <c r="QUN28" s="110"/>
      <c r="QUO28" s="110"/>
      <c r="QUP28" s="110"/>
      <c r="QUQ28" s="110"/>
      <c r="QUR28" s="110"/>
      <c r="QUS28" s="110"/>
      <c r="QUT28" s="110"/>
      <c r="QUU28" s="110"/>
      <c r="QUV28" s="110"/>
      <c r="QUW28" s="110"/>
      <c r="QUX28" s="110"/>
      <c r="QUY28" s="110"/>
      <c r="QUZ28" s="110"/>
      <c r="QVA28" s="110"/>
      <c r="QVB28" s="110"/>
      <c r="QVC28" s="110"/>
      <c r="QVD28" s="110"/>
      <c r="QVE28" s="110"/>
      <c r="QVF28" s="110"/>
      <c r="QVG28" s="110"/>
      <c r="QVH28" s="110"/>
      <c r="QVI28" s="110"/>
      <c r="QVJ28" s="110"/>
      <c r="QVK28" s="110"/>
      <c r="QVL28" s="110"/>
      <c r="QVM28" s="110"/>
      <c r="QVN28" s="110"/>
      <c r="QVO28" s="110"/>
      <c r="QVP28" s="110"/>
      <c r="QVQ28" s="110"/>
      <c r="QVR28" s="110"/>
      <c r="QVS28" s="110"/>
      <c r="QVT28" s="110"/>
      <c r="QVU28" s="110"/>
      <c r="QVV28" s="110"/>
      <c r="QVW28" s="110"/>
      <c r="QVX28" s="110"/>
      <c r="QVY28" s="110"/>
      <c r="QVZ28" s="110"/>
      <c r="QWA28" s="110"/>
      <c r="QWB28" s="110"/>
      <c r="QWC28" s="110"/>
      <c r="QWD28" s="110"/>
      <c r="QWE28" s="110"/>
      <c r="QWF28" s="110"/>
      <c r="QWG28" s="110"/>
      <c r="QWH28" s="110"/>
      <c r="QWI28" s="110"/>
      <c r="QWJ28" s="110"/>
      <c r="QWK28" s="110"/>
      <c r="QWL28" s="110"/>
      <c r="QWM28" s="110"/>
      <c r="QWN28" s="110"/>
      <c r="QWO28" s="110"/>
      <c r="QWP28" s="110"/>
      <c r="QWQ28" s="110"/>
      <c r="QWR28" s="110"/>
      <c r="QWS28" s="110"/>
      <c r="QWT28" s="110"/>
      <c r="QWU28" s="110"/>
      <c r="QWV28" s="110"/>
      <c r="QWW28" s="110"/>
      <c r="QWX28" s="110"/>
      <c r="QWY28" s="110"/>
      <c r="QWZ28" s="110"/>
      <c r="QXA28" s="110"/>
      <c r="QXB28" s="110"/>
      <c r="QXC28" s="110"/>
      <c r="QXD28" s="110"/>
      <c r="QXE28" s="110"/>
      <c r="QXF28" s="110"/>
      <c r="QXG28" s="110"/>
      <c r="QXH28" s="110"/>
      <c r="QXI28" s="110"/>
      <c r="QXJ28" s="110"/>
      <c r="QXK28" s="110"/>
      <c r="QXL28" s="110"/>
      <c r="QXM28" s="110"/>
      <c r="QXN28" s="110"/>
      <c r="QXO28" s="110"/>
      <c r="QXP28" s="110"/>
      <c r="QXQ28" s="110"/>
      <c r="QXR28" s="110"/>
      <c r="QXS28" s="110"/>
      <c r="QXT28" s="110"/>
      <c r="QXU28" s="110"/>
      <c r="QXV28" s="110"/>
      <c r="QXW28" s="110"/>
      <c r="QXX28" s="110"/>
      <c r="QXY28" s="110"/>
      <c r="QXZ28" s="110"/>
      <c r="QYA28" s="110"/>
      <c r="QYB28" s="110"/>
      <c r="QYC28" s="110"/>
      <c r="QYD28" s="110"/>
      <c r="QYE28" s="110"/>
      <c r="QYF28" s="110"/>
      <c r="QYG28" s="110"/>
      <c r="QYH28" s="110"/>
      <c r="QYI28" s="110"/>
      <c r="QYJ28" s="110"/>
      <c r="QYK28" s="110"/>
      <c r="QYL28" s="110"/>
      <c r="QYM28" s="110"/>
      <c r="QYN28" s="110"/>
      <c r="QYO28" s="110"/>
      <c r="QYP28" s="110"/>
      <c r="QYQ28" s="110"/>
      <c r="QYR28" s="110"/>
      <c r="QYS28" s="110"/>
      <c r="QYT28" s="110"/>
      <c r="QYU28" s="110"/>
      <c r="QYV28" s="110"/>
      <c r="QYW28" s="110"/>
      <c r="QYX28" s="110"/>
      <c r="QYY28" s="110"/>
      <c r="QYZ28" s="110"/>
      <c r="QZA28" s="110"/>
      <c r="QZB28" s="110"/>
      <c r="QZC28" s="110"/>
      <c r="QZD28" s="110"/>
      <c r="QZE28" s="110"/>
      <c r="QZF28" s="110"/>
      <c r="QZG28" s="110"/>
      <c r="QZH28" s="110"/>
      <c r="QZI28" s="110"/>
      <c r="QZJ28" s="110"/>
      <c r="QZK28" s="110"/>
      <c r="QZL28" s="110"/>
      <c r="QZM28" s="110"/>
      <c r="QZN28" s="110"/>
      <c r="QZO28" s="110"/>
      <c r="QZP28" s="110"/>
      <c r="QZQ28" s="110"/>
      <c r="QZR28" s="110"/>
      <c r="QZS28" s="110"/>
      <c r="QZT28" s="110"/>
      <c r="QZU28" s="110"/>
      <c r="QZV28" s="110"/>
      <c r="QZW28" s="110"/>
      <c r="QZX28" s="110"/>
      <c r="QZY28" s="110"/>
      <c r="QZZ28" s="110"/>
      <c r="RAA28" s="110"/>
      <c r="RAB28" s="110"/>
      <c r="RAC28" s="110"/>
      <c r="RAD28" s="110"/>
      <c r="RAE28" s="110"/>
      <c r="RAF28" s="110"/>
      <c r="RAG28" s="110"/>
      <c r="RAH28" s="110"/>
      <c r="RAI28" s="110"/>
      <c r="RAJ28" s="110"/>
      <c r="RAK28" s="110"/>
      <c r="RAL28" s="110"/>
      <c r="RAM28" s="110"/>
      <c r="RAN28" s="110"/>
      <c r="RAO28" s="110"/>
      <c r="RAP28" s="110"/>
      <c r="RAQ28" s="110"/>
      <c r="RAR28" s="110"/>
      <c r="RAS28" s="110"/>
      <c r="RAT28" s="110"/>
      <c r="RAU28" s="110"/>
      <c r="RAV28" s="110"/>
      <c r="RAW28" s="110"/>
      <c r="RAX28" s="110"/>
      <c r="RAY28" s="110"/>
      <c r="RAZ28" s="110"/>
      <c r="RBA28" s="110"/>
      <c r="RBB28" s="110"/>
      <c r="RBC28" s="110"/>
      <c r="RBD28" s="110"/>
      <c r="RBE28" s="110"/>
      <c r="RBF28" s="110"/>
      <c r="RBG28" s="110"/>
      <c r="RBH28" s="110"/>
      <c r="RBI28" s="110"/>
      <c r="RBJ28" s="110"/>
      <c r="RBK28" s="110"/>
      <c r="RBL28" s="110"/>
      <c r="RBM28" s="110"/>
      <c r="RBN28" s="110"/>
      <c r="RBO28" s="110"/>
      <c r="RBP28" s="110"/>
      <c r="RBQ28" s="110"/>
      <c r="RBR28" s="110"/>
      <c r="RBS28" s="110"/>
      <c r="RBT28" s="110"/>
      <c r="RBU28" s="110"/>
      <c r="RBV28" s="110"/>
      <c r="RBW28" s="110"/>
      <c r="RBX28" s="110"/>
      <c r="RBY28" s="110"/>
      <c r="RBZ28" s="110"/>
      <c r="RCA28" s="110"/>
      <c r="RCB28" s="110"/>
      <c r="RCC28" s="110"/>
      <c r="RCD28" s="110"/>
      <c r="RCE28" s="110"/>
      <c r="RCF28" s="110"/>
      <c r="RCG28" s="110"/>
      <c r="RCH28" s="110"/>
      <c r="RCI28" s="110"/>
      <c r="RCJ28" s="110"/>
      <c r="RCK28" s="110"/>
      <c r="RCL28" s="110"/>
      <c r="RCM28" s="110"/>
      <c r="RCN28" s="110"/>
      <c r="RCO28" s="110"/>
      <c r="RCP28" s="110"/>
      <c r="RCQ28" s="110"/>
      <c r="RCR28" s="110"/>
      <c r="RCS28" s="110"/>
      <c r="RCT28" s="110"/>
      <c r="RCU28" s="110"/>
      <c r="RCV28" s="110"/>
      <c r="RCW28" s="110"/>
      <c r="RCX28" s="110"/>
      <c r="RCY28" s="110"/>
      <c r="RCZ28" s="110"/>
      <c r="RDA28" s="110"/>
      <c r="RDB28" s="110"/>
      <c r="RDC28" s="110"/>
      <c r="RDD28" s="110"/>
      <c r="RDE28" s="110"/>
      <c r="RDF28" s="110"/>
      <c r="RDG28" s="110"/>
      <c r="RDH28" s="110"/>
      <c r="RDI28" s="110"/>
      <c r="RDJ28" s="110"/>
      <c r="RDK28" s="110"/>
      <c r="RDL28" s="110"/>
      <c r="RDM28" s="110"/>
      <c r="RDN28" s="110"/>
      <c r="RDO28" s="110"/>
      <c r="RDP28" s="110"/>
      <c r="RDQ28" s="110"/>
      <c r="RDR28" s="110"/>
      <c r="RDS28" s="110"/>
      <c r="RDT28" s="110"/>
      <c r="RDU28" s="110"/>
      <c r="RDV28" s="110"/>
      <c r="RDW28" s="110"/>
      <c r="RDX28" s="110"/>
      <c r="RDY28" s="110"/>
      <c r="RDZ28" s="110"/>
      <c r="REA28" s="110"/>
      <c r="REB28" s="110"/>
      <c r="REC28" s="110"/>
      <c r="RED28" s="110"/>
      <c r="REE28" s="110"/>
      <c r="REF28" s="110"/>
      <c r="REG28" s="110"/>
      <c r="REH28" s="110"/>
      <c r="REI28" s="110"/>
      <c r="REJ28" s="110"/>
      <c r="REK28" s="110"/>
      <c r="REL28" s="110"/>
      <c r="REM28" s="110"/>
      <c r="REN28" s="110"/>
      <c r="REO28" s="110"/>
      <c r="REP28" s="110"/>
      <c r="REQ28" s="110"/>
      <c r="RER28" s="110"/>
      <c r="RES28" s="110"/>
      <c r="RET28" s="110"/>
      <c r="REU28" s="110"/>
      <c r="REV28" s="110"/>
      <c r="REW28" s="110"/>
      <c r="REX28" s="110"/>
      <c r="REY28" s="110"/>
      <c r="REZ28" s="110"/>
      <c r="RFA28" s="110"/>
      <c r="RFB28" s="110"/>
      <c r="RFC28" s="110"/>
      <c r="RFD28" s="110"/>
      <c r="RFE28" s="110"/>
      <c r="RFF28" s="110"/>
      <c r="RFG28" s="110"/>
      <c r="RFH28" s="110"/>
      <c r="RFI28" s="110"/>
      <c r="RFJ28" s="110"/>
      <c r="RFK28" s="110"/>
      <c r="RFL28" s="110"/>
      <c r="RFM28" s="110"/>
      <c r="RFN28" s="110"/>
      <c r="RFO28" s="110"/>
      <c r="RFP28" s="110"/>
      <c r="RFQ28" s="110"/>
      <c r="RFR28" s="110"/>
      <c r="RFS28" s="110"/>
      <c r="RFT28" s="110"/>
      <c r="RFU28" s="110"/>
      <c r="RFV28" s="110"/>
      <c r="RFW28" s="110"/>
      <c r="RFX28" s="110"/>
      <c r="RFY28" s="110"/>
      <c r="RFZ28" s="110"/>
      <c r="RGA28" s="110"/>
      <c r="RGB28" s="110"/>
      <c r="RGC28" s="110"/>
      <c r="RGD28" s="110"/>
      <c r="RGE28" s="110"/>
      <c r="RGF28" s="110"/>
      <c r="RGG28" s="110"/>
      <c r="RGH28" s="110"/>
      <c r="RGI28" s="110"/>
      <c r="RGJ28" s="110"/>
      <c r="RGK28" s="110"/>
      <c r="RGL28" s="110"/>
      <c r="RGM28" s="110"/>
      <c r="RGN28" s="110"/>
      <c r="RGO28" s="110"/>
      <c r="RGP28" s="110"/>
      <c r="RGQ28" s="110"/>
      <c r="RGR28" s="110"/>
      <c r="RGS28" s="110"/>
      <c r="RGT28" s="110"/>
      <c r="RGU28" s="110"/>
      <c r="RGV28" s="110"/>
      <c r="RGW28" s="110"/>
      <c r="RGX28" s="110"/>
      <c r="RGY28" s="110"/>
      <c r="RGZ28" s="110"/>
      <c r="RHA28" s="110"/>
      <c r="RHB28" s="110"/>
      <c r="RHC28" s="110"/>
      <c r="RHD28" s="110"/>
      <c r="RHE28" s="110"/>
      <c r="RHF28" s="110"/>
      <c r="RHG28" s="110"/>
      <c r="RHH28" s="110"/>
      <c r="RHI28" s="110"/>
      <c r="RHJ28" s="110"/>
      <c r="RHK28" s="110"/>
      <c r="RHL28" s="110"/>
      <c r="RHM28" s="110"/>
      <c r="RHN28" s="110"/>
      <c r="RHO28" s="110"/>
      <c r="RHP28" s="110"/>
      <c r="RHQ28" s="110"/>
      <c r="RHR28" s="110"/>
      <c r="RHS28" s="110"/>
      <c r="RHT28" s="110"/>
      <c r="RHU28" s="110"/>
      <c r="RHV28" s="110"/>
      <c r="RHW28" s="110"/>
      <c r="RHX28" s="110"/>
      <c r="RHY28" s="110"/>
      <c r="RHZ28" s="110"/>
      <c r="RIA28" s="110"/>
      <c r="RIB28" s="110"/>
      <c r="RIC28" s="110"/>
      <c r="RID28" s="110"/>
      <c r="RIE28" s="110"/>
      <c r="RIF28" s="110"/>
      <c r="RIG28" s="110"/>
      <c r="RIH28" s="110"/>
      <c r="RII28" s="110"/>
      <c r="RIJ28" s="110"/>
      <c r="RIK28" s="110"/>
      <c r="RIL28" s="110"/>
      <c r="RIM28" s="110"/>
      <c r="RIN28" s="110"/>
      <c r="RIO28" s="110"/>
      <c r="RIP28" s="110"/>
      <c r="RIQ28" s="110"/>
      <c r="RIR28" s="110"/>
      <c r="RIS28" s="110"/>
      <c r="RIT28" s="110"/>
      <c r="RIU28" s="110"/>
      <c r="RIV28" s="110"/>
      <c r="RIW28" s="110"/>
      <c r="RIX28" s="110"/>
      <c r="RIY28" s="110"/>
      <c r="RIZ28" s="110"/>
      <c r="RJA28" s="110"/>
      <c r="RJB28" s="110"/>
      <c r="RJC28" s="110"/>
      <c r="RJD28" s="110"/>
      <c r="RJE28" s="110"/>
      <c r="RJF28" s="110"/>
      <c r="RJG28" s="110"/>
      <c r="RJH28" s="110"/>
      <c r="RJI28" s="110"/>
      <c r="RJJ28" s="110"/>
      <c r="RJK28" s="110"/>
      <c r="RJL28" s="110"/>
      <c r="RJM28" s="110"/>
      <c r="RJN28" s="110"/>
      <c r="RJO28" s="110"/>
      <c r="RJP28" s="110"/>
      <c r="RJQ28" s="110"/>
      <c r="RJR28" s="110"/>
      <c r="RJS28" s="110"/>
      <c r="RJT28" s="110"/>
      <c r="RJU28" s="110"/>
      <c r="RJV28" s="110"/>
      <c r="RJW28" s="110"/>
      <c r="RJX28" s="110"/>
      <c r="RJY28" s="110"/>
      <c r="RJZ28" s="110"/>
      <c r="RKA28" s="110"/>
      <c r="RKB28" s="110"/>
      <c r="RKC28" s="110"/>
      <c r="RKD28" s="110"/>
      <c r="RKE28" s="110"/>
      <c r="RKF28" s="110"/>
      <c r="RKG28" s="110"/>
      <c r="RKH28" s="110"/>
      <c r="RKI28" s="110"/>
      <c r="RKJ28" s="110"/>
      <c r="RKK28" s="110"/>
      <c r="RKL28" s="110"/>
      <c r="RKM28" s="110"/>
      <c r="RKN28" s="110"/>
      <c r="RKO28" s="110"/>
      <c r="RKP28" s="110"/>
      <c r="RKQ28" s="110"/>
      <c r="RKR28" s="110"/>
      <c r="RKS28" s="110"/>
      <c r="RKT28" s="110"/>
      <c r="RKU28" s="110"/>
      <c r="RKV28" s="110"/>
      <c r="RKW28" s="110"/>
      <c r="RKX28" s="110"/>
      <c r="RKY28" s="110"/>
      <c r="RKZ28" s="110"/>
      <c r="RLA28" s="110"/>
      <c r="RLB28" s="110"/>
      <c r="RLC28" s="110"/>
      <c r="RLD28" s="110"/>
      <c r="RLE28" s="110"/>
      <c r="RLF28" s="110"/>
      <c r="RLG28" s="110"/>
      <c r="RLH28" s="110"/>
      <c r="RLI28" s="110"/>
      <c r="RLJ28" s="110"/>
      <c r="RLK28" s="110"/>
      <c r="RLL28" s="110"/>
      <c r="RLM28" s="110"/>
      <c r="RLN28" s="110"/>
      <c r="RLO28" s="110"/>
      <c r="RLP28" s="110"/>
      <c r="RLQ28" s="110"/>
      <c r="RLR28" s="110"/>
      <c r="RLS28" s="110"/>
      <c r="RLT28" s="110"/>
      <c r="RLU28" s="110"/>
      <c r="RLV28" s="110"/>
      <c r="RLW28" s="110"/>
      <c r="RLX28" s="110"/>
      <c r="RLY28" s="110"/>
      <c r="RLZ28" s="110"/>
      <c r="RMA28" s="110"/>
      <c r="RMB28" s="110"/>
      <c r="RMC28" s="110"/>
      <c r="RMD28" s="110"/>
      <c r="RME28" s="110"/>
      <c r="RMF28" s="110"/>
      <c r="RMG28" s="110"/>
      <c r="RMH28" s="110"/>
      <c r="RMI28" s="110"/>
      <c r="RMJ28" s="110"/>
      <c r="RMK28" s="110"/>
      <c r="RML28" s="110"/>
      <c r="RMM28" s="110"/>
      <c r="RMN28" s="110"/>
      <c r="RMO28" s="110"/>
      <c r="RMP28" s="110"/>
      <c r="RMQ28" s="110"/>
      <c r="RMR28" s="110"/>
      <c r="RMS28" s="110"/>
      <c r="RMT28" s="110"/>
      <c r="RMU28" s="110"/>
      <c r="RMV28" s="110"/>
      <c r="RMW28" s="110"/>
      <c r="RMX28" s="110"/>
      <c r="RMY28" s="110"/>
      <c r="RMZ28" s="110"/>
      <c r="RNA28" s="110"/>
      <c r="RNB28" s="110"/>
      <c r="RNC28" s="110"/>
      <c r="RND28" s="110"/>
      <c r="RNE28" s="110"/>
      <c r="RNF28" s="110"/>
      <c r="RNG28" s="110"/>
      <c r="RNH28" s="110"/>
      <c r="RNI28" s="110"/>
      <c r="RNJ28" s="110"/>
      <c r="RNK28" s="110"/>
      <c r="RNL28" s="110"/>
      <c r="RNM28" s="110"/>
      <c r="RNN28" s="110"/>
      <c r="RNO28" s="110"/>
      <c r="RNP28" s="110"/>
      <c r="RNQ28" s="110"/>
      <c r="RNR28" s="110"/>
      <c r="RNS28" s="110"/>
      <c r="RNT28" s="110"/>
      <c r="RNU28" s="110"/>
      <c r="RNV28" s="110"/>
      <c r="RNW28" s="110"/>
      <c r="RNX28" s="110"/>
      <c r="RNY28" s="110"/>
      <c r="RNZ28" s="110"/>
      <c r="ROA28" s="110"/>
      <c r="ROB28" s="110"/>
      <c r="ROC28" s="110"/>
      <c r="ROD28" s="110"/>
      <c r="ROE28" s="110"/>
      <c r="ROF28" s="110"/>
      <c r="ROG28" s="110"/>
      <c r="ROH28" s="110"/>
      <c r="ROI28" s="110"/>
      <c r="ROJ28" s="110"/>
      <c r="ROK28" s="110"/>
      <c r="ROL28" s="110"/>
      <c r="ROM28" s="110"/>
      <c r="RON28" s="110"/>
      <c r="ROO28" s="110"/>
      <c r="ROP28" s="110"/>
      <c r="ROQ28" s="110"/>
      <c r="ROR28" s="110"/>
      <c r="ROS28" s="110"/>
      <c r="ROT28" s="110"/>
      <c r="ROU28" s="110"/>
      <c r="ROV28" s="110"/>
      <c r="ROW28" s="110"/>
      <c r="ROX28" s="110"/>
      <c r="ROY28" s="110"/>
      <c r="ROZ28" s="110"/>
      <c r="RPA28" s="110"/>
      <c r="RPB28" s="110"/>
      <c r="RPC28" s="110"/>
      <c r="RPD28" s="110"/>
      <c r="RPE28" s="110"/>
      <c r="RPF28" s="110"/>
      <c r="RPG28" s="110"/>
      <c r="RPH28" s="110"/>
      <c r="RPI28" s="110"/>
      <c r="RPJ28" s="110"/>
      <c r="RPK28" s="110"/>
      <c r="RPL28" s="110"/>
      <c r="RPM28" s="110"/>
      <c r="RPN28" s="110"/>
      <c r="RPO28" s="110"/>
      <c r="RPP28" s="110"/>
      <c r="RPQ28" s="110"/>
      <c r="RPR28" s="110"/>
      <c r="RPS28" s="110"/>
      <c r="RPT28" s="110"/>
      <c r="RPU28" s="110"/>
      <c r="RPV28" s="110"/>
      <c r="RPW28" s="110"/>
      <c r="RPX28" s="110"/>
      <c r="RPY28" s="110"/>
      <c r="RPZ28" s="110"/>
      <c r="RQA28" s="110"/>
      <c r="RQB28" s="110"/>
      <c r="RQC28" s="110"/>
      <c r="RQD28" s="110"/>
      <c r="RQE28" s="110"/>
      <c r="RQF28" s="110"/>
      <c r="RQG28" s="110"/>
      <c r="RQH28" s="110"/>
      <c r="RQI28" s="110"/>
      <c r="RQJ28" s="110"/>
      <c r="RQK28" s="110"/>
      <c r="RQL28" s="110"/>
      <c r="RQM28" s="110"/>
      <c r="RQN28" s="110"/>
      <c r="RQO28" s="110"/>
      <c r="RQP28" s="110"/>
      <c r="RQQ28" s="110"/>
      <c r="RQR28" s="110"/>
      <c r="RQS28" s="110"/>
      <c r="RQT28" s="110"/>
      <c r="RQU28" s="110"/>
      <c r="RQV28" s="110"/>
      <c r="RQW28" s="110"/>
      <c r="RQX28" s="110"/>
      <c r="RQY28" s="110"/>
      <c r="RQZ28" s="110"/>
      <c r="RRA28" s="110"/>
      <c r="RRB28" s="110"/>
      <c r="RRC28" s="110"/>
      <c r="RRD28" s="110"/>
      <c r="RRE28" s="110"/>
      <c r="RRF28" s="110"/>
      <c r="RRG28" s="110"/>
      <c r="RRH28" s="110"/>
      <c r="RRI28" s="110"/>
      <c r="RRJ28" s="110"/>
      <c r="RRK28" s="110"/>
      <c r="RRL28" s="110"/>
      <c r="RRM28" s="110"/>
      <c r="RRN28" s="110"/>
      <c r="RRO28" s="110"/>
      <c r="RRP28" s="110"/>
      <c r="RRQ28" s="110"/>
      <c r="RRR28" s="110"/>
      <c r="RRS28" s="110"/>
      <c r="RRT28" s="110"/>
      <c r="RRU28" s="110"/>
      <c r="RRV28" s="110"/>
      <c r="RRW28" s="110"/>
      <c r="RRX28" s="110"/>
      <c r="RRY28" s="110"/>
      <c r="RRZ28" s="110"/>
      <c r="RSA28" s="110"/>
      <c r="RSB28" s="110"/>
      <c r="RSC28" s="110"/>
      <c r="RSD28" s="110"/>
      <c r="RSE28" s="110"/>
      <c r="RSF28" s="110"/>
      <c r="RSG28" s="110"/>
      <c r="RSH28" s="110"/>
      <c r="RSI28" s="110"/>
      <c r="RSJ28" s="110"/>
      <c r="RSK28" s="110"/>
      <c r="RSL28" s="110"/>
      <c r="RSM28" s="110"/>
      <c r="RSN28" s="110"/>
      <c r="RSO28" s="110"/>
      <c r="RSP28" s="110"/>
      <c r="RSQ28" s="110"/>
      <c r="RSR28" s="110"/>
      <c r="RSS28" s="110"/>
      <c r="RST28" s="110"/>
      <c r="RSU28" s="110"/>
      <c r="RSV28" s="110"/>
      <c r="RSW28" s="110"/>
      <c r="RSX28" s="110"/>
      <c r="RSY28" s="110"/>
      <c r="RSZ28" s="110"/>
      <c r="RTA28" s="110"/>
      <c r="RTB28" s="110"/>
      <c r="RTC28" s="110"/>
      <c r="RTD28" s="110"/>
      <c r="RTE28" s="110"/>
      <c r="RTF28" s="110"/>
      <c r="RTG28" s="110"/>
      <c r="RTH28" s="110"/>
      <c r="RTI28" s="110"/>
      <c r="RTJ28" s="110"/>
      <c r="RTK28" s="110"/>
      <c r="RTL28" s="110"/>
      <c r="RTM28" s="110"/>
      <c r="RTN28" s="110"/>
      <c r="RTO28" s="110"/>
      <c r="RTP28" s="110"/>
      <c r="RTQ28" s="110"/>
      <c r="RTR28" s="110"/>
      <c r="RTS28" s="110"/>
      <c r="RTT28" s="110"/>
      <c r="RTU28" s="110"/>
      <c r="RTV28" s="110"/>
      <c r="RTW28" s="110"/>
      <c r="RTX28" s="110"/>
      <c r="RTY28" s="110"/>
      <c r="RTZ28" s="110"/>
      <c r="RUA28" s="110"/>
      <c r="RUB28" s="110"/>
      <c r="RUC28" s="110"/>
      <c r="RUD28" s="110"/>
      <c r="RUE28" s="110"/>
      <c r="RUF28" s="110"/>
      <c r="RUG28" s="110"/>
      <c r="RUH28" s="110"/>
      <c r="RUI28" s="110"/>
      <c r="RUJ28" s="110"/>
      <c r="RUK28" s="110"/>
      <c r="RUL28" s="110"/>
      <c r="RUM28" s="110"/>
      <c r="RUN28" s="110"/>
      <c r="RUO28" s="110"/>
      <c r="RUP28" s="110"/>
      <c r="RUQ28" s="110"/>
      <c r="RUR28" s="110"/>
      <c r="RUS28" s="110"/>
      <c r="RUT28" s="110"/>
      <c r="RUU28" s="110"/>
      <c r="RUV28" s="110"/>
      <c r="RUW28" s="110"/>
      <c r="RUX28" s="110"/>
      <c r="RUY28" s="110"/>
      <c r="RUZ28" s="110"/>
      <c r="RVA28" s="110"/>
      <c r="RVB28" s="110"/>
      <c r="RVC28" s="110"/>
      <c r="RVD28" s="110"/>
      <c r="RVE28" s="110"/>
      <c r="RVF28" s="110"/>
      <c r="RVG28" s="110"/>
      <c r="RVH28" s="110"/>
      <c r="RVI28" s="110"/>
      <c r="RVJ28" s="110"/>
      <c r="RVK28" s="110"/>
      <c r="RVL28" s="110"/>
      <c r="RVM28" s="110"/>
      <c r="RVN28" s="110"/>
      <c r="RVO28" s="110"/>
      <c r="RVP28" s="110"/>
      <c r="RVQ28" s="110"/>
      <c r="RVR28" s="110"/>
      <c r="RVS28" s="110"/>
      <c r="RVT28" s="110"/>
      <c r="RVU28" s="110"/>
      <c r="RVV28" s="110"/>
      <c r="RVW28" s="110"/>
      <c r="RVX28" s="110"/>
      <c r="RVY28" s="110"/>
      <c r="RVZ28" s="110"/>
      <c r="RWA28" s="110"/>
      <c r="RWB28" s="110"/>
      <c r="RWC28" s="110"/>
      <c r="RWD28" s="110"/>
      <c r="RWE28" s="110"/>
      <c r="RWF28" s="110"/>
      <c r="RWG28" s="110"/>
      <c r="RWH28" s="110"/>
      <c r="RWI28" s="110"/>
      <c r="RWJ28" s="110"/>
      <c r="RWK28" s="110"/>
      <c r="RWL28" s="110"/>
      <c r="RWM28" s="110"/>
      <c r="RWN28" s="110"/>
      <c r="RWO28" s="110"/>
      <c r="RWP28" s="110"/>
      <c r="RWQ28" s="110"/>
      <c r="RWR28" s="110"/>
      <c r="RWS28" s="110"/>
      <c r="RWT28" s="110"/>
      <c r="RWU28" s="110"/>
      <c r="RWV28" s="110"/>
      <c r="RWW28" s="110"/>
      <c r="RWX28" s="110"/>
      <c r="RWY28" s="110"/>
      <c r="RWZ28" s="110"/>
      <c r="RXA28" s="110"/>
      <c r="RXB28" s="110"/>
      <c r="RXC28" s="110"/>
      <c r="RXD28" s="110"/>
      <c r="RXE28" s="110"/>
      <c r="RXF28" s="110"/>
      <c r="RXG28" s="110"/>
      <c r="RXH28" s="110"/>
      <c r="RXI28" s="110"/>
      <c r="RXJ28" s="110"/>
      <c r="RXK28" s="110"/>
      <c r="RXL28" s="110"/>
      <c r="RXM28" s="110"/>
      <c r="RXN28" s="110"/>
      <c r="RXO28" s="110"/>
      <c r="RXP28" s="110"/>
      <c r="RXQ28" s="110"/>
      <c r="RXR28" s="110"/>
      <c r="RXS28" s="110"/>
      <c r="RXT28" s="110"/>
      <c r="RXU28" s="110"/>
      <c r="RXV28" s="110"/>
      <c r="RXW28" s="110"/>
      <c r="RXX28" s="110"/>
      <c r="RXY28" s="110"/>
      <c r="RXZ28" s="110"/>
      <c r="RYA28" s="110"/>
      <c r="RYB28" s="110"/>
      <c r="RYC28" s="110"/>
      <c r="RYD28" s="110"/>
      <c r="RYE28" s="110"/>
      <c r="RYF28" s="110"/>
      <c r="RYG28" s="110"/>
      <c r="RYH28" s="110"/>
      <c r="RYI28" s="110"/>
      <c r="RYJ28" s="110"/>
      <c r="RYK28" s="110"/>
      <c r="RYL28" s="110"/>
      <c r="RYM28" s="110"/>
      <c r="RYN28" s="110"/>
      <c r="RYO28" s="110"/>
      <c r="RYP28" s="110"/>
      <c r="RYQ28" s="110"/>
      <c r="RYR28" s="110"/>
      <c r="RYS28" s="110"/>
      <c r="RYT28" s="110"/>
      <c r="RYU28" s="110"/>
      <c r="RYV28" s="110"/>
      <c r="RYW28" s="110"/>
      <c r="RYX28" s="110"/>
      <c r="RYY28" s="110"/>
      <c r="RYZ28" s="110"/>
      <c r="RZA28" s="110"/>
      <c r="RZB28" s="110"/>
      <c r="RZC28" s="110"/>
      <c r="RZD28" s="110"/>
      <c r="RZE28" s="110"/>
      <c r="RZF28" s="110"/>
      <c r="RZG28" s="110"/>
      <c r="RZH28" s="110"/>
      <c r="RZI28" s="110"/>
      <c r="RZJ28" s="110"/>
      <c r="RZK28" s="110"/>
      <c r="RZL28" s="110"/>
      <c r="RZM28" s="110"/>
      <c r="RZN28" s="110"/>
      <c r="RZO28" s="110"/>
      <c r="RZP28" s="110"/>
      <c r="RZQ28" s="110"/>
      <c r="RZR28" s="110"/>
      <c r="RZS28" s="110"/>
      <c r="RZT28" s="110"/>
      <c r="RZU28" s="110"/>
      <c r="RZV28" s="110"/>
      <c r="RZW28" s="110"/>
      <c r="RZX28" s="110"/>
      <c r="RZY28" s="110"/>
      <c r="RZZ28" s="110"/>
      <c r="SAA28" s="110"/>
      <c r="SAB28" s="110"/>
      <c r="SAC28" s="110"/>
      <c r="SAD28" s="110"/>
      <c r="SAE28" s="110"/>
      <c r="SAF28" s="110"/>
      <c r="SAG28" s="110"/>
      <c r="SAH28" s="110"/>
      <c r="SAI28" s="110"/>
      <c r="SAJ28" s="110"/>
      <c r="SAK28" s="110"/>
      <c r="SAL28" s="110"/>
      <c r="SAM28" s="110"/>
      <c r="SAN28" s="110"/>
      <c r="SAO28" s="110"/>
      <c r="SAP28" s="110"/>
      <c r="SAQ28" s="110"/>
      <c r="SAR28" s="110"/>
      <c r="SAS28" s="110"/>
      <c r="SAT28" s="110"/>
      <c r="SAU28" s="110"/>
      <c r="SAV28" s="110"/>
      <c r="SAW28" s="110"/>
      <c r="SAX28" s="110"/>
      <c r="SAY28" s="110"/>
      <c r="SAZ28" s="110"/>
      <c r="SBA28" s="110"/>
      <c r="SBB28" s="110"/>
      <c r="SBC28" s="110"/>
      <c r="SBD28" s="110"/>
      <c r="SBE28" s="110"/>
      <c r="SBF28" s="110"/>
      <c r="SBG28" s="110"/>
      <c r="SBH28" s="110"/>
      <c r="SBI28" s="110"/>
      <c r="SBJ28" s="110"/>
      <c r="SBK28" s="110"/>
      <c r="SBL28" s="110"/>
      <c r="SBM28" s="110"/>
      <c r="SBN28" s="110"/>
      <c r="SBO28" s="110"/>
      <c r="SBP28" s="110"/>
      <c r="SBQ28" s="110"/>
      <c r="SBR28" s="110"/>
      <c r="SBS28" s="110"/>
      <c r="SBT28" s="110"/>
      <c r="SBU28" s="110"/>
      <c r="SBV28" s="110"/>
      <c r="SBW28" s="110"/>
      <c r="SBX28" s="110"/>
      <c r="SBY28" s="110"/>
      <c r="SBZ28" s="110"/>
      <c r="SCA28" s="110"/>
      <c r="SCB28" s="110"/>
      <c r="SCC28" s="110"/>
      <c r="SCD28" s="110"/>
      <c r="SCE28" s="110"/>
      <c r="SCF28" s="110"/>
      <c r="SCG28" s="110"/>
      <c r="SCH28" s="110"/>
      <c r="SCI28" s="110"/>
      <c r="SCJ28" s="110"/>
      <c r="SCK28" s="110"/>
      <c r="SCL28" s="110"/>
      <c r="SCM28" s="110"/>
      <c r="SCN28" s="110"/>
      <c r="SCO28" s="110"/>
      <c r="SCP28" s="110"/>
      <c r="SCQ28" s="110"/>
      <c r="SCR28" s="110"/>
      <c r="SCS28" s="110"/>
      <c r="SCT28" s="110"/>
      <c r="SCU28" s="110"/>
      <c r="SCV28" s="110"/>
      <c r="SCW28" s="110"/>
      <c r="SCX28" s="110"/>
      <c r="SCY28" s="110"/>
      <c r="SCZ28" s="110"/>
      <c r="SDA28" s="110"/>
      <c r="SDB28" s="110"/>
      <c r="SDC28" s="110"/>
      <c r="SDD28" s="110"/>
      <c r="SDE28" s="110"/>
      <c r="SDF28" s="110"/>
      <c r="SDG28" s="110"/>
      <c r="SDH28" s="110"/>
      <c r="SDI28" s="110"/>
      <c r="SDJ28" s="110"/>
      <c r="SDK28" s="110"/>
      <c r="SDL28" s="110"/>
      <c r="SDM28" s="110"/>
      <c r="SDN28" s="110"/>
      <c r="SDO28" s="110"/>
      <c r="SDP28" s="110"/>
      <c r="SDQ28" s="110"/>
      <c r="SDR28" s="110"/>
      <c r="SDS28" s="110"/>
      <c r="SDT28" s="110"/>
      <c r="SDU28" s="110"/>
      <c r="SDV28" s="110"/>
      <c r="SDW28" s="110"/>
      <c r="SDX28" s="110"/>
      <c r="SDY28" s="110"/>
      <c r="SDZ28" s="110"/>
      <c r="SEA28" s="110"/>
      <c r="SEB28" s="110"/>
      <c r="SEC28" s="110"/>
      <c r="SED28" s="110"/>
      <c r="SEE28" s="110"/>
      <c r="SEF28" s="110"/>
      <c r="SEG28" s="110"/>
      <c r="SEH28" s="110"/>
      <c r="SEI28" s="110"/>
      <c r="SEJ28" s="110"/>
      <c r="SEK28" s="110"/>
      <c r="SEL28" s="110"/>
      <c r="SEM28" s="110"/>
      <c r="SEN28" s="110"/>
      <c r="SEO28" s="110"/>
      <c r="SEP28" s="110"/>
      <c r="SEQ28" s="110"/>
      <c r="SER28" s="110"/>
      <c r="SES28" s="110"/>
      <c r="SET28" s="110"/>
      <c r="SEU28" s="110"/>
      <c r="SEV28" s="110"/>
      <c r="SEW28" s="110"/>
      <c r="SEX28" s="110"/>
      <c r="SEY28" s="110"/>
      <c r="SEZ28" s="110"/>
      <c r="SFA28" s="110"/>
      <c r="SFB28" s="110"/>
      <c r="SFC28" s="110"/>
      <c r="SFD28" s="110"/>
      <c r="SFE28" s="110"/>
      <c r="SFF28" s="110"/>
      <c r="SFG28" s="110"/>
      <c r="SFH28" s="110"/>
      <c r="SFI28" s="110"/>
      <c r="SFJ28" s="110"/>
      <c r="SFK28" s="110"/>
      <c r="SFL28" s="110"/>
      <c r="SFM28" s="110"/>
      <c r="SFN28" s="110"/>
      <c r="SFO28" s="110"/>
      <c r="SFP28" s="110"/>
      <c r="SFQ28" s="110"/>
      <c r="SFR28" s="110"/>
      <c r="SFS28" s="110"/>
      <c r="SFT28" s="110"/>
      <c r="SFU28" s="110"/>
      <c r="SFV28" s="110"/>
      <c r="SFW28" s="110"/>
      <c r="SFX28" s="110"/>
      <c r="SFY28" s="110"/>
      <c r="SFZ28" s="110"/>
      <c r="SGA28" s="110"/>
      <c r="SGB28" s="110"/>
      <c r="SGC28" s="110"/>
      <c r="SGD28" s="110"/>
      <c r="SGE28" s="110"/>
      <c r="SGF28" s="110"/>
      <c r="SGG28" s="110"/>
      <c r="SGH28" s="110"/>
      <c r="SGI28" s="110"/>
      <c r="SGJ28" s="110"/>
      <c r="SGK28" s="110"/>
      <c r="SGL28" s="110"/>
      <c r="SGM28" s="110"/>
      <c r="SGN28" s="110"/>
      <c r="SGO28" s="110"/>
      <c r="SGP28" s="110"/>
      <c r="SGQ28" s="110"/>
      <c r="SGR28" s="110"/>
      <c r="SGS28" s="110"/>
      <c r="SGT28" s="110"/>
      <c r="SGU28" s="110"/>
      <c r="SGV28" s="110"/>
      <c r="SGW28" s="110"/>
      <c r="SGX28" s="110"/>
      <c r="SGY28" s="110"/>
      <c r="SGZ28" s="110"/>
      <c r="SHA28" s="110"/>
      <c r="SHB28" s="110"/>
      <c r="SHC28" s="110"/>
      <c r="SHD28" s="110"/>
      <c r="SHE28" s="110"/>
      <c r="SHF28" s="110"/>
      <c r="SHG28" s="110"/>
      <c r="SHH28" s="110"/>
      <c r="SHI28" s="110"/>
      <c r="SHJ28" s="110"/>
      <c r="SHK28" s="110"/>
      <c r="SHL28" s="110"/>
      <c r="SHM28" s="110"/>
      <c r="SHN28" s="110"/>
      <c r="SHO28" s="110"/>
      <c r="SHP28" s="110"/>
      <c r="SHQ28" s="110"/>
      <c r="SHR28" s="110"/>
      <c r="SHS28" s="110"/>
      <c r="SHT28" s="110"/>
      <c r="SHU28" s="110"/>
      <c r="SHV28" s="110"/>
      <c r="SHW28" s="110"/>
      <c r="SHX28" s="110"/>
      <c r="SHY28" s="110"/>
      <c r="SHZ28" s="110"/>
      <c r="SIA28" s="110"/>
      <c r="SIB28" s="110"/>
      <c r="SIC28" s="110"/>
      <c r="SID28" s="110"/>
      <c r="SIE28" s="110"/>
      <c r="SIF28" s="110"/>
      <c r="SIG28" s="110"/>
      <c r="SIH28" s="110"/>
      <c r="SII28" s="110"/>
      <c r="SIJ28" s="110"/>
      <c r="SIK28" s="110"/>
      <c r="SIL28" s="110"/>
      <c r="SIM28" s="110"/>
      <c r="SIN28" s="110"/>
      <c r="SIO28" s="110"/>
      <c r="SIP28" s="110"/>
      <c r="SIQ28" s="110"/>
      <c r="SIR28" s="110"/>
      <c r="SIS28" s="110"/>
      <c r="SIT28" s="110"/>
      <c r="SIU28" s="110"/>
      <c r="SIV28" s="110"/>
      <c r="SIW28" s="110"/>
      <c r="SIX28" s="110"/>
      <c r="SIY28" s="110"/>
      <c r="SIZ28" s="110"/>
      <c r="SJA28" s="110"/>
      <c r="SJB28" s="110"/>
      <c r="SJC28" s="110"/>
      <c r="SJD28" s="110"/>
      <c r="SJE28" s="110"/>
      <c r="SJF28" s="110"/>
      <c r="SJG28" s="110"/>
      <c r="SJH28" s="110"/>
      <c r="SJI28" s="110"/>
      <c r="SJJ28" s="110"/>
      <c r="SJK28" s="110"/>
      <c r="SJL28" s="110"/>
      <c r="SJM28" s="110"/>
      <c r="SJN28" s="110"/>
      <c r="SJO28" s="110"/>
      <c r="SJP28" s="110"/>
      <c r="SJQ28" s="110"/>
      <c r="SJR28" s="110"/>
      <c r="SJS28" s="110"/>
      <c r="SJT28" s="110"/>
      <c r="SJU28" s="110"/>
      <c r="SJV28" s="110"/>
      <c r="SJW28" s="110"/>
      <c r="SJX28" s="110"/>
      <c r="SJY28" s="110"/>
      <c r="SJZ28" s="110"/>
      <c r="SKA28" s="110"/>
      <c r="SKB28" s="110"/>
      <c r="SKC28" s="110"/>
      <c r="SKD28" s="110"/>
      <c r="SKE28" s="110"/>
      <c r="SKF28" s="110"/>
      <c r="SKG28" s="110"/>
      <c r="SKH28" s="110"/>
      <c r="SKI28" s="110"/>
      <c r="SKJ28" s="110"/>
      <c r="SKK28" s="110"/>
      <c r="SKL28" s="110"/>
      <c r="SKM28" s="110"/>
      <c r="SKN28" s="110"/>
      <c r="SKO28" s="110"/>
      <c r="SKP28" s="110"/>
      <c r="SKQ28" s="110"/>
      <c r="SKR28" s="110"/>
      <c r="SKS28" s="110"/>
      <c r="SKT28" s="110"/>
      <c r="SKU28" s="110"/>
      <c r="SKV28" s="110"/>
      <c r="SKW28" s="110"/>
      <c r="SKX28" s="110"/>
      <c r="SKY28" s="110"/>
      <c r="SKZ28" s="110"/>
      <c r="SLA28" s="110"/>
      <c r="SLB28" s="110"/>
      <c r="SLC28" s="110"/>
      <c r="SLD28" s="110"/>
      <c r="SLE28" s="110"/>
      <c r="SLF28" s="110"/>
      <c r="SLG28" s="110"/>
      <c r="SLH28" s="110"/>
      <c r="SLI28" s="110"/>
      <c r="SLJ28" s="110"/>
      <c r="SLK28" s="110"/>
      <c r="SLL28" s="110"/>
      <c r="SLM28" s="110"/>
      <c r="SLN28" s="110"/>
      <c r="SLO28" s="110"/>
      <c r="SLP28" s="110"/>
      <c r="SLQ28" s="110"/>
      <c r="SLR28" s="110"/>
      <c r="SLS28" s="110"/>
      <c r="SLT28" s="110"/>
      <c r="SLU28" s="110"/>
      <c r="SLV28" s="110"/>
      <c r="SLW28" s="110"/>
      <c r="SLX28" s="110"/>
      <c r="SLY28" s="110"/>
      <c r="SLZ28" s="110"/>
      <c r="SMA28" s="110"/>
      <c r="SMB28" s="110"/>
      <c r="SMC28" s="110"/>
      <c r="SMD28" s="110"/>
      <c r="SME28" s="110"/>
      <c r="SMF28" s="110"/>
      <c r="SMG28" s="110"/>
      <c r="SMH28" s="110"/>
      <c r="SMI28" s="110"/>
      <c r="SMJ28" s="110"/>
      <c r="SMK28" s="110"/>
      <c r="SML28" s="110"/>
      <c r="SMM28" s="110"/>
      <c r="SMN28" s="110"/>
      <c r="SMO28" s="110"/>
      <c r="SMP28" s="110"/>
      <c r="SMQ28" s="110"/>
      <c r="SMR28" s="110"/>
      <c r="SMS28" s="110"/>
      <c r="SMT28" s="110"/>
      <c r="SMU28" s="110"/>
      <c r="SMV28" s="110"/>
      <c r="SMW28" s="110"/>
      <c r="SMX28" s="110"/>
      <c r="SMY28" s="110"/>
      <c r="SMZ28" s="110"/>
      <c r="SNA28" s="110"/>
      <c r="SNB28" s="110"/>
      <c r="SNC28" s="110"/>
      <c r="SND28" s="110"/>
      <c r="SNE28" s="110"/>
      <c r="SNF28" s="110"/>
      <c r="SNG28" s="110"/>
      <c r="SNH28" s="110"/>
      <c r="SNI28" s="110"/>
      <c r="SNJ28" s="110"/>
      <c r="SNK28" s="110"/>
      <c r="SNL28" s="110"/>
      <c r="SNM28" s="110"/>
      <c r="SNN28" s="110"/>
      <c r="SNO28" s="110"/>
      <c r="SNP28" s="110"/>
      <c r="SNQ28" s="110"/>
      <c r="SNR28" s="110"/>
      <c r="SNS28" s="110"/>
      <c r="SNT28" s="110"/>
      <c r="SNU28" s="110"/>
      <c r="SNV28" s="110"/>
      <c r="SNW28" s="110"/>
      <c r="SNX28" s="110"/>
      <c r="SNY28" s="110"/>
      <c r="SNZ28" s="110"/>
      <c r="SOA28" s="110"/>
      <c r="SOB28" s="110"/>
      <c r="SOC28" s="110"/>
      <c r="SOD28" s="110"/>
      <c r="SOE28" s="110"/>
      <c r="SOF28" s="110"/>
      <c r="SOG28" s="110"/>
      <c r="SOH28" s="110"/>
      <c r="SOI28" s="110"/>
      <c r="SOJ28" s="110"/>
      <c r="SOK28" s="110"/>
      <c r="SOL28" s="110"/>
      <c r="SOM28" s="110"/>
      <c r="SON28" s="110"/>
      <c r="SOO28" s="110"/>
      <c r="SOP28" s="110"/>
      <c r="SOQ28" s="110"/>
      <c r="SOR28" s="110"/>
      <c r="SOS28" s="110"/>
      <c r="SOT28" s="110"/>
      <c r="SOU28" s="110"/>
      <c r="SOV28" s="110"/>
      <c r="SOW28" s="110"/>
      <c r="SOX28" s="110"/>
      <c r="SOY28" s="110"/>
      <c r="SOZ28" s="110"/>
      <c r="SPA28" s="110"/>
      <c r="SPB28" s="110"/>
      <c r="SPC28" s="110"/>
      <c r="SPD28" s="110"/>
      <c r="SPE28" s="110"/>
      <c r="SPF28" s="110"/>
      <c r="SPG28" s="110"/>
      <c r="SPH28" s="110"/>
      <c r="SPI28" s="110"/>
      <c r="SPJ28" s="110"/>
      <c r="SPK28" s="110"/>
      <c r="SPL28" s="110"/>
      <c r="SPM28" s="110"/>
      <c r="SPN28" s="110"/>
      <c r="SPO28" s="110"/>
      <c r="SPP28" s="110"/>
      <c r="SPQ28" s="110"/>
      <c r="SPR28" s="110"/>
      <c r="SPS28" s="110"/>
      <c r="SPT28" s="110"/>
      <c r="SPU28" s="110"/>
      <c r="SPV28" s="110"/>
      <c r="SPW28" s="110"/>
      <c r="SPX28" s="110"/>
      <c r="SPY28" s="110"/>
      <c r="SPZ28" s="110"/>
      <c r="SQA28" s="110"/>
      <c r="SQB28" s="110"/>
      <c r="SQC28" s="110"/>
      <c r="SQD28" s="110"/>
      <c r="SQE28" s="110"/>
      <c r="SQF28" s="110"/>
      <c r="SQG28" s="110"/>
      <c r="SQH28" s="110"/>
      <c r="SQI28" s="110"/>
      <c r="SQJ28" s="110"/>
      <c r="SQK28" s="110"/>
      <c r="SQL28" s="110"/>
      <c r="SQM28" s="110"/>
      <c r="SQN28" s="110"/>
      <c r="SQO28" s="110"/>
      <c r="SQP28" s="110"/>
      <c r="SQQ28" s="110"/>
      <c r="SQR28" s="110"/>
      <c r="SQS28" s="110"/>
      <c r="SQT28" s="110"/>
      <c r="SQU28" s="110"/>
      <c r="SQV28" s="110"/>
      <c r="SQW28" s="110"/>
      <c r="SQX28" s="110"/>
      <c r="SQY28" s="110"/>
      <c r="SQZ28" s="110"/>
      <c r="SRA28" s="110"/>
      <c r="SRB28" s="110"/>
      <c r="SRC28" s="110"/>
      <c r="SRD28" s="110"/>
      <c r="SRE28" s="110"/>
      <c r="SRF28" s="110"/>
      <c r="SRG28" s="110"/>
      <c r="SRH28" s="110"/>
      <c r="SRI28" s="110"/>
      <c r="SRJ28" s="110"/>
      <c r="SRK28" s="110"/>
      <c r="SRL28" s="110"/>
      <c r="SRM28" s="110"/>
      <c r="SRN28" s="110"/>
      <c r="SRO28" s="110"/>
      <c r="SRP28" s="110"/>
      <c r="SRQ28" s="110"/>
      <c r="SRR28" s="110"/>
      <c r="SRS28" s="110"/>
      <c r="SRT28" s="110"/>
      <c r="SRU28" s="110"/>
      <c r="SRV28" s="110"/>
      <c r="SRW28" s="110"/>
      <c r="SRX28" s="110"/>
      <c r="SRY28" s="110"/>
      <c r="SRZ28" s="110"/>
      <c r="SSA28" s="110"/>
      <c r="SSB28" s="110"/>
      <c r="SSC28" s="110"/>
      <c r="SSD28" s="110"/>
      <c r="SSE28" s="110"/>
      <c r="SSF28" s="110"/>
      <c r="SSG28" s="110"/>
      <c r="SSH28" s="110"/>
      <c r="SSI28" s="110"/>
      <c r="SSJ28" s="110"/>
      <c r="SSK28" s="110"/>
      <c r="SSL28" s="110"/>
      <c r="SSM28" s="110"/>
      <c r="SSN28" s="110"/>
      <c r="SSO28" s="110"/>
      <c r="SSP28" s="110"/>
      <c r="SSQ28" s="110"/>
      <c r="SSR28" s="110"/>
      <c r="SSS28" s="110"/>
      <c r="SST28" s="110"/>
      <c r="SSU28" s="110"/>
      <c r="SSV28" s="110"/>
      <c r="SSW28" s="110"/>
      <c r="SSX28" s="110"/>
      <c r="SSY28" s="110"/>
      <c r="SSZ28" s="110"/>
      <c r="STA28" s="110"/>
      <c r="STB28" s="110"/>
      <c r="STC28" s="110"/>
      <c r="STD28" s="110"/>
      <c r="STE28" s="110"/>
      <c r="STF28" s="110"/>
      <c r="STG28" s="110"/>
      <c r="STH28" s="110"/>
      <c r="STI28" s="110"/>
      <c r="STJ28" s="110"/>
      <c r="STK28" s="110"/>
      <c r="STL28" s="110"/>
      <c r="STM28" s="110"/>
      <c r="STN28" s="110"/>
      <c r="STO28" s="110"/>
      <c r="STP28" s="110"/>
      <c r="STQ28" s="110"/>
      <c r="STR28" s="110"/>
      <c r="STS28" s="110"/>
      <c r="STT28" s="110"/>
      <c r="STU28" s="110"/>
      <c r="STV28" s="110"/>
      <c r="STW28" s="110"/>
      <c r="STX28" s="110"/>
      <c r="STY28" s="110"/>
      <c r="STZ28" s="110"/>
      <c r="SUA28" s="110"/>
      <c r="SUB28" s="110"/>
      <c r="SUC28" s="110"/>
      <c r="SUD28" s="110"/>
      <c r="SUE28" s="110"/>
      <c r="SUF28" s="110"/>
      <c r="SUG28" s="110"/>
      <c r="SUH28" s="110"/>
      <c r="SUI28" s="110"/>
      <c r="SUJ28" s="110"/>
      <c r="SUK28" s="110"/>
      <c r="SUL28" s="110"/>
      <c r="SUM28" s="110"/>
      <c r="SUN28" s="110"/>
      <c r="SUO28" s="110"/>
      <c r="SUP28" s="110"/>
      <c r="SUQ28" s="110"/>
      <c r="SUR28" s="110"/>
      <c r="SUS28" s="110"/>
      <c r="SUT28" s="110"/>
      <c r="SUU28" s="110"/>
      <c r="SUV28" s="110"/>
      <c r="SUW28" s="110"/>
      <c r="SUX28" s="110"/>
      <c r="SUY28" s="110"/>
      <c r="SUZ28" s="110"/>
      <c r="SVA28" s="110"/>
      <c r="SVB28" s="110"/>
      <c r="SVC28" s="110"/>
      <c r="SVD28" s="110"/>
      <c r="SVE28" s="110"/>
      <c r="SVF28" s="110"/>
      <c r="SVG28" s="110"/>
      <c r="SVH28" s="110"/>
      <c r="SVI28" s="110"/>
      <c r="SVJ28" s="110"/>
      <c r="SVK28" s="110"/>
      <c r="SVL28" s="110"/>
      <c r="SVM28" s="110"/>
      <c r="SVN28" s="110"/>
      <c r="SVO28" s="110"/>
      <c r="SVP28" s="110"/>
      <c r="SVQ28" s="110"/>
      <c r="SVR28" s="110"/>
      <c r="SVS28" s="110"/>
      <c r="SVT28" s="110"/>
      <c r="SVU28" s="110"/>
      <c r="SVV28" s="110"/>
      <c r="SVW28" s="110"/>
      <c r="SVX28" s="110"/>
      <c r="SVY28" s="110"/>
      <c r="SVZ28" s="110"/>
      <c r="SWA28" s="110"/>
      <c r="SWB28" s="110"/>
      <c r="SWC28" s="110"/>
      <c r="SWD28" s="110"/>
      <c r="SWE28" s="110"/>
      <c r="SWF28" s="110"/>
      <c r="SWG28" s="110"/>
      <c r="SWH28" s="110"/>
      <c r="SWI28" s="110"/>
      <c r="SWJ28" s="110"/>
      <c r="SWK28" s="110"/>
      <c r="SWL28" s="110"/>
      <c r="SWM28" s="110"/>
      <c r="SWN28" s="110"/>
      <c r="SWO28" s="110"/>
      <c r="SWP28" s="110"/>
      <c r="SWQ28" s="110"/>
      <c r="SWR28" s="110"/>
      <c r="SWS28" s="110"/>
      <c r="SWT28" s="110"/>
      <c r="SWU28" s="110"/>
      <c r="SWV28" s="110"/>
      <c r="SWW28" s="110"/>
      <c r="SWX28" s="110"/>
      <c r="SWY28" s="110"/>
      <c r="SWZ28" s="110"/>
      <c r="SXA28" s="110"/>
      <c r="SXB28" s="110"/>
      <c r="SXC28" s="110"/>
      <c r="SXD28" s="110"/>
      <c r="SXE28" s="110"/>
      <c r="SXF28" s="110"/>
      <c r="SXG28" s="110"/>
      <c r="SXH28" s="110"/>
      <c r="SXI28" s="110"/>
      <c r="SXJ28" s="110"/>
      <c r="SXK28" s="110"/>
      <c r="SXL28" s="110"/>
      <c r="SXM28" s="110"/>
      <c r="SXN28" s="110"/>
      <c r="SXO28" s="110"/>
      <c r="SXP28" s="110"/>
      <c r="SXQ28" s="110"/>
      <c r="SXR28" s="110"/>
      <c r="SXS28" s="110"/>
      <c r="SXT28" s="110"/>
      <c r="SXU28" s="110"/>
      <c r="SXV28" s="110"/>
      <c r="SXW28" s="110"/>
      <c r="SXX28" s="110"/>
      <c r="SXY28" s="110"/>
      <c r="SXZ28" s="110"/>
      <c r="SYA28" s="110"/>
      <c r="SYB28" s="110"/>
      <c r="SYC28" s="110"/>
      <c r="SYD28" s="110"/>
      <c r="SYE28" s="110"/>
      <c r="SYF28" s="110"/>
      <c r="SYG28" s="110"/>
      <c r="SYH28" s="110"/>
      <c r="SYI28" s="110"/>
      <c r="SYJ28" s="110"/>
      <c r="SYK28" s="110"/>
      <c r="SYL28" s="110"/>
      <c r="SYM28" s="110"/>
      <c r="SYN28" s="110"/>
      <c r="SYO28" s="110"/>
      <c r="SYP28" s="110"/>
      <c r="SYQ28" s="110"/>
      <c r="SYR28" s="110"/>
      <c r="SYS28" s="110"/>
      <c r="SYT28" s="110"/>
      <c r="SYU28" s="110"/>
      <c r="SYV28" s="110"/>
      <c r="SYW28" s="110"/>
      <c r="SYX28" s="110"/>
      <c r="SYY28" s="110"/>
      <c r="SYZ28" s="110"/>
      <c r="SZA28" s="110"/>
      <c r="SZB28" s="110"/>
      <c r="SZC28" s="110"/>
      <c r="SZD28" s="110"/>
      <c r="SZE28" s="110"/>
      <c r="SZF28" s="110"/>
      <c r="SZG28" s="110"/>
      <c r="SZH28" s="110"/>
      <c r="SZI28" s="110"/>
      <c r="SZJ28" s="110"/>
      <c r="SZK28" s="110"/>
      <c r="SZL28" s="110"/>
      <c r="SZM28" s="110"/>
      <c r="SZN28" s="110"/>
      <c r="SZO28" s="110"/>
      <c r="SZP28" s="110"/>
      <c r="SZQ28" s="110"/>
      <c r="SZR28" s="110"/>
      <c r="SZS28" s="110"/>
      <c r="SZT28" s="110"/>
      <c r="SZU28" s="110"/>
      <c r="SZV28" s="110"/>
      <c r="SZW28" s="110"/>
      <c r="SZX28" s="110"/>
      <c r="SZY28" s="110"/>
      <c r="SZZ28" s="110"/>
      <c r="TAA28" s="110"/>
      <c r="TAB28" s="110"/>
      <c r="TAC28" s="110"/>
      <c r="TAD28" s="110"/>
      <c r="TAE28" s="110"/>
      <c r="TAF28" s="110"/>
      <c r="TAG28" s="110"/>
      <c r="TAH28" s="110"/>
      <c r="TAI28" s="110"/>
      <c r="TAJ28" s="110"/>
      <c r="TAK28" s="110"/>
      <c r="TAL28" s="110"/>
      <c r="TAM28" s="110"/>
      <c r="TAN28" s="110"/>
      <c r="TAO28" s="110"/>
      <c r="TAP28" s="110"/>
      <c r="TAQ28" s="110"/>
      <c r="TAR28" s="110"/>
      <c r="TAS28" s="110"/>
      <c r="TAT28" s="110"/>
      <c r="TAU28" s="110"/>
      <c r="TAV28" s="110"/>
      <c r="TAW28" s="110"/>
      <c r="TAX28" s="110"/>
      <c r="TAY28" s="110"/>
      <c r="TAZ28" s="110"/>
      <c r="TBA28" s="110"/>
      <c r="TBB28" s="110"/>
      <c r="TBC28" s="110"/>
      <c r="TBD28" s="110"/>
      <c r="TBE28" s="110"/>
      <c r="TBF28" s="110"/>
      <c r="TBG28" s="110"/>
      <c r="TBH28" s="110"/>
      <c r="TBI28" s="110"/>
      <c r="TBJ28" s="110"/>
      <c r="TBK28" s="110"/>
      <c r="TBL28" s="110"/>
      <c r="TBM28" s="110"/>
      <c r="TBN28" s="110"/>
      <c r="TBO28" s="110"/>
      <c r="TBP28" s="110"/>
      <c r="TBQ28" s="110"/>
      <c r="TBR28" s="110"/>
      <c r="TBS28" s="110"/>
      <c r="TBT28" s="110"/>
      <c r="TBU28" s="110"/>
      <c r="TBV28" s="110"/>
      <c r="TBW28" s="110"/>
      <c r="TBX28" s="110"/>
      <c r="TBY28" s="110"/>
      <c r="TBZ28" s="110"/>
      <c r="TCA28" s="110"/>
      <c r="TCB28" s="110"/>
      <c r="TCC28" s="110"/>
      <c r="TCD28" s="110"/>
      <c r="TCE28" s="110"/>
      <c r="TCF28" s="110"/>
      <c r="TCG28" s="110"/>
      <c r="TCH28" s="110"/>
      <c r="TCI28" s="110"/>
      <c r="TCJ28" s="110"/>
      <c r="TCK28" s="110"/>
      <c r="TCL28" s="110"/>
      <c r="TCM28" s="110"/>
      <c r="TCN28" s="110"/>
      <c r="TCO28" s="110"/>
      <c r="TCP28" s="110"/>
      <c r="TCQ28" s="110"/>
      <c r="TCR28" s="110"/>
      <c r="TCS28" s="110"/>
      <c r="TCT28" s="110"/>
      <c r="TCU28" s="110"/>
      <c r="TCV28" s="110"/>
      <c r="TCW28" s="110"/>
      <c r="TCX28" s="110"/>
      <c r="TCY28" s="110"/>
      <c r="TCZ28" s="110"/>
      <c r="TDA28" s="110"/>
      <c r="TDB28" s="110"/>
      <c r="TDC28" s="110"/>
      <c r="TDD28" s="110"/>
      <c r="TDE28" s="110"/>
      <c r="TDF28" s="110"/>
      <c r="TDG28" s="110"/>
      <c r="TDH28" s="110"/>
      <c r="TDI28" s="110"/>
      <c r="TDJ28" s="110"/>
      <c r="TDK28" s="110"/>
      <c r="TDL28" s="110"/>
      <c r="TDM28" s="110"/>
      <c r="TDN28" s="110"/>
      <c r="TDO28" s="110"/>
      <c r="TDP28" s="110"/>
      <c r="TDQ28" s="110"/>
      <c r="TDR28" s="110"/>
      <c r="TDS28" s="110"/>
      <c r="TDT28" s="110"/>
      <c r="TDU28" s="110"/>
      <c r="TDV28" s="110"/>
      <c r="TDW28" s="110"/>
      <c r="TDX28" s="110"/>
      <c r="TDY28" s="110"/>
      <c r="TDZ28" s="110"/>
      <c r="TEA28" s="110"/>
      <c r="TEB28" s="110"/>
      <c r="TEC28" s="110"/>
      <c r="TED28" s="110"/>
      <c r="TEE28" s="110"/>
      <c r="TEF28" s="110"/>
      <c r="TEG28" s="110"/>
      <c r="TEH28" s="110"/>
      <c r="TEI28" s="110"/>
      <c r="TEJ28" s="110"/>
      <c r="TEK28" s="110"/>
      <c r="TEL28" s="110"/>
      <c r="TEM28" s="110"/>
      <c r="TEN28" s="110"/>
      <c r="TEO28" s="110"/>
      <c r="TEP28" s="110"/>
      <c r="TEQ28" s="110"/>
      <c r="TER28" s="110"/>
      <c r="TES28" s="110"/>
      <c r="TET28" s="110"/>
      <c r="TEU28" s="110"/>
      <c r="TEV28" s="110"/>
      <c r="TEW28" s="110"/>
      <c r="TEX28" s="110"/>
      <c r="TEY28" s="110"/>
      <c r="TEZ28" s="110"/>
      <c r="TFA28" s="110"/>
      <c r="TFB28" s="110"/>
      <c r="TFC28" s="110"/>
      <c r="TFD28" s="110"/>
      <c r="TFE28" s="110"/>
      <c r="TFF28" s="110"/>
      <c r="TFG28" s="110"/>
      <c r="TFH28" s="110"/>
      <c r="TFI28" s="110"/>
      <c r="TFJ28" s="110"/>
      <c r="TFK28" s="110"/>
      <c r="TFL28" s="110"/>
      <c r="TFM28" s="110"/>
      <c r="TFN28" s="110"/>
      <c r="TFO28" s="110"/>
      <c r="TFP28" s="110"/>
      <c r="TFQ28" s="110"/>
      <c r="TFR28" s="110"/>
      <c r="TFS28" s="110"/>
      <c r="TFT28" s="110"/>
      <c r="TFU28" s="110"/>
      <c r="TFV28" s="110"/>
      <c r="TFW28" s="110"/>
      <c r="TFX28" s="110"/>
      <c r="TFY28" s="110"/>
      <c r="TFZ28" s="110"/>
      <c r="TGA28" s="110"/>
      <c r="TGB28" s="110"/>
      <c r="TGC28" s="110"/>
      <c r="TGD28" s="110"/>
      <c r="TGE28" s="110"/>
      <c r="TGF28" s="110"/>
      <c r="TGG28" s="110"/>
      <c r="TGH28" s="110"/>
      <c r="TGI28" s="110"/>
      <c r="TGJ28" s="110"/>
      <c r="TGK28" s="110"/>
      <c r="TGL28" s="110"/>
      <c r="TGM28" s="110"/>
      <c r="TGN28" s="110"/>
      <c r="TGO28" s="110"/>
      <c r="TGP28" s="110"/>
      <c r="TGQ28" s="110"/>
      <c r="TGR28" s="110"/>
      <c r="TGS28" s="110"/>
      <c r="TGT28" s="110"/>
      <c r="TGU28" s="110"/>
      <c r="TGV28" s="110"/>
      <c r="TGW28" s="110"/>
      <c r="TGX28" s="110"/>
      <c r="TGY28" s="110"/>
      <c r="TGZ28" s="110"/>
      <c r="THA28" s="110"/>
      <c r="THB28" s="110"/>
      <c r="THC28" s="110"/>
      <c r="THD28" s="110"/>
      <c r="THE28" s="110"/>
      <c r="THF28" s="110"/>
      <c r="THG28" s="110"/>
      <c r="THH28" s="110"/>
      <c r="THI28" s="110"/>
      <c r="THJ28" s="110"/>
      <c r="THK28" s="110"/>
      <c r="THL28" s="110"/>
      <c r="THM28" s="110"/>
      <c r="THN28" s="110"/>
      <c r="THO28" s="110"/>
      <c r="THP28" s="110"/>
      <c r="THQ28" s="110"/>
      <c r="THR28" s="110"/>
      <c r="THS28" s="110"/>
      <c r="THT28" s="110"/>
      <c r="THU28" s="110"/>
      <c r="THV28" s="110"/>
      <c r="THW28" s="110"/>
      <c r="THX28" s="110"/>
      <c r="THY28" s="110"/>
      <c r="THZ28" s="110"/>
      <c r="TIA28" s="110"/>
      <c r="TIB28" s="110"/>
      <c r="TIC28" s="110"/>
      <c r="TID28" s="110"/>
      <c r="TIE28" s="110"/>
      <c r="TIF28" s="110"/>
      <c r="TIG28" s="110"/>
      <c r="TIH28" s="110"/>
      <c r="TII28" s="110"/>
      <c r="TIJ28" s="110"/>
      <c r="TIK28" s="110"/>
      <c r="TIL28" s="110"/>
      <c r="TIM28" s="110"/>
      <c r="TIN28" s="110"/>
      <c r="TIO28" s="110"/>
      <c r="TIP28" s="110"/>
      <c r="TIQ28" s="110"/>
      <c r="TIR28" s="110"/>
      <c r="TIS28" s="110"/>
      <c r="TIT28" s="110"/>
      <c r="TIU28" s="110"/>
      <c r="TIV28" s="110"/>
      <c r="TIW28" s="110"/>
      <c r="TIX28" s="110"/>
      <c r="TIY28" s="110"/>
      <c r="TIZ28" s="110"/>
      <c r="TJA28" s="110"/>
      <c r="TJB28" s="110"/>
      <c r="TJC28" s="110"/>
      <c r="TJD28" s="110"/>
      <c r="TJE28" s="110"/>
      <c r="TJF28" s="110"/>
      <c r="TJG28" s="110"/>
      <c r="TJH28" s="110"/>
      <c r="TJI28" s="110"/>
      <c r="TJJ28" s="110"/>
      <c r="TJK28" s="110"/>
      <c r="TJL28" s="110"/>
      <c r="TJM28" s="110"/>
      <c r="TJN28" s="110"/>
      <c r="TJO28" s="110"/>
      <c r="TJP28" s="110"/>
      <c r="TJQ28" s="110"/>
      <c r="TJR28" s="110"/>
      <c r="TJS28" s="110"/>
      <c r="TJT28" s="110"/>
      <c r="TJU28" s="110"/>
      <c r="TJV28" s="110"/>
      <c r="TJW28" s="110"/>
      <c r="TJX28" s="110"/>
      <c r="TJY28" s="110"/>
      <c r="TJZ28" s="110"/>
      <c r="TKA28" s="110"/>
      <c r="TKB28" s="110"/>
      <c r="TKC28" s="110"/>
      <c r="TKD28" s="110"/>
      <c r="TKE28" s="110"/>
      <c r="TKF28" s="110"/>
      <c r="TKG28" s="110"/>
      <c r="TKH28" s="110"/>
      <c r="TKI28" s="110"/>
      <c r="TKJ28" s="110"/>
      <c r="TKK28" s="110"/>
      <c r="TKL28" s="110"/>
      <c r="TKM28" s="110"/>
      <c r="TKN28" s="110"/>
      <c r="TKO28" s="110"/>
      <c r="TKP28" s="110"/>
      <c r="TKQ28" s="110"/>
      <c r="TKR28" s="110"/>
      <c r="TKS28" s="110"/>
      <c r="TKT28" s="110"/>
      <c r="TKU28" s="110"/>
      <c r="TKV28" s="110"/>
      <c r="TKW28" s="110"/>
      <c r="TKX28" s="110"/>
      <c r="TKY28" s="110"/>
      <c r="TKZ28" s="110"/>
      <c r="TLA28" s="110"/>
      <c r="TLB28" s="110"/>
      <c r="TLC28" s="110"/>
      <c r="TLD28" s="110"/>
      <c r="TLE28" s="110"/>
      <c r="TLF28" s="110"/>
      <c r="TLG28" s="110"/>
      <c r="TLH28" s="110"/>
      <c r="TLI28" s="110"/>
      <c r="TLJ28" s="110"/>
      <c r="TLK28" s="110"/>
      <c r="TLL28" s="110"/>
      <c r="TLM28" s="110"/>
      <c r="TLN28" s="110"/>
      <c r="TLO28" s="110"/>
      <c r="TLP28" s="110"/>
      <c r="TLQ28" s="110"/>
      <c r="TLR28" s="110"/>
      <c r="TLS28" s="110"/>
      <c r="TLT28" s="110"/>
      <c r="TLU28" s="110"/>
      <c r="TLV28" s="110"/>
      <c r="TLW28" s="110"/>
      <c r="TLX28" s="110"/>
      <c r="TLY28" s="110"/>
      <c r="TLZ28" s="110"/>
      <c r="TMA28" s="110"/>
      <c r="TMB28" s="110"/>
      <c r="TMC28" s="110"/>
      <c r="TMD28" s="110"/>
      <c r="TME28" s="110"/>
      <c r="TMF28" s="110"/>
      <c r="TMG28" s="110"/>
      <c r="TMH28" s="110"/>
      <c r="TMI28" s="110"/>
      <c r="TMJ28" s="110"/>
      <c r="TMK28" s="110"/>
      <c r="TML28" s="110"/>
      <c r="TMM28" s="110"/>
      <c r="TMN28" s="110"/>
      <c r="TMO28" s="110"/>
      <c r="TMP28" s="110"/>
      <c r="TMQ28" s="110"/>
      <c r="TMR28" s="110"/>
      <c r="TMS28" s="110"/>
      <c r="TMT28" s="110"/>
      <c r="TMU28" s="110"/>
      <c r="TMV28" s="110"/>
      <c r="TMW28" s="110"/>
      <c r="TMX28" s="110"/>
      <c r="TMY28" s="110"/>
      <c r="TMZ28" s="110"/>
      <c r="TNA28" s="110"/>
      <c r="TNB28" s="110"/>
      <c r="TNC28" s="110"/>
      <c r="TND28" s="110"/>
      <c r="TNE28" s="110"/>
      <c r="TNF28" s="110"/>
      <c r="TNG28" s="110"/>
      <c r="TNH28" s="110"/>
      <c r="TNI28" s="110"/>
      <c r="TNJ28" s="110"/>
      <c r="TNK28" s="110"/>
      <c r="TNL28" s="110"/>
      <c r="TNM28" s="110"/>
      <c r="TNN28" s="110"/>
      <c r="TNO28" s="110"/>
      <c r="TNP28" s="110"/>
      <c r="TNQ28" s="110"/>
      <c r="TNR28" s="110"/>
      <c r="TNS28" s="110"/>
      <c r="TNT28" s="110"/>
      <c r="TNU28" s="110"/>
      <c r="TNV28" s="110"/>
      <c r="TNW28" s="110"/>
      <c r="TNX28" s="110"/>
      <c r="TNY28" s="110"/>
      <c r="TNZ28" s="110"/>
      <c r="TOA28" s="110"/>
      <c r="TOB28" s="110"/>
      <c r="TOC28" s="110"/>
      <c r="TOD28" s="110"/>
      <c r="TOE28" s="110"/>
      <c r="TOF28" s="110"/>
      <c r="TOG28" s="110"/>
      <c r="TOH28" s="110"/>
      <c r="TOI28" s="110"/>
      <c r="TOJ28" s="110"/>
      <c r="TOK28" s="110"/>
      <c r="TOL28" s="110"/>
      <c r="TOM28" s="110"/>
      <c r="TON28" s="110"/>
      <c r="TOO28" s="110"/>
      <c r="TOP28" s="110"/>
      <c r="TOQ28" s="110"/>
      <c r="TOR28" s="110"/>
      <c r="TOS28" s="110"/>
      <c r="TOT28" s="110"/>
      <c r="TOU28" s="110"/>
      <c r="TOV28" s="110"/>
      <c r="TOW28" s="110"/>
      <c r="TOX28" s="110"/>
      <c r="TOY28" s="110"/>
      <c r="TOZ28" s="110"/>
      <c r="TPA28" s="110"/>
      <c r="TPB28" s="110"/>
      <c r="TPC28" s="110"/>
      <c r="TPD28" s="110"/>
      <c r="TPE28" s="110"/>
      <c r="TPF28" s="110"/>
      <c r="TPG28" s="110"/>
      <c r="TPH28" s="110"/>
      <c r="TPI28" s="110"/>
      <c r="TPJ28" s="110"/>
      <c r="TPK28" s="110"/>
      <c r="TPL28" s="110"/>
      <c r="TPM28" s="110"/>
      <c r="TPN28" s="110"/>
      <c r="TPO28" s="110"/>
      <c r="TPP28" s="110"/>
      <c r="TPQ28" s="110"/>
      <c r="TPR28" s="110"/>
      <c r="TPS28" s="110"/>
      <c r="TPT28" s="110"/>
      <c r="TPU28" s="110"/>
      <c r="TPV28" s="110"/>
      <c r="TPW28" s="110"/>
      <c r="TPX28" s="110"/>
      <c r="TPY28" s="110"/>
      <c r="TPZ28" s="110"/>
      <c r="TQA28" s="110"/>
      <c r="TQB28" s="110"/>
      <c r="TQC28" s="110"/>
      <c r="TQD28" s="110"/>
      <c r="TQE28" s="110"/>
      <c r="TQF28" s="110"/>
      <c r="TQG28" s="110"/>
      <c r="TQH28" s="110"/>
      <c r="TQI28" s="110"/>
      <c r="TQJ28" s="110"/>
      <c r="TQK28" s="110"/>
      <c r="TQL28" s="110"/>
      <c r="TQM28" s="110"/>
      <c r="TQN28" s="110"/>
      <c r="TQO28" s="110"/>
      <c r="TQP28" s="110"/>
      <c r="TQQ28" s="110"/>
      <c r="TQR28" s="110"/>
      <c r="TQS28" s="110"/>
      <c r="TQT28" s="110"/>
      <c r="TQU28" s="110"/>
      <c r="TQV28" s="110"/>
      <c r="TQW28" s="110"/>
      <c r="TQX28" s="110"/>
      <c r="TQY28" s="110"/>
      <c r="TQZ28" s="110"/>
      <c r="TRA28" s="110"/>
      <c r="TRB28" s="110"/>
      <c r="TRC28" s="110"/>
      <c r="TRD28" s="110"/>
      <c r="TRE28" s="110"/>
      <c r="TRF28" s="110"/>
      <c r="TRG28" s="110"/>
      <c r="TRH28" s="110"/>
      <c r="TRI28" s="110"/>
      <c r="TRJ28" s="110"/>
      <c r="TRK28" s="110"/>
      <c r="TRL28" s="110"/>
      <c r="TRM28" s="110"/>
      <c r="TRN28" s="110"/>
      <c r="TRO28" s="110"/>
      <c r="TRP28" s="110"/>
      <c r="TRQ28" s="110"/>
      <c r="TRR28" s="110"/>
      <c r="TRS28" s="110"/>
      <c r="TRT28" s="110"/>
      <c r="TRU28" s="110"/>
      <c r="TRV28" s="110"/>
      <c r="TRW28" s="110"/>
      <c r="TRX28" s="110"/>
      <c r="TRY28" s="110"/>
      <c r="TRZ28" s="110"/>
      <c r="TSA28" s="110"/>
      <c r="TSB28" s="110"/>
      <c r="TSC28" s="110"/>
      <c r="TSD28" s="110"/>
      <c r="TSE28" s="110"/>
      <c r="TSF28" s="110"/>
      <c r="TSG28" s="110"/>
      <c r="TSH28" s="110"/>
      <c r="TSI28" s="110"/>
      <c r="TSJ28" s="110"/>
      <c r="TSK28" s="110"/>
      <c r="TSL28" s="110"/>
      <c r="TSM28" s="110"/>
      <c r="TSN28" s="110"/>
      <c r="TSO28" s="110"/>
      <c r="TSP28" s="110"/>
      <c r="TSQ28" s="110"/>
      <c r="TSR28" s="110"/>
      <c r="TSS28" s="110"/>
      <c r="TST28" s="110"/>
      <c r="TSU28" s="110"/>
      <c r="TSV28" s="110"/>
      <c r="TSW28" s="110"/>
      <c r="TSX28" s="110"/>
      <c r="TSY28" s="110"/>
      <c r="TSZ28" s="110"/>
      <c r="TTA28" s="110"/>
      <c r="TTB28" s="110"/>
      <c r="TTC28" s="110"/>
      <c r="TTD28" s="110"/>
      <c r="TTE28" s="110"/>
      <c r="TTF28" s="110"/>
      <c r="TTG28" s="110"/>
      <c r="TTH28" s="110"/>
      <c r="TTI28" s="110"/>
      <c r="TTJ28" s="110"/>
      <c r="TTK28" s="110"/>
      <c r="TTL28" s="110"/>
      <c r="TTM28" s="110"/>
      <c r="TTN28" s="110"/>
      <c r="TTO28" s="110"/>
      <c r="TTP28" s="110"/>
      <c r="TTQ28" s="110"/>
      <c r="TTR28" s="110"/>
      <c r="TTS28" s="110"/>
      <c r="TTT28" s="110"/>
      <c r="TTU28" s="110"/>
      <c r="TTV28" s="110"/>
      <c r="TTW28" s="110"/>
      <c r="TTX28" s="110"/>
      <c r="TTY28" s="110"/>
      <c r="TTZ28" s="110"/>
      <c r="TUA28" s="110"/>
      <c r="TUB28" s="110"/>
      <c r="TUC28" s="110"/>
      <c r="TUD28" s="110"/>
      <c r="TUE28" s="110"/>
      <c r="TUF28" s="110"/>
      <c r="TUG28" s="110"/>
      <c r="TUH28" s="110"/>
      <c r="TUI28" s="110"/>
      <c r="TUJ28" s="110"/>
      <c r="TUK28" s="110"/>
      <c r="TUL28" s="110"/>
      <c r="TUM28" s="110"/>
      <c r="TUN28" s="110"/>
      <c r="TUO28" s="110"/>
      <c r="TUP28" s="110"/>
      <c r="TUQ28" s="110"/>
      <c r="TUR28" s="110"/>
      <c r="TUS28" s="110"/>
      <c r="TUT28" s="110"/>
      <c r="TUU28" s="110"/>
      <c r="TUV28" s="110"/>
      <c r="TUW28" s="110"/>
      <c r="TUX28" s="110"/>
      <c r="TUY28" s="110"/>
      <c r="TUZ28" s="110"/>
      <c r="TVA28" s="110"/>
      <c r="TVB28" s="110"/>
      <c r="TVC28" s="110"/>
      <c r="TVD28" s="110"/>
      <c r="TVE28" s="110"/>
      <c r="TVF28" s="110"/>
      <c r="TVG28" s="110"/>
      <c r="TVH28" s="110"/>
      <c r="TVI28" s="110"/>
      <c r="TVJ28" s="110"/>
      <c r="TVK28" s="110"/>
      <c r="TVL28" s="110"/>
      <c r="TVM28" s="110"/>
      <c r="TVN28" s="110"/>
      <c r="TVO28" s="110"/>
      <c r="TVP28" s="110"/>
      <c r="TVQ28" s="110"/>
      <c r="TVR28" s="110"/>
      <c r="TVS28" s="110"/>
      <c r="TVT28" s="110"/>
      <c r="TVU28" s="110"/>
      <c r="TVV28" s="110"/>
      <c r="TVW28" s="110"/>
      <c r="TVX28" s="110"/>
      <c r="TVY28" s="110"/>
      <c r="TVZ28" s="110"/>
      <c r="TWA28" s="110"/>
      <c r="TWB28" s="110"/>
      <c r="TWC28" s="110"/>
      <c r="TWD28" s="110"/>
      <c r="TWE28" s="110"/>
      <c r="TWF28" s="110"/>
      <c r="TWG28" s="110"/>
      <c r="TWH28" s="110"/>
      <c r="TWI28" s="110"/>
      <c r="TWJ28" s="110"/>
      <c r="TWK28" s="110"/>
      <c r="TWL28" s="110"/>
      <c r="TWM28" s="110"/>
      <c r="TWN28" s="110"/>
      <c r="TWO28" s="110"/>
      <c r="TWP28" s="110"/>
      <c r="TWQ28" s="110"/>
      <c r="TWR28" s="110"/>
      <c r="TWS28" s="110"/>
      <c r="TWT28" s="110"/>
      <c r="TWU28" s="110"/>
      <c r="TWV28" s="110"/>
      <c r="TWW28" s="110"/>
      <c r="TWX28" s="110"/>
      <c r="TWY28" s="110"/>
      <c r="TWZ28" s="110"/>
      <c r="TXA28" s="110"/>
      <c r="TXB28" s="110"/>
      <c r="TXC28" s="110"/>
      <c r="TXD28" s="110"/>
      <c r="TXE28" s="110"/>
      <c r="TXF28" s="110"/>
      <c r="TXG28" s="110"/>
      <c r="TXH28" s="110"/>
      <c r="TXI28" s="110"/>
      <c r="TXJ28" s="110"/>
      <c r="TXK28" s="110"/>
      <c r="TXL28" s="110"/>
      <c r="TXM28" s="110"/>
      <c r="TXN28" s="110"/>
      <c r="TXO28" s="110"/>
      <c r="TXP28" s="110"/>
      <c r="TXQ28" s="110"/>
      <c r="TXR28" s="110"/>
      <c r="TXS28" s="110"/>
      <c r="TXT28" s="110"/>
      <c r="TXU28" s="110"/>
      <c r="TXV28" s="110"/>
      <c r="TXW28" s="110"/>
      <c r="TXX28" s="110"/>
      <c r="TXY28" s="110"/>
      <c r="TXZ28" s="110"/>
      <c r="TYA28" s="110"/>
      <c r="TYB28" s="110"/>
      <c r="TYC28" s="110"/>
      <c r="TYD28" s="110"/>
      <c r="TYE28" s="110"/>
      <c r="TYF28" s="110"/>
      <c r="TYG28" s="110"/>
      <c r="TYH28" s="110"/>
      <c r="TYI28" s="110"/>
      <c r="TYJ28" s="110"/>
      <c r="TYK28" s="110"/>
      <c r="TYL28" s="110"/>
      <c r="TYM28" s="110"/>
      <c r="TYN28" s="110"/>
      <c r="TYO28" s="110"/>
      <c r="TYP28" s="110"/>
      <c r="TYQ28" s="110"/>
      <c r="TYR28" s="110"/>
      <c r="TYS28" s="110"/>
      <c r="TYT28" s="110"/>
      <c r="TYU28" s="110"/>
      <c r="TYV28" s="110"/>
      <c r="TYW28" s="110"/>
      <c r="TYX28" s="110"/>
      <c r="TYY28" s="110"/>
      <c r="TYZ28" s="110"/>
      <c r="TZA28" s="110"/>
      <c r="TZB28" s="110"/>
      <c r="TZC28" s="110"/>
      <c r="TZD28" s="110"/>
      <c r="TZE28" s="110"/>
      <c r="TZF28" s="110"/>
      <c r="TZG28" s="110"/>
      <c r="TZH28" s="110"/>
      <c r="TZI28" s="110"/>
      <c r="TZJ28" s="110"/>
      <c r="TZK28" s="110"/>
      <c r="TZL28" s="110"/>
      <c r="TZM28" s="110"/>
      <c r="TZN28" s="110"/>
      <c r="TZO28" s="110"/>
      <c r="TZP28" s="110"/>
      <c r="TZQ28" s="110"/>
      <c r="TZR28" s="110"/>
      <c r="TZS28" s="110"/>
      <c r="TZT28" s="110"/>
      <c r="TZU28" s="110"/>
      <c r="TZV28" s="110"/>
      <c r="TZW28" s="110"/>
      <c r="TZX28" s="110"/>
      <c r="TZY28" s="110"/>
      <c r="TZZ28" s="110"/>
      <c r="UAA28" s="110"/>
      <c r="UAB28" s="110"/>
      <c r="UAC28" s="110"/>
      <c r="UAD28" s="110"/>
      <c r="UAE28" s="110"/>
      <c r="UAF28" s="110"/>
      <c r="UAG28" s="110"/>
      <c r="UAH28" s="110"/>
      <c r="UAI28" s="110"/>
      <c r="UAJ28" s="110"/>
      <c r="UAK28" s="110"/>
      <c r="UAL28" s="110"/>
      <c r="UAM28" s="110"/>
      <c r="UAN28" s="110"/>
      <c r="UAO28" s="110"/>
      <c r="UAP28" s="110"/>
      <c r="UAQ28" s="110"/>
      <c r="UAR28" s="110"/>
      <c r="UAS28" s="110"/>
      <c r="UAT28" s="110"/>
      <c r="UAU28" s="110"/>
      <c r="UAV28" s="110"/>
      <c r="UAW28" s="110"/>
      <c r="UAX28" s="110"/>
      <c r="UAY28" s="110"/>
      <c r="UAZ28" s="110"/>
      <c r="UBA28" s="110"/>
      <c r="UBB28" s="110"/>
      <c r="UBC28" s="110"/>
      <c r="UBD28" s="110"/>
      <c r="UBE28" s="110"/>
      <c r="UBF28" s="110"/>
      <c r="UBG28" s="110"/>
      <c r="UBH28" s="110"/>
      <c r="UBI28" s="110"/>
      <c r="UBJ28" s="110"/>
      <c r="UBK28" s="110"/>
      <c r="UBL28" s="110"/>
      <c r="UBM28" s="110"/>
      <c r="UBN28" s="110"/>
      <c r="UBO28" s="110"/>
      <c r="UBP28" s="110"/>
      <c r="UBQ28" s="110"/>
      <c r="UBR28" s="110"/>
      <c r="UBS28" s="110"/>
      <c r="UBT28" s="110"/>
      <c r="UBU28" s="110"/>
      <c r="UBV28" s="110"/>
      <c r="UBW28" s="110"/>
      <c r="UBX28" s="110"/>
      <c r="UBY28" s="110"/>
      <c r="UBZ28" s="110"/>
      <c r="UCA28" s="110"/>
      <c r="UCB28" s="110"/>
      <c r="UCC28" s="110"/>
      <c r="UCD28" s="110"/>
      <c r="UCE28" s="110"/>
      <c r="UCF28" s="110"/>
      <c r="UCG28" s="110"/>
      <c r="UCH28" s="110"/>
      <c r="UCI28" s="110"/>
      <c r="UCJ28" s="110"/>
      <c r="UCK28" s="110"/>
      <c r="UCL28" s="110"/>
      <c r="UCM28" s="110"/>
      <c r="UCN28" s="110"/>
      <c r="UCO28" s="110"/>
      <c r="UCP28" s="110"/>
      <c r="UCQ28" s="110"/>
      <c r="UCR28" s="110"/>
      <c r="UCS28" s="110"/>
      <c r="UCT28" s="110"/>
      <c r="UCU28" s="110"/>
      <c r="UCV28" s="110"/>
      <c r="UCW28" s="110"/>
      <c r="UCX28" s="110"/>
      <c r="UCY28" s="110"/>
      <c r="UCZ28" s="110"/>
      <c r="UDA28" s="110"/>
      <c r="UDB28" s="110"/>
      <c r="UDC28" s="110"/>
      <c r="UDD28" s="110"/>
      <c r="UDE28" s="110"/>
      <c r="UDF28" s="110"/>
      <c r="UDG28" s="110"/>
      <c r="UDH28" s="110"/>
      <c r="UDI28" s="110"/>
      <c r="UDJ28" s="110"/>
      <c r="UDK28" s="110"/>
      <c r="UDL28" s="110"/>
      <c r="UDM28" s="110"/>
      <c r="UDN28" s="110"/>
      <c r="UDO28" s="110"/>
      <c r="UDP28" s="110"/>
      <c r="UDQ28" s="110"/>
      <c r="UDR28" s="110"/>
      <c r="UDS28" s="110"/>
      <c r="UDT28" s="110"/>
      <c r="UDU28" s="110"/>
      <c r="UDV28" s="110"/>
      <c r="UDW28" s="110"/>
      <c r="UDX28" s="110"/>
      <c r="UDY28" s="110"/>
      <c r="UDZ28" s="110"/>
      <c r="UEA28" s="110"/>
      <c r="UEB28" s="110"/>
      <c r="UEC28" s="110"/>
      <c r="UED28" s="110"/>
      <c r="UEE28" s="110"/>
      <c r="UEF28" s="110"/>
      <c r="UEG28" s="110"/>
      <c r="UEH28" s="110"/>
      <c r="UEI28" s="110"/>
      <c r="UEJ28" s="110"/>
      <c r="UEK28" s="110"/>
      <c r="UEL28" s="110"/>
      <c r="UEM28" s="110"/>
      <c r="UEN28" s="110"/>
      <c r="UEO28" s="110"/>
      <c r="UEP28" s="110"/>
      <c r="UEQ28" s="110"/>
      <c r="UER28" s="110"/>
      <c r="UES28" s="110"/>
      <c r="UET28" s="110"/>
      <c r="UEU28" s="110"/>
      <c r="UEV28" s="110"/>
      <c r="UEW28" s="110"/>
      <c r="UEX28" s="110"/>
      <c r="UEY28" s="110"/>
      <c r="UEZ28" s="110"/>
      <c r="UFA28" s="110"/>
      <c r="UFB28" s="110"/>
      <c r="UFC28" s="110"/>
      <c r="UFD28" s="110"/>
      <c r="UFE28" s="110"/>
      <c r="UFF28" s="110"/>
      <c r="UFG28" s="110"/>
      <c r="UFH28" s="110"/>
      <c r="UFI28" s="110"/>
      <c r="UFJ28" s="110"/>
      <c r="UFK28" s="110"/>
      <c r="UFL28" s="110"/>
      <c r="UFM28" s="110"/>
      <c r="UFN28" s="110"/>
      <c r="UFO28" s="110"/>
      <c r="UFP28" s="110"/>
      <c r="UFQ28" s="110"/>
      <c r="UFR28" s="110"/>
      <c r="UFS28" s="110"/>
      <c r="UFT28" s="110"/>
      <c r="UFU28" s="110"/>
      <c r="UFV28" s="110"/>
      <c r="UFW28" s="110"/>
      <c r="UFX28" s="110"/>
      <c r="UFY28" s="110"/>
      <c r="UFZ28" s="110"/>
      <c r="UGA28" s="110"/>
      <c r="UGB28" s="110"/>
      <c r="UGC28" s="110"/>
      <c r="UGD28" s="110"/>
      <c r="UGE28" s="110"/>
      <c r="UGF28" s="110"/>
      <c r="UGG28" s="110"/>
      <c r="UGH28" s="110"/>
      <c r="UGI28" s="110"/>
      <c r="UGJ28" s="110"/>
      <c r="UGK28" s="110"/>
      <c r="UGL28" s="110"/>
      <c r="UGM28" s="110"/>
      <c r="UGN28" s="110"/>
      <c r="UGO28" s="110"/>
      <c r="UGP28" s="110"/>
      <c r="UGQ28" s="110"/>
      <c r="UGR28" s="110"/>
      <c r="UGS28" s="110"/>
      <c r="UGT28" s="110"/>
      <c r="UGU28" s="110"/>
      <c r="UGV28" s="110"/>
      <c r="UGW28" s="110"/>
      <c r="UGX28" s="110"/>
      <c r="UGY28" s="110"/>
      <c r="UGZ28" s="110"/>
      <c r="UHA28" s="110"/>
      <c r="UHB28" s="110"/>
      <c r="UHC28" s="110"/>
      <c r="UHD28" s="110"/>
      <c r="UHE28" s="110"/>
      <c r="UHF28" s="110"/>
      <c r="UHG28" s="110"/>
      <c r="UHH28" s="110"/>
      <c r="UHI28" s="110"/>
      <c r="UHJ28" s="110"/>
      <c r="UHK28" s="110"/>
      <c r="UHL28" s="110"/>
      <c r="UHM28" s="110"/>
      <c r="UHN28" s="110"/>
      <c r="UHO28" s="110"/>
      <c r="UHP28" s="110"/>
      <c r="UHQ28" s="110"/>
      <c r="UHR28" s="110"/>
      <c r="UHS28" s="110"/>
      <c r="UHT28" s="110"/>
      <c r="UHU28" s="110"/>
      <c r="UHV28" s="110"/>
      <c r="UHW28" s="110"/>
      <c r="UHX28" s="110"/>
      <c r="UHY28" s="110"/>
      <c r="UHZ28" s="110"/>
      <c r="UIA28" s="110"/>
      <c r="UIB28" s="110"/>
      <c r="UIC28" s="110"/>
      <c r="UID28" s="110"/>
      <c r="UIE28" s="110"/>
      <c r="UIF28" s="110"/>
      <c r="UIG28" s="110"/>
      <c r="UIH28" s="110"/>
      <c r="UII28" s="110"/>
      <c r="UIJ28" s="110"/>
      <c r="UIK28" s="110"/>
      <c r="UIL28" s="110"/>
      <c r="UIM28" s="110"/>
      <c r="UIN28" s="110"/>
      <c r="UIO28" s="110"/>
      <c r="UIP28" s="110"/>
      <c r="UIQ28" s="110"/>
      <c r="UIR28" s="110"/>
      <c r="UIS28" s="110"/>
      <c r="UIT28" s="110"/>
      <c r="UIU28" s="110"/>
      <c r="UIV28" s="110"/>
      <c r="UIW28" s="110"/>
      <c r="UIX28" s="110"/>
      <c r="UIY28" s="110"/>
      <c r="UIZ28" s="110"/>
      <c r="UJA28" s="110"/>
      <c r="UJB28" s="110"/>
      <c r="UJC28" s="110"/>
      <c r="UJD28" s="110"/>
      <c r="UJE28" s="110"/>
      <c r="UJF28" s="110"/>
      <c r="UJG28" s="110"/>
      <c r="UJH28" s="110"/>
      <c r="UJI28" s="110"/>
      <c r="UJJ28" s="110"/>
      <c r="UJK28" s="110"/>
      <c r="UJL28" s="110"/>
      <c r="UJM28" s="110"/>
      <c r="UJN28" s="110"/>
      <c r="UJO28" s="110"/>
      <c r="UJP28" s="110"/>
      <c r="UJQ28" s="110"/>
      <c r="UJR28" s="110"/>
      <c r="UJS28" s="110"/>
      <c r="UJT28" s="110"/>
      <c r="UJU28" s="110"/>
      <c r="UJV28" s="110"/>
      <c r="UJW28" s="110"/>
      <c r="UJX28" s="110"/>
      <c r="UJY28" s="110"/>
      <c r="UJZ28" s="110"/>
      <c r="UKA28" s="110"/>
      <c r="UKB28" s="110"/>
      <c r="UKC28" s="110"/>
      <c r="UKD28" s="110"/>
      <c r="UKE28" s="110"/>
      <c r="UKF28" s="110"/>
      <c r="UKG28" s="110"/>
      <c r="UKH28" s="110"/>
      <c r="UKI28" s="110"/>
      <c r="UKJ28" s="110"/>
      <c r="UKK28" s="110"/>
      <c r="UKL28" s="110"/>
      <c r="UKM28" s="110"/>
      <c r="UKN28" s="110"/>
      <c r="UKO28" s="110"/>
      <c r="UKP28" s="110"/>
      <c r="UKQ28" s="110"/>
      <c r="UKR28" s="110"/>
      <c r="UKS28" s="110"/>
      <c r="UKT28" s="110"/>
      <c r="UKU28" s="110"/>
      <c r="UKV28" s="110"/>
      <c r="UKW28" s="110"/>
      <c r="UKX28" s="110"/>
      <c r="UKY28" s="110"/>
      <c r="UKZ28" s="110"/>
      <c r="ULA28" s="110"/>
      <c r="ULB28" s="110"/>
      <c r="ULC28" s="110"/>
      <c r="ULD28" s="110"/>
      <c r="ULE28" s="110"/>
      <c r="ULF28" s="110"/>
      <c r="ULG28" s="110"/>
      <c r="ULH28" s="110"/>
      <c r="ULI28" s="110"/>
      <c r="ULJ28" s="110"/>
      <c r="ULK28" s="110"/>
      <c r="ULL28" s="110"/>
      <c r="ULM28" s="110"/>
      <c r="ULN28" s="110"/>
      <c r="ULO28" s="110"/>
      <c r="ULP28" s="110"/>
      <c r="ULQ28" s="110"/>
      <c r="ULR28" s="110"/>
      <c r="ULS28" s="110"/>
      <c r="ULT28" s="110"/>
      <c r="ULU28" s="110"/>
      <c r="ULV28" s="110"/>
      <c r="ULW28" s="110"/>
      <c r="ULX28" s="110"/>
      <c r="ULY28" s="110"/>
      <c r="ULZ28" s="110"/>
      <c r="UMA28" s="110"/>
      <c r="UMB28" s="110"/>
      <c r="UMC28" s="110"/>
      <c r="UMD28" s="110"/>
      <c r="UME28" s="110"/>
      <c r="UMF28" s="110"/>
      <c r="UMG28" s="110"/>
      <c r="UMH28" s="110"/>
      <c r="UMI28" s="110"/>
      <c r="UMJ28" s="110"/>
      <c r="UMK28" s="110"/>
      <c r="UML28" s="110"/>
      <c r="UMM28" s="110"/>
      <c r="UMN28" s="110"/>
      <c r="UMO28" s="110"/>
      <c r="UMP28" s="110"/>
      <c r="UMQ28" s="110"/>
      <c r="UMR28" s="110"/>
      <c r="UMS28" s="110"/>
      <c r="UMT28" s="110"/>
      <c r="UMU28" s="110"/>
      <c r="UMV28" s="110"/>
      <c r="UMW28" s="110"/>
      <c r="UMX28" s="110"/>
      <c r="UMY28" s="110"/>
      <c r="UMZ28" s="110"/>
      <c r="UNA28" s="110"/>
      <c r="UNB28" s="110"/>
      <c r="UNC28" s="110"/>
      <c r="UND28" s="110"/>
      <c r="UNE28" s="110"/>
      <c r="UNF28" s="110"/>
      <c r="UNG28" s="110"/>
      <c r="UNH28" s="110"/>
      <c r="UNI28" s="110"/>
      <c r="UNJ28" s="110"/>
      <c r="UNK28" s="110"/>
      <c r="UNL28" s="110"/>
      <c r="UNM28" s="110"/>
      <c r="UNN28" s="110"/>
      <c r="UNO28" s="110"/>
      <c r="UNP28" s="110"/>
      <c r="UNQ28" s="110"/>
      <c r="UNR28" s="110"/>
      <c r="UNS28" s="110"/>
      <c r="UNT28" s="110"/>
      <c r="UNU28" s="110"/>
      <c r="UNV28" s="110"/>
      <c r="UNW28" s="110"/>
      <c r="UNX28" s="110"/>
      <c r="UNY28" s="110"/>
      <c r="UNZ28" s="110"/>
      <c r="UOA28" s="110"/>
      <c r="UOB28" s="110"/>
      <c r="UOC28" s="110"/>
      <c r="UOD28" s="110"/>
      <c r="UOE28" s="110"/>
      <c r="UOF28" s="110"/>
      <c r="UOG28" s="110"/>
      <c r="UOH28" s="110"/>
      <c r="UOI28" s="110"/>
      <c r="UOJ28" s="110"/>
      <c r="UOK28" s="110"/>
      <c r="UOL28" s="110"/>
      <c r="UOM28" s="110"/>
      <c r="UON28" s="110"/>
      <c r="UOO28" s="110"/>
      <c r="UOP28" s="110"/>
      <c r="UOQ28" s="110"/>
      <c r="UOR28" s="110"/>
      <c r="UOS28" s="110"/>
      <c r="UOT28" s="110"/>
      <c r="UOU28" s="110"/>
      <c r="UOV28" s="110"/>
      <c r="UOW28" s="110"/>
      <c r="UOX28" s="110"/>
      <c r="UOY28" s="110"/>
      <c r="UOZ28" s="110"/>
      <c r="UPA28" s="110"/>
      <c r="UPB28" s="110"/>
      <c r="UPC28" s="110"/>
      <c r="UPD28" s="110"/>
      <c r="UPE28" s="110"/>
      <c r="UPF28" s="110"/>
      <c r="UPG28" s="110"/>
      <c r="UPH28" s="110"/>
      <c r="UPI28" s="110"/>
      <c r="UPJ28" s="110"/>
      <c r="UPK28" s="110"/>
      <c r="UPL28" s="110"/>
      <c r="UPM28" s="110"/>
      <c r="UPN28" s="110"/>
      <c r="UPO28" s="110"/>
      <c r="UPP28" s="110"/>
      <c r="UPQ28" s="110"/>
      <c r="UPR28" s="110"/>
      <c r="UPS28" s="110"/>
      <c r="UPT28" s="110"/>
      <c r="UPU28" s="110"/>
      <c r="UPV28" s="110"/>
      <c r="UPW28" s="110"/>
      <c r="UPX28" s="110"/>
      <c r="UPY28" s="110"/>
      <c r="UPZ28" s="110"/>
      <c r="UQA28" s="110"/>
      <c r="UQB28" s="110"/>
      <c r="UQC28" s="110"/>
      <c r="UQD28" s="110"/>
      <c r="UQE28" s="110"/>
      <c r="UQF28" s="110"/>
      <c r="UQG28" s="110"/>
      <c r="UQH28" s="110"/>
      <c r="UQI28" s="110"/>
      <c r="UQJ28" s="110"/>
      <c r="UQK28" s="110"/>
      <c r="UQL28" s="110"/>
      <c r="UQM28" s="110"/>
      <c r="UQN28" s="110"/>
      <c r="UQO28" s="110"/>
      <c r="UQP28" s="110"/>
      <c r="UQQ28" s="110"/>
      <c r="UQR28" s="110"/>
      <c r="UQS28" s="110"/>
      <c r="UQT28" s="110"/>
      <c r="UQU28" s="110"/>
      <c r="UQV28" s="110"/>
      <c r="UQW28" s="110"/>
      <c r="UQX28" s="110"/>
      <c r="UQY28" s="110"/>
      <c r="UQZ28" s="110"/>
      <c r="URA28" s="110"/>
      <c r="URB28" s="110"/>
      <c r="URC28" s="110"/>
      <c r="URD28" s="110"/>
      <c r="URE28" s="110"/>
      <c r="URF28" s="110"/>
      <c r="URG28" s="110"/>
      <c r="URH28" s="110"/>
      <c r="URI28" s="110"/>
      <c r="URJ28" s="110"/>
      <c r="URK28" s="110"/>
      <c r="URL28" s="110"/>
      <c r="URM28" s="110"/>
      <c r="URN28" s="110"/>
      <c r="URO28" s="110"/>
      <c r="URP28" s="110"/>
      <c r="URQ28" s="110"/>
      <c r="URR28" s="110"/>
      <c r="URS28" s="110"/>
      <c r="URT28" s="110"/>
      <c r="URU28" s="110"/>
      <c r="URV28" s="110"/>
      <c r="URW28" s="110"/>
      <c r="URX28" s="110"/>
      <c r="URY28" s="110"/>
      <c r="URZ28" s="110"/>
      <c r="USA28" s="110"/>
      <c r="USB28" s="110"/>
      <c r="USC28" s="110"/>
      <c r="USD28" s="110"/>
      <c r="USE28" s="110"/>
      <c r="USF28" s="110"/>
      <c r="USG28" s="110"/>
      <c r="USH28" s="110"/>
      <c r="USI28" s="110"/>
      <c r="USJ28" s="110"/>
      <c r="USK28" s="110"/>
      <c r="USL28" s="110"/>
      <c r="USM28" s="110"/>
      <c r="USN28" s="110"/>
      <c r="USO28" s="110"/>
      <c r="USP28" s="110"/>
      <c r="USQ28" s="110"/>
      <c r="USR28" s="110"/>
      <c r="USS28" s="110"/>
      <c r="UST28" s="110"/>
      <c r="USU28" s="110"/>
      <c r="USV28" s="110"/>
      <c r="USW28" s="110"/>
      <c r="USX28" s="110"/>
      <c r="USY28" s="110"/>
      <c r="USZ28" s="110"/>
      <c r="UTA28" s="110"/>
      <c r="UTB28" s="110"/>
      <c r="UTC28" s="110"/>
      <c r="UTD28" s="110"/>
      <c r="UTE28" s="110"/>
      <c r="UTF28" s="110"/>
      <c r="UTG28" s="110"/>
      <c r="UTH28" s="110"/>
      <c r="UTI28" s="110"/>
      <c r="UTJ28" s="110"/>
      <c r="UTK28" s="110"/>
      <c r="UTL28" s="110"/>
      <c r="UTM28" s="110"/>
      <c r="UTN28" s="110"/>
      <c r="UTO28" s="110"/>
      <c r="UTP28" s="110"/>
      <c r="UTQ28" s="110"/>
      <c r="UTR28" s="110"/>
      <c r="UTS28" s="110"/>
      <c r="UTT28" s="110"/>
      <c r="UTU28" s="110"/>
      <c r="UTV28" s="110"/>
      <c r="UTW28" s="110"/>
      <c r="UTX28" s="110"/>
      <c r="UTY28" s="110"/>
      <c r="UTZ28" s="110"/>
      <c r="UUA28" s="110"/>
      <c r="UUB28" s="110"/>
      <c r="UUC28" s="110"/>
      <c r="UUD28" s="110"/>
      <c r="UUE28" s="110"/>
      <c r="UUF28" s="110"/>
      <c r="UUG28" s="110"/>
      <c r="UUH28" s="110"/>
      <c r="UUI28" s="110"/>
      <c r="UUJ28" s="110"/>
      <c r="UUK28" s="110"/>
      <c r="UUL28" s="110"/>
      <c r="UUM28" s="110"/>
      <c r="UUN28" s="110"/>
      <c r="UUO28" s="110"/>
      <c r="UUP28" s="110"/>
      <c r="UUQ28" s="110"/>
      <c r="UUR28" s="110"/>
      <c r="UUS28" s="110"/>
      <c r="UUT28" s="110"/>
      <c r="UUU28" s="110"/>
      <c r="UUV28" s="110"/>
      <c r="UUW28" s="110"/>
      <c r="UUX28" s="110"/>
      <c r="UUY28" s="110"/>
      <c r="UUZ28" s="110"/>
      <c r="UVA28" s="110"/>
      <c r="UVB28" s="110"/>
      <c r="UVC28" s="110"/>
      <c r="UVD28" s="110"/>
      <c r="UVE28" s="110"/>
      <c r="UVF28" s="110"/>
      <c r="UVG28" s="110"/>
      <c r="UVH28" s="110"/>
      <c r="UVI28" s="110"/>
      <c r="UVJ28" s="110"/>
      <c r="UVK28" s="110"/>
      <c r="UVL28" s="110"/>
      <c r="UVM28" s="110"/>
      <c r="UVN28" s="110"/>
      <c r="UVO28" s="110"/>
      <c r="UVP28" s="110"/>
      <c r="UVQ28" s="110"/>
      <c r="UVR28" s="110"/>
      <c r="UVS28" s="110"/>
      <c r="UVT28" s="110"/>
      <c r="UVU28" s="110"/>
      <c r="UVV28" s="110"/>
      <c r="UVW28" s="110"/>
      <c r="UVX28" s="110"/>
      <c r="UVY28" s="110"/>
      <c r="UVZ28" s="110"/>
      <c r="UWA28" s="110"/>
      <c r="UWB28" s="110"/>
      <c r="UWC28" s="110"/>
      <c r="UWD28" s="110"/>
      <c r="UWE28" s="110"/>
      <c r="UWF28" s="110"/>
      <c r="UWG28" s="110"/>
      <c r="UWH28" s="110"/>
      <c r="UWI28" s="110"/>
      <c r="UWJ28" s="110"/>
      <c r="UWK28" s="110"/>
      <c r="UWL28" s="110"/>
      <c r="UWM28" s="110"/>
      <c r="UWN28" s="110"/>
      <c r="UWO28" s="110"/>
      <c r="UWP28" s="110"/>
      <c r="UWQ28" s="110"/>
      <c r="UWR28" s="110"/>
      <c r="UWS28" s="110"/>
      <c r="UWT28" s="110"/>
      <c r="UWU28" s="110"/>
      <c r="UWV28" s="110"/>
      <c r="UWW28" s="110"/>
      <c r="UWX28" s="110"/>
      <c r="UWY28" s="110"/>
      <c r="UWZ28" s="110"/>
      <c r="UXA28" s="110"/>
      <c r="UXB28" s="110"/>
      <c r="UXC28" s="110"/>
      <c r="UXD28" s="110"/>
      <c r="UXE28" s="110"/>
      <c r="UXF28" s="110"/>
      <c r="UXG28" s="110"/>
      <c r="UXH28" s="110"/>
      <c r="UXI28" s="110"/>
      <c r="UXJ28" s="110"/>
      <c r="UXK28" s="110"/>
      <c r="UXL28" s="110"/>
      <c r="UXM28" s="110"/>
      <c r="UXN28" s="110"/>
      <c r="UXO28" s="110"/>
      <c r="UXP28" s="110"/>
      <c r="UXQ28" s="110"/>
      <c r="UXR28" s="110"/>
      <c r="UXS28" s="110"/>
      <c r="UXT28" s="110"/>
      <c r="UXU28" s="110"/>
      <c r="UXV28" s="110"/>
      <c r="UXW28" s="110"/>
      <c r="UXX28" s="110"/>
      <c r="UXY28" s="110"/>
      <c r="UXZ28" s="110"/>
      <c r="UYA28" s="110"/>
      <c r="UYB28" s="110"/>
      <c r="UYC28" s="110"/>
      <c r="UYD28" s="110"/>
      <c r="UYE28" s="110"/>
      <c r="UYF28" s="110"/>
      <c r="UYG28" s="110"/>
      <c r="UYH28" s="110"/>
      <c r="UYI28" s="110"/>
      <c r="UYJ28" s="110"/>
      <c r="UYK28" s="110"/>
      <c r="UYL28" s="110"/>
      <c r="UYM28" s="110"/>
      <c r="UYN28" s="110"/>
      <c r="UYO28" s="110"/>
      <c r="UYP28" s="110"/>
      <c r="UYQ28" s="110"/>
      <c r="UYR28" s="110"/>
      <c r="UYS28" s="110"/>
      <c r="UYT28" s="110"/>
      <c r="UYU28" s="110"/>
      <c r="UYV28" s="110"/>
      <c r="UYW28" s="110"/>
      <c r="UYX28" s="110"/>
      <c r="UYY28" s="110"/>
      <c r="UYZ28" s="110"/>
      <c r="UZA28" s="110"/>
      <c r="UZB28" s="110"/>
      <c r="UZC28" s="110"/>
      <c r="UZD28" s="110"/>
      <c r="UZE28" s="110"/>
      <c r="UZF28" s="110"/>
      <c r="UZG28" s="110"/>
      <c r="UZH28" s="110"/>
      <c r="UZI28" s="110"/>
      <c r="UZJ28" s="110"/>
      <c r="UZK28" s="110"/>
      <c r="UZL28" s="110"/>
      <c r="UZM28" s="110"/>
      <c r="UZN28" s="110"/>
      <c r="UZO28" s="110"/>
      <c r="UZP28" s="110"/>
      <c r="UZQ28" s="110"/>
      <c r="UZR28" s="110"/>
      <c r="UZS28" s="110"/>
      <c r="UZT28" s="110"/>
      <c r="UZU28" s="110"/>
      <c r="UZV28" s="110"/>
      <c r="UZW28" s="110"/>
      <c r="UZX28" s="110"/>
      <c r="UZY28" s="110"/>
      <c r="UZZ28" s="110"/>
      <c r="VAA28" s="110"/>
      <c r="VAB28" s="110"/>
      <c r="VAC28" s="110"/>
      <c r="VAD28" s="110"/>
      <c r="VAE28" s="110"/>
      <c r="VAF28" s="110"/>
      <c r="VAG28" s="110"/>
      <c r="VAH28" s="110"/>
      <c r="VAI28" s="110"/>
      <c r="VAJ28" s="110"/>
      <c r="VAK28" s="110"/>
      <c r="VAL28" s="110"/>
      <c r="VAM28" s="110"/>
      <c r="VAN28" s="110"/>
      <c r="VAO28" s="110"/>
      <c r="VAP28" s="110"/>
      <c r="VAQ28" s="110"/>
      <c r="VAR28" s="110"/>
      <c r="VAS28" s="110"/>
      <c r="VAT28" s="110"/>
      <c r="VAU28" s="110"/>
      <c r="VAV28" s="110"/>
      <c r="VAW28" s="110"/>
      <c r="VAX28" s="110"/>
      <c r="VAY28" s="110"/>
      <c r="VAZ28" s="110"/>
      <c r="VBA28" s="110"/>
      <c r="VBB28" s="110"/>
      <c r="VBC28" s="110"/>
      <c r="VBD28" s="110"/>
      <c r="VBE28" s="110"/>
      <c r="VBF28" s="110"/>
      <c r="VBG28" s="110"/>
      <c r="VBH28" s="110"/>
      <c r="VBI28" s="110"/>
      <c r="VBJ28" s="110"/>
      <c r="VBK28" s="110"/>
      <c r="VBL28" s="110"/>
      <c r="VBM28" s="110"/>
      <c r="VBN28" s="110"/>
      <c r="VBO28" s="110"/>
      <c r="VBP28" s="110"/>
      <c r="VBQ28" s="110"/>
      <c r="VBR28" s="110"/>
      <c r="VBS28" s="110"/>
      <c r="VBT28" s="110"/>
      <c r="VBU28" s="110"/>
      <c r="VBV28" s="110"/>
      <c r="VBW28" s="110"/>
      <c r="VBX28" s="110"/>
      <c r="VBY28" s="110"/>
      <c r="VBZ28" s="110"/>
      <c r="VCA28" s="110"/>
      <c r="VCB28" s="110"/>
      <c r="VCC28" s="110"/>
      <c r="VCD28" s="110"/>
      <c r="VCE28" s="110"/>
      <c r="VCF28" s="110"/>
      <c r="VCG28" s="110"/>
      <c r="VCH28" s="110"/>
      <c r="VCI28" s="110"/>
      <c r="VCJ28" s="110"/>
      <c r="VCK28" s="110"/>
      <c r="VCL28" s="110"/>
      <c r="VCM28" s="110"/>
      <c r="VCN28" s="110"/>
      <c r="VCO28" s="110"/>
      <c r="VCP28" s="110"/>
      <c r="VCQ28" s="110"/>
      <c r="VCR28" s="110"/>
      <c r="VCS28" s="110"/>
      <c r="VCT28" s="110"/>
      <c r="VCU28" s="110"/>
      <c r="VCV28" s="110"/>
      <c r="VCW28" s="110"/>
      <c r="VCX28" s="110"/>
      <c r="VCY28" s="110"/>
      <c r="VCZ28" s="110"/>
      <c r="VDA28" s="110"/>
      <c r="VDB28" s="110"/>
      <c r="VDC28" s="110"/>
      <c r="VDD28" s="110"/>
      <c r="VDE28" s="110"/>
      <c r="VDF28" s="110"/>
      <c r="VDG28" s="110"/>
      <c r="VDH28" s="110"/>
      <c r="VDI28" s="110"/>
      <c r="VDJ28" s="110"/>
      <c r="VDK28" s="110"/>
      <c r="VDL28" s="110"/>
      <c r="VDM28" s="110"/>
      <c r="VDN28" s="110"/>
      <c r="VDO28" s="110"/>
      <c r="VDP28" s="110"/>
      <c r="VDQ28" s="110"/>
      <c r="VDR28" s="110"/>
      <c r="VDS28" s="110"/>
      <c r="VDT28" s="110"/>
      <c r="VDU28" s="110"/>
      <c r="VDV28" s="110"/>
      <c r="VDW28" s="110"/>
      <c r="VDX28" s="110"/>
      <c r="VDY28" s="110"/>
      <c r="VDZ28" s="110"/>
      <c r="VEA28" s="110"/>
      <c r="VEB28" s="110"/>
      <c r="VEC28" s="110"/>
      <c r="VED28" s="110"/>
      <c r="VEE28" s="110"/>
      <c r="VEF28" s="110"/>
      <c r="VEG28" s="110"/>
      <c r="VEH28" s="110"/>
      <c r="VEI28" s="110"/>
      <c r="VEJ28" s="110"/>
      <c r="VEK28" s="110"/>
      <c r="VEL28" s="110"/>
      <c r="VEM28" s="110"/>
      <c r="VEN28" s="110"/>
      <c r="VEO28" s="110"/>
      <c r="VEP28" s="110"/>
      <c r="VEQ28" s="110"/>
      <c r="VER28" s="110"/>
      <c r="VES28" s="110"/>
      <c r="VET28" s="110"/>
      <c r="VEU28" s="110"/>
      <c r="VEV28" s="110"/>
      <c r="VEW28" s="110"/>
      <c r="VEX28" s="110"/>
      <c r="VEY28" s="110"/>
      <c r="VEZ28" s="110"/>
      <c r="VFA28" s="110"/>
      <c r="VFB28" s="110"/>
      <c r="VFC28" s="110"/>
      <c r="VFD28" s="110"/>
      <c r="VFE28" s="110"/>
      <c r="VFF28" s="110"/>
      <c r="VFG28" s="110"/>
      <c r="VFH28" s="110"/>
      <c r="VFI28" s="110"/>
      <c r="VFJ28" s="110"/>
      <c r="VFK28" s="110"/>
      <c r="VFL28" s="110"/>
      <c r="VFM28" s="110"/>
      <c r="VFN28" s="110"/>
      <c r="VFO28" s="110"/>
      <c r="VFP28" s="110"/>
      <c r="VFQ28" s="110"/>
      <c r="VFR28" s="110"/>
      <c r="VFS28" s="110"/>
      <c r="VFT28" s="110"/>
      <c r="VFU28" s="110"/>
      <c r="VFV28" s="110"/>
      <c r="VFW28" s="110"/>
      <c r="VFX28" s="110"/>
      <c r="VFY28" s="110"/>
      <c r="VFZ28" s="110"/>
      <c r="VGA28" s="110"/>
      <c r="VGB28" s="110"/>
      <c r="VGC28" s="110"/>
      <c r="VGD28" s="110"/>
      <c r="VGE28" s="110"/>
      <c r="VGF28" s="110"/>
      <c r="VGG28" s="110"/>
      <c r="VGH28" s="110"/>
      <c r="VGI28" s="110"/>
      <c r="VGJ28" s="110"/>
      <c r="VGK28" s="110"/>
      <c r="VGL28" s="110"/>
      <c r="VGM28" s="110"/>
      <c r="VGN28" s="110"/>
      <c r="VGO28" s="110"/>
      <c r="VGP28" s="110"/>
      <c r="VGQ28" s="110"/>
      <c r="VGR28" s="110"/>
      <c r="VGS28" s="110"/>
      <c r="VGT28" s="110"/>
      <c r="VGU28" s="110"/>
      <c r="VGV28" s="110"/>
      <c r="VGW28" s="110"/>
      <c r="VGX28" s="110"/>
      <c r="VGY28" s="110"/>
      <c r="VGZ28" s="110"/>
      <c r="VHA28" s="110"/>
      <c r="VHB28" s="110"/>
      <c r="VHC28" s="110"/>
      <c r="VHD28" s="110"/>
      <c r="VHE28" s="110"/>
      <c r="VHF28" s="110"/>
      <c r="VHG28" s="110"/>
      <c r="VHH28" s="110"/>
      <c r="VHI28" s="110"/>
      <c r="VHJ28" s="110"/>
      <c r="VHK28" s="110"/>
      <c r="VHL28" s="110"/>
      <c r="VHM28" s="110"/>
      <c r="VHN28" s="110"/>
      <c r="VHO28" s="110"/>
      <c r="VHP28" s="110"/>
      <c r="VHQ28" s="110"/>
      <c r="VHR28" s="110"/>
      <c r="VHS28" s="110"/>
      <c r="VHT28" s="110"/>
      <c r="VHU28" s="110"/>
      <c r="VHV28" s="110"/>
      <c r="VHW28" s="110"/>
      <c r="VHX28" s="110"/>
      <c r="VHY28" s="110"/>
      <c r="VHZ28" s="110"/>
      <c r="VIA28" s="110"/>
      <c r="VIB28" s="110"/>
      <c r="VIC28" s="110"/>
      <c r="VID28" s="110"/>
      <c r="VIE28" s="110"/>
      <c r="VIF28" s="110"/>
      <c r="VIG28" s="110"/>
      <c r="VIH28" s="110"/>
      <c r="VII28" s="110"/>
      <c r="VIJ28" s="110"/>
      <c r="VIK28" s="110"/>
      <c r="VIL28" s="110"/>
      <c r="VIM28" s="110"/>
      <c r="VIN28" s="110"/>
      <c r="VIO28" s="110"/>
      <c r="VIP28" s="110"/>
      <c r="VIQ28" s="110"/>
      <c r="VIR28" s="110"/>
      <c r="VIS28" s="110"/>
      <c r="VIT28" s="110"/>
      <c r="VIU28" s="110"/>
      <c r="VIV28" s="110"/>
      <c r="VIW28" s="110"/>
      <c r="VIX28" s="110"/>
      <c r="VIY28" s="110"/>
      <c r="VIZ28" s="110"/>
      <c r="VJA28" s="110"/>
      <c r="VJB28" s="110"/>
      <c r="VJC28" s="110"/>
      <c r="VJD28" s="110"/>
      <c r="VJE28" s="110"/>
      <c r="VJF28" s="110"/>
      <c r="VJG28" s="110"/>
      <c r="VJH28" s="110"/>
      <c r="VJI28" s="110"/>
      <c r="VJJ28" s="110"/>
      <c r="VJK28" s="110"/>
      <c r="VJL28" s="110"/>
      <c r="VJM28" s="110"/>
      <c r="VJN28" s="110"/>
      <c r="VJO28" s="110"/>
      <c r="VJP28" s="110"/>
      <c r="VJQ28" s="110"/>
      <c r="VJR28" s="110"/>
      <c r="VJS28" s="110"/>
      <c r="VJT28" s="110"/>
      <c r="VJU28" s="110"/>
      <c r="VJV28" s="110"/>
      <c r="VJW28" s="110"/>
      <c r="VJX28" s="110"/>
      <c r="VJY28" s="110"/>
      <c r="VJZ28" s="110"/>
      <c r="VKA28" s="110"/>
      <c r="VKB28" s="110"/>
      <c r="VKC28" s="110"/>
      <c r="VKD28" s="110"/>
      <c r="VKE28" s="110"/>
      <c r="VKF28" s="110"/>
      <c r="VKG28" s="110"/>
      <c r="VKH28" s="110"/>
      <c r="VKI28" s="110"/>
      <c r="VKJ28" s="110"/>
      <c r="VKK28" s="110"/>
      <c r="VKL28" s="110"/>
      <c r="VKM28" s="110"/>
      <c r="VKN28" s="110"/>
      <c r="VKO28" s="110"/>
      <c r="VKP28" s="110"/>
      <c r="VKQ28" s="110"/>
      <c r="VKR28" s="110"/>
      <c r="VKS28" s="110"/>
      <c r="VKT28" s="110"/>
      <c r="VKU28" s="110"/>
      <c r="VKV28" s="110"/>
      <c r="VKW28" s="110"/>
      <c r="VKX28" s="110"/>
      <c r="VKY28" s="110"/>
      <c r="VKZ28" s="110"/>
      <c r="VLA28" s="110"/>
      <c r="VLB28" s="110"/>
      <c r="VLC28" s="110"/>
      <c r="VLD28" s="110"/>
      <c r="VLE28" s="110"/>
      <c r="VLF28" s="110"/>
      <c r="VLG28" s="110"/>
      <c r="VLH28" s="110"/>
      <c r="VLI28" s="110"/>
      <c r="VLJ28" s="110"/>
      <c r="VLK28" s="110"/>
      <c r="VLL28" s="110"/>
      <c r="VLM28" s="110"/>
      <c r="VLN28" s="110"/>
      <c r="VLO28" s="110"/>
      <c r="VLP28" s="110"/>
      <c r="VLQ28" s="110"/>
      <c r="VLR28" s="110"/>
      <c r="VLS28" s="110"/>
      <c r="VLT28" s="110"/>
      <c r="VLU28" s="110"/>
      <c r="VLV28" s="110"/>
      <c r="VLW28" s="110"/>
      <c r="VLX28" s="110"/>
      <c r="VLY28" s="110"/>
      <c r="VLZ28" s="110"/>
      <c r="VMA28" s="110"/>
      <c r="VMB28" s="110"/>
      <c r="VMC28" s="110"/>
      <c r="VMD28" s="110"/>
      <c r="VME28" s="110"/>
      <c r="VMF28" s="110"/>
      <c r="VMG28" s="110"/>
      <c r="VMH28" s="110"/>
      <c r="VMI28" s="110"/>
      <c r="VMJ28" s="110"/>
      <c r="VMK28" s="110"/>
      <c r="VML28" s="110"/>
      <c r="VMM28" s="110"/>
      <c r="VMN28" s="110"/>
      <c r="VMO28" s="110"/>
      <c r="VMP28" s="110"/>
      <c r="VMQ28" s="110"/>
      <c r="VMR28" s="110"/>
      <c r="VMS28" s="110"/>
      <c r="VMT28" s="110"/>
      <c r="VMU28" s="110"/>
      <c r="VMV28" s="110"/>
      <c r="VMW28" s="110"/>
      <c r="VMX28" s="110"/>
      <c r="VMY28" s="110"/>
      <c r="VMZ28" s="110"/>
      <c r="VNA28" s="110"/>
      <c r="VNB28" s="110"/>
      <c r="VNC28" s="110"/>
      <c r="VND28" s="110"/>
      <c r="VNE28" s="110"/>
      <c r="VNF28" s="110"/>
      <c r="VNG28" s="110"/>
      <c r="VNH28" s="110"/>
      <c r="VNI28" s="110"/>
      <c r="VNJ28" s="110"/>
      <c r="VNK28" s="110"/>
      <c r="VNL28" s="110"/>
      <c r="VNM28" s="110"/>
      <c r="VNN28" s="110"/>
      <c r="VNO28" s="110"/>
      <c r="VNP28" s="110"/>
      <c r="VNQ28" s="110"/>
      <c r="VNR28" s="110"/>
      <c r="VNS28" s="110"/>
      <c r="VNT28" s="110"/>
      <c r="VNU28" s="110"/>
      <c r="VNV28" s="110"/>
      <c r="VNW28" s="110"/>
      <c r="VNX28" s="110"/>
      <c r="VNY28" s="110"/>
      <c r="VNZ28" s="110"/>
      <c r="VOA28" s="110"/>
      <c r="VOB28" s="110"/>
      <c r="VOC28" s="110"/>
      <c r="VOD28" s="110"/>
      <c r="VOE28" s="110"/>
      <c r="VOF28" s="110"/>
      <c r="VOG28" s="110"/>
      <c r="VOH28" s="110"/>
      <c r="VOI28" s="110"/>
      <c r="VOJ28" s="110"/>
      <c r="VOK28" s="110"/>
      <c r="VOL28" s="110"/>
      <c r="VOM28" s="110"/>
      <c r="VON28" s="110"/>
      <c r="VOO28" s="110"/>
      <c r="VOP28" s="110"/>
      <c r="VOQ28" s="110"/>
      <c r="VOR28" s="110"/>
      <c r="VOS28" s="110"/>
      <c r="VOT28" s="110"/>
      <c r="VOU28" s="110"/>
      <c r="VOV28" s="110"/>
      <c r="VOW28" s="110"/>
      <c r="VOX28" s="110"/>
      <c r="VOY28" s="110"/>
      <c r="VOZ28" s="110"/>
      <c r="VPA28" s="110"/>
      <c r="VPB28" s="110"/>
      <c r="VPC28" s="110"/>
      <c r="VPD28" s="110"/>
      <c r="VPE28" s="110"/>
      <c r="VPF28" s="110"/>
      <c r="VPG28" s="110"/>
      <c r="VPH28" s="110"/>
      <c r="VPI28" s="110"/>
      <c r="VPJ28" s="110"/>
      <c r="VPK28" s="110"/>
      <c r="VPL28" s="110"/>
      <c r="VPM28" s="110"/>
      <c r="VPN28" s="110"/>
      <c r="VPO28" s="110"/>
      <c r="VPP28" s="110"/>
      <c r="VPQ28" s="110"/>
      <c r="VPR28" s="110"/>
      <c r="VPS28" s="110"/>
      <c r="VPT28" s="110"/>
      <c r="VPU28" s="110"/>
      <c r="VPV28" s="110"/>
      <c r="VPW28" s="110"/>
      <c r="VPX28" s="110"/>
      <c r="VPY28" s="110"/>
      <c r="VPZ28" s="110"/>
      <c r="VQA28" s="110"/>
      <c r="VQB28" s="110"/>
      <c r="VQC28" s="110"/>
      <c r="VQD28" s="110"/>
      <c r="VQE28" s="110"/>
      <c r="VQF28" s="110"/>
      <c r="VQG28" s="110"/>
      <c r="VQH28" s="110"/>
      <c r="VQI28" s="110"/>
      <c r="VQJ28" s="110"/>
      <c r="VQK28" s="110"/>
      <c r="VQL28" s="110"/>
      <c r="VQM28" s="110"/>
      <c r="VQN28" s="110"/>
      <c r="VQO28" s="110"/>
      <c r="VQP28" s="110"/>
      <c r="VQQ28" s="110"/>
      <c r="VQR28" s="110"/>
      <c r="VQS28" s="110"/>
      <c r="VQT28" s="110"/>
      <c r="VQU28" s="110"/>
      <c r="VQV28" s="110"/>
      <c r="VQW28" s="110"/>
      <c r="VQX28" s="110"/>
      <c r="VQY28" s="110"/>
      <c r="VQZ28" s="110"/>
      <c r="VRA28" s="110"/>
      <c r="VRB28" s="110"/>
      <c r="VRC28" s="110"/>
      <c r="VRD28" s="110"/>
      <c r="VRE28" s="110"/>
      <c r="VRF28" s="110"/>
      <c r="VRG28" s="110"/>
      <c r="VRH28" s="110"/>
      <c r="VRI28" s="110"/>
      <c r="VRJ28" s="110"/>
      <c r="VRK28" s="110"/>
      <c r="VRL28" s="110"/>
      <c r="VRM28" s="110"/>
      <c r="VRN28" s="110"/>
      <c r="VRO28" s="110"/>
      <c r="VRP28" s="110"/>
      <c r="VRQ28" s="110"/>
      <c r="VRR28" s="110"/>
      <c r="VRS28" s="110"/>
      <c r="VRT28" s="110"/>
      <c r="VRU28" s="110"/>
      <c r="VRV28" s="110"/>
      <c r="VRW28" s="110"/>
      <c r="VRX28" s="110"/>
      <c r="VRY28" s="110"/>
      <c r="VRZ28" s="110"/>
      <c r="VSA28" s="110"/>
      <c r="VSB28" s="110"/>
      <c r="VSC28" s="110"/>
      <c r="VSD28" s="110"/>
      <c r="VSE28" s="110"/>
      <c r="VSF28" s="110"/>
      <c r="VSG28" s="110"/>
      <c r="VSH28" s="110"/>
      <c r="VSI28" s="110"/>
      <c r="VSJ28" s="110"/>
      <c r="VSK28" s="110"/>
      <c r="VSL28" s="110"/>
      <c r="VSM28" s="110"/>
      <c r="VSN28" s="110"/>
      <c r="VSO28" s="110"/>
      <c r="VSP28" s="110"/>
      <c r="VSQ28" s="110"/>
      <c r="VSR28" s="110"/>
      <c r="VSS28" s="110"/>
      <c r="VST28" s="110"/>
      <c r="VSU28" s="110"/>
      <c r="VSV28" s="110"/>
      <c r="VSW28" s="110"/>
      <c r="VSX28" s="110"/>
      <c r="VSY28" s="110"/>
      <c r="VSZ28" s="110"/>
      <c r="VTA28" s="110"/>
      <c r="VTB28" s="110"/>
      <c r="VTC28" s="110"/>
      <c r="VTD28" s="110"/>
      <c r="VTE28" s="110"/>
      <c r="VTF28" s="110"/>
      <c r="VTG28" s="110"/>
      <c r="VTH28" s="110"/>
      <c r="VTI28" s="110"/>
      <c r="VTJ28" s="110"/>
      <c r="VTK28" s="110"/>
      <c r="VTL28" s="110"/>
      <c r="VTM28" s="110"/>
      <c r="VTN28" s="110"/>
      <c r="VTO28" s="110"/>
      <c r="VTP28" s="110"/>
      <c r="VTQ28" s="110"/>
      <c r="VTR28" s="110"/>
      <c r="VTS28" s="110"/>
      <c r="VTT28" s="110"/>
      <c r="VTU28" s="110"/>
      <c r="VTV28" s="110"/>
      <c r="VTW28" s="110"/>
      <c r="VTX28" s="110"/>
      <c r="VTY28" s="110"/>
      <c r="VTZ28" s="110"/>
      <c r="VUA28" s="110"/>
      <c r="VUB28" s="110"/>
      <c r="VUC28" s="110"/>
      <c r="VUD28" s="110"/>
      <c r="VUE28" s="110"/>
      <c r="VUF28" s="110"/>
      <c r="VUG28" s="110"/>
      <c r="VUH28" s="110"/>
      <c r="VUI28" s="110"/>
      <c r="VUJ28" s="110"/>
      <c r="VUK28" s="110"/>
      <c r="VUL28" s="110"/>
      <c r="VUM28" s="110"/>
      <c r="VUN28" s="110"/>
      <c r="VUO28" s="110"/>
      <c r="VUP28" s="110"/>
      <c r="VUQ28" s="110"/>
      <c r="VUR28" s="110"/>
      <c r="VUS28" s="110"/>
      <c r="VUT28" s="110"/>
      <c r="VUU28" s="110"/>
      <c r="VUV28" s="110"/>
      <c r="VUW28" s="110"/>
      <c r="VUX28" s="110"/>
      <c r="VUY28" s="110"/>
      <c r="VUZ28" s="110"/>
      <c r="VVA28" s="110"/>
      <c r="VVB28" s="110"/>
      <c r="VVC28" s="110"/>
      <c r="VVD28" s="110"/>
      <c r="VVE28" s="110"/>
      <c r="VVF28" s="110"/>
      <c r="VVG28" s="110"/>
      <c r="VVH28" s="110"/>
      <c r="VVI28" s="110"/>
      <c r="VVJ28" s="110"/>
      <c r="VVK28" s="110"/>
      <c r="VVL28" s="110"/>
      <c r="VVM28" s="110"/>
      <c r="VVN28" s="110"/>
      <c r="VVO28" s="110"/>
      <c r="VVP28" s="110"/>
      <c r="VVQ28" s="110"/>
      <c r="VVR28" s="110"/>
      <c r="VVS28" s="110"/>
      <c r="VVT28" s="110"/>
      <c r="VVU28" s="110"/>
      <c r="VVV28" s="110"/>
      <c r="VVW28" s="110"/>
      <c r="VVX28" s="110"/>
      <c r="VVY28" s="110"/>
      <c r="VVZ28" s="110"/>
      <c r="VWA28" s="110"/>
      <c r="VWB28" s="110"/>
      <c r="VWC28" s="110"/>
      <c r="VWD28" s="110"/>
      <c r="VWE28" s="110"/>
      <c r="VWF28" s="110"/>
      <c r="VWG28" s="110"/>
      <c r="VWH28" s="110"/>
      <c r="VWI28" s="110"/>
      <c r="VWJ28" s="110"/>
      <c r="VWK28" s="110"/>
      <c r="VWL28" s="110"/>
      <c r="VWM28" s="110"/>
      <c r="VWN28" s="110"/>
      <c r="VWO28" s="110"/>
      <c r="VWP28" s="110"/>
      <c r="VWQ28" s="110"/>
      <c r="VWR28" s="110"/>
      <c r="VWS28" s="110"/>
      <c r="VWT28" s="110"/>
      <c r="VWU28" s="110"/>
      <c r="VWV28" s="110"/>
      <c r="VWW28" s="110"/>
      <c r="VWX28" s="110"/>
      <c r="VWY28" s="110"/>
      <c r="VWZ28" s="110"/>
      <c r="VXA28" s="110"/>
      <c r="VXB28" s="110"/>
      <c r="VXC28" s="110"/>
      <c r="VXD28" s="110"/>
      <c r="VXE28" s="110"/>
      <c r="VXF28" s="110"/>
      <c r="VXG28" s="110"/>
      <c r="VXH28" s="110"/>
      <c r="VXI28" s="110"/>
      <c r="VXJ28" s="110"/>
      <c r="VXK28" s="110"/>
      <c r="VXL28" s="110"/>
      <c r="VXM28" s="110"/>
      <c r="VXN28" s="110"/>
      <c r="VXO28" s="110"/>
      <c r="VXP28" s="110"/>
      <c r="VXQ28" s="110"/>
      <c r="VXR28" s="110"/>
      <c r="VXS28" s="110"/>
      <c r="VXT28" s="110"/>
      <c r="VXU28" s="110"/>
      <c r="VXV28" s="110"/>
      <c r="VXW28" s="110"/>
      <c r="VXX28" s="110"/>
      <c r="VXY28" s="110"/>
      <c r="VXZ28" s="110"/>
      <c r="VYA28" s="110"/>
      <c r="VYB28" s="110"/>
      <c r="VYC28" s="110"/>
      <c r="VYD28" s="110"/>
      <c r="VYE28" s="110"/>
      <c r="VYF28" s="110"/>
      <c r="VYG28" s="110"/>
      <c r="VYH28" s="110"/>
      <c r="VYI28" s="110"/>
      <c r="VYJ28" s="110"/>
      <c r="VYK28" s="110"/>
      <c r="VYL28" s="110"/>
      <c r="VYM28" s="110"/>
      <c r="VYN28" s="110"/>
      <c r="VYO28" s="110"/>
      <c r="VYP28" s="110"/>
      <c r="VYQ28" s="110"/>
      <c r="VYR28" s="110"/>
      <c r="VYS28" s="110"/>
      <c r="VYT28" s="110"/>
      <c r="VYU28" s="110"/>
      <c r="VYV28" s="110"/>
      <c r="VYW28" s="110"/>
      <c r="VYX28" s="110"/>
      <c r="VYY28" s="110"/>
      <c r="VYZ28" s="110"/>
      <c r="VZA28" s="110"/>
      <c r="VZB28" s="110"/>
      <c r="VZC28" s="110"/>
      <c r="VZD28" s="110"/>
      <c r="VZE28" s="110"/>
      <c r="VZF28" s="110"/>
      <c r="VZG28" s="110"/>
      <c r="VZH28" s="110"/>
      <c r="VZI28" s="110"/>
      <c r="VZJ28" s="110"/>
      <c r="VZK28" s="110"/>
      <c r="VZL28" s="110"/>
      <c r="VZM28" s="110"/>
      <c r="VZN28" s="110"/>
      <c r="VZO28" s="110"/>
      <c r="VZP28" s="110"/>
      <c r="VZQ28" s="110"/>
      <c r="VZR28" s="110"/>
      <c r="VZS28" s="110"/>
      <c r="VZT28" s="110"/>
      <c r="VZU28" s="110"/>
      <c r="VZV28" s="110"/>
      <c r="VZW28" s="110"/>
      <c r="VZX28" s="110"/>
      <c r="VZY28" s="110"/>
      <c r="VZZ28" s="110"/>
      <c r="WAA28" s="110"/>
      <c r="WAB28" s="110"/>
      <c r="WAC28" s="110"/>
      <c r="WAD28" s="110"/>
      <c r="WAE28" s="110"/>
      <c r="WAF28" s="110"/>
      <c r="WAG28" s="110"/>
      <c r="WAH28" s="110"/>
      <c r="WAI28" s="110"/>
      <c r="WAJ28" s="110"/>
      <c r="WAK28" s="110"/>
      <c r="WAL28" s="110"/>
      <c r="WAM28" s="110"/>
      <c r="WAN28" s="110"/>
      <c r="WAO28" s="110"/>
      <c r="WAP28" s="110"/>
      <c r="WAQ28" s="110"/>
      <c r="WAR28" s="110"/>
      <c r="WAS28" s="110"/>
      <c r="WAT28" s="110"/>
      <c r="WAU28" s="110"/>
      <c r="WAV28" s="110"/>
      <c r="WAW28" s="110"/>
      <c r="WAX28" s="110"/>
      <c r="WAY28" s="110"/>
      <c r="WAZ28" s="110"/>
      <c r="WBA28" s="110"/>
      <c r="WBB28" s="110"/>
      <c r="WBC28" s="110"/>
      <c r="WBD28" s="110"/>
      <c r="WBE28" s="110"/>
      <c r="WBF28" s="110"/>
      <c r="WBG28" s="110"/>
      <c r="WBH28" s="110"/>
      <c r="WBI28" s="110"/>
      <c r="WBJ28" s="110"/>
      <c r="WBK28" s="110"/>
      <c r="WBL28" s="110"/>
      <c r="WBM28" s="110"/>
      <c r="WBN28" s="110"/>
      <c r="WBO28" s="110"/>
      <c r="WBP28" s="110"/>
      <c r="WBQ28" s="110"/>
      <c r="WBR28" s="110"/>
      <c r="WBS28" s="110"/>
      <c r="WBT28" s="110"/>
      <c r="WBU28" s="110"/>
      <c r="WBV28" s="110"/>
      <c r="WBW28" s="110"/>
      <c r="WBX28" s="110"/>
      <c r="WBY28" s="110"/>
      <c r="WBZ28" s="110"/>
      <c r="WCA28" s="110"/>
      <c r="WCB28" s="110"/>
      <c r="WCC28" s="110"/>
      <c r="WCD28" s="110"/>
      <c r="WCE28" s="110"/>
      <c r="WCF28" s="110"/>
      <c r="WCG28" s="110"/>
      <c r="WCH28" s="110"/>
      <c r="WCI28" s="110"/>
      <c r="WCJ28" s="110"/>
      <c r="WCK28" s="110"/>
      <c r="WCL28" s="110"/>
      <c r="WCM28" s="110"/>
      <c r="WCN28" s="110"/>
      <c r="WCO28" s="110"/>
      <c r="WCP28" s="110"/>
      <c r="WCQ28" s="110"/>
      <c r="WCR28" s="110"/>
      <c r="WCS28" s="110"/>
      <c r="WCT28" s="110"/>
      <c r="WCU28" s="110"/>
      <c r="WCV28" s="110"/>
      <c r="WCW28" s="110"/>
      <c r="WCX28" s="110"/>
      <c r="WCY28" s="110"/>
      <c r="WCZ28" s="110"/>
      <c r="WDA28" s="110"/>
      <c r="WDB28" s="110"/>
      <c r="WDC28" s="110"/>
      <c r="WDD28" s="110"/>
      <c r="WDE28" s="110"/>
      <c r="WDF28" s="110"/>
      <c r="WDG28" s="110"/>
      <c r="WDH28" s="110"/>
      <c r="WDI28" s="110"/>
      <c r="WDJ28" s="110"/>
      <c r="WDK28" s="110"/>
      <c r="WDL28" s="110"/>
      <c r="WDM28" s="110"/>
      <c r="WDN28" s="110"/>
      <c r="WDO28" s="110"/>
      <c r="WDP28" s="110"/>
      <c r="WDQ28" s="110"/>
      <c r="WDR28" s="110"/>
      <c r="WDS28" s="110"/>
      <c r="WDT28" s="110"/>
      <c r="WDU28" s="110"/>
      <c r="WDV28" s="110"/>
      <c r="WDW28" s="110"/>
      <c r="WDX28" s="110"/>
      <c r="WDY28" s="110"/>
      <c r="WDZ28" s="110"/>
      <c r="WEA28" s="110"/>
      <c r="WEB28" s="110"/>
      <c r="WEC28" s="110"/>
      <c r="WED28" s="110"/>
      <c r="WEE28" s="110"/>
      <c r="WEF28" s="110"/>
      <c r="WEG28" s="110"/>
      <c r="WEH28" s="110"/>
      <c r="WEI28" s="110"/>
      <c r="WEJ28" s="110"/>
      <c r="WEK28" s="110"/>
      <c r="WEL28" s="110"/>
      <c r="WEM28" s="110"/>
      <c r="WEN28" s="110"/>
      <c r="WEO28" s="110"/>
      <c r="WEP28" s="110"/>
      <c r="WEQ28" s="110"/>
      <c r="WER28" s="110"/>
      <c r="WES28" s="110"/>
      <c r="WET28" s="110"/>
      <c r="WEU28" s="110"/>
      <c r="WEV28" s="110"/>
      <c r="WEW28" s="110"/>
      <c r="WEX28" s="110"/>
      <c r="WEY28" s="110"/>
      <c r="WEZ28" s="110"/>
      <c r="WFA28" s="110"/>
      <c r="WFB28" s="110"/>
      <c r="WFC28" s="110"/>
      <c r="WFD28" s="110"/>
      <c r="WFE28" s="110"/>
      <c r="WFF28" s="110"/>
      <c r="WFG28" s="110"/>
      <c r="WFH28" s="110"/>
      <c r="WFI28" s="110"/>
      <c r="WFJ28" s="110"/>
      <c r="WFK28" s="110"/>
      <c r="WFL28" s="110"/>
      <c r="WFM28" s="110"/>
      <c r="WFN28" s="110"/>
      <c r="WFO28" s="110"/>
      <c r="WFP28" s="110"/>
      <c r="WFQ28" s="110"/>
      <c r="WFR28" s="110"/>
      <c r="WFS28" s="110"/>
      <c r="WFT28" s="110"/>
      <c r="WFU28" s="110"/>
      <c r="WFV28" s="110"/>
      <c r="WFW28" s="110"/>
      <c r="WFX28" s="110"/>
      <c r="WFY28" s="110"/>
      <c r="WFZ28" s="110"/>
      <c r="WGA28" s="110"/>
      <c r="WGB28" s="110"/>
      <c r="WGC28" s="110"/>
      <c r="WGD28" s="110"/>
      <c r="WGE28" s="110"/>
      <c r="WGF28" s="110"/>
      <c r="WGG28" s="110"/>
      <c r="WGH28" s="110"/>
      <c r="WGI28" s="110"/>
      <c r="WGJ28" s="110"/>
      <c r="WGK28" s="110"/>
      <c r="WGL28" s="110"/>
      <c r="WGM28" s="110"/>
      <c r="WGN28" s="110"/>
      <c r="WGO28" s="110"/>
      <c r="WGP28" s="110"/>
      <c r="WGQ28" s="110"/>
      <c r="WGR28" s="110"/>
      <c r="WGS28" s="110"/>
      <c r="WGT28" s="110"/>
      <c r="WGU28" s="110"/>
      <c r="WGV28" s="110"/>
      <c r="WGW28" s="110"/>
      <c r="WGX28" s="110"/>
      <c r="WGY28" s="110"/>
      <c r="WGZ28" s="110"/>
      <c r="WHA28" s="110"/>
      <c r="WHB28" s="110"/>
      <c r="WHC28" s="110"/>
      <c r="WHD28" s="110"/>
      <c r="WHE28" s="110"/>
      <c r="WHF28" s="110"/>
      <c r="WHG28" s="110"/>
      <c r="WHH28" s="110"/>
      <c r="WHI28" s="110"/>
      <c r="WHJ28" s="110"/>
      <c r="WHK28" s="110"/>
      <c r="WHL28" s="110"/>
      <c r="WHM28" s="110"/>
      <c r="WHN28" s="110"/>
      <c r="WHO28" s="110"/>
      <c r="WHP28" s="110"/>
      <c r="WHQ28" s="110"/>
      <c r="WHR28" s="110"/>
      <c r="WHS28" s="110"/>
      <c r="WHT28" s="110"/>
      <c r="WHU28" s="110"/>
      <c r="WHV28" s="110"/>
      <c r="WHW28" s="110"/>
      <c r="WHX28" s="110"/>
      <c r="WHY28" s="110"/>
      <c r="WHZ28" s="110"/>
      <c r="WIA28" s="110"/>
      <c r="WIB28" s="110"/>
      <c r="WIC28" s="110"/>
      <c r="WID28" s="110"/>
      <c r="WIE28" s="110"/>
      <c r="WIF28" s="110"/>
      <c r="WIG28" s="110"/>
      <c r="WIH28" s="110"/>
      <c r="WII28" s="110"/>
      <c r="WIJ28" s="110"/>
      <c r="WIK28" s="110"/>
      <c r="WIL28" s="110"/>
      <c r="WIM28" s="110"/>
      <c r="WIN28" s="110"/>
      <c r="WIO28" s="110"/>
      <c r="WIP28" s="110"/>
      <c r="WIQ28" s="110"/>
      <c r="WIR28" s="110"/>
      <c r="WIS28" s="110"/>
      <c r="WIT28" s="110"/>
      <c r="WIU28" s="110"/>
      <c r="WIV28" s="110"/>
      <c r="WIW28" s="110"/>
      <c r="WIX28" s="110"/>
      <c r="WIY28" s="110"/>
      <c r="WIZ28" s="110"/>
      <c r="WJA28" s="110"/>
      <c r="WJB28" s="110"/>
      <c r="WJC28" s="110"/>
      <c r="WJD28" s="110"/>
      <c r="WJE28" s="110"/>
      <c r="WJF28" s="110"/>
      <c r="WJG28" s="110"/>
      <c r="WJH28" s="110"/>
      <c r="WJI28" s="110"/>
      <c r="WJJ28" s="110"/>
      <c r="WJK28" s="110"/>
      <c r="WJL28" s="110"/>
      <c r="WJM28" s="110"/>
      <c r="WJN28" s="110"/>
      <c r="WJO28" s="110"/>
      <c r="WJP28" s="110"/>
      <c r="WJQ28" s="110"/>
      <c r="WJR28" s="110"/>
      <c r="WJS28" s="110"/>
      <c r="WJT28" s="110"/>
      <c r="WJU28" s="110"/>
      <c r="WJV28" s="110"/>
      <c r="WJW28" s="110"/>
      <c r="WJX28" s="110"/>
      <c r="WJY28" s="110"/>
      <c r="WJZ28" s="110"/>
      <c r="WKA28" s="110"/>
      <c r="WKB28" s="110"/>
      <c r="WKC28" s="110"/>
      <c r="WKD28" s="110"/>
      <c r="WKE28" s="110"/>
      <c r="WKF28" s="110"/>
      <c r="WKG28" s="110"/>
      <c r="WKH28" s="110"/>
      <c r="WKI28" s="110"/>
      <c r="WKJ28" s="110"/>
      <c r="WKK28" s="110"/>
      <c r="WKL28" s="110"/>
      <c r="WKM28" s="110"/>
      <c r="WKN28" s="110"/>
      <c r="WKO28" s="110"/>
      <c r="WKP28" s="110"/>
      <c r="WKQ28" s="110"/>
      <c r="WKR28" s="110"/>
      <c r="WKS28" s="110"/>
      <c r="WKT28" s="110"/>
      <c r="WKU28" s="110"/>
      <c r="WKV28" s="110"/>
      <c r="WKW28" s="110"/>
      <c r="WKX28" s="110"/>
      <c r="WKY28" s="110"/>
      <c r="WKZ28" s="110"/>
      <c r="WLA28" s="110"/>
      <c r="WLB28" s="110"/>
      <c r="WLC28" s="110"/>
      <c r="WLD28" s="110"/>
      <c r="WLE28" s="110"/>
      <c r="WLF28" s="110"/>
      <c r="WLG28" s="110"/>
      <c r="WLH28" s="110"/>
      <c r="WLI28" s="110"/>
      <c r="WLJ28" s="110"/>
      <c r="WLK28" s="110"/>
      <c r="WLL28" s="110"/>
      <c r="WLM28" s="110"/>
      <c r="WLN28" s="110"/>
      <c r="WLO28" s="110"/>
      <c r="WLP28" s="110"/>
      <c r="WLQ28" s="110"/>
      <c r="WLR28" s="110"/>
      <c r="WLS28" s="110"/>
      <c r="WLT28" s="110"/>
      <c r="WLU28" s="110"/>
      <c r="WLV28" s="110"/>
      <c r="WLW28" s="110"/>
      <c r="WLX28" s="110"/>
      <c r="WLY28" s="110"/>
      <c r="WLZ28" s="110"/>
      <c r="WMA28" s="110"/>
      <c r="WMB28" s="110"/>
      <c r="WMC28" s="110"/>
      <c r="WMD28" s="110"/>
      <c r="WME28" s="110"/>
      <c r="WMF28" s="110"/>
      <c r="WMG28" s="110"/>
      <c r="WMH28" s="110"/>
      <c r="WMI28" s="110"/>
      <c r="WMJ28" s="110"/>
      <c r="WMK28" s="110"/>
      <c r="WML28" s="110"/>
      <c r="WMM28" s="110"/>
      <c r="WMN28" s="110"/>
      <c r="WMO28" s="110"/>
      <c r="WMP28" s="110"/>
      <c r="WMQ28" s="110"/>
      <c r="WMR28" s="110"/>
      <c r="WMS28" s="110"/>
      <c r="WMT28" s="110"/>
      <c r="WMU28" s="110"/>
      <c r="WMV28" s="110"/>
      <c r="WMW28" s="110"/>
      <c r="WMX28" s="110"/>
      <c r="WMY28" s="110"/>
      <c r="WMZ28" s="110"/>
      <c r="WNA28" s="110"/>
      <c r="WNB28" s="110"/>
      <c r="WNC28" s="110"/>
      <c r="WND28" s="110"/>
      <c r="WNE28" s="110"/>
      <c r="WNF28" s="110"/>
      <c r="WNG28" s="110"/>
      <c r="WNH28" s="110"/>
      <c r="WNI28" s="110"/>
      <c r="WNJ28" s="110"/>
      <c r="WNK28" s="110"/>
      <c r="WNL28" s="110"/>
      <c r="WNM28" s="110"/>
      <c r="WNN28" s="110"/>
      <c r="WNO28" s="110"/>
      <c r="WNP28" s="110"/>
      <c r="WNQ28" s="110"/>
      <c r="WNR28" s="110"/>
      <c r="WNS28" s="110"/>
      <c r="WNT28" s="110"/>
      <c r="WNU28" s="110"/>
      <c r="WNV28" s="110"/>
      <c r="WNW28" s="110"/>
      <c r="WNX28" s="110"/>
      <c r="WNY28" s="110"/>
      <c r="WNZ28" s="110"/>
      <c r="WOA28" s="110"/>
      <c r="WOB28" s="110"/>
      <c r="WOC28" s="110"/>
      <c r="WOD28" s="110"/>
      <c r="WOE28" s="110"/>
      <c r="WOF28" s="110"/>
      <c r="WOG28" s="110"/>
      <c r="WOH28" s="110"/>
      <c r="WOI28" s="110"/>
      <c r="WOJ28" s="110"/>
      <c r="WOK28" s="110"/>
      <c r="WOL28" s="110"/>
      <c r="WOM28" s="110"/>
      <c r="WON28" s="110"/>
      <c r="WOO28" s="110"/>
      <c r="WOP28" s="110"/>
      <c r="WOQ28" s="110"/>
      <c r="WOR28" s="110"/>
      <c r="WOS28" s="110"/>
      <c r="WOT28" s="110"/>
      <c r="WOU28" s="110"/>
      <c r="WOV28" s="110"/>
      <c r="WOW28" s="110"/>
      <c r="WOX28" s="110"/>
      <c r="WOY28" s="110"/>
      <c r="WOZ28" s="110"/>
      <c r="WPA28" s="110"/>
      <c r="WPB28" s="110"/>
      <c r="WPC28" s="110"/>
      <c r="WPD28" s="110"/>
      <c r="WPE28" s="110"/>
      <c r="WPF28" s="110"/>
      <c r="WPG28" s="110"/>
      <c r="WPH28" s="110"/>
      <c r="WPI28" s="110"/>
      <c r="WPJ28" s="110"/>
      <c r="WPK28" s="110"/>
      <c r="WPL28" s="110"/>
      <c r="WPM28" s="110"/>
      <c r="WPN28" s="110"/>
      <c r="WPO28" s="110"/>
      <c r="WPP28" s="110"/>
      <c r="WPQ28" s="110"/>
      <c r="WPR28" s="110"/>
      <c r="WPS28" s="110"/>
      <c r="WPT28" s="110"/>
      <c r="WPU28" s="110"/>
      <c r="WPV28" s="110"/>
      <c r="WPW28" s="110"/>
      <c r="WPX28" s="110"/>
      <c r="WPY28" s="110"/>
      <c r="WPZ28" s="110"/>
      <c r="WQA28" s="110"/>
      <c r="WQB28" s="110"/>
      <c r="WQC28" s="110"/>
      <c r="WQD28" s="110"/>
      <c r="WQE28" s="110"/>
      <c r="WQF28" s="110"/>
      <c r="WQG28" s="110"/>
      <c r="WQH28" s="110"/>
      <c r="WQI28" s="110"/>
      <c r="WQJ28" s="110"/>
      <c r="WQK28" s="110"/>
      <c r="WQL28" s="110"/>
      <c r="WQM28" s="110"/>
      <c r="WQN28" s="110"/>
      <c r="WQO28" s="110"/>
      <c r="WQP28" s="110"/>
      <c r="WQQ28" s="110"/>
      <c r="WQR28" s="110"/>
      <c r="WQS28" s="110"/>
      <c r="WQT28" s="110"/>
      <c r="WQU28" s="110"/>
      <c r="WQV28" s="110"/>
      <c r="WQW28" s="110"/>
      <c r="WQX28" s="110"/>
      <c r="WQY28" s="110"/>
      <c r="WQZ28" s="110"/>
      <c r="WRA28" s="110"/>
      <c r="WRB28" s="110"/>
      <c r="WRC28" s="110"/>
      <c r="WRD28" s="110"/>
      <c r="WRE28" s="110"/>
      <c r="WRF28" s="110"/>
      <c r="WRG28" s="110"/>
      <c r="WRH28" s="110"/>
      <c r="WRI28" s="110"/>
      <c r="WRJ28" s="110"/>
      <c r="WRK28" s="110"/>
      <c r="WRL28" s="110"/>
      <c r="WRM28" s="110"/>
      <c r="WRN28" s="110"/>
      <c r="WRO28" s="110"/>
      <c r="WRP28" s="110"/>
      <c r="WRQ28" s="110"/>
      <c r="WRR28" s="110"/>
      <c r="WRS28" s="110"/>
      <c r="WRT28" s="110"/>
      <c r="WRU28" s="110"/>
      <c r="WRV28" s="110"/>
      <c r="WRW28" s="110"/>
      <c r="WRX28" s="110"/>
      <c r="WRY28" s="110"/>
      <c r="WRZ28" s="110"/>
      <c r="WSA28" s="110"/>
      <c r="WSB28" s="110"/>
      <c r="WSC28" s="110"/>
      <c r="WSD28" s="110"/>
      <c r="WSE28" s="110"/>
      <c r="WSF28" s="110"/>
      <c r="WSG28" s="110"/>
      <c r="WSH28" s="110"/>
      <c r="WSI28" s="110"/>
      <c r="WSJ28" s="110"/>
      <c r="WSK28" s="110"/>
      <c r="WSL28" s="110"/>
      <c r="WSM28" s="110"/>
      <c r="WSN28" s="110"/>
      <c r="WSO28" s="110"/>
      <c r="WSP28" s="110"/>
      <c r="WSQ28" s="110"/>
      <c r="WSR28" s="110"/>
      <c r="WSS28" s="110"/>
      <c r="WST28" s="110"/>
      <c r="WSU28" s="110"/>
      <c r="WSV28" s="110"/>
      <c r="WSW28" s="110"/>
      <c r="WSX28" s="110"/>
      <c r="WSY28" s="110"/>
      <c r="WSZ28" s="110"/>
      <c r="WTA28" s="110"/>
      <c r="WTB28" s="110"/>
      <c r="WTC28" s="110"/>
      <c r="WTD28" s="110"/>
      <c r="WTE28" s="110"/>
      <c r="WTF28" s="110"/>
      <c r="WTG28" s="110"/>
      <c r="WTH28" s="110"/>
      <c r="WTI28" s="110"/>
      <c r="WTJ28" s="110"/>
      <c r="WTK28" s="110"/>
      <c r="WTL28" s="110"/>
      <c r="WTM28" s="110"/>
      <c r="WTN28" s="110"/>
      <c r="WTO28" s="110"/>
      <c r="WTP28" s="110"/>
      <c r="WTQ28" s="110"/>
      <c r="WTR28" s="110"/>
      <c r="WTS28" s="110"/>
      <c r="WTT28" s="110"/>
      <c r="WTU28" s="110"/>
      <c r="WTV28" s="110"/>
      <c r="WTW28" s="110"/>
      <c r="WTX28" s="110"/>
      <c r="WTY28" s="110"/>
      <c r="WTZ28" s="110"/>
      <c r="WUA28" s="110"/>
      <c r="WUB28" s="110"/>
      <c r="WUC28" s="110"/>
      <c r="WUD28" s="110"/>
      <c r="WUE28" s="110"/>
      <c r="WUF28" s="110"/>
      <c r="WUG28" s="110"/>
      <c r="WUH28" s="110"/>
      <c r="WUI28" s="110"/>
      <c r="WUJ28" s="110"/>
      <c r="WUK28" s="110"/>
      <c r="WUL28" s="110"/>
      <c r="WUM28" s="110"/>
      <c r="WUN28" s="110"/>
      <c r="WUO28" s="110"/>
      <c r="WUP28" s="110"/>
      <c r="WUQ28" s="110"/>
      <c r="WUR28" s="110"/>
      <c r="WUS28" s="110"/>
      <c r="WUT28" s="110"/>
      <c r="WUU28" s="110"/>
      <c r="WUV28" s="110"/>
      <c r="WUW28" s="110"/>
      <c r="WUX28" s="110"/>
      <c r="WUY28" s="110"/>
      <c r="WUZ28" s="110"/>
      <c r="WVA28" s="110"/>
      <c r="WVB28" s="110"/>
      <c r="WVC28" s="110"/>
      <c r="WVD28" s="110"/>
      <c r="WVE28" s="110"/>
      <c r="WVF28" s="110"/>
      <c r="WVG28" s="110"/>
      <c r="WVH28" s="110"/>
      <c r="WVI28" s="110"/>
      <c r="WVJ28" s="110"/>
      <c r="WVK28" s="110"/>
      <c r="WVL28" s="110"/>
      <c r="WVM28" s="110"/>
      <c r="WVN28" s="110"/>
      <c r="WVO28" s="110"/>
      <c r="WVP28" s="110"/>
      <c r="WVQ28" s="110"/>
      <c r="WVR28" s="110"/>
      <c r="WVS28" s="110"/>
      <c r="WVT28" s="110"/>
      <c r="WVU28" s="110"/>
      <c r="WVV28" s="110"/>
      <c r="WVW28" s="110"/>
      <c r="WVX28" s="110"/>
      <c r="WVY28" s="110"/>
      <c r="WVZ28" s="110"/>
      <c r="WWA28" s="110"/>
      <c r="WWB28" s="110"/>
      <c r="WWC28" s="110"/>
      <c r="WWD28" s="110"/>
      <c r="WWE28" s="110"/>
      <c r="WWF28" s="110"/>
      <c r="WWG28" s="110"/>
    </row>
    <row r="29" spans="1:16153">
      <c r="B29" s="88">
        <v>15</v>
      </c>
      <c r="C29" s="83" t="s">
        <v>119</v>
      </c>
      <c r="D29" s="108">
        <v>29</v>
      </c>
      <c r="E29" s="111">
        <v>32.1</v>
      </c>
      <c r="F29" s="111"/>
      <c r="G29" s="111"/>
      <c r="H29" s="111">
        <v>31.6</v>
      </c>
      <c r="I29" s="111">
        <v>31</v>
      </c>
      <c r="J29" s="111">
        <v>30.4</v>
      </c>
      <c r="K29" s="111">
        <v>29.7</v>
      </c>
      <c r="L29" s="111">
        <v>29</v>
      </c>
      <c r="M29" s="111">
        <v>28.5</v>
      </c>
      <c r="N29" s="111">
        <v>27.9</v>
      </c>
      <c r="O29" s="111">
        <v>27.5</v>
      </c>
      <c r="P29" s="111">
        <v>26.9</v>
      </c>
      <c r="Q29" s="111">
        <v>26.3</v>
      </c>
      <c r="R29" s="111">
        <v>25.5</v>
      </c>
      <c r="S29" s="111">
        <v>24.8</v>
      </c>
      <c r="T29" s="111">
        <v>23.9</v>
      </c>
      <c r="U29" s="111">
        <v>23</v>
      </c>
      <c r="V29" s="111">
        <v>21.8</v>
      </c>
      <c r="W29" s="111">
        <v>20.5</v>
      </c>
      <c r="X29" s="111">
        <v>18.899999999999999</v>
      </c>
      <c r="Y29" s="111"/>
      <c r="Z29" s="119">
        <v>1</v>
      </c>
      <c r="AA29" s="113"/>
      <c r="AB29" s="113"/>
      <c r="AC29" s="113"/>
      <c r="AD29" s="11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  <c r="AW29" s="113"/>
      <c r="AX29" s="113"/>
      <c r="AY29" s="113"/>
      <c r="AZ29" s="113"/>
      <c r="BA29" s="113"/>
      <c r="BB29" s="113"/>
      <c r="BC29" s="113"/>
      <c r="BD29" s="113"/>
      <c r="BE29" s="113"/>
      <c r="BF29" s="113"/>
      <c r="BG29" s="113"/>
      <c r="BH29" s="113"/>
      <c r="BI29" s="113"/>
      <c r="BJ29" s="113"/>
      <c r="BK29" s="113"/>
      <c r="BL29" s="113"/>
      <c r="BM29" s="113"/>
      <c r="BN29" s="113"/>
      <c r="BO29" s="113"/>
      <c r="BP29" s="113"/>
      <c r="BQ29" s="113"/>
      <c r="BR29" s="113"/>
      <c r="BS29" s="113"/>
      <c r="BT29" s="113"/>
      <c r="BU29" s="113"/>
      <c r="BV29" s="113"/>
      <c r="BW29" s="113"/>
      <c r="BX29" s="113"/>
      <c r="BY29" s="113"/>
      <c r="BZ29" s="113"/>
      <c r="CA29" s="113"/>
      <c r="CB29" s="113"/>
      <c r="CC29" s="113"/>
      <c r="CD29" s="113"/>
      <c r="CE29" s="113"/>
      <c r="CF29" s="113"/>
      <c r="CG29" s="113"/>
      <c r="CH29" s="113"/>
      <c r="CI29" s="113"/>
      <c r="CJ29" s="113"/>
      <c r="CK29" s="113"/>
      <c r="CL29" s="113"/>
      <c r="CM29" s="113"/>
      <c r="CN29" s="113"/>
      <c r="CO29" s="113"/>
      <c r="CP29" s="113"/>
      <c r="CQ29" s="113"/>
      <c r="CR29" s="113"/>
      <c r="CS29" s="113"/>
      <c r="CT29" s="113"/>
      <c r="CU29" s="113"/>
      <c r="CV29" s="113"/>
      <c r="CW29" s="113"/>
      <c r="CX29" s="113"/>
      <c r="CY29" s="113"/>
      <c r="CZ29" s="113"/>
      <c r="DA29" s="113"/>
      <c r="DB29" s="113"/>
      <c r="DC29" s="113"/>
      <c r="DD29" s="113"/>
      <c r="DE29" s="113"/>
      <c r="DF29" s="113"/>
      <c r="DG29" s="113"/>
      <c r="DH29" s="113"/>
      <c r="DI29" s="113"/>
      <c r="DJ29" s="113"/>
      <c r="DK29" s="113"/>
      <c r="DL29" s="113"/>
      <c r="DM29" s="113"/>
      <c r="DN29" s="113"/>
      <c r="DO29" s="113"/>
      <c r="DP29" s="113"/>
      <c r="DQ29" s="113"/>
      <c r="DR29" s="113"/>
      <c r="DS29" s="113"/>
      <c r="DT29" s="113"/>
      <c r="DU29" s="113"/>
      <c r="DV29" s="113"/>
      <c r="DW29" s="113"/>
      <c r="DX29" s="113"/>
      <c r="DY29" s="113"/>
      <c r="DZ29" s="113"/>
      <c r="EA29" s="113"/>
      <c r="EB29" s="113"/>
      <c r="EC29" s="113"/>
      <c r="ED29" s="113"/>
      <c r="EE29" s="113"/>
      <c r="EF29" s="113"/>
      <c r="EG29" s="113"/>
      <c r="EH29" s="113"/>
      <c r="EI29" s="113"/>
      <c r="EJ29" s="113"/>
      <c r="EK29" s="113"/>
      <c r="EL29" s="113"/>
      <c r="EM29" s="113"/>
      <c r="EN29" s="113"/>
      <c r="EO29" s="113"/>
      <c r="EP29" s="113"/>
      <c r="EQ29" s="113"/>
      <c r="ER29" s="113"/>
      <c r="ES29" s="113"/>
      <c r="ET29" s="113"/>
      <c r="EU29" s="113"/>
      <c r="EV29" s="113"/>
      <c r="EW29" s="113"/>
      <c r="EX29" s="113"/>
      <c r="EY29" s="113"/>
      <c r="EZ29" s="113"/>
      <c r="FA29" s="113"/>
      <c r="FB29" s="113"/>
      <c r="FC29" s="113"/>
      <c r="FD29" s="113"/>
      <c r="FE29" s="113"/>
      <c r="FF29" s="113"/>
      <c r="FG29" s="113"/>
      <c r="FH29" s="113"/>
      <c r="FI29" s="113"/>
      <c r="FJ29" s="113"/>
      <c r="FK29" s="113"/>
      <c r="FL29" s="113"/>
      <c r="FM29" s="113"/>
      <c r="FN29" s="113"/>
      <c r="FO29" s="113"/>
      <c r="FP29" s="113"/>
      <c r="FQ29" s="113"/>
      <c r="FR29" s="113"/>
      <c r="FS29" s="113"/>
      <c r="FT29" s="113"/>
      <c r="FU29" s="113"/>
      <c r="FV29" s="113"/>
      <c r="FW29" s="113"/>
      <c r="FX29" s="113"/>
      <c r="FY29" s="113"/>
      <c r="FZ29" s="113"/>
      <c r="GA29" s="113"/>
      <c r="GB29" s="113"/>
      <c r="GC29" s="113"/>
      <c r="GD29" s="113"/>
      <c r="GE29" s="113"/>
      <c r="GF29" s="113"/>
      <c r="GG29" s="113"/>
      <c r="GH29" s="113"/>
      <c r="GI29" s="113"/>
      <c r="GJ29" s="113"/>
      <c r="GK29" s="113"/>
      <c r="GL29" s="113"/>
      <c r="GM29" s="113"/>
      <c r="GN29" s="113"/>
      <c r="GO29" s="113"/>
      <c r="GP29" s="113"/>
      <c r="GQ29" s="113"/>
      <c r="GR29" s="113"/>
      <c r="GS29" s="113"/>
      <c r="GT29" s="113"/>
      <c r="GU29" s="113"/>
      <c r="GV29" s="113"/>
      <c r="GW29" s="113"/>
      <c r="GX29" s="113"/>
      <c r="GY29" s="113"/>
      <c r="GZ29" s="113"/>
      <c r="HA29" s="113"/>
      <c r="HB29" s="113"/>
      <c r="HC29" s="113"/>
      <c r="HD29" s="113"/>
      <c r="HE29" s="113"/>
      <c r="HF29" s="113"/>
      <c r="HG29" s="113"/>
      <c r="HH29" s="113"/>
      <c r="HI29" s="113"/>
      <c r="HJ29" s="113"/>
      <c r="HK29" s="113"/>
      <c r="HL29" s="113"/>
      <c r="HM29" s="113"/>
      <c r="HN29" s="113"/>
      <c r="HO29" s="113"/>
      <c r="HP29" s="113"/>
      <c r="HQ29" s="113"/>
      <c r="HR29" s="113"/>
      <c r="HS29" s="113"/>
      <c r="HT29" s="113"/>
      <c r="HU29" s="113"/>
      <c r="HV29" s="113"/>
      <c r="HW29" s="113"/>
      <c r="HX29" s="113"/>
      <c r="HY29" s="113"/>
      <c r="HZ29" s="113"/>
      <c r="IA29" s="113"/>
      <c r="IB29" s="113"/>
      <c r="IC29" s="113"/>
      <c r="ID29" s="113"/>
      <c r="IE29" s="113"/>
      <c r="IF29" s="113"/>
      <c r="IG29" s="113"/>
      <c r="IH29" s="113"/>
      <c r="II29" s="113"/>
      <c r="IJ29" s="113"/>
      <c r="IK29" s="113"/>
      <c r="IL29" s="113"/>
      <c r="IM29" s="113"/>
      <c r="IN29" s="113"/>
      <c r="IO29" s="113"/>
      <c r="IP29" s="113"/>
      <c r="IQ29" s="113"/>
      <c r="IR29" s="113"/>
      <c r="IS29" s="113"/>
      <c r="IT29" s="113"/>
      <c r="IU29" s="113"/>
      <c r="IV29" s="113"/>
      <c r="IW29" s="113"/>
      <c r="IX29" s="113"/>
      <c r="IY29" s="113"/>
      <c r="IZ29" s="113"/>
      <c r="JA29" s="113"/>
      <c r="JB29" s="113"/>
      <c r="JC29" s="113"/>
      <c r="JD29" s="113"/>
      <c r="JE29" s="113"/>
      <c r="JF29" s="113"/>
      <c r="JG29" s="113"/>
      <c r="JH29" s="113"/>
      <c r="JI29" s="113"/>
      <c r="JJ29" s="113"/>
      <c r="JK29" s="113"/>
      <c r="JL29" s="113"/>
      <c r="JM29" s="113"/>
      <c r="JN29" s="113"/>
      <c r="JO29" s="113"/>
      <c r="JP29" s="113"/>
      <c r="JQ29" s="113"/>
      <c r="JR29" s="113"/>
      <c r="JS29" s="113"/>
      <c r="JT29" s="113"/>
      <c r="JU29" s="113"/>
      <c r="JV29" s="113"/>
      <c r="JW29" s="113"/>
      <c r="JX29" s="113"/>
      <c r="JY29" s="113"/>
      <c r="JZ29" s="113"/>
      <c r="KA29" s="113"/>
      <c r="KB29" s="113"/>
      <c r="KC29" s="113"/>
      <c r="KD29" s="113"/>
      <c r="KE29" s="113"/>
      <c r="KF29" s="113"/>
      <c r="KG29" s="113"/>
      <c r="KH29" s="113"/>
      <c r="KI29" s="113"/>
      <c r="KJ29" s="113"/>
      <c r="KK29" s="113"/>
      <c r="KL29" s="113"/>
      <c r="KM29" s="113"/>
      <c r="KN29" s="113"/>
      <c r="KO29" s="113"/>
      <c r="KP29" s="113"/>
      <c r="KQ29" s="113"/>
      <c r="KR29" s="113"/>
      <c r="KS29" s="113"/>
      <c r="KT29" s="113"/>
      <c r="KU29" s="113"/>
      <c r="KV29" s="113"/>
      <c r="KW29" s="113"/>
      <c r="KX29" s="113"/>
      <c r="KY29" s="113"/>
      <c r="KZ29" s="113"/>
      <c r="LA29" s="113"/>
      <c r="LB29" s="113"/>
      <c r="LC29" s="113"/>
      <c r="LD29" s="113"/>
      <c r="LE29" s="113"/>
      <c r="LF29" s="113"/>
      <c r="LG29" s="113"/>
      <c r="LH29" s="113"/>
      <c r="LI29" s="113"/>
      <c r="LJ29" s="113"/>
      <c r="LK29" s="113"/>
      <c r="LL29" s="113"/>
      <c r="LM29" s="113"/>
      <c r="LN29" s="113"/>
      <c r="LO29" s="113"/>
      <c r="LP29" s="113"/>
      <c r="LQ29" s="113"/>
      <c r="LR29" s="113"/>
      <c r="LS29" s="113"/>
      <c r="LT29" s="113"/>
      <c r="LU29" s="113"/>
      <c r="LV29" s="113"/>
      <c r="LW29" s="113"/>
      <c r="LX29" s="113"/>
      <c r="LY29" s="113"/>
      <c r="LZ29" s="113"/>
      <c r="MA29" s="113"/>
      <c r="MB29" s="113"/>
      <c r="MC29" s="113"/>
      <c r="MD29" s="113"/>
      <c r="ME29" s="113"/>
      <c r="MF29" s="113"/>
      <c r="MG29" s="113"/>
      <c r="MH29" s="113"/>
      <c r="MI29" s="113"/>
      <c r="MJ29" s="113"/>
      <c r="MK29" s="113"/>
      <c r="ML29" s="113"/>
      <c r="MM29" s="113"/>
      <c r="MN29" s="113"/>
      <c r="MO29" s="113"/>
      <c r="MP29" s="113"/>
      <c r="MQ29" s="113"/>
      <c r="MR29" s="113"/>
      <c r="MS29" s="113"/>
      <c r="MT29" s="113"/>
      <c r="MU29" s="113"/>
      <c r="MV29" s="113"/>
      <c r="MW29" s="113"/>
      <c r="MX29" s="113"/>
      <c r="MY29" s="113"/>
      <c r="MZ29" s="113"/>
      <c r="NA29" s="113"/>
      <c r="NB29" s="113"/>
      <c r="NC29" s="113"/>
      <c r="ND29" s="113"/>
      <c r="NE29" s="113"/>
      <c r="NF29" s="113"/>
      <c r="NG29" s="113"/>
      <c r="NH29" s="113"/>
      <c r="NI29" s="113"/>
      <c r="NJ29" s="113"/>
      <c r="NK29" s="113"/>
      <c r="NL29" s="113"/>
      <c r="NM29" s="113"/>
      <c r="NN29" s="113"/>
      <c r="NO29" s="113"/>
      <c r="NP29" s="113"/>
      <c r="NQ29" s="113"/>
      <c r="NR29" s="113"/>
      <c r="NS29" s="113"/>
      <c r="NT29" s="113"/>
      <c r="NU29" s="113"/>
      <c r="NV29" s="113"/>
      <c r="NW29" s="113"/>
      <c r="NX29" s="113"/>
      <c r="NY29" s="113"/>
      <c r="NZ29" s="113"/>
      <c r="OA29" s="113"/>
      <c r="OB29" s="113"/>
      <c r="OC29" s="113"/>
      <c r="OD29" s="113"/>
      <c r="OE29" s="113"/>
      <c r="OF29" s="113"/>
      <c r="OG29" s="113"/>
      <c r="OH29" s="113"/>
      <c r="OI29" s="113"/>
      <c r="OJ29" s="113"/>
      <c r="OK29" s="113"/>
      <c r="OL29" s="113"/>
      <c r="OM29" s="113"/>
      <c r="ON29" s="113"/>
      <c r="OO29" s="113"/>
      <c r="OP29" s="113"/>
      <c r="OQ29" s="113"/>
      <c r="OR29" s="113"/>
      <c r="OS29" s="113"/>
      <c r="OT29" s="113"/>
      <c r="OU29" s="113"/>
      <c r="OV29" s="113"/>
      <c r="OW29" s="113"/>
      <c r="OX29" s="113"/>
      <c r="OY29" s="113"/>
      <c r="OZ29" s="113"/>
      <c r="PA29" s="113"/>
      <c r="PB29" s="113"/>
      <c r="PC29" s="113"/>
      <c r="PD29" s="113"/>
      <c r="PE29" s="113"/>
      <c r="PF29" s="113"/>
      <c r="PG29" s="113"/>
      <c r="PH29" s="113"/>
      <c r="PI29" s="113"/>
      <c r="PJ29" s="113"/>
      <c r="PK29" s="113"/>
      <c r="PL29" s="113"/>
      <c r="PM29" s="113"/>
      <c r="PN29" s="113"/>
      <c r="PO29" s="113"/>
      <c r="PP29" s="113"/>
      <c r="PQ29" s="113"/>
      <c r="PR29" s="113"/>
      <c r="PS29" s="113"/>
      <c r="PT29" s="113"/>
      <c r="PU29" s="113"/>
      <c r="PV29" s="113"/>
      <c r="PW29" s="113"/>
      <c r="PX29" s="113"/>
      <c r="PY29" s="113"/>
      <c r="PZ29" s="113"/>
      <c r="QA29" s="113"/>
      <c r="QB29" s="113"/>
      <c r="QC29" s="113"/>
      <c r="QD29" s="113"/>
      <c r="QE29" s="113"/>
      <c r="QF29" s="113"/>
      <c r="QG29" s="113"/>
      <c r="QH29" s="113"/>
      <c r="QI29" s="113"/>
      <c r="QJ29" s="113"/>
      <c r="QK29" s="113"/>
      <c r="QL29" s="113"/>
      <c r="QM29" s="113"/>
      <c r="QN29" s="113"/>
      <c r="QO29" s="113"/>
      <c r="QP29" s="113"/>
      <c r="QQ29" s="113"/>
      <c r="QR29" s="113"/>
      <c r="QS29" s="113"/>
      <c r="QT29" s="113"/>
      <c r="QU29" s="113"/>
      <c r="QV29" s="113"/>
      <c r="QW29" s="113"/>
      <c r="QX29" s="113"/>
      <c r="QY29" s="113"/>
      <c r="QZ29" s="113"/>
      <c r="RA29" s="113"/>
      <c r="RB29" s="113"/>
      <c r="RC29" s="113"/>
      <c r="RD29" s="113"/>
      <c r="RE29" s="113"/>
      <c r="RF29" s="113"/>
      <c r="RG29" s="113"/>
      <c r="RH29" s="113"/>
      <c r="RI29" s="113"/>
      <c r="RJ29" s="113"/>
      <c r="RK29" s="113"/>
      <c r="RL29" s="113"/>
      <c r="RM29" s="113"/>
      <c r="RN29" s="113"/>
      <c r="RO29" s="113"/>
      <c r="RP29" s="113"/>
      <c r="RQ29" s="113"/>
      <c r="RR29" s="113"/>
      <c r="RS29" s="113"/>
      <c r="RT29" s="113"/>
      <c r="RU29" s="113"/>
      <c r="RV29" s="113"/>
      <c r="RW29" s="113"/>
      <c r="RX29" s="113"/>
      <c r="RY29" s="113"/>
      <c r="RZ29" s="113"/>
      <c r="SA29" s="113"/>
      <c r="SB29" s="113"/>
      <c r="SC29" s="113"/>
      <c r="SD29" s="113"/>
      <c r="SE29" s="113"/>
      <c r="SF29" s="113"/>
      <c r="SG29" s="113"/>
      <c r="SH29" s="113"/>
      <c r="SI29" s="113"/>
      <c r="SJ29" s="113"/>
      <c r="SK29" s="113"/>
      <c r="SL29" s="113"/>
      <c r="SM29" s="113"/>
      <c r="SN29" s="113"/>
      <c r="SO29" s="113"/>
      <c r="SP29" s="113"/>
      <c r="SQ29" s="113"/>
      <c r="SR29" s="113"/>
      <c r="SS29" s="113"/>
      <c r="ST29" s="113"/>
      <c r="SU29" s="113"/>
      <c r="SV29" s="113"/>
      <c r="SW29" s="113"/>
      <c r="SX29" s="113"/>
      <c r="SY29" s="113"/>
      <c r="SZ29" s="113"/>
      <c r="TA29" s="113"/>
      <c r="TB29" s="113"/>
      <c r="TC29" s="113"/>
      <c r="TD29" s="113"/>
      <c r="TE29" s="113"/>
      <c r="TF29" s="113"/>
      <c r="TG29" s="113"/>
      <c r="TH29" s="113"/>
      <c r="TI29" s="113"/>
      <c r="TJ29" s="113"/>
      <c r="TK29" s="113"/>
      <c r="TL29" s="113"/>
      <c r="TM29" s="113"/>
      <c r="TN29" s="113"/>
      <c r="TO29" s="113"/>
      <c r="TP29" s="113"/>
      <c r="TQ29" s="113"/>
      <c r="TR29" s="113"/>
      <c r="TS29" s="113"/>
      <c r="TT29" s="113"/>
      <c r="TU29" s="113"/>
      <c r="TV29" s="113"/>
      <c r="TW29" s="113"/>
      <c r="TX29" s="113"/>
      <c r="TY29" s="113"/>
      <c r="TZ29" s="113"/>
      <c r="UA29" s="113"/>
      <c r="UB29" s="113"/>
      <c r="UC29" s="113"/>
      <c r="UD29" s="113"/>
      <c r="UE29" s="113"/>
      <c r="UF29" s="113"/>
      <c r="UG29" s="113"/>
      <c r="UH29" s="113"/>
      <c r="UI29" s="113"/>
      <c r="UJ29" s="113"/>
      <c r="UK29" s="113"/>
      <c r="UL29" s="113"/>
      <c r="UM29" s="113"/>
      <c r="UN29" s="113"/>
      <c r="UO29" s="113"/>
      <c r="UP29" s="113"/>
      <c r="UQ29" s="113"/>
      <c r="UR29" s="113"/>
      <c r="US29" s="113"/>
      <c r="UT29" s="113"/>
      <c r="UU29" s="113"/>
      <c r="UV29" s="113"/>
      <c r="UW29" s="113"/>
      <c r="UX29" s="113"/>
      <c r="UY29" s="113"/>
      <c r="UZ29" s="113"/>
      <c r="VA29" s="113"/>
      <c r="VB29" s="113"/>
      <c r="VC29" s="113"/>
      <c r="VD29" s="113"/>
      <c r="VE29" s="113"/>
      <c r="VF29" s="113"/>
      <c r="VG29" s="113"/>
      <c r="VH29" s="113"/>
      <c r="VI29" s="113"/>
      <c r="VJ29" s="113"/>
      <c r="VK29" s="113"/>
      <c r="VL29" s="113"/>
      <c r="VM29" s="113"/>
      <c r="VN29" s="113"/>
      <c r="VO29" s="113"/>
      <c r="VP29" s="113"/>
      <c r="VQ29" s="113"/>
      <c r="VR29" s="113"/>
      <c r="VS29" s="113"/>
      <c r="VT29" s="113"/>
      <c r="VU29" s="113"/>
      <c r="VV29" s="113"/>
      <c r="VW29" s="113"/>
      <c r="VX29" s="113"/>
      <c r="VY29" s="113"/>
      <c r="VZ29" s="113"/>
      <c r="WA29" s="113"/>
      <c r="WB29" s="113"/>
      <c r="WC29" s="113"/>
      <c r="WD29" s="113"/>
      <c r="WE29" s="113"/>
      <c r="WF29" s="113"/>
      <c r="WG29" s="113"/>
      <c r="WH29" s="113"/>
      <c r="WI29" s="113"/>
      <c r="WJ29" s="113"/>
      <c r="WK29" s="113"/>
      <c r="WL29" s="113"/>
      <c r="WM29" s="113"/>
      <c r="WN29" s="113"/>
      <c r="WO29" s="113"/>
      <c r="WP29" s="113"/>
      <c r="WQ29" s="113"/>
      <c r="WR29" s="113"/>
      <c r="WS29" s="113"/>
      <c r="WT29" s="113"/>
      <c r="WU29" s="113"/>
      <c r="WV29" s="113"/>
      <c r="WW29" s="113"/>
      <c r="WX29" s="113"/>
      <c r="WY29" s="113"/>
      <c r="WZ29" s="113"/>
      <c r="XA29" s="113"/>
      <c r="XB29" s="113"/>
      <c r="XC29" s="113"/>
      <c r="XD29" s="113"/>
      <c r="XE29" s="113"/>
      <c r="XF29" s="113"/>
      <c r="XG29" s="113"/>
      <c r="XH29" s="113"/>
      <c r="XI29" s="113"/>
      <c r="XJ29" s="113"/>
      <c r="XK29" s="113"/>
      <c r="XL29" s="113"/>
      <c r="XM29" s="113"/>
      <c r="XN29" s="113"/>
      <c r="XO29" s="113"/>
      <c r="XP29" s="113"/>
      <c r="XQ29" s="113"/>
      <c r="XR29" s="113"/>
      <c r="XS29" s="113"/>
      <c r="XT29" s="113"/>
      <c r="XU29" s="113"/>
      <c r="XV29" s="113"/>
      <c r="XW29" s="113"/>
      <c r="XX29" s="113"/>
      <c r="XY29" s="113"/>
      <c r="XZ29" s="113"/>
      <c r="YA29" s="113"/>
      <c r="YB29" s="113"/>
      <c r="YC29" s="113"/>
      <c r="YD29" s="113"/>
      <c r="YE29" s="113"/>
      <c r="YF29" s="113"/>
      <c r="YG29" s="113"/>
      <c r="YH29" s="113"/>
      <c r="YI29" s="113"/>
      <c r="YJ29" s="113"/>
      <c r="YK29" s="113"/>
      <c r="YL29" s="113"/>
      <c r="YM29" s="113"/>
      <c r="YN29" s="113"/>
      <c r="YO29" s="113"/>
      <c r="YP29" s="113"/>
      <c r="YQ29" s="113"/>
      <c r="YR29" s="113"/>
      <c r="YS29" s="113"/>
      <c r="YT29" s="113"/>
      <c r="YU29" s="113"/>
      <c r="YV29" s="113"/>
      <c r="YW29" s="113"/>
      <c r="YX29" s="113"/>
      <c r="YY29" s="113"/>
      <c r="YZ29" s="113"/>
      <c r="ZA29" s="113"/>
      <c r="ZB29" s="113"/>
      <c r="ZC29" s="113"/>
      <c r="ZD29" s="113"/>
      <c r="ZE29" s="113"/>
      <c r="ZF29" s="113"/>
      <c r="ZG29" s="113"/>
      <c r="ZH29" s="113"/>
      <c r="ZI29" s="113"/>
      <c r="ZJ29" s="113"/>
      <c r="ZK29" s="113"/>
      <c r="ZL29" s="113"/>
      <c r="ZM29" s="113"/>
      <c r="ZN29" s="113"/>
      <c r="ZO29" s="113"/>
      <c r="ZP29" s="113"/>
      <c r="ZQ29" s="113"/>
      <c r="ZR29" s="113"/>
      <c r="ZS29" s="113"/>
      <c r="ZT29" s="113"/>
      <c r="ZU29" s="113"/>
      <c r="ZV29" s="113"/>
      <c r="ZW29" s="113"/>
      <c r="ZX29" s="113"/>
      <c r="ZY29" s="113"/>
      <c r="ZZ29" s="113"/>
      <c r="AAA29" s="113"/>
      <c r="AAB29" s="113"/>
      <c r="AAC29" s="113"/>
      <c r="AAD29" s="113"/>
      <c r="AAE29" s="113"/>
      <c r="AAF29" s="113"/>
      <c r="AAG29" s="113"/>
      <c r="AAH29" s="113"/>
      <c r="AAI29" s="113"/>
      <c r="AAJ29" s="113"/>
      <c r="AAK29" s="113"/>
      <c r="AAL29" s="113"/>
      <c r="AAM29" s="113"/>
      <c r="AAN29" s="113"/>
      <c r="AAO29" s="113"/>
      <c r="AAP29" s="113"/>
      <c r="AAQ29" s="113"/>
      <c r="AAR29" s="113"/>
      <c r="AAS29" s="113"/>
      <c r="AAT29" s="113"/>
      <c r="AAU29" s="113"/>
      <c r="AAV29" s="113"/>
      <c r="AAW29" s="113"/>
      <c r="AAX29" s="113"/>
      <c r="AAY29" s="113"/>
      <c r="AAZ29" s="113"/>
      <c r="ABA29" s="113"/>
      <c r="ABB29" s="113"/>
      <c r="ABC29" s="113"/>
      <c r="ABD29" s="113"/>
      <c r="ABE29" s="113"/>
      <c r="ABF29" s="113"/>
      <c r="ABG29" s="113"/>
      <c r="ABH29" s="113"/>
      <c r="ABI29" s="113"/>
      <c r="ABJ29" s="113"/>
      <c r="ABK29" s="113"/>
      <c r="ABL29" s="113"/>
      <c r="ABM29" s="113"/>
      <c r="ABN29" s="113"/>
      <c r="ABO29" s="113"/>
      <c r="ABP29" s="113"/>
      <c r="ABQ29" s="113"/>
      <c r="ABR29" s="113"/>
      <c r="ABS29" s="113"/>
      <c r="ABT29" s="113"/>
      <c r="ABU29" s="113"/>
      <c r="ABV29" s="113"/>
      <c r="ABW29" s="113"/>
      <c r="ABX29" s="113"/>
      <c r="ABY29" s="113"/>
      <c r="ABZ29" s="113"/>
      <c r="ACA29" s="113"/>
      <c r="ACB29" s="113"/>
      <c r="ACC29" s="113"/>
      <c r="ACD29" s="113"/>
      <c r="ACE29" s="113"/>
      <c r="ACF29" s="113"/>
      <c r="ACG29" s="113"/>
      <c r="ACH29" s="113"/>
      <c r="ACI29" s="113"/>
      <c r="ACJ29" s="113"/>
      <c r="ACK29" s="113"/>
      <c r="ACL29" s="113"/>
      <c r="ACM29" s="113"/>
      <c r="ACN29" s="113"/>
      <c r="ACO29" s="113"/>
      <c r="ACP29" s="113"/>
      <c r="ACQ29" s="113"/>
      <c r="ACR29" s="113"/>
      <c r="ACS29" s="113"/>
      <c r="ACT29" s="113"/>
      <c r="ACU29" s="113"/>
      <c r="ACV29" s="113"/>
      <c r="ACW29" s="113"/>
      <c r="ACX29" s="113"/>
      <c r="ACY29" s="113"/>
      <c r="ACZ29" s="113"/>
      <c r="ADA29" s="113"/>
      <c r="ADB29" s="113"/>
      <c r="ADC29" s="113"/>
      <c r="ADD29" s="113"/>
      <c r="ADE29" s="113"/>
      <c r="ADF29" s="113"/>
      <c r="ADG29" s="113"/>
      <c r="ADH29" s="113"/>
      <c r="ADI29" s="113"/>
      <c r="ADJ29" s="113"/>
      <c r="ADK29" s="113"/>
      <c r="ADL29" s="113"/>
      <c r="ADM29" s="113"/>
      <c r="ADN29" s="113"/>
      <c r="ADO29" s="113"/>
      <c r="ADP29" s="113"/>
      <c r="ADQ29" s="113"/>
      <c r="ADR29" s="113"/>
      <c r="ADS29" s="113"/>
      <c r="ADT29" s="113"/>
      <c r="ADU29" s="113"/>
      <c r="ADV29" s="113"/>
      <c r="ADW29" s="113"/>
      <c r="ADX29" s="113"/>
      <c r="ADY29" s="113"/>
      <c r="ADZ29" s="113"/>
      <c r="AEA29" s="113"/>
      <c r="AEB29" s="113"/>
      <c r="AEC29" s="113"/>
      <c r="AED29" s="113"/>
      <c r="AEE29" s="113"/>
      <c r="AEF29" s="113"/>
      <c r="AEG29" s="113"/>
      <c r="AEH29" s="113"/>
      <c r="AEI29" s="113"/>
      <c r="AEJ29" s="113"/>
      <c r="AEK29" s="113"/>
      <c r="AEL29" s="113"/>
      <c r="AEM29" s="113"/>
      <c r="AEN29" s="113"/>
      <c r="AEO29" s="113"/>
      <c r="AEP29" s="113"/>
      <c r="AEQ29" s="113"/>
      <c r="AER29" s="113"/>
      <c r="AES29" s="113"/>
      <c r="AET29" s="113"/>
      <c r="AEU29" s="113"/>
      <c r="AEV29" s="113"/>
      <c r="AEW29" s="113"/>
      <c r="AEX29" s="113"/>
      <c r="AEY29" s="113"/>
      <c r="AEZ29" s="113"/>
      <c r="AFA29" s="113"/>
      <c r="AFB29" s="113"/>
      <c r="AFC29" s="113"/>
      <c r="AFD29" s="113"/>
      <c r="AFE29" s="113"/>
      <c r="AFF29" s="113"/>
      <c r="AFG29" s="113"/>
      <c r="AFH29" s="113"/>
      <c r="AFI29" s="113"/>
      <c r="AFJ29" s="113"/>
      <c r="AFK29" s="113"/>
      <c r="AFL29" s="113"/>
      <c r="AFM29" s="113"/>
      <c r="AFN29" s="113"/>
      <c r="AFO29" s="113"/>
      <c r="AFP29" s="113"/>
      <c r="AFQ29" s="113"/>
      <c r="AFR29" s="113"/>
      <c r="AFS29" s="113"/>
      <c r="AFT29" s="113"/>
      <c r="AFU29" s="113"/>
      <c r="AFV29" s="113"/>
      <c r="AFW29" s="113"/>
      <c r="AFX29" s="113"/>
      <c r="AFY29" s="113"/>
      <c r="AFZ29" s="113"/>
      <c r="AGA29" s="113"/>
      <c r="AGB29" s="113"/>
      <c r="AGC29" s="113"/>
      <c r="AGD29" s="113"/>
      <c r="AGE29" s="113"/>
      <c r="AGF29" s="113"/>
      <c r="AGG29" s="113"/>
      <c r="AGH29" s="113"/>
      <c r="AGI29" s="113"/>
      <c r="AGJ29" s="113"/>
      <c r="AGK29" s="113"/>
      <c r="AGL29" s="113"/>
      <c r="AGM29" s="113"/>
      <c r="AGN29" s="113"/>
      <c r="AGO29" s="113"/>
      <c r="AGP29" s="113"/>
      <c r="AGQ29" s="113"/>
      <c r="AGR29" s="113"/>
      <c r="AGS29" s="113"/>
      <c r="AGT29" s="113"/>
      <c r="AGU29" s="113"/>
      <c r="AGV29" s="113"/>
      <c r="AGW29" s="113"/>
      <c r="AGX29" s="113"/>
      <c r="AGY29" s="113"/>
      <c r="AGZ29" s="113"/>
      <c r="AHA29" s="113"/>
      <c r="AHB29" s="113"/>
      <c r="AHC29" s="113"/>
      <c r="AHD29" s="113"/>
      <c r="AHE29" s="113"/>
      <c r="AHF29" s="113"/>
      <c r="AHG29" s="113"/>
      <c r="AHH29" s="113"/>
      <c r="AHI29" s="113"/>
      <c r="AHJ29" s="113"/>
      <c r="AHK29" s="113"/>
      <c r="AHL29" s="113"/>
      <c r="AHM29" s="113"/>
      <c r="AHN29" s="113"/>
      <c r="AHO29" s="113"/>
      <c r="AHP29" s="113"/>
      <c r="AHQ29" s="113"/>
      <c r="AHR29" s="113"/>
      <c r="AHS29" s="113"/>
      <c r="AHT29" s="113"/>
      <c r="AHU29" s="113"/>
      <c r="AHV29" s="113"/>
      <c r="AHW29" s="113"/>
      <c r="AHX29" s="113"/>
      <c r="AHY29" s="113"/>
      <c r="AHZ29" s="113"/>
      <c r="AIA29" s="113"/>
      <c r="AIB29" s="113"/>
      <c r="AIC29" s="113"/>
      <c r="AID29" s="113"/>
      <c r="AIE29" s="113"/>
      <c r="AIF29" s="113"/>
      <c r="AIG29" s="113"/>
      <c r="AIH29" s="113"/>
      <c r="AII29" s="113"/>
      <c r="AIJ29" s="113"/>
      <c r="AIK29" s="113"/>
      <c r="AIL29" s="113"/>
      <c r="AIM29" s="113"/>
      <c r="AIN29" s="113"/>
      <c r="AIO29" s="113"/>
      <c r="AIP29" s="113"/>
      <c r="AIQ29" s="113"/>
      <c r="AIR29" s="113"/>
      <c r="AIS29" s="113"/>
      <c r="AIT29" s="113"/>
      <c r="AIU29" s="113"/>
      <c r="AIV29" s="113"/>
      <c r="AIW29" s="113"/>
      <c r="AIX29" s="113"/>
      <c r="AIY29" s="113"/>
      <c r="AIZ29" s="113"/>
      <c r="AJA29" s="113"/>
      <c r="AJB29" s="113"/>
      <c r="AJC29" s="113"/>
      <c r="AJD29" s="113"/>
      <c r="AJE29" s="113"/>
      <c r="AJF29" s="113"/>
      <c r="AJG29" s="113"/>
      <c r="AJH29" s="113"/>
      <c r="AJI29" s="113"/>
      <c r="AJJ29" s="113"/>
      <c r="AJK29" s="113"/>
      <c r="AJL29" s="113"/>
      <c r="AJM29" s="113"/>
      <c r="AJN29" s="113"/>
      <c r="AJO29" s="113"/>
      <c r="AJP29" s="113"/>
      <c r="AJQ29" s="113"/>
      <c r="AJR29" s="113"/>
      <c r="AJS29" s="113"/>
      <c r="AJT29" s="113"/>
      <c r="AJU29" s="113"/>
      <c r="AJV29" s="113"/>
      <c r="AJW29" s="113"/>
      <c r="AJX29" s="113"/>
      <c r="AJY29" s="113"/>
      <c r="AJZ29" s="113"/>
      <c r="AKA29" s="113"/>
      <c r="AKB29" s="113"/>
      <c r="AKC29" s="113"/>
      <c r="AKD29" s="113"/>
      <c r="AKE29" s="113"/>
      <c r="AKF29" s="113"/>
      <c r="AKG29" s="113"/>
      <c r="AKH29" s="113"/>
      <c r="AKI29" s="113"/>
      <c r="AKJ29" s="113"/>
      <c r="AKK29" s="113"/>
      <c r="AKL29" s="113"/>
      <c r="AKM29" s="113"/>
      <c r="AKN29" s="113"/>
      <c r="AKO29" s="113"/>
      <c r="AKP29" s="113"/>
      <c r="AKQ29" s="113"/>
      <c r="AKR29" s="113"/>
      <c r="AKS29" s="113"/>
      <c r="AKT29" s="113"/>
      <c r="AKU29" s="113"/>
      <c r="AKV29" s="113"/>
      <c r="AKW29" s="113"/>
      <c r="AKX29" s="113"/>
      <c r="AKY29" s="113"/>
      <c r="AKZ29" s="113"/>
      <c r="ALA29" s="113"/>
      <c r="ALB29" s="113"/>
      <c r="ALC29" s="113"/>
      <c r="ALD29" s="113"/>
      <c r="ALE29" s="113"/>
      <c r="ALF29" s="113"/>
      <c r="ALG29" s="113"/>
      <c r="ALH29" s="113"/>
      <c r="ALI29" s="113"/>
      <c r="ALJ29" s="113"/>
      <c r="ALK29" s="113"/>
      <c r="ALL29" s="113"/>
      <c r="ALM29" s="113"/>
      <c r="ALN29" s="113"/>
      <c r="ALO29" s="113"/>
      <c r="ALP29" s="113"/>
      <c r="ALQ29" s="113"/>
      <c r="ALR29" s="113"/>
      <c r="ALS29" s="113"/>
      <c r="ALT29" s="113"/>
      <c r="ALU29" s="113"/>
      <c r="ALV29" s="113"/>
      <c r="ALW29" s="113"/>
      <c r="ALX29" s="113"/>
      <c r="ALY29" s="113"/>
      <c r="ALZ29" s="113"/>
      <c r="AMA29" s="113"/>
      <c r="AMB29" s="113"/>
      <c r="AMC29" s="113"/>
      <c r="AMD29" s="113"/>
      <c r="AME29" s="113"/>
      <c r="AMF29" s="113"/>
      <c r="AMG29" s="113"/>
      <c r="AMH29" s="113"/>
      <c r="AMI29" s="113"/>
      <c r="AMJ29" s="113"/>
      <c r="AMK29" s="113"/>
      <c r="AML29" s="113"/>
      <c r="AMM29" s="113"/>
      <c r="AMN29" s="113"/>
      <c r="AMO29" s="113"/>
      <c r="AMP29" s="113"/>
      <c r="AMQ29" s="113"/>
      <c r="AMR29" s="113"/>
      <c r="AMS29" s="113"/>
      <c r="AMT29" s="113"/>
      <c r="AMU29" s="113"/>
      <c r="AMV29" s="113"/>
      <c r="AMW29" s="113"/>
      <c r="AMX29" s="113"/>
      <c r="AMY29" s="113"/>
      <c r="AMZ29" s="113"/>
      <c r="ANA29" s="113"/>
      <c r="ANB29" s="113"/>
      <c r="ANC29" s="113"/>
      <c r="AND29" s="113"/>
      <c r="ANE29" s="113"/>
      <c r="ANF29" s="113"/>
      <c r="ANG29" s="113"/>
      <c r="ANH29" s="113"/>
      <c r="ANI29" s="113"/>
      <c r="ANJ29" s="113"/>
      <c r="ANK29" s="113"/>
      <c r="ANL29" s="113"/>
      <c r="ANM29" s="113"/>
      <c r="ANN29" s="113"/>
      <c r="ANO29" s="113"/>
      <c r="ANP29" s="113"/>
      <c r="ANQ29" s="113"/>
      <c r="ANR29" s="113"/>
      <c r="ANS29" s="113"/>
      <c r="ANT29" s="113"/>
      <c r="ANU29" s="113"/>
      <c r="ANV29" s="113"/>
      <c r="ANW29" s="113"/>
      <c r="ANX29" s="113"/>
      <c r="ANY29" s="113"/>
      <c r="ANZ29" s="113"/>
      <c r="AOA29" s="113"/>
      <c r="AOB29" s="113"/>
      <c r="AOC29" s="113"/>
      <c r="AOD29" s="113"/>
      <c r="AOE29" s="113"/>
      <c r="AOF29" s="113"/>
      <c r="AOG29" s="113"/>
      <c r="AOH29" s="113"/>
      <c r="AOI29" s="113"/>
      <c r="AOJ29" s="113"/>
      <c r="AOK29" s="113"/>
      <c r="AOL29" s="113"/>
      <c r="AOM29" s="113"/>
      <c r="AON29" s="113"/>
      <c r="AOO29" s="113"/>
      <c r="AOP29" s="113"/>
      <c r="AOQ29" s="113"/>
      <c r="AOR29" s="113"/>
      <c r="AOS29" s="113"/>
      <c r="AOT29" s="113"/>
      <c r="AOU29" s="113"/>
      <c r="AOV29" s="113"/>
      <c r="AOW29" s="113"/>
      <c r="AOX29" s="113"/>
      <c r="AOY29" s="113"/>
      <c r="AOZ29" s="113"/>
      <c r="APA29" s="113"/>
      <c r="APB29" s="113"/>
      <c r="APC29" s="113"/>
      <c r="APD29" s="113"/>
      <c r="APE29" s="113"/>
      <c r="APF29" s="113"/>
      <c r="APG29" s="113"/>
      <c r="APH29" s="113"/>
      <c r="API29" s="113"/>
      <c r="APJ29" s="113"/>
      <c r="APK29" s="113"/>
      <c r="APL29" s="113"/>
      <c r="APM29" s="113"/>
      <c r="APN29" s="113"/>
      <c r="APO29" s="113"/>
      <c r="APP29" s="113"/>
      <c r="APQ29" s="113"/>
      <c r="APR29" s="113"/>
      <c r="APS29" s="113"/>
      <c r="APT29" s="113"/>
      <c r="APU29" s="113"/>
      <c r="APV29" s="113"/>
      <c r="APW29" s="113"/>
      <c r="APX29" s="113"/>
      <c r="APY29" s="113"/>
      <c r="APZ29" s="113"/>
      <c r="AQA29" s="113"/>
      <c r="AQB29" s="113"/>
      <c r="AQC29" s="113"/>
      <c r="AQD29" s="113"/>
      <c r="AQE29" s="113"/>
      <c r="AQF29" s="113"/>
      <c r="AQG29" s="113"/>
      <c r="AQH29" s="113"/>
      <c r="AQI29" s="113"/>
      <c r="AQJ29" s="113"/>
      <c r="AQK29" s="113"/>
      <c r="AQL29" s="113"/>
      <c r="AQM29" s="113"/>
      <c r="AQN29" s="113"/>
      <c r="AQO29" s="113"/>
      <c r="AQP29" s="113"/>
      <c r="AQQ29" s="113"/>
      <c r="AQR29" s="113"/>
      <c r="AQS29" s="113"/>
      <c r="AQT29" s="113"/>
      <c r="AQU29" s="113"/>
      <c r="AQV29" s="113"/>
      <c r="AQW29" s="113"/>
      <c r="AQX29" s="113"/>
      <c r="AQY29" s="113"/>
      <c r="AQZ29" s="113"/>
      <c r="ARA29" s="113"/>
      <c r="ARB29" s="113"/>
      <c r="ARC29" s="113"/>
      <c r="ARD29" s="113"/>
      <c r="ARE29" s="113"/>
      <c r="ARF29" s="113"/>
      <c r="ARG29" s="113"/>
      <c r="ARH29" s="113"/>
      <c r="ARI29" s="113"/>
      <c r="ARJ29" s="113"/>
      <c r="ARK29" s="113"/>
      <c r="ARL29" s="113"/>
      <c r="ARM29" s="113"/>
      <c r="ARN29" s="113"/>
      <c r="ARO29" s="113"/>
      <c r="ARP29" s="113"/>
      <c r="ARQ29" s="113"/>
      <c r="ARR29" s="113"/>
      <c r="ARS29" s="113"/>
      <c r="ART29" s="113"/>
      <c r="ARU29" s="113"/>
      <c r="ARV29" s="113"/>
      <c r="ARW29" s="113"/>
      <c r="ARX29" s="113"/>
      <c r="ARY29" s="113"/>
      <c r="ARZ29" s="113"/>
      <c r="ASA29" s="113"/>
      <c r="ASB29" s="113"/>
      <c r="ASC29" s="113"/>
      <c r="ASD29" s="113"/>
      <c r="ASE29" s="113"/>
      <c r="ASF29" s="113"/>
      <c r="ASG29" s="113"/>
      <c r="ASH29" s="113"/>
      <c r="ASI29" s="113"/>
      <c r="ASJ29" s="113"/>
      <c r="ASK29" s="113"/>
      <c r="ASL29" s="113"/>
      <c r="ASM29" s="113"/>
      <c r="ASN29" s="113"/>
      <c r="ASO29" s="113"/>
      <c r="ASP29" s="113"/>
      <c r="ASQ29" s="113"/>
      <c r="ASR29" s="113"/>
      <c r="ASS29" s="113"/>
      <c r="AST29" s="113"/>
      <c r="ASU29" s="113"/>
      <c r="ASV29" s="113"/>
      <c r="ASW29" s="113"/>
      <c r="ASX29" s="113"/>
      <c r="ASY29" s="113"/>
      <c r="ASZ29" s="113"/>
      <c r="ATA29" s="113"/>
      <c r="ATB29" s="113"/>
      <c r="ATC29" s="113"/>
      <c r="ATD29" s="113"/>
      <c r="ATE29" s="113"/>
      <c r="ATF29" s="113"/>
      <c r="ATG29" s="113"/>
      <c r="ATH29" s="113"/>
      <c r="ATI29" s="113"/>
      <c r="ATJ29" s="113"/>
      <c r="ATK29" s="113"/>
      <c r="ATL29" s="113"/>
      <c r="ATM29" s="113"/>
      <c r="ATN29" s="113"/>
      <c r="ATO29" s="113"/>
      <c r="ATP29" s="113"/>
      <c r="ATQ29" s="113"/>
      <c r="ATR29" s="113"/>
      <c r="ATS29" s="113"/>
      <c r="ATT29" s="113"/>
      <c r="ATU29" s="113"/>
      <c r="ATV29" s="113"/>
      <c r="ATW29" s="113"/>
      <c r="ATX29" s="113"/>
      <c r="ATY29" s="113"/>
      <c r="ATZ29" s="113"/>
      <c r="AUA29" s="113"/>
      <c r="AUB29" s="113"/>
      <c r="AUC29" s="113"/>
      <c r="AUD29" s="113"/>
      <c r="AUE29" s="113"/>
      <c r="AUF29" s="113"/>
      <c r="AUG29" s="113"/>
      <c r="AUH29" s="113"/>
      <c r="AUI29" s="113"/>
      <c r="AUJ29" s="113"/>
      <c r="AUK29" s="113"/>
      <c r="AUL29" s="113"/>
      <c r="AUM29" s="113"/>
      <c r="AUN29" s="113"/>
      <c r="AUO29" s="113"/>
      <c r="AUP29" s="113"/>
      <c r="AUQ29" s="113"/>
      <c r="AUR29" s="113"/>
      <c r="AUS29" s="113"/>
      <c r="AUT29" s="113"/>
      <c r="AUU29" s="113"/>
      <c r="AUV29" s="113"/>
      <c r="AUW29" s="113"/>
      <c r="AUX29" s="113"/>
      <c r="AUY29" s="113"/>
      <c r="AUZ29" s="113"/>
      <c r="AVA29" s="113"/>
      <c r="AVB29" s="113"/>
      <c r="AVC29" s="113"/>
      <c r="AVD29" s="113"/>
      <c r="AVE29" s="113"/>
      <c r="AVF29" s="113"/>
      <c r="AVG29" s="113"/>
      <c r="AVH29" s="113"/>
      <c r="AVI29" s="113"/>
      <c r="AVJ29" s="113"/>
      <c r="AVK29" s="113"/>
      <c r="AVL29" s="113"/>
      <c r="AVM29" s="113"/>
      <c r="AVN29" s="113"/>
      <c r="AVO29" s="113"/>
      <c r="AVP29" s="113"/>
      <c r="AVQ29" s="113"/>
      <c r="AVR29" s="113"/>
      <c r="AVS29" s="113"/>
      <c r="AVT29" s="113"/>
      <c r="AVU29" s="113"/>
      <c r="AVV29" s="113"/>
      <c r="AVW29" s="113"/>
      <c r="AVX29" s="113"/>
      <c r="AVY29" s="113"/>
      <c r="AVZ29" s="113"/>
      <c r="AWA29" s="113"/>
      <c r="AWB29" s="113"/>
      <c r="AWC29" s="113"/>
      <c r="AWD29" s="113"/>
      <c r="AWE29" s="113"/>
      <c r="AWF29" s="113"/>
      <c r="AWG29" s="113"/>
      <c r="AWH29" s="113"/>
      <c r="AWI29" s="113"/>
      <c r="AWJ29" s="113"/>
      <c r="AWK29" s="113"/>
      <c r="AWL29" s="113"/>
      <c r="AWM29" s="113"/>
      <c r="AWN29" s="113"/>
      <c r="AWO29" s="113"/>
      <c r="AWP29" s="113"/>
      <c r="AWQ29" s="113"/>
      <c r="AWR29" s="113"/>
      <c r="AWS29" s="113"/>
      <c r="AWT29" s="113"/>
      <c r="AWU29" s="113"/>
      <c r="AWV29" s="113"/>
      <c r="AWW29" s="113"/>
      <c r="AWX29" s="113"/>
      <c r="AWY29" s="113"/>
      <c r="AWZ29" s="113"/>
      <c r="AXA29" s="113"/>
      <c r="AXB29" s="113"/>
      <c r="AXC29" s="113"/>
      <c r="AXD29" s="113"/>
      <c r="AXE29" s="113"/>
      <c r="AXF29" s="113"/>
      <c r="AXG29" s="113"/>
      <c r="AXH29" s="113"/>
      <c r="AXI29" s="113"/>
      <c r="AXJ29" s="113"/>
      <c r="AXK29" s="113"/>
      <c r="AXL29" s="113"/>
      <c r="AXM29" s="113"/>
      <c r="AXN29" s="113"/>
      <c r="AXO29" s="113"/>
      <c r="AXP29" s="113"/>
      <c r="AXQ29" s="113"/>
      <c r="AXR29" s="113"/>
      <c r="AXS29" s="113"/>
      <c r="AXT29" s="113"/>
      <c r="AXU29" s="113"/>
      <c r="AXV29" s="113"/>
      <c r="AXW29" s="113"/>
      <c r="AXX29" s="113"/>
      <c r="AXY29" s="113"/>
      <c r="AXZ29" s="113"/>
      <c r="AYA29" s="113"/>
      <c r="AYB29" s="113"/>
      <c r="AYC29" s="113"/>
      <c r="AYD29" s="113"/>
      <c r="AYE29" s="113"/>
      <c r="AYF29" s="113"/>
      <c r="AYG29" s="113"/>
      <c r="AYH29" s="113"/>
      <c r="AYI29" s="113"/>
      <c r="AYJ29" s="113"/>
      <c r="AYK29" s="113"/>
      <c r="AYL29" s="113"/>
      <c r="AYM29" s="113"/>
      <c r="AYN29" s="113"/>
      <c r="AYO29" s="113"/>
      <c r="AYP29" s="113"/>
      <c r="AYQ29" s="113"/>
      <c r="AYR29" s="113"/>
      <c r="AYS29" s="113"/>
      <c r="AYT29" s="113"/>
      <c r="AYU29" s="113"/>
      <c r="AYV29" s="113"/>
      <c r="AYW29" s="113"/>
      <c r="AYX29" s="113"/>
      <c r="AYY29" s="113"/>
      <c r="AYZ29" s="113"/>
      <c r="AZA29" s="113"/>
      <c r="AZB29" s="113"/>
      <c r="AZC29" s="113"/>
      <c r="AZD29" s="113"/>
      <c r="AZE29" s="113"/>
      <c r="AZF29" s="113"/>
      <c r="AZG29" s="113"/>
      <c r="AZH29" s="113"/>
      <c r="AZI29" s="113"/>
      <c r="AZJ29" s="113"/>
      <c r="AZK29" s="113"/>
      <c r="AZL29" s="113"/>
      <c r="AZM29" s="113"/>
      <c r="AZN29" s="113"/>
      <c r="AZO29" s="113"/>
      <c r="AZP29" s="113"/>
      <c r="AZQ29" s="113"/>
      <c r="AZR29" s="113"/>
      <c r="AZS29" s="113"/>
      <c r="AZT29" s="113"/>
      <c r="AZU29" s="113"/>
      <c r="AZV29" s="113"/>
      <c r="AZW29" s="113"/>
      <c r="AZX29" s="113"/>
      <c r="AZY29" s="113"/>
      <c r="AZZ29" s="113"/>
      <c r="BAA29" s="113"/>
      <c r="BAB29" s="113"/>
      <c r="BAC29" s="113"/>
      <c r="BAD29" s="113"/>
      <c r="BAE29" s="113"/>
      <c r="BAF29" s="113"/>
      <c r="BAG29" s="113"/>
      <c r="BAH29" s="113"/>
      <c r="BAI29" s="113"/>
      <c r="BAJ29" s="113"/>
      <c r="BAK29" s="113"/>
      <c r="BAL29" s="113"/>
      <c r="BAM29" s="113"/>
      <c r="BAN29" s="113"/>
      <c r="BAO29" s="113"/>
      <c r="BAP29" s="113"/>
      <c r="BAQ29" s="113"/>
      <c r="BAR29" s="113"/>
      <c r="BAS29" s="113"/>
      <c r="BAT29" s="113"/>
      <c r="BAU29" s="113"/>
      <c r="BAV29" s="113"/>
      <c r="BAW29" s="113"/>
      <c r="BAX29" s="113"/>
      <c r="BAY29" s="113"/>
      <c r="BAZ29" s="113"/>
      <c r="BBA29" s="113"/>
      <c r="BBB29" s="113"/>
      <c r="BBC29" s="113"/>
      <c r="BBD29" s="113"/>
      <c r="BBE29" s="113"/>
      <c r="BBF29" s="113"/>
      <c r="BBG29" s="113"/>
      <c r="BBH29" s="113"/>
      <c r="BBI29" s="113"/>
      <c r="BBJ29" s="113"/>
      <c r="BBK29" s="113"/>
      <c r="BBL29" s="113"/>
      <c r="BBM29" s="113"/>
      <c r="BBN29" s="113"/>
      <c r="BBO29" s="113"/>
      <c r="BBP29" s="113"/>
      <c r="BBQ29" s="113"/>
      <c r="BBR29" s="113"/>
      <c r="BBS29" s="113"/>
      <c r="BBT29" s="113"/>
      <c r="BBU29" s="113"/>
      <c r="BBV29" s="113"/>
      <c r="BBW29" s="113"/>
      <c r="BBX29" s="113"/>
      <c r="BBY29" s="113"/>
      <c r="BBZ29" s="113"/>
      <c r="BCA29" s="113"/>
      <c r="BCB29" s="113"/>
      <c r="BCC29" s="113"/>
      <c r="BCD29" s="113"/>
      <c r="BCE29" s="113"/>
      <c r="BCF29" s="113"/>
      <c r="BCG29" s="113"/>
      <c r="BCH29" s="113"/>
      <c r="BCI29" s="113"/>
      <c r="BCJ29" s="113"/>
      <c r="BCK29" s="113"/>
      <c r="BCL29" s="113"/>
      <c r="BCM29" s="113"/>
      <c r="BCN29" s="113"/>
      <c r="BCO29" s="113"/>
      <c r="BCP29" s="113"/>
      <c r="BCQ29" s="113"/>
      <c r="BCR29" s="113"/>
      <c r="BCS29" s="113"/>
      <c r="BCT29" s="113"/>
      <c r="BCU29" s="113"/>
      <c r="BCV29" s="113"/>
      <c r="BCW29" s="113"/>
      <c r="BCX29" s="113"/>
      <c r="BCY29" s="113"/>
      <c r="BCZ29" s="113"/>
      <c r="BDA29" s="113"/>
      <c r="BDB29" s="113"/>
      <c r="BDC29" s="113"/>
      <c r="BDD29" s="113"/>
      <c r="BDE29" s="113"/>
      <c r="BDF29" s="113"/>
      <c r="BDG29" s="113"/>
      <c r="BDH29" s="113"/>
      <c r="BDI29" s="113"/>
      <c r="BDJ29" s="113"/>
      <c r="BDK29" s="113"/>
      <c r="BDL29" s="113"/>
      <c r="BDM29" s="113"/>
      <c r="BDN29" s="113"/>
      <c r="BDO29" s="113"/>
      <c r="BDP29" s="113"/>
      <c r="BDQ29" s="113"/>
      <c r="BDR29" s="113"/>
      <c r="BDS29" s="113"/>
      <c r="BDT29" s="113"/>
      <c r="BDU29" s="113"/>
      <c r="BDV29" s="113"/>
      <c r="BDW29" s="113"/>
      <c r="BDX29" s="113"/>
      <c r="BDY29" s="113"/>
      <c r="BDZ29" s="113"/>
      <c r="BEA29" s="113"/>
      <c r="BEB29" s="113"/>
      <c r="BEC29" s="113"/>
      <c r="BED29" s="113"/>
      <c r="BEE29" s="113"/>
      <c r="BEF29" s="113"/>
      <c r="BEG29" s="113"/>
      <c r="BEH29" s="113"/>
      <c r="BEI29" s="113"/>
      <c r="BEJ29" s="113"/>
      <c r="BEK29" s="113"/>
      <c r="BEL29" s="113"/>
      <c r="BEM29" s="113"/>
      <c r="BEN29" s="113"/>
      <c r="BEO29" s="113"/>
      <c r="BEP29" s="113"/>
      <c r="BEQ29" s="113"/>
      <c r="BER29" s="113"/>
      <c r="BES29" s="113"/>
      <c r="BET29" s="113"/>
      <c r="BEU29" s="113"/>
      <c r="BEV29" s="113"/>
      <c r="BEW29" s="113"/>
      <c r="BEX29" s="113"/>
      <c r="BEY29" s="113"/>
      <c r="BEZ29" s="113"/>
      <c r="BFA29" s="113"/>
      <c r="BFB29" s="113"/>
      <c r="BFC29" s="113"/>
      <c r="BFD29" s="113"/>
      <c r="BFE29" s="113"/>
      <c r="BFF29" s="113"/>
      <c r="BFG29" s="113"/>
      <c r="BFH29" s="113"/>
      <c r="BFI29" s="113"/>
      <c r="BFJ29" s="113"/>
      <c r="BFK29" s="113"/>
      <c r="BFL29" s="113"/>
      <c r="BFM29" s="113"/>
      <c r="BFN29" s="113"/>
      <c r="BFO29" s="113"/>
      <c r="BFP29" s="113"/>
      <c r="BFQ29" s="113"/>
      <c r="BFR29" s="113"/>
      <c r="BFS29" s="113"/>
      <c r="BFT29" s="113"/>
      <c r="BFU29" s="113"/>
      <c r="BFV29" s="113"/>
      <c r="BFW29" s="113"/>
      <c r="BFX29" s="113"/>
      <c r="BFY29" s="113"/>
      <c r="BFZ29" s="113"/>
      <c r="BGA29" s="113"/>
      <c r="BGB29" s="113"/>
      <c r="BGC29" s="113"/>
      <c r="BGD29" s="113"/>
      <c r="BGE29" s="113"/>
      <c r="BGF29" s="113"/>
      <c r="BGG29" s="113"/>
      <c r="BGH29" s="113"/>
      <c r="BGI29" s="113"/>
      <c r="BGJ29" s="113"/>
      <c r="BGK29" s="113"/>
      <c r="BGL29" s="113"/>
      <c r="BGM29" s="113"/>
      <c r="BGN29" s="113"/>
      <c r="BGO29" s="113"/>
      <c r="BGP29" s="113"/>
      <c r="BGQ29" s="113"/>
      <c r="BGR29" s="113"/>
      <c r="BGS29" s="113"/>
      <c r="BGT29" s="113"/>
      <c r="BGU29" s="113"/>
      <c r="BGV29" s="113"/>
      <c r="BGW29" s="113"/>
      <c r="BGX29" s="113"/>
      <c r="BGY29" s="113"/>
      <c r="BGZ29" s="113"/>
      <c r="BHA29" s="113"/>
      <c r="BHB29" s="113"/>
      <c r="BHC29" s="113"/>
      <c r="BHD29" s="113"/>
      <c r="BHE29" s="113"/>
      <c r="BHF29" s="113"/>
      <c r="BHG29" s="113"/>
      <c r="BHH29" s="113"/>
      <c r="BHI29" s="113"/>
      <c r="BHJ29" s="113"/>
      <c r="BHK29" s="113"/>
      <c r="BHL29" s="113"/>
      <c r="BHM29" s="113"/>
      <c r="BHN29" s="113"/>
      <c r="BHO29" s="113"/>
      <c r="BHP29" s="113"/>
      <c r="BHQ29" s="113"/>
      <c r="BHR29" s="113"/>
      <c r="BHS29" s="113"/>
      <c r="BHT29" s="113"/>
      <c r="BHU29" s="113"/>
      <c r="BHV29" s="113"/>
      <c r="BHW29" s="113"/>
      <c r="BHX29" s="113"/>
      <c r="BHY29" s="113"/>
      <c r="BHZ29" s="113"/>
      <c r="BIA29" s="113"/>
      <c r="BIB29" s="113"/>
      <c r="BIC29" s="113"/>
      <c r="BID29" s="113"/>
      <c r="BIE29" s="113"/>
      <c r="BIF29" s="113"/>
      <c r="BIG29" s="113"/>
      <c r="BIH29" s="113"/>
      <c r="BII29" s="113"/>
      <c r="BIJ29" s="113"/>
      <c r="BIK29" s="113"/>
      <c r="BIL29" s="113"/>
      <c r="BIM29" s="113"/>
      <c r="BIN29" s="113"/>
      <c r="BIO29" s="113"/>
      <c r="BIP29" s="113"/>
      <c r="BIQ29" s="113"/>
      <c r="BIR29" s="113"/>
      <c r="BIS29" s="113"/>
      <c r="BIT29" s="113"/>
      <c r="BIU29" s="113"/>
      <c r="BIV29" s="113"/>
      <c r="BIW29" s="113"/>
      <c r="BIX29" s="113"/>
      <c r="BIY29" s="113"/>
      <c r="BIZ29" s="113"/>
      <c r="BJA29" s="113"/>
      <c r="BJB29" s="113"/>
      <c r="BJC29" s="113"/>
      <c r="BJD29" s="113"/>
      <c r="BJE29" s="113"/>
      <c r="BJF29" s="113"/>
      <c r="BJG29" s="113"/>
      <c r="BJH29" s="113"/>
      <c r="BJI29" s="113"/>
      <c r="BJJ29" s="113"/>
      <c r="BJK29" s="113"/>
      <c r="BJL29" s="113"/>
      <c r="BJM29" s="113"/>
      <c r="BJN29" s="113"/>
      <c r="BJO29" s="113"/>
      <c r="BJP29" s="113"/>
      <c r="BJQ29" s="113"/>
      <c r="BJR29" s="113"/>
      <c r="BJS29" s="113"/>
      <c r="BJT29" s="113"/>
      <c r="BJU29" s="113"/>
      <c r="BJV29" s="113"/>
      <c r="BJW29" s="113"/>
      <c r="BJX29" s="113"/>
      <c r="BJY29" s="113"/>
      <c r="BJZ29" s="113"/>
      <c r="BKA29" s="113"/>
      <c r="BKB29" s="113"/>
      <c r="BKC29" s="113"/>
      <c r="BKD29" s="113"/>
      <c r="BKE29" s="113"/>
      <c r="BKF29" s="113"/>
      <c r="BKG29" s="113"/>
      <c r="BKH29" s="113"/>
      <c r="BKI29" s="113"/>
      <c r="BKJ29" s="113"/>
      <c r="BKK29" s="113"/>
      <c r="BKL29" s="113"/>
      <c r="BKM29" s="113"/>
      <c r="BKN29" s="113"/>
      <c r="BKO29" s="113"/>
      <c r="BKP29" s="113"/>
      <c r="BKQ29" s="113"/>
      <c r="BKR29" s="113"/>
      <c r="BKS29" s="113"/>
      <c r="BKT29" s="113"/>
      <c r="BKU29" s="113"/>
      <c r="BKV29" s="113"/>
      <c r="BKW29" s="113"/>
      <c r="BKX29" s="113"/>
      <c r="BKY29" s="113"/>
      <c r="BKZ29" s="113"/>
      <c r="BLA29" s="113"/>
      <c r="BLB29" s="113"/>
      <c r="BLC29" s="113"/>
      <c r="BLD29" s="113"/>
      <c r="BLE29" s="113"/>
      <c r="BLF29" s="113"/>
      <c r="BLG29" s="113"/>
      <c r="BLH29" s="113"/>
      <c r="BLI29" s="113"/>
      <c r="BLJ29" s="113"/>
      <c r="BLK29" s="113"/>
      <c r="BLL29" s="113"/>
      <c r="BLM29" s="113"/>
      <c r="BLN29" s="113"/>
      <c r="BLO29" s="113"/>
      <c r="BLP29" s="113"/>
      <c r="BLQ29" s="113"/>
      <c r="BLR29" s="113"/>
      <c r="BLS29" s="113"/>
      <c r="BLT29" s="113"/>
      <c r="BLU29" s="113"/>
      <c r="BLV29" s="113"/>
      <c r="BLW29" s="113"/>
      <c r="BLX29" s="113"/>
      <c r="BLY29" s="113"/>
      <c r="BLZ29" s="113"/>
      <c r="BMA29" s="113"/>
      <c r="BMB29" s="113"/>
      <c r="BMC29" s="113"/>
      <c r="BMD29" s="113"/>
      <c r="BME29" s="113"/>
      <c r="BMF29" s="113"/>
      <c r="BMG29" s="113"/>
      <c r="BMH29" s="113"/>
      <c r="BMI29" s="113"/>
      <c r="BMJ29" s="113"/>
      <c r="BMK29" s="113"/>
      <c r="BML29" s="113"/>
      <c r="BMM29" s="113"/>
      <c r="BMN29" s="113"/>
      <c r="BMO29" s="113"/>
      <c r="BMP29" s="113"/>
      <c r="BMQ29" s="113"/>
      <c r="BMR29" s="113"/>
      <c r="BMS29" s="113"/>
      <c r="BMT29" s="113"/>
      <c r="BMU29" s="113"/>
      <c r="BMV29" s="113"/>
      <c r="BMW29" s="113"/>
      <c r="BMX29" s="113"/>
      <c r="BMY29" s="113"/>
      <c r="BMZ29" s="113"/>
      <c r="BNA29" s="113"/>
      <c r="BNB29" s="113"/>
      <c r="BNC29" s="113"/>
      <c r="BND29" s="113"/>
      <c r="BNE29" s="113"/>
      <c r="BNF29" s="113"/>
      <c r="BNG29" s="113"/>
      <c r="BNH29" s="113"/>
      <c r="BNI29" s="113"/>
      <c r="BNJ29" s="113"/>
      <c r="BNK29" s="113"/>
      <c r="BNL29" s="113"/>
      <c r="BNM29" s="113"/>
      <c r="BNN29" s="113"/>
      <c r="BNO29" s="113"/>
      <c r="BNP29" s="113"/>
      <c r="BNQ29" s="113"/>
      <c r="BNR29" s="113"/>
      <c r="BNS29" s="113"/>
      <c r="BNT29" s="113"/>
      <c r="BNU29" s="113"/>
      <c r="BNV29" s="113"/>
      <c r="BNW29" s="113"/>
      <c r="BNX29" s="113"/>
      <c r="BNY29" s="113"/>
      <c r="BNZ29" s="113"/>
      <c r="BOA29" s="113"/>
      <c r="BOB29" s="113"/>
      <c r="BOC29" s="113"/>
      <c r="BOD29" s="113"/>
      <c r="BOE29" s="113"/>
      <c r="BOF29" s="113"/>
      <c r="BOG29" s="113"/>
      <c r="BOH29" s="113"/>
      <c r="BOI29" s="113"/>
      <c r="BOJ29" s="113"/>
      <c r="BOK29" s="113"/>
      <c r="BOL29" s="113"/>
      <c r="BOM29" s="113"/>
      <c r="BON29" s="113"/>
      <c r="BOO29" s="113"/>
      <c r="BOP29" s="113"/>
      <c r="BOQ29" s="113"/>
      <c r="BOR29" s="113"/>
      <c r="BOS29" s="113"/>
      <c r="BOT29" s="113"/>
      <c r="BOU29" s="113"/>
      <c r="BOV29" s="113"/>
      <c r="BOW29" s="113"/>
      <c r="BOX29" s="113"/>
      <c r="BOY29" s="113"/>
      <c r="BOZ29" s="113"/>
      <c r="BPA29" s="113"/>
      <c r="BPB29" s="113"/>
      <c r="BPC29" s="113"/>
      <c r="BPD29" s="113"/>
      <c r="BPE29" s="113"/>
      <c r="BPF29" s="113"/>
      <c r="BPG29" s="113"/>
      <c r="BPH29" s="113"/>
      <c r="BPI29" s="113"/>
      <c r="BPJ29" s="113"/>
      <c r="BPK29" s="113"/>
      <c r="BPL29" s="113"/>
      <c r="BPM29" s="113"/>
      <c r="BPN29" s="113"/>
      <c r="BPO29" s="113"/>
      <c r="BPP29" s="113"/>
      <c r="BPQ29" s="113"/>
      <c r="BPR29" s="113"/>
      <c r="BPS29" s="113"/>
      <c r="BPT29" s="113"/>
      <c r="BPU29" s="113"/>
      <c r="BPV29" s="113"/>
      <c r="BPW29" s="113"/>
      <c r="BPX29" s="113"/>
      <c r="BPY29" s="113"/>
      <c r="BPZ29" s="113"/>
      <c r="BQA29" s="113"/>
      <c r="BQB29" s="113"/>
      <c r="BQC29" s="113"/>
      <c r="BQD29" s="113"/>
      <c r="BQE29" s="113"/>
      <c r="BQF29" s="113"/>
      <c r="BQG29" s="113"/>
      <c r="BQH29" s="113"/>
      <c r="BQI29" s="113"/>
      <c r="BQJ29" s="113"/>
      <c r="BQK29" s="113"/>
      <c r="BQL29" s="113"/>
      <c r="BQM29" s="113"/>
      <c r="BQN29" s="113"/>
      <c r="BQO29" s="113"/>
      <c r="BQP29" s="113"/>
      <c r="BQQ29" s="113"/>
      <c r="BQR29" s="113"/>
      <c r="BQS29" s="113"/>
      <c r="BQT29" s="113"/>
      <c r="BQU29" s="113"/>
      <c r="BQV29" s="113"/>
      <c r="BQW29" s="113"/>
      <c r="BQX29" s="113"/>
      <c r="BQY29" s="113"/>
      <c r="BQZ29" s="113"/>
      <c r="BRA29" s="113"/>
      <c r="BRB29" s="113"/>
      <c r="BRC29" s="113"/>
      <c r="BRD29" s="113"/>
      <c r="BRE29" s="113"/>
      <c r="BRF29" s="113"/>
      <c r="BRG29" s="113"/>
      <c r="BRH29" s="113"/>
      <c r="BRI29" s="113"/>
      <c r="BRJ29" s="113"/>
      <c r="BRK29" s="113"/>
      <c r="BRL29" s="113"/>
      <c r="BRM29" s="113"/>
      <c r="BRN29" s="113"/>
      <c r="BRO29" s="113"/>
      <c r="BRP29" s="113"/>
      <c r="BRQ29" s="113"/>
      <c r="BRR29" s="113"/>
      <c r="BRS29" s="113"/>
      <c r="BRT29" s="113"/>
      <c r="BRU29" s="113"/>
      <c r="BRV29" s="113"/>
      <c r="BRW29" s="113"/>
      <c r="BRX29" s="113"/>
      <c r="BRY29" s="113"/>
      <c r="BRZ29" s="113"/>
      <c r="BSA29" s="113"/>
      <c r="BSB29" s="113"/>
      <c r="BSC29" s="113"/>
      <c r="BSD29" s="113"/>
      <c r="BSE29" s="113"/>
      <c r="BSF29" s="113"/>
      <c r="BSG29" s="113"/>
      <c r="BSH29" s="113"/>
      <c r="BSI29" s="113"/>
      <c r="BSJ29" s="113"/>
      <c r="BSK29" s="113"/>
      <c r="BSL29" s="113"/>
      <c r="BSM29" s="113"/>
      <c r="BSN29" s="113"/>
      <c r="BSO29" s="113"/>
      <c r="BSP29" s="113"/>
      <c r="BSQ29" s="113"/>
      <c r="BSR29" s="113"/>
      <c r="BSS29" s="113"/>
      <c r="BST29" s="113"/>
      <c r="BSU29" s="113"/>
      <c r="BSV29" s="113"/>
      <c r="BSW29" s="113"/>
      <c r="BSX29" s="113"/>
      <c r="BSY29" s="113"/>
      <c r="BSZ29" s="113"/>
      <c r="BTA29" s="113"/>
      <c r="BTB29" s="113"/>
      <c r="BTC29" s="113"/>
      <c r="BTD29" s="113"/>
      <c r="BTE29" s="113"/>
      <c r="BTF29" s="113"/>
      <c r="BTG29" s="113"/>
      <c r="BTH29" s="113"/>
      <c r="BTI29" s="113"/>
      <c r="BTJ29" s="113"/>
      <c r="BTK29" s="113"/>
      <c r="BTL29" s="113"/>
      <c r="BTM29" s="113"/>
      <c r="BTN29" s="113"/>
      <c r="BTO29" s="113"/>
      <c r="BTP29" s="113"/>
      <c r="BTQ29" s="113"/>
      <c r="BTR29" s="113"/>
      <c r="BTS29" s="113"/>
      <c r="BTT29" s="113"/>
      <c r="BTU29" s="113"/>
      <c r="BTV29" s="113"/>
      <c r="BTW29" s="113"/>
      <c r="BTX29" s="113"/>
      <c r="BTY29" s="113"/>
      <c r="BTZ29" s="113"/>
      <c r="BUA29" s="113"/>
      <c r="BUB29" s="113"/>
      <c r="BUC29" s="113"/>
      <c r="BUD29" s="113"/>
      <c r="BUE29" s="113"/>
      <c r="BUF29" s="113"/>
      <c r="BUG29" s="113"/>
      <c r="BUH29" s="113"/>
      <c r="BUI29" s="113"/>
      <c r="BUJ29" s="113"/>
      <c r="BUK29" s="113"/>
      <c r="BUL29" s="113"/>
      <c r="BUM29" s="113"/>
      <c r="BUN29" s="113"/>
      <c r="BUO29" s="113"/>
      <c r="BUP29" s="113"/>
      <c r="BUQ29" s="113"/>
      <c r="BUR29" s="113"/>
      <c r="BUS29" s="113"/>
      <c r="BUT29" s="113"/>
      <c r="BUU29" s="113"/>
      <c r="BUV29" s="113"/>
      <c r="BUW29" s="113"/>
      <c r="BUX29" s="113"/>
      <c r="BUY29" s="113"/>
      <c r="BUZ29" s="113"/>
      <c r="BVA29" s="113"/>
      <c r="BVB29" s="113"/>
      <c r="BVC29" s="113"/>
      <c r="BVD29" s="113"/>
      <c r="BVE29" s="113"/>
      <c r="BVF29" s="113"/>
      <c r="BVG29" s="113"/>
      <c r="BVH29" s="113"/>
      <c r="BVI29" s="113"/>
      <c r="BVJ29" s="113"/>
      <c r="BVK29" s="113"/>
      <c r="BVL29" s="113"/>
      <c r="BVM29" s="113"/>
      <c r="BVN29" s="113"/>
      <c r="BVO29" s="113"/>
      <c r="BVP29" s="113"/>
      <c r="BVQ29" s="113"/>
      <c r="BVR29" s="113"/>
      <c r="BVS29" s="113"/>
      <c r="BVT29" s="113"/>
      <c r="BVU29" s="113"/>
      <c r="BVV29" s="113"/>
      <c r="BVW29" s="113"/>
      <c r="BVX29" s="113"/>
      <c r="BVY29" s="113"/>
      <c r="BVZ29" s="113"/>
      <c r="BWA29" s="113"/>
      <c r="BWB29" s="113"/>
      <c r="BWC29" s="113"/>
      <c r="BWD29" s="113"/>
      <c r="BWE29" s="113"/>
      <c r="BWF29" s="113"/>
      <c r="BWG29" s="113"/>
      <c r="BWH29" s="113"/>
      <c r="BWI29" s="113"/>
      <c r="BWJ29" s="113"/>
      <c r="BWK29" s="113"/>
      <c r="BWL29" s="113"/>
      <c r="BWM29" s="113"/>
      <c r="BWN29" s="113"/>
      <c r="BWO29" s="113"/>
      <c r="BWP29" s="113"/>
      <c r="BWQ29" s="113"/>
      <c r="BWR29" s="113"/>
      <c r="BWS29" s="113"/>
      <c r="BWT29" s="113"/>
      <c r="BWU29" s="113"/>
      <c r="BWV29" s="113"/>
      <c r="BWW29" s="113"/>
      <c r="BWX29" s="113"/>
      <c r="BWY29" s="113"/>
      <c r="BWZ29" s="113"/>
      <c r="BXA29" s="113"/>
      <c r="BXB29" s="113"/>
      <c r="BXC29" s="113"/>
      <c r="BXD29" s="113"/>
      <c r="BXE29" s="113"/>
      <c r="BXF29" s="113"/>
      <c r="BXG29" s="113"/>
      <c r="BXH29" s="113"/>
      <c r="BXI29" s="113"/>
      <c r="BXJ29" s="113"/>
      <c r="BXK29" s="113"/>
      <c r="BXL29" s="113"/>
      <c r="BXM29" s="113"/>
      <c r="BXN29" s="113"/>
      <c r="BXO29" s="113"/>
      <c r="BXP29" s="113"/>
      <c r="BXQ29" s="113"/>
      <c r="BXR29" s="113"/>
      <c r="BXS29" s="113"/>
      <c r="BXT29" s="113"/>
      <c r="BXU29" s="113"/>
      <c r="BXV29" s="113"/>
      <c r="BXW29" s="113"/>
      <c r="BXX29" s="113"/>
      <c r="BXY29" s="113"/>
      <c r="BXZ29" s="113"/>
      <c r="BYA29" s="113"/>
      <c r="BYB29" s="113"/>
      <c r="BYC29" s="113"/>
      <c r="BYD29" s="113"/>
      <c r="BYE29" s="113"/>
      <c r="BYF29" s="113"/>
      <c r="BYG29" s="113"/>
      <c r="BYH29" s="113"/>
      <c r="BYI29" s="113"/>
      <c r="BYJ29" s="113"/>
      <c r="BYK29" s="113"/>
      <c r="BYL29" s="113"/>
      <c r="BYM29" s="113"/>
      <c r="BYN29" s="113"/>
      <c r="BYO29" s="113"/>
      <c r="BYP29" s="113"/>
      <c r="BYQ29" s="113"/>
      <c r="BYR29" s="113"/>
      <c r="BYS29" s="113"/>
      <c r="BYT29" s="113"/>
      <c r="BYU29" s="113"/>
      <c r="BYV29" s="113"/>
      <c r="BYW29" s="113"/>
      <c r="BYX29" s="113"/>
      <c r="BYY29" s="113"/>
      <c r="BYZ29" s="113"/>
      <c r="BZA29" s="113"/>
      <c r="BZB29" s="113"/>
      <c r="BZC29" s="113"/>
      <c r="BZD29" s="113"/>
      <c r="BZE29" s="113"/>
      <c r="BZF29" s="113"/>
      <c r="BZG29" s="113"/>
      <c r="BZH29" s="113"/>
      <c r="BZI29" s="113"/>
      <c r="BZJ29" s="113"/>
      <c r="BZK29" s="113"/>
      <c r="BZL29" s="113"/>
      <c r="BZM29" s="113"/>
      <c r="BZN29" s="113"/>
      <c r="BZO29" s="113"/>
      <c r="BZP29" s="113"/>
      <c r="BZQ29" s="113"/>
      <c r="BZR29" s="113"/>
      <c r="BZS29" s="113"/>
      <c r="BZT29" s="113"/>
      <c r="BZU29" s="113"/>
      <c r="BZV29" s="113"/>
      <c r="BZW29" s="113"/>
      <c r="BZX29" s="113"/>
      <c r="BZY29" s="113"/>
      <c r="BZZ29" s="113"/>
      <c r="CAA29" s="113"/>
      <c r="CAB29" s="113"/>
      <c r="CAC29" s="113"/>
      <c r="CAD29" s="113"/>
      <c r="CAE29" s="113"/>
      <c r="CAF29" s="113"/>
      <c r="CAG29" s="113"/>
      <c r="CAH29" s="113"/>
      <c r="CAI29" s="113"/>
      <c r="CAJ29" s="113"/>
      <c r="CAK29" s="113"/>
      <c r="CAL29" s="113"/>
      <c r="CAM29" s="113"/>
      <c r="CAN29" s="113"/>
      <c r="CAO29" s="113"/>
      <c r="CAP29" s="113"/>
      <c r="CAQ29" s="113"/>
      <c r="CAR29" s="113"/>
      <c r="CAS29" s="113"/>
      <c r="CAT29" s="113"/>
      <c r="CAU29" s="113"/>
      <c r="CAV29" s="113"/>
      <c r="CAW29" s="113"/>
      <c r="CAX29" s="113"/>
      <c r="CAY29" s="113"/>
      <c r="CAZ29" s="113"/>
      <c r="CBA29" s="113"/>
      <c r="CBB29" s="113"/>
      <c r="CBC29" s="113"/>
      <c r="CBD29" s="113"/>
      <c r="CBE29" s="113"/>
      <c r="CBF29" s="113"/>
      <c r="CBG29" s="113"/>
      <c r="CBH29" s="113"/>
      <c r="CBI29" s="113"/>
      <c r="CBJ29" s="113"/>
      <c r="CBK29" s="113"/>
      <c r="CBL29" s="113"/>
      <c r="CBM29" s="113"/>
      <c r="CBN29" s="113"/>
      <c r="CBO29" s="113"/>
      <c r="CBP29" s="113"/>
      <c r="CBQ29" s="113"/>
      <c r="CBR29" s="113"/>
      <c r="CBS29" s="113"/>
      <c r="CBT29" s="113"/>
      <c r="CBU29" s="113"/>
      <c r="CBV29" s="113"/>
      <c r="CBW29" s="113"/>
      <c r="CBX29" s="113"/>
      <c r="CBY29" s="113"/>
      <c r="CBZ29" s="113"/>
      <c r="CCA29" s="113"/>
      <c r="CCB29" s="113"/>
      <c r="CCC29" s="113"/>
      <c r="CCD29" s="113"/>
      <c r="CCE29" s="113"/>
      <c r="CCF29" s="113"/>
      <c r="CCG29" s="113"/>
      <c r="CCH29" s="113"/>
      <c r="CCI29" s="113"/>
      <c r="CCJ29" s="113"/>
      <c r="CCK29" s="113"/>
      <c r="CCL29" s="113"/>
      <c r="CCM29" s="113"/>
      <c r="CCN29" s="113"/>
      <c r="CCO29" s="113"/>
      <c r="CCP29" s="113"/>
      <c r="CCQ29" s="113"/>
      <c r="CCR29" s="113"/>
      <c r="CCS29" s="113"/>
      <c r="CCT29" s="113"/>
      <c r="CCU29" s="113"/>
      <c r="CCV29" s="113"/>
      <c r="CCW29" s="113"/>
      <c r="CCX29" s="113"/>
      <c r="CCY29" s="113"/>
      <c r="CCZ29" s="113"/>
      <c r="CDA29" s="113"/>
      <c r="CDB29" s="113"/>
      <c r="CDC29" s="113"/>
      <c r="CDD29" s="113"/>
      <c r="CDE29" s="113"/>
      <c r="CDF29" s="113"/>
      <c r="CDG29" s="113"/>
      <c r="CDH29" s="113"/>
      <c r="CDI29" s="113"/>
      <c r="CDJ29" s="113"/>
      <c r="CDK29" s="113"/>
      <c r="CDL29" s="113"/>
      <c r="CDM29" s="113"/>
      <c r="CDN29" s="113"/>
      <c r="CDO29" s="113"/>
      <c r="CDP29" s="113"/>
      <c r="CDQ29" s="113"/>
      <c r="CDR29" s="113"/>
      <c r="CDS29" s="113"/>
      <c r="CDT29" s="113"/>
      <c r="CDU29" s="113"/>
      <c r="CDV29" s="113"/>
      <c r="CDW29" s="113"/>
      <c r="CDX29" s="113"/>
      <c r="CDY29" s="113"/>
      <c r="CDZ29" s="113"/>
      <c r="CEA29" s="113"/>
      <c r="CEB29" s="113"/>
      <c r="CEC29" s="113"/>
      <c r="CED29" s="113"/>
      <c r="CEE29" s="113"/>
      <c r="CEF29" s="113"/>
      <c r="CEG29" s="113"/>
      <c r="CEH29" s="113"/>
      <c r="CEI29" s="113"/>
      <c r="CEJ29" s="113"/>
      <c r="CEK29" s="113"/>
      <c r="CEL29" s="113"/>
      <c r="CEM29" s="113"/>
      <c r="CEN29" s="113"/>
      <c r="CEO29" s="113"/>
      <c r="CEP29" s="113"/>
      <c r="CEQ29" s="113"/>
      <c r="CER29" s="113"/>
      <c r="CES29" s="113"/>
      <c r="CET29" s="113"/>
      <c r="CEU29" s="113"/>
      <c r="CEV29" s="113"/>
      <c r="CEW29" s="113"/>
      <c r="CEX29" s="113"/>
      <c r="CEY29" s="113"/>
      <c r="CEZ29" s="113"/>
      <c r="CFA29" s="113"/>
      <c r="CFB29" s="113"/>
      <c r="CFC29" s="113"/>
      <c r="CFD29" s="113"/>
      <c r="CFE29" s="113"/>
      <c r="CFF29" s="113"/>
      <c r="CFG29" s="113"/>
      <c r="CFH29" s="113"/>
      <c r="CFI29" s="113"/>
      <c r="CFJ29" s="113"/>
      <c r="CFK29" s="113"/>
      <c r="CFL29" s="113"/>
      <c r="CFM29" s="113"/>
      <c r="CFN29" s="113"/>
      <c r="CFO29" s="113"/>
      <c r="CFP29" s="113"/>
      <c r="CFQ29" s="113"/>
      <c r="CFR29" s="113"/>
      <c r="CFS29" s="113"/>
      <c r="CFT29" s="113"/>
      <c r="CFU29" s="113"/>
      <c r="CFV29" s="113"/>
      <c r="CFW29" s="113"/>
      <c r="CFX29" s="113"/>
      <c r="CFY29" s="113"/>
      <c r="CFZ29" s="113"/>
      <c r="CGA29" s="113"/>
      <c r="CGB29" s="113"/>
      <c r="CGC29" s="113"/>
      <c r="CGD29" s="113"/>
      <c r="CGE29" s="113"/>
      <c r="CGF29" s="113"/>
      <c r="CGG29" s="113"/>
      <c r="CGH29" s="113"/>
      <c r="CGI29" s="113"/>
      <c r="CGJ29" s="113"/>
      <c r="CGK29" s="113"/>
      <c r="CGL29" s="113"/>
      <c r="CGM29" s="113"/>
      <c r="CGN29" s="113"/>
      <c r="CGO29" s="113"/>
      <c r="CGP29" s="113"/>
      <c r="CGQ29" s="113"/>
      <c r="CGR29" s="113"/>
      <c r="CGS29" s="113"/>
      <c r="CGT29" s="113"/>
      <c r="CGU29" s="113"/>
      <c r="CGV29" s="113"/>
      <c r="CGW29" s="113"/>
      <c r="CGX29" s="113"/>
      <c r="CGY29" s="113"/>
      <c r="CGZ29" s="113"/>
      <c r="CHA29" s="113"/>
      <c r="CHB29" s="113"/>
      <c r="CHC29" s="113"/>
      <c r="CHD29" s="113"/>
      <c r="CHE29" s="113"/>
      <c r="CHF29" s="113"/>
      <c r="CHG29" s="113"/>
      <c r="CHH29" s="113"/>
      <c r="CHI29" s="113"/>
      <c r="CHJ29" s="113"/>
      <c r="CHK29" s="113"/>
      <c r="CHL29" s="113"/>
      <c r="CHM29" s="113"/>
      <c r="CHN29" s="113"/>
      <c r="CHO29" s="113"/>
      <c r="CHP29" s="113"/>
      <c r="CHQ29" s="113"/>
      <c r="CHR29" s="113"/>
      <c r="CHS29" s="113"/>
      <c r="CHT29" s="113"/>
      <c r="CHU29" s="113"/>
      <c r="CHV29" s="113"/>
      <c r="CHW29" s="113"/>
      <c r="CHX29" s="113"/>
      <c r="CHY29" s="113"/>
      <c r="CHZ29" s="113"/>
      <c r="CIA29" s="113"/>
      <c r="CIB29" s="113"/>
      <c r="CIC29" s="113"/>
      <c r="CID29" s="113"/>
      <c r="CIE29" s="113"/>
      <c r="CIF29" s="113"/>
      <c r="CIG29" s="113"/>
      <c r="CIH29" s="113"/>
      <c r="CII29" s="113"/>
      <c r="CIJ29" s="113"/>
      <c r="CIK29" s="113"/>
      <c r="CIL29" s="113"/>
      <c r="CIM29" s="113"/>
      <c r="CIN29" s="113"/>
      <c r="CIO29" s="113"/>
      <c r="CIP29" s="113"/>
      <c r="CIQ29" s="113"/>
      <c r="CIR29" s="113"/>
      <c r="CIS29" s="113"/>
      <c r="CIT29" s="113"/>
      <c r="CIU29" s="113"/>
      <c r="CIV29" s="113"/>
      <c r="CIW29" s="113"/>
      <c r="CIX29" s="113"/>
      <c r="CIY29" s="113"/>
      <c r="CIZ29" s="113"/>
      <c r="CJA29" s="113"/>
      <c r="CJB29" s="113"/>
      <c r="CJC29" s="113"/>
      <c r="CJD29" s="113"/>
      <c r="CJE29" s="113"/>
      <c r="CJF29" s="113"/>
      <c r="CJG29" s="113"/>
      <c r="CJH29" s="113"/>
      <c r="CJI29" s="113"/>
      <c r="CJJ29" s="113"/>
      <c r="CJK29" s="113"/>
      <c r="CJL29" s="113"/>
      <c r="CJM29" s="113"/>
      <c r="CJN29" s="113"/>
      <c r="CJO29" s="113"/>
      <c r="CJP29" s="113"/>
      <c r="CJQ29" s="113"/>
      <c r="CJR29" s="113"/>
      <c r="CJS29" s="113"/>
      <c r="CJT29" s="113"/>
      <c r="CJU29" s="113"/>
      <c r="CJV29" s="113"/>
      <c r="CJW29" s="113"/>
      <c r="CJX29" s="113"/>
      <c r="CJY29" s="113"/>
      <c r="CJZ29" s="113"/>
      <c r="CKA29" s="113"/>
      <c r="CKB29" s="113"/>
      <c r="CKC29" s="113"/>
      <c r="CKD29" s="113"/>
      <c r="CKE29" s="113"/>
      <c r="CKF29" s="113"/>
      <c r="CKG29" s="113"/>
      <c r="CKH29" s="113"/>
      <c r="CKI29" s="113"/>
      <c r="CKJ29" s="113"/>
      <c r="CKK29" s="113"/>
      <c r="CKL29" s="113"/>
      <c r="CKM29" s="113"/>
      <c r="CKN29" s="113"/>
      <c r="CKO29" s="113"/>
      <c r="CKP29" s="113"/>
      <c r="CKQ29" s="113"/>
      <c r="CKR29" s="113"/>
      <c r="CKS29" s="113"/>
      <c r="CKT29" s="113"/>
      <c r="CKU29" s="113"/>
      <c r="CKV29" s="113"/>
      <c r="CKW29" s="113"/>
      <c r="CKX29" s="113"/>
      <c r="CKY29" s="113"/>
      <c r="CKZ29" s="113"/>
      <c r="CLA29" s="113"/>
      <c r="CLB29" s="113"/>
      <c r="CLC29" s="113"/>
      <c r="CLD29" s="113"/>
      <c r="CLE29" s="113"/>
      <c r="CLF29" s="113"/>
      <c r="CLG29" s="113"/>
      <c r="CLH29" s="113"/>
      <c r="CLI29" s="113"/>
      <c r="CLJ29" s="113"/>
      <c r="CLK29" s="113"/>
      <c r="CLL29" s="113"/>
      <c r="CLM29" s="113"/>
      <c r="CLN29" s="113"/>
      <c r="CLO29" s="113"/>
      <c r="CLP29" s="113"/>
      <c r="CLQ29" s="113"/>
      <c r="CLR29" s="113"/>
      <c r="CLS29" s="113"/>
      <c r="CLT29" s="113"/>
      <c r="CLU29" s="113"/>
      <c r="CLV29" s="113"/>
      <c r="CLW29" s="113"/>
      <c r="CLX29" s="113"/>
      <c r="CLY29" s="113"/>
      <c r="CLZ29" s="113"/>
      <c r="CMA29" s="113"/>
      <c r="CMB29" s="113"/>
      <c r="CMC29" s="113"/>
      <c r="CMD29" s="113"/>
      <c r="CME29" s="113"/>
      <c r="CMF29" s="113"/>
      <c r="CMG29" s="113"/>
      <c r="CMH29" s="113"/>
      <c r="CMI29" s="113"/>
      <c r="CMJ29" s="113"/>
      <c r="CMK29" s="113"/>
      <c r="CML29" s="113"/>
      <c r="CMM29" s="113"/>
      <c r="CMN29" s="113"/>
      <c r="CMO29" s="113"/>
      <c r="CMP29" s="113"/>
      <c r="CMQ29" s="113"/>
      <c r="CMR29" s="113"/>
      <c r="CMS29" s="113"/>
      <c r="CMT29" s="113"/>
      <c r="CMU29" s="113"/>
      <c r="CMV29" s="113"/>
      <c r="CMW29" s="113"/>
      <c r="CMX29" s="113"/>
      <c r="CMY29" s="113"/>
      <c r="CMZ29" s="113"/>
      <c r="CNA29" s="113"/>
      <c r="CNB29" s="113"/>
      <c r="CNC29" s="113"/>
      <c r="CND29" s="113"/>
      <c r="CNE29" s="113"/>
      <c r="CNF29" s="113"/>
      <c r="CNG29" s="113"/>
      <c r="CNH29" s="113"/>
      <c r="CNI29" s="113"/>
      <c r="CNJ29" s="113"/>
      <c r="CNK29" s="113"/>
      <c r="CNL29" s="113"/>
      <c r="CNM29" s="113"/>
      <c r="CNN29" s="113"/>
      <c r="CNO29" s="113"/>
      <c r="CNP29" s="113"/>
      <c r="CNQ29" s="113"/>
      <c r="CNR29" s="113"/>
      <c r="CNS29" s="113"/>
      <c r="CNT29" s="113"/>
      <c r="CNU29" s="113"/>
      <c r="CNV29" s="113"/>
      <c r="CNW29" s="113"/>
      <c r="CNX29" s="113"/>
      <c r="CNY29" s="113"/>
      <c r="CNZ29" s="113"/>
      <c r="COA29" s="113"/>
      <c r="COB29" s="113"/>
      <c r="COC29" s="113"/>
      <c r="COD29" s="113"/>
      <c r="COE29" s="113"/>
      <c r="COF29" s="113"/>
      <c r="COG29" s="113"/>
      <c r="COH29" s="113"/>
      <c r="COI29" s="113"/>
      <c r="COJ29" s="113"/>
      <c r="COK29" s="113"/>
      <c r="COL29" s="113"/>
      <c r="COM29" s="113"/>
      <c r="CON29" s="113"/>
      <c r="COO29" s="113"/>
      <c r="COP29" s="113"/>
      <c r="COQ29" s="113"/>
      <c r="COR29" s="113"/>
      <c r="COS29" s="113"/>
      <c r="COT29" s="113"/>
      <c r="COU29" s="113"/>
      <c r="COV29" s="113"/>
      <c r="COW29" s="113"/>
      <c r="COX29" s="113"/>
      <c r="COY29" s="113"/>
      <c r="COZ29" s="113"/>
      <c r="CPA29" s="113"/>
      <c r="CPB29" s="113"/>
      <c r="CPC29" s="113"/>
      <c r="CPD29" s="113"/>
      <c r="CPE29" s="113"/>
      <c r="CPF29" s="113"/>
      <c r="CPG29" s="113"/>
      <c r="CPH29" s="113"/>
      <c r="CPI29" s="113"/>
      <c r="CPJ29" s="113"/>
      <c r="CPK29" s="113"/>
      <c r="CPL29" s="113"/>
      <c r="CPM29" s="113"/>
      <c r="CPN29" s="113"/>
      <c r="CPO29" s="113"/>
      <c r="CPP29" s="113"/>
      <c r="CPQ29" s="113"/>
      <c r="CPR29" s="113"/>
      <c r="CPS29" s="113"/>
      <c r="CPT29" s="113"/>
      <c r="CPU29" s="113"/>
      <c r="CPV29" s="113"/>
      <c r="CPW29" s="113"/>
      <c r="CPX29" s="113"/>
      <c r="CPY29" s="113"/>
      <c r="CPZ29" s="113"/>
      <c r="CQA29" s="113"/>
      <c r="CQB29" s="113"/>
      <c r="CQC29" s="113"/>
      <c r="CQD29" s="113"/>
      <c r="CQE29" s="113"/>
      <c r="CQF29" s="113"/>
      <c r="CQG29" s="113"/>
      <c r="CQH29" s="113"/>
      <c r="CQI29" s="113"/>
      <c r="CQJ29" s="113"/>
      <c r="CQK29" s="113"/>
      <c r="CQL29" s="113"/>
      <c r="CQM29" s="113"/>
      <c r="CQN29" s="113"/>
      <c r="CQO29" s="113"/>
      <c r="CQP29" s="113"/>
      <c r="CQQ29" s="113"/>
      <c r="CQR29" s="113"/>
      <c r="CQS29" s="113"/>
      <c r="CQT29" s="113"/>
      <c r="CQU29" s="113"/>
      <c r="CQV29" s="113"/>
      <c r="CQW29" s="113"/>
      <c r="CQX29" s="113"/>
      <c r="CQY29" s="113"/>
      <c r="CQZ29" s="113"/>
      <c r="CRA29" s="113"/>
      <c r="CRB29" s="113"/>
      <c r="CRC29" s="113"/>
      <c r="CRD29" s="113"/>
      <c r="CRE29" s="113"/>
      <c r="CRF29" s="113"/>
      <c r="CRG29" s="113"/>
      <c r="CRH29" s="113"/>
      <c r="CRI29" s="113"/>
      <c r="CRJ29" s="113"/>
      <c r="CRK29" s="113"/>
      <c r="CRL29" s="113"/>
      <c r="CRM29" s="113"/>
      <c r="CRN29" s="113"/>
      <c r="CRO29" s="113"/>
      <c r="CRP29" s="113"/>
      <c r="CRQ29" s="113"/>
      <c r="CRR29" s="113"/>
      <c r="CRS29" s="113"/>
      <c r="CRT29" s="113"/>
      <c r="CRU29" s="113"/>
      <c r="CRV29" s="113"/>
      <c r="CRW29" s="113"/>
      <c r="CRX29" s="113"/>
      <c r="CRY29" s="113"/>
      <c r="CRZ29" s="113"/>
      <c r="CSA29" s="113"/>
      <c r="CSB29" s="113"/>
      <c r="CSC29" s="113"/>
      <c r="CSD29" s="113"/>
      <c r="CSE29" s="113"/>
      <c r="CSF29" s="113"/>
      <c r="CSG29" s="113"/>
      <c r="CSH29" s="113"/>
      <c r="CSI29" s="113"/>
      <c r="CSJ29" s="113"/>
      <c r="CSK29" s="113"/>
      <c r="CSL29" s="113"/>
      <c r="CSM29" s="113"/>
      <c r="CSN29" s="113"/>
      <c r="CSO29" s="113"/>
      <c r="CSP29" s="113"/>
      <c r="CSQ29" s="113"/>
      <c r="CSR29" s="113"/>
      <c r="CSS29" s="113"/>
      <c r="CST29" s="113"/>
      <c r="CSU29" s="113"/>
      <c r="CSV29" s="113"/>
      <c r="CSW29" s="113"/>
      <c r="CSX29" s="113"/>
      <c r="CSY29" s="113"/>
      <c r="CSZ29" s="113"/>
      <c r="CTA29" s="113"/>
      <c r="CTB29" s="113"/>
      <c r="CTC29" s="113"/>
      <c r="CTD29" s="113"/>
      <c r="CTE29" s="113"/>
      <c r="CTF29" s="113"/>
      <c r="CTG29" s="113"/>
      <c r="CTH29" s="113"/>
      <c r="CTI29" s="113"/>
      <c r="CTJ29" s="113"/>
      <c r="CTK29" s="113"/>
      <c r="CTL29" s="113"/>
      <c r="CTM29" s="113"/>
      <c r="CTN29" s="113"/>
      <c r="CTO29" s="113"/>
      <c r="CTP29" s="113"/>
      <c r="CTQ29" s="113"/>
      <c r="CTR29" s="113"/>
      <c r="CTS29" s="113"/>
      <c r="CTT29" s="113"/>
      <c r="CTU29" s="113"/>
      <c r="CTV29" s="113"/>
      <c r="CTW29" s="113"/>
      <c r="CTX29" s="113"/>
      <c r="CTY29" s="113"/>
      <c r="CTZ29" s="113"/>
      <c r="CUA29" s="113"/>
      <c r="CUB29" s="113"/>
      <c r="CUC29" s="113"/>
      <c r="CUD29" s="113"/>
      <c r="CUE29" s="113"/>
      <c r="CUF29" s="113"/>
      <c r="CUG29" s="113"/>
      <c r="CUH29" s="113"/>
      <c r="CUI29" s="113"/>
      <c r="CUJ29" s="113"/>
      <c r="CUK29" s="113"/>
      <c r="CUL29" s="113"/>
      <c r="CUM29" s="113"/>
      <c r="CUN29" s="113"/>
      <c r="CUO29" s="113"/>
      <c r="CUP29" s="113"/>
      <c r="CUQ29" s="113"/>
      <c r="CUR29" s="113"/>
      <c r="CUS29" s="113"/>
      <c r="CUT29" s="113"/>
      <c r="CUU29" s="113"/>
      <c r="CUV29" s="113"/>
      <c r="CUW29" s="113"/>
      <c r="CUX29" s="113"/>
      <c r="CUY29" s="113"/>
      <c r="CUZ29" s="113"/>
      <c r="CVA29" s="113"/>
      <c r="CVB29" s="113"/>
      <c r="CVC29" s="113"/>
      <c r="CVD29" s="113"/>
      <c r="CVE29" s="113"/>
      <c r="CVF29" s="113"/>
      <c r="CVG29" s="113"/>
      <c r="CVH29" s="113"/>
      <c r="CVI29" s="113"/>
      <c r="CVJ29" s="113"/>
      <c r="CVK29" s="113"/>
      <c r="CVL29" s="113"/>
      <c r="CVM29" s="113"/>
      <c r="CVN29" s="113"/>
      <c r="CVO29" s="113"/>
      <c r="CVP29" s="113"/>
      <c r="CVQ29" s="113"/>
      <c r="CVR29" s="113"/>
      <c r="CVS29" s="113"/>
      <c r="CVT29" s="113"/>
      <c r="CVU29" s="113"/>
      <c r="CVV29" s="113"/>
      <c r="CVW29" s="113"/>
      <c r="CVX29" s="113"/>
      <c r="CVY29" s="113"/>
      <c r="CVZ29" s="113"/>
      <c r="CWA29" s="113"/>
      <c r="CWB29" s="113"/>
      <c r="CWC29" s="113"/>
      <c r="CWD29" s="113"/>
      <c r="CWE29" s="113"/>
      <c r="CWF29" s="113"/>
      <c r="CWG29" s="113"/>
      <c r="CWH29" s="113"/>
      <c r="CWI29" s="113"/>
      <c r="CWJ29" s="113"/>
      <c r="CWK29" s="113"/>
      <c r="CWL29" s="113"/>
      <c r="CWM29" s="113"/>
      <c r="CWN29" s="113"/>
      <c r="CWO29" s="113"/>
      <c r="CWP29" s="113"/>
      <c r="CWQ29" s="113"/>
      <c r="CWR29" s="113"/>
      <c r="CWS29" s="113"/>
      <c r="CWT29" s="113"/>
      <c r="CWU29" s="113"/>
      <c r="CWV29" s="113"/>
      <c r="CWW29" s="113"/>
      <c r="CWX29" s="113"/>
      <c r="CWY29" s="113"/>
      <c r="CWZ29" s="113"/>
      <c r="CXA29" s="113"/>
      <c r="CXB29" s="113"/>
      <c r="CXC29" s="113"/>
      <c r="CXD29" s="113"/>
      <c r="CXE29" s="113"/>
      <c r="CXF29" s="113"/>
      <c r="CXG29" s="113"/>
      <c r="CXH29" s="113"/>
      <c r="CXI29" s="113"/>
      <c r="CXJ29" s="113"/>
      <c r="CXK29" s="113"/>
      <c r="CXL29" s="113"/>
      <c r="CXM29" s="113"/>
      <c r="CXN29" s="113"/>
      <c r="CXO29" s="113"/>
      <c r="CXP29" s="113"/>
      <c r="CXQ29" s="113"/>
      <c r="CXR29" s="113"/>
      <c r="CXS29" s="113"/>
      <c r="CXT29" s="113"/>
      <c r="CXU29" s="113"/>
      <c r="CXV29" s="113"/>
      <c r="CXW29" s="113"/>
      <c r="CXX29" s="113"/>
      <c r="CXY29" s="113"/>
      <c r="CXZ29" s="113"/>
      <c r="CYA29" s="113"/>
      <c r="CYB29" s="113"/>
      <c r="CYC29" s="113"/>
      <c r="CYD29" s="113"/>
      <c r="CYE29" s="113"/>
      <c r="CYF29" s="113"/>
      <c r="CYG29" s="113"/>
      <c r="CYH29" s="113"/>
      <c r="CYI29" s="113"/>
      <c r="CYJ29" s="113"/>
      <c r="CYK29" s="113"/>
      <c r="CYL29" s="113"/>
      <c r="CYM29" s="113"/>
      <c r="CYN29" s="113"/>
      <c r="CYO29" s="113"/>
      <c r="CYP29" s="113"/>
      <c r="CYQ29" s="113"/>
      <c r="CYR29" s="113"/>
      <c r="CYS29" s="113"/>
      <c r="CYT29" s="113"/>
      <c r="CYU29" s="113"/>
      <c r="CYV29" s="113"/>
      <c r="CYW29" s="113"/>
      <c r="CYX29" s="113"/>
      <c r="CYY29" s="113"/>
      <c r="CYZ29" s="113"/>
      <c r="CZA29" s="113"/>
      <c r="CZB29" s="113"/>
      <c r="CZC29" s="113"/>
      <c r="CZD29" s="113"/>
      <c r="CZE29" s="113"/>
      <c r="CZF29" s="113"/>
      <c r="CZG29" s="113"/>
      <c r="CZH29" s="113"/>
      <c r="CZI29" s="113"/>
      <c r="CZJ29" s="113"/>
      <c r="CZK29" s="113"/>
      <c r="CZL29" s="113"/>
      <c r="CZM29" s="113"/>
      <c r="CZN29" s="113"/>
      <c r="CZO29" s="113"/>
      <c r="CZP29" s="113"/>
      <c r="CZQ29" s="113"/>
      <c r="CZR29" s="113"/>
      <c r="CZS29" s="113"/>
      <c r="CZT29" s="113"/>
      <c r="CZU29" s="113"/>
      <c r="CZV29" s="113"/>
      <c r="CZW29" s="113"/>
      <c r="CZX29" s="113"/>
      <c r="CZY29" s="113"/>
      <c r="CZZ29" s="113"/>
      <c r="DAA29" s="113"/>
      <c r="DAB29" s="113"/>
      <c r="DAC29" s="113"/>
      <c r="DAD29" s="113"/>
      <c r="DAE29" s="113"/>
      <c r="DAF29" s="113"/>
      <c r="DAG29" s="113"/>
      <c r="DAH29" s="113"/>
      <c r="DAI29" s="113"/>
      <c r="DAJ29" s="113"/>
      <c r="DAK29" s="113"/>
      <c r="DAL29" s="113"/>
      <c r="DAM29" s="113"/>
      <c r="DAN29" s="113"/>
      <c r="DAO29" s="113"/>
      <c r="DAP29" s="113"/>
      <c r="DAQ29" s="113"/>
      <c r="DAR29" s="113"/>
      <c r="DAS29" s="113"/>
      <c r="DAT29" s="113"/>
      <c r="DAU29" s="113"/>
      <c r="DAV29" s="113"/>
      <c r="DAW29" s="113"/>
      <c r="DAX29" s="113"/>
      <c r="DAY29" s="113"/>
      <c r="DAZ29" s="113"/>
      <c r="DBA29" s="113"/>
      <c r="DBB29" s="113"/>
      <c r="DBC29" s="113"/>
      <c r="DBD29" s="113"/>
      <c r="DBE29" s="113"/>
      <c r="DBF29" s="113"/>
      <c r="DBG29" s="113"/>
      <c r="DBH29" s="113"/>
      <c r="DBI29" s="113"/>
      <c r="DBJ29" s="113"/>
      <c r="DBK29" s="113"/>
      <c r="DBL29" s="113"/>
      <c r="DBM29" s="113"/>
      <c r="DBN29" s="113"/>
      <c r="DBO29" s="113"/>
      <c r="DBP29" s="113"/>
      <c r="DBQ29" s="113"/>
      <c r="DBR29" s="113"/>
      <c r="DBS29" s="113"/>
      <c r="DBT29" s="113"/>
      <c r="DBU29" s="113"/>
      <c r="DBV29" s="113"/>
      <c r="DBW29" s="113"/>
      <c r="DBX29" s="113"/>
      <c r="DBY29" s="113"/>
      <c r="DBZ29" s="113"/>
      <c r="DCA29" s="113"/>
      <c r="DCB29" s="113"/>
      <c r="DCC29" s="113"/>
      <c r="DCD29" s="113"/>
      <c r="DCE29" s="113"/>
      <c r="DCF29" s="113"/>
      <c r="DCG29" s="113"/>
      <c r="DCH29" s="113"/>
      <c r="DCI29" s="113"/>
      <c r="DCJ29" s="113"/>
      <c r="DCK29" s="113"/>
      <c r="DCL29" s="113"/>
      <c r="DCM29" s="113"/>
      <c r="DCN29" s="113"/>
      <c r="DCO29" s="113"/>
      <c r="DCP29" s="113"/>
      <c r="DCQ29" s="113"/>
      <c r="DCR29" s="113"/>
      <c r="DCS29" s="113"/>
      <c r="DCT29" s="113"/>
      <c r="DCU29" s="113"/>
      <c r="DCV29" s="113"/>
      <c r="DCW29" s="113"/>
      <c r="DCX29" s="113"/>
      <c r="DCY29" s="113"/>
      <c r="DCZ29" s="113"/>
      <c r="DDA29" s="113"/>
      <c r="DDB29" s="113"/>
      <c r="DDC29" s="113"/>
      <c r="DDD29" s="113"/>
      <c r="DDE29" s="113"/>
      <c r="DDF29" s="113"/>
      <c r="DDG29" s="113"/>
      <c r="DDH29" s="113"/>
      <c r="DDI29" s="113"/>
      <c r="DDJ29" s="113"/>
      <c r="DDK29" s="113"/>
      <c r="DDL29" s="113"/>
      <c r="DDM29" s="113"/>
      <c r="DDN29" s="113"/>
      <c r="DDO29" s="113"/>
      <c r="DDP29" s="113"/>
      <c r="DDQ29" s="113"/>
      <c r="DDR29" s="113"/>
      <c r="DDS29" s="113"/>
      <c r="DDT29" s="113"/>
      <c r="DDU29" s="113"/>
      <c r="DDV29" s="113"/>
      <c r="DDW29" s="113"/>
      <c r="DDX29" s="113"/>
      <c r="DDY29" s="113"/>
      <c r="DDZ29" s="113"/>
      <c r="DEA29" s="113"/>
      <c r="DEB29" s="113"/>
      <c r="DEC29" s="113"/>
      <c r="DED29" s="113"/>
      <c r="DEE29" s="113"/>
      <c r="DEF29" s="113"/>
      <c r="DEG29" s="113"/>
      <c r="DEH29" s="113"/>
      <c r="DEI29" s="113"/>
      <c r="DEJ29" s="113"/>
      <c r="DEK29" s="113"/>
      <c r="DEL29" s="113"/>
      <c r="DEM29" s="113"/>
      <c r="DEN29" s="113"/>
      <c r="DEO29" s="113"/>
      <c r="DEP29" s="113"/>
      <c r="DEQ29" s="113"/>
      <c r="DER29" s="113"/>
      <c r="DES29" s="113"/>
      <c r="DET29" s="113"/>
      <c r="DEU29" s="113"/>
      <c r="DEV29" s="113"/>
      <c r="DEW29" s="113"/>
      <c r="DEX29" s="113"/>
      <c r="DEY29" s="113"/>
      <c r="DEZ29" s="113"/>
      <c r="DFA29" s="113"/>
      <c r="DFB29" s="113"/>
      <c r="DFC29" s="113"/>
      <c r="DFD29" s="113"/>
      <c r="DFE29" s="113"/>
      <c r="DFF29" s="113"/>
      <c r="DFG29" s="113"/>
      <c r="DFH29" s="113"/>
      <c r="DFI29" s="113"/>
      <c r="DFJ29" s="113"/>
      <c r="DFK29" s="113"/>
      <c r="DFL29" s="113"/>
      <c r="DFM29" s="113"/>
      <c r="DFN29" s="113"/>
      <c r="DFO29" s="113"/>
      <c r="DFP29" s="113"/>
      <c r="DFQ29" s="113"/>
      <c r="DFR29" s="113"/>
      <c r="DFS29" s="113"/>
      <c r="DFT29" s="113"/>
      <c r="DFU29" s="113"/>
      <c r="DFV29" s="113"/>
      <c r="DFW29" s="113"/>
      <c r="DFX29" s="113"/>
      <c r="DFY29" s="113"/>
      <c r="DFZ29" s="113"/>
      <c r="DGA29" s="113"/>
      <c r="DGB29" s="113"/>
      <c r="DGC29" s="113"/>
      <c r="DGD29" s="113"/>
      <c r="DGE29" s="113"/>
      <c r="DGF29" s="113"/>
      <c r="DGG29" s="113"/>
      <c r="DGH29" s="113"/>
      <c r="DGI29" s="113"/>
      <c r="DGJ29" s="113"/>
      <c r="DGK29" s="113"/>
      <c r="DGL29" s="113"/>
      <c r="DGM29" s="113"/>
      <c r="DGN29" s="113"/>
      <c r="DGO29" s="113"/>
      <c r="DGP29" s="113"/>
      <c r="DGQ29" s="113"/>
      <c r="DGR29" s="113"/>
      <c r="DGS29" s="113"/>
      <c r="DGT29" s="113"/>
      <c r="DGU29" s="113"/>
      <c r="DGV29" s="113"/>
      <c r="DGW29" s="113"/>
      <c r="DGX29" s="113"/>
      <c r="DGY29" s="113"/>
      <c r="DGZ29" s="113"/>
      <c r="DHA29" s="113"/>
      <c r="DHB29" s="113"/>
      <c r="DHC29" s="113"/>
      <c r="DHD29" s="113"/>
      <c r="DHE29" s="113"/>
      <c r="DHF29" s="113"/>
      <c r="DHG29" s="113"/>
      <c r="DHH29" s="113"/>
      <c r="DHI29" s="113"/>
      <c r="DHJ29" s="113"/>
      <c r="DHK29" s="113"/>
      <c r="DHL29" s="113"/>
      <c r="DHM29" s="113"/>
      <c r="DHN29" s="113"/>
      <c r="DHO29" s="113"/>
      <c r="DHP29" s="113"/>
      <c r="DHQ29" s="113"/>
      <c r="DHR29" s="113"/>
      <c r="DHS29" s="113"/>
      <c r="DHT29" s="113"/>
      <c r="DHU29" s="113"/>
      <c r="DHV29" s="113"/>
      <c r="DHW29" s="113"/>
      <c r="DHX29" s="113"/>
      <c r="DHY29" s="113"/>
      <c r="DHZ29" s="113"/>
      <c r="DIA29" s="113"/>
      <c r="DIB29" s="113"/>
      <c r="DIC29" s="113"/>
      <c r="DID29" s="113"/>
      <c r="DIE29" s="113"/>
      <c r="DIF29" s="113"/>
      <c r="DIG29" s="113"/>
      <c r="DIH29" s="113"/>
      <c r="DII29" s="113"/>
      <c r="DIJ29" s="113"/>
      <c r="DIK29" s="113"/>
      <c r="DIL29" s="113"/>
      <c r="DIM29" s="113"/>
      <c r="DIN29" s="113"/>
      <c r="DIO29" s="113"/>
      <c r="DIP29" s="113"/>
      <c r="DIQ29" s="113"/>
      <c r="DIR29" s="113"/>
      <c r="DIS29" s="113"/>
      <c r="DIT29" s="113"/>
      <c r="DIU29" s="113"/>
      <c r="DIV29" s="113"/>
      <c r="DIW29" s="113"/>
      <c r="DIX29" s="113"/>
      <c r="DIY29" s="113"/>
      <c r="DIZ29" s="113"/>
      <c r="DJA29" s="113"/>
      <c r="DJB29" s="113"/>
      <c r="DJC29" s="113"/>
      <c r="DJD29" s="113"/>
      <c r="DJE29" s="113"/>
      <c r="DJF29" s="113"/>
      <c r="DJG29" s="113"/>
      <c r="DJH29" s="113"/>
      <c r="DJI29" s="113"/>
      <c r="DJJ29" s="113"/>
      <c r="DJK29" s="113"/>
      <c r="DJL29" s="113"/>
      <c r="DJM29" s="113"/>
      <c r="DJN29" s="113"/>
      <c r="DJO29" s="113"/>
      <c r="DJP29" s="113"/>
      <c r="DJQ29" s="113"/>
      <c r="DJR29" s="113"/>
      <c r="DJS29" s="113"/>
      <c r="DJT29" s="113"/>
      <c r="DJU29" s="113"/>
      <c r="DJV29" s="113"/>
      <c r="DJW29" s="113"/>
      <c r="DJX29" s="113"/>
      <c r="DJY29" s="113"/>
      <c r="DJZ29" s="113"/>
      <c r="DKA29" s="113"/>
      <c r="DKB29" s="113"/>
      <c r="DKC29" s="113"/>
      <c r="DKD29" s="113"/>
      <c r="DKE29" s="113"/>
      <c r="DKF29" s="113"/>
      <c r="DKG29" s="113"/>
      <c r="DKH29" s="113"/>
      <c r="DKI29" s="113"/>
      <c r="DKJ29" s="113"/>
      <c r="DKK29" s="113"/>
      <c r="DKL29" s="113"/>
      <c r="DKM29" s="113"/>
      <c r="DKN29" s="113"/>
      <c r="DKO29" s="113"/>
      <c r="DKP29" s="113"/>
      <c r="DKQ29" s="113"/>
      <c r="DKR29" s="113"/>
      <c r="DKS29" s="113"/>
      <c r="DKT29" s="113"/>
      <c r="DKU29" s="113"/>
      <c r="DKV29" s="113"/>
      <c r="DKW29" s="113"/>
      <c r="DKX29" s="113"/>
      <c r="DKY29" s="113"/>
      <c r="DKZ29" s="113"/>
      <c r="DLA29" s="113"/>
      <c r="DLB29" s="113"/>
      <c r="DLC29" s="113"/>
      <c r="DLD29" s="113"/>
      <c r="DLE29" s="113"/>
      <c r="DLF29" s="113"/>
      <c r="DLG29" s="113"/>
      <c r="DLH29" s="113"/>
      <c r="DLI29" s="113"/>
      <c r="DLJ29" s="113"/>
      <c r="DLK29" s="113"/>
      <c r="DLL29" s="113"/>
      <c r="DLM29" s="113"/>
      <c r="DLN29" s="113"/>
      <c r="DLO29" s="113"/>
      <c r="DLP29" s="113"/>
      <c r="DLQ29" s="113"/>
      <c r="DLR29" s="113"/>
      <c r="DLS29" s="113"/>
      <c r="DLT29" s="113"/>
      <c r="DLU29" s="113"/>
      <c r="DLV29" s="113"/>
      <c r="DLW29" s="113"/>
      <c r="DLX29" s="113"/>
      <c r="DLY29" s="113"/>
      <c r="DLZ29" s="113"/>
      <c r="DMA29" s="113"/>
      <c r="DMB29" s="113"/>
      <c r="DMC29" s="113"/>
      <c r="DMD29" s="113"/>
      <c r="DME29" s="113"/>
      <c r="DMF29" s="113"/>
      <c r="DMG29" s="113"/>
      <c r="DMH29" s="113"/>
      <c r="DMI29" s="113"/>
      <c r="DMJ29" s="113"/>
      <c r="DMK29" s="113"/>
      <c r="DML29" s="113"/>
      <c r="DMM29" s="113"/>
      <c r="DMN29" s="113"/>
      <c r="DMO29" s="113"/>
      <c r="DMP29" s="113"/>
      <c r="DMQ29" s="113"/>
      <c r="DMR29" s="113"/>
      <c r="DMS29" s="113"/>
      <c r="DMT29" s="113"/>
      <c r="DMU29" s="113"/>
      <c r="DMV29" s="113"/>
      <c r="DMW29" s="113"/>
      <c r="DMX29" s="113"/>
      <c r="DMY29" s="113"/>
      <c r="DMZ29" s="113"/>
      <c r="DNA29" s="113"/>
      <c r="DNB29" s="113"/>
      <c r="DNC29" s="113"/>
      <c r="DND29" s="113"/>
      <c r="DNE29" s="113"/>
      <c r="DNF29" s="113"/>
      <c r="DNG29" s="113"/>
      <c r="DNH29" s="113"/>
      <c r="DNI29" s="113"/>
      <c r="DNJ29" s="113"/>
      <c r="DNK29" s="113"/>
      <c r="DNL29" s="113"/>
      <c r="DNM29" s="113"/>
      <c r="DNN29" s="113"/>
      <c r="DNO29" s="113"/>
      <c r="DNP29" s="113"/>
      <c r="DNQ29" s="113"/>
      <c r="DNR29" s="113"/>
      <c r="DNS29" s="113"/>
      <c r="DNT29" s="113"/>
      <c r="DNU29" s="113"/>
      <c r="DNV29" s="113"/>
      <c r="DNW29" s="113"/>
      <c r="DNX29" s="113"/>
      <c r="DNY29" s="113"/>
      <c r="DNZ29" s="113"/>
      <c r="DOA29" s="113"/>
      <c r="DOB29" s="113"/>
      <c r="DOC29" s="113"/>
      <c r="DOD29" s="113"/>
      <c r="DOE29" s="113"/>
      <c r="DOF29" s="113"/>
      <c r="DOG29" s="113"/>
      <c r="DOH29" s="113"/>
      <c r="DOI29" s="113"/>
      <c r="DOJ29" s="113"/>
      <c r="DOK29" s="113"/>
      <c r="DOL29" s="113"/>
      <c r="DOM29" s="113"/>
      <c r="DON29" s="113"/>
      <c r="DOO29" s="113"/>
      <c r="DOP29" s="113"/>
      <c r="DOQ29" s="113"/>
      <c r="DOR29" s="113"/>
      <c r="DOS29" s="113"/>
      <c r="DOT29" s="113"/>
      <c r="DOU29" s="113"/>
      <c r="DOV29" s="113"/>
      <c r="DOW29" s="113"/>
      <c r="DOX29" s="113"/>
      <c r="DOY29" s="113"/>
      <c r="DOZ29" s="113"/>
      <c r="DPA29" s="113"/>
      <c r="DPB29" s="113"/>
      <c r="DPC29" s="113"/>
      <c r="DPD29" s="113"/>
      <c r="DPE29" s="113"/>
      <c r="DPF29" s="113"/>
      <c r="DPG29" s="113"/>
      <c r="DPH29" s="113"/>
      <c r="DPI29" s="113"/>
      <c r="DPJ29" s="113"/>
      <c r="DPK29" s="113"/>
      <c r="DPL29" s="113"/>
      <c r="DPM29" s="113"/>
      <c r="DPN29" s="113"/>
      <c r="DPO29" s="113"/>
      <c r="DPP29" s="113"/>
      <c r="DPQ29" s="113"/>
      <c r="DPR29" s="113"/>
      <c r="DPS29" s="113"/>
      <c r="DPT29" s="113"/>
      <c r="DPU29" s="113"/>
      <c r="DPV29" s="113"/>
      <c r="DPW29" s="113"/>
      <c r="DPX29" s="113"/>
      <c r="DPY29" s="113"/>
      <c r="DPZ29" s="113"/>
      <c r="DQA29" s="113"/>
      <c r="DQB29" s="113"/>
      <c r="DQC29" s="113"/>
      <c r="DQD29" s="113"/>
      <c r="DQE29" s="113"/>
      <c r="DQF29" s="113"/>
      <c r="DQG29" s="113"/>
      <c r="DQH29" s="113"/>
      <c r="DQI29" s="113"/>
      <c r="DQJ29" s="113"/>
      <c r="DQK29" s="113"/>
      <c r="DQL29" s="113"/>
      <c r="DQM29" s="113"/>
      <c r="DQN29" s="113"/>
      <c r="DQO29" s="113"/>
      <c r="DQP29" s="113"/>
      <c r="DQQ29" s="113"/>
      <c r="DQR29" s="113"/>
      <c r="DQS29" s="113"/>
      <c r="DQT29" s="113"/>
      <c r="DQU29" s="113"/>
      <c r="DQV29" s="113"/>
      <c r="DQW29" s="113"/>
      <c r="DQX29" s="113"/>
      <c r="DQY29" s="113"/>
      <c r="DQZ29" s="113"/>
      <c r="DRA29" s="113"/>
      <c r="DRB29" s="113"/>
      <c r="DRC29" s="113"/>
      <c r="DRD29" s="113"/>
      <c r="DRE29" s="113"/>
      <c r="DRF29" s="113"/>
      <c r="DRG29" s="113"/>
      <c r="DRH29" s="113"/>
      <c r="DRI29" s="113"/>
      <c r="DRJ29" s="113"/>
      <c r="DRK29" s="113"/>
      <c r="DRL29" s="113"/>
      <c r="DRM29" s="113"/>
      <c r="DRN29" s="113"/>
      <c r="DRO29" s="113"/>
      <c r="DRP29" s="113"/>
      <c r="DRQ29" s="113"/>
      <c r="DRR29" s="113"/>
      <c r="DRS29" s="113"/>
      <c r="DRT29" s="113"/>
      <c r="DRU29" s="113"/>
      <c r="DRV29" s="113"/>
      <c r="DRW29" s="113"/>
      <c r="DRX29" s="113"/>
      <c r="DRY29" s="113"/>
      <c r="DRZ29" s="113"/>
      <c r="DSA29" s="113"/>
      <c r="DSB29" s="113"/>
      <c r="DSC29" s="113"/>
      <c r="DSD29" s="113"/>
      <c r="DSE29" s="113"/>
      <c r="DSF29" s="113"/>
      <c r="DSG29" s="113"/>
      <c r="DSH29" s="113"/>
      <c r="DSI29" s="113"/>
      <c r="DSJ29" s="113"/>
      <c r="DSK29" s="113"/>
      <c r="DSL29" s="113"/>
      <c r="DSM29" s="113"/>
      <c r="DSN29" s="113"/>
      <c r="DSO29" s="113"/>
      <c r="DSP29" s="113"/>
      <c r="DSQ29" s="113"/>
      <c r="DSR29" s="113"/>
      <c r="DSS29" s="113"/>
      <c r="DST29" s="113"/>
      <c r="DSU29" s="113"/>
      <c r="DSV29" s="113"/>
      <c r="DSW29" s="113"/>
      <c r="DSX29" s="113"/>
      <c r="DSY29" s="113"/>
      <c r="DSZ29" s="113"/>
      <c r="DTA29" s="113"/>
      <c r="DTB29" s="113"/>
      <c r="DTC29" s="113"/>
      <c r="DTD29" s="113"/>
      <c r="DTE29" s="113"/>
      <c r="DTF29" s="113"/>
      <c r="DTG29" s="113"/>
      <c r="DTH29" s="113"/>
      <c r="DTI29" s="113"/>
      <c r="DTJ29" s="113"/>
      <c r="DTK29" s="113"/>
      <c r="DTL29" s="113"/>
      <c r="DTM29" s="113"/>
      <c r="DTN29" s="113"/>
      <c r="DTO29" s="113"/>
      <c r="DTP29" s="113"/>
      <c r="DTQ29" s="113"/>
      <c r="DTR29" s="113"/>
      <c r="DTS29" s="113"/>
      <c r="DTT29" s="113"/>
      <c r="DTU29" s="113"/>
      <c r="DTV29" s="113"/>
      <c r="DTW29" s="113"/>
      <c r="DTX29" s="113"/>
      <c r="DTY29" s="113"/>
      <c r="DTZ29" s="113"/>
      <c r="DUA29" s="113"/>
      <c r="DUB29" s="113"/>
      <c r="DUC29" s="113"/>
      <c r="DUD29" s="113"/>
      <c r="DUE29" s="113"/>
      <c r="DUF29" s="113"/>
      <c r="DUG29" s="113"/>
      <c r="DUH29" s="113"/>
      <c r="DUI29" s="113"/>
      <c r="DUJ29" s="113"/>
      <c r="DUK29" s="113"/>
      <c r="DUL29" s="113"/>
      <c r="DUM29" s="113"/>
      <c r="DUN29" s="113"/>
      <c r="DUO29" s="113"/>
      <c r="DUP29" s="113"/>
      <c r="DUQ29" s="113"/>
      <c r="DUR29" s="113"/>
      <c r="DUS29" s="113"/>
      <c r="DUT29" s="113"/>
      <c r="DUU29" s="113"/>
      <c r="DUV29" s="113"/>
      <c r="DUW29" s="113"/>
      <c r="DUX29" s="113"/>
      <c r="DUY29" s="113"/>
      <c r="DUZ29" s="113"/>
      <c r="DVA29" s="113"/>
      <c r="DVB29" s="113"/>
      <c r="DVC29" s="113"/>
      <c r="DVD29" s="113"/>
      <c r="DVE29" s="113"/>
      <c r="DVF29" s="113"/>
      <c r="DVG29" s="113"/>
      <c r="DVH29" s="113"/>
      <c r="DVI29" s="113"/>
      <c r="DVJ29" s="113"/>
      <c r="DVK29" s="113"/>
      <c r="DVL29" s="113"/>
      <c r="DVM29" s="113"/>
      <c r="DVN29" s="113"/>
      <c r="DVO29" s="113"/>
      <c r="DVP29" s="113"/>
      <c r="DVQ29" s="113"/>
      <c r="DVR29" s="113"/>
      <c r="DVS29" s="113"/>
      <c r="DVT29" s="113"/>
      <c r="DVU29" s="113"/>
      <c r="DVV29" s="113"/>
      <c r="DVW29" s="113"/>
      <c r="DVX29" s="113"/>
      <c r="DVY29" s="113"/>
      <c r="DVZ29" s="113"/>
      <c r="DWA29" s="113"/>
      <c r="DWB29" s="113"/>
      <c r="DWC29" s="113"/>
      <c r="DWD29" s="113"/>
      <c r="DWE29" s="113"/>
      <c r="DWF29" s="113"/>
      <c r="DWG29" s="113"/>
      <c r="DWH29" s="113"/>
      <c r="DWI29" s="113"/>
      <c r="DWJ29" s="113"/>
      <c r="DWK29" s="113"/>
      <c r="DWL29" s="113"/>
      <c r="DWM29" s="113"/>
      <c r="DWN29" s="113"/>
      <c r="DWO29" s="113"/>
      <c r="DWP29" s="113"/>
      <c r="DWQ29" s="113"/>
      <c r="DWR29" s="113"/>
      <c r="DWS29" s="113"/>
      <c r="DWT29" s="113"/>
      <c r="DWU29" s="113"/>
      <c r="DWV29" s="113"/>
      <c r="DWW29" s="113"/>
      <c r="DWX29" s="113"/>
      <c r="DWY29" s="113"/>
      <c r="DWZ29" s="113"/>
      <c r="DXA29" s="113"/>
      <c r="DXB29" s="113"/>
      <c r="DXC29" s="113"/>
      <c r="DXD29" s="113"/>
      <c r="DXE29" s="113"/>
      <c r="DXF29" s="113"/>
      <c r="DXG29" s="113"/>
      <c r="DXH29" s="113"/>
      <c r="DXI29" s="113"/>
      <c r="DXJ29" s="113"/>
      <c r="DXK29" s="113"/>
      <c r="DXL29" s="113"/>
      <c r="DXM29" s="113"/>
      <c r="DXN29" s="113"/>
      <c r="DXO29" s="113"/>
      <c r="DXP29" s="113"/>
      <c r="DXQ29" s="113"/>
      <c r="DXR29" s="113"/>
      <c r="DXS29" s="113"/>
      <c r="DXT29" s="113"/>
      <c r="DXU29" s="113"/>
      <c r="DXV29" s="113"/>
      <c r="DXW29" s="113"/>
      <c r="DXX29" s="113"/>
      <c r="DXY29" s="113"/>
      <c r="DXZ29" s="113"/>
      <c r="DYA29" s="113"/>
      <c r="DYB29" s="113"/>
      <c r="DYC29" s="113"/>
      <c r="DYD29" s="113"/>
      <c r="DYE29" s="113"/>
      <c r="DYF29" s="113"/>
      <c r="DYG29" s="113"/>
      <c r="DYH29" s="113"/>
      <c r="DYI29" s="113"/>
      <c r="DYJ29" s="113"/>
      <c r="DYK29" s="113"/>
      <c r="DYL29" s="113"/>
      <c r="DYM29" s="113"/>
      <c r="DYN29" s="113"/>
      <c r="DYO29" s="113"/>
      <c r="DYP29" s="113"/>
      <c r="DYQ29" s="113"/>
      <c r="DYR29" s="113"/>
      <c r="DYS29" s="113"/>
      <c r="DYT29" s="113"/>
      <c r="DYU29" s="113"/>
      <c r="DYV29" s="113"/>
      <c r="DYW29" s="113"/>
      <c r="DYX29" s="113"/>
      <c r="DYY29" s="113"/>
      <c r="DYZ29" s="113"/>
      <c r="DZA29" s="113"/>
      <c r="DZB29" s="113"/>
      <c r="DZC29" s="113"/>
      <c r="DZD29" s="113"/>
      <c r="DZE29" s="113"/>
      <c r="DZF29" s="113"/>
      <c r="DZG29" s="113"/>
      <c r="DZH29" s="113"/>
      <c r="DZI29" s="113"/>
      <c r="DZJ29" s="113"/>
      <c r="DZK29" s="113"/>
      <c r="DZL29" s="113"/>
      <c r="DZM29" s="113"/>
      <c r="DZN29" s="113"/>
      <c r="DZO29" s="113"/>
      <c r="DZP29" s="113"/>
      <c r="DZQ29" s="113"/>
      <c r="DZR29" s="113"/>
      <c r="DZS29" s="113"/>
      <c r="DZT29" s="113"/>
      <c r="DZU29" s="113"/>
      <c r="DZV29" s="113"/>
      <c r="DZW29" s="113"/>
      <c r="DZX29" s="113"/>
      <c r="DZY29" s="113"/>
      <c r="DZZ29" s="113"/>
      <c r="EAA29" s="113"/>
      <c r="EAB29" s="113"/>
      <c r="EAC29" s="113"/>
      <c r="EAD29" s="113"/>
      <c r="EAE29" s="113"/>
      <c r="EAF29" s="113"/>
      <c r="EAG29" s="113"/>
      <c r="EAH29" s="113"/>
      <c r="EAI29" s="113"/>
      <c r="EAJ29" s="113"/>
      <c r="EAK29" s="113"/>
      <c r="EAL29" s="113"/>
      <c r="EAM29" s="113"/>
      <c r="EAN29" s="113"/>
      <c r="EAO29" s="113"/>
      <c r="EAP29" s="113"/>
      <c r="EAQ29" s="113"/>
      <c r="EAR29" s="113"/>
      <c r="EAS29" s="113"/>
      <c r="EAT29" s="113"/>
      <c r="EAU29" s="113"/>
      <c r="EAV29" s="113"/>
      <c r="EAW29" s="113"/>
      <c r="EAX29" s="113"/>
      <c r="EAY29" s="113"/>
      <c r="EAZ29" s="113"/>
      <c r="EBA29" s="113"/>
      <c r="EBB29" s="113"/>
      <c r="EBC29" s="113"/>
      <c r="EBD29" s="113"/>
      <c r="EBE29" s="113"/>
      <c r="EBF29" s="113"/>
      <c r="EBG29" s="113"/>
      <c r="EBH29" s="113"/>
      <c r="EBI29" s="113"/>
      <c r="EBJ29" s="113"/>
      <c r="EBK29" s="113"/>
      <c r="EBL29" s="113"/>
      <c r="EBM29" s="113"/>
      <c r="EBN29" s="113"/>
      <c r="EBO29" s="113"/>
      <c r="EBP29" s="113"/>
      <c r="EBQ29" s="113"/>
      <c r="EBR29" s="113"/>
      <c r="EBS29" s="113"/>
      <c r="EBT29" s="113"/>
      <c r="EBU29" s="113"/>
      <c r="EBV29" s="113"/>
      <c r="EBW29" s="113"/>
      <c r="EBX29" s="113"/>
      <c r="EBY29" s="113"/>
      <c r="EBZ29" s="113"/>
      <c r="ECA29" s="113"/>
      <c r="ECB29" s="113"/>
      <c r="ECC29" s="113"/>
      <c r="ECD29" s="113"/>
      <c r="ECE29" s="113"/>
      <c r="ECF29" s="113"/>
      <c r="ECG29" s="113"/>
      <c r="ECH29" s="113"/>
      <c r="ECI29" s="113"/>
      <c r="ECJ29" s="113"/>
      <c r="ECK29" s="113"/>
      <c r="ECL29" s="113"/>
      <c r="ECM29" s="113"/>
      <c r="ECN29" s="113"/>
      <c r="ECO29" s="113"/>
      <c r="ECP29" s="113"/>
      <c r="ECQ29" s="113"/>
      <c r="ECR29" s="113"/>
      <c r="ECS29" s="113"/>
      <c r="ECT29" s="113"/>
      <c r="ECU29" s="113"/>
      <c r="ECV29" s="113"/>
      <c r="ECW29" s="113"/>
      <c r="ECX29" s="113"/>
      <c r="ECY29" s="113"/>
      <c r="ECZ29" s="113"/>
      <c r="EDA29" s="113"/>
      <c r="EDB29" s="113"/>
      <c r="EDC29" s="113"/>
      <c r="EDD29" s="113"/>
      <c r="EDE29" s="113"/>
      <c r="EDF29" s="113"/>
      <c r="EDG29" s="113"/>
      <c r="EDH29" s="113"/>
      <c r="EDI29" s="113"/>
      <c r="EDJ29" s="113"/>
      <c r="EDK29" s="113"/>
      <c r="EDL29" s="113"/>
      <c r="EDM29" s="113"/>
      <c r="EDN29" s="113"/>
      <c r="EDO29" s="113"/>
      <c r="EDP29" s="113"/>
      <c r="EDQ29" s="113"/>
      <c r="EDR29" s="113"/>
      <c r="EDS29" s="113"/>
      <c r="EDT29" s="113"/>
      <c r="EDU29" s="113"/>
      <c r="EDV29" s="113"/>
      <c r="EDW29" s="113"/>
      <c r="EDX29" s="113"/>
      <c r="EDY29" s="113"/>
      <c r="EDZ29" s="113"/>
      <c r="EEA29" s="113"/>
      <c r="EEB29" s="113"/>
      <c r="EEC29" s="113"/>
      <c r="EED29" s="113"/>
      <c r="EEE29" s="113"/>
      <c r="EEF29" s="113"/>
      <c r="EEG29" s="113"/>
      <c r="EEH29" s="113"/>
      <c r="EEI29" s="113"/>
      <c r="EEJ29" s="113"/>
      <c r="EEK29" s="113"/>
      <c r="EEL29" s="113"/>
      <c r="EEM29" s="113"/>
      <c r="EEN29" s="113"/>
      <c r="EEO29" s="113"/>
      <c r="EEP29" s="113"/>
      <c r="EEQ29" s="113"/>
      <c r="EER29" s="113"/>
      <c r="EES29" s="113"/>
      <c r="EET29" s="113"/>
      <c r="EEU29" s="113"/>
      <c r="EEV29" s="113"/>
      <c r="EEW29" s="113"/>
      <c r="EEX29" s="113"/>
      <c r="EEY29" s="113"/>
      <c r="EEZ29" s="113"/>
      <c r="EFA29" s="113"/>
      <c r="EFB29" s="113"/>
      <c r="EFC29" s="113"/>
      <c r="EFD29" s="113"/>
      <c r="EFE29" s="113"/>
      <c r="EFF29" s="113"/>
      <c r="EFG29" s="113"/>
      <c r="EFH29" s="113"/>
      <c r="EFI29" s="113"/>
      <c r="EFJ29" s="113"/>
      <c r="EFK29" s="113"/>
      <c r="EFL29" s="113"/>
      <c r="EFM29" s="113"/>
      <c r="EFN29" s="113"/>
      <c r="EFO29" s="113"/>
      <c r="EFP29" s="113"/>
      <c r="EFQ29" s="113"/>
      <c r="EFR29" s="113"/>
      <c r="EFS29" s="113"/>
      <c r="EFT29" s="113"/>
      <c r="EFU29" s="113"/>
      <c r="EFV29" s="113"/>
      <c r="EFW29" s="113"/>
      <c r="EFX29" s="113"/>
      <c r="EFY29" s="113"/>
      <c r="EFZ29" s="113"/>
      <c r="EGA29" s="113"/>
      <c r="EGB29" s="113"/>
      <c r="EGC29" s="113"/>
      <c r="EGD29" s="113"/>
      <c r="EGE29" s="113"/>
      <c r="EGF29" s="113"/>
      <c r="EGG29" s="113"/>
      <c r="EGH29" s="113"/>
      <c r="EGI29" s="113"/>
      <c r="EGJ29" s="113"/>
      <c r="EGK29" s="113"/>
      <c r="EGL29" s="113"/>
      <c r="EGM29" s="113"/>
      <c r="EGN29" s="113"/>
      <c r="EGO29" s="113"/>
      <c r="EGP29" s="113"/>
      <c r="EGQ29" s="113"/>
      <c r="EGR29" s="113"/>
      <c r="EGS29" s="113"/>
      <c r="EGT29" s="113"/>
      <c r="EGU29" s="113"/>
      <c r="EGV29" s="113"/>
      <c r="EGW29" s="113"/>
      <c r="EGX29" s="113"/>
      <c r="EGY29" s="113"/>
      <c r="EGZ29" s="113"/>
      <c r="EHA29" s="113"/>
      <c r="EHB29" s="113"/>
      <c r="EHC29" s="113"/>
      <c r="EHD29" s="113"/>
      <c r="EHE29" s="113"/>
      <c r="EHF29" s="113"/>
      <c r="EHG29" s="113"/>
      <c r="EHH29" s="113"/>
      <c r="EHI29" s="113"/>
      <c r="EHJ29" s="113"/>
      <c r="EHK29" s="113"/>
      <c r="EHL29" s="113"/>
      <c r="EHM29" s="113"/>
      <c r="EHN29" s="113"/>
      <c r="EHO29" s="113"/>
      <c r="EHP29" s="113"/>
      <c r="EHQ29" s="113"/>
      <c r="EHR29" s="113"/>
      <c r="EHS29" s="113"/>
      <c r="EHT29" s="113"/>
      <c r="EHU29" s="113"/>
      <c r="EHV29" s="113"/>
      <c r="EHW29" s="113"/>
      <c r="EHX29" s="113"/>
      <c r="EHY29" s="113"/>
      <c r="EHZ29" s="113"/>
      <c r="EIA29" s="113"/>
      <c r="EIB29" s="113"/>
      <c r="EIC29" s="113"/>
      <c r="EID29" s="113"/>
      <c r="EIE29" s="113"/>
      <c r="EIF29" s="113"/>
      <c r="EIG29" s="113"/>
      <c r="EIH29" s="113"/>
      <c r="EII29" s="113"/>
      <c r="EIJ29" s="113"/>
      <c r="EIK29" s="113"/>
      <c r="EIL29" s="113"/>
      <c r="EIM29" s="113"/>
      <c r="EIN29" s="113"/>
      <c r="EIO29" s="113"/>
      <c r="EIP29" s="113"/>
      <c r="EIQ29" s="113"/>
      <c r="EIR29" s="113"/>
      <c r="EIS29" s="113"/>
      <c r="EIT29" s="113"/>
      <c r="EIU29" s="113"/>
      <c r="EIV29" s="113"/>
      <c r="EIW29" s="113"/>
      <c r="EIX29" s="113"/>
      <c r="EIY29" s="113"/>
      <c r="EIZ29" s="113"/>
      <c r="EJA29" s="113"/>
      <c r="EJB29" s="113"/>
      <c r="EJC29" s="113"/>
      <c r="EJD29" s="113"/>
      <c r="EJE29" s="113"/>
      <c r="EJF29" s="113"/>
      <c r="EJG29" s="113"/>
      <c r="EJH29" s="113"/>
      <c r="EJI29" s="113"/>
      <c r="EJJ29" s="113"/>
      <c r="EJK29" s="113"/>
      <c r="EJL29" s="113"/>
      <c r="EJM29" s="113"/>
      <c r="EJN29" s="113"/>
      <c r="EJO29" s="113"/>
      <c r="EJP29" s="113"/>
      <c r="EJQ29" s="113"/>
      <c r="EJR29" s="113"/>
      <c r="EJS29" s="113"/>
      <c r="EJT29" s="113"/>
      <c r="EJU29" s="113"/>
      <c r="EJV29" s="113"/>
      <c r="EJW29" s="113"/>
      <c r="EJX29" s="113"/>
      <c r="EJY29" s="113"/>
      <c r="EJZ29" s="113"/>
      <c r="EKA29" s="113"/>
      <c r="EKB29" s="113"/>
      <c r="EKC29" s="113"/>
      <c r="EKD29" s="113"/>
      <c r="EKE29" s="113"/>
      <c r="EKF29" s="113"/>
      <c r="EKG29" s="113"/>
      <c r="EKH29" s="113"/>
      <c r="EKI29" s="113"/>
      <c r="EKJ29" s="113"/>
      <c r="EKK29" s="113"/>
      <c r="EKL29" s="113"/>
      <c r="EKM29" s="113"/>
      <c r="EKN29" s="113"/>
      <c r="EKO29" s="113"/>
      <c r="EKP29" s="113"/>
      <c r="EKQ29" s="113"/>
      <c r="EKR29" s="113"/>
      <c r="EKS29" s="113"/>
      <c r="EKT29" s="113"/>
      <c r="EKU29" s="113"/>
      <c r="EKV29" s="113"/>
      <c r="EKW29" s="113"/>
      <c r="EKX29" s="113"/>
      <c r="EKY29" s="113"/>
      <c r="EKZ29" s="113"/>
      <c r="ELA29" s="113"/>
      <c r="ELB29" s="113"/>
      <c r="ELC29" s="113"/>
      <c r="ELD29" s="113"/>
      <c r="ELE29" s="113"/>
      <c r="ELF29" s="113"/>
      <c r="ELG29" s="113"/>
      <c r="ELH29" s="113"/>
      <c r="ELI29" s="113"/>
      <c r="ELJ29" s="113"/>
      <c r="ELK29" s="113"/>
      <c r="ELL29" s="113"/>
      <c r="ELM29" s="113"/>
      <c r="ELN29" s="113"/>
      <c r="ELO29" s="113"/>
      <c r="ELP29" s="113"/>
      <c r="ELQ29" s="113"/>
      <c r="ELR29" s="113"/>
      <c r="ELS29" s="113"/>
      <c r="ELT29" s="113"/>
      <c r="ELU29" s="113"/>
      <c r="ELV29" s="113"/>
      <c r="ELW29" s="113"/>
      <c r="ELX29" s="113"/>
      <c r="ELY29" s="113"/>
      <c r="ELZ29" s="113"/>
      <c r="EMA29" s="113"/>
      <c r="EMB29" s="113"/>
      <c r="EMC29" s="113"/>
      <c r="EMD29" s="113"/>
      <c r="EME29" s="113"/>
      <c r="EMF29" s="113"/>
      <c r="EMG29" s="113"/>
      <c r="EMH29" s="113"/>
      <c r="EMI29" s="113"/>
      <c r="EMJ29" s="113"/>
      <c r="EMK29" s="113"/>
      <c r="EML29" s="113"/>
      <c r="EMM29" s="113"/>
      <c r="EMN29" s="113"/>
      <c r="EMO29" s="113"/>
      <c r="EMP29" s="113"/>
      <c r="EMQ29" s="113"/>
      <c r="EMR29" s="113"/>
      <c r="EMS29" s="113"/>
      <c r="EMT29" s="113"/>
      <c r="EMU29" s="113"/>
      <c r="EMV29" s="113"/>
      <c r="EMW29" s="113"/>
      <c r="EMX29" s="113"/>
      <c r="EMY29" s="113"/>
      <c r="EMZ29" s="113"/>
      <c r="ENA29" s="113"/>
      <c r="ENB29" s="113"/>
      <c r="ENC29" s="113"/>
      <c r="END29" s="113"/>
      <c r="ENE29" s="113"/>
      <c r="ENF29" s="113"/>
      <c r="ENG29" s="113"/>
      <c r="ENH29" s="113"/>
      <c r="ENI29" s="113"/>
      <c r="ENJ29" s="113"/>
      <c r="ENK29" s="113"/>
      <c r="ENL29" s="113"/>
      <c r="ENM29" s="113"/>
      <c r="ENN29" s="113"/>
      <c r="ENO29" s="113"/>
      <c r="ENP29" s="113"/>
      <c r="ENQ29" s="113"/>
      <c r="ENR29" s="113"/>
      <c r="ENS29" s="113"/>
      <c r="ENT29" s="113"/>
      <c r="ENU29" s="113"/>
      <c r="ENV29" s="113"/>
      <c r="ENW29" s="113"/>
      <c r="ENX29" s="113"/>
      <c r="ENY29" s="113"/>
      <c r="ENZ29" s="113"/>
      <c r="EOA29" s="113"/>
      <c r="EOB29" s="113"/>
      <c r="EOC29" s="113"/>
      <c r="EOD29" s="113"/>
      <c r="EOE29" s="113"/>
      <c r="EOF29" s="113"/>
      <c r="EOG29" s="113"/>
      <c r="EOH29" s="113"/>
      <c r="EOI29" s="113"/>
      <c r="EOJ29" s="113"/>
      <c r="EOK29" s="113"/>
      <c r="EOL29" s="113"/>
      <c r="EOM29" s="113"/>
      <c r="EON29" s="113"/>
      <c r="EOO29" s="113"/>
      <c r="EOP29" s="113"/>
      <c r="EOQ29" s="113"/>
      <c r="EOR29" s="113"/>
      <c r="EOS29" s="113"/>
      <c r="EOT29" s="113"/>
      <c r="EOU29" s="113"/>
      <c r="EOV29" s="113"/>
      <c r="EOW29" s="113"/>
      <c r="EOX29" s="113"/>
      <c r="EOY29" s="113"/>
      <c r="EOZ29" s="113"/>
      <c r="EPA29" s="113"/>
      <c r="EPB29" s="113"/>
      <c r="EPC29" s="113"/>
      <c r="EPD29" s="113"/>
      <c r="EPE29" s="113"/>
      <c r="EPF29" s="113"/>
      <c r="EPG29" s="113"/>
      <c r="EPH29" s="113"/>
      <c r="EPI29" s="113"/>
      <c r="EPJ29" s="113"/>
      <c r="EPK29" s="113"/>
      <c r="EPL29" s="113"/>
      <c r="EPM29" s="113"/>
      <c r="EPN29" s="113"/>
      <c r="EPO29" s="113"/>
      <c r="EPP29" s="113"/>
      <c r="EPQ29" s="113"/>
      <c r="EPR29" s="113"/>
      <c r="EPS29" s="113"/>
      <c r="EPT29" s="113"/>
      <c r="EPU29" s="113"/>
      <c r="EPV29" s="113"/>
      <c r="EPW29" s="113"/>
      <c r="EPX29" s="113"/>
      <c r="EPY29" s="113"/>
      <c r="EPZ29" s="113"/>
      <c r="EQA29" s="113"/>
      <c r="EQB29" s="113"/>
      <c r="EQC29" s="113"/>
      <c r="EQD29" s="113"/>
      <c r="EQE29" s="113"/>
      <c r="EQF29" s="113"/>
      <c r="EQG29" s="113"/>
      <c r="EQH29" s="113"/>
      <c r="EQI29" s="113"/>
      <c r="EQJ29" s="113"/>
      <c r="EQK29" s="113"/>
      <c r="EQL29" s="113"/>
      <c r="EQM29" s="113"/>
      <c r="EQN29" s="113"/>
      <c r="EQO29" s="113"/>
      <c r="EQP29" s="113"/>
      <c r="EQQ29" s="113"/>
      <c r="EQR29" s="113"/>
      <c r="EQS29" s="113"/>
      <c r="EQT29" s="113"/>
      <c r="EQU29" s="113"/>
      <c r="EQV29" s="113"/>
      <c r="EQW29" s="113"/>
      <c r="EQX29" s="113"/>
      <c r="EQY29" s="113"/>
      <c r="EQZ29" s="113"/>
      <c r="ERA29" s="113"/>
      <c r="ERB29" s="113"/>
      <c r="ERC29" s="113"/>
      <c r="ERD29" s="113"/>
      <c r="ERE29" s="113"/>
      <c r="ERF29" s="113"/>
      <c r="ERG29" s="113"/>
      <c r="ERH29" s="113"/>
      <c r="ERI29" s="113"/>
      <c r="ERJ29" s="113"/>
      <c r="ERK29" s="113"/>
      <c r="ERL29" s="113"/>
      <c r="ERM29" s="113"/>
      <c r="ERN29" s="113"/>
      <c r="ERO29" s="113"/>
      <c r="ERP29" s="113"/>
      <c r="ERQ29" s="113"/>
      <c r="ERR29" s="113"/>
      <c r="ERS29" s="113"/>
      <c r="ERT29" s="113"/>
      <c r="ERU29" s="113"/>
      <c r="ERV29" s="113"/>
      <c r="ERW29" s="113"/>
      <c r="ERX29" s="113"/>
      <c r="ERY29" s="113"/>
      <c r="ERZ29" s="113"/>
      <c r="ESA29" s="113"/>
      <c r="ESB29" s="113"/>
      <c r="ESC29" s="113"/>
      <c r="ESD29" s="113"/>
      <c r="ESE29" s="113"/>
      <c r="ESF29" s="113"/>
      <c r="ESG29" s="113"/>
      <c r="ESH29" s="113"/>
      <c r="ESI29" s="113"/>
      <c r="ESJ29" s="113"/>
      <c r="ESK29" s="113"/>
      <c r="ESL29" s="113"/>
      <c r="ESM29" s="113"/>
      <c r="ESN29" s="113"/>
      <c r="ESO29" s="113"/>
      <c r="ESP29" s="113"/>
      <c r="ESQ29" s="113"/>
      <c r="ESR29" s="113"/>
      <c r="ESS29" s="113"/>
      <c r="EST29" s="113"/>
      <c r="ESU29" s="113"/>
      <c r="ESV29" s="113"/>
      <c r="ESW29" s="113"/>
      <c r="ESX29" s="113"/>
      <c r="ESY29" s="113"/>
      <c r="ESZ29" s="113"/>
      <c r="ETA29" s="113"/>
      <c r="ETB29" s="113"/>
      <c r="ETC29" s="113"/>
      <c r="ETD29" s="113"/>
      <c r="ETE29" s="113"/>
      <c r="ETF29" s="113"/>
      <c r="ETG29" s="113"/>
      <c r="ETH29" s="113"/>
      <c r="ETI29" s="113"/>
      <c r="ETJ29" s="113"/>
      <c r="ETK29" s="113"/>
      <c r="ETL29" s="113"/>
      <c r="ETM29" s="113"/>
      <c r="ETN29" s="113"/>
      <c r="ETO29" s="113"/>
      <c r="ETP29" s="113"/>
      <c r="ETQ29" s="113"/>
      <c r="ETR29" s="113"/>
      <c r="ETS29" s="113"/>
      <c r="ETT29" s="113"/>
      <c r="ETU29" s="113"/>
      <c r="ETV29" s="113"/>
      <c r="ETW29" s="113"/>
      <c r="ETX29" s="113"/>
      <c r="ETY29" s="113"/>
      <c r="ETZ29" s="113"/>
      <c r="EUA29" s="113"/>
      <c r="EUB29" s="113"/>
      <c r="EUC29" s="113"/>
      <c r="EUD29" s="113"/>
      <c r="EUE29" s="113"/>
      <c r="EUF29" s="113"/>
      <c r="EUG29" s="113"/>
      <c r="EUH29" s="113"/>
      <c r="EUI29" s="113"/>
      <c r="EUJ29" s="113"/>
      <c r="EUK29" s="113"/>
      <c r="EUL29" s="113"/>
      <c r="EUM29" s="113"/>
      <c r="EUN29" s="113"/>
      <c r="EUO29" s="113"/>
      <c r="EUP29" s="113"/>
      <c r="EUQ29" s="113"/>
      <c r="EUR29" s="113"/>
      <c r="EUS29" s="113"/>
      <c r="EUT29" s="113"/>
      <c r="EUU29" s="113"/>
      <c r="EUV29" s="113"/>
      <c r="EUW29" s="113"/>
      <c r="EUX29" s="113"/>
      <c r="EUY29" s="113"/>
      <c r="EUZ29" s="113"/>
      <c r="EVA29" s="113"/>
      <c r="EVB29" s="113"/>
      <c r="EVC29" s="113"/>
      <c r="EVD29" s="113"/>
      <c r="EVE29" s="113"/>
      <c r="EVF29" s="113"/>
      <c r="EVG29" s="113"/>
      <c r="EVH29" s="113"/>
      <c r="EVI29" s="113"/>
      <c r="EVJ29" s="113"/>
      <c r="EVK29" s="113"/>
      <c r="EVL29" s="113"/>
      <c r="EVM29" s="113"/>
      <c r="EVN29" s="113"/>
      <c r="EVO29" s="113"/>
      <c r="EVP29" s="113"/>
      <c r="EVQ29" s="113"/>
      <c r="EVR29" s="113"/>
      <c r="EVS29" s="113"/>
      <c r="EVT29" s="113"/>
      <c r="EVU29" s="113"/>
      <c r="EVV29" s="113"/>
      <c r="EVW29" s="113"/>
      <c r="EVX29" s="113"/>
      <c r="EVY29" s="113"/>
      <c r="EVZ29" s="113"/>
      <c r="EWA29" s="113"/>
      <c r="EWB29" s="113"/>
      <c r="EWC29" s="113"/>
      <c r="EWD29" s="113"/>
      <c r="EWE29" s="113"/>
      <c r="EWF29" s="113"/>
      <c r="EWG29" s="113"/>
      <c r="EWH29" s="113"/>
      <c r="EWI29" s="113"/>
      <c r="EWJ29" s="113"/>
      <c r="EWK29" s="113"/>
      <c r="EWL29" s="113"/>
      <c r="EWM29" s="113"/>
      <c r="EWN29" s="113"/>
      <c r="EWO29" s="113"/>
      <c r="EWP29" s="113"/>
      <c r="EWQ29" s="113"/>
      <c r="EWR29" s="113"/>
      <c r="EWS29" s="113"/>
      <c r="EWT29" s="113"/>
      <c r="EWU29" s="113"/>
      <c r="EWV29" s="113"/>
      <c r="EWW29" s="113"/>
      <c r="EWX29" s="113"/>
      <c r="EWY29" s="113"/>
      <c r="EWZ29" s="113"/>
      <c r="EXA29" s="113"/>
      <c r="EXB29" s="113"/>
      <c r="EXC29" s="113"/>
      <c r="EXD29" s="113"/>
      <c r="EXE29" s="113"/>
      <c r="EXF29" s="113"/>
      <c r="EXG29" s="113"/>
      <c r="EXH29" s="113"/>
      <c r="EXI29" s="113"/>
      <c r="EXJ29" s="113"/>
      <c r="EXK29" s="113"/>
      <c r="EXL29" s="113"/>
      <c r="EXM29" s="113"/>
      <c r="EXN29" s="113"/>
      <c r="EXO29" s="113"/>
      <c r="EXP29" s="113"/>
      <c r="EXQ29" s="113"/>
      <c r="EXR29" s="113"/>
      <c r="EXS29" s="113"/>
      <c r="EXT29" s="113"/>
      <c r="EXU29" s="113"/>
      <c r="EXV29" s="113"/>
      <c r="EXW29" s="113"/>
      <c r="EXX29" s="113"/>
      <c r="EXY29" s="113"/>
      <c r="EXZ29" s="113"/>
      <c r="EYA29" s="113"/>
      <c r="EYB29" s="113"/>
      <c r="EYC29" s="113"/>
      <c r="EYD29" s="113"/>
      <c r="EYE29" s="113"/>
      <c r="EYF29" s="113"/>
      <c r="EYG29" s="113"/>
      <c r="EYH29" s="113"/>
      <c r="EYI29" s="113"/>
      <c r="EYJ29" s="113"/>
      <c r="EYK29" s="113"/>
      <c r="EYL29" s="113"/>
      <c r="EYM29" s="113"/>
      <c r="EYN29" s="113"/>
      <c r="EYO29" s="113"/>
      <c r="EYP29" s="113"/>
      <c r="EYQ29" s="113"/>
      <c r="EYR29" s="113"/>
      <c r="EYS29" s="113"/>
      <c r="EYT29" s="113"/>
      <c r="EYU29" s="113"/>
      <c r="EYV29" s="113"/>
      <c r="EYW29" s="113"/>
      <c r="EYX29" s="113"/>
      <c r="EYY29" s="113"/>
      <c r="EYZ29" s="113"/>
      <c r="EZA29" s="113"/>
      <c r="EZB29" s="113"/>
      <c r="EZC29" s="113"/>
      <c r="EZD29" s="113"/>
      <c r="EZE29" s="113"/>
      <c r="EZF29" s="113"/>
      <c r="EZG29" s="113"/>
      <c r="EZH29" s="113"/>
      <c r="EZI29" s="113"/>
      <c r="EZJ29" s="113"/>
      <c r="EZK29" s="113"/>
      <c r="EZL29" s="113"/>
      <c r="EZM29" s="113"/>
      <c r="EZN29" s="113"/>
      <c r="EZO29" s="113"/>
      <c r="EZP29" s="113"/>
      <c r="EZQ29" s="113"/>
      <c r="EZR29" s="113"/>
      <c r="EZS29" s="113"/>
      <c r="EZT29" s="113"/>
      <c r="EZU29" s="113"/>
      <c r="EZV29" s="113"/>
      <c r="EZW29" s="113"/>
      <c r="EZX29" s="113"/>
      <c r="EZY29" s="113"/>
      <c r="EZZ29" s="113"/>
      <c r="FAA29" s="113"/>
      <c r="FAB29" s="113"/>
      <c r="FAC29" s="113"/>
      <c r="FAD29" s="113"/>
      <c r="FAE29" s="113"/>
      <c r="FAF29" s="113"/>
      <c r="FAG29" s="113"/>
      <c r="FAH29" s="113"/>
      <c r="FAI29" s="113"/>
      <c r="FAJ29" s="113"/>
      <c r="FAK29" s="113"/>
      <c r="FAL29" s="113"/>
      <c r="FAM29" s="113"/>
      <c r="FAN29" s="113"/>
      <c r="FAO29" s="113"/>
      <c r="FAP29" s="113"/>
      <c r="FAQ29" s="113"/>
      <c r="FAR29" s="113"/>
      <c r="FAS29" s="113"/>
      <c r="FAT29" s="113"/>
      <c r="FAU29" s="113"/>
      <c r="FAV29" s="113"/>
      <c r="FAW29" s="113"/>
      <c r="FAX29" s="113"/>
      <c r="FAY29" s="113"/>
      <c r="FAZ29" s="113"/>
      <c r="FBA29" s="113"/>
      <c r="FBB29" s="113"/>
      <c r="FBC29" s="113"/>
      <c r="FBD29" s="113"/>
      <c r="FBE29" s="113"/>
      <c r="FBF29" s="113"/>
      <c r="FBG29" s="113"/>
      <c r="FBH29" s="113"/>
      <c r="FBI29" s="113"/>
      <c r="FBJ29" s="113"/>
      <c r="FBK29" s="113"/>
      <c r="FBL29" s="113"/>
      <c r="FBM29" s="113"/>
      <c r="FBN29" s="113"/>
      <c r="FBO29" s="113"/>
      <c r="FBP29" s="113"/>
      <c r="FBQ29" s="113"/>
      <c r="FBR29" s="113"/>
      <c r="FBS29" s="113"/>
      <c r="FBT29" s="113"/>
      <c r="FBU29" s="113"/>
      <c r="FBV29" s="113"/>
      <c r="FBW29" s="113"/>
      <c r="FBX29" s="113"/>
      <c r="FBY29" s="113"/>
      <c r="FBZ29" s="113"/>
      <c r="FCA29" s="113"/>
      <c r="FCB29" s="113"/>
      <c r="FCC29" s="113"/>
      <c r="FCD29" s="113"/>
      <c r="FCE29" s="113"/>
      <c r="FCF29" s="113"/>
      <c r="FCG29" s="113"/>
      <c r="FCH29" s="113"/>
      <c r="FCI29" s="113"/>
      <c r="FCJ29" s="113"/>
      <c r="FCK29" s="113"/>
      <c r="FCL29" s="113"/>
      <c r="FCM29" s="113"/>
      <c r="FCN29" s="113"/>
      <c r="FCO29" s="113"/>
      <c r="FCP29" s="113"/>
      <c r="FCQ29" s="113"/>
      <c r="FCR29" s="113"/>
      <c r="FCS29" s="113"/>
      <c r="FCT29" s="113"/>
      <c r="FCU29" s="113"/>
      <c r="FCV29" s="113"/>
      <c r="FCW29" s="113"/>
      <c r="FCX29" s="113"/>
      <c r="FCY29" s="113"/>
      <c r="FCZ29" s="113"/>
      <c r="FDA29" s="113"/>
      <c r="FDB29" s="113"/>
      <c r="FDC29" s="113"/>
      <c r="FDD29" s="113"/>
      <c r="FDE29" s="113"/>
      <c r="FDF29" s="113"/>
      <c r="FDG29" s="113"/>
      <c r="FDH29" s="113"/>
      <c r="FDI29" s="113"/>
      <c r="FDJ29" s="113"/>
      <c r="FDK29" s="113"/>
      <c r="FDL29" s="113"/>
      <c r="FDM29" s="113"/>
      <c r="FDN29" s="113"/>
      <c r="FDO29" s="113"/>
      <c r="FDP29" s="113"/>
      <c r="FDQ29" s="113"/>
      <c r="FDR29" s="113"/>
      <c r="FDS29" s="113"/>
      <c r="FDT29" s="113"/>
      <c r="FDU29" s="113"/>
      <c r="FDV29" s="113"/>
      <c r="FDW29" s="113"/>
      <c r="FDX29" s="113"/>
      <c r="FDY29" s="113"/>
      <c r="FDZ29" s="113"/>
      <c r="FEA29" s="113"/>
      <c r="FEB29" s="113"/>
      <c r="FEC29" s="113"/>
      <c r="FED29" s="113"/>
      <c r="FEE29" s="113"/>
      <c r="FEF29" s="113"/>
      <c r="FEG29" s="113"/>
      <c r="FEH29" s="113"/>
      <c r="FEI29" s="113"/>
      <c r="FEJ29" s="113"/>
      <c r="FEK29" s="113"/>
      <c r="FEL29" s="113"/>
      <c r="FEM29" s="113"/>
      <c r="FEN29" s="113"/>
      <c r="FEO29" s="113"/>
      <c r="FEP29" s="113"/>
      <c r="FEQ29" s="113"/>
      <c r="FER29" s="113"/>
      <c r="FES29" s="113"/>
      <c r="FET29" s="113"/>
      <c r="FEU29" s="113"/>
      <c r="FEV29" s="113"/>
      <c r="FEW29" s="113"/>
      <c r="FEX29" s="113"/>
      <c r="FEY29" s="113"/>
      <c r="FEZ29" s="113"/>
      <c r="FFA29" s="113"/>
      <c r="FFB29" s="113"/>
      <c r="FFC29" s="113"/>
      <c r="FFD29" s="113"/>
      <c r="FFE29" s="113"/>
      <c r="FFF29" s="113"/>
      <c r="FFG29" s="113"/>
      <c r="FFH29" s="113"/>
      <c r="FFI29" s="113"/>
      <c r="FFJ29" s="113"/>
      <c r="FFK29" s="113"/>
      <c r="FFL29" s="113"/>
      <c r="FFM29" s="113"/>
      <c r="FFN29" s="113"/>
      <c r="FFO29" s="113"/>
      <c r="FFP29" s="113"/>
      <c r="FFQ29" s="113"/>
      <c r="FFR29" s="113"/>
      <c r="FFS29" s="113"/>
      <c r="FFT29" s="113"/>
      <c r="FFU29" s="113"/>
      <c r="FFV29" s="113"/>
      <c r="FFW29" s="113"/>
      <c r="FFX29" s="113"/>
      <c r="FFY29" s="113"/>
      <c r="FFZ29" s="113"/>
      <c r="FGA29" s="113"/>
      <c r="FGB29" s="113"/>
      <c r="FGC29" s="113"/>
      <c r="FGD29" s="113"/>
      <c r="FGE29" s="113"/>
      <c r="FGF29" s="113"/>
      <c r="FGG29" s="113"/>
      <c r="FGH29" s="113"/>
      <c r="FGI29" s="113"/>
      <c r="FGJ29" s="113"/>
      <c r="FGK29" s="113"/>
      <c r="FGL29" s="113"/>
      <c r="FGM29" s="113"/>
      <c r="FGN29" s="113"/>
      <c r="FGO29" s="113"/>
      <c r="FGP29" s="113"/>
      <c r="FGQ29" s="113"/>
      <c r="FGR29" s="113"/>
      <c r="FGS29" s="113"/>
      <c r="FGT29" s="113"/>
      <c r="FGU29" s="113"/>
      <c r="FGV29" s="113"/>
      <c r="FGW29" s="113"/>
      <c r="FGX29" s="113"/>
      <c r="FGY29" s="113"/>
      <c r="FGZ29" s="113"/>
      <c r="FHA29" s="113"/>
      <c r="FHB29" s="113"/>
      <c r="FHC29" s="113"/>
      <c r="FHD29" s="113"/>
      <c r="FHE29" s="113"/>
      <c r="FHF29" s="113"/>
      <c r="FHG29" s="113"/>
      <c r="FHH29" s="113"/>
      <c r="FHI29" s="113"/>
      <c r="FHJ29" s="113"/>
      <c r="FHK29" s="113"/>
      <c r="FHL29" s="113"/>
      <c r="FHM29" s="113"/>
      <c r="FHN29" s="113"/>
      <c r="FHO29" s="113"/>
      <c r="FHP29" s="113"/>
      <c r="FHQ29" s="113"/>
      <c r="FHR29" s="113"/>
      <c r="FHS29" s="113"/>
      <c r="FHT29" s="113"/>
      <c r="FHU29" s="113"/>
      <c r="FHV29" s="113"/>
      <c r="FHW29" s="113"/>
      <c r="FHX29" s="113"/>
      <c r="FHY29" s="113"/>
      <c r="FHZ29" s="113"/>
      <c r="FIA29" s="113"/>
      <c r="FIB29" s="113"/>
      <c r="FIC29" s="113"/>
      <c r="FID29" s="113"/>
      <c r="FIE29" s="113"/>
      <c r="FIF29" s="113"/>
      <c r="FIG29" s="113"/>
      <c r="FIH29" s="113"/>
      <c r="FII29" s="113"/>
      <c r="FIJ29" s="113"/>
      <c r="FIK29" s="113"/>
      <c r="FIL29" s="113"/>
      <c r="FIM29" s="113"/>
      <c r="FIN29" s="113"/>
      <c r="FIO29" s="113"/>
      <c r="FIP29" s="113"/>
      <c r="FIQ29" s="113"/>
      <c r="FIR29" s="113"/>
      <c r="FIS29" s="113"/>
      <c r="FIT29" s="113"/>
      <c r="FIU29" s="113"/>
      <c r="FIV29" s="113"/>
      <c r="FIW29" s="113"/>
      <c r="FIX29" s="113"/>
      <c r="FIY29" s="113"/>
      <c r="FIZ29" s="113"/>
      <c r="FJA29" s="113"/>
      <c r="FJB29" s="113"/>
      <c r="FJC29" s="113"/>
      <c r="FJD29" s="113"/>
      <c r="FJE29" s="113"/>
      <c r="FJF29" s="113"/>
      <c r="FJG29" s="113"/>
      <c r="FJH29" s="113"/>
      <c r="FJI29" s="113"/>
      <c r="FJJ29" s="113"/>
      <c r="FJK29" s="113"/>
      <c r="FJL29" s="113"/>
      <c r="FJM29" s="113"/>
      <c r="FJN29" s="113"/>
      <c r="FJO29" s="113"/>
      <c r="FJP29" s="113"/>
      <c r="FJQ29" s="113"/>
      <c r="FJR29" s="113"/>
      <c r="FJS29" s="113"/>
      <c r="FJT29" s="113"/>
      <c r="FJU29" s="113"/>
      <c r="FJV29" s="113"/>
      <c r="FJW29" s="113"/>
      <c r="FJX29" s="113"/>
      <c r="FJY29" s="113"/>
      <c r="FJZ29" s="113"/>
      <c r="FKA29" s="113"/>
      <c r="FKB29" s="113"/>
      <c r="FKC29" s="113"/>
      <c r="FKD29" s="113"/>
      <c r="FKE29" s="113"/>
      <c r="FKF29" s="113"/>
      <c r="FKG29" s="113"/>
      <c r="FKH29" s="113"/>
      <c r="FKI29" s="113"/>
      <c r="FKJ29" s="113"/>
      <c r="FKK29" s="113"/>
      <c r="FKL29" s="113"/>
      <c r="FKM29" s="113"/>
      <c r="FKN29" s="113"/>
      <c r="FKO29" s="113"/>
      <c r="FKP29" s="113"/>
      <c r="FKQ29" s="113"/>
      <c r="FKR29" s="113"/>
      <c r="FKS29" s="113"/>
      <c r="FKT29" s="113"/>
      <c r="FKU29" s="113"/>
      <c r="FKV29" s="113"/>
      <c r="FKW29" s="113"/>
      <c r="FKX29" s="113"/>
      <c r="FKY29" s="113"/>
      <c r="FKZ29" s="113"/>
      <c r="FLA29" s="113"/>
      <c r="FLB29" s="113"/>
      <c r="FLC29" s="113"/>
      <c r="FLD29" s="113"/>
      <c r="FLE29" s="113"/>
      <c r="FLF29" s="113"/>
      <c r="FLG29" s="113"/>
      <c r="FLH29" s="113"/>
      <c r="FLI29" s="113"/>
      <c r="FLJ29" s="113"/>
      <c r="FLK29" s="113"/>
      <c r="FLL29" s="113"/>
      <c r="FLM29" s="113"/>
      <c r="FLN29" s="113"/>
      <c r="FLO29" s="113"/>
      <c r="FLP29" s="113"/>
      <c r="FLQ29" s="113"/>
      <c r="FLR29" s="113"/>
      <c r="FLS29" s="113"/>
      <c r="FLT29" s="113"/>
      <c r="FLU29" s="113"/>
      <c r="FLV29" s="113"/>
      <c r="FLW29" s="113"/>
      <c r="FLX29" s="113"/>
      <c r="FLY29" s="113"/>
      <c r="FLZ29" s="113"/>
      <c r="FMA29" s="113"/>
      <c r="FMB29" s="113"/>
      <c r="FMC29" s="113"/>
      <c r="FMD29" s="113"/>
      <c r="FME29" s="113"/>
      <c r="FMF29" s="113"/>
      <c r="FMG29" s="113"/>
      <c r="FMH29" s="113"/>
      <c r="FMI29" s="113"/>
      <c r="FMJ29" s="113"/>
      <c r="FMK29" s="113"/>
      <c r="FML29" s="113"/>
      <c r="FMM29" s="113"/>
      <c r="FMN29" s="113"/>
      <c r="FMO29" s="113"/>
      <c r="FMP29" s="113"/>
      <c r="FMQ29" s="113"/>
      <c r="FMR29" s="113"/>
      <c r="FMS29" s="113"/>
      <c r="FMT29" s="113"/>
      <c r="FMU29" s="113"/>
      <c r="FMV29" s="113"/>
      <c r="FMW29" s="113"/>
      <c r="FMX29" s="113"/>
      <c r="FMY29" s="113"/>
      <c r="FMZ29" s="113"/>
      <c r="FNA29" s="113"/>
      <c r="FNB29" s="113"/>
      <c r="FNC29" s="113"/>
      <c r="FND29" s="113"/>
      <c r="FNE29" s="113"/>
      <c r="FNF29" s="113"/>
      <c r="FNG29" s="113"/>
      <c r="FNH29" s="113"/>
      <c r="FNI29" s="113"/>
      <c r="FNJ29" s="113"/>
      <c r="FNK29" s="113"/>
      <c r="FNL29" s="113"/>
      <c r="FNM29" s="113"/>
      <c r="FNN29" s="113"/>
      <c r="FNO29" s="113"/>
      <c r="FNP29" s="113"/>
      <c r="FNQ29" s="113"/>
      <c r="FNR29" s="113"/>
      <c r="FNS29" s="113"/>
      <c r="FNT29" s="113"/>
      <c r="FNU29" s="113"/>
      <c r="FNV29" s="113"/>
      <c r="FNW29" s="113"/>
      <c r="FNX29" s="113"/>
      <c r="FNY29" s="113"/>
      <c r="FNZ29" s="113"/>
      <c r="FOA29" s="113"/>
      <c r="FOB29" s="113"/>
      <c r="FOC29" s="113"/>
      <c r="FOD29" s="113"/>
      <c r="FOE29" s="113"/>
      <c r="FOF29" s="113"/>
      <c r="FOG29" s="113"/>
      <c r="FOH29" s="113"/>
      <c r="FOI29" s="113"/>
      <c r="FOJ29" s="113"/>
      <c r="FOK29" s="113"/>
      <c r="FOL29" s="113"/>
      <c r="FOM29" s="113"/>
      <c r="FON29" s="113"/>
      <c r="FOO29" s="113"/>
      <c r="FOP29" s="113"/>
      <c r="FOQ29" s="113"/>
      <c r="FOR29" s="113"/>
      <c r="FOS29" s="113"/>
      <c r="FOT29" s="113"/>
      <c r="FOU29" s="113"/>
      <c r="FOV29" s="113"/>
      <c r="FOW29" s="113"/>
      <c r="FOX29" s="113"/>
      <c r="FOY29" s="113"/>
      <c r="FOZ29" s="113"/>
      <c r="FPA29" s="113"/>
      <c r="FPB29" s="113"/>
      <c r="FPC29" s="113"/>
      <c r="FPD29" s="113"/>
      <c r="FPE29" s="113"/>
      <c r="FPF29" s="113"/>
      <c r="FPG29" s="113"/>
      <c r="FPH29" s="113"/>
      <c r="FPI29" s="113"/>
      <c r="FPJ29" s="113"/>
      <c r="FPK29" s="113"/>
      <c r="FPL29" s="113"/>
      <c r="FPM29" s="113"/>
      <c r="FPN29" s="113"/>
      <c r="FPO29" s="113"/>
      <c r="FPP29" s="113"/>
      <c r="FPQ29" s="113"/>
      <c r="FPR29" s="113"/>
      <c r="FPS29" s="113"/>
      <c r="FPT29" s="113"/>
      <c r="FPU29" s="113"/>
      <c r="FPV29" s="113"/>
      <c r="FPW29" s="113"/>
      <c r="FPX29" s="113"/>
      <c r="FPY29" s="113"/>
      <c r="FPZ29" s="113"/>
      <c r="FQA29" s="113"/>
      <c r="FQB29" s="113"/>
      <c r="FQC29" s="113"/>
      <c r="FQD29" s="113"/>
      <c r="FQE29" s="113"/>
      <c r="FQF29" s="113"/>
      <c r="FQG29" s="113"/>
      <c r="FQH29" s="113"/>
      <c r="FQI29" s="113"/>
      <c r="FQJ29" s="113"/>
      <c r="FQK29" s="113"/>
      <c r="FQL29" s="113"/>
      <c r="FQM29" s="113"/>
      <c r="FQN29" s="113"/>
      <c r="FQO29" s="113"/>
      <c r="FQP29" s="113"/>
      <c r="FQQ29" s="113"/>
      <c r="FQR29" s="113"/>
      <c r="FQS29" s="113"/>
      <c r="FQT29" s="113"/>
      <c r="FQU29" s="113"/>
      <c r="FQV29" s="113"/>
      <c r="FQW29" s="113"/>
      <c r="FQX29" s="113"/>
      <c r="FQY29" s="113"/>
      <c r="FQZ29" s="113"/>
      <c r="FRA29" s="113"/>
      <c r="FRB29" s="113"/>
      <c r="FRC29" s="113"/>
      <c r="FRD29" s="113"/>
      <c r="FRE29" s="113"/>
      <c r="FRF29" s="113"/>
      <c r="FRG29" s="113"/>
      <c r="FRH29" s="113"/>
      <c r="FRI29" s="113"/>
      <c r="FRJ29" s="113"/>
      <c r="FRK29" s="113"/>
      <c r="FRL29" s="113"/>
      <c r="FRM29" s="113"/>
      <c r="FRN29" s="113"/>
      <c r="FRO29" s="113"/>
      <c r="FRP29" s="113"/>
      <c r="FRQ29" s="113"/>
      <c r="FRR29" s="113"/>
      <c r="FRS29" s="113"/>
      <c r="FRT29" s="113"/>
      <c r="FRU29" s="113"/>
      <c r="FRV29" s="113"/>
      <c r="FRW29" s="113"/>
      <c r="FRX29" s="113"/>
      <c r="FRY29" s="113"/>
      <c r="FRZ29" s="113"/>
      <c r="FSA29" s="113"/>
      <c r="FSB29" s="113"/>
      <c r="FSC29" s="113"/>
      <c r="FSD29" s="113"/>
      <c r="FSE29" s="113"/>
      <c r="FSF29" s="113"/>
      <c r="FSG29" s="113"/>
      <c r="FSH29" s="113"/>
      <c r="FSI29" s="113"/>
      <c r="FSJ29" s="113"/>
      <c r="FSK29" s="113"/>
      <c r="FSL29" s="113"/>
      <c r="FSM29" s="113"/>
      <c r="FSN29" s="113"/>
      <c r="FSO29" s="113"/>
      <c r="FSP29" s="113"/>
      <c r="FSQ29" s="113"/>
      <c r="FSR29" s="113"/>
      <c r="FSS29" s="113"/>
      <c r="FST29" s="113"/>
      <c r="FSU29" s="113"/>
      <c r="FSV29" s="113"/>
      <c r="FSW29" s="113"/>
      <c r="FSX29" s="113"/>
      <c r="FSY29" s="113"/>
      <c r="FSZ29" s="113"/>
      <c r="FTA29" s="113"/>
      <c r="FTB29" s="113"/>
      <c r="FTC29" s="113"/>
      <c r="FTD29" s="113"/>
      <c r="FTE29" s="113"/>
      <c r="FTF29" s="113"/>
      <c r="FTG29" s="113"/>
      <c r="FTH29" s="113"/>
      <c r="FTI29" s="113"/>
      <c r="FTJ29" s="113"/>
      <c r="FTK29" s="113"/>
      <c r="FTL29" s="113"/>
      <c r="FTM29" s="113"/>
      <c r="FTN29" s="113"/>
      <c r="FTO29" s="113"/>
      <c r="FTP29" s="113"/>
      <c r="FTQ29" s="113"/>
      <c r="FTR29" s="113"/>
      <c r="FTS29" s="113"/>
      <c r="FTT29" s="113"/>
      <c r="FTU29" s="113"/>
      <c r="FTV29" s="113"/>
      <c r="FTW29" s="113"/>
      <c r="FTX29" s="113"/>
      <c r="FTY29" s="113"/>
      <c r="FTZ29" s="113"/>
      <c r="FUA29" s="113"/>
      <c r="FUB29" s="113"/>
      <c r="FUC29" s="113"/>
      <c r="FUD29" s="113"/>
      <c r="FUE29" s="113"/>
      <c r="FUF29" s="113"/>
      <c r="FUG29" s="113"/>
      <c r="FUH29" s="113"/>
      <c r="FUI29" s="113"/>
      <c r="FUJ29" s="113"/>
      <c r="FUK29" s="113"/>
      <c r="FUL29" s="113"/>
      <c r="FUM29" s="113"/>
      <c r="FUN29" s="113"/>
      <c r="FUO29" s="113"/>
      <c r="FUP29" s="113"/>
      <c r="FUQ29" s="113"/>
      <c r="FUR29" s="113"/>
      <c r="FUS29" s="113"/>
      <c r="FUT29" s="113"/>
      <c r="FUU29" s="113"/>
      <c r="FUV29" s="113"/>
      <c r="FUW29" s="113"/>
      <c r="FUX29" s="113"/>
      <c r="FUY29" s="113"/>
      <c r="FUZ29" s="113"/>
      <c r="FVA29" s="113"/>
      <c r="FVB29" s="113"/>
      <c r="FVC29" s="113"/>
      <c r="FVD29" s="113"/>
      <c r="FVE29" s="113"/>
      <c r="FVF29" s="113"/>
      <c r="FVG29" s="113"/>
      <c r="FVH29" s="113"/>
      <c r="FVI29" s="113"/>
      <c r="FVJ29" s="113"/>
      <c r="FVK29" s="113"/>
      <c r="FVL29" s="113"/>
      <c r="FVM29" s="113"/>
      <c r="FVN29" s="113"/>
      <c r="FVO29" s="113"/>
      <c r="FVP29" s="113"/>
      <c r="FVQ29" s="113"/>
      <c r="FVR29" s="113"/>
      <c r="FVS29" s="113"/>
      <c r="FVT29" s="113"/>
      <c r="FVU29" s="113"/>
      <c r="FVV29" s="113"/>
      <c r="FVW29" s="113"/>
      <c r="FVX29" s="113"/>
      <c r="FVY29" s="113"/>
      <c r="FVZ29" s="113"/>
      <c r="FWA29" s="113"/>
      <c r="FWB29" s="113"/>
      <c r="FWC29" s="113"/>
      <c r="FWD29" s="113"/>
      <c r="FWE29" s="113"/>
      <c r="FWF29" s="113"/>
      <c r="FWG29" s="113"/>
      <c r="FWH29" s="113"/>
      <c r="FWI29" s="113"/>
      <c r="FWJ29" s="113"/>
      <c r="FWK29" s="113"/>
      <c r="FWL29" s="113"/>
      <c r="FWM29" s="113"/>
      <c r="FWN29" s="113"/>
      <c r="FWO29" s="113"/>
      <c r="FWP29" s="113"/>
      <c r="FWQ29" s="113"/>
      <c r="FWR29" s="113"/>
      <c r="FWS29" s="113"/>
      <c r="FWT29" s="113"/>
      <c r="FWU29" s="113"/>
      <c r="FWV29" s="113"/>
      <c r="FWW29" s="113"/>
      <c r="FWX29" s="113"/>
      <c r="FWY29" s="113"/>
      <c r="FWZ29" s="113"/>
      <c r="FXA29" s="113"/>
      <c r="FXB29" s="113"/>
      <c r="FXC29" s="113"/>
      <c r="FXD29" s="113"/>
      <c r="FXE29" s="113"/>
      <c r="FXF29" s="113"/>
      <c r="FXG29" s="113"/>
      <c r="FXH29" s="113"/>
      <c r="FXI29" s="113"/>
      <c r="FXJ29" s="113"/>
      <c r="FXK29" s="113"/>
      <c r="FXL29" s="113"/>
      <c r="FXM29" s="113"/>
      <c r="FXN29" s="113"/>
      <c r="FXO29" s="113"/>
      <c r="FXP29" s="113"/>
      <c r="FXQ29" s="113"/>
      <c r="FXR29" s="113"/>
      <c r="FXS29" s="113"/>
      <c r="FXT29" s="113"/>
      <c r="FXU29" s="113"/>
      <c r="FXV29" s="113"/>
      <c r="FXW29" s="113"/>
      <c r="FXX29" s="113"/>
      <c r="FXY29" s="113"/>
      <c r="FXZ29" s="113"/>
      <c r="FYA29" s="113"/>
      <c r="FYB29" s="113"/>
      <c r="FYC29" s="113"/>
      <c r="FYD29" s="113"/>
      <c r="FYE29" s="113"/>
      <c r="FYF29" s="113"/>
      <c r="FYG29" s="113"/>
      <c r="FYH29" s="113"/>
      <c r="FYI29" s="113"/>
      <c r="FYJ29" s="113"/>
      <c r="FYK29" s="113"/>
      <c r="FYL29" s="113"/>
      <c r="FYM29" s="113"/>
      <c r="FYN29" s="113"/>
      <c r="FYO29" s="113"/>
      <c r="FYP29" s="113"/>
      <c r="FYQ29" s="113"/>
      <c r="FYR29" s="113"/>
      <c r="FYS29" s="113"/>
      <c r="FYT29" s="113"/>
      <c r="FYU29" s="113"/>
      <c r="FYV29" s="113"/>
      <c r="FYW29" s="113"/>
      <c r="FYX29" s="113"/>
      <c r="FYY29" s="113"/>
      <c r="FYZ29" s="113"/>
      <c r="FZA29" s="113"/>
      <c r="FZB29" s="113"/>
      <c r="FZC29" s="113"/>
      <c r="FZD29" s="113"/>
      <c r="FZE29" s="113"/>
      <c r="FZF29" s="113"/>
      <c r="FZG29" s="113"/>
      <c r="FZH29" s="113"/>
      <c r="FZI29" s="113"/>
      <c r="FZJ29" s="113"/>
      <c r="FZK29" s="113"/>
      <c r="FZL29" s="113"/>
      <c r="FZM29" s="113"/>
      <c r="FZN29" s="113"/>
      <c r="FZO29" s="113"/>
      <c r="FZP29" s="113"/>
      <c r="FZQ29" s="113"/>
      <c r="FZR29" s="113"/>
      <c r="FZS29" s="113"/>
      <c r="FZT29" s="113"/>
      <c r="FZU29" s="113"/>
      <c r="FZV29" s="113"/>
      <c r="FZW29" s="113"/>
      <c r="FZX29" s="113"/>
      <c r="FZY29" s="113"/>
      <c r="FZZ29" s="113"/>
      <c r="GAA29" s="113"/>
      <c r="GAB29" s="113"/>
      <c r="GAC29" s="113"/>
      <c r="GAD29" s="113"/>
      <c r="GAE29" s="113"/>
      <c r="GAF29" s="113"/>
      <c r="GAG29" s="113"/>
      <c r="GAH29" s="113"/>
      <c r="GAI29" s="113"/>
      <c r="GAJ29" s="113"/>
      <c r="GAK29" s="113"/>
      <c r="GAL29" s="113"/>
      <c r="GAM29" s="113"/>
      <c r="GAN29" s="113"/>
      <c r="GAO29" s="113"/>
      <c r="GAP29" s="113"/>
      <c r="GAQ29" s="113"/>
      <c r="GAR29" s="113"/>
      <c r="GAS29" s="113"/>
      <c r="GAT29" s="113"/>
      <c r="GAU29" s="113"/>
      <c r="GAV29" s="113"/>
      <c r="GAW29" s="113"/>
      <c r="GAX29" s="113"/>
      <c r="GAY29" s="113"/>
      <c r="GAZ29" s="113"/>
      <c r="GBA29" s="113"/>
      <c r="GBB29" s="113"/>
      <c r="GBC29" s="113"/>
      <c r="GBD29" s="113"/>
      <c r="GBE29" s="113"/>
      <c r="GBF29" s="113"/>
      <c r="GBG29" s="113"/>
      <c r="GBH29" s="113"/>
      <c r="GBI29" s="113"/>
      <c r="GBJ29" s="113"/>
      <c r="GBK29" s="113"/>
      <c r="GBL29" s="113"/>
      <c r="GBM29" s="113"/>
      <c r="GBN29" s="113"/>
      <c r="GBO29" s="113"/>
      <c r="GBP29" s="113"/>
      <c r="GBQ29" s="113"/>
      <c r="GBR29" s="113"/>
      <c r="GBS29" s="113"/>
      <c r="GBT29" s="113"/>
      <c r="GBU29" s="113"/>
      <c r="GBV29" s="113"/>
      <c r="GBW29" s="113"/>
      <c r="GBX29" s="113"/>
      <c r="GBY29" s="113"/>
      <c r="GBZ29" s="113"/>
      <c r="GCA29" s="113"/>
      <c r="GCB29" s="113"/>
      <c r="GCC29" s="113"/>
      <c r="GCD29" s="113"/>
      <c r="GCE29" s="113"/>
      <c r="GCF29" s="113"/>
      <c r="GCG29" s="113"/>
      <c r="GCH29" s="113"/>
      <c r="GCI29" s="113"/>
      <c r="GCJ29" s="113"/>
      <c r="GCK29" s="113"/>
      <c r="GCL29" s="113"/>
      <c r="GCM29" s="113"/>
      <c r="GCN29" s="113"/>
      <c r="GCO29" s="113"/>
      <c r="GCP29" s="113"/>
      <c r="GCQ29" s="113"/>
      <c r="GCR29" s="113"/>
      <c r="GCS29" s="113"/>
      <c r="GCT29" s="113"/>
      <c r="GCU29" s="113"/>
      <c r="GCV29" s="113"/>
      <c r="GCW29" s="113"/>
      <c r="GCX29" s="113"/>
      <c r="GCY29" s="113"/>
      <c r="GCZ29" s="113"/>
      <c r="GDA29" s="113"/>
      <c r="GDB29" s="113"/>
      <c r="GDC29" s="113"/>
      <c r="GDD29" s="113"/>
      <c r="GDE29" s="113"/>
      <c r="GDF29" s="113"/>
      <c r="GDG29" s="113"/>
      <c r="GDH29" s="113"/>
      <c r="GDI29" s="113"/>
      <c r="GDJ29" s="113"/>
      <c r="GDK29" s="113"/>
      <c r="GDL29" s="113"/>
      <c r="GDM29" s="113"/>
      <c r="GDN29" s="113"/>
      <c r="GDO29" s="113"/>
      <c r="GDP29" s="113"/>
      <c r="GDQ29" s="113"/>
      <c r="GDR29" s="113"/>
      <c r="GDS29" s="113"/>
      <c r="GDT29" s="113"/>
      <c r="GDU29" s="113"/>
      <c r="GDV29" s="113"/>
      <c r="GDW29" s="113"/>
      <c r="GDX29" s="113"/>
      <c r="GDY29" s="113"/>
      <c r="GDZ29" s="113"/>
      <c r="GEA29" s="113"/>
      <c r="GEB29" s="113"/>
      <c r="GEC29" s="113"/>
      <c r="GED29" s="113"/>
      <c r="GEE29" s="113"/>
      <c r="GEF29" s="113"/>
      <c r="GEG29" s="113"/>
      <c r="GEH29" s="113"/>
      <c r="GEI29" s="113"/>
      <c r="GEJ29" s="113"/>
      <c r="GEK29" s="113"/>
      <c r="GEL29" s="113"/>
      <c r="GEM29" s="113"/>
      <c r="GEN29" s="113"/>
      <c r="GEO29" s="113"/>
      <c r="GEP29" s="113"/>
      <c r="GEQ29" s="113"/>
      <c r="GER29" s="113"/>
      <c r="GES29" s="113"/>
      <c r="GET29" s="113"/>
      <c r="GEU29" s="113"/>
      <c r="GEV29" s="113"/>
      <c r="GEW29" s="113"/>
      <c r="GEX29" s="113"/>
      <c r="GEY29" s="113"/>
      <c r="GEZ29" s="113"/>
      <c r="GFA29" s="113"/>
      <c r="GFB29" s="113"/>
      <c r="GFC29" s="113"/>
      <c r="GFD29" s="113"/>
      <c r="GFE29" s="113"/>
      <c r="GFF29" s="113"/>
      <c r="GFG29" s="113"/>
      <c r="GFH29" s="113"/>
      <c r="GFI29" s="113"/>
      <c r="GFJ29" s="113"/>
      <c r="GFK29" s="113"/>
      <c r="GFL29" s="113"/>
      <c r="GFM29" s="113"/>
      <c r="GFN29" s="113"/>
      <c r="GFO29" s="113"/>
      <c r="GFP29" s="113"/>
      <c r="GFQ29" s="113"/>
      <c r="GFR29" s="113"/>
      <c r="GFS29" s="113"/>
      <c r="GFT29" s="113"/>
      <c r="GFU29" s="113"/>
      <c r="GFV29" s="113"/>
      <c r="GFW29" s="113"/>
      <c r="GFX29" s="113"/>
      <c r="GFY29" s="113"/>
      <c r="GFZ29" s="113"/>
      <c r="GGA29" s="113"/>
      <c r="GGB29" s="113"/>
      <c r="GGC29" s="113"/>
      <c r="GGD29" s="113"/>
      <c r="GGE29" s="113"/>
      <c r="GGF29" s="113"/>
      <c r="GGG29" s="113"/>
      <c r="GGH29" s="113"/>
      <c r="GGI29" s="113"/>
      <c r="GGJ29" s="113"/>
      <c r="GGK29" s="113"/>
      <c r="GGL29" s="113"/>
      <c r="GGM29" s="113"/>
      <c r="GGN29" s="113"/>
      <c r="GGO29" s="113"/>
      <c r="GGP29" s="113"/>
      <c r="GGQ29" s="113"/>
      <c r="GGR29" s="113"/>
      <c r="GGS29" s="113"/>
      <c r="GGT29" s="113"/>
      <c r="GGU29" s="113"/>
      <c r="GGV29" s="113"/>
      <c r="GGW29" s="113"/>
      <c r="GGX29" s="113"/>
      <c r="GGY29" s="113"/>
      <c r="GGZ29" s="113"/>
      <c r="GHA29" s="113"/>
      <c r="GHB29" s="113"/>
      <c r="GHC29" s="113"/>
      <c r="GHD29" s="113"/>
      <c r="GHE29" s="113"/>
      <c r="GHF29" s="113"/>
      <c r="GHG29" s="113"/>
      <c r="GHH29" s="113"/>
      <c r="GHI29" s="113"/>
      <c r="GHJ29" s="113"/>
      <c r="GHK29" s="113"/>
      <c r="GHL29" s="113"/>
      <c r="GHM29" s="113"/>
      <c r="GHN29" s="113"/>
      <c r="GHO29" s="113"/>
      <c r="GHP29" s="113"/>
      <c r="GHQ29" s="113"/>
      <c r="GHR29" s="113"/>
      <c r="GHS29" s="113"/>
      <c r="GHT29" s="113"/>
      <c r="GHU29" s="113"/>
      <c r="GHV29" s="113"/>
      <c r="GHW29" s="113"/>
      <c r="GHX29" s="113"/>
      <c r="GHY29" s="113"/>
      <c r="GHZ29" s="113"/>
      <c r="GIA29" s="113"/>
      <c r="GIB29" s="113"/>
      <c r="GIC29" s="113"/>
      <c r="GID29" s="113"/>
      <c r="GIE29" s="113"/>
      <c r="GIF29" s="113"/>
      <c r="GIG29" s="113"/>
      <c r="GIH29" s="113"/>
      <c r="GII29" s="113"/>
      <c r="GIJ29" s="113"/>
      <c r="GIK29" s="113"/>
      <c r="GIL29" s="113"/>
      <c r="GIM29" s="113"/>
      <c r="GIN29" s="113"/>
      <c r="GIO29" s="113"/>
      <c r="GIP29" s="113"/>
      <c r="GIQ29" s="113"/>
      <c r="GIR29" s="113"/>
      <c r="GIS29" s="113"/>
      <c r="GIT29" s="113"/>
      <c r="GIU29" s="113"/>
      <c r="GIV29" s="113"/>
      <c r="GIW29" s="113"/>
      <c r="GIX29" s="113"/>
      <c r="GIY29" s="113"/>
      <c r="GIZ29" s="113"/>
      <c r="GJA29" s="113"/>
      <c r="GJB29" s="113"/>
      <c r="GJC29" s="113"/>
      <c r="GJD29" s="113"/>
      <c r="GJE29" s="113"/>
      <c r="GJF29" s="113"/>
      <c r="GJG29" s="113"/>
      <c r="GJH29" s="113"/>
      <c r="GJI29" s="113"/>
      <c r="GJJ29" s="113"/>
      <c r="GJK29" s="113"/>
      <c r="GJL29" s="113"/>
      <c r="GJM29" s="113"/>
      <c r="GJN29" s="113"/>
      <c r="GJO29" s="113"/>
      <c r="GJP29" s="113"/>
      <c r="GJQ29" s="113"/>
      <c r="GJR29" s="113"/>
      <c r="GJS29" s="113"/>
      <c r="GJT29" s="113"/>
      <c r="GJU29" s="113"/>
      <c r="GJV29" s="113"/>
      <c r="GJW29" s="113"/>
      <c r="GJX29" s="113"/>
      <c r="GJY29" s="113"/>
      <c r="GJZ29" s="113"/>
      <c r="GKA29" s="113"/>
      <c r="GKB29" s="113"/>
      <c r="GKC29" s="113"/>
      <c r="GKD29" s="113"/>
      <c r="GKE29" s="113"/>
      <c r="GKF29" s="113"/>
      <c r="GKG29" s="113"/>
      <c r="GKH29" s="113"/>
      <c r="GKI29" s="113"/>
      <c r="GKJ29" s="113"/>
      <c r="GKK29" s="113"/>
      <c r="GKL29" s="113"/>
      <c r="GKM29" s="113"/>
      <c r="GKN29" s="113"/>
      <c r="GKO29" s="113"/>
      <c r="GKP29" s="113"/>
      <c r="GKQ29" s="113"/>
      <c r="GKR29" s="113"/>
      <c r="GKS29" s="113"/>
      <c r="GKT29" s="113"/>
      <c r="GKU29" s="113"/>
      <c r="GKV29" s="113"/>
      <c r="GKW29" s="113"/>
      <c r="GKX29" s="113"/>
      <c r="GKY29" s="113"/>
      <c r="GKZ29" s="113"/>
      <c r="GLA29" s="113"/>
      <c r="GLB29" s="113"/>
      <c r="GLC29" s="113"/>
      <c r="GLD29" s="113"/>
      <c r="GLE29" s="113"/>
      <c r="GLF29" s="113"/>
      <c r="GLG29" s="113"/>
      <c r="GLH29" s="113"/>
      <c r="GLI29" s="113"/>
      <c r="GLJ29" s="113"/>
      <c r="GLK29" s="113"/>
      <c r="GLL29" s="113"/>
      <c r="GLM29" s="113"/>
      <c r="GLN29" s="113"/>
      <c r="GLO29" s="113"/>
      <c r="GLP29" s="113"/>
      <c r="GLQ29" s="113"/>
      <c r="GLR29" s="113"/>
      <c r="GLS29" s="113"/>
      <c r="GLT29" s="113"/>
      <c r="GLU29" s="113"/>
      <c r="GLV29" s="113"/>
      <c r="GLW29" s="113"/>
      <c r="GLX29" s="113"/>
      <c r="GLY29" s="113"/>
      <c r="GLZ29" s="113"/>
      <c r="GMA29" s="113"/>
      <c r="GMB29" s="113"/>
      <c r="GMC29" s="113"/>
      <c r="GMD29" s="113"/>
      <c r="GME29" s="113"/>
      <c r="GMF29" s="113"/>
      <c r="GMG29" s="113"/>
      <c r="GMH29" s="113"/>
      <c r="GMI29" s="113"/>
      <c r="GMJ29" s="113"/>
      <c r="GMK29" s="113"/>
      <c r="GML29" s="113"/>
      <c r="GMM29" s="113"/>
      <c r="GMN29" s="113"/>
      <c r="GMO29" s="113"/>
      <c r="GMP29" s="113"/>
      <c r="GMQ29" s="113"/>
      <c r="GMR29" s="113"/>
      <c r="GMS29" s="113"/>
      <c r="GMT29" s="113"/>
      <c r="GMU29" s="113"/>
      <c r="GMV29" s="113"/>
      <c r="GMW29" s="113"/>
      <c r="GMX29" s="113"/>
      <c r="GMY29" s="113"/>
      <c r="GMZ29" s="113"/>
      <c r="GNA29" s="113"/>
      <c r="GNB29" s="113"/>
      <c r="GNC29" s="113"/>
      <c r="GND29" s="113"/>
      <c r="GNE29" s="113"/>
      <c r="GNF29" s="113"/>
      <c r="GNG29" s="113"/>
      <c r="GNH29" s="113"/>
      <c r="GNI29" s="113"/>
      <c r="GNJ29" s="113"/>
      <c r="GNK29" s="113"/>
      <c r="GNL29" s="113"/>
      <c r="GNM29" s="113"/>
      <c r="GNN29" s="113"/>
      <c r="GNO29" s="113"/>
      <c r="GNP29" s="113"/>
      <c r="GNQ29" s="113"/>
      <c r="GNR29" s="113"/>
      <c r="GNS29" s="113"/>
      <c r="GNT29" s="113"/>
      <c r="GNU29" s="113"/>
      <c r="GNV29" s="113"/>
      <c r="GNW29" s="113"/>
      <c r="GNX29" s="113"/>
      <c r="GNY29" s="113"/>
      <c r="GNZ29" s="113"/>
      <c r="GOA29" s="113"/>
      <c r="GOB29" s="113"/>
      <c r="GOC29" s="113"/>
      <c r="GOD29" s="113"/>
      <c r="GOE29" s="113"/>
      <c r="GOF29" s="113"/>
      <c r="GOG29" s="113"/>
      <c r="GOH29" s="113"/>
      <c r="GOI29" s="113"/>
      <c r="GOJ29" s="113"/>
      <c r="GOK29" s="113"/>
      <c r="GOL29" s="113"/>
      <c r="GOM29" s="113"/>
      <c r="GON29" s="113"/>
      <c r="GOO29" s="113"/>
      <c r="GOP29" s="113"/>
      <c r="GOQ29" s="113"/>
      <c r="GOR29" s="113"/>
      <c r="GOS29" s="113"/>
      <c r="GOT29" s="113"/>
      <c r="GOU29" s="113"/>
      <c r="GOV29" s="113"/>
      <c r="GOW29" s="113"/>
      <c r="GOX29" s="113"/>
      <c r="GOY29" s="113"/>
      <c r="GOZ29" s="113"/>
      <c r="GPA29" s="113"/>
      <c r="GPB29" s="113"/>
      <c r="GPC29" s="113"/>
      <c r="GPD29" s="113"/>
      <c r="GPE29" s="113"/>
      <c r="GPF29" s="113"/>
      <c r="GPG29" s="113"/>
      <c r="GPH29" s="113"/>
      <c r="GPI29" s="113"/>
      <c r="GPJ29" s="113"/>
      <c r="GPK29" s="113"/>
      <c r="GPL29" s="113"/>
      <c r="GPM29" s="113"/>
      <c r="GPN29" s="113"/>
      <c r="GPO29" s="113"/>
      <c r="GPP29" s="113"/>
      <c r="GPQ29" s="113"/>
      <c r="GPR29" s="113"/>
      <c r="GPS29" s="113"/>
      <c r="GPT29" s="113"/>
      <c r="GPU29" s="113"/>
      <c r="GPV29" s="113"/>
      <c r="GPW29" s="113"/>
      <c r="GPX29" s="113"/>
      <c r="GPY29" s="113"/>
      <c r="GPZ29" s="113"/>
      <c r="GQA29" s="113"/>
      <c r="GQB29" s="113"/>
      <c r="GQC29" s="113"/>
      <c r="GQD29" s="113"/>
      <c r="GQE29" s="113"/>
      <c r="GQF29" s="113"/>
      <c r="GQG29" s="113"/>
      <c r="GQH29" s="113"/>
      <c r="GQI29" s="113"/>
      <c r="GQJ29" s="113"/>
      <c r="GQK29" s="113"/>
      <c r="GQL29" s="113"/>
      <c r="GQM29" s="113"/>
      <c r="GQN29" s="113"/>
      <c r="GQO29" s="113"/>
      <c r="GQP29" s="113"/>
      <c r="GQQ29" s="113"/>
      <c r="GQR29" s="113"/>
      <c r="GQS29" s="113"/>
      <c r="GQT29" s="113"/>
      <c r="GQU29" s="113"/>
      <c r="GQV29" s="113"/>
      <c r="GQW29" s="113"/>
      <c r="GQX29" s="113"/>
      <c r="GQY29" s="113"/>
      <c r="GQZ29" s="113"/>
      <c r="GRA29" s="113"/>
      <c r="GRB29" s="113"/>
      <c r="GRC29" s="113"/>
      <c r="GRD29" s="113"/>
      <c r="GRE29" s="113"/>
      <c r="GRF29" s="113"/>
      <c r="GRG29" s="113"/>
      <c r="GRH29" s="113"/>
      <c r="GRI29" s="113"/>
      <c r="GRJ29" s="113"/>
      <c r="GRK29" s="113"/>
      <c r="GRL29" s="113"/>
      <c r="GRM29" s="113"/>
      <c r="GRN29" s="113"/>
      <c r="GRO29" s="113"/>
      <c r="GRP29" s="113"/>
      <c r="GRQ29" s="113"/>
      <c r="GRR29" s="113"/>
      <c r="GRS29" s="113"/>
      <c r="GRT29" s="113"/>
      <c r="GRU29" s="113"/>
      <c r="GRV29" s="113"/>
      <c r="GRW29" s="113"/>
      <c r="GRX29" s="113"/>
      <c r="GRY29" s="113"/>
      <c r="GRZ29" s="113"/>
      <c r="GSA29" s="113"/>
      <c r="GSB29" s="113"/>
      <c r="GSC29" s="113"/>
      <c r="GSD29" s="113"/>
      <c r="GSE29" s="113"/>
      <c r="GSF29" s="113"/>
      <c r="GSG29" s="113"/>
      <c r="GSH29" s="113"/>
      <c r="GSI29" s="113"/>
      <c r="GSJ29" s="113"/>
      <c r="GSK29" s="113"/>
      <c r="GSL29" s="113"/>
      <c r="GSM29" s="113"/>
      <c r="GSN29" s="113"/>
      <c r="GSO29" s="113"/>
      <c r="GSP29" s="113"/>
      <c r="GSQ29" s="113"/>
      <c r="GSR29" s="113"/>
      <c r="GSS29" s="113"/>
      <c r="GST29" s="113"/>
      <c r="GSU29" s="113"/>
      <c r="GSV29" s="113"/>
      <c r="GSW29" s="113"/>
      <c r="GSX29" s="113"/>
      <c r="GSY29" s="113"/>
      <c r="GSZ29" s="113"/>
      <c r="GTA29" s="113"/>
      <c r="GTB29" s="113"/>
      <c r="GTC29" s="113"/>
      <c r="GTD29" s="113"/>
      <c r="GTE29" s="113"/>
      <c r="GTF29" s="113"/>
      <c r="GTG29" s="113"/>
      <c r="GTH29" s="113"/>
      <c r="GTI29" s="113"/>
      <c r="GTJ29" s="113"/>
      <c r="GTK29" s="113"/>
      <c r="GTL29" s="113"/>
      <c r="GTM29" s="113"/>
      <c r="GTN29" s="113"/>
      <c r="GTO29" s="113"/>
      <c r="GTP29" s="113"/>
      <c r="GTQ29" s="113"/>
      <c r="GTR29" s="113"/>
      <c r="GTS29" s="113"/>
      <c r="GTT29" s="113"/>
      <c r="GTU29" s="113"/>
      <c r="GTV29" s="113"/>
      <c r="GTW29" s="113"/>
      <c r="GTX29" s="113"/>
      <c r="GTY29" s="113"/>
      <c r="GTZ29" s="113"/>
      <c r="GUA29" s="113"/>
      <c r="GUB29" s="113"/>
      <c r="GUC29" s="113"/>
      <c r="GUD29" s="113"/>
      <c r="GUE29" s="113"/>
      <c r="GUF29" s="113"/>
      <c r="GUG29" s="113"/>
      <c r="GUH29" s="113"/>
      <c r="GUI29" s="113"/>
      <c r="GUJ29" s="113"/>
      <c r="GUK29" s="113"/>
      <c r="GUL29" s="113"/>
      <c r="GUM29" s="113"/>
      <c r="GUN29" s="113"/>
      <c r="GUO29" s="113"/>
      <c r="GUP29" s="113"/>
      <c r="GUQ29" s="113"/>
      <c r="GUR29" s="113"/>
      <c r="GUS29" s="113"/>
      <c r="GUT29" s="113"/>
      <c r="GUU29" s="113"/>
      <c r="GUV29" s="113"/>
      <c r="GUW29" s="113"/>
      <c r="GUX29" s="113"/>
      <c r="GUY29" s="113"/>
      <c r="GUZ29" s="113"/>
      <c r="GVA29" s="113"/>
      <c r="GVB29" s="113"/>
      <c r="GVC29" s="113"/>
      <c r="GVD29" s="113"/>
      <c r="GVE29" s="113"/>
      <c r="GVF29" s="113"/>
      <c r="GVG29" s="113"/>
      <c r="GVH29" s="113"/>
      <c r="GVI29" s="113"/>
      <c r="GVJ29" s="113"/>
      <c r="GVK29" s="113"/>
      <c r="GVL29" s="113"/>
      <c r="GVM29" s="113"/>
      <c r="GVN29" s="113"/>
      <c r="GVO29" s="113"/>
      <c r="GVP29" s="113"/>
      <c r="GVQ29" s="113"/>
      <c r="GVR29" s="113"/>
      <c r="GVS29" s="113"/>
      <c r="GVT29" s="113"/>
      <c r="GVU29" s="113"/>
      <c r="GVV29" s="113"/>
      <c r="GVW29" s="113"/>
      <c r="GVX29" s="113"/>
      <c r="GVY29" s="113"/>
      <c r="GVZ29" s="113"/>
      <c r="GWA29" s="113"/>
      <c r="GWB29" s="113"/>
      <c r="GWC29" s="113"/>
      <c r="GWD29" s="113"/>
      <c r="GWE29" s="113"/>
      <c r="GWF29" s="113"/>
      <c r="GWG29" s="113"/>
      <c r="GWH29" s="113"/>
      <c r="GWI29" s="113"/>
      <c r="GWJ29" s="113"/>
      <c r="GWK29" s="113"/>
      <c r="GWL29" s="113"/>
      <c r="GWM29" s="113"/>
      <c r="GWN29" s="113"/>
      <c r="GWO29" s="113"/>
      <c r="GWP29" s="113"/>
      <c r="GWQ29" s="113"/>
      <c r="GWR29" s="113"/>
      <c r="GWS29" s="113"/>
      <c r="GWT29" s="113"/>
      <c r="GWU29" s="113"/>
      <c r="GWV29" s="113"/>
      <c r="GWW29" s="113"/>
      <c r="GWX29" s="113"/>
      <c r="GWY29" s="113"/>
      <c r="GWZ29" s="113"/>
      <c r="GXA29" s="113"/>
      <c r="GXB29" s="113"/>
      <c r="GXC29" s="113"/>
      <c r="GXD29" s="113"/>
      <c r="GXE29" s="113"/>
      <c r="GXF29" s="113"/>
      <c r="GXG29" s="113"/>
      <c r="GXH29" s="113"/>
      <c r="GXI29" s="113"/>
      <c r="GXJ29" s="113"/>
      <c r="GXK29" s="113"/>
      <c r="GXL29" s="113"/>
      <c r="GXM29" s="113"/>
      <c r="GXN29" s="113"/>
      <c r="GXO29" s="113"/>
      <c r="GXP29" s="113"/>
      <c r="GXQ29" s="113"/>
      <c r="GXR29" s="113"/>
      <c r="GXS29" s="113"/>
      <c r="GXT29" s="113"/>
      <c r="GXU29" s="113"/>
      <c r="GXV29" s="113"/>
      <c r="GXW29" s="113"/>
      <c r="GXX29" s="113"/>
      <c r="GXY29" s="113"/>
      <c r="GXZ29" s="113"/>
      <c r="GYA29" s="113"/>
      <c r="GYB29" s="113"/>
      <c r="GYC29" s="113"/>
      <c r="GYD29" s="113"/>
      <c r="GYE29" s="113"/>
      <c r="GYF29" s="113"/>
      <c r="GYG29" s="113"/>
      <c r="GYH29" s="113"/>
      <c r="GYI29" s="113"/>
      <c r="GYJ29" s="113"/>
      <c r="GYK29" s="113"/>
      <c r="GYL29" s="113"/>
      <c r="GYM29" s="113"/>
      <c r="GYN29" s="113"/>
      <c r="GYO29" s="113"/>
      <c r="GYP29" s="113"/>
      <c r="GYQ29" s="113"/>
      <c r="GYR29" s="113"/>
      <c r="GYS29" s="113"/>
      <c r="GYT29" s="113"/>
      <c r="GYU29" s="113"/>
      <c r="GYV29" s="113"/>
      <c r="GYW29" s="113"/>
      <c r="GYX29" s="113"/>
      <c r="GYY29" s="113"/>
      <c r="GYZ29" s="113"/>
      <c r="GZA29" s="113"/>
      <c r="GZB29" s="113"/>
      <c r="GZC29" s="113"/>
      <c r="GZD29" s="113"/>
      <c r="GZE29" s="113"/>
      <c r="GZF29" s="113"/>
      <c r="GZG29" s="113"/>
      <c r="GZH29" s="113"/>
      <c r="GZI29" s="113"/>
      <c r="GZJ29" s="113"/>
      <c r="GZK29" s="113"/>
      <c r="GZL29" s="113"/>
      <c r="GZM29" s="113"/>
      <c r="GZN29" s="113"/>
      <c r="GZO29" s="113"/>
      <c r="GZP29" s="113"/>
      <c r="GZQ29" s="113"/>
      <c r="GZR29" s="113"/>
      <c r="GZS29" s="113"/>
      <c r="GZT29" s="113"/>
      <c r="GZU29" s="113"/>
      <c r="GZV29" s="113"/>
      <c r="GZW29" s="113"/>
      <c r="GZX29" s="113"/>
      <c r="GZY29" s="113"/>
      <c r="GZZ29" s="113"/>
      <c r="HAA29" s="113"/>
      <c r="HAB29" s="113"/>
      <c r="HAC29" s="113"/>
      <c r="HAD29" s="113"/>
      <c r="HAE29" s="113"/>
      <c r="HAF29" s="113"/>
      <c r="HAG29" s="113"/>
      <c r="HAH29" s="113"/>
      <c r="HAI29" s="113"/>
      <c r="HAJ29" s="113"/>
      <c r="HAK29" s="113"/>
      <c r="HAL29" s="113"/>
      <c r="HAM29" s="113"/>
      <c r="HAN29" s="113"/>
      <c r="HAO29" s="113"/>
      <c r="HAP29" s="113"/>
      <c r="HAQ29" s="113"/>
      <c r="HAR29" s="113"/>
      <c r="HAS29" s="113"/>
      <c r="HAT29" s="113"/>
      <c r="HAU29" s="113"/>
      <c r="HAV29" s="113"/>
      <c r="HAW29" s="113"/>
      <c r="HAX29" s="113"/>
      <c r="HAY29" s="113"/>
      <c r="HAZ29" s="113"/>
      <c r="HBA29" s="113"/>
      <c r="HBB29" s="113"/>
      <c r="HBC29" s="113"/>
      <c r="HBD29" s="113"/>
      <c r="HBE29" s="113"/>
      <c r="HBF29" s="113"/>
      <c r="HBG29" s="113"/>
      <c r="HBH29" s="113"/>
      <c r="HBI29" s="113"/>
      <c r="HBJ29" s="113"/>
      <c r="HBK29" s="113"/>
      <c r="HBL29" s="113"/>
      <c r="HBM29" s="113"/>
      <c r="HBN29" s="113"/>
      <c r="HBO29" s="113"/>
      <c r="HBP29" s="113"/>
      <c r="HBQ29" s="113"/>
      <c r="HBR29" s="113"/>
      <c r="HBS29" s="113"/>
      <c r="HBT29" s="113"/>
      <c r="HBU29" s="113"/>
      <c r="HBV29" s="113"/>
      <c r="HBW29" s="113"/>
      <c r="HBX29" s="113"/>
      <c r="HBY29" s="113"/>
      <c r="HBZ29" s="113"/>
      <c r="HCA29" s="113"/>
      <c r="HCB29" s="113"/>
      <c r="HCC29" s="113"/>
      <c r="HCD29" s="113"/>
      <c r="HCE29" s="113"/>
      <c r="HCF29" s="113"/>
      <c r="HCG29" s="113"/>
      <c r="HCH29" s="113"/>
      <c r="HCI29" s="113"/>
      <c r="HCJ29" s="113"/>
      <c r="HCK29" s="113"/>
      <c r="HCL29" s="113"/>
      <c r="HCM29" s="113"/>
      <c r="HCN29" s="113"/>
      <c r="HCO29" s="113"/>
      <c r="HCP29" s="113"/>
      <c r="HCQ29" s="113"/>
      <c r="HCR29" s="113"/>
      <c r="HCS29" s="113"/>
      <c r="HCT29" s="113"/>
      <c r="HCU29" s="113"/>
      <c r="HCV29" s="113"/>
      <c r="HCW29" s="113"/>
      <c r="HCX29" s="113"/>
      <c r="HCY29" s="113"/>
      <c r="HCZ29" s="113"/>
      <c r="HDA29" s="113"/>
      <c r="HDB29" s="113"/>
      <c r="HDC29" s="113"/>
      <c r="HDD29" s="113"/>
      <c r="HDE29" s="113"/>
      <c r="HDF29" s="113"/>
      <c r="HDG29" s="113"/>
      <c r="HDH29" s="113"/>
      <c r="HDI29" s="113"/>
      <c r="HDJ29" s="113"/>
      <c r="HDK29" s="113"/>
      <c r="HDL29" s="113"/>
      <c r="HDM29" s="113"/>
      <c r="HDN29" s="113"/>
      <c r="HDO29" s="113"/>
      <c r="HDP29" s="113"/>
      <c r="HDQ29" s="113"/>
      <c r="HDR29" s="113"/>
      <c r="HDS29" s="113"/>
      <c r="HDT29" s="113"/>
      <c r="HDU29" s="113"/>
      <c r="HDV29" s="113"/>
      <c r="HDW29" s="113"/>
      <c r="HDX29" s="113"/>
      <c r="HDY29" s="113"/>
      <c r="HDZ29" s="113"/>
      <c r="HEA29" s="113"/>
      <c r="HEB29" s="113"/>
      <c r="HEC29" s="113"/>
      <c r="HED29" s="113"/>
      <c r="HEE29" s="113"/>
      <c r="HEF29" s="113"/>
      <c r="HEG29" s="113"/>
      <c r="HEH29" s="113"/>
      <c r="HEI29" s="113"/>
      <c r="HEJ29" s="113"/>
      <c r="HEK29" s="113"/>
      <c r="HEL29" s="113"/>
      <c r="HEM29" s="113"/>
      <c r="HEN29" s="113"/>
      <c r="HEO29" s="113"/>
      <c r="HEP29" s="113"/>
      <c r="HEQ29" s="113"/>
      <c r="HER29" s="113"/>
      <c r="HES29" s="113"/>
      <c r="HET29" s="113"/>
      <c r="HEU29" s="113"/>
      <c r="HEV29" s="113"/>
      <c r="HEW29" s="113"/>
      <c r="HEX29" s="113"/>
      <c r="HEY29" s="113"/>
      <c r="HEZ29" s="113"/>
      <c r="HFA29" s="113"/>
      <c r="HFB29" s="113"/>
      <c r="HFC29" s="113"/>
      <c r="HFD29" s="113"/>
      <c r="HFE29" s="113"/>
      <c r="HFF29" s="113"/>
      <c r="HFG29" s="113"/>
      <c r="HFH29" s="113"/>
      <c r="HFI29" s="113"/>
      <c r="HFJ29" s="113"/>
      <c r="HFK29" s="113"/>
      <c r="HFL29" s="113"/>
      <c r="HFM29" s="113"/>
      <c r="HFN29" s="113"/>
      <c r="HFO29" s="113"/>
      <c r="HFP29" s="113"/>
      <c r="HFQ29" s="113"/>
      <c r="HFR29" s="113"/>
      <c r="HFS29" s="113"/>
      <c r="HFT29" s="113"/>
      <c r="HFU29" s="113"/>
      <c r="HFV29" s="113"/>
      <c r="HFW29" s="113"/>
      <c r="HFX29" s="113"/>
      <c r="HFY29" s="113"/>
      <c r="HFZ29" s="113"/>
      <c r="HGA29" s="113"/>
      <c r="HGB29" s="113"/>
      <c r="HGC29" s="113"/>
      <c r="HGD29" s="113"/>
      <c r="HGE29" s="113"/>
      <c r="HGF29" s="113"/>
      <c r="HGG29" s="113"/>
      <c r="HGH29" s="113"/>
      <c r="HGI29" s="113"/>
      <c r="HGJ29" s="113"/>
      <c r="HGK29" s="113"/>
      <c r="HGL29" s="113"/>
      <c r="HGM29" s="113"/>
      <c r="HGN29" s="113"/>
      <c r="HGO29" s="113"/>
      <c r="HGP29" s="113"/>
      <c r="HGQ29" s="113"/>
      <c r="HGR29" s="113"/>
      <c r="HGS29" s="113"/>
      <c r="HGT29" s="113"/>
      <c r="HGU29" s="113"/>
      <c r="HGV29" s="113"/>
      <c r="HGW29" s="113"/>
      <c r="HGX29" s="113"/>
      <c r="HGY29" s="113"/>
      <c r="HGZ29" s="113"/>
      <c r="HHA29" s="113"/>
      <c r="HHB29" s="113"/>
      <c r="HHC29" s="113"/>
      <c r="HHD29" s="113"/>
      <c r="HHE29" s="113"/>
      <c r="HHF29" s="113"/>
      <c r="HHG29" s="113"/>
      <c r="HHH29" s="113"/>
      <c r="HHI29" s="113"/>
      <c r="HHJ29" s="113"/>
      <c r="HHK29" s="113"/>
      <c r="HHL29" s="113"/>
      <c r="HHM29" s="113"/>
      <c r="HHN29" s="113"/>
      <c r="HHO29" s="113"/>
      <c r="HHP29" s="113"/>
      <c r="HHQ29" s="113"/>
      <c r="HHR29" s="113"/>
      <c r="HHS29" s="113"/>
      <c r="HHT29" s="113"/>
      <c r="HHU29" s="113"/>
      <c r="HHV29" s="113"/>
      <c r="HHW29" s="113"/>
      <c r="HHX29" s="113"/>
      <c r="HHY29" s="113"/>
      <c r="HHZ29" s="113"/>
      <c r="HIA29" s="113"/>
      <c r="HIB29" s="113"/>
      <c r="HIC29" s="113"/>
      <c r="HID29" s="113"/>
      <c r="HIE29" s="113"/>
      <c r="HIF29" s="113"/>
      <c r="HIG29" s="113"/>
      <c r="HIH29" s="113"/>
      <c r="HII29" s="113"/>
      <c r="HIJ29" s="113"/>
      <c r="HIK29" s="113"/>
      <c r="HIL29" s="113"/>
      <c r="HIM29" s="113"/>
      <c r="HIN29" s="113"/>
      <c r="HIO29" s="113"/>
      <c r="HIP29" s="113"/>
      <c r="HIQ29" s="113"/>
      <c r="HIR29" s="113"/>
      <c r="HIS29" s="113"/>
      <c r="HIT29" s="113"/>
      <c r="HIU29" s="113"/>
      <c r="HIV29" s="113"/>
      <c r="HIW29" s="113"/>
      <c r="HIX29" s="113"/>
      <c r="HIY29" s="113"/>
      <c r="HIZ29" s="113"/>
      <c r="HJA29" s="113"/>
      <c r="HJB29" s="113"/>
      <c r="HJC29" s="113"/>
      <c r="HJD29" s="113"/>
      <c r="HJE29" s="113"/>
      <c r="HJF29" s="113"/>
      <c r="HJG29" s="113"/>
      <c r="HJH29" s="113"/>
      <c r="HJI29" s="113"/>
      <c r="HJJ29" s="113"/>
      <c r="HJK29" s="113"/>
      <c r="HJL29" s="113"/>
      <c r="HJM29" s="113"/>
      <c r="HJN29" s="113"/>
      <c r="HJO29" s="113"/>
      <c r="HJP29" s="113"/>
      <c r="HJQ29" s="113"/>
      <c r="HJR29" s="113"/>
      <c r="HJS29" s="113"/>
      <c r="HJT29" s="113"/>
      <c r="HJU29" s="113"/>
      <c r="HJV29" s="113"/>
      <c r="HJW29" s="113"/>
      <c r="HJX29" s="113"/>
      <c r="HJY29" s="113"/>
      <c r="HJZ29" s="113"/>
      <c r="HKA29" s="113"/>
      <c r="HKB29" s="113"/>
      <c r="HKC29" s="113"/>
      <c r="HKD29" s="113"/>
      <c r="HKE29" s="113"/>
      <c r="HKF29" s="113"/>
      <c r="HKG29" s="113"/>
      <c r="HKH29" s="113"/>
      <c r="HKI29" s="113"/>
      <c r="HKJ29" s="113"/>
      <c r="HKK29" s="113"/>
      <c r="HKL29" s="113"/>
      <c r="HKM29" s="113"/>
      <c r="HKN29" s="113"/>
      <c r="HKO29" s="113"/>
      <c r="HKP29" s="113"/>
      <c r="HKQ29" s="113"/>
      <c r="HKR29" s="113"/>
      <c r="HKS29" s="113"/>
      <c r="HKT29" s="113"/>
      <c r="HKU29" s="113"/>
      <c r="HKV29" s="113"/>
      <c r="HKW29" s="113"/>
      <c r="HKX29" s="113"/>
      <c r="HKY29" s="113"/>
      <c r="HKZ29" s="113"/>
      <c r="HLA29" s="113"/>
      <c r="HLB29" s="113"/>
      <c r="HLC29" s="113"/>
      <c r="HLD29" s="113"/>
      <c r="HLE29" s="113"/>
      <c r="HLF29" s="113"/>
      <c r="HLG29" s="113"/>
      <c r="HLH29" s="113"/>
      <c r="HLI29" s="113"/>
      <c r="HLJ29" s="113"/>
      <c r="HLK29" s="113"/>
      <c r="HLL29" s="113"/>
      <c r="HLM29" s="113"/>
      <c r="HLN29" s="113"/>
      <c r="HLO29" s="113"/>
      <c r="HLP29" s="113"/>
      <c r="HLQ29" s="113"/>
      <c r="HLR29" s="113"/>
      <c r="HLS29" s="113"/>
      <c r="HLT29" s="113"/>
      <c r="HLU29" s="113"/>
      <c r="HLV29" s="113"/>
      <c r="HLW29" s="113"/>
      <c r="HLX29" s="113"/>
      <c r="HLY29" s="113"/>
      <c r="HLZ29" s="113"/>
      <c r="HMA29" s="113"/>
      <c r="HMB29" s="113"/>
      <c r="HMC29" s="113"/>
      <c r="HMD29" s="113"/>
      <c r="HME29" s="113"/>
      <c r="HMF29" s="113"/>
      <c r="HMG29" s="113"/>
      <c r="HMH29" s="113"/>
      <c r="HMI29" s="113"/>
      <c r="HMJ29" s="113"/>
      <c r="HMK29" s="113"/>
      <c r="HML29" s="113"/>
      <c r="HMM29" s="113"/>
      <c r="HMN29" s="113"/>
      <c r="HMO29" s="113"/>
      <c r="HMP29" s="113"/>
      <c r="HMQ29" s="113"/>
      <c r="HMR29" s="113"/>
      <c r="HMS29" s="113"/>
      <c r="HMT29" s="113"/>
      <c r="HMU29" s="113"/>
      <c r="HMV29" s="113"/>
      <c r="HMW29" s="113"/>
      <c r="HMX29" s="113"/>
      <c r="HMY29" s="113"/>
      <c r="HMZ29" s="113"/>
      <c r="HNA29" s="113"/>
      <c r="HNB29" s="113"/>
      <c r="HNC29" s="113"/>
      <c r="HND29" s="113"/>
      <c r="HNE29" s="113"/>
      <c r="HNF29" s="113"/>
      <c r="HNG29" s="113"/>
      <c r="HNH29" s="113"/>
      <c r="HNI29" s="113"/>
      <c r="HNJ29" s="113"/>
      <c r="HNK29" s="113"/>
      <c r="HNL29" s="113"/>
      <c r="HNM29" s="113"/>
      <c r="HNN29" s="113"/>
      <c r="HNO29" s="113"/>
      <c r="HNP29" s="113"/>
      <c r="HNQ29" s="113"/>
      <c r="HNR29" s="113"/>
      <c r="HNS29" s="113"/>
      <c r="HNT29" s="113"/>
      <c r="HNU29" s="113"/>
      <c r="HNV29" s="113"/>
      <c r="HNW29" s="113"/>
      <c r="HNX29" s="113"/>
      <c r="HNY29" s="113"/>
      <c r="HNZ29" s="113"/>
      <c r="HOA29" s="113"/>
      <c r="HOB29" s="113"/>
      <c r="HOC29" s="113"/>
      <c r="HOD29" s="113"/>
      <c r="HOE29" s="113"/>
      <c r="HOF29" s="113"/>
      <c r="HOG29" s="113"/>
      <c r="HOH29" s="113"/>
      <c r="HOI29" s="113"/>
      <c r="HOJ29" s="113"/>
      <c r="HOK29" s="113"/>
      <c r="HOL29" s="113"/>
      <c r="HOM29" s="113"/>
      <c r="HON29" s="113"/>
      <c r="HOO29" s="113"/>
      <c r="HOP29" s="113"/>
      <c r="HOQ29" s="113"/>
      <c r="HOR29" s="113"/>
      <c r="HOS29" s="113"/>
      <c r="HOT29" s="113"/>
      <c r="HOU29" s="113"/>
      <c r="HOV29" s="113"/>
      <c r="HOW29" s="113"/>
      <c r="HOX29" s="113"/>
      <c r="HOY29" s="113"/>
      <c r="HOZ29" s="113"/>
      <c r="HPA29" s="113"/>
      <c r="HPB29" s="113"/>
      <c r="HPC29" s="113"/>
      <c r="HPD29" s="113"/>
      <c r="HPE29" s="113"/>
      <c r="HPF29" s="113"/>
      <c r="HPG29" s="113"/>
      <c r="HPH29" s="113"/>
      <c r="HPI29" s="113"/>
      <c r="HPJ29" s="113"/>
      <c r="HPK29" s="113"/>
      <c r="HPL29" s="113"/>
      <c r="HPM29" s="113"/>
      <c r="HPN29" s="113"/>
      <c r="HPO29" s="113"/>
      <c r="HPP29" s="113"/>
      <c r="HPQ29" s="113"/>
      <c r="HPR29" s="113"/>
      <c r="HPS29" s="113"/>
      <c r="HPT29" s="113"/>
      <c r="HPU29" s="113"/>
      <c r="HPV29" s="113"/>
      <c r="HPW29" s="113"/>
      <c r="HPX29" s="113"/>
      <c r="HPY29" s="113"/>
      <c r="HPZ29" s="113"/>
      <c r="HQA29" s="113"/>
      <c r="HQB29" s="113"/>
      <c r="HQC29" s="113"/>
      <c r="HQD29" s="113"/>
      <c r="HQE29" s="113"/>
      <c r="HQF29" s="113"/>
      <c r="HQG29" s="113"/>
      <c r="HQH29" s="113"/>
      <c r="HQI29" s="113"/>
      <c r="HQJ29" s="113"/>
      <c r="HQK29" s="113"/>
      <c r="HQL29" s="113"/>
      <c r="HQM29" s="113"/>
      <c r="HQN29" s="113"/>
      <c r="HQO29" s="113"/>
      <c r="HQP29" s="113"/>
      <c r="HQQ29" s="113"/>
      <c r="HQR29" s="113"/>
      <c r="HQS29" s="113"/>
      <c r="HQT29" s="113"/>
      <c r="HQU29" s="113"/>
      <c r="HQV29" s="113"/>
      <c r="HQW29" s="113"/>
      <c r="HQX29" s="113"/>
      <c r="HQY29" s="113"/>
      <c r="HQZ29" s="113"/>
      <c r="HRA29" s="113"/>
      <c r="HRB29" s="113"/>
      <c r="HRC29" s="113"/>
      <c r="HRD29" s="113"/>
      <c r="HRE29" s="113"/>
      <c r="HRF29" s="113"/>
      <c r="HRG29" s="113"/>
      <c r="HRH29" s="113"/>
      <c r="HRI29" s="113"/>
      <c r="HRJ29" s="113"/>
      <c r="HRK29" s="113"/>
      <c r="HRL29" s="113"/>
      <c r="HRM29" s="113"/>
      <c r="HRN29" s="113"/>
      <c r="HRO29" s="113"/>
      <c r="HRP29" s="113"/>
      <c r="HRQ29" s="113"/>
      <c r="HRR29" s="113"/>
      <c r="HRS29" s="113"/>
      <c r="HRT29" s="113"/>
      <c r="HRU29" s="113"/>
      <c r="HRV29" s="113"/>
      <c r="HRW29" s="113"/>
      <c r="HRX29" s="113"/>
      <c r="HRY29" s="113"/>
      <c r="HRZ29" s="113"/>
      <c r="HSA29" s="113"/>
      <c r="HSB29" s="113"/>
      <c r="HSC29" s="113"/>
      <c r="HSD29" s="113"/>
      <c r="HSE29" s="113"/>
      <c r="HSF29" s="113"/>
      <c r="HSG29" s="113"/>
      <c r="HSH29" s="113"/>
      <c r="HSI29" s="113"/>
      <c r="HSJ29" s="113"/>
      <c r="HSK29" s="113"/>
      <c r="HSL29" s="113"/>
      <c r="HSM29" s="113"/>
      <c r="HSN29" s="113"/>
      <c r="HSO29" s="113"/>
      <c r="HSP29" s="113"/>
      <c r="HSQ29" s="113"/>
      <c r="HSR29" s="113"/>
      <c r="HSS29" s="113"/>
      <c r="HST29" s="113"/>
      <c r="HSU29" s="113"/>
      <c r="HSV29" s="113"/>
      <c r="HSW29" s="113"/>
      <c r="HSX29" s="113"/>
      <c r="HSY29" s="113"/>
      <c r="HSZ29" s="113"/>
      <c r="HTA29" s="113"/>
      <c r="HTB29" s="113"/>
      <c r="HTC29" s="113"/>
      <c r="HTD29" s="113"/>
      <c r="HTE29" s="113"/>
      <c r="HTF29" s="113"/>
      <c r="HTG29" s="113"/>
      <c r="HTH29" s="113"/>
      <c r="HTI29" s="113"/>
      <c r="HTJ29" s="113"/>
      <c r="HTK29" s="113"/>
      <c r="HTL29" s="113"/>
      <c r="HTM29" s="113"/>
      <c r="HTN29" s="113"/>
      <c r="HTO29" s="113"/>
      <c r="HTP29" s="113"/>
      <c r="HTQ29" s="113"/>
      <c r="HTR29" s="113"/>
      <c r="HTS29" s="113"/>
      <c r="HTT29" s="113"/>
      <c r="HTU29" s="113"/>
      <c r="HTV29" s="113"/>
      <c r="HTW29" s="113"/>
      <c r="HTX29" s="113"/>
      <c r="HTY29" s="113"/>
      <c r="HTZ29" s="113"/>
      <c r="HUA29" s="113"/>
      <c r="HUB29" s="113"/>
      <c r="HUC29" s="113"/>
      <c r="HUD29" s="113"/>
      <c r="HUE29" s="113"/>
      <c r="HUF29" s="113"/>
      <c r="HUG29" s="113"/>
      <c r="HUH29" s="113"/>
      <c r="HUI29" s="113"/>
      <c r="HUJ29" s="113"/>
      <c r="HUK29" s="113"/>
      <c r="HUL29" s="113"/>
      <c r="HUM29" s="113"/>
      <c r="HUN29" s="113"/>
      <c r="HUO29" s="113"/>
      <c r="HUP29" s="113"/>
      <c r="HUQ29" s="113"/>
      <c r="HUR29" s="113"/>
      <c r="HUS29" s="113"/>
      <c r="HUT29" s="113"/>
      <c r="HUU29" s="113"/>
      <c r="HUV29" s="113"/>
      <c r="HUW29" s="113"/>
      <c r="HUX29" s="113"/>
      <c r="HUY29" s="113"/>
      <c r="HUZ29" s="113"/>
      <c r="HVA29" s="113"/>
      <c r="HVB29" s="113"/>
      <c r="HVC29" s="113"/>
      <c r="HVD29" s="113"/>
      <c r="HVE29" s="113"/>
      <c r="HVF29" s="113"/>
      <c r="HVG29" s="113"/>
      <c r="HVH29" s="113"/>
      <c r="HVI29" s="113"/>
      <c r="HVJ29" s="113"/>
      <c r="HVK29" s="113"/>
      <c r="HVL29" s="113"/>
      <c r="HVM29" s="113"/>
      <c r="HVN29" s="113"/>
      <c r="HVO29" s="113"/>
      <c r="HVP29" s="113"/>
      <c r="HVQ29" s="113"/>
      <c r="HVR29" s="113"/>
      <c r="HVS29" s="113"/>
      <c r="HVT29" s="113"/>
      <c r="HVU29" s="113"/>
      <c r="HVV29" s="113"/>
      <c r="HVW29" s="113"/>
      <c r="HVX29" s="113"/>
      <c r="HVY29" s="113"/>
      <c r="HVZ29" s="113"/>
      <c r="HWA29" s="113"/>
      <c r="HWB29" s="113"/>
      <c r="HWC29" s="113"/>
      <c r="HWD29" s="113"/>
      <c r="HWE29" s="113"/>
      <c r="HWF29" s="113"/>
      <c r="HWG29" s="113"/>
      <c r="HWH29" s="113"/>
      <c r="HWI29" s="113"/>
      <c r="HWJ29" s="113"/>
      <c r="HWK29" s="113"/>
      <c r="HWL29" s="113"/>
      <c r="HWM29" s="113"/>
      <c r="HWN29" s="113"/>
      <c r="HWO29" s="113"/>
      <c r="HWP29" s="113"/>
      <c r="HWQ29" s="113"/>
      <c r="HWR29" s="113"/>
      <c r="HWS29" s="113"/>
      <c r="HWT29" s="113"/>
      <c r="HWU29" s="113"/>
      <c r="HWV29" s="113"/>
      <c r="HWW29" s="113"/>
      <c r="HWX29" s="113"/>
      <c r="HWY29" s="113"/>
      <c r="HWZ29" s="113"/>
      <c r="HXA29" s="113"/>
      <c r="HXB29" s="113"/>
      <c r="HXC29" s="113"/>
      <c r="HXD29" s="113"/>
      <c r="HXE29" s="113"/>
      <c r="HXF29" s="113"/>
      <c r="HXG29" s="113"/>
      <c r="HXH29" s="113"/>
      <c r="HXI29" s="113"/>
      <c r="HXJ29" s="113"/>
      <c r="HXK29" s="113"/>
      <c r="HXL29" s="113"/>
      <c r="HXM29" s="113"/>
      <c r="HXN29" s="113"/>
      <c r="HXO29" s="113"/>
      <c r="HXP29" s="113"/>
      <c r="HXQ29" s="113"/>
      <c r="HXR29" s="113"/>
      <c r="HXS29" s="113"/>
      <c r="HXT29" s="113"/>
      <c r="HXU29" s="113"/>
      <c r="HXV29" s="113"/>
      <c r="HXW29" s="113"/>
      <c r="HXX29" s="113"/>
      <c r="HXY29" s="113"/>
      <c r="HXZ29" s="113"/>
      <c r="HYA29" s="113"/>
      <c r="HYB29" s="113"/>
      <c r="HYC29" s="113"/>
      <c r="HYD29" s="113"/>
      <c r="HYE29" s="113"/>
      <c r="HYF29" s="113"/>
      <c r="HYG29" s="113"/>
      <c r="HYH29" s="113"/>
      <c r="HYI29" s="113"/>
      <c r="HYJ29" s="113"/>
      <c r="HYK29" s="113"/>
      <c r="HYL29" s="113"/>
      <c r="HYM29" s="113"/>
      <c r="HYN29" s="113"/>
      <c r="HYO29" s="113"/>
      <c r="HYP29" s="113"/>
      <c r="HYQ29" s="113"/>
      <c r="HYR29" s="113"/>
      <c r="HYS29" s="113"/>
      <c r="HYT29" s="113"/>
      <c r="HYU29" s="113"/>
      <c r="HYV29" s="113"/>
      <c r="HYW29" s="113"/>
      <c r="HYX29" s="113"/>
      <c r="HYY29" s="113"/>
      <c r="HYZ29" s="113"/>
      <c r="HZA29" s="113"/>
      <c r="HZB29" s="113"/>
      <c r="HZC29" s="113"/>
      <c r="HZD29" s="113"/>
      <c r="HZE29" s="113"/>
      <c r="HZF29" s="113"/>
      <c r="HZG29" s="113"/>
      <c r="HZH29" s="113"/>
      <c r="HZI29" s="113"/>
      <c r="HZJ29" s="113"/>
      <c r="HZK29" s="113"/>
      <c r="HZL29" s="113"/>
      <c r="HZM29" s="113"/>
      <c r="HZN29" s="113"/>
      <c r="HZO29" s="113"/>
      <c r="HZP29" s="113"/>
      <c r="HZQ29" s="113"/>
      <c r="HZR29" s="113"/>
      <c r="HZS29" s="113"/>
      <c r="HZT29" s="113"/>
      <c r="HZU29" s="113"/>
      <c r="HZV29" s="113"/>
      <c r="HZW29" s="113"/>
      <c r="HZX29" s="113"/>
      <c r="HZY29" s="113"/>
      <c r="HZZ29" s="113"/>
      <c r="IAA29" s="113"/>
      <c r="IAB29" s="113"/>
      <c r="IAC29" s="113"/>
      <c r="IAD29" s="113"/>
      <c r="IAE29" s="113"/>
      <c r="IAF29" s="113"/>
      <c r="IAG29" s="113"/>
      <c r="IAH29" s="113"/>
      <c r="IAI29" s="113"/>
      <c r="IAJ29" s="113"/>
      <c r="IAK29" s="113"/>
      <c r="IAL29" s="113"/>
      <c r="IAM29" s="113"/>
      <c r="IAN29" s="113"/>
      <c r="IAO29" s="113"/>
      <c r="IAP29" s="113"/>
      <c r="IAQ29" s="113"/>
      <c r="IAR29" s="113"/>
      <c r="IAS29" s="113"/>
      <c r="IAT29" s="113"/>
      <c r="IAU29" s="113"/>
      <c r="IAV29" s="113"/>
      <c r="IAW29" s="113"/>
      <c r="IAX29" s="113"/>
      <c r="IAY29" s="113"/>
      <c r="IAZ29" s="113"/>
      <c r="IBA29" s="113"/>
      <c r="IBB29" s="113"/>
      <c r="IBC29" s="113"/>
      <c r="IBD29" s="113"/>
      <c r="IBE29" s="113"/>
      <c r="IBF29" s="113"/>
      <c r="IBG29" s="113"/>
      <c r="IBH29" s="113"/>
      <c r="IBI29" s="113"/>
      <c r="IBJ29" s="113"/>
      <c r="IBK29" s="113"/>
      <c r="IBL29" s="113"/>
      <c r="IBM29" s="113"/>
      <c r="IBN29" s="113"/>
      <c r="IBO29" s="113"/>
      <c r="IBP29" s="113"/>
      <c r="IBQ29" s="113"/>
      <c r="IBR29" s="113"/>
      <c r="IBS29" s="113"/>
      <c r="IBT29" s="113"/>
      <c r="IBU29" s="113"/>
      <c r="IBV29" s="113"/>
      <c r="IBW29" s="113"/>
      <c r="IBX29" s="113"/>
      <c r="IBY29" s="113"/>
      <c r="IBZ29" s="113"/>
      <c r="ICA29" s="113"/>
      <c r="ICB29" s="113"/>
      <c r="ICC29" s="113"/>
      <c r="ICD29" s="113"/>
      <c r="ICE29" s="113"/>
      <c r="ICF29" s="113"/>
      <c r="ICG29" s="113"/>
      <c r="ICH29" s="113"/>
      <c r="ICI29" s="113"/>
      <c r="ICJ29" s="113"/>
      <c r="ICK29" s="113"/>
      <c r="ICL29" s="113"/>
      <c r="ICM29" s="113"/>
      <c r="ICN29" s="113"/>
      <c r="ICO29" s="113"/>
      <c r="ICP29" s="113"/>
      <c r="ICQ29" s="113"/>
      <c r="ICR29" s="113"/>
      <c r="ICS29" s="113"/>
      <c r="ICT29" s="113"/>
      <c r="ICU29" s="113"/>
      <c r="ICV29" s="113"/>
      <c r="ICW29" s="113"/>
      <c r="ICX29" s="113"/>
      <c r="ICY29" s="113"/>
      <c r="ICZ29" s="113"/>
      <c r="IDA29" s="113"/>
      <c r="IDB29" s="113"/>
      <c r="IDC29" s="113"/>
      <c r="IDD29" s="113"/>
      <c r="IDE29" s="113"/>
      <c r="IDF29" s="113"/>
      <c r="IDG29" s="113"/>
      <c r="IDH29" s="113"/>
      <c r="IDI29" s="113"/>
      <c r="IDJ29" s="113"/>
      <c r="IDK29" s="113"/>
      <c r="IDL29" s="113"/>
      <c r="IDM29" s="113"/>
      <c r="IDN29" s="113"/>
      <c r="IDO29" s="113"/>
      <c r="IDP29" s="113"/>
      <c r="IDQ29" s="113"/>
      <c r="IDR29" s="113"/>
      <c r="IDS29" s="113"/>
      <c r="IDT29" s="113"/>
      <c r="IDU29" s="113"/>
      <c r="IDV29" s="113"/>
      <c r="IDW29" s="113"/>
      <c r="IDX29" s="113"/>
      <c r="IDY29" s="113"/>
      <c r="IDZ29" s="113"/>
      <c r="IEA29" s="113"/>
      <c r="IEB29" s="113"/>
      <c r="IEC29" s="113"/>
      <c r="IED29" s="113"/>
      <c r="IEE29" s="113"/>
      <c r="IEF29" s="113"/>
      <c r="IEG29" s="113"/>
      <c r="IEH29" s="113"/>
      <c r="IEI29" s="113"/>
      <c r="IEJ29" s="113"/>
      <c r="IEK29" s="113"/>
      <c r="IEL29" s="113"/>
      <c r="IEM29" s="113"/>
      <c r="IEN29" s="113"/>
      <c r="IEO29" s="113"/>
      <c r="IEP29" s="113"/>
      <c r="IEQ29" s="113"/>
      <c r="IER29" s="113"/>
      <c r="IES29" s="113"/>
      <c r="IET29" s="113"/>
      <c r="IEU29" s="113"/>
      <c r="IEV29" s="113"/>
      <c r="IEW29" s="113"/>
      <c r="IEX29" s="113"/>
      <c r="IEY29" s="113"/>
      <c r="IEZ29" s="113"/>
      <c r="IFA29" s="113"/>
      <c r="IFB29" s="113"/>
      <c r="IFC29" s="113"/>
      <c r="IFD29" s="113"/>
      <c r="IFE29" s="113"/>
      <c r="IFF29" s="113"/>
      <c r="IFG29" s="113"/>
      <c r="IFH29" s="113"/>
      <c r="IFI29" s="113"/>
      <c r="IFJ29" s="113"/>
      <c r="IFK29" s="113"/>
      <c r="IFL29" s="113"/>
      <c r="IFM29" s="113"/>
      <c r="IFN29" s="113"/>
      <c r="IFO29" s="113"/>
      <c r="IFP29" s="113"/>
      <c r="IFQ29" s="113"/>
      <c r="IFR29" s="113"/>
      <c r="IFS29" s="113"/>
      <c r="IFT29" s="113"/>
      <c r="IFU29" s="113"/>
      <c r="IFV29" s="113"/>
      <c r="IFW29" s="113"/>
      <c r="IFX29" s="113"/>
      <c r="IFY29" s="113"/>
      <c r="IFZ29" s="113"/>
      <c r="IGA29" s="113"/>
      <c r="IGB29" s="113"/>
      <c r="IGC29" s="113"/>
      <c r="IGD29" s="113"/>
      <c r="IGE29" s="113"/>
      <c r="IGF29" s="113"/>
      <c r="IGG29" s="113"/>
      <c r="IGH29" s="113"/>
      <c r="IGI29" s="113"/>
      <c r="IGJ29" s="113"/>
      <c r="IGK29" s="113"/>
      <c r="IGL29" s="113"/>
      <c r="IGM29" s="113"/>
      <c r="IGN29" s="113"/>
      <c r="IGO29" s="113"/>
      <c r="IGP29" s="113"/>
      <c r="IGQ29" s="113"/>
      <c r="IGR29" s="113"/>
      <c r="IGS29" s="113"/>
      <c r="IGT29" s="113"/>
      <c r="IGU29" s="113"/>
      <c r="IGV29" s="113"/>
      <c r="IGW29" s="113"/>
      <c r="IGX29" s="113"/>
      <c r="IGY29" s="113"/>
      <c r="IGZ29" s="113"/>
      <c r="IHA29" s="113"/>
      <c r="IHB29" s="113"/>
      <c r="IHC29" s="113"/>
      <c r="IHD29" s="113"/>
      <c r="IHE29" s="113"/>
      <c r="IHF29" s="113"/>
      <c r="IHG29" s="113"/>
      <c r="IHH29" s="113"/>
      <c r="IHI29" s="113"/>
      <c r="IHJ29" s="113"/>
      <c r="IHK29" s="113"/>
      <c r="IHL29" s="113"/>
      <c r="IHM29" s="113"/>
      <c r="IHN29" s="113"/>
      <c r="IHO29" s="113"/>
      <c r="IHP29" s="113"/>
      <c r="IHQ29" s="113"/>
      <c r="IHR29" s="113"/>
      <c r="IHS29" s="113"/>
      <c r="IHT29" s="113"/>
      <c r="IHU29" s="113"/>
      <c r="IHV29" s="113"/>
      <c r="IHW29" s="113"/>
      <c r="IHX29" s="113"/>
      <c r="IHY29" s="113"/>
      <c r="IHZ29" s="113"/>
      <c r="IIA29" s="113"/>
      <c r="IIB29" s="113"/>
      <c r="IIC29" s="113"/>
      <c r="IID29" s="113"/>
      <c r="IIE29" s="113"/>
      <c r="IIF29" s="113"/>
      <c r="IIG29" s="113"/>
      <c r="IIH29" s="113"/>
      <c r="III29" s="113"/>
      <c r="IIJ29" s="113"/>
      <c r="IIK29" s="113"/>
      <c r="IIL29" s="113"/>
      <c r="IIM29" s="113"/>
      <c r="IIN29" s="113"/>
      <c r="IIO29" s="113"/>
      <c r="IIP29" s="113"/>
      <c r="IIQ29" s="113"/>
      <c r="IIR29" s="113"/>
      <c r="IIS29" s="113"/>
      <c r="IIT29" s="113"/>
      <c r="IIU29" s="113"/>
      <c r="IIV29" s="113"/>
      <c r="IIW29" s="113"/>
      <c r="IIX29" s="113"/>
      <c r="IIY29" s="113"/>
      <c r="IIZ29" s="113"/>
      <c r="IJA29" s="113"/>
      <c r="IJB29" s="113"/>
      <c r="IJC29" s="113"/>
      <c r="IJD29" s="113"/>
      <c r="IJE29" s="113"/>
      <c r="IJF29" s="113"/>
      <c r="IJG29" s="113"/>
      <c r="IJH29" s="113"/>
      <c r="IJI29" s="113"/>
      <c r="IJJ29" s="113"/>
      <c r="IJK29" s="113"/>
      <c r="IJL29" s="113"/>
      <c r="IJM29" s="113"/>
      <c r="IJN29" s="113"/>
      <c r="IJO29" s="113"/>
      <c r="IJP29" s="113"/>
      <c r="IJQ29" s="113"/>
      <c r="IJR29" s="113"/>
      <c r="IJS29" s="113"/>
      <c r="IJT29" s="113"/>
      <c r="IJU29" s="113"/>
      <c r="IJV29" s="113"/>
      <c r="IJW29" s="113"/>
      <c r="IJX29" s="113"/>
      <c r="IJY29" s="113"/>
      <c r="IJZ29" s="113"/>
      <c r="IKA29" s="113"/>
      <c r="IKB29" s="113"/>
      <c r="IKC29" s="113"/>
      <c r="IKD29" s="113"/>
      <c r="IKE29" s="113"/>
      <c r="IKF29" s="113"/>
      <c r="IKG29" s="113"/>
      <c r="IKH29" s="113"/>
      <c r="IKI29" s="113"/>
      <c r="IKJ29" s="113"/>
      <c r="IKK29" s="113"/>
      <c r="IKL29" s="113"/>
      <c r="IKM29" s="113"/>
      <c r="IKN29" s="113"/>
      <c r="IKO29" s="113"/>
      <c r="IKP29" s="113"/>
      <c r="IKQ29" s="113"/>
      <c r="IKR29" s="113"/>
      <c r="IKS29" s="113"/>
      <c r="IKT29" s="113"/>
      <c r="IKU29" s="113"/>
      <c r="IKV29" s="113"/>
      <c r="IKW29" s="113"/>
      <c r="IKX29" s="113"/>
      <c r="IKY29" s="113"/>
      <c r="IKZ29" s="113"/>
      <c r="ILA29" s="113"/>
      <c r="ILB29" s="113"/>
      <c r="ILC29" s="113"/>
      <c r="ILD29" s="113"/>
      <c r="ILE29" s="113"/>
      <c r="ILF29" s="113"/>
      <c r="ILG29" s="113"/>
      <c r="ILH29" s="113"/>
      <c r="ILI29" s="113"/>
      <c r="ILJ29" s="113"/>
      <c r="ILK29" s="113"/>
      <c r="ILL29" s="113"/>
      <c r="ILM29" s="113"/>
      <c r="ILN29" s="113"/>
      <c r="ILO29" s="113"/>
      <c r="ILP29" s="113"/>
      <c r="ILQ29" s="113"/>
      <c r="ILR29" s="113"/>
      <c r="ILS29" s="113"/>
      <c r="ILT29" s="113"/>
      <c r="ILU29" s="113"/>
      <c r="ILV29" s="113"/>
      <c r="ILW29" s="113"/>
      <c r="ILX29" s="113"/>
      <c r="ILY29" s="113"/>
      <c r="ILZ29" s="113"/>
      <c r="IMA29" s="113"/>
      <c r="IMB29" s="113"/>
      <c r="IMC29" s="113"/>
      <c r="IMD29" s="113"/>
      <c r="IME29" s="113"/>
      <c r="IMF29" s="113"/>
      <c r="IMG29" s="113"/>
      <c r="IMH29" s="113"/>
      <c r="IMI29" s="113"/>
      <c r="IMJ29" s="113"/>
      <c r="IMK29" s="113"/>
      <c r="IML29" s="113"/>
      <c r="IMM29" s="113"/>
      <c r="IMN29" s="113"/>
      <c r="IMO29" s="113"/>
      <c r="IMP29" s="113"/>
      <c r="IMQ29" s="113"/>
      <c r="IMR29" s="113"/>
      <c r="IMS29" s="113"/>
      <c r="IMT29" s="113"/>
      <c r="IMU29" s="113"/>
      <c r="IMV29" s="113"/>
      <c r="IMW29" s="113"/>
      <c r="IMX29" s="113"/>
      <c r="IMY29" s="113"/>
      <c r="IMZ29" s="113"/>
      <c r="INA29" s="113"/>
      <c r="INB29" s="113"/>
      <c r="INC29" s="113"/>
      <c r="IND29" s="113"/>
      <c r="INE29" s="113"/>
      <c r="INF29" s="113"/>
      <c r="ING29" s="113"/>
      <c r="INH29" s="113"/>
      <c r="INI29" s="113"/>
      <c r="INJ29" s="113"/>
      <c r="INK29" s="113"/>
      <c r="INL29" s="113"/>
      <c r="INM29" s="113"/>
      <c r="INN29" s="113"/>
      <c r="INO29" s="113"/>
      <c r="INP29" s="113"/>
      <c r="INQ29" s="113"/>
      <c r="INR29" s="113"/>
      <c r="INS29" s="113"/>
      <c r="INT29" s="113"/>
      <c r="INU29" s="113"/>
      <c r="INV29" s="113"/>
      <c r="INW29" s="113"/>
      <c r="INX29" s="113"/>
      <c r="INY29" s="113"/>
      <c r="INZ29" s="113"/>
      <c r="IOA29" s="113"/>
      <c r="IOB29" s="113"/>
      <c r="IOC29" s="113"/>
      <c r="IOD29" s="113"/>
      <c r="IOE29" s="113"/>
      <c r="IOF29" s="113"/>
      <c r="IOG29" s="113"/>
      <c r="IOH29" s="113"/>
      <c r="IOI29" s="113"/>
      <c r="IOJ29" s="113"/>
      <c r="IOK29" s="113"/>
      <c r="IOL29" s="113"/>
      <c r="IOM29" s="113"/>
      <c r="ION29" s="113"/>
      <c r="IOO29" s="113"/>
      <c r="IOP29" s="113"/>
      <c r="IOQ29" s="113"/>
      <c r="IOR29" s="113"/>
      <c r="IOS29" s="113"/>
      <c r="IOT29" s="113"/>
      <c r="IOU29" s="113"/>
      <c r="IOV29" s="113"/>
      <c r="IOW29" s="113"/>
      <c r="IOX29" s="113"/>
      <c r="IOY29" s="113"/>
      <c r="IOZ29" s="113"/>
      <c r="IPA29" s="113"/>
      <c r="IPB29" s="113"/>
      <c r="IPC29" s="113"/>
      <c r="IPD29" s="113"/>
      <c r="IPE29" s="113"/>
      <c r="IPF29" s="113"/>
      <c r="IPG29" s="113"/>
      <c r="IPH29" s="113"/>
      <c r="IPI29" s="113"/>
      <c r="IPJ29" s="113"/>
      <c r="IPK29" s="113"/>
      <c r="IPL29" s="113"/>
      <c r="IPM29" s="113"/>
      <c r="IPN29" s="113"/>
      <c r="IPO29" s="113"/>
      <c r="IPP29" s="113"/>
      <c r="IPQ29" s="113"/>
      <c r="IPR29" s="113"/>
      <c r="IPS29" s="113"/>
      <c r="IPT29" s="113"/>
      <c r="IPU29" s="113"/>
      <c r="IPV29" s="113"/>
      <c r="IPW29" s="113"/>
      <c r="IPX29" s="113"/>
      <c r="IPY29" s="113"/>
      <c r="IPZ29" s="113"/>
      <c r="IQA29" s="113"/>
      <c r="IQB29" s="113"/>
      <c r="IQC29" s="113"/>
      <c r="IQD29" s="113"/>
      <c r="IQE29" s="113"/>
      <c r="IQF29" s="113"/>
      <c r="IQG29" s="113"/>
      <c r="IQH29" s="113"/>
      <c r="IQI29" s="113"/>
      <c r="IQJ29" s="113"/>
      <c r="IQK29" s="113"/>
      <c r="IQL29" s="113"/>
      <c r="IQM29" s="113"/>
      <c r="IQN29" s="113"/>
      <c r="IQO29" s="113"/>
      <c r="IQP29" s="113"/>
      <c r="IQQ29" s="113"/>
      <c r="IQR29" s="113"/>
      <c r="IQS29" s="113"/>
      <c r="IQT29" s="113"/>
      <c r="IQU29" s="113"/>
      <c r="IQV29" s="113"/>
      <c r="IQW29" s="113"/>
      <c r="IQX29" s="113"/>
      <c r="IQY29" s="113"/>
      <c r="IQZ29" s="113"/>
      <c r="IRA29" s="113"/>
      <c r="IRB29" s="113"/>
      <c r="IRC29" s="113"/>
      <c r="IRD29" s="113"/>
      <c r="IRE29" s="113"/>
      <c r="IRF29" s="113"/>
      <c r="IRG29" s="113"/>
      <c r="IRH29" s="113"/>
      <c r="IRI29" s="113"/>
      <c r="IRJ29" s="113"/>
      <c r="IRK29" s="113"/>
      <c r="IRL29" s="113"/>
      <c r="IRM29" s="113"/>
      <c r="IRN29" s="113"/>
      <c r="IRO29" s="113"/>
      <c r="IRP29" s="113"/>
      <c r="IRQ29" s="113"/>
      <c r="IRR29" s="113"/>
      <c r="IRS29" s="113"/>
      <c r="IRT29" s="113"/>
      <c r="IRU29" s="113"/>
      <c r="IRV29" s="113"/>
      <c r="IRW29" s="113"/>
      <c r="IRX29" s="113"/>
      <c r="IRY29" s="113"/>
      <c r="IRZ29" s="113"/>
      <c r="ISA29" s="113"/>
      <c r="ISB29" s="113"/>
      <c r="ISC29" s="113"/>
      <c r="ISD29" s="113"/>
      <c r="ISE29" s="113"/>
      <c r="ISF29" s="113"/>
      <c r="ISG29" s="113"/>
      <c r="ISH29" s="113"/>
      <c r="ISI29" s="113"/>
      <c r="ISJ29" s="113"/>
      <c r="ISK29" s="113"/>
      <c r="ISL29" s="113"/>
      <c r="ISM29" s="113"/>
      <c r="ISN29" s="113"/>
      <c r="ISO29" s="113"/>
      <c r="ISP29" s="113"/>
      <c r="ISQ29" s="113"/>
      <c r="ISR29" s="113"/>
      <c r="ISS29" s="113"/>
      <c r="IST29" s="113"/>
      <c r="ISU29" s="113"/>
      <c r="ISV29" s="113"/>
      <c r="ISW29" s="113"/>
      <c r="ISX29" s="113"/>
      <c r="ISY29" s="113"/>
      <c r="ISZ29" s="113"/>
      <c r="ITA29" s="113"/>
      <c r="ITB29" s="113"/>
      <c r="ITC29" s="113"/>
      <c r="ITD29" s="113"/>
      <c r="ITE29" s="113"/>
      <c r="ITF29" s="113"/>
      <c r="ITG29" s="113"/>
      <c r="ITH29" s="113"/>
      <c r="ITI29" s="113"/>
      <c r="ITJ29" s="113"/>
      <c r="ITK29" s="113"/>
      <c r="ITL29" s="113"/>
      <c r="ITM29" s="113"/>
      <c r="ITN29" s="113"/>
      <c r="ITO29" s="113"/>
      <c r="ITP29" s="113"/>
      <c r="ITQ29" s="113"/>
      <c r="ITR29" s="113"/>
      <c r="ITS29" s="113"/>
      <c r="ITT29" s="113"/>
      <c r="ITU29" s="113"/>
      <c r="ITV29" s="113"/>
      <c r="ITW29" s="113"/>
      <c r="ITX29" s="113"/>
      <c r="ITY29" s="113"/>
      <c r="ITZ29" s="113"/>
      <c r="IUA29" s="113"/>
      <c r="IUB29" s="113"/>
      <c r="IUC29" s="113"/>
      <c r="IUD29" s="113"/>
      <c r="IUE29" s="113"/>
      <c r="IUF29" s="113"/>
      <c r="IUG29" s="113"/>
      <c r="IUH29" s="113"/>
      <c r="IUI29" s="113"/>
      <c r="IUJ29" s="113"/>
      <c r="IUK29" s="113"/>
      <c r="IUL29" s="113"/>
      <c r="IUM29" s="113"/>
      <c r="IUN29" s="113"/>
      <c r="IUO29" s="113"/>
      <c r="IUP29" s="113"/>
      <c r="IUQ29" s="113"/>
      <c r="IUR29" s="113"/>
      <c r="IUS29" s="113"/>
      <c r="IUT29" s="113"/>
      <c r="IUU29" s="113"/>
      <c r="IUV29" s="113"/>
      <c r="IUW29" s="113"/>
      <c r="IUX29" s="113"/>
      <c r="IUY29" s="113"/>
      <c r="IUZ29" s="113"/>
      <c r="IVA29" s="113"/>
      <c r="IVB29" s="113"/>
      <c r="IVC29" s="113"/>
      <c r="IVD29" s="113"/>
      <c r="IVE29" s="113"/>
      <c r="IVF29" s="113"/>
      <c r="IVG29" s="113"/>
      <c r="IVH29" s="113"/>
      <c r="IVI29" s="113"/>
      <c r="IVJ29" s="113"/>
      <c r="IVK29" s="113"/>
      <c r="IVL29" s="113"/>
      <c r="IVM29" s="113"/>
      <c r="IVN29" s="113"/>
      <c r="IVO29" s="113"/>
      <c r="IVP29" s="113"/>
      <c r="IVQ29" s="113"/>
      <c r="IVR29" s="113"/>
      <c r="IVS29" s="113"/>
      <c r="IVT29" s="113"/>
      <c r="IVU29" s="113"/>
      <c r="IVV29" s="113"/>
      <c r="IVW29" s="113"/>
      <c r="IVX29" s="113"/>
      <c r="IVY29" s="113"/>
      <c r="IVZ29" s="113"/>
      <c r="IWA29" s="113"/>
      <c r="IWB29" s="113"/>
      <c r="IWC29" s="113"/>
      <c r="IWD29" s="113"/>
      <c r="IWE29" s="113"/>
      <c r="IWF29" s="113"/>
      <c r="IWG29" s="113"/>
      <c r="IWH29" s="113"/>
      <c r="IWI29" s="113"/>
      <c r="IWJ29" s="113"/>
      <c r="IWK29" s="113"/>
      <c r="IWL29" s="113"/>
      <c r="IWM29" s="113"/>
      <c r="IWN29" s="113"/>
      <c r="IWO29" s="113"/>
      <c r="IWP29" s="113"/>
      <c r="IWQ29" s="113"/>
      <c r="IWR29" s="113"/>
      <c r="IWS29" s="113"/>
      <c r="IWT29" s="113"/>
      <c r="IWU29" s="113"/>
      <c r="IWV29" s="113"/>
      <c r="IWW29" s="113"/>
      <c r="IWX29" s="113"/>
      <c r="IWY29" s="113"/>
      <c r="IWZ29" s="113"/>
      <c r="IXA29" s="113"/>
      <c r="IXB29" s="113"/>
      <c r="IXC29" s="113"/>
      <c r="IXD29" s="113"/>
      <c r="IXE29" s="113"/>
      <c r="IXF29" s="113"/>
      <c r="IXG29" s="113"/>
      <c r="IXH29" s="113"/>
      <c r="IXI29" s="113"/>
      <c r="IXJ29" s="113"/>
      <c r="IXK29" s="113"/>
      <c r="IXL29" s="113"/>
      <c r="IXM29" s="113"/>
      <c r="IXN29" s="113"/>
      <c r="IXO29" s="113"/>
      <c r="IXP29" s="113"/>
      <c r="IXQ29" s="113"/>
      <c r="IXR29" s="113"/>
      <c r="IXS29" s="113"/>
      <c r="IXT29" s="113"/>
      <c r="IXU29" s="113"/>
      <c r="IXV29" s="113"/>
      <c r="IXW29" s="113"/>
      <c r="IXX29" s="113"/>
      <c r="IXY29" s="113"/>
      <c r="IXZ29" s="113"/>
      <c r="IYA29" s="113"/>
      <c r="IYB29" s="113"/>
      <c r="IYC29" s="113"/>
      <c r="IYD29" s="113"/>
      <c r="IYE29" s="113"/>
      <c r="IYF29" s="113"/>
      <c r="IYG29" s="113"/>
      <c r="IYH29" s="113"/>
      <c r="IYI29" s="113"/>
      <c r="IYJ29" s="113"/>
      <c r="IYK29" s="113"/>
      <c r="IYL29" s="113"/>
      <c r="IYM29" s="113"/>
      <c r="IYN29" s="113"/>
      <c r="IYO29" s="113"/>
      <c r="IYP29" s="113"/>
      <c r="IYQ29" s="113"/>
      <c r="IYR29" s="113"/>
      <c r="IYS29" s="113"/>
      <c r="IYT29" s="113"/>
      <c r="IYU29" s="113"/>
      <c r="IYV29" s="113"/>
      <c r="IYW29" s="113"/>
      <c r="IYX29" s="113"/>
      <c r="IYY29" s="113"/>
      <c r="IYZ29" s="113"/>
      <c r="IZA29" s="113"/>
      <c r="IZB29" s="113"/>
      <c r="IZC29" s="113"/>
      <c r="IZD29" s="113"/>
      <c r="IZE29" s="113"/>
      <c r="IZF29" s="113"/>
      <c r="IZG29" s="113"/>
      <c r="IZH29" s="113"/>
      <c r="IZI29" s="113"/>
      <c r="IZJ29" s="113"/>
      <c r="IZK29" s="113"/>
      <c r="IZL29" s="113"/>
      <c r="IZM29" s="113"/>
      <c r="IZN29" s="113"/>
      <c r="IZO29" s="113"/>
      <c r="IZP29" s="113"/>
      <c r="IZQ29" s="113"/>
      <c r="IZR29" s="113"/>
      <c r="IZS29" s="113"/>
      <c r="IZT29" s="113"/>
      <c r="IZU29" s="113"/>
      <c r="IZV29" s="113"/>
      <c r="IZW29" s="113"/>
      <c r="IZX29" s="113"/>
      <c r="IZY29" s="113"/>
      <c r="IZZ29" s="113"/>
      <c r="JAA29" s="113"/>
      <c r="JAB29" s="113"/>
      <c r="JAC29" s="113"/>
      <c r="JAD29" s="113"/>
      <c r="JAE29" s="113"/>
      <c r="JAF29" s="113"/>
      <c r="JAG29" s="113"/>
      <c r="JAH29" s="113"/>
      <c r="JAI29" s="113"/>
      <c r="JAJ29" s="113"/>
      <c r="JAK29" s="113"/>
      <c r="JAL29" s="113"/>
      <c r="JAM29" s="113"/>
      <c r="JAN29" s="113"/>
      <c r="JAO29" s="113"/>
      <c r="JAP29" s="113"/>
      <c r="JAQ29" s="113"/>
      <c r="JAR29" s="113"/>
      <c r="JAS29" s="113"/>
      <c r="JAT29" s="113"/>
      <c r="JAU29" s="113"/>
      <c r="JAV29" s="113"/>
      <c r="JAW29" s="113"/>
      <c r="JAX29" s="113"/>
      <c r="JAY29" s="113"/>
      <c r="JAZ29" s="113"/>
      <c r="JBA29" s="113"/>
      <c r="JBB29" s="113"/>
      <c r="JBC29" s="113"/>
      <c r="JBD29" s="113"/>
      <c r="JBE29" s="113"/>
      <c r="JBF29" s="113"/>
      <c r="JBG29" s="113"/>
      <c r="JBH29" s="113"/>
      <c r="JBI29" s="113"/>
      <c r="JBJ29" s="113"/>
      <c r="JBK29" s="113"/>
      <c r="JBL29" s="113"/>
      <c r="JBM29" s="113"/>
      <c r="JBN29" s="113"/>
      <c r="JBO29" s="113"/>
      <c r="JBP29" s="113"/>
      <c r="JBQ29" s="113"/>
      <c r="JBR29" s="113"/>
      <c r="JBS29" s="113"/>
      <c r="JBT29" s="113"/>
      <c r="JBU29" s="113"/>
      <c r="JBV29" s="113"/>
      <c r="JBW29" s="113"/>
      <c r="JBX29" s="113"/>
      <c r="JBY29" s="113"/>
      <c r="JBZ29" s="113"/>
      <c r="JCA29" s="113"/>
      <c r="JCB29" s="113"/>
      <c r="JCC29" s="113"/>
      <c r="JCD29" s="113"/>
      <c r="JCE29" s="113"/>
      <c r="JCF29" s="113"/>
      <c r="JCG29" s="113"/>
      <c r="JCH29" s="113"/>
      <c r="JCI29" s="113"/>
      <c r="JCJ29" s="113"/>
      <c r="JCK29" s="113"/>
      <c r="JCL29" s="113"/>
      <c r="JCM29" s="113"/>
      <c r="JCN29" s="113"/>
      <c r="JCO29" s="113"/>
      <c r="JCP29" s="113"/>
      <c r="JCQ29" s="113"/>
      <c r="JCR29" s="113"/>
      <c r="JCS29" s="113"/>
      <c r="JCT29" s="113"/>
      <c r="JCU29" s="113"/>
      <c r="JCV29" s="113"/>
      <c r="JCW29" s="113"/>
      <c r="JCX29" s="113"/>
      <c r="JCY29" s="113"/>
      <c r="JCZ29" s="113"/>
      <c r="JDA29" s="113"/>
      <c r="JDB29" s="113"/>
      <c r="JDC29" s="113"/>
      <c r="JDD29" s="113"/>
      <c r="JDE29" s="113"/>
      <c r="JDF29" s="113"/>
      <c r="JDG29" s="113"/>
      <c r="JDH29" s="113"/>
      <c r="JDI29" s="113"/>
      <c r="JDJ29" s="113"/>
      <c r="JDK29" s="113"/>
      <c r="JDL29" s="113"/>
      <c r="JDM29" s="113"/>
      <c r="JDN29" s="113"/>
      <c r="JDO29" s="113"/>
      <c r="JDP29" s="113"/>
      <c r="JDQ29" s="113"/>
      <c r="JDR29" s="113"/>
      <c r="JDS29" s="113"/>
      <c r="JDT29" s="113"/>
      <c r="JDU29" s="113"/>
      <c r="JDV29" s="113"/>
      <c r="JDW29" s="113"/>
      <c r="JDX29" s="113"/>
      <c r="JDY29" s="113"/>
      <c r="JDZ29" s="113"/>
      <c r="JEA29" s="113"/>
      <c r="JEB29" s="113"/>
      <c r="JEC29" s="113"/>
      <c r="JED29" s="113"/>
      <c r="JEE29" s="113"/>
      <c r="JEF29" s="113"/>
      <c r="JEG29" s="113"/>
      <c r="JEH29" s="113"/>
      <c r="JEI29" s="113"/>
      <c r="JEJ29" s="113"/>
      <c r="JEK29" s="113"/>
      <c r="JEL29" s="113"/>
      <c r="JEM29" s="113"/>
      <c r="JEN29" s="113"/>
      <c r="JEO29" s="113"/>
      <c r="JEP29" s="113"/>
      <c r="JEQ29" s="113"/>
      <c r="JER29" s="113"/>
      <c r="JES29" s="113"/>
      <c r="JET29" s="113"/>
      <c r="JEU29" s="113"/>
      <c r="JEV29" s="113"/>
      <c r="JEW29" s="113"/>
      <c r="JEX29" s="113"/>
      <c r="JEY29" s="113"/>
      <c r="JEZ29" s="113"/>
      <c r="JFA29" s="113"/>
      <c r="JFB29" s="113"/>
      <c r="JFC29" s="113"/>
      <c r="JFD29" s="113"/>
      <c r="JFE29" s="113"/>
      <c r="JFF29" s="113"/>
      <c r="JFG29" s="113"/>
      <c r="JFH29" s="113"/>
      <c r="JFI29" s="113"/>
      <c r="JFJ29" s="113"/>
      <c r="JFK29" s="113"/>
      <c r="JFL29" s="113"/>
      <c r="JFM29" s="113"/>
      <c r="JFN29" s="113"/>
      <c r="JFO29" s="113"/>
      <c r="JFP29" s="113"/>
      <c r="JFQ29" s="113"/>
      <c r="JFR29" s="113"/>
      <c r="JFS29" s="113"/>
      <c r="JFT29" s="113"/>
      <c r="JFU29" s="113"/>
      <c r="JFV29" s="113"/>
      <c r="JFW29" s="113"/>
      <c r="JFX29" s="113"/>
      <c r="JFY29" s="113"/>
      <c r="JFZ29" s="113"/>
      <c r="JGA29" s="113"/>
      <c r="JGB29" s="113"/>
      <c r="JGC29" s="113"/>
      <c r="JGD29" s="113"/>
      <c r="JGE29" s="113"/>
      <c r="JGF29" s="113"/>
      <c r="JGG29" s="113"/>
      <c r="JGH29" s="113"/>
      <c r="JGI29" s="113"/>
      <c r="JGJ29" s="113"/>
      <c r="JGK29" s="113"/>
      <c r="JGL29" s="113"/>
      <c r="JGM29" s="113"/>
      <c r="JGN29" s="113"/>
      <c r="JGO29" s="113"/>
      <c r="JGP29" s="113"/>
      <c r="JGQ29" s="113"/>
      <c r="JGR29" s="113"/>
      <c r="JGS29" s="113"/>
      <c r="JGT29" s="113"/>
      <c r="JGU29" s="113"/>
      <c r="JGV29" s="113"/>
      <c r="JGW29" s="113"/>
      <c r="JGX29" s="113"/>
      <c r="JGY29" s="113"/>
      <c r="JGZ29" s="113"/>
      <c r="JHA29" s="113"/>
      <c r="JHB29" s="113"/>
      <c r="JHC29" s="113"/>
      <c r="JHD29" s="113"/>
      <c r="JHE29" s="113"/>
      <c r="JHF29" s="113"/>
      <c r="JHG29" s="113"/>
      <c r="JHH29" s="113"/>
      <c r="JHI29" s="113"/>
      <c r="JHJ29" s="113"/>
      <c r="JHK29" s="113"/>
      <c r="JHL29" s="113"/>
      <c r="JHM29" s="113"/>
      <c r="JHN29" s="113"/>
      <c r="JHO29" s="113"/>
      <c r="JHP29" s="113"/>
      <c r="JHQ29" s="113"/>
      <c r="JHR29" s="113"/>
      <c r="JHS29" s="113"/>
      <c r="JHT29" s="113"/>
      <c r="JHU29" s="113"/>
      <c r="JHV29" s="113"/>
      <c r="JHW29" s="113"/>
      <c r="JHX29" s="113"/>
      <c r="JHY29" s="113"/>
      <c r="JHZ29" s="113"/>
      <c r="JIA29" s="113"/>
      <c r="JIB29" s="113"/>
      <c r="JIC29" s="113"/>
      <c r="JID29" s="113"/>
      <c r="JIE29" s="113"/>
      <c r="JIF29" s="113"/>
      <c r="JIG29" s="113"/>
      <c r="JIH29" s="113"/>
      <c r="JII29" s="113"/>
      <c r="JIJ29" s="113"/>
      <c r="JIK29" s="113"/>
      <c r="JIL29" s="113"/>
      <c r="JIM29" s="113"/>
      <c r="JIN29" s="113"/>
      <c r="JIO29" s="113"/>
      <c r="JIP29" s="113"/>
      <c r="JIQ29" s="113"/>
      <c r="JIR29" s="113"/>
      <c r="JIS29" s="113"/>
      <c r="JIT29" s="113"/>
      <c r="JIU29" s="113"/>
      <c r="JIV29" s="113"/>
      <c r="JIW29" s="113"/>
      <c r="JIX29" s="113"/>
      <c r="JIY29" s="113"/>
      <c r="JIZ29" s="113"/>
      <c r="JJA29" s="113"/>
      <c r="JJB29" s="113"/>
      <c r="JJC29" s="113"/>
      <c r="JJD29" s="113"/>
      <c r="JJE29" s="113"/>
      <c r="JJF29" s="113"/>
      <c r="JJG29" s="113"/>
      <c r="JJH29" s="113"/>
      <c r="JJI29" s="113"/>
      <c r="JJJ29" s="113"/>
      <c r="JJK29" s="113"/>
      <c r="JJL29" s="113"/>
      <c r="JJM29" s="113"/>
      <c r="JJN29" s="113"/>
      <c r="JJO29" s="113"/>
      <c r="JJP29" s="113"/>
      <c r="JJQ29" s="113"/>
      <c r="JJR29" s="113"/>
      <c r="JJS29" s="113"/>
      <c r="JJT29" s="113"/>
      <c r="JJU29" s="113"/>
      <c r="JJV29" s="113"/>
      <c r="JJW29" s="113"/>
      <c r="JJX29" s="113"/>
      <c r="JJY29" s="113"/>
      <c r="JJZ29" s="113"/>
      <c r="JKA29" s="113"/>
      <c r="JKB29" s="113"/>
      <c r="JKC29" s="113"/>
      <c r="JKD29" s="113"/>
      <c r="JKE29" s="113"/>
      <c r="JKF29" s="113"/>
      <c r="JKG29" s="113"/>
      <c r="JKH29" s="113"/>
      <c r="JKI29" s="113"/>
      <c r="JKJ29" s="113"/>
      <c r="JKK29" s="113"/>
      <c r="JKL29" s="113"/>
      <c r="JKM29" s="113"/>
      <c r="JKN29" s="113"/>
      <c r="JKO29" s="113"/>
      <c r="JKP29" s="113"/>
      <c r="JKQ29" s="113"/>
      <c r="JKR29" s="113"/>
      <c r="JKS29" s="113"/>
      <c r="JKT29" s="113"/>
      <c r="JKU29" s="113"/>
      <c r="JKV29" s="113"/>
      <c r="JKW29" s="113"/>
      <c r="JKX29" s="113"/>
      <c r="JKY29" s="113"/>
      <c r="JKZ29" s="113"/>
      <c r="JLA29" s="113"/>
      <c r="JLB29" s="113"/>
      <c r="JLC29" s="113"/>
      <c r="JLD29" s="113"/>
      <c r="JLE29" s="113"/>
      <c r="JLF29" s="113"/>
      <c r="JLG29" s="113"/>
      <c r="JLH29" s="113"/>
      <c r="JLI29" s="113"/>
      <c r="JLJ29" s="113"/>
      <c r="JLK29" s="113"/>
      <c r="JLL29" s="113"/>
      <c r="JLM29" s="113"/>
      <c r="JLN29" s="113"/>
      <c r="JLO29" s="113"/>
      <c r="JLP29" s="113"/>
      <c r="JLQ29" s="113"/>
      <c r="JLR29" s="113"/>
      <c r="JLS29" s="113"/>
      <c r="JLT29" s="113"/>
      <c r="JLU29" s="113"/>
      <c r="JLV29" s="113"/>
      <c r="JLW29" s="113"/>
      <c r="JLX29" s="113"/>
      <c r="JLY29" s="113"/>
      <c r="JLZ29" s="113"/>
      <c r="JMA29" s="113"/>
      <c r="JMB29" s="113"/>
      <c r="JMC29" s="113"/>
      <c r="JMD29" s="113"/>
      <c r="JME29" s="113"/>
      <c r="JMF29" s="113"/>
      <c r="JMG29" s="113"/>
      <c r="JMH29" s="113"/>
      <c r="JMI29" s="113"/>
      <c r="JMJ29" s="113"/>
      <c r="JMK29" s="113"/>
      <c r="JML29" s="113"/>
      <c r="JMM29" s="113"/>
      <c r="JMN29" s="113"/>
      <c r="JMO29" s="113"/>
      <c r="JMP29" s="113"/>
      <c r="JMQ29" s="113"/>
      <c r="JMR29" s="113"/>
      <c r="JMS29" s="113"/>
      <c r="JMT29" s="113"/>
      <c r="JMU29" s="113"/>
      <c r="JMV29" s="113"/>
      <c r="JMW29" s="113"/>
      <c r="JMX29" s="113"/>
      <c r="JMY29" s="113"/>
      <c r="JMZ29" s="113"/>
      <c r="JNA29" s="113"/>
      <c r="JNB29" s="113"/>
      <c r="JNC29" s="113"/>
      <c r="JND29" s="113"/>
      <c r="JNE29" s="113"/>
      <c r="JNF29" s="113"/>
      <c r="JNG29" s="113"/>
      <c r="JNH29" s="113"/>
      <c r="JNI29" s="113"/>
      <c r="JNJ29" s="113"/>
      <c r="JNK29" s="113"/>
      <c r="JNL29" s="113"/>
      <c r="JNM29" s="113"/>
      <c r="JNN29" s="113"/>
      <c r="JNO29" s="113"/>
      <c r="JNP29" s="113"/>
      <c r="JNQ29" s="113"/>
      <c r="JNR29" s="113"/>
      <c r="JNS29" s="113"/>
      <c r="JNT29" s="113"/>
      <c r="JNU29" s="113"/>
      <c r="JNV29" s="113"/>
      <c r="JNW29" s="113"/>
      <c r="JNX29" s="113"/>
      <c r="JNY29" s="113"/>
      <c r="JNZ29" s="113"/>
      <c r="JOA29" s="113"/>
      <c r="JOB29" s="113"/>
      <c r="JOC29" s="113"/>
      <c r="JOD29" s="113"/>
      <c r="JOE29" s="113"/>
      <c r="JOF29" s="113"/>
      <c r="JOG29" s="113"/>
      <c r="JOH29" s="113"/>
      <c r="JOI29" s="113"/>
      <c r="JOJ29" s="113"/>
      <c r="JOK29" s="113"/>
      <c r="JOL29" s="113"/>
      <c r="JOM29" s="113"/>
      <c r="JON29" s="113"/>
      <c r="JOO29" s="113"/>
      <c r="JOP29" s="113"/>
      <c r="JOQ29" s="113"/>
      <c r="JOR29" s="113"/>
      <c r="JOS29" s="113"/>
      <c r="JOT29" s="113"/>
      <c r="JOU29" s="113"/>
      <c r="JOV29" s="113"/>
      <c r="JOW29" s="113"/>
      <c r="JOX29" s="113"/>
      <c r="JOY29" s="113"/>
      <c r="JOZ29" s="113"/>
      <c r="JPA29" s="113"/>
      <c r="JPB29" s="113"/>
      <c r="JPC29" s="113"/>
      <c r="JPD29" s="113"/>
      <c r="JPE29" s="113"/>
      <c r="JPF29" s="113"/>
      <c r="JPG29" s="113"/>
      <c r="JPH29" s="113"/>
      <c r="JPI29" s="113"/>
      <c r="JPJ29" s="113"/>
      <c r="JPK29" s="113"/>
      <c r="JPL29" s="113"/>
      <c r="JPM29" s="113"/>
      <c r="JPN29" s="113"/>
      <c r="JPO29" s="113"/>
      <c r="JPP29" s="113"/>
      <c r="JPQ29" s="113"/>
      <c r="JPR29" s="113"/>
      <c r="JPS29" s="113"/>
      <c r="JPT29" s="113"/>
      <c r="JPU29" s="113"/>
      <c r="JPV29" s="113"/>
      <c r="JPW29" s="113"/>
      <c r="JPX29" s="113"/>
      <c r="JPY29" s="113"/>
      <c r="JPZ29" s="113"/>
      <c r="JQA29" s="113"/>
      <c r="JQB29" s="113"/>
      <c r="JQC29" s="113"/>
      <c r="JQD29" s="113"/>
      <c r="JQE29" s="113"/>
      <c r="JQF29" s="113"/>
      <c r="JQG29" s="113"/>
      <c r="JQH29" s="113"/>
      <c r="JQI29" s="113"/>
      <c r="JQJ29" s="113"/>
      <c r="JQK29" s="113"/>
      <c r="JQL29" s="113"/>
      <c r="JQM29" s="113"/>
      <c r="JQN29" s="113"/>
      <c r="JQO29" s="113"/>
      <c r="JQP29" s="113"/>
      <c r="JQQ29" s="113"/>
      <c r="JQR29" s="113"/>
      <c r="JQS29" s="113"/>
      <c r="JQT29" s="113"/>
      <c r="JQU29" s="113"/>
      <c r="JQV29" s="113"/>
      <c r="JQW29" s="113"/>
      <c r="JQX29" s="113"/>
      <c r="JQY29" s="113"/>
      <c r="JQZ29" s="113"/>
      <c r="JRA29" s="113"/>
      <c r="JRB29" s="113"/>
      <c r="JRC29" s="113"/>
      <c r="JRD29" s="113"/>
      <c r="JRE29" s="113"/>
      <c r="JRF29" s="113"/>
      <c r="JRG29" s="113"/>
      <c r="JRH29" s="113"/>
      <c r="JRI29" s="113"/>
      <c r="JRJ29" s="113"/>
      <c r="JRK29" s="113"/>
      <c r="JRL29" s="113"/>
      <c r="JRM29" s="113"/>
      <c r="JRN29" s="113"/>
      <c r="JRO29" s="113"/>
      <c r="JRP29" s="113"/>
      <c r="JRQ29" s="113"/>
      <c r="JRR29" s="113"/>
      <c r="JRS29" s="113"/>
      <c r="JRT29" s="113"/>
      <c r="JRU29" s="113"/>
      <c r="JRV29" s="113"/>
      <c r="JRW29" s="113"/>
      <c r="JRX29" s="113"/>
      <c r="JRY29" s="113"/>
      <c r="JRZ29" s="113"/>
      <c r="JSA29" s="113"/>
      <c r="JSB29" s="113"/>
      <c r="JSC29" s="113"/>
      <c r="JSD29" s="113"/>
      <c r="JSE29" s="113"/>
      <c r="JSF29" s="113"/>
      <c r="JSG29" s="113"/>
      <c r="JSH29" s="113"/>
      <c r="JSI29" s="113"/>
      <c r="JSJ29" s="113"/>
      <c r="JSK29" s="113"/>
      <c r="JSL29" s="113"/>
      <c r="JSM29" s="113"/>
      <c r="JSN29" s="113"/>
      <c r="JSO29" s="113"/>
      <c r="JSP29" s="113"/>
      <c r="JSQ29" s="113"/>
      <c r="JSR29" s="113"/>
      <c r="JSS29" s="113"/>
      <c r="JST29" s="113"/>
      <c r="JSU29" s="113"/>
      <c r="JSV29" s="113"/>
      <c r="JSW29" s="113"/>
      <c r="JSX29" s="113"/>
      <c r="JSY29" s="113"/>
      <c r="JSZ29" s="113"/>
      <c r="JTA29" s="113"/>
      <c r="JTB29" s="113"/>
      <c r="JTC29" s="113"/>
      <c r="JTD29" s="113"/>
      <c r="JTE29" s="113"/>
      <c r="JTF29" s="113"/>
      <c r="JTG29" s="113"/>
      <c r="JTH29" s="113"/>
      <c r="JTI29" s="113"/>
      <c r="JTJ29" s="113"/>
      <c r="JTK29" s="113"/>
      <c r="JTL29" s="113"/>
      <c r="JTM29" s="113"/>
      <c r="JTN29" s="113"/>
      <c r="JTO29" s="113"/>
      <c r="JTP29" s="113"/>
      <c r="JTQ29" s="113"/>
      <c r="JTR29" s="113"/>
      <c r="JTS29" s="113"/>
      <c r="JTT29" s="113"/>
      <c r="JTU29" s="113"/>
      <c r="JTV29" s="113"/>
      <c r="JTW29" s="113"/>
      <c r="JTX29" s="113"/>
      <c r="JTY29" s="113"/>
      <c r="JTZ29" s="113"/>
      <c r="JUA29" s="113"/>
      <c r="JUB29" s="113"/>
      <c r="JUC29" s="113"/>
      <c r="JUD29" s="113"/>
      <c r="JUE29" s="113"/>
      <c r="JUF29" s="113"/>
      <c r="JUG29" s="113"/>
      <c r="JUH29" s="113"/>
      <c r="JUI29" s="113"/>
      <c r="JUJ29" s="113"/>
      <c r="JUK29" s="113"/>
      <c r="JUL29" s="113"/>
      <c r="JUM29" s="113"/>
      <c r="JUN29" s="113"/>
      <c r="JUO29" s="113"/>
      <c r="JUP29" s="113"/>
      <c r="JUQ29" s="113"/>
      <c r="JUR29" s="113"/>
      <c r="JUS29" s="113"/>
      <c r="JUT29" s="113"/>
      <c r="JUU29" s="113"/>
      <c r="JUV29" s="113"/>
      <c r="JUW29" s="113"/>
      <c r="JUX29" s="113"/>
      <c r="JUY29" s="113"/>
      <c r="JUZ29" s="113"/>
      <c r="JVA29" s="113"/>
      <c r="JVB29" s="113"/>
      <c r="JVC29" s="113"/>
      <c r="JVD29" s="113"/>
      <c r="JVE29" s="113"/>
      <c r="JVF29" s="113"/>
      <c r="JVG29" s="113"/>
      <c r="JVH29" s="113"/>
      <c r="JVI29" s="113"/>
      <c r="JVJ29" s="113"/>
      <c r="JVK29" s="113"/>
      <c r="JVL29" s="113"/>
      <c r="JVM29" s="113"/>
      <c r="JVN29" s="113"/>
      <c r="JVO29" s="113"/>
      <c r="JVP29" s="113"/>
      <c r="JVQ29" s="113"/>
      <c r="JVR29" s="113"/>
      <c r="JVS29" s="113"/>
      <c r="JVT29" s="113"/>
      <c r="JVU29" s="113"/>
      <c r="JVV29" s="113"/>
      <c r="JVW29" s="113"/>
      <c r="JVX29" s="113"/>
      <c r="JVY29" s="113"/>
      <c r="JVZ29" s="113"/>
      <c r="JWA29" s="113"/>
      <c r="JWB29" s="113"/>
      <c r="JWC29" s="113"/>
      <c r="JWD29" s="113"/>
      <c r="JWE29" s="113"/>
      <c r="JWF29" s="113"/>
      <c r="JWG29" s="113"/>
      <c r="JWH29" s="113"/>
      <c r="JWI29" s="113"/>
      <c r="JWJ29" s="113"/>
      <c r="JWK29" s="113"/>
      <c r="JWL29" s="113"/>
      <c r="JWM29" s="113"/>
      <c r="JWN29" s="113"/>
      <c r="JWO29" s="113"/>
      <c r="JWP29" s="113"/>
      <c r="JWQ29" s="113"/>
      <c r="JWR29" s="113"/>
      <c r="JWS29" s="113"/>
      <c r="JWT29" s="113"/>
      <c r="JWU29" s="113"/>
      <c r="JWV29" s="113"/>
      <c r="JWW29" s="113"/>
      <c r="JWX29" s="113"/>
      <c r="JWY29" s="113"/>
      <c r="JWZ29" s="113"/>
      <c r="JXA29" s="113"/>
      <c r="JXB29" s="113"/>
      <c r="JXC29" s="113"/>
      <c r="JXD29" s="113"/>
      <c r="JXE29" s="113"/>
      <c r="JXF29" s="113"/>
      <c r="JXG29" s="113"/>
      <c r="JXH29" s="113"/>
      <c r="JXI29" s="113"/>
      <c r="JXJ29" s="113"/>
      <c r="JXK29" s="113"/>
      <c r="JXL29" s="113"/>
      <c r="JXM29" s="113"/>
      <c r="JXN29" s="113"/>
      <c r="JXO29" s="113"/>
      <c r="JXP29" s="113"/>
      <c r="JXQ29" s="113"/>
      <c r="JXR29" s="113"/>
      <c r="JXS29" s="113"/>
      <c r="JXT29" s="113"/>
      <c r="JXU29" s="113"/>
      <c r="JXV29" s="113"/>
      <c r="JXW29" s="113"/>
      <c r="JXX29" s="113"/>
      <c r="JXY29" s="113"/>
      <c r="JXZ29" s="113"/>
      <c r="JYA29" s="113"/>
      <c r="JYB29" s="113"/>
      <c r="JYC29" s="113"/>
      <c r="JYD29" s="113"/>
      <c r="JYE29" s="113"/>
      <c r="JYF29" s="113"/>
      <c r="JYG29" s="113"/>
      <c r="JYH29" s="113"/>
      <c r="JYI29" s="113"/>
      <c r="JYJ29" s="113"/>
      <c r="JYK29" s="113"/>
      <c r="JYL29" s="113"/>
      <c r="JYM29" s="113"/>
      <c r="JYN29" s="113"/>
      <c r="JYO29" s="113"/>
      <c r="JYP29" s="113"/>
      <c r="JYQ29" s="113"/>
      <c r="JYR29" s="113"/>
      <c r="JYS29" s="113"/>
      <c r="JYT29" s="113"/>
      <c r="JYU29" s="113"/>
      <c r="JYV29" s="113"/>
      <c r="JYW29" s="113"/>
      <c r="JYX29" s="113"/>
      <c r="JYY29" s="113"/>
      <c r="JYZ29" s="113"/>
      <c r="JZA29" s="113"/>
      <c r="JZB29" s="113"/>
      <c r="JZC29" s="113"/>
      <c r="JZD29" s="113"/>
      <c r="JZE29" s="113"/>
      <c r="JZF29" s="113"/>
      <c r="JZG29" s="113"/>
      <c r="JZH29" s="113"/>
      <c r="JZI29" s="113"/>
      <c r="JZJ29" s="113"/>
      <c r="JZK29" s="113"/>
      <c r="JZL29" s="113"/>
      <c r="JZM29" s="113"/>
      <c r="JZN29" s="113"/>
      <c r="JZO29" s="113"/>
      <c r="JZP29" s="113"/>
      <c r="JZQ29" s="113"/>
      <c r="JZR29" s="113"/>
      <c r="JZS29" s="113"/>
      <c r="JZT29" s="113"/>
      <c r="JZU29" s="113"/>
      <c r="JZV29" s="113"/>
      <c r="JZW29" s="113"/>
      <c r="JZX29" s="113"/>
      <c r="JZY29" s="113"/>
      <c r="JZZ29" s="113"/>
      <c r="KAA29" s="113"/>
      <c r="KAB29" s="113"/>
      <c r="KAC29" s="113"/>
      <c r="KAD29" s="113"/>
      <c r="KAE29" s="113"/>
      <c r="KAF29" s="113"/>
      <c r="KAG29" s="113"/>
      <c r="KAH29" s="113"/>
      <c r="KAI29" s="113"/>
      <c r="KAJ29" s="113"/>
      <c r="KAK29" s="113"/>
      <c r="KAL29" s="113"/>
      <c r="KAM29" s="113"/>
      <c r="KAN29" s="113"/>
      <c r="KAO29" s="113"/>
      <c r="KAP29" s="113"/>
      <c r="KAQ29" s="113"/>
      <c r="KAR29" s="113"/>
      <c r="KAS29" s="113"/>
      <c r="KAT29" s="113"/>
      <c r="KAU29" s="113"/>
      <c r="KAV29" s="113"/>
      <c r="KAW29" s="113"/>
      <c r="KAX29" s="113"/>
      <c r="KAY29" s="113"/>
      <c r="KAZ29" s="113"/>
      <c r="KBA29" s="113"/>
      <c r="KBB29" s="113"/>
      <c r="KBC29" s="113"/>
      <c r="KBD29" s="113"/>
      <c r="KBE29" s="113"/>
      <c r="KBF29" s="113"/>
      <c r="KBG29" s="113"/>
      <c r="KBH29" s="113"/>
      <c r="KBI29" s="113"/>
      <c r="KBJ29" s="113"/>
      <c r="KBK29" s="113"/>
      <c r="KBL29" s="113"/>
      <c r="KBM29" s="113"/>
      <c r="KBN29" s="113"/>
      <c r="KBO29" s="113"/>
      <c r="KBP29" s="113"/>
      <c r="KBQ29" s="113"/>
      <c r="KBR29" s="113"/>
      <c r="KBS29" s="113"/>
      <c r="KBT29" s="113"/>
      <c r="KBU29" s="113"/>
      <c r="KBV29" s="113"/>
      <c r="KBW29" s="113"/>
      <c r="KBX29" s="113"/>
      <c r="KBY29" s="113"/>
      <c r="KBZ29" s="113"/>
      <c r="KCA29" s="113"/>
      <c r="KCB29" s="113"/>
      <c r="KCC29" s="113"/>
      <c r="KCD29" s="113"/>
      <c r="KCE29" s="113"/>
      <c r="KCF29" s="113"/>
      <c r="KCG29" s="113"/>
      <c r="KCH29" s="113"/>
      <c r="KCI29" s="113"/>
      <c r="KCJ29" s="113"/>
      <c r="KCK29" s="113"/>
      <c r="KCL29" s="113"/>
      <c r="KCM29" s="113"/>
      <c r="KCN29" s="113"/>
      <c r="KCO29" s="113"/>
      <c r="KCP29" s="113"/>
      <c r="KCQ29" s="113"/>
      <c r="KCR29" s="113"/>
      <c r="KCS29" s="113"/>
      <c r="KCT29" s="113"/>
      <c r="KCU29" s="113"/>
      <c r="KCV29" s="113"/>
      <c r="KCW29" s="113"/>
      <c r="KCX29" s="113"/>
      <c r="KCY29" s="113"/>
      <c r="KCZ29" s="113"/>
      <c r="KDA29" s="113"/>
      <c r="KDB29" s="113"/>
      <c r="KDC29" s="113"/>
      <c r="KDD29" s="113"/>
      <c r="KDE29" s="113"/>
      <c r="KDF29" s="113"/>
      <c r="KDG29" s="113"/>
      <c r="KDH29" s="113"/>
      <c r="KDI29" s="113"/>
      <c r="KDJ29" s="113"/>
      <c r="KDK29" s="113"/>
      <c r="KDL29" s="113"/>
      <c r="KDM29" s="113"/>
      <c r="KDN29" s="113"/>
      <c r="KDO29" s="113"/>
      <c r="KDP29" s="113"/>
      <c r="KDQ29" s="113"/>
      <c r="KDR29" s="113"/>
      <c r="KDS29" s="113"/>
      <c r="KDT29" s="113"/>
      <c r="KDU29" s="113"/>
      <c r="KDV29" s="113"/>
      <c r="KDW29" s="113"/>
      <c r="KDX29" s="113"/>
      <c r="KDY29" s="113"/>
      <c r="KDZ29" s="113"/>
      <c r="KEA29" s="113"/>
      <c r="KEB29" s="113"/>
      <c r="KEC29" s="113"/>
      <c r="KED29" s="113"/>
      <c r="KEE29" s="113"/>
      <c r="KEF29" s="113"/>
      <c r="KEG29" s="113"/>
      <c r="KEH29" s="113"/>
      <c r="KEI29" s="113"/>
      <c r="KEJ29" s="113"/>
      <c r="KEK29" s="113"/>
      <c r="KEL29" s="113"/>
      <c r="KEM29" s="113"/>
      <c r="KEN29" s="113"/>
      <c r="KEO29" s="113"/>
      <c r="KEP29" s="113"/>
      <c r="KEQ29" s="113"/>
      <c r="KER29" s="113"/>
      <c r="KES29" s="113"/>
      <c r="KET29" s="113"/>
      <c r="KEU29" s="113"/>
      <c r="KEV29" s="113"/>
      <c r="KEW29" s="113"/>
      <c r="KEX29" s="113"/>
      <c r="KEY29" s="113"/>
      <c r="KEZ29" s="113"/>
      <c r="KFA29" s="113"/>
      <c r="KFB29" s="113"/>
      <c r="KFC29" s="113"/>
      <c r="KFD29" s="113"/>
      <c r="KFE29" s="113"/>
      <c r="KFF29" s="113"/>
      <c r="KFG29" s="113"/>
      <c r="KFH29" s="113"/>
      <c r="KFI29" s="113"/>
      <c r="KFJ29" s="113"/>
      <c r="KFK29" s="113"/>
      <c r="KFL29" s="113"/>
      <c r="KFM29" s="113"/>
      <c r="KFN29" s="113"/>
      <c r="KFO29" s="113"/>
      <c r="KFP29" s="113"/>
      <c r="KFQ29" s="113"/>
      <c r="KFR29" s="113"/>
      <c r="KFS29" s="113"/>
      <c r="KFT29" s="113"/>
      <c r="KFU29" s="113"/>
      <c r="KFV29" s="113"/>
      <c r="KFW29" s="113"/>
      <c r="KFX29" s="113"/>
      <c r="KFY29" s="113"/>
      <c r="KFZ29" s="113"/>
      <c r="KGA29" s="113"/>
      <c r="KGB29" s="113"/>
      <c r="KGC29" s="113"/>
      <c r="KGD29" s="113"/>
      <c r="KGE29" s="113"/>
      <c r="KGF29" s="113"/>
      <c r="KGG29" s="113"/>
      <c r="KGH29" s="113"/>
      <c r="KGI29" s="113"/>
      <c r="KGJ29" s="113"/>
      <c r="KGK29" s="113"/>
      <c r="KGL29" s="113"/>
      <c r="KGM29" s="113"/>
      <c r="KGN29" s="113"/>
      <c r="KGO29" s="113"/>
      <c r="KGP29" s="113"/>
      <c r="KGQ29" s="113"/>
      <c r="KGR29" s="113"/>
      <c r="KGS29" s="113"/>
      <c r="KGT29" s="113"/>
      <c r="KGU29" s="113"/>
      <c r="KGV29" s="113"/>
      <c r="KGW29" s="113"/>
      <c r="KGX29" s="113"/>
      <c r="KGY29" s="113"/>
      <c r="KGZ29" s="113"/>
      <c r="KHA29" s="113"/>
      <c r="KHB29" s="113"/>
      <c r="KHC29" s="113"/>
      <c r="KHD29" s="113"/>
      <c r="KHE29" s="113"/>
      <c r="KHF29" s="113"/>
      <c r="KHG29" s="113"/>
      <c r="KHH29" s="113"/>
      <c r="KHI29" s="113"/>
      <c r="KHJ29" s="113"/>
      <c r="KHK29" s="113"/>
      <c r="KHL29" s="113"/>
      <c r="KHM29" s="113"/>
      <c r="KHN29" s="113"/>
      <c r="KHO29" s="113"/>
      <c r="KHP29" s="113"/>
      <c r="KHQ29" s="113"/>
      <c r="KHR29" s="113"/>
      <c r="KHS29" s="113"/>
      <c r="KHT29" s="113"/>
      <c r="KHU29" s="113"/>
      <c r="KHV29" s="113"/>
      <c r="KHW29" s="113"/>
      <c r="KHX29" s="113"/>
      <c r="KHY29" s="113"/>
      <c r="KHZ29" s="113"/>
      <c r="KIA29" s="113"/>
      <c r="KIB29" s="113"/>
      <c r="KIC29" s="113"/>
      <c r="KID29" s="113"/>
      <c r="KIE29" s="113"/>
      <c r="KIF29" s="113"/>
      <c r="KIG29" s="113"/>
      <c r="KIH29" s="113"/>
      <c r="KII29" s="113"/>
      <c r="KIJ29" s="113"/>
      <c r="KIK29" s="113"/>
      <c r="KIL29" s="113"/>
      <c r="KIM29" s="113"/>
      <c r="KIN29" s="113"/>
      <c r="KIO29" s="113"/>
      <c r="KIP29" s="113"/>
      <c r="KIQ29" s="113"/>
      <c r="KIR29" s="113"/>
      <c r="KIS29" s="113"/>
      <c r="KIT29" s="113"/>
      <c r="KIU29" s="113"/>
      <c r="KIV29" s="113"/>
      <c r="KIW29" s="113"/>
      <c r="KIX29" s="113"/>
      <c r="KIY29" s="113"/>
      <c r="KIZ29" s="113"/>
      <c r="KJA29" s="113"/>
      <c r="KJB29" s="113"/>
      <c r="KJC29" s="113"/>
      <c r="KJD29" s="113"/>
      <c r="KJE29" s="113"/>
      <c r="KJF29" s="113"/>
      <c r="KJG29" s="113"/>
      <c r="KJH29" s="113"/>
      <c r="KJI29" s="113"/>
      <c r="KJJ29" s="113"/>
      <c r="KJK29" s="113"/>
      <c r="KJL29" s="113"/>
      <c r="KJM29" s="113"/>
      <c r="KJN29" s="113"/>
      <c r="KJO29" s="113"/>
      <c r="KJP29" s="113"/>
      <c r="KJQ29" s="113"/>
      <c r="KJR29" s="113"/>
      <c r="KJS29" s="113"/>
      <c r="KJT29" s="113"/>
      <c r="KJU29" s="113"/>
      <c r="KJV29" s="113"/>
      <c r="KJW29" s="113"/>
      <c r="KJX29" s="113"/>
      <c r="KJY29" s="113"/>
      <c r="KJZ29" s="113"/>
      <c r="KKA29" s="113"/>
      <c r="KKB29" s="113"/>
      <c r="KKC29" s="113"/>
      <c r="KKD29" s="113"/>
      <c r="KKE29" s="113"/>
      <c r="KKF29" s="113"/>
      <c r="KKG29" s="113"/>
      <c r="KKH29" s="113"/>
      <c r="KKI29" s="113"/>
      <c r="KKJ29" s="113"/>
      <c r="KKK29" s="113"/>
      <c r="KKL29" s="113"/>
      <c r="KKM29" s="113"/>
      <c r="KKN29" s="113"/>
      <c r="KKO29" s="113"/>
      <c r="KKP29" s="113"/>
      <c r="KKQ29" s="113"/>
      <c r="KKR29" s="113"/>
      <c r="KKS29" s="113"/>
      <c r="KKT29" s="113"/>
      <c r="KKU29" s="113"/>
      <c r="KKV29" s="113"/>
      <c r="KKW29" s="113"/>
      <c r="KKX29" s="113"/>
      <c r="KKY29" s="113"/>
      <c r="KKZ29" s="113"/>
      <c r="KLA29" s="113"/>
      <c r="KLB29" s="113"/>
      <c r="KLC29" s="113"/>
      <c r="KLD29" s="113"/>
      <c r="KLE29" s="113"/>
      <c r="KLF29" s="113"/>
      <c r="KLG29" s="113"/>
      <c r="KLH29" s="113"/>
      <c r="KLI29" s="113"/>
      <c r="KLJ29" s="113"/>
      <c r="KLK29" s="113"/>
      <c r="KLL29" s="113"/>
      <c r="KLM29" s="113"/>
      <c r="KLN29" s="113"/>
      <c r="KLO29" s="113"/>
      <c r="KLP29" s="113"/>
      <c r="KLQ29" s="113"/>
      <c r="KLR29" s="113"/>
      <c r="KLS29" s="113"/>
      <c r="KLT29" s="113"/>
      <c r="KLU29" s="113"/>
      <c r="KLV29" s="113"/>
      <c r="KLW29" s="113"/>
      <c r="KLX29" s="113"/>
      <c r="KLY29" s="113"/>
      <c r="KLZ29" s="113"/>
      <c r="KMA29" s="113"/>
      <c r="KMB29" s="113"/>
      <c r="KMC29" s="113"/>
      <c r="KMD29" s="113"/>
      <c r="KME29" s="113"/>
      <c r="KMF29" s="113"/>
      <c r="KMG29" s="113"/>
      <c r="KMH29" s="113"/>
      <c r="KMI29" s="113"/>
      <c r="KMJ29" s="113"/>
      <c r="KMK29" s="113"/>
      <c r="KML29" s="113"/>
      <c r="KMM29" s="113"/>
      <c r="KMN29" s="113"/>
      <c r="KMO29" s="113"/>
      <c r="KMP29" s="113"/>
      <c r="KMQ29" s="113"/>
      <c r="KMR29" s="113"/>
      <c r="KMS29" s="113"/>
      <c r="KMT29" s="113"/>
      <c r="KMU29" s="113"/>
      <c r="KMV29" s="113"/>
      <c r="KMW29" s="113"/>
      <c r="KMX29" s="113"/>
      <c r="KMY29" s="113"/>
      <c r="KMZ29" s="113"/>
      <c r="KNA29" s="113"/>
      <c r="KNB29" s="113"/>
      <c r="KNC29" s="113"/>
      <c r="KND29" s="113"/>
      <c r="KNE29" s="113"/>
      <c r="KNF29" s="113"/>
      <c r="KNG29" s="113"/>
      <c r="KNH29" s="113"/>
      <c r="KNI29" s="113"/>
      <c r="KNJ29" s="113"/>
      <c r="KNK29" s="113"/>
      <c r="KNL29" s="113"/>
      <c r="KNM29" s="113"/>
      <c r="KNN29" s="113"/>
      <c r="KNO29" s="113"/>
      <c r="KNP29" s="113"/>
      <c r="KNQ29" s="113"/>
      <c r="KNR29" s="113"/>
      <c r="KNS29" s="113"/>
      <c r="KNT29" s="113"/>
      <c r="KNU29" s="113"/>
      <c r="KNV29" s="113"/>
      <c r="KNW29" s="113"/>
      <c r="KNX29" s="113"/>
      <c r="KNY29" s="113"/>
      <c r="KNZ29" s="113"/>
      <c r="KOA29" s="113"/>
      <c r="KOB29" s="113"/>
      <c r="KOC29" s="113"/>
      <c r="KOD29" s="113"/>
      <c r="KOE29" s="113"/>
      <c r="KOF29" s="113"/>
      <c r="KOG29" s="113"/>
      <c r="KOH29" s="113"/>
      <c r="KOI29" s="113"/>
      <c r="KOJ29" s="113"/>
      <c r="KOK29" s="113"/>
      <c r="KOL29" s="113"/>
      <c r="KOM29" s="113"/>
      <c r="KON29" s="113"/>
      <c r="KOO29" s="113"/>
      <c r="KOP29" s="113"/>
      <c r="KOQ29" s="113"/>
      <c r="KOR29" s="113"/>
      <c r="KOS29" s="113"/>
      <c r="KOT29" s="113"/>
      <c r="KOU29" s="113"/>
      <c r="KOV29" s="113"/>
      <c r="KOW29" s="113"/>
      <c r="KOX29" s="113"/>
      <c r="KOY29" s="113"/>
      <c r="KOZ29" s="113"/>
      <c r="KPA29" s="113"/>
      <c r="KPB29" s="113"/>
      <c r="KPC29" s="113"/>
      <c r="KPD29" s="113"/>
      <c r="KPE29" s="113"/>
      <c r="KPF29" s="113"/>
      <c r="KPG29" s="113"/>
      <c r="KPH29" s="113"/>
      <c r="KPI29" s="113"/>
      <c r="KPJ29" s="113"/>
      <c r="KPK29" s="113"/>
      <c r="KPL29" s="113"/>
      <c r="KPM29" s="113"/>
      <c r="KPN29" s="113"/>
      <c r="KPO29" s="113"/>
      <c r="KPP29" s="113"/>
      <c r="KPQ29" s="113"/>
      <c r="KPR29" s="113"/>
      <c r="KPS29" s="113"/>
      <c r="KPT29" s="113"/>
      <c r="KPU29" s="113"/>
      <c r="KPV29" s="113"/>
      <c r="KPW29" s="113"/>
      <c r="KPX29" s="113"/>
      <c r="KPY29" s="113"/>
      <c r="KPZ29" s="113"/>
      <c r="KQA29" s="113"/>
      <c r="KQB29" s="113"/>
      <c r="KQC29" s="113"/>
      <c r="KQD29" s="113"/>
      <c r="KQE29" s="113"/>
      <c r="KQF29" s="113"/>
      <c r="KQG29" s="113"/>
      <c r="KQH29" s="113"/>
      <c r="KQI29" s="113"/>
      <c r="KQJ29" s="113"/>
      <c r="KQK29" s="113"/>
      <c r="KQL29" s="113"/>
      <c r="KQM29" s="113"/>
      <c r="KQN29" s="113"/>
      <c r="KQO29" s="113"/>
      <c r="KQP29" s="113"/>
      <c r="KQQ29" s="113"/>
      <c r="KQR29" s="113"/>
      <c r="KQS29" s="113"/>
      <c r="KQT29" s="113"/>
      <c r="KQU29" s="113"/>
      <c r="KQV29" s="113"/>
      <c r="KQW29" s="113"/>
      <c r="KQX29" s="113"/>
      <c r="KQY29" s="113"/>
      <c r="KQZ29" s="113"/>
      <c r="KRA29" s="113"/>
      <c r="KRB29" s="113"/>
      <c r="KRC29" s="113"/>
      <c r="KRD29" s="113"/>
      <c r="KRE29" s="113"/>
      <c r="KRF29" s="113"/>
      <c r="KRG29" s="113"/>
      <c r="KRH29" s="113"/>
      <c r="KRI29" s="113"/>
      <c r="KRJ29" s="113"/>
      <c r="KRK29" s="113"/>
      <c r="KRL29" s="113"/>
      <c r="KRM29" s="113"/>
      <c r="KRN29" s="113"/>
      <c r="KRO29" s="113"/>
      <c r="KRP29" s="113"/>
      <c r="KRQ29" s="113"/>
      <c r="KRR29" s="113"/>
      <c r="KRS29" s="113"/>
      <c r="KRT29" s="113"/>
      <c r="KRU29" s="113"/>
      <c r="KRV29" s="113"/>
      <c r="KRW29" s="113"/>
      <c r="KRX29" s="113"/>
      <c r="KRY29" s="113"/>
      <c r="KRZ29" s="113"/>
      <c r="KSA29" s="113"/>
      <c r="KSB29" s="113"/>
      <c r="KSC29" s="113"/>
      <c r="KSD29" s="113"/>
      <c r="KSE29" s="113"/>
      <c r="KSF29" s="113"/>
      <c r="KSG29" s="113"/>
      <c r="KSH29" s="113"/>
      <c r="KSI29" s="113"/>
      <c r="KSJ29" s="113"/>
      <c r="KSK29" s="113"/>
      <c r="KSL29" s="113"/>
      <c r="KSM29" s="113"/>
      <c r="KSN29" s="113"/>
      <c r="KSO29" s="113"/>
      <c r="KSP29" s="113"/>
      <c r="KSQ29" s="113"/>
      <c r="KSR29" s="113"/>
      <c r="KSS29" s="113"/>
      <c r="KST29" s="113"/>
      <c r="KSU29" s="113"/>
      <c r="KSV29" s="113"/>
      <c r="KSW29" s="113"/>
      <c r="KSX29" s="113"/>
      <c r="KSY29" s="113"/>
      <c r="KSZ29" s="113"/>
      <c r="KTA29" s="113"/>
      <c r="KTB29" s="113"/>
      <c r="KTC29" s="113"/>
      <c r="KTD29" s="113"/>
      <c r="KTE29" s="113"/>
      <c r="KTF29" s="113"/>
      <c r="KTG29" s="113"/>
      <c r="KTH29" s="113"/>
      <c r="KTI29" s="113"/>
      <c r="KTJ29" s="113"/>
      <c r="KTK29" s="113"/>
      <c r="KTL29" s="113"/>
      <c r="KTM29" s="113"/>
      <c r="KTN29" s="113"/>
      <c r="KTO29" s="113"/>
      <c r="KTP29" s="113"/>
      <c r="KTQ29" s="113"/>
      <c r="KTR29" s="113"/>
      <c r="KTS29" s="113"/>
      <c r="KTT29" s="113"/>
      <c r="KTU29" s="113"/>
      <c r="KTV29" s="113"/>
      <c r="KTW29" s="113"/>
      <c r="KTX29" s="113"/>
      <c r="KTY29" s="113"/>
      <c r="KTZ29" s="113"/>
      <c r="KUA29" s="113"/>
      <c r="KUB29" s="113"/>
      <c r="KUC29" s="113"/>
      <c r="KUD29" s="113"/>
      <c r="KUE29" s="113"/>
      <c r="KUF29" s="113"/>
      <c r="KUG29" s="113"/>
      <c r="KUH29" s="113"/>
      <c r="KUI29" s="113"/>
      <c r="KUJ29" s="113"/>
      <c r="KUK29" s="113"/>
      <c r="KUL29" s="113"/>
      <c r="KUM29" s="113"/>
      <c r="KUN29" s="113"/>
      <c r="KUO29" s="113"/>
      <c r="KUP29" s="113"/>
      <c r="KUQ29" s="113"/>
      <c r="KUR29" s="113"/>
      <c r="KUS29" s="113"/>
      <c r="KUT29" s="113"/>
      <c r="KUU29" s="113"/>
      <c r="KUV29" s="113"/>
      <c r="KUW29" s="113"/>
      <c r="KUX29" s="113"/>
      <c r="KUY29" s="113"/>
      <c r="KUZ29" s="113"/>
      <c r="KVA29" s="113"/>
      <c r="KVB29" s="113"/>
      <c r="KVC29" s="113"/>
      <c r="KVD29" s="113"/>
      <c r="KVE29" s="113"/>
      <c r="KVF29" s="113"/>
      <c r="KVG29" s="113"/>
      <c r="KVH29" s="113"/>
      <c r="KVI29" s="113"/>
      <c r="KVJ29" s="113"/>
      <c r="KVK29" s="113"/>
      <c r="KVL29" s="113"/>
      <c r="KVM29" s="113"/>
      <c r="KVN29" s="113"/>
      <c r="KVO29" s="113"/>
      <c r="KVP29" s="113"/>
      <c r="KVQ29" s="113"/>
      <c r="KVR29" s="113"/>
      <c r="KVS29" s="113"/>
      <c r="KVT29" s="113"/>
      <c r="KVU29" s="113"/>
      <c r="KVV29" s="113"/>
      <c r="KVW29" s="113"/>
      <c r="KVX29" s="113"/>
      <c r="KVY29" s="113"/>
      <c r="KVZ29" s="113"/>
      <c r="KWA29" s="113"/>
      <c r="KWB29" s="113"/>
      <c r="KWC29" s="113"/>
      <c r="KWD29" s="113"/>
      <c r="KWE29" s="113"/>
      <c r="KWF29" s="113"/>
      <c r="KWG29" s="113"/>
      <c r="KWH29" s="113"/>
      <c r="KWI29" s="113"/>
      <c r="KWJ29" s="113"/>
      <c r="KWK29" s="113"/>
      <c r="KWL29" s="113"/>
      <c r="KWM29" s="113"/>
      <c r="KWN29" s="113"/>
      <c r="KWO29" s="113"/>
      <c r="KWP29" s="113"/>
      <c r="KWQ29" s="113"/>
      <c r="KWR29" s="113"/>
      <c r="KWS29" s="113"/>
      <c r="KWT29" s="113"/>
      <c r="KWU29" s="113"/>
      <c r="KWV29" s="113"/>
      <c r="KWW29" s="113"/>
      <c r="KWX29" s="113"/>
      <c r="KWY29" s="113"/>
      <c r="KWZ29" s="113"/>
      <c r="KXA29" s="113"/>
      <c r="KXB29" s="113"/>
      <c r="KXC29" s="113"/>
      <c r="KXD29" s="113"/>
      <c r="KXE29" s="113"/>
      <c r="KXF29" s="113"/>
      <c r="KXG29" s="113"/>
      <c r="KXH29" s="113"/>
      <c r="KXI29" s="113"/>
      <c r="KXJ29" s="113"/>
      <c r="KXK29" s="113"/>
      <c r="KXL29" s="113"/>
      <c r="KXM29" s="113"/>
      <c r="KXN29" s="113"/>
      <c r="KXO29" s="113"/>
      <c r="KXP29" s="113"/>
      <c r="KXQ29" s="113"/>
      <c r="KXR29" s="113"/>
      <c r="KXS29" s="113"/>
      <c r="KXT29" s="113"/>
      <c r="KXU29" s="113"/>
      <c r="KXV29" s="113"/>
      <c r="KXW29" s="113"/>
      <c r="KXX29" s="113"/>
      <c r="KXY29" s="113"/>
      <c r="KXZ29" s="113"/>
      <c r="KYA29" s="113"/>
      <c r="KYB29" s="113"/>
      <c r="KYC29" s="113"/>
      <c r="KYD29" s="113"/>
      <c r="KYE29" s="113"/>
      <c r="KYF29" s="113"/>
      <c r="KYG29" s="113"/>
      <c r="KYH29" s="113"/>
      <c r="KYI29" s="113"/>
      <c r="KYJ29" s="113"/>
      <c r="KYK29" s="113"/>
      <c r="KYL29" s="113"/>
      <c r="KYM29" s="113"/>
      <c r="KYN29" s="113"/>
      <c r="KYO29" s="113"/>
      <c r="KYP29" s="113"/>
      <c r="KYQ29" s="113"/>
      <c r="KYR29" s="113"/>
      <c r="KYS29" s="113"/>
      <c r="KYT29" s="113"/>
      <c r="KYU29" s="113"/>
      <c r="KYV29" s="113"/>
      <c r="KYW29" s="113"/>
      <c r="KYX29" s="113"/>
      <c r="KYY29" s="113"/>
      <c r="KYZ29" s="113"/>
      <c r="KZA29" s="113"/>
      <c r="KZB29" s="113"/>
      <c r="KZC29" s="113"/>
      <c r="KZD29" s="113"/>
      <c r="KZE29" s="113"/>
      <c r="KZF29" s="113"/>
      <c r="KZG29" s="113"/>
      <c r="KZH29" s="113"/>
      <c r="KZI29" s="113"/>
      <c r="KZJ29" s="113"/>
      <c r="KZK29" s="113"/>
      <c r="KZL29" s="113"/>
      <c r="KZM29" s="113"/>
      <c r="KZN29" s="113"/>
      <c r="KZO29" s="113"/>
      <c r="KZP29" s="113"/>
      <c r="KZQ29" s="113"/>
      <c r="KZR29" s="113"/>
      <c r="KZS29" s="113"/>
      <c r="KZT29" s="113"/>
      <c r="KZU29" s="113"/>
      <c r="KZV29" s="113"/>
      <c r="KZW29" s="113"/>
      <c r="KZX29" s="113"/>
      <c r="KZY29" s="113"/>
      <c r="KZZ29" s="113"/>
      <c r="LAA29" s="113"/>
      <c r="LAB29" s="113"/>
      <c r="LAC29" s="113"/>
      <c r="LAD29" s="113"/>
      <c r="LAE29" s="113"/>
      <c r="LAF29" s="113"/>
      <c r="LAG29" s="113"/>
      <c r="LAH29" s="113"/>
      <c r="LAI29" s="113"/>
      <c r="LAJ29" s="113"/>
      <c r="LAK29" s="113"/>
      <c r="LAL29" s="113"/>
      <c r="LAM29" s="113"/>
      <c r="LAN29" s="113"/>
      <c r="LAO29" s="113"/>
      <c r="LAP29" s="113"/>
      <c r="LAQ29" s="113"/>
      <c r="LAR29" s="113"/>
      <c r="LAS29" s="113"/>
      <c r="LAT29" s="113"/>
      <c r="LAU29" s="113"/>
      <c r="LAV29" s="113"/>
      <c r="LAW29" s="113"/>
      <c r="LAX29" s="113"/>
      <c r="LAY29" s="113"/>
      <c r="LAZ29" s="113"/>
      <c r="LBA29" s="113"/>
      <c r="LBB29" s="113"/>
      <c r="LBC29" s="113"/>
      <c r="LBD29" s="113"/>
      <c r="LBE29" s="113"/>
      <c r="LBF29" s="113"/>
      <c r="LBG29" s="113"/>
      <c r="LBH29" s="113"/>
      <c r="LBI29" s="113"/>
      <c r="LBJ29" s="113"/>
      <c r="LBK29" s="113"/>
      <c r="LBL29" s="113"/>
      <c r="LBM29" s="113"/>
      <c r="LBN29" s="113"/>
      <c r="LBO29" s="113"/>
      <c r="LBP29" s="113"/>
      <c r="LBQ29" s="113"/>
      <c r="LBR29" s="113"/>
      <c r="LBS29" s="113"/>
      <c r="LBT29" s="113"/>
      <c r="LBU29" s="113"/>
      <c r="LBV29" s="113"/>
      <c r="LBW29" s="113"/>
      <c r="LBX29" s="113"/>
      <c r="LBY29" s="113"/>
      <c r="LBZ29" s="113"/>
      <c r="LCA29" s="113"/>
      <c r="LCB29" s="113"/>
      <c r="LCC29" s="113"/>
      <c r="LCD29" s="113"/>
      <c r="LCE29" s="113"/>
      <c r="LCF29" s="113"/>
      <c r="LCG29" s="113"/>
      <c r="LCH29" s="113"/>
      <c r="LCI29" s="113"/>
      <c r="LCJ29" s="113"/>
      <c r="LCK29" s="113"/>
      <c r="LCL29" s="113"/>
      <c r="LCM29" s="113"/>
      <c r="LCN29" s="113"/>
      <c r="LCO29" s="113"/>
      <c r="LCP29" s="113"/>
      <c r="LCQ29" s="113"/>
      <c r="LCR29" s="113"/>
      <c r="LCS29" s="113"/>
      <c r="LCT29" s="113"/>
      <c r="LCU29" s="113"/>
      <c r="LCV29" s="113"/>
      <c r="LCW29" s="113"/>
      <c r="LCX29" s="113"/>
      <c r="LCY29" s="113"/>
      <c r="LCZ29" s="113"/>
      <c r="LDA29" s="113"/>
      <c r="LDB29" s="113"/>
      <c r="LDC29" s="113"/>
      <c r="LDD29" s="113"/>
      <c r="LDE29" s="113"/>
      <c r="LDF29" s="113"/>
      <c r="LDG29" s="113"/>
      <c r="LDH29" s="113"/>
      <c r="LDI29" s="113"/>
      <c r="LDJ29" s="113"/>
      <c r="LDK29" s="113"/>
      <c r="LDL29" s="113"/>
      <c r="LDM29" s="113"/>
      <c r="LDN29" s="113"/>
      <c r="LDO29" s="113"/>
      <c r="LDP29" s="113"/>
      <c r="LDQ29" s="113"/>
      <c r="LDR29" s="113"/>
      <c r="LDS29" s="113"/>
      <c r="LDT29" s="113"/>
      <c r="LDU29" s="113"/>
      <c r="LDV29" s="113"/>
      <c r="LDW29" s="113"/>
      <c r="LDX29" s="113"/>
      <c r="LDY29" s="113"/>
      <c r="LDZ29" s="113"/>
      <c r="LEA29" s="113"/>
      <c r="LEB29" s="113"/>
      <c r="LEC29" s="113"/>
      <c r="LED29" s="113"/>
      <c r="LEE29" s="113"/>
      <c r="LEF29" s="113"/>
      <c r="LEG29" s="113"/>
      <c r="LEH29" s="113"/>
      <c r="LEI29" s="113"/>
      <c r="LEJ29" s="113"/>
      <c r="LEK29" s="113"/>
      <c r="LEL29" s="113"/>
      <c r="LEM29" s="113"/>
      <c r="LEN29" s="113"/>
      <c r="LEO29" s="113"/>
      <c r="LEP29" s="113"/>
      <c r="LEQ29" s="113"/>
      <c r="LER29" s="113"/>
      <c r="LES29" s="113"/>
      <c r="LET29" s="113"/>
      <c r="LEU29" s="113"/>
      <c r="LEV29" s="113"/>
      <c r="LEW29" s="113"/>
      <c r="LEX29" s="113"/>
      <c r="LEY29" s="113"/>
      <c r="LEZ29" s="113"/>
      <c r="LFA29" s="113"/>
      <c r="LFB29" s="113"/>
      <c r="LFC29" s="113"/>
      <c r="LFD29" s="113"/>
      <c r="LFE29" s="113"/>
      <c r="LFF29" s="113"/>
      <c r="LFG29" s="113"/>
      <c r="LFH29" s="113"/>
      <c r="LFI29" s="113"/>
      <c r="LFJ29" s="113"/>
      <c r="LFK29" s="113"/>
      <c r="LFL29" s="113"/>
      <c r="LFM29" s="113"/>
      <c r="LFN29" s="113"/>
      <c r="LFO29" s="113"/>
      <c r="LFP29" s="113"/>
      <c r="LFQ29" s="113"/>
      <c r="LFR29" s="113"/>
      <c r="LFS29" s="113"/>
      <c r="LFT29" s="113"/>
      <c r="LFU29" s="113"/>
      <c r="LFV29" s="113"/>
      <c r="LFW29" s="113"/>
      <c r="LFX29" s="113"/>
      <c r="LFY29" s="113"/>
      <c r="LFZ29" s="113"/>
      <c r="LGA29" s="113"/>
      <c r="LGB29" s="113"/>
      <c r="LGC29" s="113"/>
      <c r="LGD29" s="113"/>
      <c r="LGE29" s="113"/>
      <c r="LGF29" s="113"/>
      <c r="LGG29" s="113"/>
      <c r="LGH29" s="113"/>
      <c r="LGI29" s="113"/>
      <c r="LGJ29" s="113"/>
      <c r="LGK29" s="113"/>
      <c r="LGL29" s="113"/>
      <c r="LGM29" s="113"/>
      <c r="LGN29" s="113"/>
      <c r="LGO29" s="113"/>
      <c r="LGP29" s="113"/>
      <c r="LGQ29" s="113"/>
      <c r="LGR29" s="113"/>
      <c r="LGS29" s="113"/>
      <c r="LGT29" s="113"/>
      <c r="LGU29" s="113"/>
      <c r="LGV29" s="113"/>
      <c r="LGW29" s="113"/>
      <c r="LGX29" s="113"/>
      <c r="LGY29" s="113"/>
      <c r="LGZ29" s="113"/>
      <c r="LHA29" s="113"/>
      <c r="LHB29" s="113"/>
      <c r="LHC29" s="113"/>
      <c r="LHD29" s="113"/>
      <c r="LHE29" s="113"/>
      <c r="LHF29" s="113"/>
      <c r="LHG29" s="113"/>
      <c r="LHH29" s="113"/>
      <c r="LHI29" s="113"/>
      <c r="LHJ29" s="113"/>
      <c r="LHK29" s="113"/>
      <c r="LHL29" s="113"/>
      <c r="LHM29" s="113"/>
      <c r="LHN29" s="113"/>
      <c r="LHO29" s="113"/>
      <c r="LHP29" s="113"/>
      <c r="LHQ29" s="113"/>
      <c r="LHR29" s="113"/>
      <c r="LHS29" s="113"/>
      <c r="LHT29" s="113"/>
      <c r="LHU29" s="113"/>
      <c r="LHV29" s="113"/>
      <c r="LHW29" s="113"/>
      <c r="LHX29" s="113"/>
      <c r="LHY29" s="113"/>
      <c r="LHZ29" s="113"/>
      <c r="LIA29" s="113"/>
      <c r="LIB29" s="113"/>
      <c r="LIC29" s="113"/>
      <c r="LID29" s="113"/>
      <c r="LIE29" s="113"/>
      <c r="LIF29" s="113"/>
      <c r="LIG29" s="113"/>
      <c r="LIH29" s="113"/>
      <c r="LII29" s="113"/>
      <c r="LIJ29" s="113"/>
      <c r="LIK29" s="113"/>
      <c r="LIL29" s="113"/>
      <c r="LIM29" s="113"/>
      <c r="LIN29" s="113"/>
      <c r="LIO29" s="113"/>
      <c r="LIP29" s="113"/>
      <c r="LIQ29" s="113"/>
      <c r="LIR29" s="113"/>
      <c r="LIS29" s="113"/>
      <c r="LIT29" s="113"/>
      <c r="LIU29" s="113"/>
      <c r="LIV29" s="113"/>
      <c r="LIW29" s="113"/>
      <c r="LIX29" s="113"/>
      <c r="LIY29" s="113"/>
      <c r="LIZ29" s="113"/>
      <c r="LJA29" s="113"/>
      <c r="LJB29" s="113"/>
      <c r="LJC29" s="113"/>
      <c r="LJD29" s="113"/>
      <c r="LJE29" s="113"/>
      <c r="LJF29" s="113"/>
      <c r="LJG29" s="113"/>
      <c r="LJH29" s="113"/>
      <c r="LJI29" s="113"/>
      <c r="LJJ29" s="113"/>
      <c r="LJK29" s="113"/>
      <c r="LJL29" s="113"/>
      <c r="LJM29" s="113"/>
      <c r="LJN29" s="113"/>
      <c r="LJO29" s="113"/>
      <c r="LJP29" s="113"/>
      <c r="LJQ29" s="113"/>
      <c r="LJR29" s="113"/>
      <c r="LJS29" s="113"/>
      <c r="LJT29" s="113"/>
      <c r="LJU29" s="113"/>
      <c r="LJV29" s="113"/>
      <c r="LJW29" s="113"/>
      <c r="LJX29" s="113"/>
      <c r="LJY29" s="113"/>
      <c r="LJZ29" s="113"/>
      <c r="LKA29" s="113"/>
      <c r="LKB29" s="113"/>
      <c r="LKC29" s="113"/>
      <c r="LKD29" s="113"/>
      <c r="LKE29" s="113"/>
      <c r="LKF29" s="113"/>
      <c r="LKG29" s="113"/>
      <c r="LKH29" s="113"/>
      <c r="LKI29" s="113"/>
      <c r="LKJ29" s="113"/>
      <c r="LKK29" s="113"/>
      <c r="LKL29" s="113"/>
      <c r="LKM29" s="113"/>
      <c r="LKN29" s="113"/>
      <c r="LKO29" s="113"/>
      <c r="LKP29" s="113"/>
      <c r="LKQ29" s="113"/>
      <c r="LKR29" s="113"/>
      <c r="LKS29" s="113"/>
      <c r="LKT29" s="113"/>
      <c r="LKU29" s="113"/>
      <c r="LKV29" s="113"/>
      <c r="LKW29" s="113"/>
      <c r="LKX29" s="113"/>
      <c r="LKY29" s="113"/>
      <c r="LKZ29" s="113"/>
      <c r="LLA29" s="113"/>
      <c r="LLB29" s="113"/>
      <c r="LLC29" s="113"/>
      <c r="LLD29" s="113"/>
      <c r="LLE29" s="113"/>
      <c r="LLF29" s="113"/>
      <c r="LLG29" s="113"/>
      <c r="LLH29" s="113"/>
      <c r="LLI29" s="113"/>
      <c r="LLJ29" s="113"/>
      <c r="LLK29" s="113"/>
      <c r="LLL29" s="113"/>
      <c r="LLM29" s="113"/>
      <c r="LLN29" s="113"/>
      <c r="LLO29" s="113"/>
      <c r="LLP29" s="113"/>
      <c r="LLQ29" s="113"/>
      <c r="LLR29" s="113"/>
      <c r="LLS29" s="113"/>
      <c r="LLT29" s="113"/>
      <c r="LLU29" s="113"/>
      <c r="LLV29" s="113"/>
      <c r="LLW29" s="113"/>
      <c r="LLX29" s="113"/>
      <c r="LLY29" s="113"/>
      <c r="LLZ29" s="113"/>
      <c r="LMA29" s="113"/>
      <c r="LMB29" s="113"/>
      <c r="LMC29" s="113"/>
      <c r="LMD29" s="113"/>
      <c r="LME29" s="113"/>
      <c r="LMF29" s="113"/>
      <c r="LMG29" s="113"/>
      <c r="LMH29" s="113"/>
      <c r="LMI29" s="113"/>
      <c r="LMJ29" s="113"/>
      <c r="LMK29" s="113"/>
      <c r="LML29" s="113"/>
      <c r="LMM29" s="113"/>
      <c r="LMN29" s="113"/>
      <c r="LMO29" s="113"/>
      <c r="LMP29" s="113"/>
      <c r="LMQ29" s="113"/>
      <c r="LMR29" s="113"/>
      <c r="LMS29" s="113"/>
      <c r="LMT29" s="113"/>
      <c r="LMU29" s="113"/>
      <c r="LMV29" s="113"/>
      <c r="LMW29" s="113"/>
      <c r="LMX29" s="113"/>
      <c r="LMY29" s="113"/>
      <c r="LMZ29" s="113"/>
      <c r="LNA29" s="113"/>
      <c r="LNB29" s="113"/>
      <c r="LNC29" s="113"/>
      <c r="LND29" s="113"/>
      <c r="LNE29" s="113"/>
      <c r="LNF29" s="113"/>
      <c r="LNG29" s="113"/>
      <c r="LNH29" s="113"/>
      <c r="LNI29" s="113"/>
      <c r="LNJ29" s="113"/>
      <c r="LNK29" s="113"/>
      <c r="LNL29" s="113"/>
      <c r="LNM29" s="113"/>
      <c r="LNN29" s="113"/>
      <c r="LNO29" s="113"/>
      <c r="LNP29" s="113"/>
      <c r="LNQ29" s="113"/>
      <c r="LNR29" s="113"/>
      <c r="LNS29" s="113"/>
      <c r="LNT29" s="113"/>
      <c r="LNU29" s="113"/>
      <c r="LNV29" s="113"/>
      <c r="LNW29" s="113"/>
      <c r="LNX29" s="113"/>
      <c r="LNY29" s="113"/>
      <c r="LNZ29" s="113"/>
      <c r="LOA29" s="113"/>
      <c r="LOB29" s="113"/>
      <c r="LOC29" s="113"/>
      <c r="LOD29" s="113"/>
      <c r="LOE29" s="113"/>
      <c r="LOF29" s="113"/>
      <c r="LOG29" s="113"/>
      <c r="LOH29" s="113"/>
      <c r="LOI29" s="113"/>
      <c r="LOJ29" s="113"/>
      <c r="LOK29" s="113"/>
      <c r="LOL29" s="113"/>
      <c r="LOM29" s="113"/>
      <c r="LON29" s="113"/>
      <c r="LOO29" s="113"/>
      <c r="LOP29" s="113"/>
      <c r="LOQ29" s="113"/>
      <c r="LOR29" s="113"/>
      <c r="LOS29" s="113"/>
      <c r="LOT29" s="113"/>
      <c r="LOU29" s="113"/>
      <c r="LOV29" s="113"/>
      <c r="LOW29" s="113"/>
      <c r="LOX29" s="113"/>
      <c r="LOY29" s="113"/>
      <c r="LOZ29" s="113"/>
      <c r="LPA29" s="113"/>
      <c r="LPB29" s="113"/>
      <c r="LPC29" s="113"/>
      <c r="LPD29" s="113"/>
      <c r="LPE29" s="113"/>
      <c r="LPF29" s="113"/>
      <c r="LPG29" s="113"/>
      <c r="LPH29" s="113"/>
      <c r="LPI29" s="113"/>
      <c r="LPJ29" s="113"/>
      <c r="LPK29" s="113"/>
      <c r="LPL29" s="113"/>
      <c r="LPM29" s="113"/>
      <c r="LPN29" s="113"/>
      <c r="LPO29" s="113"/>
      <c r="LPP29" s="113"/>
      <c r="LPQ29" s="113"/>
      <c r="LPR29" s="113"/>
      <c r="LPS29" s="113"/>
      <c r="LPT29" s="113"/>
      <c r="LPU29" s="113"/>
      <c r="LPV29" s="113"/>
      <c r="LPW29" s="113"/>
      <c r="LPX29" s="113"/>
      <c r="LPY29" s="113"/>
      <c r="LPZ29" s="113"/>
      <c r="LQA29" s="113"/>
      <c r="LQB29" s="113"/>
      <c r="LQC29" s="113"/>
      <c r="LQD29" s="113"/>
      <c r="LQE29" s="113"/>
      <c r="LQF29" s="113"/>
      <c r="LQG29" s="113"/>
      <c r="LQH29" s="113"/>
      <c r="LQI29" s="113"/>
      <c r="LQJ29" s="113"/>
      <c r="LQK29" s="113"/>
      <c r="LQL29" s="113"/>
      <c r="LQM29" s="113"/>
      <c r="LQN29" s="113"/>
      <c r="LQO29" s="113"/>
      <c r="LQP29" s="113"/>
      <c r="LQQ29" s="113"/>
      <c r="LQR29" s="113"/>
      <c r="LQS29" s="113"/>
      <c r="LQT29" s="113"/>
      <c r="LQU29" s="113"/>
      <c r="LQV29" s="113"/>
      <c r="LQW29" s="113"/>
      <c r="LQX29" s="113"/>
      <c r="LQY29" s="113"/>
      <c r="LQZ29" s="113"/>
      <c r="LRA29" s="113"/>
      <c r="LRB29" s="113"/>
      <c r="LRC29" s="113"/>
      <c r="LRD29" s="113"/>
      <c r="LRE29" s="113"/>
      <c r="LRF29" s="113"/>
      <c r="LRG29" s="113"/>
      <c r="LRH29" s="113"/>
      <c r="LRI29" s="113"/>
      <c r="LRJ29" s="113"/>
      <c r="LRK29" s="113"/>
      <c r="LRL29" s="113"/>
      <c r="LRM29" s="113"/>
      <c r="LRN29" s="113"/>
      <c r="LRO29" s="113"/>
      <c r="LRP29" s="113"/>
      <c r="LRQ29" s="113"/>
      <c r="LRR29" s="113"/>
      <c r="LRS29" s="113"/>
      <c r="LRT29" s="113"/>
      <c r="LRU29" s="113"/>
      <c r="LRV29" s="113"/>
      <c r="LRW29" s="113"/>
      <c r="LRX29" s="113"/>
      <c r="LRY29" s="113"/>
      <c r="LRZ29" s="113"/>
      <c r="LSA29" s="113"/>
      <c r="LSB29" s="113"/>
      <c r="LSC29" s="113"/>
      <c r="LSD29" s="113"/>
      <c r="LSE29" s="113"/>
      <c r="LSF29" s="113"/>
      <c r="LSG29" s="113"/>
      <c r="LSH29" s="113"/>
      <c r="LSI29" s="113"/>
      <c r="LSJ29" s="113"/>
      <c r="LSK29" s="113"/>
      <c r="LSL29" s="113"/>
      <c r="LSM29" s="113"/>
      <c r="LSN29" s="113"/>
      <c r="LSO29" s="113"/>
      <c r="LSP29" s="113"/>
      <c r="LSQ29" s="113"/>
      <c r="LSR29" s="113"/>
      <c r="LSS29" s="113"/>
      <c r="LST29" s="113"/>
      <c r="LSU29" s="113"/>
      <c r="LSV29" s="113"/>
      <c r="LSW29" s="113"/>
      <c r="LSX29" s="113"/>
      <c r="LSY29" s="113"/>
      <c r="LSZ29" s="113"/>
      <c r="LTA29" s="113"/>
      <c r="LTB29" s="113"/>
      <c r="LTC29" s="113"/>
      <c r="LTD29" s="113"/>
      <c r="LTE29" s="113"/>
      <c r="LTF29" s="113"/>
      <c r="LTG29" s="113"/>
      <c r="LTH29" s="113"/>
      <c r="LTI29" s="113"/>
      <c r="LTJ29" s="113"/>
      <c r="LTK29" s="113"/>
      <c r="LTL29" s="113"/>
      <c r="LTM29" s="113"/>
      <c r="LTN29" s="113"/>
      <c r="LTO29" s="113"/>
      <c r="LTP29" s="113"/>
      <c r="LTQ29" s="113"/>
      <c r="LTR29" s="113"/>
      <c r="LTS29" s="113"/>
      <c r="LTT29" s="113"/>
      <c r="LTU29" s="113"/>
      <c r="LTV29" s="113"/>
      <c r="LTW29" s="113"/>
      <c r="LTX29" s="113"/>
      <c r="LTY29" s="113"/>
      <c r="LTZ29" s="113"/>
      <c r="LUA29" s="113"/>
      <c r="LUB29" s="113"/>
      <c r="LUC29" s="113"/>
      <c r="LUD29" s="113"/>
      <c r="LUE29" s="113"/>
      <c r="LUF29" s="113"/>
      <c r="LUG29" s="113"/>
      <c r="LUH29" s="113"/>
      <c r="LUI29" s="113"/>
      <c r="LUJ29" s="113"/>
      <c r="LUK29" s="113"/>
      <c r="LUL29" s="113"/>
      <c r="LUM29" s="113"/>
      <c r="LUN29" s="113"/>
      <c r="LUO29" s="113"/>
      <c r="LUP29" s="113"/>
      <c r="LUQ29" s="113"/>
      <c r="LUR29" s="113"/>
      <c r="LUS29" s="113"/>
      <c r="LUT29" s="113"/>
      <c r="LUU29" s="113"/>
      <c r="LUV29" s="113"/>
      <c r="LUW29" s="113"/>
      <c r="LUX29" s="113"/>
      <c r="LUY29" s="113"/>
      <c r="LUZ29" s="113"/>
      <c r="LVA29" s="113"/>
      <c r="LVB29" s="113"/>
      <c r="LVC29" s="113"/>
      <c r="LVD29" s="113"/>
      <c r="LVE29" s="113"/>
      <c r="LVF29" s="113"/>
      <c r="LVG29" s="113"/>
      <c r="LVH29" s="113"/>
      <c r="LVI29" s="113"/>
      <c r="LVJ29" s="113"/>
      <c r="LVK29" s="113"/>
      <c r="LVL29" s="113"/>
      <c r="LVM29" s="113"/>
      <c r="LVN29" s="113"/>
      <c r="LVO29" s="113"/>
      <c r="LVP29" s="113"/>
      <c r="LVQ29" s="113"/>
      <c r="LVR29" s="113"/>
      <c r="LVS29" s="113"/>
      <c r="LVT29" s="113"/>
      <c r="LVU29" s="113"/>
      <c r="LVV29" s="113"/>
      <c r="LVW29" s="113"/>
      <c r="LVX29" s="113"/>
      <c r="LVY29" s="113"/>
      <c r="LVZ29" s="113"/>
      <c r="LWA29" s="113"/>
      <c r="LWB29" s="113"/>
      <c r="LWC29" s="113"/>
      <c r="LWD29" s="113"/>
      <c r="LWE29" s="113"/>
      <c r="LWF29" s="113"/>
      <c r="LWG29" s="113"/>
      <c r="LWH29" s="113"/>
      <c r="LWI29" s="113"/>
      <c r="LWJ29" s="113"/>
      <c r="LWK29" s="113"/>
      <c r="LWL29" s="113"/>
      <c r="LWM29" s="113"/>
      <c r="LWN29" s="113"/>
      <c r="LWO29" s="113"/>
      <c r="LWP29" s="113"/>
      <c r="LWQ29" s="113"/>
      <c r="LWR29" s="113"/>
      <c r="LWS29" s="113"/>
      <c r="LWT29" s="113"/>
      <c r="LWU29" s="113"/>
      <c r="LWV29" s="113"/>
      <c r="LWW29" s="113"/>
      <c r="LWX29" s="113"/>
      <c r="LWY29" s="113"/>
      <c r="LWZ29" s="113"/>
      <c r="LXA29" s="113"/>
      <c r="LXB29" s="113"/>
      <c r="LXC29" s="113"/>
      <c r="LXD29" s="113"/>
      <c r="LXE29" s="113"/>
      <c r="LXF29" s="113"/>
      <c r="LXG29" s="113"/>
      <c r="LXH29" s="113"/>
      <c r="LXI29" s="113"/>
      <c r="LXJ29" s="113"/>
      <c r="LXK29" s="113"/>
      <c r="LXL29" s="113"/>
      <c r="LXM29" s="113"/>
      <c r="LXN29" s="113"/>
      <c r="LXO29" s="113"/>
      <c r="LXP29" s="113"/>
      <c r="LXQ29" s="113"/>
      <c r="LXR29" s="113"/>
      <c r="LXS29" s="113"/>
      <c r="LXT29" s="113"/>
      <c r="LXU29" s="113"/>
      <c r="LXV29" s="113"/>
      <c r="LXW29" s="113"/>
      <c r="LXX29" s="113"/>
      <c r="LXY29" s="113"/>
      <c r="LXZ29" s="113"/>
      <c r="LYA29" s="113"/>
      <c r="LYB29" s="113"/>
      <c r="LYC29" s="113"/>
      <c r="LYD29" s="113"/>
      <c r="LYE29" s="113"/>
      <c r="LYF29" s="113"/>
      <c r="LYG29" s="113"/>
      <c r="LYH29" s="113"/>
      <c r="LYI29" s="113"/>
      <c r="LYJ29" s="113"/>
      <c r="LYK29" s="113"/>
      <c r="LYL29" s="113"/>
      <c r="LYM29" s="113"/>
      <c r="LYN29" s="113"/>
      <c r="LYO29" s="113"/>
      <c r="LYP29" s="113"/>
      <c r="LYQ29" s="113"/>
      <c r="LYR29" s="113"/>
      <c r="LYS29" s="113"/>
      <c r="LYT29" s="113"/>
      <c r="LYU29" s="113"/>
      <c r="LYV29" s="113"/>
      <c r="LYW29" s="113"/>
      <c r="LYX29" s="113"/>
      <c r="LYY29" s="113"/>
      <c r="LYZ29" s="113"/>
      <c r="LZA29" s="113"/>
      <c r="LZB29" s="113"/>
      <c r="LZC29" s="113"/>
      <c r="LZD29" s="113"/>
      <c r="LZE29" s="113"/>
      <c r="LZF29" s="113"/>
      <c r="LZG29" s="113"/>
      <c r="LZH29" s="113"/>
      <c r="LZI29" s="113"/>
      <c r="LZJ29" s="113"/>
      <c r="LZK29" s="113"/>
      <c r="LZL29" s="113"/>
      <c r="LZM29" s="113"/>
      <c r="LZN29" s="113"/>
      <c r="LZO29" s="113"/>
      <c r="LZP29" s="113"/>
      <c r="LZQ29" s="113"/>
      <c r="LZR29" s="113"/>
      <c r="LZS29" s="113"/>
      <c r="LZT29" s="113"/>
      <c r="LZU29" s="113"/>
      <c r="LZV29" s="113"/>
      <c r="LZW29" s="113"/>
      <c r="LZX29" s="113"/>
      <c r="LZY29" s="113"/>
      <c r="LZZ29" s="113"/>
      <c r="MAA29" s="113"/>
      <c r="MAB29" s="113"/>
      <c r="MAC29" s="113"/>
      <c r="MAD29" s="113"/>
      <c r="MAE29" s="113"/>
      <c r="MAF29" s="113"/>
      <c r="MAG29" s="113"/>
      <c r="MAH29" s="113"/>
      <c r="MAI29" s="113"/>
      <c r="MAJ29" s="113"/>
      <c r="MAK29" s="113"/>
      <c r="MAL29" s="113"/>
      <c r="MAM29" s="113"/>
      <c r="MAN29" s="113"/>
      <c r="MAO29" s="113"/>
      <c r="MAP29" s="113"/>
      <c r="MAQ29" s="113"/>
      <c r="MAR29" s="113"/>
      <c r="MAS29" s="113"/>
      <c r="MAT29" s="113"/>
      <c r="MAU29" s="113"/>
      <c r="MAV29" s="113"/>
      <c r="MAW29" s="113"/>
      <c r="MAX29" s="113"/>
      <c r="MAY29" s="113"/>
      <c r="MAZ29" s="113"/>
      <c r="MBA29" s="113"/>
      <c r="MBB29" s="113"/>
      <c r="MBC29" s="113"/>
      <c r="MBD29" s="113"/>
      <c r="MBE29" s="113"/>
      <c r="MBF29" s="113"/>
      <c r="MBG29" s="113"/>
      <c r="MBH29" s="113"/>
      <c r="MBI29" s="113"/>
      <c r="MBJ29" s="113"/>
      <c r="MBK29" s="113"/>
      <c r="MBL29" s="113"/>
      <c r="MBM29" s="113"/>
      <c r="MBN29" s="113"/>
      <c r="MBO29" s="113"/>
      <c r="MBP29" s="113"/>
      <c r="MBQ29" s="113"/>
      <c r="MBR29" s="113"/>
      <c r="MBS29" s="113"/>
      <c r="MBT29" s="113"/>
      <c r="MBU29" s="113"/>
      <c r="MBV29" s="113"/>
      <c r="MBW29" s="113"/>
      <c r="MBX29" s="113"/>
      <c r="MBY29" s="113"/>
      <c r="MBZ29" s="113"/>
      <c r="MCA29" s="113"/>
      <c r="MCB29" s="113"/>
      <c r="MCC29" s="113"/>
      <c r="MCD29" s="113"/>
      <c r="MCE29" s="113"/>
      <c r="MCF29" s="113"/>
      <c r="MCG29" s="113"/>
      <c r="MCH29" s="113"/>
      <c r="MCI29" s="113"/>
      <c r="MCJ29" s="113"/>
      <c r="MCK29" s="113"/>
      <c r="MCL29" s="113"/>
      <c r="MCM29" s="113"/>
      <c r="MCN29" s="113"/>
      <c r="MCO29" s="113"/>
      <c r="MCP29" s="113"/>
      <c r="MCQ29" s="113"/>
      <c r="MCR29" s="113"/>
      <c r="MCS29" s="113"/>
      <c r="MCT29" s="113"/>
      <c r="MCU29" s="113"/>
      <c r="MCV29" s="113"/>
      <c r="MCW29" s="113"/>
      <c r="MCX29" s="113"/>
      <c r="MCY29" s="113"/>
      <c r="MCZ29" s="113"/>
      <c r="MDA29" s="113"/>
      <c r="MDB29" s="113"/>
      <c r="MDC29" s="113"/>
      <c r="MDD29" s="113"/>
      <c r="MDE29" s="113"/>
      <c r="MDF29" s="113"/>
      <c r="MDG29" s="113"/>
      <c r="MDH29" s="113"/>
      <c r="MDI29" s="113"/>
      <c r="MDJ29" s="113"/>
      <c r="MDK29" s="113"/>
      <c r="MDL29" s="113"/>
      <c r="MDM29" s="113"/>
      <c r="MDN29" s="113"/>
      <c r="MDO29" s="113"/>
      <c r="MDP29" s="113"/>
      <c r="MDQ29" s="113"/>
      <c r="MDR29" s="113"/>
      <c r="MDS29" s="113"/>
      <c r="MDT29" s="113"/>
      <c r="MDU29" s="113"/>
      <c r="MDV29" s="113"/>
      <c r="MDW29" s="113"/>
      <c r="MDX29" s="113"/>
      <c r="MDY29" s="113"/>
      <c r="MDZ29" s="113"/>
      <c r="MEA29" s="113"/>
      <c r="MEB29" s="113"/>
      <c r="MEC29" s="113"/>
      <c r="MED29" s="113"/>
      <c r="MEE29" s="113"/>
      <c r="MEF29" s="113"/>
      <c r="MEG29" s="113"/>
      <c r="MEH29" s="113"/>
      <c r="MEI29" s="113"/>
      <c r="MEJ29" s="113"/>
      <c r="MEK29" s="113"/>
      <c r="MEL29" s="113"/>
      <c r="MEM29" s="113"/>
      <c r="MEN29" s="113"/>
      <c r="MEO29" s="113"/>
      <c r="MEP29" s="113"/>
      <c r="MEQ29" s="113"/>
      <c r="MER29" s="113"/>
      <c r="MES29" s="113"/>
      <c r="MET29" s="113"/>
      <c r="MEU29" s="113"/>
      <c r="MEV29" s="113"/>
      <c r="MEW29" s="113"/>
      <c r="MEX29" s="113"/>
      <c r="MEY29" s="113"/>
      <c r="MEZ29" s="113"/>
      <c r="MFA29" s="113"/>
      <c r="MFB29" s="113"/>
      <c r="MFC29" s="113"/>
      <c r="MFD29" s="113"/>
      <c r="MFE29" s="113"/>
      <c r="MFF29" s="113"/>
      <c r="MFG29" s="113"/>
      <c r="MFH29" s="113"/>
      <c r="MFI29" s="113"/>
      <c r="MFJ29" s="113"/>
      <c r="MFK29" s="113"/>
      <c r="MFL29" s="113"/>
      <c r="MFM29" s="113"/>
      <c r="MFN29" s="113"/>
      <c r="MFO29" s="113"/>
      <c r="MFP29" s="113"/>
      <c r="MFQ29" s="113"/>
      <c r="MFR29" s="113"/>
      <c r="MFS29" s="113"/>
      <c r="MFT29" s="113"/>
      <c r="MFU29" s="113"/>
      <c r="MFV29" s="113"/>
      <c r="MFW29" s="113"/>
      <c r="MFX29" s="113"/>
      <c r="MFY29" s="113"/>
      <c r="MFZ29" s="113"/>
      <c r="MGA29" s="113"/>
      <c r="MGB29" s="113"/>
      <c r="MGC29" s="113"/>
      <c r="MGD29" s="113"/>
      <c r="MGE29" s="113"/>
      <c r="MGF29" s="113"/>
      <c r="MGG29" s="113"/>
      <c r="MGH29" s="113"/>
      <c r="MGI29" s="113"/>
      <c r="MGJ29" s="113"/>
      <c r="MGK29" s="113"/>
      <c r="MGL29" s="113"/>
      <c r="MGM29" s="113"/>
      <c r="MGN29" s="113"/>
      <c r="MGO29" s="113"/>
      <c r="MGP29" s="113"/>
      <c r="MGQ29" s="113"/>
      <c r="MGR29" s="113"/>
      <c r="MGS29" s="113"/>
      <c r="MGT29" s="113"/>
      <c r="MGU29" s="113"/>
      <c r="MGV29" s="113"/>
      <c r="MGW29" s="113"/>
      <c r="MGX29" s="113"/>
      <c r="MGY29" s="113"/>
      <c r="MGZ29" s="113"/>
      <c r="MHA29" s="113"/>
      <c r="MHB29" s="113"/>
      <c r="MHC29" s="113"/>
      <c r="MHD29" s="113"/>
      <c r="MHE29" s="113"/>
      <c r="MHF29" s="113"/>
      <c r="MHG29" s="113"/>
      <c r="MHH29" s="113"/>
      <c r="MHI29" s="113"/>
      <c r="MHJ29" s="113"/>
      <c r="MHK29" s="113"/>
      <c r="MHL29" s="113"/>
      <c r="MHM29" s="113"/>
      <c r="MHN29" s="113"/>
      <c r="MHO29" s="113"/>
      <c r="MHP29" s="113"/>
      <c r="MHQ29" s="113"/>
      <c r="MHR29" s="113"/>
      <c r="MHS29" s="113"/>
      <c r="MHT29" s="113"/>
      <c r="MHU29" s="113"/>
      <c r="MHV29" s="113"/>
      <c r="MHW29" s="113"/>
      <c r="MHX29" s="113"/>
      <c r="MHY29" s="113"/>
      <c r="MHZ29" s="113"/>
      <c r="MIA29" s="113"/>
      <c r="MIB29" s="113"/>
      <c r="MIC29" s="113"/>
      <c r="MID29" s="113"/>
      <c r="MIE29" s="113"/>
      <c r="MIF29" s="113"/>
      <c r="MIG29" s="113"/>
      <c r="MIH29" s="113"/>
      <c r="MII29" s="113"/>
      <c r="MIJ29" s="113"/>
      <c r="MIK29" s="113"/>
      <c r="MIL29" s="113"/>
      <c r="MIM29" s="113"/>
      <c r="MIN29" s="113"/>
      <c r="MIO29" s="113"/>
      <c r="MIP29" s="113"/>
      <c r="MIQ29" s="113"/>
      <c r="MIR29" s="113"/>
      <c r="MIS29" s="113"/>
      <c r="MIT29" s="113"/>
      <c r="MIU29" s="113"/>
      <c r="MIV29" s="113"/>
      <c r="MIW29" s="113"/>
      <c r="MIX29" s="113"/>
      <c r="MIY29" s="113"/>
      <c r="MIZ29" s="113"/>
      <c r="MJA29" s="113"/>
      <c r="MJB29" s="113"/>
      <c r="MJC29" s="113"/>
      <c r="MJD29" s="113"/>
      <c r="MJE29" s="113"/>
      <c r="MJF29" s="113"/>
      <c r="MJG29" s="113"/>
      <c r="MJH29" s="113"/>
      <c r="MJI29" s="113"/>
      <c r="MJJ29" s="113"/>
      <c r="MJK29" s="113"/>
      <c r="MJL29" s="113"/>
      <c r="MJM29" s="113"/>
      <c r="MJN29" s="113"/>
      <c r="MJO29" s="113"/>
      <c r="MJP29" s="113"/>
      <c r="MJQ29" s="113"/>
      <c r="MJR29" s="113"/>
      <c r="MJS29" s="113"/>
      <c r="MJT29" s="113"/>
      <c r="MJU29" s="113"/>
      <c r="MJV29" s="113"/>
      <c r="MJW29" s="113"/>
      <c r="MJX29" s="113"/>
      <c r="MJY29" s="113"/>
      <c r="MJZ29" s="113"/>
      <c r="MKA29" s="113"/>
      <c r="MKB29" s="113"/>
      <c r="MKC29" s="113"/>
      <c r="MKD29" s="113"/>
      <c r="MKE29" s="113"/>
      <c r="MKF29" s="113"/>
      <c r="MKG29" s="113"/>
      <c r="MKH29" s="113"/>
      <c r="MKI29" s="113"/>
      <c r="MKJ29" s="113"/>
      <c r="MKK29" s="113"/>
      <c r="MKL29" s="113"/>
      <c r="MKM29" s="113"/>
      <c r="MKN29" s="113"/>
      <c r="MKO29" s="113"/>
      <c r="MKP29" s="113"/>
      <c r="MKQ29" s="113"/>
      <c r="MKR29" s="113"/>
      <c r="MKS29" s="113"/>
      <c r="MKT29" s="113"/>
      <c r="MKU29" s="113"/>
      <c r="MKV29" s="113"/>
      <c r="MKW29" s="113"/>
      <c r="MKX29" s="113"/>
      <c r="MKY29" s="113"/>
      <c r="MKZ29" s="113"/>
      <c r="MLA29" s="113"/>
      <c r="MLB29" s="113"/>
      <c r="MLC29" s="113"/>
      <c r="MLD29" s="113"/>
      <c r="MLE29" s="113"/>
      <c r="MLF29" s="113"/>
      <c r="MLG29" s="113"/>
      <c r="MLH29" s="113"/>
      <c r="MLI29" s="113"/>
      <c r="MLJ29" s="113"/>
      <c r="MLK29" s="113"/>
      <c r="MLL29" s="113"/>
      <c r="MLM29" s="113"/>
      <c r="MLN29" s="113"/>
      <c r="MLO29" s="113"/>
      <c r="MLP29" s="113"/>
      <c r="MLQ29" s="113"/>
      <c r="MLR29" s="113"/>
      <c r="MLS29" s="113"/>
      <c r="MLT29" s="113"/>
      <c r="MLU29" s="113"/>
      <c r="MLV29" s="113"/>
      <c r="MLW29" s="113"/>
      <c r="MLX29" s="113"/>
      <c r="MLY29" s="113"/>
      <c r="MLZ29" s="113"/>
      <c r="MMA29" s="113"/>
      <c r="MMB29" s="113"/>
      <c r="MMC29" s="113"/>
      <c r="MMD29" s="113"/>
      <c r="MME29" s="113"/>
      <c r="MMF29" s="113"/>
      <c r="MMG29" s="113"/>
      <c r="MMH29" s="113"/>
      <c r="MMI29" s="113"/>
      <c r="MMJ29" s="113"/>
      <c r="MMK29" s="113"/>
      <c r="MML29" s="113"/>
      <c r="MMM29" s="113"/>
      <c r="MMN29" s="113"/>
      <c r="MMO29" s="113"/>
      <c r="MMP29" s="113"/>
      <c r="MMQ29" s="113"/>
      <c r="MMR29" s="113"/>
      <c r="MMS29" s="113"/>
      <c r="MMT29" s="113"/>
      <c r="MMU29" s="113"/>
      <c r="MMV29" s="113"/>
      <c r="MMW29" s="113"/>
      <c r="MMX29" s="113"/>
      <c r="MMY29" s="113"/>
      <c r="MMZ29" s="113"/>
      <c r="MNA29" s="113"/>
      <c r="MNB29" s="113"/>
      <c r="MNC29" s="113"/>
      <c r="MND29" s="113"/>
      <c r="MNE29" s="113"/>
      <c r="MNF29" s="113"/>
      <c r="MNG29" s="113"/>
      <c r="MNH29" s="113"/>
      <c r="MNI29" s="113"/>
      <c r="MNJ29" s="113"/>
      <c r="MNK29" s="113"/>
      <c r="MNL29" s="113"/>
      <c r="MNM29" s="113"/>
      <c r="MNN29" s="113"/>
      <c r="MNO29" s="113"/>
      <c r="MNP29" s="113"/>
      <c r="MNQ29" s="113"/>
      <c r="MNR29" s="113"/>
      <c r="MNS29" s="113"/>
      <c r="MNT29" s="113"/>
      <c r="MNU29" s="113"/>
      <c r="MNV29" s="113"/>
      <c r="MNW29" s="113"/>
      <c r="MNX29" s="113"/>
      <c r="MNY29" s="113"/>
      <c r="MNZ29" s="113"/>
      <c r="MOA29" s="113"/>
      <c r="MOB29" s="113"/>
      <c r="MOC29" s="113"/>
      <c r="MOD29" s="113"/>
      <c r="MOE29" s="113"/>
      <c r="MOF29" s="113"/>
      <c r="MOG29" s="113"/>
      <c r="MOH29" s="113"/>
      <c r="MOI29" s="113"/>
      <c r="MOJ29" s="113"/>
      <c r="MOK29" s="113"/>
      <c r="MOL29" s="113"/>
      <c r="MOM29" s="113"/>
      <c r="MON29" s="113"/>
      <c r="MOO29" s="113"/>
      <c r="MOP29" s="113"/>
      <c r="MOQ29" s="113"/>
      <c r="MOR29" s="113"/>
      <c r="MOS29" s="113"/>
      <c r="MOT29" s="113"/>
      <c r="MOU29" s="113"/>
      <c r="MOV29" s="113"/>
      <c r="MOW29" s="113"/>
      <c r="MOX29" s="113"/>
      <c r="MOY29" s="113"/>
      <c r="MOZ29" s="113"/>
      <c r="MPA29" s="113"/>
      <c r="MPB29" s="113"/>
      <c r="MPC29" s="113"/>
      <c r="MPD29" s="113"/>
      <c r="MPE29" s="113"/>
      <c r="MPF29" s="113"/>
      <c r="MPG29" s="113"/>
      <c r="MPH29" s="113"/>
      <c r="MPI29" s="113"/>
      <c r="MPJ29" s="113"/>
      <c r="MPK29" s="113"/>
      <c r="MPL29" s="113"/>
      <c r="MPM29" s="113"/>
      <c r="MPN29" s="113"/>
      <c r="MPO29" s="113"/>
      <c r="MPP29" s="113"/>
      <c r="MPQ29" s="113"/>
      <c r="MPR29" s="113"/>
      <c r="MPS29" s="113"/>
      <c r="MPT29" s="113"/>
      <c r="MPU29" s="113"/>
      <c r="MPV29" s="113"/>
      <c r="MPW29" s="113"/>
      <c r="MPX29" s="113"/>
      <c r="MPY29" s="113"/>
      <c r="MPZ29" s="113"/>
      <c r="MQA29" s="113"/>
      <c r="MQB29" s="113"/>
      <c r="MQC29" s="113"/>
      <c r="MQD29" s="113"/>
      <c r="MQE29" s="113"/>
      <c r="MQF29" s="113"/>
      <c r="MQG29" s="113"/>
      <c r="MQH29" s="113"/>
      <c r="MQI29" s="113"/>
      <c r="MQJ29" s="113"/>
      <c r="MQK29" s="113"/>
      <c r="MQL29" s="113"/>
      <c r="MQM29" s="113"/>
      <c r="MQN29" s="113"/>
      <c r="MQO29" s="113"/>
      <c r="MQP29" s="113"/>
      <c r="MQQ29" s="113"/>
      <c r="MQR29" s="113"/>
      <c r="MQS29" s="113"/>
      <c r="MQT29" s="113"/>
      <c r="MQU29" s="113"/>
      <c r="MQV29" s="113"/>
      <c r="MQW29" s="113"/>
      <c r="MQX29" s="113"/>
      <c r="MQY29" s="113"/>
      <c r="MQZ29" s="113"/>
      <c r="MRA29" s="113"/>
      <c r="MRB29" s="113"/>
      <c r="MRC29" s="113"/>
      <c r="MRD29" s="113"/>
      <c r="MRE29" s="113"/>
      <c r="MRF29" s="113"/>
      <c r="MRG29" s="113"/>
      <c r="MRH29" s="113"/>
      <c r="MRI29" s="113"/>
      <c r="MRJ29" s="113"/>
      <c r="MRK29" s="113"/>
      <c r="MRL29" s="113"/>
      <c r="MRM29" s="113"/>
      <c r="MRN29" s="113"/>
      <c r="MRO29" s="113"/>
      <c r="MRP29" s="113"/>
      <c r="MRQ29" s="113"/>
      <c r="MRR29" s="113"/>
      <c r="MRS29" s="113"/>
      <c r="MRT29" s="113"/>
      <c r="MRU29" s="113"/>
      <c r="MRV29" s="113"/>
      <c r="MRW29" s="113"/>
      <c r="MRX29" s="113"/>
      <c r="MRY29" s="113"/>
      <c r="MRZ29" s="113"/>
      <c r="MSA29" s="113"/>
      <c r="MSB29" s="113"/>
      <c r="MSC29" s="113"/>
      <c r="MSD29" s="113"/>
      <c r="MSE29" s="113"/>
      <c r="MSF29" s="113"/>
      <c r="MSG29" s="113"/>
      <c r="MSH29" s="113"/>
      <c r="MSI29" s="113"/>
      <c r="MSJ29" s="113"/>
      <c r="MSK29" s="113"/>
      <c r="MSL29" s="113"/>
      <c r="MSM29" s="113"/>
      <c r="MSN29" s="113"/>
      <c r="MSO29" s="113"/>
      <c r="MSP29" s="113"/>
      <c r="MSQ29" s="113"/>
      <c r="MSR29" s="113"/>
      <c r="MSS29" s="113"/>
      <c r="MST29" s="113"/>
      <c r="MSU29" s="113"/>
      <c r="MSV29" s="113"/>
      <c r="MSW29" s="113"/>
      <c r="MSX29" s="113"/>
      <c r="MSY29" s="113"/>
      <c r="MSZ29" s="113"/>
      <c r="MTA29" s="113"/>
      <c r="MTB29" s="113"/>
      <c r="MTC29" s="113"/>
      <c r="MTD29" s="113"/>
      <c r="MTE29" s="113"/>
      <c r="MTF29" s="113"/>
      <c r="MTG29" s="113"/>
      <c r="MTH29" s="113"/>
      <c r="MTI29" s="113"/>
      <c r="MTJ29" s="113"/>
      <c r="MTK29" s="113"/>
      <c r="MTL29" s="113"/>
      <c r="MTM29" s="113"/>
      <c r="MTN29" s="113"/>
      <c r="MTO29" s="113"/>
      <c r="MTP29" s="113"/>
      <c r="MTQ29" s="113"/>
      <c r="MTR29" s="113"/>
      <c r="MTS29" s="113"/>
      <c r="MTT29" s="113"/>
      <c r="MTU29" s="113"/>
      <c r="MTV29" s="113"/>
      <c r="MTW29" s="113"/>
      <c r="MTX29" s="113"/>
      <c r="MTY29" s="113"/>
      <c r="MTZ29" s="113"/>
      <c r="MUA29" s="113"/>
      <c r="MUB29" s="113"/>
      <c r="MUC29" s="113"/>
      <c r="MUD29" s="113"/>
      <c r="MUE29" s="113"/>
      <c r="MUF29" s="113"/>
      <c r="MUG29" s="113"/>
      <c r="MUH29" s="113"/>
      <c r="MUI29" s="113"/>
      <c r="MUJ29" s="113"/>
      <c r="MUK29" s="113"/>
      <c r="MUL29" s="113"/>
      <c r="MUM29" s="113"/>
      <c r="MUN29" s="113"/>
      <c r="MUO29" s="113"/>
      <c r="MUP29" s="113"/>
      <c r="MUQ29" s="113"/>
      <c r="MUR29" s="113"/>
      <c r="MUS29" s="113"/>
      <c r="MUT29" s="113"/>
      <c r="MUU29" s="113"/>
      <c r="MUV29" s="113"/>
      <c r="MUW29" s="113"/>
      <c r="MUX29" s="113"/>
      <c r="MUY29" s="113"/>
      <c r="MUZ29" s="113"/>
      <c r="MVA29" s="113"/>
      <c r="MVB29" s="113"/>
      <c r="MVC29" s="113"/>
      <c r="MVD29" s="113"/>
      <c r="MVE29" s="113"/>
      <c r="MVF29" s="113"/>
      <c r="MVG29" s="113"/>
      <c r="MVH29" s="113"/>
      <c r="MVI29" s="113"/>
      <c r="MVJ29" s="113"/>
      <c r="MVK29" s="113"/>
      <c r="MVL29" s="113"/>
      <c r="MVM29" s="113"/>
      <c r="MVN29" s="113"/>
      <c r="MVO29" s="113"/>
      <c r="MVP29" s="113"/>
      <c r="MVQ29" s="113"/>
      <c r="MVR29" s="113"/>
      <c r="MVS29" s="113"/>
      <c r="MVT29" s="113"/>
      <c r="MVU29" s="113"/>
      <c r="MVV29" s="113"/>
      <c r="MVW29" s="113"/>
      <c r="MVX29" s="113"/>
      <c r="MVY29" s="113"/>
      <c r="MVZ29" s="113"/>
      <c r="MWA29" s="113"/>
      <c r="MWB29" s="113"/>
      <c r="MWC29" s="113"/>
      <c r="MWD29" s="113"/>
      <c r="MWE29" s="113"/>
      <c r="MWF29" s="113"/>
      <c r="MWG29" s="113"/>
      <c r="MWH29" s="113"/>
      <c r="MWI29" s="113"/>
      <c r="MWJ29" s="113"/>
      <c r="MWK29" s="113"/>
      <c r="MWL29" s="113"/>
      <c r="MWM29" s="113"/>
      <c r="MWN29" s="113"/>
      <c r="MWO29" s="113"/>
      <c r="MWP29" s="113"/>
      <c r="MWQ29" s="113"/>
      <c r="MWR29" s="113"/>
      <c r="MWS29" s="113"/>
      <c r="MWT29" s="113"/>
      <c r="MWU29" s="113"/>
      <c r="MWV29" s="113"/>
      <c r="MWW29" s="113"/>
      <c r="MWX29" s="113"/>
      <c r="MWY29" s="113"/>
      <c r="MWZ29" s="113"/>
      <c r="MXA29" s="113"/>
      <c r="MXB29" s="113"/>
      <c r="MXC29" s="113"/>
      <c r="MXD29" s="113"/>
      <c r="MXE29" s="113"/>
      <c r="MXF29" s="113"/>
      <c r="MXG29" s="113"/>
      <c r="MXH29" s="113"/>
      <c r="MXI29" s="113"/>
      <c r="MXJ29" s="113"/>
      <c r="MXK29" s="113"/>
      <c r="MXL29" s="113"/>
      <c r="MXM29" s="113"/>
      <c r="MXN29" s="113"/>
      <c r="MXO29" s="113"/>
      <c r="MXP29" s="113"/>
      <c r="MXQ29" s="113"/>
      <c r="MXR29" s="113"/>
      <c r="MXS29" s="113"/>
      <c r="MXT29" s="113"/>
      <c r="MXU29" s="113"/>
      <c r="MXV29" s="113"/>
      <c r="MXW29" s="113"/>
      <c r="MXX29" s="113"/>
      <c r="MXY29" s="113"/>
      <c r="MXZ29" s="113"/>
      <c r="MYA29" s="113"/>
      <c r="MYB29" s="113"/>
      <c r="MYC29" s="113"/>
      <c r="MYD29" s="113"/>
      <c r="MYE29" s="113"/>
      <c r="MYF29" s="113"/>
      <c r="MYG29" s="113"/>
      <c r="MYH29" s="113"/>
      <c r="MYI29" s="113"/>
      <c r="MYJ29" s="113"/>
      <c r="MYK29" s="113"/>
      <c r="MYL29" s="113"/>
      <c r="MYM29" s="113"/>
      <c r="MYN29" s="113"/>
      <c r="MYO29" s="113"/>
      <c r="MYP29" s="113"/>
      <c r="MYQ29" s="113"/>
      <c r="MYR29" s="113"/>
      <c r="MYS29" s="113"/>
      <c r="MYT29" s="113"/>
      <c r="MYU29" s="113"/>
      <c r="MYV29" s="113"/>
      <c r="MYW29" s="113"/>
      <c r="MYX29" s="113"/>
      <c r="MYY29" s="113"/>
      <c r="MYZ29" s="113"/>
      <c r="MZA29" s="113"/>
      <c r="MZB29" s="113"/>
      <c r="MZC29" s="113"/>
      <c r="MZD29" s="113"/>
      <c r="MZE29" s="113"/>
      <c r="MZF29" s="113"/>
      <c r="MZG29" s="113"/>
      <c r="MZH29" s="113"/>
      <c r="MZI29" s="113"/>
      <c r="MZJ29" s="113"/>
      <c r="MZK29" s="113"/>
      <c r="MZL29" s="113"/>
      <c r="MZM29" s="113"/>
      <c r="MZN29" s="113"/>
      <c r="MZO29" s="113"/>
      <c r="MZP29" s="113"/>
      <c r="MZQ29" s="113"/>
      <c r="MZR29" s="113"/>
      <c r="MZS29" s="113"/>
      <c r="MZT29" s="113"/>
      <c r="MZU29" s="113"/>
      <c r="MZV29" s="113"/>
      <c r="MZW29" s="113"/>
      <c r="MZX29" s="113"/>
      <c r="MZY29" s="113"/>
      <c r="MZZ29" s="113"/>
      <c r="NAA29" s="113"/>
      <c r="NAB29" s="113"/>
      <c r="NAC29" s="113"/>
      <c r="NAD29" s="113"/>
      <c r="NAE29" s="113"/>
      <c r="NAF29" s="113"/>
      <c r="NAG29" s="113"/>
      <c r="NAH29" s="113"/>
      <c r="NAI29" s="113"/>
      <c r="NAJ29" s="113"/>
      <c r="NAK29" s="113"/>
      <c r="NAL29" s="113"/>
      <c r="NAM29" s="113"/>
      <c r="NAN29" s="113"/>
      <c r="NAO29" s="113"/>
      <c r="NAP29" s="113"/>
      <c r="NAQ29" s="113"/>
      <c r="NAR29" s="113"/>
      <c r="NAS29" s="113"/>
      <c r="NAT29" s="113"/>
      <c r="NAU29" s="113"/>
      <c r="NAV29" s="113"/>
      <c r="NAW29" s="113"/>
      <c r="NAX29" s="113"/>
      <c r="NAY29" s="113"/>
      <c r="NAZ29" s="113"/>
      <c r="NBA29" s="113"/>
      <c r="NBB29" s="113"/>
      <c r="NBC29" s="113"/>
      <c r="NBD29" s="113"/>
      <c r="NBE29" s="113"/>
      <c r="NBF29" s="113"/>
      <c r="NBG29" s="113"/>
      <c r="NBH29" s="113"/>
      <c r="NBI29" s="113"/>
      <c r="NBJ29" s="113"/>
      <c r="NBK29" s="113"/>
      <c r="NBL29" s="113"/>
      <c r="NBM29" s="113"/>
      <c r="NBN29" s="113"/>
      <c r="NBO29" s="113"/>
      <c r="NBP29" s="113"/>
      <c r="NBQ29" s="113"/>
      <c r="NBR29" s="113"/>
      <c r="NBS29" s="113"/>
      <c r="NBT29" s="113"/>
      <c r="NBU29" s="113"/>
      <c r="NBV29" s="113"/>
      <c r="NBW29" s="113"/>
      <c r="NBX29" s="113"/>
      <c r="NBY29" s="113"/>
      <c r="NBZ29" s="113"/>
      <c r="NCA29" s="113"/>
      <c r="NCB29" s="113"/>
      <c r="NCC29" s="113"/>
      <c r="NCD29" s="113"/>
      <c r="NCE29" s="113"/>
      <c r="NCF29" s="113"/>
      <c r="NCG29" s="113"/>
      <c r="NCH29" s="113"/>
      <c r="NCI29" s="113"/>
      <c r="NCJ29" s="113"/>
      <c r="NCK29" s="113"/>
      <c r="NCL29" s="113"/>
      <c r="NCM29" s="113"/>
      <c r="NCN29" s="113"/>
      <c r="NCO29" s="113"/>
      <c r="NCP29" s="113"/>
      <c r="NCQ29" s="113"/>
      <c r="NCR29" s="113"/>
      <c r="NCS29" s="113"/>
      <c r="NCT29" s="113"/>
      <c r="NCU29" s="113"/>
      <c r="NCV29" s="113"/>
      <c r="NCW29" s="113"/>
      <c r="NCX29" s="113"/>
      <c r="NCY29" s="113"/>
      <c r="NCZ29" s="113"/>
      <c r="NDA29" s="113"/>
      <c r="NDB29" s="113"/>
      <c r="NDC29" s="113"/>
      <c r="NDD29" s="113"/>
      <c r="NDE29" s="113"/>
      <c r="NDF29" s="113"/>
      <c r="NDG29" s="113"/>
      <c r="NDH29" s="113"/>
      <c r="NDI29" s="113"/>
      <c r="NDJ29" s="113"/>
      <c r="NDK29" s="113"/>
      <c r="NDL29" s="113"/>
      <c r="NDM29" s="113"/>
      <c r="NDN29" s="113"/>
      <c r="NDO29" s="113"/>
      <c r="NDP29" s="113"/>
      <c r="NDQ29" s="113"/>
      <c r="NDR29" s="113"/>
      <c r="NDS29" s="113"/>
      <c r="NDT29" s="113"/>
      <c r="NDU29" s="113"/>
      <c r="NDV29" s="113"/>
      <c r="NDW29" s="113"/>
      <c r="NDX29" s="113"/>
      <c r="NDY29" s="113"/>
      <c r="NDZ29" s="113"/>
      <c r="NEA29" s="113"/>
      <c r="NEB29" s="113"/>
      <c r="NEC29" s="113"/>
      <c r="NED29" s="113"/>
      <c r="NEE29" s="113"/>
      <c r="NEF29" s="113"/>
      <c r="NEG29" s="113"/>
      <c r="NEH29" s="113"/>
      <c r="NEI29" s="113"/>
      <c r="NEJ29" s="113"/>
      <c r="NEK29" s="113"/>
      <c r="NEL29" s="113"/>
      <c r="NEM29" s="113"/>
      <c r="NEN29" s="113"/>
      <c r="NEO29" s="113"/>
      <c r="NEP29" s="113"/>
      <c r="NEQ29" s="113"/>
      <c r="NER29" s="113"/>
      <c r="NES29" s="113"/>
      <c r="NET29" s="113"/>
      <c r="NEU29" s="113"/>
      <c r="NEV29" s="113"/>
      <c r="NEW29" s="113"/>
      <c r="NEX29" s="113"/>
      <c r="NEY29" s="113"/>
      <c r="NEZ29" s="113"/>
      <c r="NFA29" s="113"/>
      <c r="NFB29" s="113"/>
      <c r="NFC29" s="113"/>
      <c r="NFD29" s="113"/>
      <c r="NFE29" s="113"/>
      <c r="NFF29" s="113"/>
      <c r="NFG29" s="113"/>
      <c r="NFH29" s="113"/>
      <c r="NFI29" s="113"/>
      <c r="NFJ29" s="113"/>
      <c r="NFK29" s="113"/>
      <c r="NFL29" s="113"/>
      <c r="NFM29" s="113"/>
      <c r="NFN29" s="113"/>
      <c r="NFO29" s="113"/>
      <c r="NFP29" s="113"/>
      <c r="NFQ29" s="113"/>
      <c r="NFR29" s="113"/>
      <c r="NFS29" s="113"/>
      <c r="NFT29" s="113"/>
      <c r="NFU29" s="113"/>
      <c r="NFV29" s="113"/>
      <c r="NFW29" s="113"/>
      <c r="NFX29" s="113"/>
      <c r="NFY29" s="113"/>
      <c r="NFZ29" s="113"/>
      <c r="NGA29" s="113"/>
      <c r="NGB29" s="113"/>
      <c r="NGC29" s="113"/>
      <c r="NGD29" s="113"/>
      <c r="NGE29" s="113"/>
      <c r="NGF29" s="113"/>
      <c r="NGG29" s="113"/>
      <c r="NGH29" s="113"/>
      <c r="NGI29" s="113"/>
      <c r="NGJ29" s="113"/>
      <c r="NGK29" s="113"/>
      <c r="NGL29" s="113"/>
      <c r="NGM29" s="113"/>
      <c r="NGN29" s="113"/>
      <c r="NGO29" s="113"/>
      <c r="NGP29" s="113"/>
      <c r="NGQ29" s="113"/>
      <c r="NGR29" s="113"/>
      <c r="NGS29" s="113"/>
      <c r="NGT29" s="113"/>
      <c r="NGU29" s="113"/>
      <c r="NGV29" s="113"/>
      <c r="NGW29" s="113"/>
      <c r="NGX29" s="113"/>
      <c r="NGY29" s="113"/>
      <c r="NGZ29" s="113"/>
      <c r="NHA29" s="113"/>
      <c r="NHB29" s="113"/>
      <c r="NHC29" s="113"/>
      <c r="NHD29" s="113"/>
      <c r="NHE29" s="113"/>
      <c r="NHF29" s="113"/>
      <c r="NHG29" s="113"/>
      <c r="NHH29" s="113"/>
      <c r="NHI29" s="113"/>
      <c r="NHJ29" s="113"/>
      <c r="NHK29" s="113"/>
      <c r="NHL29" s="113"/>
      <c r="NHM29" s="113"/>
      <c r="NHN29" s="113"/>
      <c r="NHO29" s="113"/>
      <c r="NHP29" s="113"/>
      <c r="NHQ29" s="113"/>
      <c r="NHR29" s="113"/>
      <c r="NHS29" s="113"/>
      <c r="NHT29" s="113"/>
      <c r="NHU29" s="113"/>
      <c r="NHV29" s="113"/>
      <c r="NHW29" s="113"/>
      <c r="NHX29" s="113"/>
      <c r="NHY29" s="113"/>
      <c r="NHZ29" s="113"/>
      <c r="NIA29" s="113"/>
      <c r="NIB29" s="113"/>
      <c r="NIC29" s="113"/>
      <c r="NID29" s="113"/>
      <c r="NIE29" s="113"/>
      <c r="NIF29" s="113"/>
      <c r="NIG29" s="113"/>
      <c r="NIH29" s="113"/>
      <c r="NII29" s="113"/>
      <c r="NIJ29" s="113"/>
      <c r="NIK29" s="113"/>
      <c r="NIL29" s="113"/>
      <c r="NIM29" s="113"/>
      <c r="NIN29" s="113"/>
      <c r="NIO29" s="113"/>
      <c r="NIP29" s="113"/>
      <c r="NIQ29" s="113"/>
      <c r="NIR29" s="113"/>
      <c r="NIS29" s="113"/>
      <c r="NIT29" s="113"/>
      <c r="NIU29" s="113"/>
      <c r="NIV29" s="113"/>
      <c r="NIW29" s="113"/>
      <c r="NIX29" s="113"/>
      <c r="NIY29" s="113"/>
      <c r="NIZ29" s="113"/>
      <c r="NJA29" s="113"/>
      <c r="NJB29" s="113"/>
      <c r="NJC29" s="113"/>
      <c r="NJD29" s="113"/>
      <c r="NJE29" s="113"/>
      <c r="NJF29" s="113"/>
      <c r="NJG29" s="113"/>
      <c r="NJH29" s="113"/>
      <c r="NJI29" s="113"/>
      <c r="NJJ29" s="113"/>
      <c r="NJK29" s="113"/>
      <c r="NJL29" s="113"/>
      <c r="NJM29" s="113"/>
      <c r="NJN29" s="113"/>
      <c r="NJO29" s="113"/>
      <c r="NJP29" s="113"/>
      <c r="NJQ29" s="113"/>
      <c r="NJR29" s="113"/>
      <c r="NJS29" s="113"/>
      <c r="NJT29" s="113"/>
      <c r="NJU29" s="113"/>
      <c r="NJV29" s="113"/>
      <c r="NJW29" s="113"/>
      <c r="NJX29" s="113"/>
      <c r="NJY29" s="113"/>
      <c r="NJZ29" s="113"/>
      <c r="NKA29" s="113"/>
      <c r="NKB29" s="113"/>
      <c r="NKC29" s="113"/>
      <c r="NKD29" s="113"/>
      <c r="NKE29" s="113"/>
      <c r="NKF29" s="113"/>
      <c r="NKG29" s="113"/>
      <c r="NKH29" s="113"/>
      <c r="NKI29" s="113"/>
      <c r="NKJ29" s="113"/>
      <c r="NKK29" s="113"/>
      <c r="NKL29" s="113"/>
      <c r="NKM29" s="113"/>
      <c r="NKN29" s="113"/>
      <c r="NKO29" s="113"/>
      <c r="NKP29" s="113"/>
      <c r="NKQ29" s="113"/>
      <c r="NKR29" s="113"/>
      <c r="NKS29" s="113"/>
      <c r="NKT29" s="113"/>
      <c r="NKU29" s="113"/>
      <c r="NKV29" s="113"/>
      <c r="NKW29" s="113"/>
      <c r="NKX29" s="113"/>
      <c r="NKY29" s="113"/>
      <c r="NKZ29" s="113"/>
      <c r="NLA29" s="113"/>
      <c r="NLB29" s="113"/>
      <c r="NLC29" s="113"/>
      <c r="NLD29" s="113"/>
      <c r="NLE29" s="113"/>
      <c r="NLF29" s="113"/>
      <c r="NLG29" s="113"/>
      <c r="NLH29" s="113"/>
      <c r="NLI29" s="113"/>
      <c r="NLJ29" s="113"/>
      <c r="NLK29" s="113"/>
      <c r="NLL29" s="113"/>
      <c r="NLM29" s="113"/>
      <c r="NLN29" s="113"/>
      <c r="NLO29" s="113"/>
      <c r="NLP29" s="113"/>
      <c r="NLQ29" s="113"/>
      <c r="NLR29" s="113"/>
      <c r="NLS29" s="113"/>
      <c r="NLT29" s="113"/>
      <c r="NLU29" s="113"/>
      <c r="NLV29" s="113"/>
      <c r="NLW29" s="113"/>
      <c r="NLX29" s="113"/>
      <c r="NLY29" s="113"/>
      <c r="NLZ29" s="113"/>
      <c r="NMA29" s="113"/>
      <c r="NMB29" s="113"/>
      <c r="NMC29" s="113"/>
      <c r="NMD29" s="113"/>
      <c r="NME29" s="113"/>
      <c r="NMF29" s="113"/>
      <c r="NMG29" s="113"/>
      <c r="NMH29" s="113"/>
      <c r="NMI29" s="113"/>
      <c r="NMJ29" s="113"/>
      <c r="NMK29" s="113"/>
      <c r="NML29" s="113"/>
      <c r="NMM29" s="113"/>
      <c r="NMN29" s="113"/>
      <c r="NMO29" s="113"/>
      <c r="NMP29" s="113"/>
      <c r="NMQ29" s="113"/>
      <c r="NMR29" s="113"/>
      <c r="NMS29" s="113"/>
      <c r="NMT29" s="113"/>
      <c r="NMU29" s="113"/>
      <c r="NMV29" s="113"/>
      <c r="NMW29" s="113"/>
      <c r="NMX29" s="113"/>
      <c r="NMY29" s="113"/>
      <c r="NMZ29" s="113"/>
      <c r="NNA29" s="113"/>
      <c r="NNB29" s="113"/>
      <c r="NNC29" s="113"/>
      <c r="NND29" s="113"/>
      <c r="NNE29" s="113"/>
      <c r="NNF29" s="113"/>
      <c r="NNG29" s="113"/>
      <c r="NNH29" s="113"/>
      <c r="NNI29" s="113"/>
      <c r="NNJ29" s="113"/>
      <c r="NNK29" s="113"/>
      <c r="NNL29" s="113"/>
      <c r="NNM29" s="113"/>
      <c r="NNN29" s="113"/>
      <c r="NNO29" s="113"/>
      <c r="NNP29" s="113"/>
      <c r="NNQ29" s="113"/>
      <c r="NNR29" s="113"/>
      <c r="NNS29" s="113"/>
      <c r="NNT29" s="113"/>
      <c r="NNU29" s="113"/>
      <c r="NNV29" s="113"/>
      <c r="NNW29" s="113"/>
      <c r="NNX29" s="113"/>
      <c r="NNY29" s="113"/>
      <c r="NNZ29" s="113"/>
      <c r="NOA29" s="113"/>
      <c r="NOB29" s="113"/>
      <c r="NOC29" s="113"/>
      <c r="NOD29" s="113"/>
      <c r="NOE29" s="113"/>
      <c r="NOF29" s="113"/>
      <c r="NOG29" s="113"/>
      <c r="NOH29" s="113"/>
      <c r="NOI29" s="113"/>
      <c r="NOJ29" s="113"/>
      <c r="NOK29" s="113"/>
      <c r="NOL29" s="113"/>
      <c r="NOM29" s="113"/>
      <c r="NON29" s="113"/>
      <c r="NOO29" s="113"/>
      <c r="NOP29" s="113"/>
      <c r="NOQ29" s="113"/>
      <c r="NOR29" s="113"/>
      <c r="NOS29" s="113"/>
      <c r="NOT29" s="113"/>
      <c r="NOU29" s="113"/>
      <c r="NOV29" s="113"/>
      <c r="NOW29" s="113"/>
      <c r="NOX29" s="113"/>
      <c r="NOY29" s="113"/>
      <c r="NOZ29" s="113"/>
      <c r="NPA29" s="113"/>
      <c r="NPB29" s="113"/>
      <c r="NPC29" s="113"/>
      <c r="NPD29" s="113"/>
      <c r="NPE29" s="113"/>
      <c r="NPF29" s="113"/>
      <c r="NPG29" s="113"/>
      <c r="NPH29" s="113"/>
      <c r="NPI29" s="113"/>
      <c r="NPJ29" s="113"/>
      <c r="NPK29" s="113"/>
      <c r="NPL29" s="113"/>
      <c r="NPM29" s="113"/>
      <c r="NPN29" s="113"/>
      <c r="NPO29" s="113"/>
      <c r="NPP29" s="113"/>
      <c r="NPQ29" s="113"/>
      <c r="NPR29" s="113"/>
      <c r="NPS29" s="113"/>
      <c r="NPT29" s="113"/>
      <c r="NPU29" s="113"/>
      <c r="NPV29" s="113"/>
      <c r="NPW29" s="113"/>
      <c r="NPX29" s="113"/>
      <c r="NPY29" s="113"/>
      <c r="NPZ29" s="113"/>
      <c r="NQA29" s="113"/>
      <c r="NQB29" s="113"/>
      <c r="NQC29" s="113"/>
      <c r="NQD29" s="113"/>
      <c r="NQE29" s="113"/>
      <c r="NQF29" s="113"/>
      <c r="NQG29" s="113"/>
      <c r="NQH29" s="113"/>
      <c r="NQI29" s="113"/>
      <c r="NQJ29" s="113"/>
      <c r="NQK29" s="113"/>
      <c r="NQL29" s="113"/>
      <c r="NQM29" s="113"/>
      <c r="NQN29" s="113"/>
      <c r="NQO29" s="113"/>
      <c r="NQP29" s="113"/>
      <c r="NQQ29" s="113"/>
      <c r="NQR29" s="113"/>
      <c r="NQS29" s="113"/>
      <c r="NQT29" s="113"/>
      <c r="NQU29" s="113"/>
      <c r="NQV29" s="113"/>
      <c r="NQW29" s="113"/>
      <c r="NQX29" s="113"/>
      <c r="NQY29" s="113"/>
      <c r="NQZ29" s="113"/>
      <c r="NRA29" s="113"/>
      <c r="NRB29" s="113"/>
      <c r="NRC29" s="113"/>
      <c r="NRD29" s="113"/>
      <c r="NRE29" s="113"/>
      <c r="NRF29" s="113"/>
      <c r="NRG29" s="113"/>
      <c r="NRH29" s="113"/>
      <c r="NRI29" s="113"/>
      <c r="NRJ29" s="113"/>
      <c r="NRK29" s="113"/>
      <c r="NRL29" s="113"/>
      <c r="NRM29" s="113"/>
      <c r="NRN29" s="113"/>
      <c r="NRO29" s="113"/>
      <c r="NRP29" s="113"/>
      <c r="NRQ29" s="113"/>
      <c r="NRR29" s="113"/>
      <c r="NRS29" s="113"/>
      <c r="NRT29" s="113"/>
      <c r="NRU29" s="113"/>
      <c r="NRV29" s="113"/>
      <c r="NRW29" s="113"/>
      <c r="NRX29" s="113"/>
      <c r="NRY29" s="113"/>
      <c r="NRZ29" s="113"/>
      <c r="NSA29" s="113"/>
      <c r="NSB29" s="113"/>
      <c r="NSC29" s="113"/>
      <c r="NSD29" s="113"/>
      <c r="NSE29" s="113"/>
      <c r="NSF29" s="113"/>
      <c r="NSG29" s="113"/>
      <c r="NSH29" s="113"/>
      <c r="NSI29" s="113"/>
      <c r="NSJ29" s="113"/>
      <c r="NSK29" s="113"/>
      <c r="NSL29" s="113"/>
      <c r="NSM29" s="113"/>
      <c r="NSN29" s="113"/>
      <c r="NSO29" s="113"/>
      <c r="NSP29" s="113"/>
      <c r="NSQ29" s="113"/>
      <c r="NSR29" s="113"/>
      <c r="NSS29" s="113"/>
      <c r="NST29" s="113"/>
      <c r="NSU29" s="113"/>
      <c r="NSV29" s="113"/>
      <c r="NSW29" s="113"/>
      <c r="NSX29" s="113"/>
      <c r="NSY29" s="113"/>
      <c r="NSZ29" s="113"/>
      <c r="NTA29" s="113"/>
      <c r="NTB29" s="113"/>
      <c r="NTC29" s="113"/>
      <c r="NTD29" s="113"/>
      <c r="NTE29" s="113"/>
      <c r="NTF29" s="113"/>
      <c r="NTG29" s="113"/>
      <c r="NTH29" s="113"/>
      <c r="NTI29" s="113"/>
      <c r="NTJ29" s="113"/>
      <c r="NTK29" s="113"/>
      <c r="NTL29" s="113"/>
      <c r="NTM29" s="113"/>
      <c r="NTN29" s="113"/>
      <c r="NTO29" s="113"/>
      <c r="NTP29" s="113"/>
      <c r="NTQ29" s="113"/>
      <c r="NTR29" s="113"/>
      <c r="NTS29" s="113"/>
      <c r="NTT29" s="113"/>
      <c r="NTU29" s="113"/>
      <c r="NTV29" s="113"/>
      <c r="NTW29" s="113"/>
      <c r="NTX29" s="113"/>
      <c r="NTY29" s="113"/>
      <c r="NTZ29" s="113"/>
      <c r="NUA29" s="113"/>
      <c r="NUB29" s="113"/>
      <c r="NUC29" s="113"/>
      <c r="NUD29" s="113"/>
      <c r="NUE29" s="113"/>
      <c r="NUF29" s="113"/>
      <c r="NUG29" s="113"/>
      <c r="NUH29" s="113"/>
      <c r="NUI29" s="113"/>
      <c r="NUJ29" s="113"/>
      <c r="NUK29" s="113"/>
      <c r="NUL29" s="113"/>
      <c r="NUM29" s="113"/>
      <c r="NUN29" s="113"/>
      <c r="NUO29" s="113"/>
      <c r="NUP29" s="113"/>
      <c r="NUQ29" s="113"/>
      <c r="NUR29" s="113"/>
      <c r="NUS29" s="113"/>
      <c r="NUT29" s="113"/>
      <c r="NUU29" s="113"/>
      <c r="NUV29" s="113"/>
      <c r="NUW29" s="113"/>
      <c r="NUX29" s="113"/>
      <c r="NUY29" s="113"/>
      <c r="NUZ29" s="113"/>
      <c r="NVA29" s="113"/>
      <c r="NVB29" s="113"/>
      <c r="NVC29" s="113"/>
      <c r="NVD29" s="113"/>
      <c r="NVE29" s="113"/>
      <c r="NVF29" s="113"/>
      <c r="NVG29" s="113"/>
      <c r="NVH29" s="113"/>
      <c r="NVI29" s="113"/>
      <c r="NVJ29" s="113"/>
      <c r="NVK29" s="113"/>
      <c r="NVL29" s="113"/>
      <c r="NVM29" s="113"/>
      <c r="NVN29" s="113"/>
      <c r="NVO29" s="113"/>
      <c r="NVP29" s="113"/>
      <c r="NVQ29" s="113"/>
      <c r="NVR29" s="113"/>
      <c r="NVS29" s="113"/>
      <c r="NVT29" s="113"/>
      <c r="NVU29" s="113"/>
      <c r="NVV29" s="113"/>
      <c r="NVW29" s="113"/>
      <c r="NVX29" s="113"/>
      <c r="NVY29" s="113"/>
      <c r="NVZ29" s="113"/>
      <c r="NWA29" s="113"/>
      <c r="NWB29" s="113"/>
      <c r="NWC29" s="113"/>
      <c r="NWD29" s="113"/>
      <c r="NWE29" s="113"/>
      <c r="NWF29" s="113"/>
      <c r="NWG29" s="113"/>
      <c r="NWH29" s="113"/>
      <c r="NWI29" s="113"/>
      <c r="NWJ29" s="113"/>
      <c r="NWK29" s="113"/>
      <c r="NWL29" s="113"/>
      <c r="NWM29" s="113"/>
      <c r="NWN29" s="113"/>
      <c r="NWO29" s="113"/>
      <c r="NWP29" s="113"/>
      <c r="NWQ29" s="113"/>
      <c r="NWR29" s="113"/>
      <c r="NWS29" s="113"/>
      <c r="NWT29" s="113"/>
      <c r="NWU29" s="113"/>
      <c r="NWV29" s="113"/>
      <c r="NWW29" s="113"/>
      <c r="NWX29" s="113"/>
      <c r="NWY29" s="113"/>
      <c r="NWZ29" s="113"/>
      <c r="NXA29" s="113"/>
      <c r="NXB29" s="113"/>
      <c r="NXC29" s="113"/>
      <c r="NXD29" s="113"/>
      <c r="NXE29" s="113"/>
      <c r="NXF29" s="113"/>
      <c r="NXG29" s="113"/>
      <c r="NXH29" s="113"/>
      <c r="NXI29" s="113"/>
      <c r="NXJ29" s="113"/>
      <c r="NXK29" s="113"/>
      <c r="NXL29" s="113"/>
      <c r="NXM29" s="113"/>
      <c r="NXN29" s="113"/>
      <c r="NXO29" s="113"/>
      <c r="NXP29" s="113"/>
      <c r="NXQ29" s="113"/>
      <c r="NXR29" s="113"/>
      <c r="NXS29" s="113"/>
      <c r="NXT29" s="113"/>
      <c r="NXU29" s="113"/>
      <c r="NXV29" s="113"/>
      <c r="NXW29" s="113"/>
      <c r="NXX29" s="113"/>
      <c r="NXY29" s="113"/>
      <c r="NXZ29" s="113"/>
      <c r="NYA29" s="113"/>
      <c r="NYB29" s="113"/>
      <c r="NYC29" s="113"/>
      <c r="NYD29" s="113"/>
      <c r="NYE29" s="113"/>
      <c r="NYF29" s="113"/>
      <c r="NYG29" s="113"/>
      <c r="NYH29" s="113"/>
      <c r="NYI29" s="113"/>
      <c r="NYJ29" s="113"/>
      <c r="NYK29" s="113"/>
      <c r="NYL29" s="113"/>
      <c r="NYM29" s="113"/>
      <c r="NYN29" s="113"/>
      <c r="NYO29" s="113"/>
      <c r="NYP29" s="113"/>
      <c r="NYQ29" s="113"/>
      <c r="NYR29" s="113"/>
      <c r="NYS29" s="113"/>
      <c r="NYT29" s="113"/>
      <c r="NYU29" s="113"/>
      <c r="NYV29" s="113"/>
      <c r="NYW29" s="113"/>
      <c r="NYX29" s="113"/>
      <c r="NYY29" s="113"/>
      <c r="NYZ29" s="113"/>
      <c r="NZA29" s="113"/>
      <c r="NZB29" s="113"/>
      <c r="NZC29" s="113"/>
      <c r="NZD29" s="113"/>
      <c r="NZE29" s="113"/>
      <c r="NZF29" s="113"/>
      <c r="NZG29" s="113"/>
      <c r="NZH29" s="113"/>
      <c r="NZI29" s="113"/>
      <c r="NZJ29" s="113"/>
      <c r="NZK29" s="113"/>
      <c r="NZL29" s="113"/>
      <c r="NZM29" s="113"/>
      <c r="NZN29" s="113"/>
      <c r="NZO29" s="113"/>
      <c r="NZP29" s="113"/>
      <c r="NZQ29" s="113"/>
      <c r="NZR29" s="113"/>
      <c r="NZS29" s="113"/>
      <c r="NZT29" s="113"/>
      <c r="NZU29" s="113"/>
      <c r="NZV29" s="113"/>
      <c r="NZW29" s="113"/>
      <c r="NZX29" s="113"/>
      <c r="NZY29" s="113"/>
      <c r="NZZ29" s="113"/>
      <c r="OAA29" s="113"/>
      <c r="OAB29" s="113"/>
      <c r="OAC29" s="113"/>
      <c r="OAD29" s="113"/>
      <c r="OAE29" s="113"/>
      <c r="OAF29" s="113"/>
      <c r="OAG29" s="113"/>
      <c r="OAH29" s="113"/>
      <c r="OAI29" s="113"/>
      <c r="OAJ29" s="113"/>
      <c r="OAK29" s="113"/>
      <c r="OAL29" s="113"/>
      <c r="OAM29" s="113"/>
      <c r="OAN29" s="113"/>
      <c r="OAO29" s="113"/>
      <c r="OAP29" s="113"/>
      <c r="OAQ29" s="113"/>
      <c r="OAR29" s="113"/>
      <c r="OAS29" s="113"/>
      <c r="OAT29" s="113"/>
      <c r="OAU29" s="113"/>
      <c r="OAV29" s="113"/>
      <c r="OAW29" s="113"/>
      <c r="OAX29" s="113"/>
      <c r="OAY29" s="113"/>
      <c r="OAZ29" s="113"/>
      <c r="OBA29" s="113"/>
      <c r="OBB29" s="113"/>
      <c r="OBC29" s="113"/>
      <c r="OBD29" s="113"/>
      <c r="OBE29" s="113"/>
      <c r="OBF29" s="113"/>
      <c r="OBG29" s="113"/>
      <c r="OBH29" s="113"/>
      <c r="OBI29" s="113"/>
      <c r="OBJ29" s="113"/>
      <c r="OBK29" s="113"/>
      <c r="OBL29" s="113"/>
      <c r="OBM29" s="113"/>
      <c r="OBN29" s="113"/>
      <c r="OBO29" s="113"/>
      <c r="OBP29" s="113"/>
      <c r="OBQ29" s="113"/>
      <c r="OBR29" s="113"/>
      <c r="OBS29" s="113"/>
      <c r="OBT29" s="113"/>
      <c r="OBU29" s="113"/>
      <c r="OBV29" s="113"/>
      <c r="OBW29" s="113"/>
      <c r="OBX29" s="113"/>
      <c r="OBY29" s="113"/>
      <c r="OBZ29" s="113"/>
      <c r="OCA29" s="113"/>
      <c r="OCB29" s="113"/>
      <c r="OCC29" s="113"/>
      <c r="OCD29" s="113"/>
      <c r="OCE29" s="113"/>
      <c r="OCF29" s="113"/>
      <c r="OCG29" s="113"/>
      <c r="OCH29" s="113"/>
      <c r="OCI29" s="113"/>
      <c r="OCJ29" s="113"/>
      <c r="OCK29" s="113"/>
      <c r="OCL29" s="113"/>
      <c r="OCM29" s="113"/>
      <c r="OCN29" s="113"/>
      <c r="OCO29" s="113"/>
      <c r="OCP29" s="113"/>
      <c r="OCQ29" s="113"/>
      <c r="OCR29" s="113"/>
      <c r="OCS29" s="113"/>
      <c r="OCT29" s="113"/>
      <c r="OCU29" s="113"/>
      <c r="OCV29" s="113"/>
      <c r="OCW29" s="113"/>
      <c r="OCX29" s="113"/>
      <c r="OCY29" s="113"/>
      <c r="OCZ29" s="113"/>
      <c r="ODA29" s="113"/>
      <c r="ODB29" s="113"/>
      <c r="ODC29" s="113"/>
      <c r="ODD29" s="113"/>
      <c r="ODE29" s="113"/>
      <c r="ODF29" s="113"/>
      <c r="ODG29" s="113"/>
      <c r="ODH29" s="113"/>
      <c r="ODI29" s="113"/>
      <c r="ODJ29" s="113"/>
      <c r="ODK29" s="113"/>
      <c r="ODL29" s="113"/>
      <c r="ODM29" s="113"/>
      <c r="ODN29" s="113"/>
      <c r="ODO29" s="113"/>
      <c r="ODP29" s="113"/>
      <c r="ODQ29" s="113"/>
      <c r="ODR29" s="113"/>
      <c r="ODS29" s="113"/>
      <c r="ODT29" s="113"/>
      <c r="ODU29" s="113"/>
      <c r="ODV29" s="113"/>
      <c r="ODW29" s="113"/>
      <c r="ODX29" s="113"/>
      <c r="ODY29" s="113"/>
      <c r="ODZ29" s="113"/>
      <c r="OEA29" s="113"/>
      <c r="OEB29" s="113"/>
      <c r="OEC29" s="113"/>
      <c r="OED29" s="113"/>
      <c r="OEE29" s="113"/>
      <c r="OEF29" s="113"/>
      <c r="OEG29" s="113"/>
      <c r="OEH29" s="113"/>
      <c r="OEI29" s="113"/>
      <c r="OEJ29" s="113"/>
      <c r="OEK29" s="113"/>
      <c r="OEL29" s="113"/>
      <c r="OEM29" s="113"/>
      <c r="OEN29" s="113"/>
      <c r="OEO29" s="113"/>
      <c r="OEP29" s="113"/>
      <c r="OEQ29" s="113"/>
      <c r="OER29" s="113"/>
      <c r="OES29" s="113"/>
      <c r="OET29" s="113"/>
      <c r="OEU29" s="113"/>
      <c r="OEV29" s="113"/>
      <c r="OEW29" s="113"/>
      <c r="OEX29" s="113"/>
      <c r="OEY29" s="113"/>
      <c r="OEZ29" s="113"/>
      <c r="OFA29" s="113"/>
      <c r="OFB29" s="113"/>
      <c r="OFC29" s="113"/>
      <c r="OFD29" s="113"/>
      <c r="OFE29" s="113"/>
      <c r="OFF29" s="113"/>
      <c r="OFG29" s="113"/>
      <c r="OFH29" s="113"/>
      <c r="OFI29" s="113"/>
      <c r="OFJ29" s="113"/>
      <c r="OFK29" s="113"/>
      <c r="OFL29" s="113"/>
      <c r="OFM29" s="113"/>
      <c r="OFN29" s="113"/>
      <c r="OFO29" s="113"/>
      <c r="OFP29" s="113"/>
      <c r="OFQ29" s="113"/>
      <c r="OFR29" s="113"/>
      <c r="OFS29" s="113"/>
      <c r="OFT29" s="113"/>
      <c r="OFU29" s="113"/>
      <c r="OFV29" s="113"/>
      <c r="OFW29" s="113"/>
      <c r="OFX29" s="113"/>
      <c r="OFY29" s="113"/>
      <c r="OFZ29" s="113"/>
      <c r="OGA29" s="113"/>
      <c r="OGB29" s="113"/>
      <c r="OGC29" s="113"/>
      <c r="OGD29" s="113"/>
      <c r="OGE29" s="113"/>
      <c r="OGF29" s="113"/>
      <c r="OGG29" s="113"/>
      <c r="OGH29" s="113"/>
      <c r="OGI29" s="113"/>
      <c r="OGJ29" s="113"/>
      <c r="OGK29" s="113"/>
      <c r="OGL29" s="113"/>
      <c r="OGM29" s="113"/>
      <c r="OGN29" s="113"/>
      <c r="OGO29" s="113"/>
      <c r="OGP29" s="113"/>
      <c r="OGQ29" s="113"/>
      <c r="OGR29" s="113"/>
      <c r="OGS29" s="113"/>
      <c r="OGT29" s="113"/>
      <c r="OGU29" s="113"/>
      <c r="OGV29" s="113"/>
      <c r="OGW29" s="113"/>
      <c r="OGX29" s="113"/>
      <c r="OGY29" s="113"/>
      <c r="OGZ29" s="113"/>
      <c r="OHA29" s="113"/>
      <c r="OHB29" s="113"/>
      <c r="OHC29" s="113"/>
      <c r="OHD29" s="113"/>
      <c r="OHE29" s="113"/>
      <c r="OHF29" s="113"/>
      <c r="OHG29" s="113"/>
      <c r="OHH29" s="113"/>
      <c r="OHI29" s="113"/>
      <c r="OHJ29" s="113"/>
      <c r="OHK29" s="113"/>
      <c r="OHL29" s="113"/>
      <c r="OHM29" s="113"/>
      <c r="OHN29" s="113"/>
      <c r="OHO29" s="113"/>
      <c r="OHP29" s="113"/>
      <c r="OHQ29" s="113"/>
      <c r="OHR29" s="113"/>
      <c r="OHS29" s="113"/>
      <c r="OHT29" s="113"/>
      <c r="OHU29" s="113"/>
      <c r="OHV29" s="113"/>
      <c r="OHW29" s="113"/>
      <c r="OHX29" s="113"/>
      <c r="OHY29" s="113"/>
      <c r="OHZ29" s="113"/>
      <c r="OIA29" s="113"/>
      <c r="OIB29" s="113"/>
      <c r="OIC29" s="113"/>
      <c r="OID29" s="113"/>
      <c r="OIE29" s="113"/>
      <c r="OIF29" s="113"/>
      <c r="OIG29" s="113"/>
      <c r="OIH29" s="113"/>
      <c r="OII29" s="113"/>
      <c r="OIJ29" s="113"/>
      <c r="OIK29" s="113"/>
      <c r="OIL29" s="113"/>
      <c r="OIM29" s="113"/>
      <c r="OIN29" s="113"/>
      <c r="OIO29" s="113"/>
      <c r="OIP29" s="113"/>
      <c r="OIQ29" s="113"/>
      <c r="OIR29" s="113"/>
      <c r="OIS29" s="113"/>
      <c r="OIT29" s="113"/>
      <c r="OIU29" s="113"/>
      <c r="OIV29" s="113"/>
      <c r="OIW29" s="113"/>
      <c r="OIX29" s="113"/>
      <c r="OIY29" s="113"/>
      <c r="OIZ29" s="113"/>
      <c r="OJA29" s="113"/>
      <c r="OJB29" s="113"/>
      <c r="OJC29" s="113"/>
      <c r="OJD29" s="113"/>
      <c r="OJE29" s="113"/>
      <c r="OJF29" s="113"/>
      <c r="OJG29" s="113"/>
      <c r="OJH29" s="113"/>
      <c r="OJI29" s="113"/>
      <c r="OJJ29" s="113"/>
      <c r="OJK29" s="113"/>
      <c r="OJL29" s="113"/>
      <c r="OJM29" s="113"/>
      <c r="OJN29" s="113"/>
      <c r="OJO29" s="113"/>
      <c r="OJP29" s="113"/>
      <c r="OJQ29" s="113"/>
      <c r="OJR29" s="113"/>
      <c r="OJS29" s="113"/>
      <c r="OJT29" s="113"/>
      <c r="OJU29" s="113"/>
      <c r="OJV29" s="113"/>
      <c r="OJW29" s="113"/>
      <c r="OJX29" s="113"/>
      <c r="OJY29" s="113"/>
      <c r="OJZ29" s="113"/>
      <c r="OKA29" s="113"/>
      <c r="OKB29" s="113"/>
      <c r="OKC29" s="113"/>
      <c r="OKD29" s="113"/>
      <c r="OKE29" s="113"/>
      <c r="OKF29" s="113"/>
      <c r="OKG29" s="113"/>
      <c r="OKH29" s="113"/>
      <c r="OKI29" s="113"/>
      <c r="OKJ29" s="113"/>
      <c r="OKK29" s="113"/>
      <c r="OKL29" s="113"/>
      <c r="OKM29" s="113"/>
      <c r="OKN29" s="113"/>
      <c r="OKO29" s="113"/>
      <c r="OKP29" s="113"/>
      <c r="OKQ29" s="113"/>
      <c r="OKR29" s="113"/>
      <c r="OKS29" s="113"/>
      <c r="OKT29" s="113"/>
      <c r="OKU29" s="113"/>
      <c r="OKV29" s="113"/>
      <c r="OKW29" s="113"/>
      <c r="OKX29" s="113"/>
      <c r="OKY29" s="113"/>
      <c r="OKZ29" s="113"/>
      <c r="OLA29" s="113"/>
      <c r="OLB29" s="113"/>
      <c r="OLC29" s="113"/>
      <c r="OLD29" s="113"/>
      <c r="OLE29" s="113"/>
      <c r="OLF29" s="113"/>
      <c r="OLG29" s="113"/>
      <c r="OLH29" s="113"/>
      <c r="OLI29" s="113"/>
      <c r="OLJ29" s="113"/>
      <c r="OLK29" s="113"/>
      <c r="OLL29" s="113"/>
      <c r="OLM29" s="113"/>
      <c r="OLN29" s="113"/>
      <c r="OLO29" s="113"/>
      <c r="OLP29" s="113"/>
      <c r="OLQ29" s="113"/>
      <c r="OLR29" s="113"/>
      <c r="OLS29" s="113"/>
      <c r="OLT29" s="113"/>
      <c r="OLU29" s="113"/>
      <c r="OLV29" s="113"/>
      <c r="OLW29" s="113"/>
      <c r="OLX29" s="113"/>
      <c r="OLY29" s="113"/>
      <c r="OLZ29" s="113"/>
      <c r="OMA29" s="113"/>
      <c r="OMB29" s="113"/>
      <c r="OMC29" s="113"/>
      <c r="OMD29" s="113"/>
      <c r="OME29" s="113"/>
      <c r="OMF29" s="113"/>
      <c r="OMG29" s="113"/>
      <c r="OMH29" s="113"/>
      <c r="OMI29" s="113"/>
      <c r="OMJ29" s="113"/>
      <c r="OMK29" s="113"/>
      <c r="OML29" s="113"/>
      <c r="OMM29" s="113"/>
      <c r="OMN29" s="113"/>
      <c r="OMO29" s="113"/>
      <c r="OMP29" s="113"/>
      <c r="OMQ29" s="113"/>
      <c r="OMR29" s="113"/>
      <c r="OMS29" s="113"/>
      <c r="OMT29" s="113"/>
      <c r="OMU29" s="113"/>
      <c r="OMV29" s="113"/>
      <c r="OMW29" s="113"/>
      <c r="OMX29" s="113"/>
      <c r="OMY29" s="113"/>
      <c r="OMZ29" s="113"/>
      <c r="ONA29" s="113"/>
      <c r="ONB29" s="113"/>
      <c r="ONC29" s="113"/>
      <c r="OND29" s="113"/>
      <c r="ONE29" s="113"/>
      <c r="ONF29" s="113"/>
      <c r="ONG29" s="113"/>
      <c r="ONH29" s="113"/>
      <c r="ONI29" s="113"/>
      <c r="ONJ29" s="113"/>
      <c r="ONK29" s="113"/>
      <c r="ONL29" s="113"/>
      <c r="ONM29" s="113"/>
      <c r="ONN29" s="113"/>
      <c r="ONO29" s="113"/>
      <c r="ONP29" s="113"/>
      <c r="ONQ29" s="113"/>
      <c r="ONR29" s="113"/>
      <c r="ONS29" s="113"/>
      <c r="ONT29" s="113"/>
      <c r="ONU29" s="113"/>
      <c r="ONV29" s="113"/>
      <c r="ONW29" s="113"/>
      <c r="ONX29" s="113"/>
      <c r="ONY29" s="113"/>
      <c r="ONZ29" s="113"/>
      <c r="OOA29" s="113"/>
      <c r="OOB29" s="113"/>
      <c r="OOC29" s="113"/>
      <c r="OOD29" s="113"/>
      <c r="OOE29" s="113"/>
      <c r="OOF29" s="113"/>
      <c r="OOG29" s="113"/>
      <c r="OOH29" s="113"/>
      <c r="OOI29" s="113"/>
      <c r="OOJ29" s="113"/>
      <c r="OOK29" s="113"/>
      <c r="OOL29" s="113"/>
      <c r="OOM29" s="113"/>
      <c r="OON29" s="113"/>
      <c r="OOO29" s="113"/>
      <c r="OOP29" s="113"/>
      <c r="OOQ29" s="113"/>
      <c r="OOR29" s="113"/>
      <c r="OOS29" s="113"/>
      <c r="OOT29" s="113"/>
      <c r="OOU29" s="113"/>
      <c r="OOV29" s="113"/>
      <c r="OOW29" s="113"/>
      <c r="OOX29" s="113"/>
      <c r="OOY29" s="113"/>
      <c r="OOZ29" s="113"/>
      <c r="OPA29" s="113"/>
      <c r="OPB29" s="113"/>
      <c r="OPC29" s="113"/>
      <c r="OPD29" s="113"/>
      <c r="OPE29" s="113"/>
      <c r="OPF29" s="113"/>
      <c r="OPG29" s="113"/>
      <c r="OPH29" s="113"/>
      <c r="OPI29" s="113"/>
      <c r="OPJ29" s="113"/>
      <c r="OPK29" s="113"/>
      <c r="OPL29" s="113"/>
      <c r="OPM29" s="113"/>
      <c r="OPN29" s="113"/>
      <c r="OPO29" s="113"/>
      <c r="OPP29" s="113"/>
      <c r="OPQ29" s="113"/>
      <c r="OPR29" s="113"/>
      <c r="OPS29" s="113"/>
      <c r="OPT29" s="113"/>
      <c r="OPU29" s="113"/>
      <c r="OPV29" s="113"/>
      <c r="OPW29" s="113"/>
      <c r="OPX29" s="113"/>
      <c r="OPY29" s="113"/>
      <c r="OPZ29" s="113"/>
      <c r="OQA29" s="113"/>
      <c r="OQB29" s="113"/>
      <c r="OQC29" s="113"/>
      <c r="OQD29" s="113"/>
      <c r="OQE29" s="113"/>
      <c r="OQF29" s="113"/>
      <c r="OQG29" s="113"/>
      <c r="OQH29" s="113"/>
      <c r="OQI29" s="113"/>
      <c r="OQJ29" s="113"/>
      <c r="OQK29" s="113"/>
      <c r="OQL29" s="113"/>
      <c r="OQM29" s="113"/>
      <c r="OQN29" s="113"/>
      <c r="OQO29" s="113"/>
      <c r="OQP29" s="113"/>
      <c r="OQQ29" s="113"/>
      <c r="OQR29" s="113"/>
      <c r="OQS29" s="113"/>
      <c r="OQT29" s="113"/>
      <c r="OQU29" s="113"/>
      <c r="OQV29" s="113"/>
      <c r="OQW29" s="113"/>
      <c r="OQX29" s="113"/>
      <c r="OQY29" s="113"/>
      <c r="OQZ29" s="113"/>
      <c r="ORA29" s="113"/>
      <c r="ORB29" s="113"/>
      <c r="ORC29" s="113"/>
      <c r="ORD29" s="113"/>
      <c r="ORE29" s="113"/>
      <c r="ORF29" s="113"/>
      <c r="ORG29" s="113"/>
      <c r="ORH29" s="113"/>
      <c r="ORI29" s="113"/>
      <c r="ORJ29" s="113"/>
      <c r="ORK29" s="113"/>
      <c r="ORL29" s="113"/>
      <c r="ORM29" s="113"/>
      <c r="ORN29" s="113"/>
      <c r="ORO29" s="113"/>
      <c r="ORP29" s="113"/>
      <c r="ORQ29" s="113"/>
      <c r="ORR29" s="113"/>
      <c r="ORS29" s="113"/>
      <c r="ORT29" s="113"/>
      <c r="ORU29" s="113"/>
      <c r="ORV29" s="113"/>
      <c r="ORW29" s="113"/>
      <c r="ORX29" s="113"/>
      <c r="ORY29" s="113"/>
      <c r="ORZ29" s="113"/>
      <c r="OSA29" s="113"/>
      <c r="OSB29" s="113"/>
      <c r="OSC29" s="113"/>
      <c r="OSD29" s="113"/>
      <c r="OSE29" s="113"/>
      <c r="OSF29" s="113"/>
      <c r="OSG29" s="113"/>
      <c r="OSH29" s="113"/>
      <c r="OSI29" s="113"/>
      <c r="OSJ29" s="113"/>
      <c r="OSK29" s="113"/>
      <c r="OSL29" s="113"/>
      <c r="OSM29" s="113"/>
      <c r="OSN29" s="113"/>
      <c r="OSO29" s="113"/>
      <c r="OSP29" s="113"/>
      <c r="OSQ29" s="113"/>
      <c r="OSR29" s="113"/>
      <c r="OSS29" s="113"/>
      <c r="OST29" s="113"/>
      <c r="OSU29" s="113"/>
      <c r="OSV29" s="113"/>
      <c r="OSW29" s="113"/>
      <c r="OSX29" s="113"/>
      <c r="OSY29" s="113"/>
      <c r="OSZ29" s="113"/>
      <c r="OTA29" s="113"/>
      <c r="OTB29" s="113"/>
      <c r="OTC29" s="113"/>
      <c r="OTD29" s="113"/>
      <c r="OTE29" s="113"/>
      <c r="OTF29" s="113"/>
      <c r="OTG29" s="113"/>
      <c r="OTH29" s="113"/>
      <c r="OTI29" s="113"/>
      <c r="OTJ29" s="113"/>
      <c r="OTK29" s="113"/>
      <c r="OTL29" s="113"/>
      <c r="OTM29" s="113"/>
      <c r="OTN29" s="113"/>
      <c r="OTO29" s="113"/>
      <c r="OTP29" s="113"/>
      <c r="OTQ29" s="113"/>
      <c r="OTR29" s="113"/>
      <c r="OTS29" s="113"/>
      <c r="OTT29" s="113"/>
      <c r="OTU29" s="113"/>
      <c r="OTV29" s="113"/>
      <c r="OTW29" s="113"/>
      <c r="OTX29" s="113"/>
      <c r="OTY29" s="113"/>
      <c r="OTZ29" s="113"/>
      <c r="OUA29" s="113"/>
      <c r="OUB29" s="113"/>
      <c r="OUC29" s="113"/>
      <c r="OUD29" s="113"/>
      <c r="OUE29" s="113"/>
      <c r="OUF29" s="113"/>
      <c r="OUG29" s="113"/>
      <c r="OUH29" s="113"/>
      <c r="OUI29" s="113"/>
      <c r="OUJ29" s="113"/>
      <c r="OUK29" s="113"/>
      <c r="OUL29" s="113"/>
      <c r="OUM29" s="113"/>
      <c r="OUN29" s="113"/>
      <c r="OUO29" s="113"/>
      <c r="OUP29" s="113"/>
      <c r="OUQ29" s="113"/>
      <c r="OUR29" s="113"/>
      <c r="OUS29" s="113"/>
      <c r="OUT29" s="113"/>
      <c r="OUU29" s="113"/>
      <c r="OUV29" s="113"/>
      <c r="OUW29" s="113"/>
      <c r="OUX29" s="113"/>
      <c r="OUY29" s="113"/>
      <c r="OUZ29" s="113"/>
      <c r="OVA29" s="113"/>
      <c r="OVB29" s="113"/>
      <c r="OVC29" s="113"/>
      <c r="OVD29" s="113"/>
      <c r="OVE29" s="113"/>
      <c r="OVF29" s="113"/>
      <c r="OVG29" s="113"/>
      <c r="OVH29" s="113"/>
      <c r="OVI29" s="113"/>
      <c r="OVJ29" s="113"/>
      <c r="OVK29" s="113"/>
      <c r="OVL29" s="113"/>
      <c r="OVM29" s="113"/>
      <c r="OVN29" s="113"/>
      <c r="OVO29" s="113"/>
      <c r="OVP29" s="113"/>
      <c r="OVQ29" s="113"/>
      <c r="OVR29" s="113"/>
      <c r="OVS29" s="113"/>
      <c r="OVT29" s="113"/>
      <c r="OVU29" s="113"/>
      <c r="OVV29" s="113"/>
      <c r="OVW29" s="113"/>
      <c r="OVX29" s="113"/>
      <c r="OVY29" s="113"/>
      <c r="OVZ29" s="113"/>
      <c r="OWA29" s="113"/>
      <c r="OWB29" s="113"/>
      <c r="OWC29" s="113"/>
      <c r="OWD29" s="113"/>
      <c r="OWE29" s="113"/>
      <c r="OWF29" s="113"/>
      <c r="OWG29" s="113"/>
      <c r="OWH29" s="113"/>
      <c r="OWI29" s="113"/>
      <c r="OWJ29" s="113"/>
      <c r="OWK29" s="113"/>
      <c r="OWL29" s="113"/>
      <c r="OWM29" s="113"/>
      <c r="OWN29" s="113"/>
      <c r="OWO29" s="113"/>
      <c r="OWP29" s="113"/>
      <c r="OWQ29" s="113"/>
      <c r="OWR29" s="113"/>
      <c r="OWS29" s="113"/>
      <c r="OWT29" s="113"/>
      <c r="OWU29" s="113"/>
      <c r="OWV29" s="113"/>
      <c r="OWW29" s="113"/>
      <c r="OWX29" s="113"/>
      <c r="OWY29" s="113"/>
      <c r="OWZ29" s="113"/>
      <c r="OXA29" s="113"/>
      <c r="OXB29" s="113"/>
      <c r="OXC29" s="113"/>
      <c r="OXD29" s="113"/>
      <c r="OXE29" s="113"/>
      <c r="OXF29" s="113"/>
      <c r="OXG29" s="113"/>
      <c r="OXH29" s="113"/>
      <c r="OXI29" s="113"/>
      <c r="OXJ29" s="113"/>
      <c r="OXK29" s="113"/>
      <c r="OXL29" s="113"/>
      <c r="OXM29" s="113"/>
      <c r="OXN29" s="113"/>
      <c r="OXO29" s="113"/>
      <c r="OXP29" s="113"/>
      <c r="OXQ29" s="113"/>
      <c r="OXR29" s="113"/>
      <c r="OXS29" s="113"/>
      <c r="OXT29" s="113"/>
      <c r="OXU29" s="113"/>
      <c r="OXV29" s="113"/>
      <c r="OXW29" s="113"/>
      <c r="OXX29" s="113"/>
      <c r="OXY29" s="113"/>
      <c r="OXZ29" s="113"/>
      <c r="OYA29" s="113"/>
      <c r="OYB29" s="113"/>
      <c r="OYC29" s="113"/>
      <c r="OYD29" s="113"/>
      <c r="OYE29" s="113"/>
      <c r="OYF29" s="113"/>
      <c r="OYG29" s="113"/>
      <c r="OYH29" s="113"/>
      <c r="OYI29" s="113"/>
      <c r="OYJ29" s="113"/>
      <c r="OYK29" s="113"/>
      <c r="OYL29" s="113"/>
      <c r="OYM29" s="113"/>
      <c r="OYN29" s="113"/>
      <c r="OYO29" s="113"/>
      <c r="OYP29" s="113"/>
      <c r="OYQ29" s="113"/>
      <c r="OYR29" s="113"/>
      <c r="OYS29" s="113"/>
      <c r="OYT29" s="113"/>
      <c r="OYU29" s="113"/>
      <c r="OYV29" s="113"/>
      <c r="OYW29" s="113"/>
      <c r="OYX29" s="113"/>
      <c r="OYY29" s="113"/>
      <c r="OYZ29" s="113"/>
      <c r="OZA29" s="113"/>
      <c r="OZB29" s="113"/>
      <c r="OZC29" s="113"/>
      <c r="OZD29" s="113"/>
      <c r="OZE29" s="113"/>
      <c r="OZF29" s="113"/>
      <c r="OZG29" s="113"/>
      <c r="OZH29" s="113"/>
      <c r="OZI29" s="113"/>
      <c r="OZJ29" s="113"/>
      <c r="OZK29" s="113"/>
      <c r="OZL29" s="113"/>
      <c r="OZM29" s="113"/>
      <c r="OZN29" s="113"/>
      <c r="OZO29" s="113"/>
      <c r="OZP29" s="113"/>
      <c r="OZQ29" s="113"/>
      <c r="OZR29" s="113"/>
      <c r="OZS29" s="113"/>
      <c r="OZT29" s="113"/>
      <c r="OZU29" s="113"/>
      <c r="OZV29" s="113"/>
      <c r="OZW29" s="113"/>
      <c r="OZX29" s="113"/>
      <c r="OZY29" s="113"/>
      <c r="OZZ29" s="113"/>
      <c r="PAA29" s="113"/>
      <c r="PAB29" s="113"/>
      <c r="PAC29" s="113"/>
      <c r="PAD29" s="113"/>
      <c r="PAE29" s="113"/>
      <c r="PAF29" s="113"/>
      <c r="PAG29" s="113"/>
      <c r="PAH29" s="113"/>
      <c r="PAI29" s="113"/>
      <c r="PAJ29" s="113"/>
      <c r="PAK29" s="113"/>
      <c r="PAL29" s="113"/>
      <c r="PAM29" s="113"/>
      <c r="PAN29" s="113"/>
      <c r="PAO29" s="113"/>
      <c r="PAP29" s="113"/>
      <c r="PAQ29" s="113"/>
      <c r="PAR29" s="113"/>
      <c r="PAS29" s="113"/>
      <c r="PAT29" s="113"/>
      <c r="PAU29" s="113"/>
      <c r="PAV29" s="113"/>
      <c r="PAW29" s="113"/>
      <c r="PAX29" s="113"/>
      <c r="PAY29" s="113"/>
      <c r="PAZ29" s="113"/>
      <c r="PBA29" s="113"/>
      <c r="PBB29" s="113"/>
      <c r="PBC29" s="113"/>
      <c r="PBD29" s="113"/>
      <c r="PBE29" s="113"/>
      <c r="PBF29" s="113"/>
      <c r="PBG29" s="113"/>
      <c r="PBH29" s="113"/>
      <c r="PBI29" s="113"/>
      <c r="PBJ29" s="113"/>
      <c r="PBK29" s="113"/>
      <c r="PBL29" s="113"/>
      <c r="PBM29" s="113"/>
      <c r="PBN29" s="113"/>
      <c r="PBO29" s="113"/>
      <c r="PBP29" s="113"/>
      <c r="PBQ29" s="113"/>
      <c r="PBR29" s="113"/>
      <c r="PBS29" s="113"/>
      <c r="PBT29" s="113"/>
      <c r="PBU29" s="113"/>
      <c r="PBV29" s="113"/>
      <c r="PBW29" s="113"/>
      <c r="PBX29" s="113"/>
      <c r="PBY29" s="113"/>
      <c r="PBZ29" s="113"/>
      <c r="PCA29" s="113"/>
      <c r="PCB29" s="113"/>
      <c r="PCC29" s="113"/>
      <c r="PCD29" s="113"/>
      <c r="PCE29" s="113"/>
      <c r="PCF29" s="113"/>
      <c r="PCG29" s="113"/>
      <c r="PCH29" s="113"/>
      <c r="PCI29" s="113"/>
      <c r="PCJ29" s="113"/>
      <c r="PCK29" s="113"/>
      <c r="PCL29" s="113"/>
      <c r="PCM29" s="113"/>
      <c r="PCN29" s="113"/>
      <c r="PCO29" s="113"/>
      <c r="PCP29" s="113"/>
      <c r="PCQ29" s="113"/>
      <c r="PCR29" s="113"/>
      <c r="PCS29" s="113"/>
      <c r="PCT29" s="113"/>
      <c r="PCU29" s="113"/>
      <c r="PCV29" s="113"/>
      <c r="PCW29" s="113"/>
      <c r="PCX29" s="113"/>
      <c r="PCY29" s="113"/>
      <c r="PCZ29" s="113"/>
      <c r="PDA29" s="113"/>
      <c r="PDB29" s="113"/>
      <c r="PDC29" s="113"/>
      <c r="PDD29" s="113"/>
      <c r="PDE29" s="113"/>
      <c r="PDF29" s="113"/>
      <c r="PDG29" s="113"/>
      <c r="PDH29" s="113"/>
      <c r="PDI29" s="113"/>
      <c r="PDJ29" s="113"/>
      <c r="PDK29" s="113"/>
      <c r="PDL29" s="113"/>
      <c r="PDM29" s="113"/>
      <c r="PDN29" s="113"/>
      <c r="PDO29" s="113"/>
      <c r="PDP29" s="113"/>
      <c r="PDQ29" s="113"/>
      <c r="PDR29" s="113"/>
      <c r="PDS29" s="113"/>
      <c r="PDT29" s="113"/>
      <c r="PDU29" s="113"/>
      <c r="PDV29" s="113"/>
      <c r="PDW29" s="113"/>
      <c r="PDX29" s="113"/>
      <c r="PDY29" s="113"/>
      <c r="PDZ29" s="113"/>
      <c r="PEA29" s="113"/>
      <c r="PEB29" s="113"/>
      <c r="PEC29" s="113"/>
      <c r="PED29" s="113"/>
      <c r="PEE29" s="113"/>
      <c r="PEF29" s="113"/>
      <c r="PEG29" s="113"/>
      <c r="PEH29" s="113"/>
      <c r="PEI29" s="113"/>
      <c r="PEJ29" s="113"/>
      <c r="PEK29" s="113"/>
      <c r="PEL29" s="113"/>
      <c r="PEM29" s="113"/>
      <c r="PEN29" s="113"/>
      <c r="PEO29" s="113"/>
      <c r="PEP29" s="113"/>
      <c r="PEQ29" s="113"/>
      <c r="PER29" s="113"/>
      <c r="PES29" s="113"/>
      <c r="PET29" s="113"/>
      <c r="PEU29" s="113"/>
      <c r="PEV29" s="113"/>
      <c r="PEW29" s="113"/>
      <c r="PEX29" s="113"/>
      <c r="PEY29" s="113"/>
      <c r="PEZ29" s="113"/>
      <c r="PFA29" s="113"/>
      <c r="PFB29" s="113"/>
      <c r="PFC29" s="113"/>
      <c r="PFD29" s="113"/>
      <c r="PFE29" s="113"/>
      <c r="PFF29" s="113"/>
      <c r="PFG29" s="113"/>
      <c r="PFH29" s="113"/>
      <c r="PFI29" s="113"/>
      <c r="PFJ29" s="113"/>
      <c r="PFK29" s="113"/>
      <c r="PFL29" s="113"/>
      <c r="PFM29" s="113"/>
      <c r="PFN29" s="113"/>
      <c r="PFO29" s="113"/>
      <c r="PFP29" s="113"/>
      <c r="PFQ29" s="113"/>
      <c r="PFR29" s="113"/>
      <c r="PFS29" s="113"/>
      <c r="PFT29" s="113"/>
      <c r="PFU29" s="113"/>
      <c r="PFV29" s="113"/>
      <c r="PFW29" s="113"/>
      <c r="PFX29" s="113"/>
      <c r="PFY29" s="113"/>
      <c r="PFZ29" s="113"/>
      <c r="PGA29" s="113"/>
      <c r="PGB29" s="113"/>
      <c r="PGC29" s="113"/>
      <c r="PGD29" s="113"/>
      <c r="PGE29" s="113"/>
      <c r="PGF29" s="113"/>
      <c r="PGG29" s="113"/>
      <c r="PGH29" s="113"/>
      <c r="PGI29" s="113"/>
      <c r="PGJ29" s="113"/>
      <c r="PGK29" s="113"/>
      <c r="PGL29" s="113"/>
      <c r="PGM29" s="113"/>
      <c r="PGN29" s="113"/>
      <c r="PGO29" s="113"/>
      <c r="PGP29" s="113"/>
      <c r="PGQ29" s="113"/>
      <c r="PGR29" s="113"/>
      <c r="PGS29" s="113"/>
      <c r="PGT29" s="113"/>
      <c r="PGU29" s="113"/>
      <c r="PGV29" s="113"/>
      <c r="PGW29" s="113"/>
      <c r="PGX29" s="113"/>
      <c r="PGY29" s="113"/>
      <c r="PGZ29" s="113"/>
      <c r="PHA29" s="113"/>
      <c r="PHB29" s="113"/>
      <c r="PHC29" s="113"/>
      <c r="PHD29" s="113"/>
      <c r="PHE29" s="113"/>
      <c r="PHF29" s="113"/>
      <c r="PHG29" s="113"/>
      <c r="PHH29" s="113"/>
      <c r="PHI29" s="113"/>
      <c r="PHJ29" s="113"/>
      <c r="PHK29" s="113"/>
      <c r="PHL29" s="113"/>
      <c r="PHM29" s="113"/>
      <c r="PHN29" s="113"/>
      <c r="PHO29" s="113"/>
      <c r="PHP29" s="113"/>
      <c r="PHQ29" s="113"/>
      <c r="PHR29" s="113"/>
      <c r="PHS29" s="113"/>
      <c r="PHT29" s="113"/>
      <c r="PHU29" s="113"/>
      <c r="PHV29" s="113"/>
      <c r="PHW29" s="113"/>
      <c r="PHX29" s="113"/>
      <c r="PHY29" s="113"/>
      <c r="PHZ29" s="113"/>
      <c r="PIA29" s="113"/>
      <c r="PIB29" s="113"/>
      <c r="PIC29" s="113"/>
      <c r="PID29" s="113"/>
      <c r="PIE29" s="113"/>
      <c r="PIF29" s="113"/>
      <c r="PIG29" s="113"/>
      <c r="PIH29" s="113"/>
      <c r="PII29" s="113"/>
      <c r="PIJ29" s="113"/>
      <c r="PIK29" s="113"/>
      <c r="PIL29" s="113"/>
      <c r="PIM29" s="113"/>
      <c r="PIN29" s="113"/>
      <c r="PIO29" s="113"/>
      <c r="PIP29" s="113"/>
      <c r="PIQ29" s="113"/>
      <c r="PIR29" s="113"/>
      <c r="PIS29" s="113"/>
      <c r="PIT29" s="113"/>
      <c r="PIU29" s="113"/>
      <c r="PIV29" s="113"/>
      <c r="PIW29" s="113"/>
      <c r="PIX29" s="113"/>
      <c r="PIY29" s="113"/>
      <c r="PIZ29" s="113"/>
      <c r="PJA29" s="113"/>
      <c r="PJB29" s="113"/>
      <c r="PJC29" s="113"/>
      <c r="PJD29" s="113"/>
      <c r="PJE29" s="113"/>
      <c r="PJF29" s="113"/>
      <c r="PJG29" s="113"/>
      <c r="PJH29" s="113"/>
      <c r="PJI29" s="113"/>
      <c r="PJJ29" s="113"/>
      <c r="PJK29" s="113"/>
      <c r="PJL29" s="113"/>
      <c r="PJM29" s="113"/>
      <c r="PJN29" s="113"/>
      <c r="PJO29" s="113"/>
      <c r="PJP29" s="113"/>
      <c r="PJQ29" s="113"/>
      <c r="PJR29" s="113"/>
      <c r="PJS29" s="113"/>
      <c r="PJT29" s="113"/>
      <c r="PJU29" s="113"/>
      <c r="PJV29" s="113"/>
      <c r="PJW29" s="113"/>
      <c r="PJX29" s="113"/>
      <c r="PJY29" s="113"/>
      <c r="PJZ29" s="113"/>
      <c r="PKA29" s="113"/>
      <c r="PKB29" s="113"/>
      <c r="PKC29" s="113"/>
      <c r="PKD29" s="113"/>
      <c r="PKE29" s="113"/>
      <c r="PKF29" s="113"/>
      <c r="PKG29" s="113"/>
      <c r="PKH29" s="113"/>
      <c r="PKI29" s="113"/>
      <c r="PKJ29" s="113"/>
      <c r="PKK29" s="113"/>
      <c r="PKL29" s="113"/>
      <c r="PKM29" s="113"/>
      <c r="PKN29" s="113"/>
      <c r="PKO29" s="113"/>
      <c r="PKP29" s="113"/>
      <c r="PKQ29" s="113"/>
      <c r="PKR29" s="113"/>
      <c r="PKS29" s="113"/>
      <c r="PKT29" s="113"/>
      <c r="PKU29" s="113"/>
      <c r="PKV29" s="113"/>
      <c r="PKW29" s="113"/>
      <c r="PKX29" s="113"/>
      <c r="PKY29" s="113"/>
      <c r="PKZ29" s="113"/>
      <c r="PLA29" s="113"/>
      <c r="PLB29" s="113"/>
      <c r="PLC29" s="113"/>
      <c r="PLD29" s="113"/>
      <c r="PLE29" s="113"/>
      <c r="PLF29" s="113"/>
      <c r="PLG29" s="113"/>
      <c r="PLH29" s="113"/>
      <c r="PLI29" s="113"/>
      <c r="PLJ29" s="113"/>
      <c r="PLK29" s="113"/>
      <c r="PLL29" s="113"/>
      <c r="PLM29" s="113"/>
      <c r="PLN29" s="113"/>
      <c r="PLO29" s="113"/>
      <c r="PLP29" s="113"/>
      <c r="PLQ29" s="113"/>
      <c r="PLR29" s="113"/>
      <c r="PLS29" s="113"/>
      <c r="PLT29" s="113"/>
      <c r="PLU29" s="113"/>
      <c r="PLV29" s="113"/>
      <c r="PLW29" s="113"/>
      <c r="PLX29" s="113"/>
      <c r="PLY29" s="113"/>
      <c r="PLZ29" s="113"/>
      <c r="PMA29" s="113"/>
      <c r="PMB29" s="113"/>
      <c r="PMC29" s="113"/>
      <c r="PMD29" s="113"/>
      <c r="PME29" s="113"/>
      <c r="PMF29" s="113"/>
      <c r="PMG29" s="113"/>
      <c r="PMH29" s="113"/>
      <c r="PMI29" s="113"/>
      <c r="PMJ29" s="113"/>
      <c r="PMK29" s="113"/>
      <c r="PML29" s="113"/>
      <c r="PMM29" s="113"/>
      <c r="PMN29" s="113"/>
      <c r="PMO29" s="113"/>
      <c r="PMP29" s="113"/>
      <c r="PMQ29" s="113"/>
      <c r="PMR29" s="113"/>
      <c r="PMS29" s="113"/>
      <c r="PMT29" s="113"/>
      <c r="PMU29" s="113"/>
      <c r="PMV29" s="113"/>
      <c r="PMW29" s="113"/>
      <c r="PMX29" s="113"/>
      <c r="PMY29" s="113"/>
      <c r="PMZ29" s="113"/>
      <c r="PNA29" s="113"/>
      <c r="PNB29" s="113"/>
      <c r="PNC29" s="113"/>
      <c r="PND29" s="113"/>
      <c r="PNE29" s="113"/>
      <c r="PNF29" s="113"/>
      <c r="PNG29" s="113"/>
      <c r="PNH29" s="113"/>
      <c r="PNI29" s="113"/>
      <c r="PNJ29" s="113"/>
      <c r="PNK29" s="113"/>
      <c r="PNL29" s="113"/>
      <c r="PNM29" s="113"/>
      <c r="PNN29" s="113"/>
      <c r="PNO29" s="113"/>
      <c r="PNP29" s="113"/>
      <c r="PNQ29" s="113"/>
      <c r="PNR29" s="113"/>
      <c r="PNS29" s="113"/>
      <c r="PNT29" s="113"/>
      <c r="PNU29" s="113"/>
      <c r="PNV29" s="113"/>
      <c r="PNW29" s="113"/>
      <c r="PNX29" s="113"/>
      <c r="PNY29" s="113"/>
      <c r="PNZ29" s="113"/>
      <c r="POA29" s="113"/>
      <c r="POB29" s="113"/>
      <c r="POC29" s="113"/>
      <c r="POD29" s="113"/>
      <c r="POE29" s="113"/>
      <c r="POF29" s="113"/>
      <c r="POG29" s="113"/>
      <c r="POH29" s="113"/>
      <c r="POI29" s="113"/>
      <c r="POJ29" s="113"/>
      <c r="POK29" s="113"/>
      <c r="POL29" s="113"/>
      <c r="POM29" s="113"/>
      <c r="PON29" s="113"/>
      <c r="POO29" s="113"/>
      <c r="POP29" s="113"/>
      <c r="POQ29" s="113"/>
      <c r="POR29" s="113"/>
      <c r="POS29" s="113"/>
      <c r="POT29" s="113"/>
      <c r="POU29" s="113"/>
      <c r="POV29" s="113"/>
      <c r="POW29" s="113"/>
      <c r="POX29" s="113"/>
      <c r="POY29" s="113"/>
      <c r="POZ29" s="113"/>
      <c r="PPA29" s="113"/>
      <c r="PPB29" s="113"/>
      <c r="PPC29" s="113"/>
      <c r="PPD29" s="113"/>
      <c r="PPE29" s="113"/>
      <c r="PPF29" s="113"/>
      <c r="PPG29" s="113"/>
      <c r="PPH29" s="113"/>
      <c r="PPI29" s="113"/>
      <c r="PPJ29" s="113"/>
      <c r="PPK29" s="113"/>
      <c r="PPL29" s="113"/>
      <c r="PPM29" s="113"/>
      <c r="PPN29" s="113"/>
      <c r="PPO29" s="113"/>
      <c r="PPP29" s="113"/>
      <c r="PPQ29" s="113"/>
      <c r="PPR29" s="113"/>
      <c r="PPS29" s="113"/>
      <c r="PPT29" s="113"/>
      <c r="PPU29" s="113"/>
      <c r="PPV29" s="113"/>
      <c r="PPW29" s="113"/>
      <c r="PPX29" s="113"/>
      <c r="PPY29" s="113"/>
      <c r="PPZ29" s="113"/>
      <c r="PQA29" s="113"/>
      <c r="PQB29" s="113"/>
      <c r="PQC29" s="113"/>
      <c r="PQD29" s="113"/>
      <c r="PQE29" s="113"/>
      <c r="PQF29" s="113"/>
      <c r="PQG29" s="113"/>
      <c r="PQH29" s="113"/>
      <c r="PQI29" s="113"/>
      <c r="PQJ29" s="113"/>
      <c r="PQK29" s="113"/>
      <c r="PQL29" s="113"/>
      <c r="PQM29" s="113"/>
      <c r="PQN29" s="113"/>
      <c r="PQO29" s="113"/>
      <c r="PQP29" s="113"/>
      <c r="PQQ29" s="113"/>
      <c r="PQR29" s="113"/>
      <c r="PQS29" s="113"/>
      <c r="PQT29" s="113"/>
      <c r="PQU29" s="113"/>
      <c r="PQV29" s="113"/>
      <c r="PQW29" s="113"/>
      <c r="PQX29" s="113"/>
      <c r="PQY29" s="113"/>
      <c r="PQZ29" s="113"/>
      <c r="PRA29" s="113"/>
      <c r="PRB29" s="113"/>
      <c r="PRC29" s="113"/>
      <c r="PRD29" s="113"/>
      <c r="PRE29" s="113"/>
      <c r="PRF29" s="113"/>
      <c r="PRG29" s="113"/>
      <c r="PRH29" s="113"/>
      <c r="PRI29" s="113"/>
      <c r="PRJ29" s="113"/>
      <c r="PRK29" s="113"/>
      <c r="PRL29" s="113"/>
      <c r="PRM29" s="113"/>
      <c r="PRN29" s="113"/>
      <c r="PRO29" s="113"/>
      <c r="PRP29" s="113"/>
      <c r="PRQ29" s="113"/>
      <c r="PRR29" s="113"/>
      <c r="PRS29" s="113"/>
      <c r="PRT29" s="113"/>
      <c r="PRU29" s="113"/>
      <c r="PRV29" s="113"/>
      <c r="PRW29" s="113"/>
      <c r="PRX29" s="113"/>
      <c r="PRY29" s="113"/>
      <c r="PRZ29" s="113"/>
      <c r="PSA29" s="113"/>
      <c r="PSB29" s="113"/>
      <c r="PSC29" s="113"/>
      <c r="PSD29" s="113"/>
      <c r="PSE29" s="113"/>
      <c r="PSF29" s="113"/>
      <c r="PSG29" s="113"/>
      <c r="PSH29" s="113"/>
      <c r="PSI29" s="113"/>
      <c r="PSJ29" s="113"/>
      <c r="PSK29" s="113"/>
      <c r="PSL29" s="113"/>
      <c r="PSM29" s="113"/>
      <c r="PSN29" s="113"/>
      <c r="PSO29" s="113"/>
      <c r="PSP29" s="113"/>
      <c r="PSQ29" s="113"/>
      <c r="PSR29" s="113"/>
      <c r="PSS29" s="113"/>
      <c r="PST29" s="113"/>
      <c r="PSU29" s="113"/>
      <c r="PSV29" s="113"/>
      <c r="PSW29" s="113"/>
      <c r="PSX29" s="113"/>
      <c r="PSY29" s="113"/>
      <c r="PSZ29" s="113"/>
      <c r="PTA29" s="113"/>
      <c r="PTB29" s="113"/>
      <c r="PTC29" s="113"/>
      <c r="PTD29" s="113"/>
      <c r="PTE29" s="113"/>
      <c r="PTF29" s="113"/>
      <c r="PTG29" s="113"/>
      <c r="PTH29" s="113"/>
      <c r="PTI29" s="113"/>
      <c r="PTJ29" s="113"/>
      <c r="PTK29" s="113"/>
      <c r="PTL29" s="113"/>
      <c r="PTM29" s="113"/>
      <c r="PTN29" s="113"/>
      <c r="PTO29" s="113"/>
      <c r="PTP29" s="113"/>
      <c r="PTQ29" s="113"/>
      <c r="PTR29" s="113"/>
      <c r="PTS29" s="113"/>
      <c r="PTT29" s="113"/>
      <c r="PTU29" s="113"/>
      <c r="PTV29" s="113"/>
      <c r="PTW29" s="113"/>
      <c r="PTX29" s="113"/>
      <c r="PTY29" s="113"/>
      <c r="PTZ29" s="113"/>
      <c r="PUA29" s="113"/>
      <c r="PUB29" s="113"/>
      <c r="PUC29" s="113"/>
      <c r="PUD29" s="113"/>
      <c r="PUE29" s="113"/>
      <c r="PUF29" s="113"/>
      <c r="PUG29" s="113"/>
      <c r="PUH29" s="113"/>
      <c r="PUI29" s="113"/>
      <c r="PUJ29" s="113"/>
      <c r="PUK29" s="113"/>
      <c r="PUL29" s="113"/>
      <c r="PUM29" s="113"/>
      <c r="PUN29" s="113"/>
      <c r="PUO29" s="113"/>
      <c r="PUP29" s="113"/>
      <c r="PUQ29" s="113"/>
      <c r="PUR29" s="113"/>
      <c r="PUS29" s="113"/>
      <c r="PUT29" s="113"/>
      <c r="PUU29" s="113"/>
      <c r="PUV29" s="113"/>
      <c r="PUW29" s="113"/>
      <c r="PUX29" s="113"/>
      <c r="PUY29" s="113"/>
      <c r="PUZ29" s="113"/>
      <c r="PVA29" s="113"/>
      <c r="PVB29" s="113"/>
      <c r="PVC29" s="113"/>
      <c r="PVD29" s="113"/>
      <c r="PVE29" s="113"/>
      <c r="PVF29" s="113"/>
      <c r="PVG29" s="113"/>
      <c r="PVH29" s="113"/>
      <c r="PVI29" s="113"/>
      <c r="PVJ29" s="113"/>
      <c r="PVK29" s="113"/>
      <c r="PVL29" s="113"/>
      <c r="PVM29" s="113"/>
      <c r="PVN29" s="113"/>
      <c r="PVO29" s="113"/>
      <c r="PVP29" s="113"/>
      <c r="PVQ29" s="113"/>
      <c r="PVR29" s="113"/>
      <c r="PVS29" s="113"/>
      <c r="PVT29" s="113"/>
      <c r="PVU29" s="113"/>
      <c r="PVV29" s="113"/>
      <c r="PVW29" s="113"/>
      <c r="PVX29" s="113"/>
      <c r="PVY29" s="113"/>
      <c r="PVZ29" s="113"/>
      <c r="PWA29" s="113"/>
      <c r="PWB29" s="113"/>
      <c r="PWC29" s="113"/>
      <c r="PWD29" s="113"/>
      <c r="PWE29" s="113"/>
      <c r="PWF29" s="113"/>
      <c r="PWG29" s="113"/>
      <c r="PWH29" s="113"/>
      <c r="PWI29" s="113"/>
      <c r="PWJ29" s="113"/>
      <c r="PWK29" s="113"/>
      <c r="PWL29" s="113"/>
      <c r="PWM29" s="113"/>
      <c r="PWN29" s="113"/>
      <c r="PWO29" s="113"/>
      <c r="PWP29" s="113"/>
      <c r="PWQ29" s="113"/>
      <c r="PWR29" s="113"/>
      <c r="PWS29" s="113"/>
      <c r="PWT29" s="113"/>
      <c r="PWU29" s="113"/>
      <c r="PWV29" s="113"/>
      <c r="PWW29" s="113"/>
      <c r="PWX29" s="113"/>
      <c r="PWY29" s="113"/>
      <c r="PWZ29" s="113"/>
      <c r="PXA29" s="113"/>
      <c r="PXB29" s="113"/>
      <c r="PXC29" s="113"/>
      <c r="PXD29" s="113"/>
      <c r="PXE29" s="113"/>
      <c r="PXF29" s="113"/>
      <c r="PXG29" s="113"/>
      <c r="PXH29" s="113"/>
      <c r="PXI29" s="113"/>
      <c r="PXJ29" s="113"/>
      <c r="PXK29" s="113"/>
      <c r="PXL29" s="113"/>
      <c r="PXM29" s="113"/>
      <c r="PXN29" s="113"/>
      <c r="PXO29" s="113"/>
      <c r="PXP29" s="113"/>
      <c r="PXQ29" s="113"/>
      <c r="PXR29" s="113"/>
      <c r="PXS29" s="113"/>
      <c r="PXT29" s="113"/>
      <c r="PXU29" s="113"/>
      <c r="PXV29" s="113"/>
      <c r="PXW29" s="113"/>
      <c r="PXX29" s="113"/>
      <c r="PXY29" s="113"/>
      <c r="PXZ29" s="113"/>
      <c r="PYA29" s="113"/>
      <c r="PYB29" s="113"/>
      <c r="PYC29" s="113"/>
      <c r="PYD29" s="113"/>
      <c r="PYE29" s="113"/>
      <c r="PYF29" s="113"/>
      <c r="PYG29" s="113"/>
      <c r="PYH29" s="113"/>
      <c r="PYI29" s="113"/>
      <c r="PYJ29" s="113"/>
      <c r="PYK29" s="113"/>
      <c r="PYL29" s="113"/>
      <c r="PYM29" s="113"/>
      <c r="PYN29" s="113"/>
      <c r="PYO29" s="113"/>
      <c r="PYP29" s="113"/>
      <c r="PYQ29" s="113"/>
      <c r="PYR29" s="113"/>
      <c r="PYS29" s="113"/>
      <c r="PYT29" s="113"/>
      <c r="PYU29" s="113"/>
      <c r="PYV29" s="113"/>
      <c r="PYW29" s="113"/>
      <c r="PYX29" s="113"/>
      <c r="PYY29" s="113"/>
      <c r="PYZ29" s="113"/>
      <c r="PZA29" s="113"/>
      <c r="PZB29" s="113"/>
      <c r="PZC29" s="113"/>
      <c r="PZD29" s="113"/>
      <c r="PZE29" s="113"/>
      <c r="PZF29" s="113"/>
      <c r="PZG29" s="113"/>
      <c r="PZH29" s="113"/>
      <c r="PZI29" s="113"/>
      <c r="PZJ29" s="113"/>
      <c r="PZK29" s="113"/>
      <c r="PZL29" s="113"/>
      <c r="PZM29" s="113"/>
      <c r="PZN29" s="113"/>
      <c r="PZO29" s="113"/>
      <c r="PZP29" s="113"/>
      <c r="PZQ29" s="113"/>
      <c r="PZR29" s="113"/>
      <c r="PZS29" s="113"/>
      <c r="PZT29" s="113"/>
      <c r="PZU29" s="113"/>
      <c r="PZV29" s="113"/>
      <c r="PZW29" s="113"/>
      <c r="PZX29" s="113"/>
      <c r="PZY29" s="113"/>
      <c r="PZZ29" s="113"/>
      <c r="QAA29" s="113"/>
      <c r="QAB29" s="113"/>
      <c r="QAC29" s="113"/>
      <c r="QAD29" s="113"/>
      <c r="QAE29" s="113"/>
      <c r="QAF29" s="113"/>
      <c r="QAG29" s="113"/>
      <c r="QAH29" s="113"/>
      <c r="QAI29" s="113"/>
      <c r="QAJ29" s="113"/>
      <c r="QAK29" s="113"/>
      <c r="QAL29" s="113"/>
      <c r="QAM29" s="113"/>
      <c r="QAN29" s="113"/>
      <c r="QAO29" s="113"/>
      <c r="QAP29" s="113"/>
      <c r="QAQ29" s="113"/>
      <c r="QAR29" s="113"/>
      <c r="QAS29" s="113"/>
      <c r="QAT29" s="113"/>
      <c r="QAU29" s="113"/>
      <c r="QAV29" s="113"/>
      <c r="QAW29" s="113"/>
      <c r="QAX29" s="113"/>
      <c r="QAY29" s="113"/>
      <c r="QAZ29" s="113"/>
      <c r="QBA29" s="113"/>
      <c r="QBB29" s="113"/>
      <c r="QBC29" s="113"/>
      <c r="QBD29" s="113"/>
      <c r="QBE29" s="113"/>
      <c r="QBF29" s="113"/>
      <c r="QBG29" s="113"/>
      <c r="QBH29" s="113"/>
      <c r="QBI29" s="113"/>
      <c r="QBJ29" s="113"/>
      <c r="QBK29" s="113"/>
      <c r="QBL29" s="113"/>
      <c r="QBM29" s="113"/>
      <c r="QBN29" s="113"/>
      <c r="QBO29" s="113"/>
      <c r="QBP29" s="113"/>
      <c r="QBQ29" s="113"/>
      <c r="QBR29" s="113"/>
      <c r="QBS29" s="113"/>
      <c r="QBT29" s="113"/>
      <c r="QBU29" s="113"/>
      <c r="QBV29" s="113"/>
      <c r="QBW29" s="113"/>
      <c r="QBX29" s="113"/>
      <c r="QBY29" s="113"/>
      <c r="QBZ29" s="113"/>
      <c r="QCA29" s="113"/>
      <c r="QCB29" s="113"/>
      <c r="QCC29" s="113"/>
      <c r="QCD29" s="113"/>
      <c r="QCE29" s="113"/>
      <c r="QCF29" s="113"/>
      <c r="QCG29" s="113"/>
      <c r="QCH29" s="113"/>
      <c r="QCI29" s="113"/>
      <c r="QCJ29" s="113"/>
      <c r="QCK29" s="113"/>
      <c r="QCL29" s="113"/>
      <c r="QCM29" s="113"/>
      <c r="QCN29" s="113"/>
      <c r="QCO29" s="113"/>
      <c r="QCP29" s="113"/>
      <c r="QCQ29" s="113"/>
      <c r="QCR29" s="113"/>
      <c r="QCS29" s="113"/>
      <c r="QCT29" s="113"/>
      <c r="QCU29" s="113"/>
      <c r="QCV29" s="113"/>
      <c r="QCW29" s="113"/>
      <c r="QCX29" s="113"/>
      <c r="QCY29" s="113"/>
      <c r="QCZ29" s="113"/>
      <c r="QDA29" s="113"/>
      <c r="QDB29" s="113"/>
      <c r="QDC29" s="113"/>
      <c r="QDD29" s="113"/>
      <c r="QDE29" s="113"/>
      <c r="QDF29" s="113"/>
      <c r="QDG29" s="113"/>
      <c r="QDH29" s="113"/>
      <c r="QDI29" s="113"/>
      <c r="QDJ29" s="113"/>
      <c r="QDK29" s="113"/>
      <c r="QDL29" s="113"/>
      <c r="QDM29" s="113"/>
      <c r="QDN29" s="113"/>
      <c r="QDO29" s="113"/>
      <c r="QDP29" s="113"/>
      <c r="QDQ29" s="113"/>
      <c r="QDR29" s="113"/>
      <c r="QDS29" s="113"/>
      <c r="QDT29" s="113"/>
      <c r="QDU29" s="113"/>
      <c r="QDV29" s="113"/>
      <c r="QDW29" s="113"/>
      <c r="QDX29" s="113"/>
      <c r="QDY29" s="113"/>
      <c r="QDZ29" s="113"/>
      <c r="QEA29" s="113"/>
      <c r="QEB29" s="113"/>
      <c r="QEC29" s="113"/>
      <c r="QED29" s="113"/>
      <c r="QEE29" s="113"/>
      <c r="QEF29" s="113"/>
      <c r="QEG29" s="113"/>
      <c r="QEH29" s="113"/>
      <c r="QEI29" s="113"/>
      <c r="QEJ29" s="113"/>
      <c r="QEK29" s="113"/>
      <c r="QEL29" s="113"/>
      <c r="QEM29" s="113"/>
      <c r="QEN29" s="113"/>
      <c r="QEO29" s="113"/>
      <c r="QEP29" s="113"/>
      <c r="QEQ29" s="113"/>
      <c r="QER29" s="113"/>
      <c r="QES29" s="113"/>
      <c r="QET29" s="113"/>
      <c r="QEU29" s="113"/>
      <c r="QEV29" s="113"/>
      <c r="QEW29" s="113"/>
      <c r="QEX29" s="113"/>
      <c r="QEY29" s="113"/>
      <c r="QEZ29" s="113"/>
      <c r="QFA29" s="113"/>
      <c r="QFB29" s="113"/>
      <c r="QFC29" s="113"/>
      <c r="QFD29" s="113"/>
      <c r="QFE29" s="113"/>
      <c r="QFF29" s="113"/>
      <c r="QFG29" s="113"/>
      <c r="QFH29" s="113"/>
      <c r="QFI29" s="113"/>
      <c r="QFJ29" s="113"/>
      <c r="QFK29" s="113"/>
      <c r="QFL29" s="113"/>
      <c r="QFM29" s="113"/>
      <c r="QFN29" s="113"/>
      <c r="QFO29" s="113"/>
      <c r="QFP29" s="113"/>
      <c r="QFQ29" s="113"/>
      <c r="QFR29" s="113"/>
      <c r="QFS29" s="113"/>
      <c r="QFT29" s="113"/>
      <c r="QFU29" s="113"/>
      <c r="QFV29" s="113"/>
      <c r="QFW29" s="113"/>
      <c r="QFX29" s="113"/>
      <c r="QFY29" s="113"/>
      <c r="QFZ29" s="113"/>
      <c r="QGA29" s="113"/>
      <c r="QGB29" s="113"/>
      <c r="QGC29" s="113"/>
      <c r="QGD29" s="113"/>
      <c r="QGE29" s="113"/>
      <c r="QGF29" s="113"/>
      <c r="QGG29" s="113"/>
      <c r="QGH29" s="113"/>
      <c r="QGI29" s="113"/>
      <c r="QGJ29" s="113"/>
      <c r="QGK29" s="113"/>
      <c r="QGL29" s="113"/>
      <c r="QGM29" s="113"/>
      <c r="QGN29" s="113"/>
      <c r="QGO29" s="113"/>
      <c r="QGP29" s="113"/>
      <c r="QGQ29" s="113"/>
      <c r="QGR29" s="113"/>
      <c r="QGS29" s="113"/>
      <c r="QGT29" s="113"/>
      <c r="QGU29" s="113"/>
      <c r="QGV29" s="113"/>
      <c r="QGW29" s="113"/>
      <c r="QGX29" s="113"/>
      <c r="QGY29" s="113"/>
      <c r="QGZ29" s="113"/>
      <c r="QHA29" s="113"/>
      <c r="QHB29" s="113"/>
      <c r="QHC29" s="113"/>
      <c r="QHD29" s="113"/>
      <c r="QHE29" s="113"/>
      <c r="QHF29" s="113"/>
      <c r="QHG29" s="113"/>
      <c r="QHH29" s="113"/>
      <c r="QHI29" s="113"/>
      <c r="QHJ29" s="113"/>
      <c r="QHK29" s="113"/>
      <c r="QHL29" s="113"/>
      <c r="QHM29" s="113"/>
      <c r="QHN29" s="113"/>
      <c r="QHO29" s="113"/>
      <c r="QHP29" s="113"/>
      <c r="QHQ29" s="113"/>
      <c r="QHR29" s="113"/>
      <c r="QHS29" s="113"/>
      <c r="QHT29" s="113"/>
      <c r="QHU29" s="113"/>
      <c r="QHV29" s="113"/>
      <c r="QHW29" s="113"/>
      <c r="QHX29" s="113"/>
      <c r="QHY29" s="113"/>
      <c r="QHZ29" s="113"/>
      <c r="QIA29" s="113"/>
      <c r="QIB29" s="113"/>
      <c r="QIC29" s="113"/>
      <c r="QID29" s="113"/>
      <c r="QIE29" s="113"/>
      <c r="QIF29" s="113"/>
      <c r="QIG29" s="113"/>
      <c r="QIH29" s="113"/>
      <c r="QII29" s="113"/>
      <c r="QIJ29" s="113"/>
      <c r="QIK29" s="113"/>
      <c r="QIL29" s="113"/>
      <c r="QIM29" s="113"/>
      <c r="QIN29" s="113"/>
      <c r="QIO29" s="113"/>
      <c r="QIP29" s="113"/>
      <c r="QIQ29" s="113"/>
      <c r="QIR29" s="113"/>
      <c r="QIS29" s="113"/>
      <c r="QIT29" s="113"/>
      <c r="QIU29" s="113"/>
      <c r="QIV29" s="113"/>
      <c r="QIW29" s="113"/>
      <c r="QIX29" s="113"/>
      <c r="QIY29" s="113"/>
      <c r="QIZ29" s="113"/>
      <c r="QJA29" s="113"/>
      <c r="QJB29" s="113"/>
      <c r="QJC29" s="113"/>
      <c r="QJD29" s="113"/>
      <c r="QJE29" s="113"/>
      <c r="QJF29" s="113"/>
      <c r="QJG29" s="113"/>
      <c r="QJH29" s="113"/>
      <c r="QJI29" s="113"/>
      <c r="QJJ29" s="113"/>
      <c r="QJK29" s="113"/>
      <c r="QJL29" s="113"/>
      <c r="QJM29" s="113"/>
      <c r="QJN29" s="113"/>
      <c r="QJO29" s="113"/>
      <c r="QJP29" s="113"/>
      <c r="QJQ29" s="113"/>
      <c r="QJR29" s="113"/>
      <c r="QJS29" s="113"/>
      <c r="QJT29" s="113"/>
      <c r="QJU29" s="113"/>
      <c r="QJV29" s="113"/>
      <c r="QJW29" s="113"/>
      <c r="QJX29" s="113"/>
      <c r="QJY29" s="113"/>
      <c r="QJZ29" s="113"/>
      <c r="QKA29" s="113"/>
      <c r="QKB29" s="113"/>
      <c r="QKC29" s="113"/>
      <c r="QKD29" s="113"/>
      <c r="QKE29" s="113"/>
      <c r="QKF29" s="113"/>
      <c r="QKG29" s="113"/>
      <c r="QKH29" s="113"/>
      <c r="QKI29" s="113"/>
      <c r="QKJ29" s="113"/>
      <c r="QKK29" s="113"/>
      <c r="QKL29" s="113"/>
      <c r="QKM29" s="113"/>
      <c r="QKN29" s="113"/>
      <c r="QKO29" s="113"/>
      <c r="QKP29" s="113"/>
      <c r="QKQ29" s="113"/>
      <c r="QKR29" s="113"/>
      <c r="QKS29" s="113"/>
      <c r="QKT29" s="113"/>
      <c r="QKU29" s="113"/>
      <c r="QKV29" s="113"/>
      <c r="QKW29" s="113"/>
      <c r="QKX29" s="113"/>
      <c r="QKY29" s="113"/>
      <c r="QKZ29" s="113"/>
      <c r="QLA29" s="113"/>
      <c r="QLB29" s="113"/>
      <c r="QLC29" s="113"/>
      <c r="QLD29" s="113"/>
      <c r="QLE29" s="113"/>
      <c r="QLF29" s="113"/>
      <c r="QLG29" s="113"/>
      <c r="QLH29" s="113"/>
      <c r="QLI29" s="113"/>
      <c r="QLJ29" s="113"/>
      <c r="QLK29" s="113"/>
      <c r="QLL29" s="113"/>
      <c r="QLM29" s="113"/>
      <c r="QLN29" s="113"/>
      <c r="QLO29" s="113"/>
      <c r="QLP29" s="113"/>
      <c r="QLQ29" s="113"/>
      <c r="QLR29" s="113"/>
      <c r="QLS29" s="113"/>
      <c r="QLT29" s="113"/>
      <c r="QLU29" s="113"/>
      <c r="QLV29" s="113"/>
      <c r="QLW29" s="113"/>
      <c r="QLX29" s="113"/>
      <c r="QLY29" s="113"/>
      <c r="QLZ29" s="113"/>
      <c r="QMA29" s="113"/>
      <c r="QMB29" s="113"/>
      <c r="QMC29" s="113"/>
      <c r="QMD29" s="113"/>
      <c r="QME29" s="113"/>
      <c r="QMF29" s="113"/>
      <c r="QMG29" s="113"/>
      <c r="QMH29" s="113"/>
      <c r="QMI29" s="113"/>
      <c r="QMJ29" s="113"/>
      <c r="QMK29" s="113"/>
      <c r="QML29" s="113"/>
      <c r="QMM29" s="113"/>
      <c r="QMN29" s="113"/>
      <c r="QMO29" s="113"/>
      <c r="QMP29" s="113"/>
      <c r="QMQ29" s="113"/>
      <c r="QMR29" s="113"/>
      <c r="QMS29" s="113"/>
      <c r="QMT29" s="113"/>
      <c r="QMU29" s="113"/>
      <c r="QMV29" s="113"/>
      <c r="QMW29" s="113"/>
      <c r="QMX29" s="113"/>
      <c r="QMY29" s="113"/>
      <c r="QMZ29" s="113"/>
      <c r="QNA29" s="113"/>
      <c r="QNB29" s="113"/>
      <c r="QNC29" s="113"/>
      <c r="QND29" s="113"/>
      <c r="QNE29" s="113"/>
      <c r="QNF29" s="113"/>
      <c r="QNG29" s="113"/>
      <c r="QNH29" s="113"/>
      <c r="QNI29" s="113"/>
      <c r="QNJ29" s="113"/>
      <c r="QNK29" s="113"/>
      <c r="QNL29" s="113"/>
      <c r="QNM29" s="113"/>
      <c r="QNN29" s="113"/>
      <c r="QNO29" s="113"/>
      <c r="QNP29" s="113"/>
      <c r="QNQ29" s="113"/>
      <c r="QNR29" s="113"/>
      <c r="QNS29" s="113"/>
      <c r="QNT29" s="113"/>
      <c r="QNU29" s="113"/>
      <c r="QNV29" s="113"/>
      <c r="QNW29" s="113"/>
      <c r="QNX29" s="113"/>
      <c r="QNY29" s="113"/>
      <c r="QNZ29" s="113"/>
      <c r="QOA29" s="113"/>
      <c r="QOB29" s="113"/>
      <c r="QOC29" s="113"/>
      <c r="QOD29" s="113"/>
      <c r="QOE29" s="113"/>
      <c r="QOF29" s="113"/>
      <c r="QOG29" s="113"/>
      <c r="QOH29" s="113"/>
      <c r="QOI29" s="113"/>
      <c r="QOJ29" s="113"/>
      <c r="QOK29" s="113"/>
      <c r="QOL29" s="113"/>
      <c r="QOM29" s="113"/>
      <c r="QON29" s="113"/>
      <c r="QOO29" s="113"/>
      <c r="QOP29" s="113"/>
      <c r="QOQ29" s="113"/>
      <c r="QOR29" s="113"/>
      <c r="QOS29" s="113"/>
      <c r="QOT29" s="113"/>
      <c r="QOU29" s="113"/>
      <c r="QOV29" s="113"/>
      <c r="QOW29" s="113"/>
      <c r="QOX29" s="113"/>
      <c r="QOY29" s="113"/>
      <c r="QOZ29" s="113"/>
      <c r="QPA29" s="113"/>
      <c r="QPB29" s="113"/>
      <c r="QPC29" s="113"/>
      <c r="QPD29" s="113"/>
      <c r="QPE29" s="113"/>
      <c r="QPF29" s="113"/>
      <c r="QPG29" s="113"/>
      <c r="QPH29" s="113"/>
      <c r="QPI29" s="113"/>
      <c r="QPJ29" s="113"/>
      <c r="QPK29" s="113"/>
      <c r="QPL29" s="113"/>
      <c r="QPM29" s="113"/>
      <c r="QPN29" s="113"/>
      <c r="QPO29" s="113"/>
      <c r="QPP29" s="113"/>
      <c r="QPQ29" s="113"/>
      <c r="QPR29" s="113"/>
      <c r="QPS29" s="113"/>
      <c r="QPT29" s="113"/>
      <c r="QPU29" s="113"/>
      <c r="QPV29" s="113"/>
      <c r="QPW29" s="113"/>
      <c r="QPX29" s="113"/>
      <c r="QPY29" s="113"/>
      <c r="QPZ29" s="113"/>
      <c r="QQA29" s="113"/>
      <c r="QQB29" s="113"/>
      <c r="QQC29" s="113"/>
      <c r="QQD29" s="113"/>
      <c r="QQE29" s="113"/>
      <c r="QQF29" s="113"/>
      <c r="QQG29" s="113"/>
      <c r="QQH29" s="113"/>
      <c r="QQI29" s="113"/>
      <c r="QQJ29" s="113"/>
      <c r="QQK29" s="113"/>
      <c r="QQL29" s="113"/>
      <c r="QQM29" s="113"/>
      <c r="QQN29" s="113"/>
      <c r="QQO29" s="113"/>
      <c r="QQP29" s="113"/>
      <c r="QQQ29" s="113"/>
      <c r="QQR29" s="113"/>
      <c r="QQS29" s="113"/>
      <c r="QQT29" s="113"/>
      <c r="QQU29" s="113"/>
      <c r="QQV29" s="113"/>
      <c r="QQW29" s="113"/>
      <c r="QQX29" s="113"/>
      <c r="QQY29" s="113"/>
      <c r="QQZ29" s="113"/>
      <c r="QRA29" s="113"/>
      <c r="QRB29" s="113"/>
      <c r="QRC29" s="113"/>
      <c r="QRD29" s="113"/>
      <c r="QRE29" s="113"/>
      <c r="QRF29" s="113"/>
      <c r="QRG29" s="113"/>
      <c r="QRH29" s="113"/>
      <c r="QRI29" s="113"/>
      <c r="QRJ29" s="113"/>
      <c r="QRK29" s="113"/>
      <c r="QRL29" s="113"/>
      <c r="QRM29" s="113"/>
      <c r="QRN29" s="113"/>
      <c r="QRO29" s="113"/>
      <c r="QRP29" s="113"/>
      <c r="QRQ29" s="113"/>
      <c r="QRR29" s="113"/>
      <c r="QRS29" s="113"/>
      <c r="QRT29" s="113"/>
      <c r="QRU29" s="113"/>
      <c r="QRV29" s="113"/>
      <c r="QRW29" s="113"/>
      <c r="QRX29" s="113"/>
      <c r="QRY29" s="113"/>
      <c r="QRZ29" s="113"/>
      <c r="QSA29" s="113"/>
      <c r="QSB29" s="113"/>
      <c r="QSC29" s="113"/>
      <c r="QSD29" s="113"/>
      <c r="QSE29" s="113"/>
      <c r="QSF29" s="113"/>
      <c r="QSG29" s="113"/>
      <c r="QSH29" s="113"/>
      <c r="QSI29" s="113"/>
      <c r="QSJ29" s="113"/>
      <c r="QSK29" s="113"/>
      <c r="QSL29" s="113"/>
      <c r="QSM29" s="113"/>
      <c r="QSN29" s="113"/>
      <c r="QSO29" s="113"/>
      <c r="QSP29" s="113"/>
      <c r="QSQ29" s="113"/>
      <c r="QSR29" s="113"/>
      <c r="QSS29" s="113"/>
      <c r="QST29" s="113"/>
      <c r="QSU29" s="113"/>
      <c r="QSV29" s="113"/>
      <c r="QSW29" s="113"/>
      <c r="QSX29" s="113"/>
      <c r="QSY29" s="113"/>
      <c r="QSZ29" s="113"/>
      <c r="QTA29" s="113"/>
      <c r="QTB29" s="113"/>
      <c r="QTC29" s="113"/>
      <c r="QTD29" s="113"/>
      <c r="QTE29" s="113"/>
      <c r="QTF29" s="113"/>
      <c r="QTG29" s="113"/>
      <c r="QTH29" s="113"/>
      <c r="QTI29" s="113"/>
      <c r="QTJ29" s="113"/>
      <c r="QTK29" s="113"/>
      <c r="QTL29" s="113"/>
      <c r="QTM29" s="113"/>
      <c r="QTN29" s="113"/>
      <c r="QTO29" s="113"/>
      <c r="QTP29" s="113"/>
      <c r="QTQ29" s="113"/>
      <c r="QTR29" s="113"/>
      <c r="QTS29" s="113"/>
      <c r="QTT29" s="113"/>
      <c r="QTU29" s="113"/>
      <c r="QTV29" s="113"/>
      <c r="QTW29" s="113"/>
      <c r="QTX29" s="113"/>
      <c r="QTY29" s="113"/>
      <c r="QTZ29" s="113"/>
      <c r="QUA29" s="113"/>
      <c r="QUB29" s="113"/>
      <c r="QUC29" s="113"/>
      <c r="QUD29" s="113"/>
      <c r="QUE29" s="113"/>
      <c r="QUF29" s="113"/>
      <c r="QUG29" s="113"/>
      <c r="QUH29" s="113"/>
      <c r="QUI29" s="113"/>
      <c r="QUJ29" s="113"/>
      <c r="QUK29" s="113"/>
      <c r="QUL29" s="113"/>
      <c r="QUM29" s="113"/>
      <c r="QUN29" s="113"/>
      <c r="QUO29" s="113"/>
      <c r="QUP29" s="113"/>
      <c r="QUQ29" s="113"/>
      <c r="QUR29" s="113"/>
      <c r="QUS29" s="113"/>
      <c r="QUT29" s="113"/>
      <c r="QUU29" s="113"/>
      <c r="QUV29" s="113"/>
      <c r="QUW29" s="113"/>
      <c r="QUX29" s="113"/>
      <c r="QUY29" s="113"/>
      <c r="QUZ29" s="113"/>
      <c r="QVA29" s="113"/>
      <c r="QVB29" s="113"/>
      <c r="QVC29" s="113"/>
      <c r="QVD29" s="113"/>
      <c r="QVE29" s="113"/>
      <c r="QVF29" s="113"/>
      <c r="QVG29" s="113"/>
      <c r="QVH29" s="113"/>
      <c r="QVI29" s="113"/>
      <c r="QVJ29" s="113"/>
      <c r="QVK29" s="113"/>
      <c r="QVL29" s="113"/>
      <c r="QVM29" s="113"/>
      <c r="QVN29" s="113"/>
      <c r="QVO29" s="113"/>
      <c r="QVP29" s="113"/>
      <c r="QVQ29" s="113"/>
      <c r="QVR29" s="113"/>
      <c r="QVS29" s="113"/>
      <c r="QVT29" s="113"/>
      <c r="QVU29" s="113"/>
      <c r="QVV29" s="113"/>
      <c r="QVW29" s="113"/>
      <c r="QVX29" s="113"/>
      <c r="QVY29" s="113"/>
      <c r="QVZ29" s="113"/>
      <c r="QWA29" s="113"/>
      <c r="QWB29" s="113"/>
      <c r="QWC29" s="113"/>
      <c r="QWD29" s="113"/>
      <c r="QWE29" s="113"/>
      <c r="QWF29" s="113"/>
      <c r="QWG29" s="113"/>
      <c r="QWH29" s="113"/>
      <c r="QWI29" s="113"/>
      <c r="QWJ29" s="113"/>
      <c r="QWK29" s="113"/>
      <c r="QWL29" s="113"/>
      <c r="QWM29" s="113"/>
      <c r="QWN29" s="113"/>
      <c r="QWO29" s="113"/>
      <c r="QWP29" s="113"/>
      <c r="QWQ29" s="113"/>
      <c r="QWR29" s="113"/>
      <c r="QWS29" s="113"/>
      <c r="QWT29" s="113"/>
      <c r="QWU29" s="113"/>
      <c r="QWV29" s="113"/>
      <c r="QWW29" s="113"/>
      <c r="QWX29" s="113"/>
      <c r="QWY29" s="113"/>
      <c r="QWZ29" s="113"/>
      <c r="QXA29" s="113"/>
      <c r="QXB29" s="113"/>
      <c r="QXC29" s="113"/>
      <c r="QXD29" s="113"/>
      <c r="QXE29" s="113"/>
      <c r="QXF29" s="113"/>
      <c r="QXG29" s="113"/>
      <c r="QXH29" s="113"/>
      <c r="QXI29" s="113"/>
      <c r="QXJ29" s="113"/>
      <c r="QXK29" s="113"/>
      <c r="QXL29" s="113"/>
      <c r="QXM29" s="113"/>
      <c r="QXN29" s="113"/>
      <c r="QXO29" s="113"/>
      <c r="QXP29" s="113"/>
      <c r="QXQ29" s="113"/>
      <c r="QXR29" s="113"/>
      <c r="QXS29" s="113"/>
      <c r="QXT29" s="113"/>
      <c r="QXU29" s="113"/>
      <c r="QXV29" s="113"/>
      <c r="QXW29" s="113"/>
      <c r="QXX29" s="113"/>
      <c r="QXY29" s="113"/>
      <c r="QXZ29" s="113"/>
      <c r="QYA29" s="113"/>
      <c r="QYB29" s="113"/>
      <c r="QYC29" s="113"/>
      <c r="QYD29" s="113"/>
      <c r="QYE29" s="113"/>
      <c r="QYF29" s="113"/>
      <c r="QYG29" s="113"/>
      <c r="QYH29" s="113"/>
      <c r="QYI29" s="113"/>
      <c r="QYJ29" s="113"/>
      <c r="QYK29" s="113"/>
      <c r="QYL29" s="113"/>
      <c r="QYM29" s="113"/>
      <c r="QYN29" s="113"/>
      <c r="QYO29" s="113"/>
      <c r="QYP29" s="113"/>
      <c r="QYQ29" s="113"/>
      <c r="QYR29" s="113"/>
      <c r="QYS29" s="113"/>
      <c r="QYT29" s="113"/>
      <c r="QYU29" s="113"/>
      <c r="QYV29" s="113"/>
      <c r="QYW29" s="113"/>
      <c r="QYX29" s="113"/>
      <c r="QYY29" s="113"/>
      <c r="QYZ29" s="113"/>
      <c r="QZA29" s="113"/>
      <c r="QZB29" s="113"/>
      <c r="QZC29" s="113"/>
      <c r="QZD29" s="113"/>
      <c r="QZE29" s="113"/>
      <c r="QZF29" s="113"/>
      <c r="QZG29" s="113"/>
      <c r="QZH29" s="113"/>
      <c r="QZI29" s="113"/>
      <c r="QZJ29" s="113"/>
      <c r="QZK29" s="113"/>
      <c r="QZL29" s="113"/>
      <c r="QZM29" s="113"/>
      <c r="QZN29" s="113"/>
      <c r="QZO29" s="113"/>
      <c r="QZP29" s="113"/>
      <c r="QZQ29" s="113"/>
      <c r="QZR29" s="113"/>
      <c r="QZS29" s="113"/>
      <c r="QZT29" s="113"/>
      <c r="QZU29" s="113"/>
      <c r="QZV29" s="113"/>
      <c r="QZW29" s="113"/>
      <c r="QZX29" s="113"/>
      <c r="QZY29" s="113"/>
      <c r="QZZ29" s="113"/>
      <c r="RAA29" s="113"/>
      <c r="RAB29" s="113"/>
      <c r="RAC29" s="113"/>
      <c r="RAD29" s="113"/>
      <c r="RAE29" s="113"/>
      <c r="RAF29" s="113"/>
      <c r="RAG29" s="113"/>
      <c r="RAH29" s="113"/>
      <c r="RAI29" s="113"/>
      <c r="RAJ29" s="113"/>
      <c r="RAK29" s="113"/>
      <c r="RAL29" s="113"/>
      <c r="RAM29" s="113"/>
      <c r="RAN29" s="113"/>
      <c r="RAO29" s="113"/>
      <c r="RAP29" s="113"/>
      <c r="RAQ29" s="113"/>
      <c r="RAR29" s="113"/>
      <c r="RAS29" s="113"/>
      <c r="RAT29" s="113"/>
      <c r="RAU29" s="113"/>
      <c r="RAV29" s="113"/>
      <c r="RAW29" s="113"/>
      <c r="RAX29" s="113"/>
      <c r="RAY29" s="113"/>
      <c r="RAZ29" s="113"/>
      <c r="RBA29" s="113"/>
      <c r="RBB29" s="113"/>
      <c r="RBC29" s="113"/>
      <c r="RBD29" s="113"/>
      <c r="RBE29" s="113"/>
      <c r="RBF29" s="113"/>
      <c r="RBG29" s="113"/>
      <c r="RBH29" s="113"/>
      <c r="RBI29" s="113"/>
      <c r="RBJ29" s="113"/>
      <c r="RBK29" s="113"/>
      <c r="RBL29" s="113"/>
      <c r="RBM29" s="113"/>
      <c r="RBN29" s="113"/>
      <c r="RBO29" s="113"/>
      <c r="RBP29" s="113"/>
      <c r="RBQ29" s="113"/>
      <c r="RBR29" s="113"/>
      <c r="RBS29" s="113"/>
      <c r="RBT29" s="113"/>
      <c r="RBU29" s="113"/>
      <c r="RBV29" s="113"/>
      <c r="RBW29" s="113"/>
      <c r="RBX29" s="113"/>
      <c r="RBY29" s="113"/>
      <c r="RBZ29" s="113"/>
      <c r="RCA29" s="113"/>
      <c r="RCB29" s="113"/>
      <c r="RCC29" s="113"/>
      <c r="RCD29" s="113"/>
      <c r="RCE29" s="113"/>
      <c r="RCF29" s="113"/>
      <c r="RCG29" s="113"/>
      <c r="RCH29" s="113"/>
      <c r="RCI29" s="113"/>
      <c r="RCJ29" s="113"/>
      <c r="RCK29" s="113"/>
      <c r="RCL29" s="113"/>
      <c r="RCM29" s="113"/>
      <c r="RCN29" s="113"/>
      <c r="RCO29" s="113"/>
      <c r="RCP29" s="113"/>
      <c r="RCQ29" s="113"/>
      <c r="RCR29" s="113"/>
      <c r="RCS29" s="113"/>
      <c r="RCT29" s="113"/>
      <c r="RCU29" s="113"/>
      <c r="RCV29" s="113"/>
      <c r="RCW29" s="113"/>
      <c r="RCX29" s="113"/>
      <c r="RCY29" s="113"/>
      <c r="RCZ29" s="113"/>
      <c r="RDA29" s="113"/>
      <c r="RDB29" s="113"/>
      <c r="RDC29" s="113"/>
      <c r="RDD29" s="113"/>
      <c r="RDE29" s="113"/>
      <c r="RDF29" s="113"/>
      <c r="RDG29" s="113"/>
      <c r="RDH29" s="113"/>
      <c r="RDI29" s="113"/>
      <c r="RDJ29" s="113"/>
      <c r="RDK29" s="113"/>
      <c r="RDL29" s="113"/>
      <c r="RDM29" s="113"/>
      <c r="RDN29" s="113"/>
      <c r="RDO29" s="113"/>
      <c r="RDP29" s="113"/>
      <c r="RDQ29" s="113"/>
      <c r="RDR29" s="113"/>
      <c r="RDS29" s="113"/>
      <c r="RDT29" s="113"/>
      <c r="RDU29" s="113"/>
      <c r="RDV29" s="113"/>
      <c r="RDW29" s="113"/>
      <c r="RDX29" s="113"/>
      <c r="RDY29" s="113"/>
      <c r="RDZ29" s="113"/>
      <c r="REA29" s="113"/>
      <c r="REB29" s="113"/>
      <c r="REC29" s="113"/>
      <c r="RED29" s="113"/>
      <c r="REE29" s="113"/>
      <c r="REF29" s="113"/>
      <c r="REG29" s="113"/>
      <c r="REH29" s="113"/>
      <c r="REI29" s="113"/>
      <c r="REJ29" s="113"/>
      <c r="REK29" s="113"/>
      <c r="REL29" s="113"/>
      <c r="REM29" s="113"/>
      <c r="REN29" s="113"/>
      <c r="REO29" s="113"/>
      <c r="REP29" s="113"/>
      <c r="REQ29" s="113"/>
      <c r="RER29" s="113"/>
      <c r="RES29" s="113"/>
      <c r="RET29" s="113"/>
      <c r="REU29" s="113"/>
      <c r="REV29" s="113"/>
      <c r="REW29" s="113"/>
      <c r="REX29" s="113"/>
      <c r="REY29" s="113"/>
      <c r="REZ29" s="113"/>
      <c r="RFA29" s="113"/>
      <c r="RFB29" s="113"/>
      <c r="RFC29" s="113"/>
      <c r="RFD29" s="113"/>
      <c r="RFE29" s="113"/>
      <c r="RFF29" s="113"/>
      <c r="RFG29" s="113"/>
      <c r="RFH29" s="113"/>
      <c r="RFI29" s="113"/>
      <c r="RFJ29" s="113"/>
      <c r="RFK29" s="113"/>
      <c r="RFL29" s="113"/>
      <c r="RFM29" s="113"/>
      <c r="RFN29" s="113"/>
      <c r="RFO29" s="113"/>
      <c r="RFP29" s="113"/>
      <c r="RFQ29" s="113"/>
      <c r="RFR29" s="113"/>
      <c r="RFS29" s="113"/>
      <c r="RFT29" s="113"/>
      <c r="RFU29" s="113"/>
      <c r="RFV29" s="113"/>
      <c r="RFW29" s="113"/>
      <c r="RFX29" s="113"/>
      <c r="RFY29" s="113"/>
      <c r="RFZ29" s="113"/>
      <c r="RGA29" s="113"/>
      <c r="RGB29" s="113"/>
      <c r="RGC29" s="113"/>
      <c r="RGD29" s="113"/>
      <c r="RGE29" s="113"/>
      <c r="RGF29" s="113"/>
      <c r="RGG29" s="113"/>
      <c r="RGH29" s="113"/>
      <c r="RGI29" s="113"/>
      <c r="RGJ29" s="113"/>
      <c r="RGK29" s="113"/>
      <c r="RGL29" s="113"/>
      <c r="RGM29" s="113"/>
      <c r="RGN29" s="113"/>
      <c r="RGO29" s="113"/>
      <c r="RGP29" s="113"/>
      <c r="RGQ29" s="113"/>
      <c r="RGR29" s="113"/>
      <c r="RGS29" s="113"/>
      <c r="RGT29" s="113"/>
      <c r="RGU29" s="113"/>
      <c r="RGV29" s="113"/>
      <c r="RGW29" s="113"/>
      <c r="RGX29" s="113"/>
      <c r="RGY29" s="113"/>
      <c r="RGZ29" s="113"/>
      <c r="RHA29" s="113"/>
      <c r="RHB29" s="113"/>
      <c r="RHC29" s="113"/>
      <c r="RHD29" s="113"/>
      <c r="RHE29" s="113"/>
      <c r="RHF29" s="113"/>
      <c r="RHG29" s="113"/>
      <c r="RHH29" s="113"/>
      <c r="RHI29" s="113"/>
      <c r="RHJ29" s="113"/>
      <c r="RHK29" s="113"/>
      <c r="RHL29" s="113"/>
      <c r="RHM29" s="113"/>
      <c r="RHN29" s="113"/>
      <c r="RHO29" s="113"/>
      <c r="RHP29" s="113"/>
      <c r="RHQ29" s="113"/>
      <c r="RHR29" s="113"/>
      <c r="RHS29" s="113"/>
      <c r="RHT29" s="113"/>
      <c r="RHU29" s="113"/>
      <c r="RHV29" s="113"/>
      <c r="RHW29" s="113"/>
      <c r="RHX29" s="113"/>
      <c r="RHY29" s="113"/>
      <c r="RHZ29" s="113"/>
      <c r="RIA29" s="113"/>
      <c r="RIB29" s="113"/>
      <c r="RIC29" s="113"/>
      <c r="RID29" s="113"/>
      <c r="RIE29" s="113"/>
      <c r="RIF29" s="113"/>
      <c r="RIG29" s="113"/>
      <c r="RIH29" s="113"/>
      <c r="RII29" s="113"/>
      <c r="RIJ29" s="113"/>
      <c r="RIK29" s="113"/>
      <c r="RIL29" s="113"/>
      <c r="RIM29" s="113"/>
      <c r="RIN29" s="113"/>
      <c r="RIO29" s="113"/>
      <c r="RIP29" s="113"/>
      <c r="RIQ29" s="113"/>
      <c r="RIR29" s="113"/>
      <c r="RIS29" s="113"/>
      <c r="RIT29" s="113"/>
      <c r="RIU29" s="113"/>
      <c r="RIV29" s="113"/>
      <c r="RIW29" s="113"/>
      <c r="RIX29" s="113"/>
      <c r="RIY29" s="113"/>
      <c r="RIZ29" s="113"/>
      <c r="RJA29" s="113"/>
      <c r="RJB29" s="113"/>
      <c r="RJC29" s="113"/>
      <c r="RJD29" s="113"/>
      <c r="RJE29" s="113"/>
      <c r="RJF29" s="113"/>
      <c r="RJG29" s="113"/>
      <c r="RJH29" s="113"/>
      <c r="RJI29" s="113"/>
      <c r="RJJ29" s="113"/>
      <c r="RJK29" s="113"/>
      <c r="RJL29" s="113"/>
      <c r="RJM29" s="113"/>
      <c r="RJN29" s="113"/>
      <c r="RJO29" s="113"/>
      <c r="RJP29" s="113"/>
      <c r="RJQ29" s="113"/>
      <c r="RJR29" s="113"/>
      <c r="RJS29" s="113"/>
      <c r="RJT29" s="113"/>
      <c r="RJU29" s="113"/>
      <c r="RJV29" s="113"/>
      <c r="RJW29" s="113"/>
      <c r="RJX29" s="113"/>
      <c r="RJY29" s="113"/>
      <c r="RJZ29" s="113"/>
      <c r="RKA29" s="113"/>
      <c r="RKB29" s="113"/>
      <c r="RKC29" s="113"/>
      <c r="RKD29" s="113"/>
      <c r="RKE29" s="113"/>
      <c r="RKF29" s="113"/>
      <c r="RKG29" s="113"/>
      <c r="RKH29" s="113"/>
      <c r="RKI29" s="113"/>
      <c r="RKJ29" s="113"/>
      <c r="RKK29" s="113"/>
      <c r="RKL29" s="113"/>
      <c r="RKM29" s="113"/>
      <c r="RKN29" s="113"/>
      <c r="RKO29" s="113"/>
      <c r="RKP29" s="113"/>
      <c r="RKQ29" s="113"/>
      <c r="RKR29" s="113"/>
      <c r="RKS29" s="113"/>
      <c r="RKT29" s="113"/>
      <c r="RKU29" s="113"/>
      <c r="RKV29" s="113"/>
      <c r="RKW29" s="113"/>
      <c r="RKX29" s="113"/>
      <c r="RKY29" s="113"/>
      <c r="RKZ29" s="113"/>
      <c r="RLA29" s="113"/>
      <c r="RLB29" s="113"/>
      <c r="RLC29" s="113"/>
      <c r="RLD29" s="113"/>
      <c r="RLE29" s="113"/>
      <c r="RLF29" s="113"/>
      <c r="RLG29" s="113"/>
      <c r="RLH29" s="113"/>
      <c r="RLI29" s="113"/>
      <c r="RLJ29" s="113"/>
      <c r="RLK29" s="113"/>
      <c r="RLL29" s="113"/>
      <c r="RLM29" s="113"/>
      <c r="RLN29" s="113"/>
      <c r="RLO29" s="113"/>
      <c r="RLP29" s="113"/>
      <c r="RLQ29" s="113"/>
      <c r="RLR29" s="113"/>
      <c r="RLS29" s="113"/>
      <c r="RLT29" s="113"/>
      <c r="RLU29" s="113"/>
      <c r="RLV29" s="113"/>
      <c r="RLW29" s="113"/>
      <c r="RLX29" s="113"/>
      <c r="RLY29" s="113"/>
      <c r="RLZ29" s="113"/>
      <c r="RMA29" s="113"/>
      <c r="RMB29" s="113"/>
      <c r="RMC29" s="113"/>
      <c r="RMD29" s="113"/>
      <c r="RME29" s="113"/>
      <c r="RMF29" s="113"/>
      <c r="RMG29" s="113"/>
      <c r="RMH29" s="113"/>
      <c r="RMI29" s="113"/>
      <c r="RMJ29" s="113"/>
      <c r="RMK29" s="113"/>
      <c r="RML29" s="113"/>
      <c r="RMM29" s="113"/>
      <c r="RMN29" s="113"/>
      <c r="RMO29" s="113"/>
      <c r="RMP29" s="113"/>
      <c r="RMQ29" s="113"/>
      <c r="RMR29" s="113"/>
      <c r="RMS29" s="113"/>
      <c r="RMT29" s="113"/>
      <c r="RMU29" s="113"/>
      <c r="RMV29" s="113"/>
      <c r="RMW29" s="113"/>
      <c r="RMX29" s="113"/>
      <c r="RMY29" s="113"/>
      <c r="RMZ29" s="113"/>
      <c r="RNA29" s="113"/>
      <c r="RNB29" s="113"/>
      <c r="RNC29" s="113"/>
      <c r="RND29" s="113"/>
      <c r="RNE29" s="113"/>
      <c r="RNF29" s="113"/>
      <c r="RNG29" s="113"/>
      <c r="RNH29" s="113"/>
      <c r="RNI29" s="113"/>
      <c r="RNJ29" s="113"/>
      <c r="RNK29" s="113"/>
      <c r="RNL29" s="113"/>
      <c r="RNM29" s="113"/>
      <c r="RNN29" s="113"/>
      <c r="RNO29" s="113"/>
      <c r="RNP29" s="113"/>
      <c r="RNQ29" s="113"/>
      <c r="RNR29" s="113"/>
      <c r="RNS29" s="113"/>
      <c r="RNT29" s="113"/>
      <c r="RNU29" s="113"/>
      <c r="RNV29" s="113"/>
      <c r="RNW29" s="113"/>
      <c r="RNX29" s="113"/>
      <c r="RNY29" s="113"/>
      <c r="RNZ29" s="113"/>
      <c r="ROA29" s="113"/>
      <c r="ROB29" s="113"/>
      <c r="ROC29" s="113"/>
      <c r="ROD29" s="113"/>
      <c r="ROE29" s="113"/>
      <c r="ROF29" s="113"/>
      <c r="ROG29" s="113"/>
      <c r="ROH29" s="113"/>
      <c r="ROI29" s="113"/>
      <c r="ROJ29" s="113"/>
      <c r="ROK29" s="113"/>
      <c r="ROL29" s="113"/>
      <c r="ROM29" s="113"/>
      <c r="RON29" s="113"/>
      <c r="ROO29" s="113"/>
      <c r="ROP29" s="113"/>
      <c r="ROQ29" s="113"/>
      <c r="ROR29" s="113"/>
      <c r="ROS29" s="113"/>
      <c r="ROT29" s="113"/>
      <c r="ROU29" s="113"/>
      <c r="ROV29" s="113"/>
      <c r="ROW29" s="113"/>
      <c r="ROX29" s="113"/>
      <c r="ROY29" s="113"/>
      <c r="ROZ29" s="113"/>
      <c r="RPA29" s="113"/>
      <c r="RPB29" s="113"/>
      <c r="RPC29" s="113"/>
      <c r="RPD29" s="113"/>
      <c r="RPE29" s="113"/>
      <c r="RPF29" s="113"/>
      <c r="RPG29" s="113"/>
      <c r="RPH29" s="113"/>
      <c r="RPI29" s="113"/>
      <c r="RPJ29" s="113"/>
      <c r="RPK29" s="113"/>
      <c r="RPL29" s="113"/>
      <c r="RPM29" s="113"/>
      <c r="RPN29" s="113"/>
      <c r="RPO29" s="113"/>
      <c r="RPP29" s="113"/>
      <c r="RPQ29" s="113"/>
      <c r="RPR29" s="113"/>
      <c r="RPS29" s="113"/>
      <c r="RPT29" s="113"/>
      <c r="RPU29" s="113"/>
      <c r="RPV29" s="113"/>
      <c r="RPW29" s="113"/>
      <c r="RPX29" s="113"/>
      <c r="RPY29" s="113"/>
      <c r="RPZ29" s="113"/>
      <c r="RQA29" s="113"/>
      <c r="RQB29" s="113"/>
      <c r="RQC29" s="113"/>
      <c r="RQD29" s="113"/>
      <c r="RQE29" s="113"/>
      <c r="RQF29" s="113"/>
      <c r="RQG29" s="113"/>
      <c r="RQH29" s="113"/>
      <c r="RQI29" s="113"/>
      <c r="RQJ29" s="113"/>
      <c r="RQK29" s="113"/>
      <c r="RQL29" s="113"/>
      <c r="RQM29" s="113"/>
      <c r="RQN29" s="113"/>
      <c r="RQO29" s="113"/>
      <c r="RQP29" s="113"/>
      <c r="RQQ29" s="113"/>
      <c r="RQR29" s="113"/>
      <c r="RQS29" s="113"/>
      <c r="RQT29" s="113"/>
      <c r="RQU29" s="113"/>
      <c r="RQV29" s="113"/>
      <c r="RQW29" s="113"/>
      <c r="RQX29" s="113"/>
      <c r="RQY29" s="113"/>
      <c r="RQZ29" s="113"/>
      <c r="RRA29" s="113"/>
      <c r="RRB29" s="113"/>
      <c r="RRC29" s="113"/>
      <c r="RRD29" s="113"/>
      <c r="RRE29" s="113"/>
      <c r="RRF29" s="113"/>
      <c r="RRG29" s="113"/>
      <c r="RRH29" s="113"/>
      <c r="RRI29" s="113"/>
      <c r="RRJ29" s="113"/>
      <c r="RRK29" s="113"/>
      <c r="RRL29" s="113"/>
      <c r="RRM29" s="113"/>
      <c r="RRN29" s="113"/>
      <c r="RRO29" s="113"/>
      <c r="RRP29" s="113"/>
      <c r="RRQ29" s="113"/>
      <c r="RRR29" s="113"/>
      <c r="RRS29" s="113"/>
      <c r="RRT29" s="113"/>
      <c r="RRU29" s="113"/>
      <c r="RRV29" s="113"/>
      <c r="RRW29" s="113"/>
      <c r="RRX29" s="113"/>
      <c r="RRY29" s="113"/>
      <c r="RRZ29" s="113"/>
      <c r="RSA29" s="113"/>
      <c r="RSB29" s="113"/>
      <c r="RSC29" s="113"/>
      <c r="RSD29" s="113"/>
      <c r="RSE29" s="113"/>
      <c r="RSF29" s="113"/>
      <c r="RSG29" s="113"/>
      <c r="RSH29" s="113"/>
      <c r="RSI29" s="113"/>
      <c r="RSJ29" s="113"/>
      <c r="RSK29" s="113"/>
      <c r="RSL29" s="113"/>
      <c r="RSM29" s="113"/>
      <c r="RSN29" s="113"/>
      <c r="RSO29" s="113"/>
      <c r="RSP29" s="113"/>
      <c r="RSQ29" s="113"/>
      <c r="RSR29" s="113"/>
      <c r="RSS29" s="113"/>
      <c r="RST29" s="113"/>
      <c r="RSU29" s="113"/>
      <c r="RSV29" s="113"/>
      <c r="RSW29" s="113"/>
      <c r="RSX29" s="113"/>
      <c r="RSY29" s="113"/>
      <c r="RSZ29" s="113"/>
      <c r="RTA29" s="113"/>
      <c r="RTB29" s="113"/>
      <c r="RTC29" s="113"/>
      <c r="RTD29" s="113"/>
      <c r="RTE29" s="113"/>
      <c r="RTF29" s="113"/>
      <c r="RTG29" s="113"/>
      <c r="RTH29" s="113"/>
      <c r="RTI29" s="113"/>
      <c r="RTJ29" s="113"/>
      <c r="RTK29" s="113"/>
      <c r="RTL29" s="113"/>
      <c r="RTM29" s="113"/>
      <c r="RTN29" s="113"/>
      <c r="RTO29" s="113"/>
      <c r="RTP29" s="113"/>
      <c r="RTQ29" s="113"/>
      <c r="RTR29" s="113"/>
      <c r="RTS29" s="113"/>
      <c r="RTT29" s="113"/>
      <c r="RTU29" s="113"/>
      <c r="RTV29" s="113"/>
      <c r="RTW29" s="113"/>
      <c r="RTX29" s="113"/>
      <c r="RTY29" s="113"/>
      <c r="RTZ29" s="113"/>
      <c r="RUA29" s="113"/>
      <c r="RUB29" s="113"/>
      <c r="RUC29" s="113"/>
      <c r="RUD29" s="113"/>
      <c r="RUE29" s="113"/>
      <c r="RUF29" s="113"/>
      <c r="RUG29" s="113"/>
      <c r="RUH29" s="113"/>
      <c r="RUI29" s="113"/>
      <c r="RUJ29" s="113"/>
      <c r="RUK29" s="113"/>
      <c r="RUL29" s="113"/>
      <c r="RUM29" s="113"/>
      <c r="RUN29" s="113"/>
      <c r="RUO29" s="113"/>
      <c r="RUP29" s="113"/>
      <c r="RUQ29" s="113"/>
      <c r="RUR29" s="113"/>
      <c r="RUS29" s="113"/>
      <c r="RUT29" s="113"/>
      <c r="RUU29" s="113"/>
      <c r="RUV29" s="113"/>
      <c r="RUW29" s="113"/>
      <c r="RUX29" s="113"/>
      <c r="RUY29" s="113"/>
      <c r="RUZ29" s="113"/>
      <c r="RVA29" s="113"/>
      <c r="RVB29" s="113"/>
      <c r="RVC29" s="113"/>
      <c r="RVD29" s="113"/>
      <c r="RVE29" s="113"/>
      <c r="RVF29" s="113"/>
      <c r="RVG29" s="113"/>
      <c r="RVH29" s="113"/>
      <c r="RVI29" s="113"/>
      <c r="RVJ29" s="113"/>
      <c r="RVK29" s="113"/>
      <c r="RVL29" s="113"/>
      <c r="RVM29" s="113"/>
      <c r="RVN29" s="113"/>
      <c r="RVO29" s="113"/>
      <c r="RVP29" s="113"/>
      <c r="RVQ29" s="113"/>
      <c r="RVR29" s="113"/>
      <c r="RVS29" s="113"/>
      <c r="RVT29" s="113"/>
      <c r="RVU29" s="113"/>
      <c r="RVV29" s="113"/>
      <c r="RVW29" s="113"/>
      <c r="RVX29" s="113"/>
      <c r="RVY29" s="113"/>
      <c r="RVZ29" s="113"/>
      <c r="RWA29" s="113"/>
      <c r="RWB29" s="113"/>
      <c r="RWC29" s="113"/>
      <c r="RWD29" s="113"/>
      <c r="RWE29" s="113"/>
      <c r="RWF29" s="113"/>
      <c r="RWG29" s="113"/>
      <c r="RWH29" s="113"/>
      <c r="RWI29" s="113"/>
      <c r="RWJ29" s="113"/>
      <c r="RWK29" s="113"/>
      <c r="RWL29" s="113"/>
      <c r="RWM29" s="113"/>
      <c r="RWN29" s="113"/>
      <c r="RWO29" s="113"/>
      <c r="RWP29" s="113"/>
      <c r="RWQ29" s="113"/>
      <c r="RWR29" s="113"/>
      <c r="RWS29" s="113"/>
      <c r="RWT29" s="113"/>
      <c r="RWU29" s="113"/>
      <c r="RWV29" s="113"/>
      <c r="RWW29" s="113"/>
      <c r="RWX29" s="113"/>
      <c r="RWY29" s="113"/>
      <c r="RWZ29" s="113"/>
      <c r="RXA29" s="113"/>
      <c r="RXB29" s="113"/>
      <c r="RXC29" s="113"/>
      <c r="RXD29" s="113"/>
      <c r="RXE29" s="113"/>
      <c r="RXF29" s="113"/>
      <c r="RXG29" s="113"/>
      <c r="RXH29" s="113"/>
      <c r="RXI29" s="113"/>
      <c r="RXJ29" s="113"/>
      <c r="RXK29" s="113"/>
      <c r="RXL29" s="113"/>
      <c r="RXM29" s="113"/>
      <c r="RXN29" s="113"/>
      <c r="RXO29" s="113"/>
      <c r="RXP29" s="113"/>
      <c r="RXQ29" s="113"/>
      <c r="RXR29" s="113"/>
      <c r="RXS29" s="113"/>
      <c r="RXT29" s="113"/>
      <c r="RXU29" s="113"/>
      <c r="RXV29" s="113"/>
      <c r="RXW29" s="113"/>
      <c r="RXX29" s="113"/>
      <c r="RXY29" s="113"/>
      <c r="RXZ29" s="113"/>
      <c r="RYA29" s="113"/>
      <c r="RYB29" s="113"/>
      <c r="RYC29" s="113"/>
      <c r="RYD29" s="113"/>
      <c r="RYE29" s="113"/>
      <c r="RYF29" s="113"/>
      <c r="RYG29" s="113"/>
      <c r="RYH29" s="113"/>
      <c r="RYI29" s="113"/>
      <c r="RYJ29" s="113"/>
      <c r="RYK29" s="113"/>
      <c r="RYL29" s="113"/>
      <c r="RYM29" s="113"/>
      <c r="RYN29" s="113"/>
      <c r="RYO29" s="113"/>
      <c r="RYP29" s="113"/>
      <c r="RYQ29" s="113"/>
      <c r="RYR29" s="113"/>
      <c r="RYS29" s="113"/>
      <c r="RYT29" s="113"/>
      <c r="RYU29" s="113"/>
      <c r="RYV29" s="113"/>
      <c r="RYW29" s="113"/>
      <c r="RYX29" s="113"/>
      <c r="RYY29" s="113"/>
      <c r="RYZ29" s="113"/>
      <c r="RZA29" s="113"/>
      <c r="RZB29" s="113"/>
      <c r="RZC29" s="113"/>
      <c r="RZD29" s="113"/>
      <c r="RZE29" s="113"/>
      <c r="RZF29" s="113"/>
      <c r="RZG29" s="113"/>
      <c r="RZH29" s="113"/>
      <c r="RZI29" s="113"/>
      <c r="RZJ29" s="113"/>
      <c r="RZK29" s="113"/>
      <c r="RZL29" s="113"/>
      <c r="RZM29" s="113"/>
      <c r="RZN29" s="113"/>
      <c r="RZO29" s="113"/>
      <c r="RZP29" s="113"/>
      <c r="RZQ29" s="113"/>
      <c r="RZR29" s="113"/>
      <c r="RZS29" s="113"/>
      <c r="RZT29" s="113"/>
      <c r="RZU29" s="113"/>
      <c r="RZV29" s="113"/>
      <c r="RZW29" s="113"/>
      <c r="RZX29" s="113"/>
      <c r="RZY29" s="113"/>
      <c r="RZZ29" s="113"/>
      <c r="SAA29" s="113"/>
      <c r="SAB29" s="113"/>
      <c r="SAC29" s="113"/>
      <c r="SAD29" s="113"/>
      <c r="SAE29" s="113"/>
      <c r="SAF29" s="113"/>
      <c r="SAG29" s="113"/>
      <c r="SAH29" s="113"/>
      <c r="SAI29" s="113"/>
      <c r="SAJ29" s="113"/>
      <c r="SAK29" s="113"/>
      <c r="SAL29" s="113"/>
      <c r="SAM29" s="113"/>
      <c r="SAN29" s="113"/>
      <c r="SAO29" s="113"/>
      <c r="SAP29" s="113"/>
      <c r="SAQ29" s="113"/>
      <c r="SAR29" s="113"/>
      <c r="SAS29" s="113"/>
      <c r="SAT29" s="113"/>
      <c r="SAU29" s="113"/>
      <c r="SAV29" s="113"/>
      <c r="SAW29" s="113"/>
      <c r="SAX29" s="113"/>
      <c r="SAY29" s="113"/>
      <c r="SAZ29" s="113"/>
      <c r="SBA29" s="113"/>
      <c r="SBB29" s="113"/>
      <c r="SBC29" s="113"/>
      <c r="SBD29" s="113"/>
      <c r="SBE29" s="113"/>
      <c r="SBF29" s="113"/>
      <c r="SBG29" s="113"/>
      <c r="SBH29" s="113"/>
      <c r="SBI29" s="113"/>
      <c r="SBJ29" s="113"/>
      <c r="SBK29" s="113"/>
      <c r="SBL29" s="113"/>
      <c r="SBM29" s="113"/>
      <c r="SBN29" s="113"/>
      <c r="SBO29" s="113"/>
      <c r="SBP29" s="113"/>
      <c r="SBQ29" s="113"/>
      <c r="SBR29" s="113"/>
      <c r="SBS29" s="113"/>
      <c r="SBT29" s="113"/>
      <c r="SBU29" s="113"/>
      <c r="SBV29" s="113"/>
      <c r="SBW29" s="113"/>
      <c r="SBX29" s="113"/>
      <c r="SBY29" s="113"/>
      <c r="SBZ29" s="113"/>
      <c r="SCA29" s="113"/>
      <c r="SCB29" s="113"/>
      <c r="SCC29" s="113"/>
      <c r="SCD29" s="113"/>
      <c r="SCE29" s="113"/>
      <c r="SCF29" s="113"/>
      <c r="SCG29" s="113"/>
      <c r="SCH29" s="113"/>
      <c r="SCI29" s="113"/>
      <c r="SCJ29" s="113"/>
      <c r="SCK29" s="113"/>
      <c r="SCL29" s="113"/>
      <c r="SCM29" s="113"/>
      <c r="SCN29" s="113"/>
      <c r="SCO29" s="113"/>
      <c r="SCP29" s="113"/>
      <c r="SCQ29" s="113"/>
      <c r="SCR29" s="113"/>
      <c r="SCS29" s="113"/>
      <c r="SCT29" s="113"/>
      <c r="SCU29" s="113"/>
      <c r="SCV29" s="113"/>
      <c r="SCW29" s="113"/>
      <c r="SCX29" s="113"/>
      <c r="SCY29" s="113"/>
      <c r="SCZ29" s="113"/>
      <c r="SDA29" s="113"/>
      <c r="SDB29" s="113"/>
      <c r="SDC29" s="113"/>
      <c r="SDD29" s="113"/>
      <c r="SDE29" s="113"/>
      <c r="SDF29" s="113"/>
      <c r="SDG29" s="113"/>
      <c r="SDH29" s="113"/>
      <c r="SDI29" s="113"/>
      <c r="SDJ29" s="113"/>
      <c r="SDK29" s="113"/>
      <c r="SDL29" s="113"/>
      <c r="SDM29" s="113"/>
      <c r="SDN29" s="113"/>
      <c r="SDO29" s="113"/>
      <c r="SDP29" s="113"/>
      <c r="SDQ29" s="113"/>
      <c r="SDR29" s="113"/>
      <c r="SDS29" s="113"/>
      <c r="SDT29" s="113"/>
      <c r="SDU29" s="113"/>
      <c r="SDV29" s="113"/>
      <c r="SDW29" s="113"/>
      <c r="SDX29" s="113"/>
      <c r="SDY29" s="113"/>
      <c r="SDZ29" s="113"/>
      <c r="SEA29" s="113"/>
      <c r="SEB29" s="113"/>
      <c r="SEC29" s="113"/>
      <c r="SED29" s="113"/>
      <c r="SEE29" s="113"/>
      <c r="SEF29" s="113"/>
      <c r="SEG29" s="113"/>
      <c r="SEH29" s="113"/>
      <c r="SEI29" s="113"/>
      <c r="SEJ29" s="113"/>
      <c r="SEK29" s="113"/>
      <c r="SEL29" s="113"/>
      <c r="SEM29" s="113"/>
      <c r="SEN29" s="113"/>
      <c r="SEO29" s="113"/>
      <c r="SEP29" s="113"/>
      <c r="SEQ29" s="113"/>
      <c r="SER29" s="113"/>
      <c r="SES29" s="113"/>
      <c r="SET29" s="113"/>
      <c r="SEU29" s="113"/>
      <c r="SEV29" s="113"/>
      <c r="SEW29" s="113"/>
      <c r="SEX29" s="113"/>
      <c r="SEY29" s="113"/>
      <c r="SEZ29" s="113"/>
      <c r="SFA29" s="113"/>
      <c r="SFB29" s="113"/>
      <c r="SFC29" s="113"/>
      <c r="SFD29" s="113"/>
      <c r="SFE29" s="113"/>
      <c r="SFF29" s="113"/>
      <c r="SFG29" s="113"/>
      <c r="SFH29" s="113"/>
      <c r="SFI29" s="113"/>
      <c r="SFJ29" s="113"/>
      <c r="SFK29" s="113"/>
      <c r="SFL29" s="113"/>
      <c r="SFM29" s="113"/>
      <c r="SFN29" s="113"/>
      <c r="SFO29" s="113"/>
      <c r="SFP29" s="113"/>
      <c r="SFQ29" s="113"/>
      <c r="SFR29" s="113"/>
      <c r="SFS29" s="113"/>
      <c r="SFT29" s="113"/>
      <c r="SFU29" s="113"/>
      <c r="SFV29" s="113"/>
      <c r="SFW29" s="113"/>
      <c r="SFX29" s="113"/>
      <c r="SFY29" s="113"/>
      <c r="SFZ29" s="113"/>
      <c r="SGA29" s="113"/>
      <c r="SGB29" s="113"/>
      <c r="SGC29" s="113"/>
      <c r="SGD29" s="113"/>
      <c r="SGE29" s="113"/>
      <c r="SGF29" s="113"/>
      <c r="SGG29" s="113"/>
      <c r="SGH29" s="113"/>
      <c r="SGI29" s="113"/>
      <c r="SGJ29" s="113"/>
      <c r="SGK29" s="113"/>
      <c r="SGL29" s="113"/>
      <c r="SGM29" s="113"/>
      <c r="SGN29" s="113"/>
      <c r="SGO29" s="113"/>
      <c r="SGP29" s="113"/>
      <c r="SGQ29" s="113"/>
      <c r="SGR29" s="113"/>
      <c r="SGS29" s="113"/>
      <c r="SGT29" s="113"/>
      <c r="SGU29" s="113"/>
      <c r="SGV29" s="113"/>
      <c r="SGW29" s="113"/>
      <c r="SGX29" s="113"/>
      <c r="SGY29" s="113"/>
      <c r="SGZ29" s="113"/>
      <c r="SHA29" s="113"/>
      <c r="SHB29" s="113"/>
      <c r="SHC29" s="113"/>
      <c r="SHD29" s="113"/>
      <c r="SHE29" s="113"/>
      <c r="SHF29" s="113"/>
      <c r="SHG29" s="113"/>
      <c r="SHH29" s="113"/>
      <c r="SHI29" s="113"/>
      <c r="SHJ29" s="113"/>
      <c r="SHK29" s="113"/>
      <c r="SHL29" s="113"/>
      <c r="SHM29" s="113"/>
      <c r="SHN29" s="113"/>
      <c r="SHO29" s="113"/>
      <c r="SHP29" s="113"/>
      <c r="SHQ29" s="113"/>
      <c r="SHR29" s="113"/>
      <c r="SHS29" s="113"/>
      <c r="SHT29" s="113"/>
      <c r="SHU29" s="113"/>
      <c r="SHV29" s="113"/>
      <c r="SHW29" s="113"/>
      <c r="SHX29" s="113"/>
      <c r="SHY29" s="113"/>
      <c r="SHZ29" s="113"/>
      <c r="SIA29" s="113"/>
      <c r="SIB29" s="113"/>
      <c r="SIC29" s="113"/>
      <c r="SID29" s="113"/>
      <c r="SIE29" s="113"/>
      <c r="SIF29" s="113"/>
      <c r="SIG29" s="113"/>
      <c r="SIH29" s="113"/>
      <c r="SII29" s="113"/>
      <c r="SIJ29" s="113"/>
      <c r="SIK29" s="113"/>
      <c r="SIL29" s="113"/>
      <c r="SIM29" s="113"/>
      <c r="SIN29" s="113"/>
      <c r="SIO29" s="113"/>
      <c r="SIP29" s="113"/>
      <c r="SIQ29" s="113"/>
      <c r="SIR29" s="113"/>
      <c r="SIS29" s="113"/>
      <c r="SIT29" s="113"/>
      <c r="SIU29" s="113"/>
      <c r="SIV29" s="113"/>
      <c r="SIW29" s="113"/>
      <c r="SIX29" s="113"/>
      <c r="SIY29" s="113"/>
      <c r="SIZ29" s="113"/>
      <c r="SJA29" s="113"/>
      <c r="SJB29" s="113"/>
      <c r="SJC29" s="113"/>
      <c r="SJD29" s="113"/>
      <c r="SJE29" s="113"/>
      <c r="SJF29" s="113"/>
      <c r="SJG29" s="113"/>
      <c r="SJH29" s="113"/>
      <c r="SJI29" s="113"/>
      <c r="SJJ29" s="113"/>
      <c r="SJK29" s="113"/>
      <c r="SJL29" s="113"/>
      <c r="SJM29" s="113"/>
      <c r="SJN29" s="113"/>
      <c r="SJO29" s="113"/>
      <c r="SJP29" s="113"/>
      <c r="SJQ29" s="113"/>
      <c r="SJR29" s="113"/>
      <c r="SJS29" s="113"/>
      <c r="SJT29" s="113"/>
      <c r="SJU29" s="113"/>
      <c r="SJV29" s="113"/>
      <c r="SJW29" s="113"/>
      <c r="SJX29" s="113"/>
      <c r="SJY29" s="113"/>
      <c r="SJZ29" s="113"/>
      <c r="SKA29" s="113"/>
      <c r="SKB29" s="113"/>
      <c r="SKC29" s="113"/>
      <c r="SKD29" s="113"/>
      <c r="SKE29" s="113"/>
      <c r="SKF29" s="113"/>
      <c r="SKG29" s="113"/>
      <c r="SKH29" s="113"/>
      <c r="SKI29" s="113"/>
      <c r="SKJ29" s="113"/>
      <c r="SKK29" s="113"/>
      <c r="SKL29" s="113"/>
      <c r="SKM29" s="113"/>
      <c r="SKN29" s="113"/>
      <c r="SKO29" s="113"/>
      <c r="SKP29" s="113"/>
      <c r="SKQ29" s="113"/>
      <c r="SKR29" s="113"/>
      <c r="SKS29" s="113"/>
      <c r="SKT29" s="113"/>
      <c r="SKU29" s="113"/>
      <c r="SKV29" s="113"/>
      <c r="SKW29" s="113"/>
      <c r="SKX29" s="113"/>
      <c r="SKY29" s="113"/>
      <c r="SKZ29" s="113"/>
      <c r="SLA29" s="113"/>
      <c r="SLB29" s="113"/>
      <c r="SLC29" s="113"/>
      <c r="SLD29" s="113"/>
      <c r="SLE29" s="113"/>
      <c r="SLF29" s="113"/>
      <c r="SLG29" s="113"/>
      <c r="SLH29" s="113"/>
      <c r="SLI29" s="113"/>
      <c r="SLJ29" s="113"/>
      <c r="SLK29" s="113"/>
      <c r="SLL29" s="113"/>
      <c r="SLM29" s="113"/>
      <c r="SLN29" s="113"/>
      <c r="SLO29" s="113"/>
      <c r="SLP29" s="113"/>
      <c r="SLQ29" s="113"/>
      <c r="SLR29" s="113"/>
      <c r="SLS29" s="113"/>
      <c r="SLT29" s="113"/>
      <c r="SLU29" s="113"/>
      <c r="SLV29" s="113"/>
      <c r="SLW29" s="113"/>
      <c r="SLX29" s="113"/>
      <c r="SLY29" s="113"/>
      <c r="SLZ29" s="113"/>
      <c r="SMA29" s="113"/>
      <c r="SMB29" s="113"/>
      <c r="SMC29" s="113"/>
      <c r="SMD29" s="113"/>
      <c r="SME29" s="113"/>
      <c r="SMF29" s="113"/>
      <c r="SMG29" s="113"/>
      <c r="SMH29" s="113"/>
      <c r="SMI29" s="113"/>
      <c r="SMJ29" s="113"/>
      <c r="SMK29" s="113"/>
      <c r="SML29" s="113"/>
      <c r="SMM29" s="113"/>
      <c r="SMN29" s="113"/>
      <c r="SMO29" s="113"/>
      <c r="SMP29" s="113"/>
      <c r="SMQ29" s="113"/>
      <c r="SMR29" s="113"/>
      <c r="SMS29" s="113"/>
      <c r="SMT29" s="113"/>
      <c r="SMU29" s="113"/>
      <c r="SMV29" s="113"/>
      <c r="SMW29" s="113"/>
      <c r="SMX29" s="113"/>
      <c r="SMY29" s="113"/>
      <c r="SMZ29" s="113"/>
      <c r="SNA29" s="113"/>
      <c r="SNB29" s="113"/>
      <c r="SNC29" s="113"/>
      <c r="SND29" s="113"/>
      <c r="SNE29" s="113"/>
      <c r="SNF29" s="113"/>
      <c r="SNG29" s="113"/>
      <c r="SNH29" s="113"/>
      <c r="SNI29" s="113"/>
      <c r="SNJ29" s="113"/>
      <c r="SNK29" s="113"/>
      <c r="SNL29" s="113"/>
      <c r="SNM29" s="113"/>
      <c r="SNN29" s="113"/>
      <c r="SNO29" s="113"/>
      <c r="SNP29" s="113"/>
      <c r="SNQ29" s="113"/>
      <c r="SNR29" s="113"/>
      <c r="SNS29" s="113"/>
      <c r="SNT29" s="113"/>
      <c r="SNU29" s="113"/>
      <c r="SNV29" s="113"/>
      <c r="SNW29" s="113"/>
      <c r="SNX29" s="113"/>
      <c r="SNY29" s="113"/>
      <c r="SNZ29" s="113"/>
      <c r="SOA29" s="113"/>
      <c r="SOB29" s="113"/>
      <c r="SOC29" s="113"/>
      <c r="SOD29" s="113"/>
      <c r="SOE29" s="113"/>
      <c r="SOF29" s="113"/>
      <c r="SOG29" s="113"/>
      <c r="SOH29" s="113"/>
      <c r="SOI29" s="113"/>
      <c r="SOJ29" s="113"/>
      <c r="SOK29" s="113"/>
      <c r="SOL29" s="113"/>
      <c r="SOM29" s="113"/>
      <c r="SON29" s="113"/>
      <c r="SOO29" s="113"/>
      <c r="SOP29" s="113"/>
      <c r="SOQ29" s="113"/>
      <c r="SOR29" s="113"/>
      <c r="SOS29" s="113"/>
      <c r="SOT29" s="113"/>
      <c r="SOU29" s="113"/>
      <c r="SOV29" s="113"/>
      <c r="SOW29" s="113"/>
      <c r="SOX29" s="113"/>
      <c r="SOY29" s="113"/>
      <c r="SOZ29" s="113"/>
      <c r="SPA29" s="113"/>
      <c r="SPB29" s="113"/>
      <c r="SPC29" s="113"/>
      <c r="SPD29" s="113"/>
      <c r="SPE29" s="113"/>
      <c r="SPF29" s="113"/>
      <c r="SPG29" s="113"/>
      <c r="SPH29" s="113"/>
      <c r="SPI29" s="113"/>
      <c r="SPJ29" s="113"/>
      <c r="SPK29" s="113"/>
      <c r="SPL29" s="113"/>
      <c r="SPM29" s="113"/>
      <c r="SPN29" s="113"/>
      <c r="SPO29" s="113"/>
      <c r="SPP29" s="113"/>
      <c r="SPQ29" s="113"/>
      <c r="SPR29" s="113"/>
      <c r="SPS29" s="113"/>
      <c r="SPT29" s="113"/>
      <c r="SPU29" s="113"/>
      <c r="SPV29" s="113"/>
      <c r="SPW29" s="113"/>
      <c r="SPX29" s="113"/>
      <c r="SPY29" s="113"/>
      <c r="SPZ29" s="113"/>
      <c r="SQA29" s="113"/>
      <c r="SQB29" s="113"/>
      <c r="SQC29" s="113"/>
      <c r="SQD29" s="113"/>
      <c r="SQE29" s="113"/>
      <c r="SQF29" s="113"/>
      <c r="SQG29" s="113"/>
      <c r="SQH29" s="113"/>
      <c r="SQI29" s="113"/>
      <c r="SQJ29" s="113"/>
      <c r="SQK29" s="113"/>
      <c r="SQL29" s="113"/>
      <c r="SQM29" s="113"/>
      <c r="SQN29" s="113"/>
      <c r="SQO29" s="113"/>
      <c r="SQP29" s="113"/>
      <c r="SQQ29" s="113"/>
      <c r="SQR29" s="113"/>
      <c r="SQS29" s="113"/>
      <c r="SQT29" s="113"/>
      <c r="SQU29" s="113"/>
      <c r="SQV29" s="113"/>
      <c r="SQW29" s="113"/>
      <c r="SQX29" s="113"/>
      <c r="SQY29" s="113"/>
      <c r="SQZ29" s="113"/>
      <c r="SRA29" s="113"/>
      <c r="SRB29" s="113"/>
      <c r="SRC29" s="113"/>
      <c r="SRD29" s="113"/>
      <c r="SRE29" s="113"/>
      <c r="SRF29" s="113"/>
      <c r="SRG29" s="113"/>
      <c r="SRH29" s="113"/>
      <c r="SRI29" s="113"/>
      <c r="SRJ29" s="113"/>
      <c r="SRK29" s="113"/>
      <c r="SRL29" s="113"/>
      <c r="SRM29" s="113"/>
      <c r="SRN29" s="113"/>
      <c r="SRO29" s="113"/>
      <c r="SRP29" s="113"/>
      <c r="SRQ29" s="113"/>
      <c r="SRR29" s="113"/>
      <c r="SRS29" s="113"/>
      <c r="SRT29" s="113"/>
      <c r="SRU29" s="113"/>
      <c r="SRV29" s="113"/>
      <c r="SRW29" s="113"/>
      <c r="SRX29" s="113"/>
      <c r="SRY29" s="113"/>
      <c r="SRZ29" s="113"/>
      <c r="SSA29" s="113"/>
      <c r="SSB29" s="113"/>
      <c r="SSC29" s="113"/>
      <c r="SSD29" s="113"/>
      <c r="SSE29" s="113"/>
      <c r="SSF29" s="113"/>
      <c r="SSG29" s="113"/>
      <c r="SSH29" s="113"/>
      <c r="SSI29" s="113"/>
      <c r="SSJ29" s="113"/>
      <c r="SSK29" s="113"/>
      <c r="SSL29" s="113"/>
      <c r="SSM29" s="113"/>
      <c r="SSN29" s="113"/>
      <c r="SSO29" s="113"/>
      <c r="SSP29" s="113"/>
      <c r="SSQ29" s="113"/>
      <c r="SSR29" s="113"/>
      <c r="SSS29" s="113"/>
      <c r="SST29" s="113"/>
      <c r="SSU29" s="113"/>
      <c r="SSV29" s="113"/>
      <c r="SSW29" s="113"/>
      <c r="SSX29" s="113"/>
      <c r="SSY29" s="113"/>
      <c r="SSZ29" s="113"/>
      <c r="STA29" s="113"/>
      <c r="STB29" s="113"/>
      <c r="STC29" s="113"/>
      <c r="STD29" s="113"/>
      <c r="STE29" s="113"/>
      <c r="STF29" s="113"/>
      <c r="STG29" s="113"/>
      <c r="STH29" s="113"/>
      <c r="STI29" s="113"/>
      <c r="STJ29" s="113"/>
      <c r="STK29" s="113"/>
      <c r="STL29" s="113"/>
      <c r="STM29" s="113"/>
      <c r="STN29" s="113"/>
      <c r="STO29" s="113"/>
      <c r="STP29" s="113"/>
      <c r="STQ29" s="113"/>
      <c r="STR29" s="113"/>
      <c r="STS29" s="113"/>
      <c r="STT29" s="113"/>
      <c r="STU29" s="113"/>
      <c r="STV29" s="113"/>
      <c r="STW29" s="113"/>
      <c r="STX29" s="113"/>
      <c r="STY29" s="113"/>
      <c r="STZ29" s="113"/>
      <c r="SUA29" s="113"/>
      <c r="SUB29" s="113"/>
      <c r="SUC29" s="113"/>
      <c r="SUD29" s="113"/>
      <c r="SUE29" s="113"/>
      <c r="SUF29" s="113"/>
      <c r="SUG29" s="113"/>
      <c r="SUH29" s="113"/>
      <c r="SUI29" s="113"/>
      <c r="SUJ29" s="113"/>
      <c r="SUK29" s="113"/>
      <c r="SUL29" s="113"/>
      <c r="SUM29" s="113"/>
      <c r="SUN29" s="113"/>
      <c r="SUO29" s="113"/>
      <c r="SUP29" s="113"/>
      <c r="SUQ29" s="113"/>
      <c r="SUR29" s="113"/>
      <c r="SUS29" s="113"/>
      <c r="SUT29" s="113"/>
      <c r="SUU29" s="113"/>
      <c r="SUV29" s="113"/>
      <c r="SUW29" s="113"/>
      <c r="SUX29" s="113"/>
      <c r="SUY29" s="113"/>
      <c r="SUZ29" s="113"/>
      <c r="SVA29" s="113"/>
      <c r="SVB29" s="113"/>
      <c r="SVC29" s="113"/>
      <c r="SVD29" s="113"/>
      <c r="SVE29" s="113"/>
      <c r="SVF29" s="113"/>
      <c r="SVG29" s="113"/>
      <c r="SVH29" s="113"/>
      <c r="SVI29" s="113"/>
      <c r="SVJ29" s="113"/>
      <c r="SVK29" s="113"/>
      <c r="SVL29" s="113"/>
      <c r="SVM29" s="113"/>
      <c r="SVN29" s="113"/>
      <c r="SVO29" s="113"/>
      <c r="SVP29" s="113"/>
      <c r="SVQ29" s="113"/>
      <c r="SVR29" s="113"/>
      <c r="SVS29" s="113"/>
      <c r="SVT29" s="113"/>
      <c r="SVU29" s="113"/>
      <c r="SVV29" s="113"/>
      <c r="SVW29" s="113"/>
      <c r="SVX29" s="113"/>
      <c r="SVY29" s="113"/>
      <c r="SVZ29" s="113"/>
      <c r="SWA29" s="113"/>
      <c r="SWB29" s="113"/>
      <c r="SWC29" s="113"/>
      <c r="SWD29" s="113"/>
      <c r="SWE29" s="113"/>
      <c r="SWF29" s="113"/>
      <c r="SWG29" s="113"/>
      <c r="SWH29" s="113"/>
      <c r="SWI29" s="113"/>
      <c r="SWJ29" s="113"/>
      <c r="SWK29" s="113"/>
      <c r="SWL29" s="113"/>
      <c r="SWM29" s="113"/>
      <c r="SWN29" s="113"/>
      <c r="SWO29" s="113"/>
      <c r="SWP29" s="113"/>
      <c r="SWQ29" s="113"/>
      <c r="SWR29" s="113"/>
      <c r="SWS29" s="113"/>
      <c r="SWT29" s="113"/>
      <c r="SWU29" s="113"/>
      <c r="SWV29" s="113"/>
      <c r="SWW29" s="113"/>
      <c r="SWX29" s="113"/>
      <c r="SWY29" s="113"/>
      <c r="SWZ29" s="113"/>
      <c r="SXA29" s="113"/>
      <c r="SXB29" s="113"/>
      <c r="SXC29" s="113"/>
      <c r="SXD29" s="113"/>
      <c r="SXE29" s="113"/>
      <c r="SXF29" s="113"/>
      <c r="SXG29" s="113"/>
      <c r="SXH29" s="113"/>
      <c r="SXI29" s="113"/>
      <c r="SXJ29" s="113"/>
      <c r="SXK29" s="113"/>
      <c r="SXL29" s="113"/>
      <c r="SXM29" s="113"/>
      <c r="SXN29" s="113"/>
      <c r="SXO29" s="113"/>
      <c r="SXP29" s="113"/>
      <c r="SXQ29" s="113"/>
      <c r="SXR29" s="113"/>
      <c r="SXS29" s="113"/>
      <c r="SXT29" s="113"/>
      <c r="SXU29" s="113"/>
      <c r="SXV29" s="113"/>
      <c r="SXW29" s="113"/>
      <c r="SXX29" s="113"/>
      <c r="SXY29" s="113"/>
      <c r="SXZ29" s="113"/>
      <c r="SYA29" s="113"/>
      <c r="SYB29" s="113"/>
      <c r="SYC29" s="113"/>
      <c r="SYD29" s="113"/>
      <c r="SYE29" s="113"/>
      <c r="SYF29" s="113"/>
      <c r="SYG29" s="113"/>
      <c r="SYH29" s="113"/>
      <c r="SYI29" s="113"/>
      <c r="SYJ29" s="113"/>
      <c r="SYK29" s="113"/>
      <c r="SYL29" s="113"/>
      <c r="SYM29" s="113"/>
      <c r="SYN29" s="113"/>
      <c r="SYO29" s="113"/>
      <c r="SYP29" s="113"/>
      <c r="SYQ29" s="113"/>
      <c r="SYR29" s="113"/>
      <c r="SYS29" s="113"/>
      <c r="SYT29" s="113"/>
      <c r="SYU29" s="113"/>
      <c r="SYV29" s="113"/>
      <c r="SYW29" s="113"/>
      <c r="SYX29" s="113"/>
      <c r="SYY29" s="113"/>
      <c r="SYZ29" s="113"/>
      <c r="SZA29" s="113"/>
      <c r="SZB29" s="113"/>
      <c r="SZC29" s="113"/>
      <c r="SZD29" s="113"/>
      <c r="SZE29" s="113"/>
      <c r="SZF29" s="113"/>
      <c r="SZG29" s="113"/>
      <c r="SZH29" s="113"/>
      <c r="SZI29" s="113"/>
      <c r="SZJ29" s="113"/>
      <c r="SZK29" s="113"/>
      <c r="SZL29" s="113"/>
      <c r="SZM29" s="113"/>
      <c r="SZN29" s="113"/>
      <c r="SZO29" s="113"/>
      <c r="SZP29" s="113"/>
      <c r="SZQ29" s="113"/>
      <c r="SZR29" s="113"/>
      <c r="SZS29" s="113"/>
      <c r="SZT29" s="113"/>
      <c r="SZU29" s="113"/>
      <c r="SZV29" s="113"/>
      <c r="SZW29" s="113"/>
      <c r="SZX29" s="113"/>
      <c r="SZY29" s="113"/>
      <c r="SZZ29" s="113"/>
      <c r="TAA29" s="113"/>
      <c r="TAB29" s="113"/>
      <c r="TAC29" s="113"/>
      <c r="TAD29" s="113"/>
      <c r="TAE29" s="113"/>
      <c r="TAF29" s="113"/>
      <c r="TAG29" s="113"/>
      <c r="TAH29" s="113"/>
      <c r="TAI29" s="113"/>
      <c r="TAJ29" s="113"/>
      <c r="TAK29" s="113"/>
      <c r="TAL29" s="113"/>
      <c r="TAM29" s="113"/>
      <c r="TAN29" s="113"/>
      <c r="TAO29" s="113"/>
      <c r="TAP29" s="113"/>
      <c r="TAQ29" s="113"/>
      <c r="TAR29" s="113"/>
      <c r="TAS29" s="113"/>
      <c r="TAT29" s="113"/>
      <c r="TAU29" s="113"/>
      <c r="TAV29" s="113"/>
      <c r="TAW29" s="113"/>
      <c r="TAX29" s="113"/>
      <c r="TAY29" s="113"/>
      <c r="TAZ29" s="113"/>
      <c r="TBA29" s="113"/>
      <c r="TBB29" s="113"/>
      <c r="TBC29" s="113"/>
      <c r="TBD29" s="113"/>
      <c r="TBE29" s="113"/>
      <c r="TBF29" s="113"/>
      <c r="TBG29" s="113"/>
      <c r="TBH29" s="113"/>
      <c r="TBI29" s="113"/>
      <c r="TBJ29" s="113"/>
      <c r="TBK29" s="113"/>
      <c r="TBL29" s="113"/>
      <c r="TBM29" s="113"/>
      <c r="TBN29" s="113"/>
      <c r="TBO29" s="113"/>
      <c r="TBP29" s="113"/>
      <c r="TBQ29" s="113"/>
      <c r="TBR29" s="113"/>
      <c r="TBS29" s="113"/>
      <c r="TBT29" s="113"/>
      <c r="TBU29" s="113"/>
      <c r="TBV29" s="113"/>
      <c r="TBW29" s="113"/>
      <c r="TBX29" s="113"/>
      <c r="TBY29" s="113"/>
      <c r="TBZ29" s="113"/>
      <c r="TCA29" s="113"/>
      <c r="TCB29" s="113"/>
      <c r="TCC29" s="113"/>
      <c r="TCD29" s="113"/>
      <c r="TCE29" s="113"/>
      <c r="TCF29" s="113"/>
      <c r="TCG29" s="113"/>
      <c r="TCH29" s="113"/>
      <c r="TCI29" s="113"/>
      <c r="TCJ29" s="113"/>
      <c r="TCK29" s="113"/>
      <c r="TCL29" s="113"/>
      <c r="TCM29" s="113"/>
      <c r="TCN29" s="113"/>
      <c r="TCO29" s="113"/>
      <c r="TCP29" s="113"/>
      <c r="TCQ29" s="113"/>
      <c r="TCR29" s="113"/>
      <c r="TCS29" s="113"/>
      <c r="TCT29" s="113"/>
      <c r="TCU29" s="113"/>
      <c r="TCV29" s="113"/>
      <c r="TCW29" s="113"/>
      <c r="TCX29" s="113"/>
      <c r="TCY29" s="113"/>
      <c r="TCZ29" s="113"/>
      <c r="TDA29" s="113"/>
      <c r="TDB29" s="113"/>
      <c r="TDC29" s="113"/>
      <c r="TDD29" s="113"/>
      <c r="TDE29" s="113"/>
      <c r="TDF29" s="113"/>
      <c r="TDG29" s="113"/>
      <c r="TDH29" s="113"/>
      <c r="TDI29" s="113"/>
      <c r="TDJ29" s="113"/>
      <c r="TDK29" s="113"/>
      <c r="TDL29" s="113"/>
      <c r="TDM29" s="113"/>
      <c r="TDN29" s="113"/>
      <c r="TDO29" s="113"/>
      <c r="TDP29" s="113"/>
      <c r="TDQ29" s="113"/>
      <c r="TDR29" s="113"/>
      <c r="TDS29" s="113"/>
      <c r="TDT29" s="113"/>
      <c r="TDU29" s="113"/>
      <c r="TDV29" s="113"/>
      <c r="TDW29" s="113"/>
      <c r="TDX29" s="113"/>
      <c r="TDY29" s="113"/>
      <c r="TDZ29" s="113"/>
      <c r="TEA29" s="113"/>
      <c r="TEB29" s="113"/>
      <c r="TEC29" s="113"/>
      <c r="TED29" s="113"/>
      <c r="TEE29" s="113"/>
      <c r="TEF29" s="113"/>
      <c r="TEG29" s="113"/>
      <c r="TEH29" s="113"/>
      <c r="TEI29" s="113"/>
      <c r="TEJ29" s="113"/>
      <c r="TEK29" s="113"/>
      <c r="TEL29" s="113"/>
      <c r="TEM29" s="113"/>
      <c r="TEN29" s="113"/>
      <c r="TEO29" s="113"/>
      <c r="TEP29" s="113"/>
      <c r="TEQ29" s="113"/>
      <c r="TER29" s="113"/>
      <c r="TES29" s="113"/>
      <c r="TET29" s="113"/>
      <c r="TEU29" s="113"/>
      <c r="TEV29" s="113"/>
      <c r="TEW29" s="113"/>
      <c r="TEX29" s="113"/>
      <c r="TEY29" s="113"/>
      <c r="TEZ29" s="113"/>
      <c r="TFA29" s="113"/>
      <c r="TFB29" s="113"/>
      <c r="TFC29" s="113"/>
      <c r="TFD29" s="113"/>
      <c r="TFE29" s="113"/>
      <c r="TFF29" s="113"/>
      <c r="TFG29" s="113"/>
      <c r="TFH29" s="113"/>
      <c r="TFI29" s="113"/>
      <c r="TFJ29" s="113"/>
      <c r="TFK29" s="113"/>
      <c r="TFL29" s="113"/>
      <c r="TFM29" s="113"/>
      <c r="TFN29" s="113"/>
      <c r="TFO29" s="113"/>
      <c r="TFP29" s="113"/>
      <c r="TFQ29" s="113"/>
      <c r="TFR29" s="113"/>
      <c r="TFS29" s="113"/>
      <c r="TFT29" s="113"/>
      <c r="TFU29" s="113"/>
      <c r="TFV29" s="113"/>
      <c r="TFW29" s="113"/>
      <c r="TFX29" s="113"/>
      <c r="TFY29" s="113"/>
      <c r="TFZ29" s="113"/>
      <c r="TGA29" s="113"/>
      <c r="TGB29" s="113"/>
      <c r="TGC29" s="113"/>
      <c r="TGD29" s="113"/>
      <c r="TGE29" s="113"/>
      <c r="TGF29" s="113"/>
      <c r="TGG29" s="113"/>
      <c r="TGH29" s="113"/>
      <c r="TGI29" s="113"/>
      <c r="TGJ29" s="113"/>
      <c r="TGK29" s="113"/>
      <c r="TGL29" s="113"/>
      <c r="TGM29" s="113"/>
      <c r="TGN29" s="113"/>
      <c r="TGO29" s="113"/>
      <c r="TGP29" s="113"/>
      <c r="TGQ29" s="113"/>
      <c r="TGR29" s="113"/>
      <c r="TGS29" s="113"/>
      <c r="TGT29" s="113"/>
      <c r="TGU29" s="113"/>
      <c r="TGV29" s="113"/>
      <c r="TGW29" s="113"/>
      <c r="TGX29" s="113"/>
      <c r="TGY29" s="113"/>
      <c r="TGZ29" s="113"/>
      <c r="THA29" s="113"/>
      <c r="THB29" s="113"/>
      <c r="THC29" s="113"/>
      <c r="THD29" s="113"/>
      <c r="THE29" s="113"/>
      <c r="THF29" s="113"/>
      <c r="THG29" s="113"/>
      <c r="THH29" s="113"/>
      <c r="THI29" s="113"/>
      <c r="THJ29" s="113"/>
      <c r="THK29" s="113"/>
      <c r="THL29" s="113"/>
      <c r="THM29" s="113"/>
      <c r="THN29" s="113"/>
      <c r="THO29" s="113"/>
      <c r="THP29" s="113"/>
      <c r="THQ29" s="113"/>
      <c r="THR29" s="113"/>
      <c r="THS29" s="113"/>
      <c r="THT29" s="113"/>
      <c r="THU29" s="113"/>
      <c r="THV29" s="113"/>
      <c r="THW29" s="113"/>
      <c r="THX29" s="113"/>
      <c r="THY29" s="113"/>
      <c r="THZ29" s="113"/>
      <c r="TIA29" s="113"/>
      <c r="TIB29" s="113"/>
      <c r="TIC29" s="113"/>
      <c r="TID29" s="113"/>
      <c r="TIE29" s="113"/>
      <c r="TIF29" s="113"/>
      <c r="TIG29" s="113"/>
      <c r="TIH29" s="113"/>
      <c r="TII29" s="113"/>
      <c r="TIJ29" s="113"/>
      <c r="TIK29" s="113"/>
      <c r="TIL29" s="113"/>
      <c r="TIM29" s="113"/>
      <c r="TIN29" s="113"/>
      <c r="TIO29" s="113"/>
      <c r="TIP29" s="113"/>
      <c r="TIQ29" s="113"/>
      <c r="TIR29" s="113"/>
      <c r="TIS29" s="113"/>
      <c r="TIT29" s="113"/>
      <c r="TIU29" s="113"/>
      <c r="TIV29" s="113"/>
      <c r="TIW29" s="113"/>
      <c r="TIX29" s="113"/>
      <c r="TIY29" s="113"/>
      <c r="TIZ29" s="113"/>
      <c r="TJA29" s="113"/>
      <c r="TJB29" s="113"/>
      <c r="TJC29" s="113"/>
      <c r="TJD29" s="113"/>
      <c r="TJE29" s="113"/>
      <c r="TJF29" s="113"/>
      <c r="TJG29" s="113"/>
      <c r="TJH29" s="113"/>
      <c r="TJI29" s="113"/>
      <c r="TJJ29" s="113"/>
      <c r="TJK29" s="113"/>
      <c r="TJL29" s="113"/>
      <c r="TJM29" s="113"/>
      <c r="TJN29" s="113"/>
      <c r="TJO29" s="113"/>
      <c r="TJP29" s="113"/>
      <c r="TJQ29" s="113"/>
      <c r="TJR29" s="113"/>
      <c r="TJS29" s="113"/>
      <c r="TJT29" s="113"/>
      <c r="TJU29" s="113"/>
      <c r="TJV29" s="113"/>
      <c r="TJW29" s="113"/>
      <c r="TJX29" s="113"/>
      <c r="TJY29" s="113"/>
      <c r="TJZ29" s="113"/>
      <c r="TKA29" s="113"/>
      <c r="TKB29" s="113"/>
      <c r="TKC29" s="113"/>
      <c r="TKD29" s="113"/>
      <c r="TKE29" s="113"/>
      <c r="TKF29" s="113"/>
      <c r="TKG29" s="113"/>
      <c r="TKH29" s="113"/>
      <c r="TKI29" s="113"/>
      <c r="TKJ29" s="113"/>
      <c r="TKK29" s="113"/>
      <c r="TKL29" s="113"/>
      <c r="TKM29" s="113"/>
      <c r="TKN29" s="113"/>
      <c r="TKO29" s="113"/>
      <c r="TKP29" s="113"/>
      <c r="TKQ29" s="113"/>
      <c r="TKR29" s="113"/>
      <c r="TKS29" s="113"/>
      <c r="TKT29" s="113"/>
      <c r="TKU29" s="113"/>
      <c r="TKV29" s="113"/>
      <c r="TKW29" s="113"/>
      <c r="TKX29" s="113"/>
      <c r="TKY29" s="113"/>
      <c r="TKZ29" s="113"/>
      <c r="TLA29" s="113"/>
      <c r="TLB29" s="113"/>
      <c r="TLC29" s="113"/>
      <c r="TLD29" s="113"/>
      <c r="TLE29" s="113"/>
      <c r="TLF29" s="113"/>
      <c r="TLG29" s="113"/>
      <c r="TLH29" s="113"/>
      <c r="TLI29" s="113"/>
      <c r="TLJ29" s="113"/>
      <c r="TLK29" s="113"/>
      <c r="TLL29" s="113"/>
      <c r="TLM29" s="113"/>
      <c r="TLN29" s="113"/>
      <c r="TLO29" s="113"/>
      <c r="TLP29" s="113"/>
      <c r="TLQ29" s="113"/>
      <c r="TLR29" s="113"/>
      <c r="TLS29" s="113"/>
      <c r="TLT29" s="113"/>
      <c r="TLU29" s="113"/>
      <c r="TLV29" s="113"/>
      <c r="TLW29" s="113"/>
      <c r="TLX29" s="113"/>
      <c r="TLY29" s="113"/>
      <c r="TLZ29" s="113"/>
      <c r="TMA29" s="113"/>
      <c r="TMB29" s="113"/>
      <c r="TMC29" s="113"/>
      <c r="TMD29" s="113"/>
      <c r="TME29" s="113"/>
      <c r="TMF29" s="113"/>
      <c r="TMG29" s="113"/>
      <c r="TMH29" s="113"/>
      <c r="TMI29" s="113"/>
      <c r="TMJ29" s="113"/>
      <c r="TMK29" s="113"/>
      <c r="TML29" s="113"/>
      <c r="TMM29" s="113"/>
      <c r="TMN29" s="113"/>
      <c r="TMO29" s="113"/>
      <c r="TMP29" s="113"/>
      <c r="TMQ29" s="113"/>
      <c r="TMR29" s="113"/>
      <c r="TMS29" s="113"/>
      <c r="TMT29" s="113"/>
      <c r="TMU29" s="113"/>
      <c r="TMV29" s="113"/>
      <c r="TMW29" s="113"/>
      <c r="TMX29" s="113"/>
      <c r="TMY29" s="113"/>
      <c r="TMZ29" s="113"/>
      <c r="TNA29" s="113"/>
      <c r="TNB29" s="113"/>
      <c r="TNC29" s="113"/>
      <c r="TND29" s="113"/>
      <c r="TNE29" s="113"/>
      <c r="TNF29" s="113"/>
      <c r="TNG29" s="113"/>
      <c r="TNH29" s="113"/>
      <c r="TNI29" s="113"/>
      <c r="TNJ29" s="113"/>
      <c r="TNK29" s="113"/>
      <c r="TNL29" s="113"/>
      <c r="TNM29" s="113"/>
      <c r="TNN29" s="113"/>
      <c r="TNO29" s="113"/>
      <c r="TNP29" s="113"/>
      <c r="TNQ29" s="113"/>
      <c r="TNR29" s="113"/>
      <c r="TNS29" s="113"/>
      <c r="TNT29" s="113"/>
      <c r="TNU29" s="113"/>
      <c r="TNV29" s="113"/>
      <c r="TNW29" s="113"/>
      <c r="TNX29" s="113"/>
      <c r="TNY29" s="113"/>
      <c r="TNZ29" s="113"/>
      <c r="TOA29" s="113"/>
      <c r="TOB29" s="113"/>
      <c r="TOC29" s="113"/>
      <c r="TOD29" s="113"/>
      <c r="TOE29" s="113"/>
      <c r="TOF29" s="113"/>
      <c r="TOG29" s="113"/>
      <c r="TOH29" s="113"/>
      <c r="TOI29" s="113"/>
      <c r="TOJ29" s="113"/>
      <c r="TOK29" s="113"/>
      <c r="TOL29" s="113"/>
      <c r="TOM29" s="113"/>
      <c r="TON29" s="113"/>
      <c r="TOO29" s="113"/>
      <c r="TOP29" s="113"/>
      <c r="TOQ29" s="113"/>
      <c r="TOR29" s="113"/>
      <c r="TOS29" s="113"/>
      <c r="TOT29" s="113"/>
      <c r="TOU29" s="113"/>
      <c r="TOV29" s="113"/>
      <c r="TOW29" s="113"/>
      <c r="TOX29" s="113"/>
      <c r="TOY29" s="113"/>
      <c r="TOZ29" s="113"/>
      <c r="TPA29" s="113"/>
      <c r="TPB29" s="113"/>
      <c r="TPC29" s="113"/>
      <c r="TPD29" s="113"/>
      <c r="TPE29" s="113"/>
      <c r="TPF29" s="113"/>
      <c r="TPG29" s="113"/>
      <c r="TPH29" s="113"/>
      <c r="TPI29" s="113"/>
      <c r="TPJ29" s="113"/>
      <c r="TPK29" s="113"/>
      <c r="TPL29" s="113"/>
      <c r="TPM29" s="113"/>
      <c r="TPN29" s="113"/>
      <c r="TPO29" s="113"/>
      <c r="TPP29" s="113"/>
      <c r="TPQ29" s="113"/>
      <c r="TPR29" s="113"/>
      <c r="TPS29" s="113"/>
      <c r="TPT29" s="113"/>
      <c r="TPU29" s="113"/>
      <c r="TPV29" s="113"/>
      <c r="TPW29" s="113"/>
      <c r="TPX29" s="113"/>
      <c r="TPY29" s="113"/>
      <c r="TPZ29" s="113"/>
      <c r="TQA29" s="113"/>
      <c r="TQB29" s="113"/>
      <c r="TQC29" s="113"/>
      <c r="TQD29" s="113"/>
      <c r="TQE29" s="113"/>
      <c r="TQF29" s="113"/>
      <c r="TQG29" s="113"/>
      <c r="TQH29" s="113"/>
      <c r="TQI29" s="113"/>
      <c r="TQJ29" s="113"/>
      <c r="TQK29" s="113"/>
      <c r="TQL29" s="113"/>
      <c r="TQM29" s="113"/>
      <c r="TQN29" s="113"/>
      <c r="TQO29" s="113"/>
      <c r="TQP29" s="113"/>
      <c r="TQQ29" s="113"/>
      <c r="TQR29" s="113"/>
      <c r="TQS29" s="113"/>
      <c r="TQT29" s="113"/>
      <c r="TQU29" s="113"/>
      <c r="TQV29" s="113"/>
      <c r="TQW29" s="113"/>
      <c r="TQX29" s="113"/>
      <c r="TQY29" s="113"/>
      <c r="TQZ29" s="113"/>
      <c r="TRA29" s="113"/>
      <c r="TRB29" s="113"/>
      <c r="TRC29" s="113"/>
      <c r="TRD29" s="113"/>
      <c r="TRE29" s="113"/>
      <c r="TRF29" s="113"/>
      <c r="TRG29" s="113"/>
      <c r="TRH29" s="113"/>
      <c r="TRI29" s="113"/>
      <c r="TRJ29" s="113"/>
      <c r="TRK29" s="113"/>
      <c r="TRL29" s="113"/>
      <c r="TRM29" s="113"/>
      <c r="TRN29" s="113"/>
      <c r="TRO29" s="113"/>
      <c r="TRP29" s="113"/>
      <c r="TRQ29" s="113"/>
      <c r="TRR29" s="113"/>
      <c r="TRS29" s="113"/>
      <c r="TRT29" s="113"/>
      <c r="TRU29" s="113"/>
      <c r="TRV29" s="113"/>
      <c r="TRW29" s="113"/>
      <c r="TRX29" s="113"/>
      <c r="TRY29" s="113"/>
      <c r="TRZ29" s="113"/>
      <c r="TSA29" s="113"/>
      <c r="TSB29" s="113"/>
      <c r="TSC29" s="113"/>
      <c r="TSD29" s="113"/>
      <c r="TSE29" s="113"/>
      <c r="TSF29" s="113"/>
      <c r="TSG29" s="113"/>
      <c r="TSH29" s="113"/>
      <c r="TSI29" s="113"/>
      <c r="TSJ29" s="113"/>
      <c r="TSK29" s="113"/>
      <c r="TSL29" s="113"/>
      <c r="TSM29" s="113"/>
      <c r="TSN29" s="113"/>
      <c r="TSO29" s="113"/>
      <c r="TSP29" s="113"/>
      <c r="TSQ29" s="113"/>
      <c r="TSR29" s="113"/>
      <c r="TSS29" s="113"/>
      <c r="TST29" s="113"/>
      <c r="TSU29" s="113"/>
      <c r="TSV29" s="113"/>
      <c r="TSW29" s="113"/>
      <c r="TSX29" s="113"/>
      <c r="TSY29" s="113"/>
      <c r="TSZ29" s="113"/>
      <c r="TTA29" s="113"/>
      <c r="TTB29" s="113"/>
      <c r="TTC29" s="113"/>
      <c r="TTD29" s="113"/>
      <c r="TTE29" s="113"/>
      <c r="TTF29" s="113"/>
      <c r="TTG29" s="113"/>
      <c r="TTH29" s="113"/>
      <c r="TTI29" s="113"/>
      <c r="TTJ29" s="113"/>
      <c r="TTK29" s="113"/>
      <c r="TTL29" s="113"/>
      <c r="TTM29" s="113"/>
      <c r="TTN29" s="113"/>
      <c r="TTO29" s="113"/>
      <c r="TTP29" s="113"/>
      <c r="TTQ29" s="113"/>
      <c r="TTR29" s="113"/>
      <c r="TTS29" s="113"/>
      <c r="TTT29" s="113"/>
      <c r="TTU29" s="113"/>
      <c r="TTV29" s="113"/>
      <c r="TTW29" s="113"/>
      <c r="TTX29" s="113"/>
      <c r="TTY29" s="113"/>
      <c r="TTZ29" s="113"/>
      <c r="TUA29" s="113"/>
      <c r="TUB29" s="113"/>
      <c r="TUC29" s="113"/>
      <c r="TUD29" s="113"/>
      <c r="TUE29" s="113"/>
      <c r="TUF29" s="113"/>
      <c r="TUG29" s="113"/>
      <c r="TUH29" s="113"/>
      <c r="TUI29" s="113"/>
      <c r="TUJ29" s="113"/>
      <c r="TUK29" s="113"/>
      <c r="TUL29" s="113"/>
      <c r="TUM29" s="113"/>
      <c r="TUN29" s="113"/>
      <c r="TUO29" s="113"/>
      <c r="TUP29" s="113"/>
      <c r="TUQ29" s="113"/>
      <c r="TUR29" s="113"/>
      <c r="TUS29" s="113"/>
      <c r="TUT29" s="113"/>
      <c r="TUU29" s="113"/>
      <c r="TUV29" s="113"/>
      <c r="TUW29" s="113"/>
      <c r="TUX29" s="113"/>
      <c r="TUY29" s="113"/>
      <c r="TUZ29" s="113"/>
      <c r="TVA29" s="113"/>
      <c r="TVB29" s="113"/>
      <c r="TVC29" s="113"/>
      <c r="TVD29" s="113"/>
      <c r="TVE29" s="113"/>
      <c r="TVF29" s="113"/>
      <c r="TVG29" s="113"/>
      <c r="TVH29" s="113"/>
      <c r="TVI29" s="113"/>
      <c r="TVJ29" s="113"/>
      <c r="TVK29" s="113"/>
      <c r="TVL29" s="113"/>
      <c r="TVM29" s="113"/>
      <c r="TVN29" s="113"/>
      <c r="TVO29" s="113"/>
      <c r="TVP29" s="113"/>
      <c r="TVQ29" s="113"/>
      <c r="TVR29" s="113"/>
      <c r="TVS29" s="113"/>
      <c r="TVT29" s="113"/>
      <c r="TVU29" s="113"/>
      <c r="TVV29" s="113"/>
      <c r="TVW29" s="113"/>
      <c r="TVX29" s="113"/>
      <c r="TVY29" s="113"/>
      <c r="TVZ29" s="113"/>
      <c r="TWA29" s="113"/>
      <c r="TWB29" s="113"/>
      <c r="TWC29" s="113"/>
      <c r="TWD29" s="113"/>
      <c r="TWE29" s="113"/>
      <c r="TWF29" s="113"/>
      <c r="TWG29" s="113"/>
      <c r="TWH29" s="113"/>
      <c r="TWI29" s="113"/>
      <c r="TWJ29" s="113"/>
      <c r="TWK29" s="113"/>
      <c r="TWL29" s="113"/>
      <c r="TWM29" s="113"/>
      <c r="TWN29" s="113"/>
      <c r="TWO29" s="113"/>
      <c r="TWP29" s="113"/>
      <c r="TWQ29" s="113"/>
      <c r="TWR29" s="113"/>
      <c r="TWS29" s="113"/>
      <c r="TWT29" s="113"/>
      <c r="TWU29" s="113"/>
      <c r="TWV29" s="113"/>
      <c r="TWW29" s="113"/>
      <c r="TWX29" s="113"/>
      <c r="TWY29" s="113"/>
      <c r="TWZ29" s="113"/>
      <c r="TXA29" s="113"/>
      <c r="TXB29" s="113"/>
      <c r="TXC29" s="113"/>
      <c r="TXD29" s="113"/>
      <c r="TXE29" s="113"/>
      <c r="TXF29" s="113"/>
      <c r="TXG29" s="113"/>
      <c r="TXH29" s="113"/>
      <c r="TXI29" s="113"/>
      <c r="TXJ29" s="113"/>
      <c r="TXK29" s="113"/>
      <c r="TXL29" s="113"/>
      <c r="TXM29" s="113"/>
      <c r="TXN29" s="113"/>
      <c r="TXO29" s="113"/>
      <c r="TXP29" s="113"/>
      <c r="TXQ29" s="113"/>
      <c r="TXR29" s="113"/>
      <c r="TXS29" s="113"/>
      <c r="TXT29" s="113"/>
      <c r="TXU29" s="113"/>
      <c r="TXV29" s="113"/>
      <c r="TXW29" s="113"/>
      <c r="TXX29" s="113"/>
      <c r="TXY29" s="113"/>
      <c r="TXZ29" s="113"/>
      <c r="TYA29" s="113"/>
      <c r="TYB29" s="113"/>
      <c r="TYC29" s="113"/>
      <c r="TYD29" s="113"/>
      <c r="TYE29" s="113"/>
      <c r="TYF29" s="113"/>
      <c r="TYG29" s="113"/>
      <c r="TYH29" s="113"/>
      <c r="TYI29" s="113"/>
      <c r="TYJ29" s="113"/>
      <c r="TYK29" s="113"/>
      <c r="TYL29" s="113"/>
      <c r="TYM29" s="113"/>
      <c r="TYN29" s="113"/>
      <c r="TYO29" s="113"/>
      <c r="TYP29" s="113"/>
      <c r="TYQ29" s="113"/>
      <c r="TYR29" s="113"/>
      <c r="TYS29" s="113"/>
      <c r="TYT29" s="113"/>
      <c r="TYU29" s="113"/>
      <c r="TYV29" s="113"/>
      <c r="TYW29" s="113"/>
      <c r="TYX29" s="113"/>
      <c r="TYY29" s="113"/>
      <c r="TYZ29" s="113"/>
      <c r="TZA29" s="113"/>
      <c r="TZB29" s="113"/>
      <c r="TZC29" s="113"/>
      <c r="TZD29" s="113"/>
      <c r="TZE29" s="113"/>
      <c r="TZF29" s="113"/>
      <c r="TZG29" s="113"/>
      <c r="TZH29" s="113"/>
      <c r="TZI29" s="113"/>
      <c r="TZJ29" s="113"/>
      <c r="TZK29" s="113"/>
      <c r="TZL29" s="113"/>
      <c r="TZM29" s="113"/>
      <c r="TZN29" s="113"/>
      <c r="TZO29" s="113"/>
      <c r="TZP29" s="113"/>
      <c r="TZQ29" s="113"/>
      <c r="TZR29" s="113"/>
      <c r="TZS29" s="113"/>
      <c r="TZT29" s="113"/>
      <c r="TZU29" s="113"/>
      <c r="TZV29" s="113"/>
      <c r="TZW29" s="113"/>
      <c r="TZX29" s="113"/>
      <c r="TZY29" s="113"/>
      <c r="TZZ29" s="113"/>
      <c r="UAA29" s="113"/>
      <c r="UAB29" s="113"/>
      <c r="UAC29" s="113"/>
      <c r="UAD29" s="113"/>
      <c r="UAE29" s="113"/>
      <c r="UAF29" s="113"/>
      <c r="UAG29" s="113"/>
      <c r="UAH29" s="113"/>
      <c r="UAI29" s="113"/>
      <c r="UAJ29" s="113"/>
      <c r="UAK29" s="113"/>
      <c r="UAL29" s="113"/>
      <c r="UAM29" s="113"/>
      <c r="UAN29" s="113"/>
      <c r="UAO29" s="113"/>
      <c r="UAP29" s="113"/>
      <c r="UAQ29" s="113"/>
      <c r="UAR29" s="113"/>
      <c r="UAS29" s="113"/>
      <c r="UAT29" s="113"/>
      <c r="UAU29" s="113"/>
      <c r="UAV29" s="113"/>
      <c r="UAW29" s="113"/>
      <c r="UAX29" s="113"/>
      <c r="UAY29" s="113"/>
      <c r="UAZ29" s="113"/>
      <c r="UBA29" s="113"/>
      <c r="UBB29" s="113"/>
      <c r="UBC29" s="113"/>
      <c r="UBD29" s="113"/>
      <c r="UBE29" s="113"/>
      <c r="UBF29" s="113"/>
      <c r="UBG29" s="113"/>
      <c r="UBH29" s="113"/>
      <c r="UBI29" s="113"/>
      <c r="UBJ29" s="113"/>
      <c r="UBK29" s="113"/>
      <c r="UBL29" s="113"/>
      <c r="UBM29" s="113"/>
      <c r="UBN29" s="113"/>
      <c r="UBO29" s="113"/>
      <c r="UBP29" s="113"/>
      <c r="UBQ29" s="113"/>
      <c r="UBR29" s="113"/>
      <c r="UBS29" s="113"/>
      <c r="UBT29" s="113"/>
      <c r="UBU29" s="113"/>
      <c r="UBV29" s="113"/>
      <c r="UBW29" s="113"/>
      <c r="UBX29" s="113"/>
      <c r="UBY29" s="113"/>
      <c r="UBZ29" s="113"/>
      <c r="UCA29" s="113"/>
      <c r="UCB29" s="113"/>
      <c r="UCC29" s="113"/>
      <c r="UCD29" s="113"/>
      <c r="UCE29" s="113"/>
      <c r="UCF29" s="113"/>
      <c r="UCG29" s="113"/>
      <c r="UCH29" s="113"/>
      <c r="UCI29" s="113"/>
      <c r="UCJ29" s="113"/>
      <c r="UCK29" s="113"/>
      <c r="UCL29" s="113"/>
      <c r="UCM29" s="113"/>
      <c r="UCN29" s="113"/>
      <c r="UCO29" s="113"/>
      <c r="UCP29" s="113"/>
      <c r="UCQ29" s="113"/>
      <c r="UCR29" s="113"/>
      <c r="UCS29" s="113"/>
      <c r="UCT29" s="113"/>
      <c r="UCU29" s="113"/>
      <c r="UCV29" s="113"/>
      <c r="UCW29" s="113"/>
      <c r="UCX29" s="113"/>
      <c r="UCY29" s="113"/>
      <c r="UCZ29" s="113"/>
      <c r="UDA29" s="113"/>
      <c r="UDB29" s="113"/>
      <c r="UDC29" s="113"/>
      <c r="UDD29" s="113"/>
      <c r="UDE29" s="113"/>
      <c r="UDF29" s="113"/>
      <c r="UDG29" s="113"/>
      <c r="UDH29" s="113"/>
      <c r="UDI29" s="113"/>
      <c r="UDJ29" s="113"/>
      <c r="UDK29" s="113"/>
      <c r="UDL29" s="113"/>
      <c r="UDM29" s="113"/>
      <c r="UDN29" s="113"/>
      <c r="UDO29" s="113"/>
      <c r="UDP29" s="113"/>
      <c r="UDQ29" s="113"/>
      <c r="UDR29" s="113"/>
      <c r="UDS29" s="113"/>
      <c r="UDT29" s="113"/>
      <c r="UDU29" s="113"/>
      <c r="UDV29" s="113"/>
      <c r="UDW29" s="113"/>
      <c r="UDX29" s="113"/>
      <c r="UDY29" s="113"/>
      <c r="UDZ29" s="113"/>
      <c r="UEA29" s="113"/>
      <c r="UEB29" s="113"/>
      <c r="UEC29" s="113"/>
      <c r="UED29" s="113"/>
      <c r="UEE29" s="113"/>
      <c r="UEF29" s="113"/>
      <c r="UEG29" s="113"/>
      <c r="UEH29" s="113"/>
      <c r="UEI29" s="113"/>
      <c r="UEJ29" s="113"/>
      <c r="UEK29" s="113"/>
      <c r="UEL29" s="113"/>
      <c r="UEM29" s="113"/>
      <c r="UEN29" s="113"/>
      <c r="UEO29" s="113"/>
      <c r="UEP29" s="113"/>
      <c r="UEQ29" s="113"/>
      <c r="UER29" s="113"/>
      <c r="UES29" s="113"/>
      <c r="UET29" s="113"/>
      <c r="UEU29" s="113"/>
      <c r="UEV29" s="113"/>
      <c r="UEW29" s="113"/>
      <c r="UEX29" s="113"/>
      <c r="UEY29" s="113"/>
      <c r="UEZ29" s="113"/>
      <c r="UFA29" s="113"/>
      <c r="UFB29" s="113"/>
      <c r="UFC29" s="113"/>
      <c r="UFD29" s="113"/>
      <c r="UFE29" s="113"/>
      <c r="UFF29" s="113"/>
      <c r="UFG29" s="113"/>
      <c r="UFH29" s="113"/>
      <c r="UFI29" s="113"/>
      <c r="UFJ29" s="113"/>
      <c r="UFK29" s="113"/>
      <c r="UFL29" s="113"/>
      <c r="UFM29" s="113"/>
      <c r="UFN29" s="113"/>
      <c r="UFO29" s="113"/>
      <c r="UFP29" s="113"/>
      <c r="UFQ29" s="113"/>
      <c r="UFR29" s="113"/>
      <c r="UFS29" s="113"/>
      <c r="UFT29" s="113"/>
      <c r="UFU29" s="113"/>
      <c r="UFV29" s="113"/>
      <c r="UFW29" s="113"/>
      <c r="UFX29" s="113"/>
      <c r="UFY29" s="113"/>
      <c r="UFZ29" s="113"/>
      <c r="UGA29" s="113"/>
      <c r="UGB29" s="113"/>
      <c r="UGC29" s="113"/>
      <c r="UGD29" s="113"/>
      <c r="UGE29" s="113"/>
      <c r="UGF29" s="113"/>
      <c r="UGG29" s="113"/>
      <c r="UGH29" s="113"/>
      <c r="UGI29" s="113"/>
      <c r="UGJ29" s="113"/>
      <c r="UGK29" s="113"/>
      <c r="UGL29" s="113"/>
      <c r="UGM29" s="113"/>
      <c r="UGN29" s="113"/>
      <c r="UGO29" s="113"/>
      <c r="UGP29" s="113"/>
      <c r="UGQ29" s="113"/>
      <c r="UGR29" s="113"/>
      <c r="UGS29" s="113"/>
      <c r="UGT29" s="113"/>
      <c r="UGU29" s="113"/>
      <c r="UGV29" s="113"/>
      <c r="UGW29" s="113"/>
      <c r="UGX29" s="113"/>
      <c r="UGY29" s="113"/>
      <c r="UGZ29" s="113"/>
      <c r="UHA29" s="113"/>
      <c r="UHB29" s="113"/>
      <c r="UHC29" s="113"/>
      <c r="UHD29" s="113"/>
      <c r="UHE29" s="113"/>
      <c r="UHF29" s="113"/>
      <c r="UHG29" s="113"/>
      <c r="UHH29" s="113"/>
      <c r="UHI29" s="113"/>
      <c r="UHJ29" s="113"/>
      <c r="UHK29" s="113"/>
      <c r="UHL29" s="113"/>
      <c r="UHM29" s="113"/>
      <c r="UHN29" s="113"/>
      <c r="UHO29" s="113"/>
      <c r="UHP29" s="113"/>
      <c r="UHQ29" s="113"/>
      <c r="UHR29" s="113"/>
      <c r="UHS29" s="113"/>
      <c r="UHT29" s="113"/>
      <c r="UHU29" s="113"/>
      <c r="UHV29" s="113"/>
      <c r="UHW29" s="113"/>
      <c r="UHX29" s="113"/>
      <c r="UHY29" s="113"/>
      <c r="UHZ29" s="113"/>
      <c r="UIA29" s="113"/>
      <c r="UIB29" s="113"/>
      <c r="UIC29" s="113"/>
      <c r="UID29" s="113"/>
      <c r="UIE29" s="113"/>
      <c r="UIF29" s="113"/>
      <c r="UIG29" s="113"/>
      <c r="UIH29" s="113"/>
      <c r="UII29" s="113"/>
      <c r="UIJ29" s="113"/>
      <c r="UIK29" s="113"/>
      <c r="UIL29" s="113"/>
      <c r="UIM29" s="113"/>
      <c r="UIN29" s="113"/>
      <c r="UIO29" s="113"/>
      <c r="UIP29" s="113"/>
      <c r="UIQ29" s="113"/>
      <c r="UIR29" s="113"/>
      <c r="UIS29" s="113"/>
      <c r="UIT29" s="113"/>
      <c r="UIU29" s="113"/>
      <c r="UIV29" s="113"/>
      <c r="UIW29" s="113"/>
      <c r="UIX29" s="113"/>
      <c r="UIY29" s="113"/>
      <c r="UIZ29" s="113"/>
      <c r="UJA29" s="113"/>
      <c r="UJB29" s="113"/>
      <c r="UJC29" s="113"/>
      <c r="UJD29" s="113"/>
      <c r="UJE29" s="113"/>
      <c r="UJF29" s="113"/>
      <c r="UJG29" s="113"/>
      <c r="UJH29" s="113"/>
      <c r="UJI29" s="113"/>
      <c r="UJJ29" s="113"/>
      <c r="UJK29" s="113"/>
      <c r="UJL29" s="113"/>
      <c r="UJM29" s="113"/>
      <c r="UJN29" s="113"/>
      <c r="UJO29" s="113"/>
      <c r="UJP29" s="113"/>
      <c r="UJQ29" s="113"/>
      <c r="UJR29" s="113"/>
      <c r="UJS29" s="113"/>
      <c r="UJT29" s="113"/>
      <c r="UJU29" s="113"/>
      <c r="UJV29" s="113"/>
      <c r="UJW29" s="113"/>
      <c r="UJX29" s="113"/>
      <c r="UJY29" s="113"/>
      <c r="UJZ29" s="113"/>
      <c r="UKA29" s="113"/>
      <c r="UKB29" s="113"/>
      <c r="UKC29" s="113"/>
      <c r="UKD29" s="113"/>
      <c r="UKE29" s="113"/>
      <c r="UKF29" s="113"/>
      <c r="UKG29" s="113"/>
      <c r="UKH29" s="113"/>
      <c r="UKI29" s="113"/>
      <c r="UKJ29" s="113"/>
      <c r="UKK29" s="113"/>
      <c r="UKL29" s="113"/>
      <c r="UKM29" s="113"/>
      <c r="UKN29" s="113"/>
      <c r="UKO29" s="113"/>
      <c r="UKP29" s="113"/>
      <c r="UKQ29" s="113"/>
      <c r="UKR29" s="113"/>
      <c r="UKS29" s="113"/>
      <c r="UKT29" s="113"/>
      <c r="UKU29" s="113"/>
      <c r="UKV29" s="113"/>
      <c r="UKW29" s="113"/>
      <c r="UKX29" s="113"/>
      <c r="UKY29" s="113"/>
      <c r="UKZ29" s="113"/>
      <c r="ULA29" s="113"/>
      <c r="ULB29" s="113"/>
      <c r="ULC29" s="113"/>
      <c r="ULD29" s="113"/>
      <c r="ULE29" s="113"/>
      <c r="ULF29" s="113"/>
      <c r="ULG29" s="113"/>
      <c r="ULH29" s="113"/>
      <c r="ULI29" s="113"/>
      <c r="ULJ29" s="113"/>
      <c r="ULK29" s="113"/>
      <c r="ULL29" s="113"/>
      <c r="ULM29" s="113"/>
      <c r="ULN29" s="113"/>
      <c r="ULO29" s="113"/>
      <c r="ULP29" s="113"/>
      <c r="ULQ29" s="113"/>
      <c r="ULR29" s="113"/>
      <c r="ULS29" s="113"/>
      <c r="ULT29" s="113"/>
      <c r="ULU29" s="113"/>
      <c r="ULV29" s="113"/>
      <c r="ULW29" s="113"/>
      <c r="ULX29" s="113"/>
      <c r="ULY29" s="113"/>
      <c r="ULZ29" s="113"/>
      <c r="UMA29" s="113"/>
      <c r="UMB29" s="113"/>
      <c r="UMC29" s="113"/>
      <c r="UMD29" s="113"/>
      <c r="UME29" s="113"/>
      <c r="UMF29" s="113"/>
      <c r="UMG29" s="113"/>
      <c r="UMH29" s="113"/>
      <c r="UMI29" s="113"/>
      <c r="UMJ29" s="113"/>
      <c r="UMK29" s="113"/>
      <c r="UML29" s="113"/>
      <c r="UMM29" s="113"/>
      <c r="UMN29" s="113"/>
      <c r="UMO29" s="113"/>
      <c r="UMP29" s="113"/>
      <c r="UMQ29" s="113"/>
      <c r="UMR29" s="113"/>
      <c r="UMS29" s="113"/>
      <c r="UMT29" s="113"/>
      <c r="UMU29" s="113"/>
      <c r="UMV29" s="113"/>
      <c r="UMW29" s="113"/>
      <c r="UMX29" s="113"/>
      <c r="UMY29" s="113"/>
      <c r="UMZ29" s="113"/>
      <c r="UNA29" s="113"/>
      <c r="UNB29" s="113"/>
      <c r="UNC29" s="113"/>
      <c r="UND29" s="113"/>
      <c r="UNE29" s="113"/>
      <c r="UNF29" s="113"/>
      <c r="UNG29" s="113"/>
      <c r="UNH29" s="113"/>
      <c r="UNI29" s="113"/>
      <c r="UNJ29" s="113"/>
      <c r="UNK29" s="113"/>
      <c r="UNL29" s="113"/>
      <c r="UNM29" s="113"/>
      <c r="UNN29" s="113"/>
      <c r="UNO29" s="113"/>
      <c r="UNP29" s="113"/>
      <c r="UNQ29" s="113"/>
      <c r="UNR29" s="113"/>
      <c r="UNS29" s="113"/>
      <c r="UNT29" s="113"/>
      <c r="UNU29" s="113"/>
      <c r="UNV29" s="113"/>
      <c r="UNW29" s="113"/>
      <c r="UNX29" s="113"/>
      <c r="UNY29" s="113"/>
      <c r="UNZ29" s="113"/>
      <c r="UOA29" s="113"/>
      <c r="UOB29" s="113"/>
      <c r="UOC29" s="113"/>
      <c r="UOD29" s="113"/>
      <c r="UOE29" s="113"/>
      <c r="UOF29" s="113"/>
      <c r="UOG29" s="113"/>
      <c r="UOH29" s="113"/>
      <c r="UOI29" s="113"/>
      <c r="UOJ29" s="113"/>
      <c r="UOK29" s="113"/>
      <c r="UOL29" s="113"/>
      <c r="UOM29" s="113"/>
      <c r="UON29" s="113"/>
      <c r="UOO29" s="113"/>
      <c r="UOP29" s="113"/>
      <c r="UOQ29" s="113"/>
      <c r="UOR29" s="113"/>
      <c r="UOS29" s="113"/>
      <c r="UOT29" s="113"/>
      <c r="UOU29" s="113"/>
      <c r="UOV29" s="113"/>
      <c r="UOW29" s="113"/>
      <c r="UOX29" s="113"/>
      <c r="UOY29" s="113"/>
      <c r="UOZ29" s="113"/>
      <c r="UPA29" s="113"/>
      <c r="UPB29" s="113"/>
      <c r="UPC29" s="113"/>
      <c r="UPD29" s="113"/>
      <c r="UPE29" s="113"/>
      <c r="UPF29" s="113"/>
      <c r="UPG29" s="113"/>
      <c r="UPH29" s="113"/>
      <c r="UPI29" s="113"/>
      <c r="UPJ29" s="113"/>
      <c r="UPK29" s="113"/>
      <c r="UPL29" s="113"/>
      <c r="UPM29" s="113"/>
      <c r="UPN29" s="113"/>
      <c r="UPO29" s="113"/>
      <c r="UPP29" s="113"/>
      <c r="UPQ29" s="113"/>
      <c r="UPR29" s="113"/>
      <c r="UPS29" s="113"/>
      <c r="UPT29" s="113"/>
      <c r="UPU29" s="113"/>
      <c r="UPV29" s="113"/>
      <c r="UPW29" s="113"/>
      <c r="UPX29" s="113"/>
      <c r="UPY29" s="113"/>
      <c r="UPZ29" s="113"/>
      <c r="UQA29" s="113"/>
      <c r="UQB29" s="113"/>
      <c r="UQC29" s="113"/>
      <c r="UQD29" s="113"/>
      <c r="UQE29" s="113"/>
      <c r="UQF29" s="113"/>
      <c r="UQG29" s="113"/>
      <c r="UQH29" s="113"/>
      <c r="UQI29" s="113"/>
      <c r="UQJ29" s="113"/>
      <c r="UQK29" s="113"/>
      <c r="UQL29" s="113"/>
      <c r="UQM29" s="113"/>
      <c r="UQN29" s="113"/>
      <c r="UQO29" s="113"/>
      <c r="UQP29" s="113"/>
      <c r="UQQ29" s="113"/>
      <c r="UQR29" s="113"/>
      <c r="UQS29" s="113"/>
      <c r="UQT29" s="113"/>
      <c r="UQU29" s="113"/>
      <c r="UQV29" s="113"/>
      <c r="UQW29" s="113"/>
      <c r="UQX29" s="113"/>
      <c r="UQY29" s="113"/>
      <c r="UQZ29" s="113"/>
      <c r="URA29" s="113"/>
      <c r="URB29" s="113"/>
      <c r="URC29" s="113"/>
      <c r="URD29" s="113"/>
      <c r="URE29" s="113"/>
      <c r="URF29" s="113"/>
      <c r="URG29" s="113"/>
      <c r="URH29" s="113"/>
      <c r="URI29" s="113"/>
      <c r="URJ29" s="113"/>
      <c r="URK29" s="113"/>
      <c r="URL29" s="113"/>
      <c r="URM29" s="113"/>
      <c r="URN29" s="113"/>
      <c r="URO29" s="113"/>
      <c r="URP29" s="113"/>
      <c r="URQ29" s="113"/>
      <c r="URR29" s="113"/>
      <c r="URS29" s="113"/>
      <c r="URT29" s="113"/>
      <c r="URU29" s="113"/>
      <c r="URV29" s="113"/>
      <c r="URW29" s="113"/>
      <c r="URX29" s="113"/>
      <c r="URY29" s="113"/>
      <c r="URZ29" s="113"/>
      <c r="USA29" s="113"/>
      <c r="USB29" s="113"/>
      <c r="USC29" s="113"/>
      <c r="USD29" s="113"/>
      <c r="USE29" s="113"/>
      <c r="USF29" s="113"/>
      <c r="USG29" s="113"/>
      <c r="USH29" s="113"/>
      <c r="USI29" s="113"/>
      <c r="USJ29" s="113"/>
      <c r="USK29" s="113"/>
      <c r="USL29" s="113"/>
      <c r="USM29" s="113"/>
      <c r="USN29" s="113"/>
      <c r="USO29" s="113"/>
      <c r="USP29" s="113"/>
      <c r="USQ29" s="113"/>
      <c r="USR29" s="113"/>
      <c r="USS29" s="113"/>
      <c r="UST29" s="113"/>
      <c r="USU29" s="113"/>
      <c r="USV29" s="113"/>
      <c r="USW29" s="113"/>
      <c r="USX29" s="113"/>
      <c r="USY29" s="113"/>
      <c r="USZ29" s="113"/>
      <c r="UTA29" s="113"/>
      <c r="UTB29" s="113"/>
      <c r="UTC29" s="113"/>
      <c r="UTD29" s="113"/>
      <c r="UTE29" s="113"/>
      <c r="UTF29" s="113"/>
      <c r="UTG29" s="113"/>
      <c r="UTH29" s="113"/>
      <c r="UTI29" s="113"/>
      <c r="UTJ29" s="113"/>
      <c r="UTK29" s="113"/>
      <c r="UTL29" s="113"/>
      <c r="UTM29" s="113"/>
      <c r="UTN29" s="113"/>
      <c r="UTO29" s="113"/>
      <c r="UTP29" s="113"/>
      <c r="UTQ29" s="113"/>
      <c r="UTR29" s="113"/>
      <c r="UTS29" s="113"/>
      <c r="UTT29" s="113"/>
      <c r="UTU29" s="113"/>
      <c r="UTV29" s="113"/>
      <c r="UTW29" s="113"/>
      <c r="UTX29" s="113"/>
      <c r="UTY29" s="113"/>
      <c r="UTZ29" s="113"/>
      <c r="UUA29" s="113"/>
      <c r="UUB29" s="113"/>
      <c r="UUC29" s="113"/>
      <c r="UUD29" s="113"/>
      <c r="UUE29" s="113"/>
      <c r="UUF29" s="113"/>
      <c r="UUG29" s="113"/>
      <c r="UUH29" s="113"/>
      <c r="UUI29" s="113"/>
      <c r="UUJ29" s="113"/>
      <c r="UUK29" s="113"/>
      <c r="UUL29" s="113"/>
      <c r="UUM29" s="113"/>
      <c r="UUN29" s="113"/>
      <c r="UUO29" s="113"/>
      <c r="UUP29" s="113"/>
      <c r="UUQ29" s="113"/>
      <c r="UUR29" s="113"/>
      <c r="UUS29" s="113"/>
      <c r="UUT29" s="113"/>
      <c r="UUU29" s="113"/>
      <c r="UUV29" s="113"/>
      <c r="UUW29" s="113"/>
      <c r="UUX29" s="113"/>
      <c r="UUY29" s="113"/>
      <c r="UUZ29" s="113"/>
      <c r="UVA29" s="113"/>
      <c r="UVB29" s="113"/>
      <c r="UVC29" s="113"/>
      <c r="UVD29" s="113"/>
      <c r="UVE29" s="113"/>
      <c r="UVF29" s="113"/>
      <c r="UVG29" s="113"/>
      <c r="UVH29" s="113"/>
      <c r="UVI29" s="113"/>
      <c r="UVJ29" s="113"/>
      <c r="UVK29" s="113"/>
      <c r="UVL29" s="113"/>
      <c r="UVM29" s="113"/>
      <c r="UVN29" s="113"/>
      <c r="UVO29" s="113"/>
      <c r="UVP29" s="113"/>
      <c r="UVQ29" s="113"/>
      <c r="UVR29" s="113"/>
      <c r="UVS29" s="113"/>
      <c r="UVT29" s="113"/>
      <c r="UVU29" s="113"/>
      <c r="UVV29" s="113"/>
      <c r="UVW29" s="113"/>
      <c r="UVX29" s="113"/>
      <c r="UVY29" s="113"/>
      <c r="UVZ29" s="113"/>
      <c r="UWA29" s="113"/>
      <c r="UWB29" s="113"/>
      <c r="UWC29" s="113"/>
      <c r="UWD29" s="113"/>
      <c r="UWE29" s="113"/>
      <c r="UWF29" s="113"/>
      <c r="UWG29" s="113"/>
      <c r="UWH29" s="113"/>
      <c r="UWI29" s="113"/>
      <c r="UWJ29" s="113"/>
      <c r="UWK29" s="113"/>
      <c r="UWL29" s="113"/>
      <c r="UWM29" s="113"/>
      <c r="UWN29" s="113"/>
      <c r="UWO29" s="113"/>
      <c r="UWP29" s="113"/>
      <c r="UWQ29" s="113"/>
      <c r="UWR29" s="113"/>
      <c r="UWS29" s="113"/>
      <c r="UWT29" s="113"/>
      <c r="UWU29" s="113"/>
      <c r="UWV29" s="113"/>
      <c r="UWW29" s="113"/>
      <c r="UWX29" s="113"/>
      <c r="UWY29" s="113"/>
      <c r="UWZ29" s="113"/>
      <c r="UXA29" s="113"/>
      <c r="UXB29" s="113"/>
      <c r="UXC29" s="113"/>
      <c r="UXD29" s="113"/>
      <c r="UXE29" s="113"/>
      <c r="UXF29" s="113"/>
      <c r="UXG29" s="113"/>
      <c r="UXH29" s="113"/>
      <c r="UXI29" s="113"/>
      <c r="UXJ29" s="113"/>
      <c r="UXK29" s="113"/>
      <c r="UXL29" s="113"/>
      <c r="UXM29" s="113"/>
      <c r="UXN29" s="113"/>
      <c r="UXO29" s="113"/>
      <c r="UXP29" s="113"/>
      <c r="UXQ29" s="113"/>
      <c r="UXR29" s="113"/>
      <c r="UXS29" s="113"/>
      <c r="UXT29" s="113"/>
      <c r="UXU29" s="113"/>
      <c r="UXV29" s="113"/>
      <c r="UXW29" s="113"/>
      <c r="UXX29" s="113"/>
      <c r="UXY29" s="113"/>
      <c r="UXZ29" s="113"/>
      <c r="UYA29" s="113"/>
      <c r="UYB29" s="113"/>
      <c r="UYC29" s="113"/>
      <c r="UYD29" s="113"/>
      <c r="UYE29" s="113"/>
      <c r="UYF29" s="113"/>
      <c r="UYG29" s="113"/>
      <c r="UYH29" s="113"/>
      <c r="UYI29" s="113"/>
      <c r="UYJ29" s="113"/>
      <c r="UYK29" s="113"/>
      <c r="UYL29" s="113"/>
      <c r="UYM29" s="113"/>
      <c r="UYN29" s="113"/>
      <c r="UYO29" s="113"/>
      <c r="UYP29" s="113"/>
      <c r="UYQ29" s="113"/>
      <c r="UYR29" s="113"/>
      <c r="UYS29" s="113"/>
      <c r="UYT29" s="113"/>
      <c r="UYU29" s="113"/>
      <c r="UYV29" s="113"/>
      <c r="UYW29" s="113"/>
      <c r="UYX29" s="113"/>
      <c r="UYY29" s="113"/>
      <c r="UYZ29" s="113"/>
      <c r="UZA29" s="113"/>
      <c r="UZB29" s="113"/>
      <c r="UZC29" s="113"/>
      <c r="UZD29" s="113"/>
      <c r="UZE29" s="113"/>
      <c r="UZF29" s="113"/>
      <c r="UZG29" s="113"/>
      <c r="UZH29" s="113"/>
      <c r="UZI29" s="113"/>
      <c r="UZJ29" s="113"/>
      <c r="UZK29" s="113"/>
      <c r="UZL29" s="113"/>
      <c r="UZM29" s="113"/>
      <c r="UZN29" s="113"/>
      <c r="UZO29" s="113"/>
      <c r="UZP29" s="113"/>
      <c r="UZQ29" s="113"/>
      <c r="UZR29" s="113"/>
      <c r="UZS29" s="113"/>
      <c r="UZT29" s="113"/>
      <c r="UZU29" s="113"/>
      <c r="UZV29" s="113"/>
      <c r="UZW29" s="113"/>
      <c r="UZX29" s="113"/>
      <c r="UZY29" s="113"/>
      <c r="UZZ29" s="113"/>
      <c r="VAA29" s="113"/>
      <c r="VAB29" s="113"/>
      <c r="VAC29" s="113"/>
      <c r="VAD29" s="113"/>
      <c r="VAE29" s="113"/>
      <c r="VAF29" s="113"/>
      <c r="VAG29" s="113"/>
      <c r="VAH29" s="113"/>
      <c r="VAI29" s="113"/>
      <c r="VAJ29" s="113"/>
      <c r="VAK29" s="113"/>
      <c r="VAL29" s="113"/>
      <c r="VAM29" s="113"/>
      <c r="VAN29" s="113"/>
      <c r="VAO29" s="113"/>
      <c r="VAP29" s="113"/>
      <c r="VAQ29" s="113"/>
      <c r="VAR29" s="113"/>
      <c r="VAS29" s="113"/>
      <c r="VAT29" s="113"/>
      <c r="VAU29" s="113"/>
      <c r="VAV29" s="113"/>
      <c r="VAW29" s="113"/>
      <c r="VAX29" s="113"/>
      <c r="VAY29" s="113"/>
      <c r="VAZ29" s="113"/>
      <c r="VBA29" s="113"/>
      <c r="VBB29" s="113"/>
      <c r="VBC29" s="113"/>
      <c r="VBD29" s="113"/>
      <c r="VBE29" s="113"/>
      <c r="VBF29" s="113"/>
      <c r="VBG29" s="113"/>
      <c r="VBH29" s="113"/>
      <c r="VBI29" s="113"/>
      <c r="VBJ29" s="113"/>
      <c r="VBK29" s="113"/>
      <c r="VBL29" s="113"/>
      <c r="VBM29" s="113"/>
      <c r="VBN29" s="113"/>
      <c r="VBO29" s="113"/>
      <c r="VBP29" s="113"/>
      <c r="VBQ29" s="113"/>
      <c r="VBR29" s="113"/>
      <c r="VBS29" s="113"/>
      <c r="VBT29" s="113"/>
      <c r="VBU29" s="113"/>
      <c r="VBV29" s="113"/>
      <c r="VBW29" s="113"/>
      <c r="VBX29" s="113"/>
      <c r="VBY29" s="113"/>
      <c r="VBZ29" s="113"/>
      <c r="VCA29" s="113"/>
      <c r="VCB29" s="113"/>
      <c r="VCC29" s="113"/>
      <c r="VCD29" s="113"/>
      <c r="VCE29" s="113"/>
      <c r="VCF29" s="113"/>
      <c r="VCG29" s="113"/>
      <c r="VCH29" s="113"/>
      <c r="VCI29" s="113"/>
      <c r="VCJ29" s="113"/>
      <c r="VCK29" s="113"/>
      <c r="VCL29" s="113"/>
      <c r="VCM29" s="113"/>
      <c r="VCN29" s="113"/>
      <c r="VCO29" s="113"/>
      <c r="VCP29" s="113"/>
      <c r="VCQ29" s="113"/>
      <c r="VCR29" s="113"/>
      <c r="VCS29" s="113"/>
      <c r="VCT29" s="113"/>
      <c r="VCU29" s="113"/>
      <c r="VCV29" s="113"/>
      <c r="VCW29" s="113"/>
      <c r="VCX29" s="113"/>
      <c r="VCY29" s="113"/>
      <c r="VCZ29" s="113"/>
      <c r="VDA29" s="113"/>
      <c r="VDB29" s="113"/>
      <c r="VDC29" s="113"/>
      <c r="VDD29" s="113"/>
      <c r="VDE29" s="113"/>
      <c r="VDF29" s="113"/>
      <c r="VDG29" s="113"/>
      <c r="VDH29" s="113"/>
      <c r="VDI29" s="113"/>
      <c r="VDJ29" s="113"/>
      <c r="VDK29" s="113"/>
      <c r="VDL29" s="113"/>
      <c r="VDM29" s="113"/>
      <c r="VDN29" s="113"/>
      <c r="VDO29" s="113"/>
      <c r="VDP29" s="113"/>
      <c r="VDQ29" s="113"/>
      <c r="VDR29" s="113"/>
      <c r="VDS29" s="113"/>
      <c r="VDT29" s="113"/>
      <c r="VDU29" s="113"/>
      <c r="VDV29" s="113"/>
      <c r="VDW29" s="113"/>
      <c r="VDX29" s="113"/>
      <c r="VDY29" s="113"/>
      <c r="VDZ29" s="113"/>
      <c r="VEA29" s="113"/>
      <c r="VEB29" s="113"/>
      <c r="VEC29" s="113"/>
      <c r="VED29" s="113"/>
      <c r="VEE29" s="113"/>
      <c r="VEF29" s="113"/>
      <c r="VEG29" s="113"/>
      <c r="VEH29" s="113"/>
      <c r="VEI29" s="113"/>
      <c r="VEJ29" s="113"/>
      <c r="VEK29" s="113"/>
      <c r="VEL29" s="113"/>
      <c r="VEM29" s="113"/>
      <c r="VEN29" s="113"/>
      <c r="VEO29" s="113"/>
      <c r="VEP29" s="113"/>
      <c r="VEQ29" s="113"/>
      <c r="VER29" s="113"/>
      <c r="VES29" s="113"/>
      <c r="VET29" s="113"/>
      <c r="VEU29" s="113"/>
      <c r="VEV29" s="113"/>
      <c r="VEW29" s="113"/>
      <c r="VEX29" s="113"/>
      <c r="VEY29" s="113"/>
      <c r="VEZ29" s="113"/>
      <c r="VFA29" s="113"/>
      <c r="VFB29" s="113"/>
      <c r="VFC29" s="113"/>
      <c r="VFD29" s="113"/>
      <c r="VFE29" s="113"/>
      <c r="VFF29" s="113"/>
      <c r="VFG29" s="113"/>
      <c r="VFH29" s="113"/>
      <c r="VFI29" s="113"/>
      <c r="VFJ29" s="113"/>
      <c r="VFK29" s="113"/>
      <c r="VFL29" s="113"/>
      <c r="VFM29" s="113"/>
      <c r="VFN29" s="113"/>
      <c r="VFO29" s="113"/>
      <c r="VFP29" s="113"/>
      <c r="VFQ29" s="113"/>
      <c r="VFR29" s="113"/>
      <c r="VFS29" s="113"/>
      <c r="VFT29" s="113"/>
      <c r="VFU29" s="113"/>
      <c r="VFV29" s="113"/>
      <c r="VFW29" s="113"/>
      <c r="VFX29" s="113"/>
      <c r="VFY29" s="113"/>
      <c r="VFZ29" s="113"/>
      <c r="VGA29" s="113"/>
      <c r="VGB29" s="113"/>
      <c r="VGC29" s="113"/>
      <c r="VGD29" s="113"/>
      <c r="VGE29" s="113"/>
      <c r="VGF29" s="113"/>
      <c r="VGG29" s="113"/>
      <c r="VGH29" s="113"/>
      <c r="VGI29" s="113"/>
      <c r="VGJ29" s="113"/>
      <c r="VGK29" s="113"/>
      <c r="VGL29" s="113"/>
      <c r="VGM29" s="113"/>
      <c r="VGN29" s="113"/>
      <c r="VGO29" s="113"/>
      <c r="VGP29" s="113"/>
      <c r="VGQ29" s="113"/>
      <c r="VGR29" s="113"/>
      <c r="VGS29" s="113"/>
      <c r="VGT29" s="113"/>
      <c r="VGU29" s="113"/>
      <c r="VGV29" s="113"/>
      <c r="VGW29" s="113"/>
      <c r="VGX29" s="113"/>
      <c r="VGY29" s="113"/>
      <c r="VGZ29" s="113"/>
      <c r="VHA29" s="113"/>
      <c r="VHB29" s="113"/>
      <c r="VHC29" s="113"/>
      <c r="VHD29" s="113"/>
      <c r="VHE29" s="113"/>
      <c r="VHF29" s="113"/>
      <c r="VHG29" s="113"/>
      <c r="VHH29" s="113"/>
      <c r="VHI29" s="113"/>
      <c r="VHJ29" s="113"/>
      <c r="VHK29" s="113"/>
      <c r="VHL29" s="113"/>
      <c r="VHM29" s="113"/>
      <c r="VHN29" s="113"/>
      <c r="VHO29" s="113"/>
      <c r="VHP29" s="113"/>
      <c r="VHQ29" s="113"/>
      <c r="VHR29" s="113"/>
      <c r="VHS29" s="113"/>
      <c r="VHT29" s="113"/>
      <c r="VHU29" s="113"/>
      <c r="VHV29" s="113"/>
      <c r="VHW29" s="113"/>
      <c r="VHX29" s="113"/>
      <c r="VHY29" s="113"/>
      <c r="VHZ29" s="113"/>
      <c r="VIA29" s="113"/>
      <c r="VIB29" s="113"/>
      <c r="VIC29" s="113"/>
      <c r="VID29" s="113"/>
      <c r="VIE29" s="113"/>
      <c r="VIF29" s="113"/>
      <c r="VIG29" s="113"/>
      <c r="VIH29" s="113"/>
      <c r="VII29" s="113"/>
      <c r="VIJ29" s="113"/>
      <c r="VIK29" s="113"/>
      <c r="VIL29" s="113"/>
      <c r="VIM29" s="113"/>
      <c r="VIN29" s="113"/>
      <c r="VIO29" s="113"/>
      <c r="VIP29" s="113"/>
      <c r="VIQ29" s="113"/>
      <c r="VIR29" s="113"/>
      <c r="VIS29" s="113"/>
      <c r="VIT29" s="113"/>
      <c r="VIU29" s="113"/>
      <c r="VIV29" s="113"/>
      <c r="VIW29" s="113"/>
      <c r="VIX29" s="113"/>
      <c r="VIY29" s="113"/>
      <c r="VIZ29" s="113"/>
      <c r="VJA29" s="113"/>
      <c r="VJB29" s="113"/>
      <c r="VJC29" s="113"/>
      <c r="VJD29" s="113"/>
      <c r="VJE29" s="113"/>
      <c r="VJF29" s="113"/>
      <c r="VJG29" s="113"/>
      <c r="VJH29" s="113"/>
      <c r="VJI29" s="113"/>
      <c r="VJJ29" s="113"/>
      <c r="VJK29" s="113"/>
      <c r="VJL29" s="113"/>
      <c r="VJM29" s="113"/>
      <c r="VJN29" s="113"/>
      <c r="VJO29" s="113"/>
      <c r="VJP29" s="113"/>
      <c r="VJQ29" s="113"/>
      <c r="VJR29" s="113"/>
      <c r="VJS29" s="113"/>
      <c r="VJT29" s="113"/>
      <c r="VJU29" s="113"/>
      <c r="VJV29" s="113"/>
      <c r="VJW29" s="113"/>
      <c r="VJX29" s="113"/>
      <c r="VJY29" s="113"/>
      <c r="VJZ29" s="113"/>
      <c r="VKA29" s="113"/>
      <c r="VKB29" s="113"/>
      <c r="VKC29" s="113"/>
      <c r="VKD29" s="113"/>
      <c r="VKE29" s="113"/>
      <c r="VKF29" s="113"/>
      <c r="VKG29" s="113"/>
      <c r="VKH29" s="113"/>
      <c r="VKI29" s="113"/>
      <c r="VKJ29" s="113"/>
      <c r="VKK29" s="113"/>
      <c r="VKL29" s="113"/>
      <c r="VKM29" s="113"/>
      <c r="VKN29" s="113"/>
      <c r="VKO29" s="113"/>
      <c r="VKP29" s="113"/>
      <c r="VKQ29" s="113"/>
      <c r="VKR29" s="113"/>
      <c r="VKS29" s="113"/>
      <c r="VKT29" s="113"/>
      <c r="VKU29" s="113"/>
      <c r="VKV29" s="113"/>
      <c r="VKW29" s="113"/>
      <c r="VKX29" s="113"/>
      <c r="VKY29" s="113"/>
      <c r="VKZ29" s="113"/>
      <c r="VLA29" s="113"/>
      <c r="VLB29" s="113"/>
      <c r="VLC29" s="113"/>
      <c r="VLD29" s="113"/>
      <c r="VLE29" s="113"/>
      <c r="VLF29" s="113"/>
      <c r="VLG29" s="113"/>
      <c r="VLH29" s="113"/>
      <c r="VLI29" s="113"/>
      <c r="VLJ29" s="113"/>
      <c r="VLK29" s="113"/>
      <c r="VLL29" s="113"/>
      <c r="VLM29" s="113"/>
      <c r="VLN29" s="113"/>
      <c r="VLO29" s="113"/>
      <c r="VLP29" s="113"/>
      <c r="VLQ29" s="113"/>
      <c r="VLR29" s="113"/>
      <c r="VLS29" s="113"/>
      <c r="VLT29" s="113"/>
      <c r="VLU29" s="113"/>
      <c r="VLV29" s="113"/>
      <c r="VLW29" s="113"/>
      <c r="VLX29" s="113"/>
      <c r="VLY29" s="113"/>
      <c r="VLZ29" s="113"/>
      <c r="VMA29" s="113"/>
      <c r="VMB29" s="113"/>
      <c r="VMC29" s="113"/>
      <c r="VMD29" s="113"/>
      <c r="VME29" s="113"/>
      <c r="VMF29" s="113"/>
      <c r="VMG29" s="113"/>
      <c r="VMH29" s="113"/>
      <c r="VMI29" s="113"/>
      <c r="VMJ29" s="113"/>
      <c r="VMK29" s="113"/>
      <c r="VML29" s="113"/>
      <c r="VMM29" s="113"/>
      <c r="VMN29" s="113"/>
      <c r="VMO29" s="113"/>
      <c r="VMP29" s="113"/>
      <c r="VMQ29" s="113"/>
      <c r="VMR29" s="113"/>
      <c r="VMS29" s="113"/>
      <c r="VMT29" s="113"/>
      <c r="VMU29" s="113"/>
      <c r="VMV29" s="113"/>
      <c r="VMW29" s="113"/>
      <c r="VMX29" s="113"/>
      <c r="VMY29" s="113"/>
      <c r="VMZ29" s="113"/>
      <c r="VNA29" s="113"/>
      <c r="VNB29" s="113"/>
      <c r="VNC29" s="113"/>
      <c r="VND29" s="113"/>
      <c r="VNE29" s="113"/>
      <c r="VNF29" s="113"/>
      <c r="VNG29" s="113"/>
      <c r="VNH29" s="113"/>
      <c r="VNI29" s="113"/>
      <c r="VNJ29" s="113"/>
      <c r="VNK29" s="113"/>
      <c r="VNL29" s="113"/>
      <c r="VNM29" s="113"/>
      <c r="VNN29" s="113"/>
      <c r="VNO29" s="113"/>
      <c r="VNP29" s="113"/>
      <c r="VNQ29" s="113"/>
      <c r="VNR29" s="113"/>
      <c r="VNS29" s="113"/>
      <c r="VNT29" s="113"/>
      <c r="VNU29" s="113"/>
      <c r="VNV29" s="113"/>
      <c r="VNW29" s="113"/>
      <c r="VNX29" s="113"/>
      <c r="VNY29" s="113"/>
      <c r="VNZ29" s="113"/>
      <c r="VOA29" s="113"/>
      <c r="VOB29" s="113"/>
      <c r="VOC29" s="113"/>
      <c r="VOD29" s="113"/>
      <c r="VOE29" s="113"/>
      <c r="VOF29" s="113"/>
      <c r="VOG29" s="113"/>
      <c r="VOH29" s="113"/>
      <c r="VOI29" s="113"/>
      <c r="VOJ29" s="113"/>
      <c r="VOK29" s="113"/>
      <c r="VOL29" s="113"/>
      <c r="VOM29" s="113"/>
      <c r="VON29" s="113"/>
      <c r="VOO29" s="113"/>
      <c r="VOP29" s="113"/>
      <c r="VOQ29" s="113"/>
      <c r="VOR29" s="113"/>
      <c r="VOS29" s="113"/>
      <c r="VOT29" s="113"/>
      <c r="VOU29" s="113"/>
      <c r="VOV29" s="113"/>
      <c r="VOW29" s="113"/>
      <c r="VOX29" s="113"/>
      <c r="VOY29" s="113"/>
      <c r="VOZ29" s="113"/>
      <c r="VPA29" s="113"/>
      <c r="VPB29" s="113"/>
      <c r="VPC29" s="113"/>
      <c r="VPD29" s="113"/>
      <c r="VPE29" s="113"/>
      <c r="VPF29" s="113"/>
      <c r="VPG29" s="113"/>
      <c r="VPH29" s="113"/>
      <c r="VPI29" s="113"/>
      <c r="VPJ29" s="113"/>
      <c r="VPK29" s="113"/>
      <c r="VPL29" s="113"/>
      <c r="VPM29" s="113"/>
      <c r="VPN29" s="113"/>
      <c r="VPO29" s="113"/>
      <c r="VPP29" s="113"/>
      <c r="VPQ29" s="113"/>
      <c r="VPR29" s="113"/>
      <c r="VPS29" s="113"/>
      <c r="VPT29" s="113"/>
      <c r="VPU29" s="113"/>
      <c r="VPV29" s="113"/>
      <c r="VPW29" s="113"/>
      <c r="VPX29" s="113"/>
      <c r="VPY29" s="113"/>
      <c r="VPZ29" s="113"/>
      <c r="VQA29" s="113"/>
      <c r="VQB29" s="113"/>
      <c r="VQC29" s="113"/>
      <c r="VQD29" s="113"/>
      <c r="VQE29" s="113"/>
      <c r="VQF29" s="113"/>
      <c r="VQG29" s="113"/>
      <c r="VQH29" s="113"/>
      <c r="VQI29" s="113"/>
      <c r="VQJ29" s="113"/>
      <c r="VQK29" s="113"/>
      <c r="VQL29" s="113"/>
      <c r="VQM29" s="113"/>
      <c r="VQN29" s="113"/>
      <c r="VQO29" s="113"/>
      <c r="VQP29" s="113"/>
      <c r="VQQ29" s="113"/>
      <c r="VQR29" s="113"/>
      <c r="VQS29" s="113"/>
      <c r="VQT29" s="113"/>
      <c r="VQU29" s="113"/>
      <c r="VQV29" s="113"/>
      <c r="VQW29" s="113"/>
      <c r="VQX29" s="113"/>
      <c r="VQY29" s="113"/>
      <c r="VQZ29" s="113"/>
      <c r="VRA29" s="113"/>
      <c r="VRB29" s="113"/>
      <c r="VRC29" s="113"/>
      <c r="VRD29" s="113"/>
      <c r="VRE29" s="113"/>
      <c r="VRF29" s="113"/>
      <c r="VRG29" s="113"/>
      <c r="VRH29" s="113"/>
      <c r="VRI29" s="113"/>
      <c r="VRJ29" s="113"/>
      <c r="VRK29" s="113"/>
      <c r="VRL29" s="113"/>
      <c r="VRM29" s="113"/>
      <c r="VRN29" s="113"/>
      <c r="VRO29" s="113"/>
      <c r="VRP29" s="113"/>
      <c r="VRQ29" s="113"/>
      <c r="VRR29" s="113"/>
      <c r="VRS29" s="113"/>
      <c r="VRT29" s="113"/>
      <c r="VRU29" s="113"/>
      <c r="VRV29" s="113"/>
      <c r="VRW29" s="113"/>
      <c r="VRX29" s="113"/>
      <c r="VRY29" s="113"/>
      <c r="VRZ29" s="113"/>
      <c r="VSA29" s="113"/>
      <c r="VSB29" s="113"/>
      <c r="VSC29" s="113"/>
      <c r="VSD29" s="113"/>
      <c r="VSE29" s="113"/>
      <c r="VSF29" s="113"/>
      <c r="VSG29" s="113"/>
      <c r="VSH29" s="113"/>
      <c r="VSI29" s="113"/>
      <c r="VSJ29" s="113"/>
      <c r="VSK29" s="113"/>
      <c r="VSL29" s="113"/>
      <c r="VSM29" s="113"/>
      <c r="VSN29" s="113"/>
      <c r="VSO29" s="113"/>
      <c r="VSP29" s="113"/>
      <c r="VSQ29" s="113"/>
      <c r="VSR29" s="113"/>
      <c r="VSS29" s="113"/>
      <c r="VST29" s="113"/>
      <c r="VSU29" s="113"/>
      <c r="VSV29" s="113"/>
      <c r="VSW29" s="113"/>
      <c r="VSX29" s="113"/>
      <c r="VSY29" s="113"/>
      <c r="VSZ29" s="113"/>
      <c r="VTA29" s="113"/>
      <c r="VTB29" s="113"/>
      <c r="VTC29" s="113"/>
      <c r="VTD29" s="113"/>
      <c r="VTE29" s="113"/>
      <c r="VTF29" s="113"/>
      <c r="VTG29" s="113"/>
      <c r="VTH29" s="113"/>
      <c r="VTI29" s="113"/>
      <c r="VTJ29" s="113"/>
      <c r="VTK29" s="113"/>
      <c r="VTL29" s="113"/>
      <c r="VTM29" s="113"/>
      <c r="VTN29" s="113"/>
      <c r="VTO29" s="113"/>
      <c r="VTP29" s="113"/>
      <c r="VTQ29" s="113"/>
      <c r="VTR29" s="113"/>
      <c r="VTS29" s="113"/>
      <c r="VTT29" s="113"/>
      <c r="VTU29" s="113"/>
      <c r="VTV29" s="113"/>
      <c r="VTW29" s="113"/>
      <c r="VTX29" s="113"/>
      <c r="VTY29" s="113"/>
      <c r="VTZ29" s="113"/>
      <c r="VUA29" s="113"/>
      <c r="VUB29" s="113"/>
      <c r="VUC29" s="113"/>
      <c r="VUD29" s="113"/>
      <c r="VUE29" s="113"/>
      <c r="VUF29" s="113"/>
      <c r="VUG29" s="113"/>
      <c r="VUH29" s="113"/>
      <c r="VUI29" s="113"/>
      <c r="VUJ29" s="113"/>
      <c r="VUK29" s="113"/>
      <c r="VUL29" s="113"/>
      <c r="VUM29" s="113"/>
      <c r="VUN29" s="113"/>
      <c r="VUO29" s="113"/>
      <c r="VUP29" s="113"/>
      <c r="VUQ29" s="113"/>
      <c r="VUR29" s="113"/>
      <c r="VUS29" s="113"/>
      <c r="VUT29" s="113"/>
      <c r="VUU29" s="113"/>
      <c r="VUV29" s="113"/>
      <c r="VUW29" s="113"/>
      <c r="VUX29" s="113"/>
      <c r="VUY29" s="113"/>
      <c r="VUZ29" s="113"/>
      <c r="VVA29" s="113"/>
      <c r="VVB29" s="113"/>
      <c r="VVC29" s="113"/>
      <c r="VVD29" s="113"/>
      <c r="VVE29" s="113"/>
      <c r="VVF29" s="113"/>
      <c r="VVG29" s="113"/>
      <c r="VVH29" s="113"/>
      <c r="VVI29" s="113"/>
      <c r="VVJ29" s="113"/>
      <c r="VVK29" s="113"/>
      <c r="VVL29" s="113"/>
      <c r="VVM29" s="113"/>
      <c r="VVN29" s="113"/>
      <c r="VVO29" s="113"/>
      <c r="VVP29" s="113"/>
      <c r="VVQ29" s="113"/>
      <c r="VVR29" s="113"/>
      <c r="VVS29" s="113"/>
      <c r="VVT29" s="113"/>
      <c r="VVU29" s="113"/>
      <c r="VVV29" s="113"/>
      <c r="VVW29" s="113"/>
      <c r="VVX29" s="113"/>
      <c r="VVY29" s="113"/>
      <c r="VVZ29" s="113"/>
      <c r="VWA29" s="113"/>
      <c r="VWB29" s="113"/>
      <c r="VWC29" s="113"/>
      <c r="VWD29" s="113"/>
      <c r="VWE29" s="113"/>
      <c r="VWF29" s="113"/>
      <c r="VWG29" s="113"/>
      <c r="VWH29" s="113"/>
      <c r="VWI29" s="113"/>
      <c r="VWJ29" s="113"/>
      <c r="VWK29" s="113"/>
      <c r="VWL29" s="113"/>
      <c r="VWM29" s="113"/>
      <c r="VWN29" s="113"/>
      <c r="VWO29" s="113"/>
      <c r="VWP29" s="113"/>
      <c r="VWQ29" s="113"/>
      <c r="VWR29" s="113"/>
      <c r="VWS29" s="113"/>
      <c r="VWT29" s="113"/>
      <c r="VWU29" s="113"/>
      <c r="VWV29" s="113"/>
      <c r="VWW29" s="113"/>
      <c r="VWX29" s="113"/>
      <c r="VWY29" s="113"/>
      <c r="VWZ29" s="113"/>
      <c r="VXA29" s="113"/>
      <c r="VXB29" s="113"/>
      <c r="VXC29" s="113"/>
      <c r="VXD29" s="113"/>
      <c r="VXE29" s="113"/>
      <c r="VXF29" s="113"/>
      <c r="VXG29" s="113"/>
      <c r="VXH29" s="113"/>
      <c r="VXI29" s="113"/>
      <c r="VXJ29" s="113"/>
      <c r="VXK29" s="113"/>
      <c r="VXL29" s="113"/>
      <c r="VXM29" s="113"/>
      <c r="VXN29" s="113"/>
      <c r="VXO29" s="113"/>
      <c r="VXP29" s="113"/>
      <c r="VXQ29" s="113"/>
      <c r="VXR29" s="113"/>
      <c r="VXS29" s="113"/>
      <c r="VXT29" s="113"/>
      <c r="VXU29" s="113"/>
      <c r="VXV29" s="113"/>
      <c r="VXW29" s="113"/>
      <c r="VXX29" s="113"/>
      <c r="VXY29" s="113"/>
      <c r="VXZ29" s="113"/>
      <c r="VYA29" s="113"/>
      <c r="VYB29" s="113"/>
      <c r="VYC29" s="113"/>
      <c r="VYD29" s="113"/>
      <c r="VYE29" s="113"/>
      <c r="VYF29" s="113"/>
      <c r="VYG29" s="113"/>
      <c r="VYH29" s="113"/>
      <c r="VYI29" s="113"/>
      <c r="VYJ29" s="113"/>
      <c r="VYK29" s="113"/>
      <c r="VYL29" s="113"/>
      <c r="VYM29" s="113"/>
      <c r="VYN29" s="113"/>
      <c r="VYO29" s="113"/>
      <c r="VYP29" s="113"/>
      <c r="VYQ29" s="113"/>
      <c r="VYR29" s="113"/>
      <c r="VYS29" s="113"/>
      <c r="VYT29" s="113"/>
      <c r="VYU29" s="113"/>
      <c r="VYV29" s="113"/>
      <c r="VYW29" s="113"/>
      <c r="VYX29" s="113"/>
      <c r="VYY29" s="113"/>
      <c r="VYZ29" s="113"/>
      <c r="VZA29" s="113"/>
      <c r="VZB29" s="113"/>
      <c r="VZC29" s="113"/>
      <c r="VZD29" s="113"/>
      <c r="VZE29" s="113"/>
      <c r="VZF29" s="113"/>
      <c r="VZG29" s="113"/>
      <c r="VZH29" s="113"/>
      <c r="VZI29" s="113"/>
      <c r="VZJ29" s="113"/>
      <c r="VZK29" s="113"/>
      <c r="VZL29" s="113"/>
      <c r="VZM29" s="113"/>
      <c r="VZN29" s="113"/>
      <c r="VZO29" s="113"/>
      <c r="VZP29" s="113"/>
      <c r="VZQ29" s="113"/>
      <c r="VZR29" s="113"/>
      <c r="VZS29" s="113"/>
      <c r="VZT29" s="113"/>
      <c r="VZU29" s="113"/>
      <c r="VZV29" s="113"/>
      <c r="VZW29" s="113"/>
      <c r="VZX29" s="113"/>
      <c r="VZY29" s="113"/>
      <c r="VZZ29" s="113"/>
      <c r="WAA29" s="113"/>
      <c r="WAB29" s="113"/>
      <c r="WAC29" s="113"/>
      <c r="WAD29" s="113"/>
      <c r="WAE29" s="113"/>
      <c r="WAF29" s="113"/>
      <c r="WAG29" s="113"/>
      <c r="WAH29" s="113"/>
      <c r="WAI29" s="113"/>
      <c r="WAJ29" s="113"/>
      <c r="WAK29" s="113"/>
      <c r="WAL29" s="113"/>
      <c r="WAM29" s="113"/>
      <c r="WAN29" s="113"/>
      <c r="WAO29" s="113"/>
      <c r="WAP29" s="113"/>
      <c r="WAQ29" s="113"/>
      <c r="WAR29" s="113"/>
      <c r="WAS29" s="113"/>
      <c r="WAT29" s="113"/>
      <c r="WAU29" s="113"/>
      <c r="WAV29" s="113"/>
      <c r="WAW29" s="113"/>
      <c r="WAX29" s="113"/>
      <c r="WAY29" s="113"/>
      <c r="WAZ29" s="113"/>
      <c r="WBA29" s="113"/>
      <c r="WBB29" s="113"/>
      <c r="WBC29" s="113"/>
      <c r="WBD29" s="113"/>
      <c r="WBE29" s="113"/>
      <c r="WBF29" s="113"/>
      <c r="WBG29" s="113"/>
      <c r="WBH29" s="113"/>
      <c r="WBI29" s="113"/>
      <c r="WBJ29" s="113"/>
      <c r="WBK29" s="113"/>
      <c r="WBL29" s="113"/>
      <c r="WBM29" s="113"/>
      <c r="WBN29" s="113"/>
      <c r="WBO29" s="113"/>
      <c r="WBP29" s="113"/>
      <c r="WBQ29" s="113"/>
      <c r="WBR29" s="113"/>
      <c r="WBS29" s="113"/>
      <c r="WBT29" s="113"/>
      <c r="WBU29" s="113"/>
      <c r="WBV29" s="113"/>
      <c r="WBW29" s="113"/>
      <c r="WBX29" s="113"/>
      <c r="WBY29" s="113"/>
      <c r="WBZ29" s="113"/>
      <c r="WCA29" s="113"/>
      <c r="WCB29" s="113"/>
      <c r="WCC29" s="113"/>
      <c r="WCD29" s="113"/>
      <c r="WCE29" s="113"/>
      <c r="WCF29" s="113"/>
      <c r="WCG29" s="113"/>
      <c r="WCH29" s="113"/>
      <c r="WCI29" s="113"/>
      <c r="WCJ29" s="113"/>
      <c r="WCK29" s="113"/>
      <c r="WCL29" s="113"/>
      <c r="WCM29" s="113"/>
      <c r="WCN29" s="113"/>
      <c r="WCO29" s="113"/>
      <c r="WCP29" s="113"/>
      <c r="WCQ29" s="113"/>
      <c r="WCR29" s="113"/>
      <c r="WCS29" s="113"/>
      <c r="WCT29" s="113"/>
      <c r="WCU29" s="113"/>
      <c r="WCV29" s="113"/>
      <c r="WCW29" s="113"/>
      <c r="WCX29" s="113"/>
      <c r="WCY29" s="113"/>
      <c r="WCZ29" s="113"/>
      <c r="WDA29" s="113"/>
      <c r="WDB29" s="113"/>
      <c r="WDC29" s="113"/>
      <c r="WDD29" s="113"/>
      <c r="WDE29" s="113"/>
      <c r="WDF29" s="113"/>
      <c r="WDG29" s="113"/>
      <c r="WDH29" s="113"/>
      <c r="WDI29" s="113"/>
      <c r="WDJ29" s="113"/>
      <c r="WDK29" s="113"/>
      <c r="WDL29" s="113"/>
      <c r="WDM29" s="113"/>
      <c r="WDN29" s="113"/>
      <c r="WDO29" s="113"/>
      <c r="WDP29" s="113"/>
      <c r="WDQ29" s="113"/>
      <c r="WDR29" s="113"/>
      <c r="WDS29" s="113"/>
      <c r="WDT29" s="113"/>
      <c r="WDU29" s="113"/>
      <c r="WDV29" s="113"/>
      <c r="WDW29" s="113"/>
      <c r="WDX29" s="113"/>
      <c r="WDY29" s="113"/>
      <c r="WDZ29" s="113"/>
      <c r="WEA29" s="113"/>
      <c r="WEB29" s="113"/>
      <c r="WEC29" s="113"/>
      <c r="WED29" s="113"/>
      <c r="WEE29" s="113"/>
      <c r="WEF29" s="113"/>
      <c r="WEG29" s="113"/>
      <c r="WEH29" s="113"/>
      <c r="WEI29" s="113"/>
      <c r="WEJ29" s="113"/>
      <c r="WEK29" s="113"/>
      <c r="WEL29" s="113"/>
      <c r="WEM29" s="113"/>
      <c r="WEN29" s="113"/>
      <c r="WEO29" s="113"/>
      <c r="WEP29" s="113"/>
      <c r="WEQ29" s="113"/>
      <c r="WER29" s="113"/>
      <c r="WES29" s="113"/>
      <c r="WET29" s="113"/>
      <c r="WEU29" s="113"/>
      <c r="WEV29" s="113"/>
      <c r="WEW29" s="113"/>
      <c r="WEX29" s="113"/>
      <c r="WEY29" s="113"/>
      <c r="WEZ29" s="113"/>
      <c r="WFA29" s="113"/>
      <c r="WFB29" s="113"/>
      <c r="WFC29" s="113"/>
      <c r="WFD29" s="113"/>
      <c r="WFE29" s="113"/>
      <c r="WFF29" s="113"/>
      <c r="WFG29" s="113"/>
      <c r="WFH29" s="113"/>
      <c r="WFI29" s="113"/>
      <c r="WFJ29" s="113"/>
      <c r="WFK29" s="113"/>
      <c r="WFL29" s="113"/>
      <c r="WFM29" s="113"/>
      <c r="WFN29" s="113"/>
      <c r="WFO29" s="113"/>
      <c r="WFP29" s="113"/>
      <c r="WFQ29" s="113"/>
      <c r="WFR29" s="113"/>
      <c r="WFS29" s="113"/>
      <c r="WFT29" s="113"/>
      <c r="WFU29" s="113"/>
      <c r="WFV29" s="113"/>
      <c r="WFW29" s="113"/>
      <c r="WFX29" s="113"/>
      <c r="WFY29" s="113"/>
      <c r="WFZ29" s="113"/>
      <c r="WGA29" s="113"/>
      <c r="WGB29" s="113"/>
      <c r="WGC29" s="113"/>
      <c r="WGD29" s="113"/>
      <c r="WGE29" s="113"/>
      <c r="WGF29" s="113"/>
      <c r="WGG29" s="113"/>
      <c r="WGH29" s="113"/>
      <c r="WGI29" s="113"/>
      <c r="WGJ29" s="113"/>
      <c r="WGK29" s="113"/>
      <c r="WGL29" s="113"/>
      <c r="WGM29" s="113"/>
      <c r="WGN29" s="113"/>
      <c r="WGO29" s="113"/>
      <c r="WGP29" s="113"/>
      <c r="WGQ29" s="113"/>
      <c r="WGR29" s="113"/>
      <c r="WGS29" s="113"/>
      <c r="WGT29" s="113"/>
      <c r="WGU29" s="113"/>
      <c r="WGV29" s="113"/>
      <c r="WGW29" s="113"/>
      <c r="WGX29" s="113"/>
      <c r="WGY29" s="113"/>
      <c r="WGZ29" s="113"/>
      <c r="WHA29" s="113"/>
      <c r="WHB29" s="113"/>
      <c r="WHC29" s="113"/>
      <c r="WHD29" s="113"/>
      <c r="WHE29" s="113"/>
      <c r="WHF29" s="113"/>
      <c r="WHG29" s="113"/>
      <c r="WHH29" s="113"/>
      <c r="WHI29" s="113"/>
      <c r="WHJ29" s="113"/>
      <c r="WHK29" s="113"/>
      <c r="WHL29" s="113"/>
      <c r="WHM29" s="113"/>
      <c r="WHN29" s="113"/>
      <c r="WHO29" s="113"/>
      <c r="WHP29" s="113"/>
      <c r="WHQ29" s="113"/>
      <c r="WHR29" s="113"/>
      <c r="WHS29" s="113"/>
      <c r="WHT29" s="113"/>
      <c r="WHU29" s="113"/>
      <c r="WHV29" s="113"/>
      <c r="WHW29" s="113"/>
      <c r="WHX29" s="113"/>
      <c r="WHY29" s="113"/>
      <c r="WHZ29" s="113"/>
      <c r="WIA29" s="113"/>
      <c r="WIB29" s="113"/>
      <c r="WIC29" s="113"/>
      <c r="WID29" s="113"/>
      <c r="WIE29" s="113"/>
      <c r="WIF29" s="113"/>
      <c r="WIG29" s="113"/>
      <c r="WIH29" s="113"/>
      <c r="WII29" s="113"/>
      <c r="WIJ29" s="113"/>
      <c r="WIK29" s="113"/>
      <c r="WIL29" s="113"/>
      <c r="WIM29" s="113"/>
      <c r="WIN29" s="113"/>
      <c r="WIO29" s="113"/>
      <c r="WIP29" s="113"/>
      <c r="WIQ29" s="113"/>
      <c r="WIR29" s="113"/>
      <c r="WIS29" s="113"/>
      <c r="WIT29" s="113"/>
      <c r="WIU29" s="113"/>
      <c r="WIV29" s="113"/>
      <c r="WIW29" s="113"/>
      <c r="WIX29" s="113"/>
      <c r="WIY29" s="113"/>
      <c r="WIZ29" s="113"/>
      <c r="WJA29" s="113"/>
      <c r="WJB29" s="113"/>
      <c r="WJC29" s="113"/>
      <c r="WJD29" s="113"/>
      <c r="WJE29" s="113"/>
      <c r="WJF29" s="113"/>
      <c r="WJG29" s="113"/>
      <c r="WJH29" s="113"/>
      <c r="WJI29" s="113"/>
      <c r="WJJ29" s="113"/>
      <c r="WJK29" s="113"/>
      <c r="WJL29" s="113"/>
      <c r="WJM29" s="113"/>
      <c r="WJN29" s="113"/>
      <c r="WJO29" s="113"/>
      <c r="WJP29" s="113"/>
      <c r="WJQ29" s="113"/>
      <c r="WJR29" s="113"/>
      <c r="WJS29" s="113"/>
      <c r="WJT29" s="113"/>
      <c r="WJU29" s="113"/>
      <c r="WJV29" s="113"/>
      <c r="WJW29" s="113"/>
      <c r="WJX29" s="113"/>
      <c r="WJY29" s="113"/>
      <c r="WJZ29" s="113"/>
      <c r="WKA29" s="113"/>
      <c r="WKB29" s="113"/>
      <c r="WKC29" s="113"/>
      <c r="WKD29" s="113"/>
      <c r="WKE29" s="113"/>
      <c r="WKF29" s="113"/>
      <c r="WKG29" s="113"/>
      <c r="WKH29" s="113"/>
      <c r="WKI29" s="113"/>
      <c r="WKJ29" s="113"/>
      <c r="WKK29" s="113"/>
      <c r="WKL29" s="113"/>
      <c r="WKM29" s="113"/>
      <c r="WKN29" s="113"/>
      <c r="WKO29" s="113"/>
      <c r="WKP29" s="113"/>
      <c r="WKQ29" s="113"/>
      <c r="WKR29" s="113"/>
      <c r="WKS29" s="113"/>
      <c r="WKT29" s="113"/>
      <c r="WKU29" s="113"/>
      <c r="WKV29" s="113"/>
      <c r="WKW29" s="113"/>
      <c r="WKX29" s="113"/>
      <c r="WKY29" s="113"/>
      <c r="WKZ29" s="113"/>
      <c r="WLA29" s="113"/>
      <c r="WLB29" s="113"/>
      <c r="WLC29" s="113"/>
      <c r="WLD29" s="113"/>
      <c r="WLE29" s="113"/>
      <c r="WLF29" s="113"/>
      <c r="WLG29" s="113"/>
      <c r="WLH29" s="113"/>
      <c r="WLI29" s="113"/>
      <c r="WLJ29" s="113"/>
      <c r="WLK29" s="113"/>
      <c r="WLL29" s="113"/>
      <c r="WLM29" s="113"/>
      <c r="WLN29" s="113"/>
      <c r="WLO29" s="113"/>
      <c r="WLP29" s="113"/>
      <c r="WLQ29" s="113"/>
      <c r="WLR29" s="113"/>
      <c r="WLS29" s="113"/>
      <c r="WLT29" s="113"/>
      <c r="WLU29" s="113"/>
      <c r="WLV29" s="113"/>
      <c r="WLW29" s="113"/>
      <c r="WLX29" s="113"/>
      <c r="WLY29" s="113"/>
      <c r="WLZ29" s="113"/>
      <c r="WMA29" s="113"/>
      <c r="WMB29" s="113"/>
      <c r="WMC29" s="113"/>
      <c r="WMD29" s="113"/>
      <c r="WME29" s="113"/>
      <c r="WMF29" s="113"/>
      <c r="WMG29" s="113"/>
      <c r="WMH29" s="113"/>
      <c r="WMI29" s="113"/>
      <c r="WMJ29" s="113"/>
      <c r="WMK29" s="113"/>
      <c r="WML29" s="113"/>
      <c r="WMM29" s="113"/>
      <c r="WMN29" s="113"/>
      <c r="WMO29" s="113"/>
      <c r="WMP29" s="113"/>
      <c r="WMQ29" s="113"/>
      <c r="WMR29" s="113"/>
      <c r="WMS29" s="113"/>
      <c r="WMT29" s="113"/>
      <c r="WMU29" s="113"/>
      <c r="WMV29" s="113"/>
      <c r="WMW29" s="113"/>
      <c r="WMX29" s="113"/>
      <c r="WMY29" s="113"/>
      <c r="WMZ29" s="113"/>
      <c r="WNA29" s="113"/>
      <c r="WNB29" s="113"/>
      <c r="WNC29" s="113"/>
      <c r="WND29" s="113"/>
      <c r="WNE29" s="113"/>
      <c r="WNF29" s="113"/>
      <c r="WNG29" s="113"/>
      <c r="WNH29" s="113"/>
      <c r="WNI29" s="113"/>
      <c r="WNJ29" s="113"/>
      <c r="WNK29" s="113"/>
      <c r="WNL29" s="113"/>
      <c r="WNM29" s="113"/>
      <c r="WNN29" s="113"/>
      <c r="WNO29" s="113"/>
      <c r="WNP29" s="113"/>
      <c r="WNQ29" s="113"/>
      <c r="WNR29" s="113"/>
      <c r="WNS29" s="113"/>
      <c r="WNT29" s="113"/>
      <c r="WNU29" s="113"/>
      <c r="WNV29" s="113"/>
      <c r="WNW29" s="113"/>
      <c r="WNX29" s="113"/>
      <c r="WNY29" s="113"/>
      <c r="WNZ29" s="113"/>
      <c r="WOA29" s="113"/>
      <c r="WOB29" s="113"/>
      <c r="WOC29" s="113"/>
      <c r="WOD29" s="113"/>
      <c r="WOE29" s="113"/>
      <c r="WOF29" s="113"/>
      <c r="WOG29" s="113"/>
      <c r="WOH29" s="113"/>
      <c r="WOI29" s="113"/>
      <c r="WOJ29" s="113"/>
      <c r="WOK29" s="113"/>
      <c r="WOL29" s="113"/>
      <c r="WOM29" s="113"/>
      <c r="WON29" s="113"/>
      <c r="WOO29" s="113"/>
      <c r="WOP29" s="113"/>
      <c r="WOQ29" s="113"/>
      <c r="WOR29" s="113"/>
      <c r="WOS29" s="113"/>
      <c r="WOT29" s="113"/>
      <c r="WOU29" s="113"/>
      <c r="WOV29" s="113"/>
      <c r="WOW29" s="113"/>
      <c r="WOX29" s="113"/>
      <c r="WOY29" s="113"/>
      <c r="WOZ29" s="113"/>
      <c r="WPA29" s="113"/>
      <c r="WPB29" s="113"/>
      <c r="WPC29" s="113"/>
      <c r="WPD29" s="113"/>
      <c r="WPE29" s="113"/>
      <c r="WPF29" s="113"/>
      <c r="WPG29" s="113"/>
      <c r="WPH29" s="113"/>
      <c r="WPI29" s="113"/>
      <c r="WPJ29" s="113"/>
      <c r="WPK29" s="113"/>
      <c r="WPL29" s="113"/>
      <c r="WPM29" s="113"/>
      <c r="WPN29" s="113"/>
      <c r="WPO29" s="113"/>
      <c r="WPP29" s="113"/>
      <c r="WPQ29" s="113"/>
      <c r="WPR29" s="113"/>
      <c r="WPS29" s="113"/>
      <c r="WPT29" s="113"/>
      <c r="WPU29" s="113"/>
      <c r="WPV29" s="113"/>
      <c r="WPW29" s="113"/>
      <c r="WPX29" s="113"/>
      <c r="WPY29" s="113"/>
      <c r="WPZ29" s="113"/>
      <c r="WQA29" s="113"/>
      <c r="WQB29" s="113"/>
      <c r="WQC29" s="113"/>
      <c r="WQD29" s="113"/>
      <c r="WQE29" s="113"/>
      <c r="WQF29" s="113"/>
      <c r="WQG29" s="113"/>
      <c r="WQH29" s="113"/>
      <c r="WQI29" s="113"/>
      <c r="WQJ29" s="113"/>
      <c r="WQK29" s="113"/>
      <c r="WQL29" s="113"/>
      <c r="WQM29" s="113"/>
      <c r="WQN29" s="113"/>
      <c r="WQO29" s="113"/>
      <c r="WQP29" s="113"/>
      <c r="WQQ29" s="113"/>
      <c r="WQR29" s="113"/>
      <c r="WQS29" s="113"/>
      <c r="WQT29" s="113"/>
      <c r="WQU29" s="113"/>
      <c r="WQV29" s="113"/>
      <c r="WQW29" s="113"/>
      <c r="WQX29" s="113"/>
      <c r="WQY29" s="113"/>
      <c r="WQZ29" s="113"/>
      <c r="WRA29" s="113"/>
      <c r="WRB29" s="113"/>
      <c r="WRC29" s="113"/>
      <c r="WRD29" s="113"/>
      <c r="WRE29" s="113"/>
      <c r="WRF29" s="113"/>
      <c r="WRG29" s="113"/>
      <c r="WRH29" s="113"/>
      <c r="WRI29" s="113"/>
      <c r="WRJ29" s="113"/>
      <c r="WRK29" s="113"/>
      <c r="WRL29" s="113"/>
      <c r="WRM29" s="113"/>
      <c r="WRN29" s="113"/>
      <c r="WRO29" s="113"/>
      <c r="WRP29" s="113"/>
      <c r="WRQ29" s="113"/>
      <c r="WRR29" s="113"/>
      <c r="WRS29" s="113"/>
      <c r="WRT29" s="113"/>
      <c r="WRU29" s="113"/>
      <c r="WRV29" s="113"/>
      <c r="WRW29" s="113"/>
      <c r="WRX29" s="113"/>
      <c r="WRY29" s="113"/>
      <c r="WRZ29" s="113"/>
      <c r="WSA29" s="113"/>
      <c r="WSB29" s="113"/>
      <c r="WSC29" s="113"/>
      <c r="WSD29" s="113"/>
      <c r="WSE29" s="113"/>
      <c r="WSF29" s="113"/>
      <c r="WSG29" s="113"/>
      <c r="WSH29" s="113"/>
      <c r="WSI29" s="113"/>
      <c r="WSJ29" s="113"/>
      <c r="WSK29" s="113"/>
      <c r="WSL29" s="113"/>
      <c r="WSM29" s="113"/>
      <c r="WSN29" s="113"/>
      <c r="WSO29" s="113"/>
      <c r="WSP29" s="113"/>
      <c r="WSQ29" s="113"/>
      <c r="WSR29" s="113"/>
      <c r="WSS29" s="113"/>
      <c r="WST29" s="113"/>
      <c r="WSU29" s="113"/>
      <c r="WSV29" s="113"/>
      <c r="WSW29" s="113"/>
      <c r="WSX29" s="113"/>
      <c r="WSY29" s="113"/>
      <c r="WSZ29" s="113"/>
      <c r="WTA29" s="113"/>
      <c r="WTB29" s="113"/>
      <c r="WTC29" s="113"/>
      <c r="WTD29" s="113"/>
      <c r="WTE29" s="113"/>
      <c r="WTF29" s="113"/>
      <c r="WTG29" s="113"/>
      <c r="WTH29" s="113"/>
      <c r="WTI29" s="113"/>
      <c r="WTJ29" s="113"/>
      <c r="WTK29" s="113"/>
      <c r="WTL29" s="113"/>
      <c r="WTM29" s="113"/>
      <c r="WTN29" s="113"/>
      <c r="WTO29" s="113"/>
      <c r="WTP29" s="113"/>
      <c r="WTQ29" s="113"/>
      <c r="WTR29" s="113"/>
      <c r="WTS29" s="113"/>
      <c r="WTT29" s="113"/>
      <c r="WTU29" s="113"/>
      <c r="WTV29" s="113"/>
      <c r="WTW29" s="113"/>
      <c r="WTX29" s="113"/>
      <c r="WTY29" s="113"/>
      <c r="WTZ29" s="113"/>
      <c r="WUA29" s="113"/>
      <c r="WUB29" s="113"/>
      <c r="WUC29" s="113"/>
      <c r="WUD29" s="113"/>
      <c r="WUE29" s="113"/>
      <c r="WUF29" s="113"/>
      <c r="WUG29" s="113"/>
      <c r="WUH29" s="113"/>
      <c r="WUI29" s="113"/>
      <c r="WUJ29" s="113"/>
      <c r="WUK29" s="113"/>
      <c r="WUL29" s="113"/>
      <c r="WUM29" s="113"/>
      <c r="WUN29" s="113"/>
      <c r="WUO29" s="113"/>
      <c r="WUP29" s="113"/>
      <c r="WUQ29" s="113"/>
      <c r="WUR29" s="113"/>
      <c r="WUS29" s="113"/>
      <c r="WUT29" s="113"/>
      <c r="WUU29" s="113"/>
      <c r="WUV29" s="113"/>
      <c r="WUW29" s="113"/>
      <c r="WUX29" s="113"/>
      <c r="WUY29" s="113"/>
      <c r="WUZ29" s="113"/>
      <c r="WVA29" s="113"/>
      <c r="WVB29" s="113"/>
      <c r="WVC29" s="113"/>
      <c r="WVD29" s="113"/>
      <c r="WVE29" s="113"/>
      <c r="WVF29" s="113"/>
      <c r="WVG29" s="113"/>
      <c r="WVH29" s="113"/>
      <c r="WVI29" s="113"/>
      <c r="WVJ29" s="113"/>
      <c r="WVK29" s="113"/>
      <c r="WVL29" s="113"/>
      <c r="WVM29" s="113"/>
      <c r="WVN29" s="113"/>
      <c r="WVO29" s="113"/>
      <c r="WVP29" s="113"/>
      <c r="WVQ29" s="113"/>
      <c r="WVR29" s="113"/>
      <c r="WVS29" s="113"/>
      <c r="WVT29" s="113"/>
      <c r="WVU29" s="113"/>
      <c r="WVV29" s="113"/>
      <c r="WVW29" s="113"/>
      <c r="WVX29" s="113"/>
      <c r="WVY29" s="113"/>
      <c r="WVZ29" s="113"/>
      <c r="WWA29" s="113"/>
      <c r="WWB29" s="113"/>
      <c r="WWC29" s="113"/>
      <c r="WWD29" s="113"/>
      <c r="WWE29" s="113"/>
      <c r="WWF29" s="113"/>
      <c r="WWG29" s="113"/>
    </row>
    <row r="30" spans="1:16153" s="113" customFormat="1">
      <c r="A30" s="83"/>
      <c r="B30" s="88">
        <v>16</v>
      </c>
      <c r="C30" s="83" t="s">
        <v>120</v>
      </c>
      <c r="D30" s="108">
        <v>30</v>
      </c>
      <c r="E30" s="111">
        <v>33.1</v>
      </c>
      <c r="F30" s="111"/>
      <c r="G30" s="111"/>
      <c r="H30" s="111">
        <v>32.6</v>
      </c>
      <c r="I30" s="111">
        <v>32</v>
      </c>
      <c r="J30" s="111">
        <v>31.4</v>
      </c>
      <c r="K30" s="111">
        <v>30.6</v>
      </c>
      <c r="L30" s="111">
        <v>29.8</v>
      </c>
      <c r="M30" s="111">
        <v>29.4</v>
      </c>
      <c r="N30" s="111">
        <v>28.8</v>
      </c>
      <c r="O30" s="111">
        <v>28.3</v>
      </c>
      <c r="P30" s="111">
        <v>27.7</v>
      </c>
      <c r="Q30" s="111">
        <v>27.1</v>
      </c>
      <c r="R30" s="111">
        <v>26.3</v>
      </c>
      <c r="S30" s="111">
        <v>25.6</v>
      </c>
      <c r="T30" s="111">
        <v>24.6</v>
      </c>
      <c r="U30" s="111">
        <v>23.7</v>
      </c>
      <c r="V30" s="111">
        <v>22.5</v>
      </c>
      <c r="W30" s="111">
        <v>21.1</v>
      </c>
      <c r="X30" s="111">
        <v>19.399999999999999</v>
      </c>
      <c r="Y30" s="111"/>
      <c r="Z30" s="119">
        <v>1</v>
      </c>
      <c r="AA30" s="83"/>
      <c r="AB30" s="83"/>
      <c r="AC30" s="83"/>
      <c r="AD30" s="83"/>
      <c r="AE30" s="83"/>
      <c r="AF30" s="83"/>
      <c r="AG30" s="83"/>
      <c r="AH30" s="83"/>
      <c r="AI30" s="83"/>
      <c r="AJ30" s="83"/>
      <c r="AK30" s="83"/>
      <c r="AL30" s="83"/>
      <c r="AM30" s="83"/>
      <c r="AN30" s="83"/>
      <c r="AO30" s="83"/>
      <c r="AP30" s="83"/>
      <c r="AQ30" s="83"/>
      <c r="AR30" s="83"/>
      <c r="AS30" s="83"/>
      <c r="AT30" s="83"/>
      <c r="AU30" s="83"/>
      <c r="AV30" s="83"/>
      <c r="AW30" s="83"/>
      <c r="AX30" s="83"/>
      <c r="AY30" s="83"/>
      <c r="AZ30" s="83"/>
      <c r="BA30" s="83"/>
      <c r="BB30" s="83"/>
      <c r="BC30" s="83"/>
      <c r="BD30" s="83"/>
      <c r="BE30" s="83"/>
      <c r="BF30" s="83"/>
      <c r="BG30" s="83"/>
      <c r="BH30" s="83"/>
      <c r="BI30" s="83"/>
      <c r="BJ30" s="83"/>
      <c r="BK30" s="83"/>
      <c r="BL30" s="83"/>
      <c r="BM30" s="83"/>
      <c r="BN30" s="83"/>
      <c r="BO30" s="83"/>
      <c r="BP30" s="83"/>
      <c r="BQ30" s="83"/>
      <c r="BR30" s="83"/>
      <c r="BS30" s="83"/>
      <c r="BT30" s="83"/>
      <c r="BU30" s="83"/>
      <c r="BV30" s="83"/>
      <c r="BW30" s="83"/>
      <c r="BX30" s="83"/>
      <c r="BY30" s="83"/>
      <c r="BZ30" s="83"/>
      <c r="CA30" s="83"/>
      <c r="CB30" s="83"/>
      <c r="CC30" s="83"/>
      <c r="CD30" s="83"/>
      <c r="CE30" s="83"/>
      <c r="CF30" s="83"/>
      <c r="CG30" s="83"/>
      <c r="CH30" s="83"/>
      <c r="CI30" s="83"/>
      <c r="CJ30" s="83"/>
      <c r="CK30" s="83"/>
      <c r="CL30" s="83"/>
      <c r="CM30" s="83"/>
      <c r="CN30" s="83"/>
      <c r="CO30" s="83"/>
      <c r="CP30" s="83"/>
      <c r="CQ30" s="83"/>
      <c r="CR30" s="83"/>
      <c r="CS30" s="83"/>
      <c r="CT30" s="83"/>
      <c r="CU30" s="83"/>
      <c r="CV30" s="83"/>
      <c r="CW30" s="83"/>
      <c r="CX30" s="83"/>
      <c r="CY30" s="83"/>
      <c r="CZ30" s="83"/>
      <c r="DA30" s="83"/>
      <c r="DB30" s="83"/>
      <c r="DC30" s="83"/>
      <c r="DD30" s="83"/>
      <c r="DE30" s="83"/>
      <c r="DF30" s="83"/>
      <c r="DG30" s="83"/>
      <c r="DH30" s="83"/>
      <c r="DI30" s="83"/>
      <c r="DJ30" s="83"/>
      <c r="DK30" s="83"/>
      <c r="DL30" s="83"/>
      <c r="DM30" s="83"/>
      <c r="DN30" s="83"/>
      <c r="DO30" s="83"/>
      <c r="DP30" s="83"/>
      <c r="DQ30" s="83"/>
      <c r="DR30" s="83"/>
      <c r="DS30" s="83"/>
      <c r="DT30" s="83"/>
      <c r="DU30" s="83"/>
      <c r="DV30" s="83"/>
      <c r="DW30" s="83"/>
      <c r="DX30" s="83"/>
      <c r="DY30" s="83"/>
      <c r="DZ30" s="83"/>
      <c r="EA30" s="83"/>
      <c r="EB30" s="83"/>
      <c r="EC30" s="83"/>
      <c r="ED30" s="83"/>
      <c r="EE30" s="83"/>
      <c r="EF30" s="83"/>
      <c r="EG30" s="83"/>
      <c r="EH30" s="83"/>
      <c r="EI30" s="83"/>
      <c r="EJ30" s="83"/>
      <c r="EK30" s="83"/>
      <c r="EL30" s="83"/>
      <c r="EM30" s="83"/>
      <c r="EN30" s="83"/>
      <c r="EO30" s="83"/>
      <c r="EP30" s="83"/>
      <c r="EQ30" s="83"/>
      <c r="ER30" s="83"/>
      <c r="ES30" s="83"/>
      <c r="ET30" s="83"/>
      <c r="EU30" s="83"/>
      <c r="EV30" s="83"/>
      <c r="EW30" s="83"/>
      <c r="EX30" s="83"/>
      <c r="EY30" s="83"/>
      <c r="EZ30" s="83"/>
      <c r="FA30" s="83"/>
      <c r="FB30" s="83"/>
      <c r="FC30" s="83"/>
      <c r="FD30" s="83"/>
      <c r="FE30" s="83"/>
      <c r="FF30" s="83"/>
      <c r="FG30" s="83"/>
      <c r="FH30" s="83"/>
      <c r="FI30" s="83"/>
      <c r="FJ30" s="83"/>
      <c r="FK30" s="83"/>
      <c r="FL30" s="83"/>
      <c r="FM30" s="83"/>
      <c r="FN30" s="83"/>
      <c r="FO30" s="83"/>
      <c r="FP30" s="83"/>
      <c r="FQ30" s="83"/>
      <c r="FR30" s="83"/>
      <c r="FS30" s="83"/>
      <c r="FT30" s="83"/>
      <c r="FU30" s="83"/>
      <c r="FV30" s="83"/>
      <c r="FW30" s="83"/>
      <c r="FX30" s="83"/>
      <c r="FY30" s="83"/>
      <c r="FZ30" s="83"/>
      <c r="GA30" s="83"/>
      <c r="GB30" s="83"/>
      <c r="GC30" s="83"/>
      <c r="GD30" s="83"/>
      <c r="GE30" s="83"/>
      <c r="GF30" s="83"/>
      <c r="GG30" s="83"/>
      <c r="GH30" s="83"/>
      <c r="GI30" s="83"/>
      <c r="GJ30" s="83"/>
      <c r="GK30" s="83"/>
      <c r="GL30" s="83"/>
      <c r="GM30" s="83"/>
      <c r="GN30" s="83"/>
      <c r="GO30" s="83"/>
      <c r="GP30" s="83"/>
      <c r="GQ30" s="83"/>
      <c r="GR30" s="83"/>
      <c r="GS30" s="83"/>
      <c r="GT30" s="83"/>
      <c r="GU30" s="83"/>
      <c r="GV30" s="83"/>
      <c r="GW30" s="83"/>
      <c r="GX30" s="83"/>
      <c r="GY30" s="83"/>
      <c r="GZ30" s="83"/>
      <c r="HA30" s="83"/>
      <c r="HB30" s="83"/>
      <c r="HC30" s="83"/>
      <c r="HD30" s="83"/>
      <c r="HE30" s="83"/>
      <c r="HF30" s="83"/>
      <c r="HG30" s="83"/>
      <c r="HH30" s="83"/>
      <c r="HI30" s="83"/>
      <c r="HJ30" s="83"/>
      <c r="HK30" s="83"/>
      <c r="HL30" s="83"/>
      <c r="HM30" s="83"/>
      <c r="HN30" s="83"/>
      <c r="HO30" s="83"/>
      <c r="HP30" s="83"/>
      <c r="HQ30" s="83"/>
      <c r="HR30" s="83"/>
      <c r="HS30" s="83"/>
      <c r="HT30" s="83"/>
      <c r="HU30" s="83"/>
      <c r="HV30" s="83"/>
      <c r="HW30" s="83"/>
      <c r="HX30" s="83"/>
      <c r="HY30" s="83"/>
      <c r="HZ30" s="83"/>
      <c r="IA30" s="83"/>
      <c r="IB30" s="83"/>
      <c r="IC30" s="83"/>
      <c r="ID30" s="83"/>
      <c r="IE30" s="83"/>
      <c r="IF30" s="83"/>
      <c r="IG30" s="83"/>
      <c r="IH30" s="83"/>
      <c r="II30" s="83"/>
      <c r="IJ30" s="83"/>
      <c r="IK30" s="83"/>
      <c r="IL30" s="83"/>
      <c r="IM30" s="83"/>
      <c r="IN30" s="83"/>
      <c r="IO30" s="83"/>
      <c r="IP30" s="83"/>
      <c r="IQ30" s="83"/>
      <c r="IR30" s="83"/>
      <c r="IS30" s="83"/>
      <c r="IT30" s="83"/>
      <c r="IU30" s="83"/>
      <c r="IV30" s="83"/>
      <c r="IW30" s="83"/>
      <c r="IX30" s="83"/>
      <c r="IY30" s="83"/>
      <c r="IZ30" s="83"/>
      <c r="JA30" s="83"/>
      <c r="JB30" s="83"/>
      <c r="JC30" s="83"/>
      <c r="JD30" s="83"/>
      <c r="JE30" s="83"/>
      <c r="JF30" s="83"/>
      <c r="JG30" s="83"/>
      <c r="JH30" s="83"/>
      <c r="JI30" s="83"/>
      <c r="JJ30" s="83"/>
      <c r="JK30" s="83"/>
      <c r="JL30" s="83"/>
      <c r="JM30" s="83"/>
      <c r="JN30" s="83"/>
      <c r="JO30" s="83"/>
      <c r="JP30" s="83"/>
      <c r="JQ30" s="83"/>
      <c r="JR30" s="83"/>
      <c r="JS30" s="83"/>
      <c r="JT30" s="83"/>
      <c r="JU30" s="83"/>
      <c r="JV30" s="83"/>
      <c r="JW30" s="83"/>
      <c r="JX30" s="83"/>
      <c r="JY30" s="83"/>
      <c r="JZ30" s="83"/>
      <c r="KA30" s="83"/>
      <c r="KB30" s="83"/>
      <c r="KC30" s="83"/>
      <c r="KD30" s="83"/>
      <c r="KE30" s="83"/>
      <c r="KF30" s="83"/>
      <c r="KG30" s="83"/>
      <c r="KH30" s="83"/>
      <c r="KI30" s="83"/>
      <c r="KJ30" s="83"/>
      <c r="KK30" s="83"/>
      <c r="KL30" s="83"/>
      <c r="KM30" s="83"/>
      <c r="KN30" s="83"/>
      <c r="KO30" s="83"/>
      <c r="KP30" s="83"/>
      <c r="KQ30" s="83"/>
      <c r="KR30" s="83"/>
      <c r="KS30" s="83"/>
      <c r="KT30" s="83"/>
      <c r="KU30" s="83"/>
      <c r="KV30" s="83"/>
      <c r="KW30" s="83"/>
      <c r="KX30" s="83"/>
      <c r="KY30" s="83"/>
      <c r="KZ30" s="83"/>
      <c r="LA30" s="83"/>
      <c r="LB30" s="83"/>
      <c r="LC30" s="83"/>
      <c r="LD30" s="83"/>
      <c r="LE30" s="83"/>
      <c r="LF30" s="83"/>
      <c r="LG30" s="83"/>
      <c r="LH30" s="83"/>
      <c r="LI30" s="83"/>
      <c r="LJ30" s="83"/>
      <c r="LK30" s="83"/>
      <c r="LL30" s="83"/>
      <c r="LM30" s="83"/>
      <c r="LN30" s="83"/>
      <c r="LO30" s="83"/>
      <c r="LP30" s="83"/>
      <c r="LQ30" s="83"/>
      <c r="LR30" s="83"/>
      <c r="LS30" s="83"/>
      <c r="LT30" s="83"/>
      <c r="LU30" s="83"/>
      <c r="LV30" s="83"/>
      <c r="LW30" s="83"/>
      <c r="LX30" s="83"/>
      <c r="LY30" s="83"/>
      <c r="LZ30" s="83"/>
      <c r="MA30" s="83"/>
      <c r="MB30" s="83"/>
      <c r="MC30" s="83"/>
      <c r="MD30" s="83"/>
      <c r="ME30" s="83"/>
      <c r="MF30" s="83"/>
      <c r="MG30" s="83"/>
      <c r="MH30" s="83"/>
      <c r="MI30" s="83"/>
      <c r="MJ30" s="83"/>
      <c r="MK30" s="83"/>
      <c r="ML30" s="83"/>
      <c r="MM30" s="83"/>
      <c r="MN30" s="83"/>
      <c r="MO30" s="83"/>
      <c r="MP30" s="83"/>
      <c r="MQ30" s="83"/>
      <c r="MR30" s="83"/>
      <c r="MS30" s="83"/>
      <c r="MT30" s="83"/>
      <c r="MU30" s="83"/>
      <c r="MV30" s="83"/>
      <c r="MW30" s="83"/>
      <c r="MX30" s="83"/>
      <c r="MY30" s="83"/>
      <c r="MZ30" s="83"/>
      <c r="NA30" s="83"/>
      <c r="NB30" s="83"/>
      <c r="NC30" s="83"/>
      <c r="ND30" s="83"/>
      <c r="NE30" s="83"/>
      <c r="NF30" s="83"/>
      <c r="NG30" s="83"/>
      <c r="NH30" s="83"/>
      <c r="NI30" s="83"/>
      <c r="NJ30" s="83"/>
      <c r="NK30" s="83"/>
      <c r="NL30" s="83"/>
      <c r="NM30" s="83"/>
      <c r="NN30" s="83"/>
      <c r="NO30" s="83"/>
      <c r="NP30" s="83"/>
      <c r="NQ30" s="83"/>
      <c r="NR30" s="83"/>
      <c r="NS30" s="83"/>
      <c r="NT30" s="83"/>
      <c r="NU30" s="83"/>
      <c r="NV30" s="83"/>
      <c r="NW30" s="83"/>
      <c r="NX30" s="83"/>
      <c r="NY30" s="83"/>
      <c r="NZ30" s="83"/>
      <c r="OA30" s="83"/>
      <c r="OB30" s="83"/>
      <c r="OC30" s="83"/>
      <c r="OD30" s="83"/>
      <c r="OE30" s="83"/>
      <c r="OF30" s="83"/>
      <c r="OG30" s="83"/>
      <c r="OH30" s="83"/>
      <c r="OI30" s="83"/>
      <c r="OJ30" s="83"/>
      <c r="OK30" s="83"/>
      <c r="OL30" s="83"/>
      <c r="OM30" s="83"/>
      <c r="ON30" s="83"/>
      <c r="OO30" s="83"/>
      <c r="OP30" s="83"/>
      <c r="OQ30" s="83"/>
      <c r="OR30" s="83"/>
      <c r="OS30" s="83"/>
      <c r="OT30" s="83"/>
      <c r="OU30" s="83"/>
      <c r="OV30" s="83"/>
      <c r="OW30" s="83"/>
      <c r="OX30" s="83"/>
      <c r="OY30" s="83"/>
      <c r="OZ30" s="83"/>
      <c r="PA30" s="83"/>
      <c r="PB30" s="83"/>
      <c r="PC30" s="83"/>
      <c r="PD30" s="83"/>
      <c r="PE30" s="83"/>
      <c r="PF30" s="83"/>
      <c r="PG30" s="83"/>
      <c r="PH30" s="83"/>
      <c r="PI30" s="83"/>
      <c r="PJ30" s="83"/>
      <c r="PK30" s="83"/>
      <c r="PL30" s="83"/>
      <c r="PM30" s="83"/>
      <c r="PN30" s="83"/>
      <c r="PO30" s="83"/>
      <c r="PP30" s="83"/>
      <c r="PQ30" s="83"/>
      <c r="PR30" s="83"/>
      <c r="PS30" s="83"/>
      <c r="PT30" s="83"/>
      <c r="PU30" s="83"/>
      <c r="PV30" s="83"/>
      <c r="PW30" s="83"/>
      <c r="PX30" s="83"/>
      <c r="PY30" s="83"/>
      <c r="PZ30" s="83"/>
      <c r="QA30" s="83"/>
      <c r="QB30" s="83"/>
      <c r="QC30" s="83"/>
      <c r="QD30" s="83"/>
      <c r="QE30" s="83"/>
      <c r="QF30" s="83"/>
      <c r="QG30" s="83"/>
      <c r="QH30" s="83"/>
      <c r="QI30" s="83"/>
      <c r="QJ30" s="83"/>
      <c r="QK30" s="83"/>
      <c r="QL30" s="83"/>
      <c r="QM30" s="83"/>
      <c r="QN30" s="83"/>
      <c r="QO30" s="83"/>
      <c r="QP30" s="83"/>
      <c r="QQ30" s="83"/>
      <c r="QR30" s="83"/>
      <c r="QS30" s="83"/>
      <c r="QT30" s="83"/>
      <c r="QU30" s="83"/>
      <c r="QV30" s="83"/>
      <c r="QW30" s="83"/>
      <c r="QX30" s="83"/>
      <c r="QY30" s="83"/>
      <c r="QZ30" s="83"/>
      <c r="RA30" s="83"/>
      <c r="RB30" s="83"/>
      <c r="RC30" s="83"/>
      <c r="RD30" s="83"/>
      <c r="RE30" s="83"/>
      <c r="RF30" s="83"/>
      <c r="RG30" s="83"/>
      <c r="RH30" s="83"/>
      <c r="RI30" s="83"/>
      <c r="RJ30" s="83"/>
      <c r="RK30" s="83"/>
      <c r="RL30" s="83"/>
      <c r="RM30" s="83"/>
      <c r="RN30" s="83"/>
      <c r="RO30" s="83"/>
      <c r="RP30" s="83"/>
      <c r="RQ30" s="83"/>
      <c r="RR30" s="83"/>
      <c r="RS30" s="83"/>
      <c r="RT30" s="83"/>
      <c r="RU30" s="83"/>
      <c r="RV30" s="83"/>
      <c r="RW30" s="83"/>
      <c r="RX30" s="83"/>
      <c r="RY30" s="83"/>
      <c r="RZ30" s="83"/>
      <c r="SA30" s="83"/>
      <c r="SB30" s="83"/>
      <c r="SC30" s="83"/>
      <c r="SD30" s="83"/>
      <c r="SE30" s="83"/>
      <c r="SF30" s="83"/>
      <c r="SG30" s="83"/>
      <c r="SH30" s="83"/>
      <c r="SI30" s="83"/>
      <c r="SJ30" s="83"/>
      <c r="SK30" s="83"/>
      <c r="SL30" s="83"/>
      <c r="SM30" s="83"/>
      <c r="SN30" s="83"/>
      <c r="SO30" s="83"/>
      <c r="SP30" s="83"/>
      <c r="SQ30" s="83"/>
      <c r="SR30" s="83"/>
      <c r="SS30" s="83"/>
      <c r="ST30" s="83"/>
      <c r="SU30" s="83"/>
      <c r="SV30" s="83"/>
      <c r="SW30" s="83"/>
      <c r="SX30" s="83"/>
      <c r="SY30" s="83"/>
      <c r="SZ30" s="83"/>
      <c r="TA30" s="83"/>
      <c r="TB30" s="83"/>
      <c r="TC30" s="83"/>
      <c r="TD30" s="83"/>
      <c r="TE30" s="83"/>
      <c r="TF30" s="83"/>
      <c r="TG30" s="83"/>
      <c r="TH30" s="83"/>
      <c r="TI30" s="83"/>
      <c r="TJ30" s="83"/>
      <c r="TK30" s="83"/>
      <c r="TL30" s="83"/>
      <c r="TM30" s="83"/>
      <c r="TN30" s="83"/>
      <c r="TO30" s="83"/>
      <c r="TP30" s="83"/>
      <c r="TQ30" s="83"/>
      <c r="TR30" s="83"/>
      <c r="TS30" s="83"/>
      <c r="TT30" s="83"/>
      <c r="TU30" s="83"/>
      <c r="TV30" s="83"/>
      <c r="TW30" s="83"/>
      <c r="TX30" s="83"/>
      <c r="TY30" s="83"/>
      <c r="TZ30" s="83"/>
      <c r="UA30" s="83"/>
      <c r="UB30" s="83"/>
      <c r="UC30" s="83"/>
      <c r="UD30" s="83"/>
      <c r="UE30" s="83"/>
      <c r="UF30" s="83"/>
      <c r="UG30" s="83"/>
      <c r="UH30" s="83"/>
      <c r="UI30" s="83"/>
      <c r="UJ30" s="83"/>
      <c r="UK30" s="83"/>
      <c r="UL30" s="83"/>
      <c r="UM30" s="83"/>
      <c r="UN30" s="83"/>
      <c r="UO30" s="83"/>
      <c r="UP30" s="83"/>
      <c r="UQ30" s="83"/>
      <c r="UR30" s="83"/>
      <c r="US30" s="83"/>
      <c r="UT30" s="83"/>
      <c r="UU30" s="83"/>
      <c r="UV30" s="83"/>
      <c r="UW30" s="83"/>
      <c r="UX30" s="83"/>
      <c r="UY30" s="83"/>
      <c r="UZ30" s="83"/>
      <c r="VA30" s="83"/>
      <c r="VB30" s="83"/>
      <c r="VC30" s="83"/>
      <c r="VD30" s="83"/>
      <c r="VE30" s="83"/>
      <c r="VF30" s="83"/>
      <c r="VG30" s="83"/>
      <c r="VH30" s="83"/>
      <c r="VI30" s="83"/>
      <c r="VJ30" s="83"/>
      <c r="VK30" s="83"/>
      <c r="VL30" s="83"/>
      <c r="VM30" s="83"/>
      <c r="VN30" s="83"/>
      <c r="VO30" s="83"/>
      <c r="VP30" s="83"/>
      <c r="VQ30" s="83"/>
      <c r="VR30" s="83"/>
      <c r="VS30" s="83"/>
      <c r="VT30" s="83"/>
      <c r="VU30" s="83"/>
      <c r="VV30" s="83"/>
      <c r="VW30" s="83"/>
      <c r="VX30" s="83"/>
      <c r="VY30" s="83"/>
      <c r="VZ30" s="83"/>
      <c r="WA30" s="83"/>
      <c r="WB30" s="83"/>
      <c r="WC30" s="83"/>
      <c r="WD30" s="83"/>
      <c r="WE30" s="83"/>
      <c r="WF30" s="83"/>
      <c r="WG30" s="83"/>
      <c r="WH30" s="83"/>
      <c r="WI30" s="83"/>
      <c r="WJ30" s="83"/>
      <c r="WK30" s="83"/>
      <c r="WL30" s="83"/>
      <c r="WM30" s="83"/>
      <c r="WN30" s="83"/>
      <c r="WO30" s="83"/>
      <c r="WP30" s="83"/>
      <c r="WQ30" s="83"/>
      <c r="WR30" s="83"/>
      <c r="WS30" s="83"/>
      <c r="WT30" s="83"/>
      <c r="WU30" s="83"/>
      <c r="WV30" s="83"/>
      <c r="WW30" s="83"/>
      <c r="WX30" s="83"/>
      <c r="WY30" s="83"/>
      <c r="WZ30" s="83"/>
      <c r="XA30" s="83"/>
      <c r="XB30" s="83"/>
      <c r="XC30" s="83"/>
      <c r="XD30" s="83"/>
      <c r="XE30" s="83"/>
      <c r="XF30" s="83"/>
      <c r="XG30" s="83"/>
      <c r="XH30" s="83"/>
      <c r="XI30" s="83"/>
      <c r="XJ30" s="83"/>
      <c r="XK30" s="83"/>
      <c r="XL30" s="83"/>
      <c r="XM30" s="83"/>
      <c r="XN30" s="83"/>
      <c r="XO30" s="83"/>
      <c r="XP30" s="83"/>
      <c r="XQ30" s="83"/>
      <c r="XR30" s="83"/>
      <c r="XS30" s="83"/>
      <c r="XT30" s="83"/>
      <c r="XU30" s="83"/>
      <c r="XV30" s="83"/>
      <c r="XW30" s="83"/>
      <c r="XX30" s="83"/>
      <c r="XY30" s="83"/>
      <c r="XZ30" s="83"/>
      <c r="YA30" s="83"/>
      <c r="YB30" s="83"/>
      <c r="YC30" s="83"/>
      <c r="YD30" s="83"/>
      <c r="YE30" s="83"/>
      <c r="YF30" s="83"/>
      <c r="YG30" s="83"/>
      <c r="YH30" s="83"/>
      <c r="YI30" s="83"/>
      <c r="YJ30" s="83"/>
      <c r="YK30" s="83"/>
      <c r="YL30" s="83"/>
      <c r="YM30" s="83"/>
      <c r="YN30" s="83"/>
      <c r="YO30" s="83"/>
      <c r="YP30" s="83"/>
      <c r="YQ30" s="83"/>
      <c r="YR30" s="83"/>
      <c r="YS30" s="83"/>
      <c r="YT30" s="83"/>
      <c r="YU30" s="83"/>
      <c r="YV30" s="83"/>
      <c r="YW30" s="83"/>
      <c r="YX30" s="83"/>
      <c r="YY30" s="83"/>
      <c r="YZ30" s="83"/>
      <c r="ZA30" s="83"/>
      <c r="ZB30" s="83"/>
      <c r="ZC30" s="83"/>
      <c r="ZD30" s="83"/>
      <c r="ZE30" s="83"/>
      <c r="ZF30" s="83"/>
      <c r="ZG30" s="83"/>
      <c r="ZH30" s="83"/>
      <c r="ZI30" s="83"/>
      <c r="ZJ30" s="83"/>
      <c r="ZK30" s="83"/>
      <c r="ZL30" s="83"/>
      <c r="ZM30" s="83"/>
      <c r="ZN30" s="83"/>
      <c r="ZO30" s="83"/>
      <c r="ZP30" s="83"/>
      <c r="ZQ30" s="83"/>
      <c r="ZR30" s="83"/>
      <c r="ZS30" s="83"/>
      <c r="ZT30" s="83"/>
      <c r="ZU30" s="83"/>
      <c r="ZV30" s="83"/>
      <c r="ZW30" s="83"/>
      <c r="ZX30" s="83"/>
      <c r="ZY30" s="83"/>
      <c r="ZZ30" s="83"/>
      <c r="AAA30" s="83"/>
      <c r="AAB30" s="83"/>
      <c r="AAC30" s="83"/>
      <c r="AAD30" s="83"/>
      <c r="AAE30" s="83"/>
      <c r="AAF30" s="83"/>
      <c r="AAG30" s="83"/>
      <c r="AAH30" s="83"/>
      <c r="AAI30" s="83"/>
      <c r="AAJ30" s="83"/>
      <c r="AAK30" s="83"/>
      <c r="AAL30" s="83"/>
      <c r="AAM30" s="83"/>
      <c r="AAN30" s="83"/>
      <c r="AAO30" s="83"/>
      <c r="AAP30" s="83"/>
      <c r="AAQ30" s="83"/>
      <c r="AAR30" s="83"/>
      <c r="AAS30" s="83"/>
      <c r="AAT30" s="83"/>
      <c r="AAU30" s="83"/>
      <c r="AAV30" s="83"/>
      <c r="AAW30" s="83"/>
      <c r="AAX30" s="83"/>
      <c r="AAY30" s="83"/>
      <c r="AAZ30" s="83"/>
      <c r="ABA30" s="83"/>
      <c r="ABB30" s="83"/>
      <c r="ABC30" s="83"/>
      <c r="ABD30" s="83"/>
      <c r="ABE30" s="83"/>
      <c r="ABF30" s="83"/>
      <c r="ABG30" s="83"/>
      <c r="ABH30" s="83"/>
      <c r="ABI30" s="83"/>
      <c r="ABJ30" s="83"/>
      <c r="ABK30" s="83"/>
      <c r="ABL30" s="83"/>
      <c r="ABM30" s="83"/>
      <c r="ABN30" s="83"/>
      <c r="ABO30" s="83"/>
      <c r="ABP30" s="83"/>
      <c r="ABQ30" s="83"/>
      <c r="ABR30" s="83"/>
      <c r="ABS30" s="83"/>
      <c r="ABT30" s="83"/>
      <c r="ABU30" s="83"/>
      <c r="ABV30" s="83"/>
      <c r="ABW30" s="83"/>
      <c r="ABX30" s="83"/>
      <c r="ABY30" s="83"/>
      <c r="ABZ30" s="83"/>
      <c r="ACA30" s="83"/>
      <c r="ACB30" s="83"/>
      <c r="ACC30" s="83"/>
      <c r="ACD30" s="83"/>
      <c r="ACE30" s="83"/>
      <c r="ACF30" s="83"/>
      <c r="ACG30" s="83"/>
      <c r="ACH30" s="83"/>
      <c r="ACI30" s="83"/>
      <c r="ACJ30" s="83"/>
      <c r="ACK30" s="83"/>
      <c r="ACL30" s="83"/>
      <c r="ACM30" s="83"/>
      <c r="ACN30" s="83"/>
      <c r="ACO30" s="83"/>
      <c r="ACP30" s="83"/>
      <c r="ACQ30" s="83"/>
      <c r="ACR30" s="83"/>
      <c r="ACS30" s="83"/>
      <c r="ACT30" s="83"/>
      <c r="ACU30" s="83"/>
      <c r="ACV30" s="83"/>
      <c r="ACW30" s="83"/>
      <c r="ACX30" s="83"/>
      <c r="ACY30" s="83"/>
      <c r="ACZ30" s="83"/>
      <c r="ADA30" s="83"/>
      <c r="ADB30" s="83"/>
      <c r="ADC30" s="83"/>
      <c r="ADD30" s="83"/>
      <c r="ADE30" s="83"/>
      <c r="ADF30" s="83"/>
      <c r="ADG30" s="83"/>
      <c r="ADH30" s="83"/>
      <c r="ADI30" s="83"/>
      <c r="ADJ30" s="83"/>
      <c r="ADK30" s="83"/>
      <c r="ADL30" s="83"/>
      <c r="ADM30" s="83"/>
      <c r="ADN30" s="83"/>
      <c r="ADO30" s="83"/>
      <c r="ADP30" s="83"/>
      <c r="ADQ30" s="83"/>
      <c r="ADR30" s="83"/>
      <c r="ADS30" s="83"/>
      <c r="ADT30" s="83"/>
      <c r="ADU30" s="83"/>
      <c r="ADV30" s="83"/>
      <c r="ADW30" s="83"/>
      <c r="ADX30" s="83"/>
      <c r="ADY30" s="83"/>
      <c r="ADZ30" s="83"/>
      <c r="AEA30" s="83"/>
      <c r="AEB30" s="83"/>
      <c r="AEC30" s="83"/>
      <c r="AED30" s="83"/>
      <c r="AEE30" s="83"/>
      <c r="AEF30" s="83"/>
      <c r="AEG30" s="83"/>
      <c r="AEH30" s="83"/>
      <c r="AEI30" s="83"/>
      <c r="AEJ30" s="83"/>
      <c r="AEK30" s="83"/>
      <c r="AEL30" s="83"/>
      <c r="AEM30" s="83"/>
      <c r="AEN30" s="83"/>
      <c r="AEO30" s="83"/>
      <c r="AEP30" s="83"/>
      <c r="AEQ30" s="83"/>
      <c r="AER30" s="83"/>
      <c r="AES30" s="83"/>
      <c r="AET30" s="83"/>
      <c r="AEU30" s="83"/>
      <c r="AEV30" s="83"/>
      <c r="AEW30" s="83"/>
      <c r="AEX30" s="83"/>
      <c r="AEY30" s="83"/>
      <c r="AEZ30" s="83"/>
      <c r="AFA30" s="83"/>
      <c r="AFB30" s="83"/>
      <c r="AFC30" s="83"/>
      <c r="AFD30" s="83"/>
      <c r="AFE30" s="83"/>
      <c r="AFF30" s="83"/>
      <c r="AFG30" s="83"/>
      <c r="AFH30" s="83"/>
      <c r="AFI30" s="83"/>
      <c r="AFJ30" s="83"/>
      <c r="AFK30" s="83"/>
      <c r="AFL30" s="83"/>
      <c r="AFM30" s="83"/>
      <c r="AFN30" s="83"/>
      <c r="AFO30" s="83"/>
      <c r="AFP30" s="83"/>
      <c r="AFQ30" s="83"/>
      <c r="AFR30" s="83"/>
      <c r="AFS30" s="83"/>
      <c r="AFT30" s="83"/>
      <c r="AFU30" s="83"/>
      <c r="AFV30" s="83"/>
      <c r="AFW30" s="83"/>
      <c r="AFX30" s="83"/>
      <c r="AFY30" s="83"/>
      <c r="AFZ30" s="83"/>
      <c r="AGA30" s="83"/>
      <c r="AGB30" s="83"/>
      <c r="AGC30" s="83"/>
      <c r="AGD30" s="83"/>
      <c r="AGE30" s="83"/>
      <c r="AGF30" s="83"/>
      <c r="AGG30" s="83"/>
      <c r="AGH30" s="83"/>
      <c r="AGI30" s="83"/>
      <c r="AGJ30" s="83"/>
      <c r="AGK30" s="83"/>
      <c r="AGL30" s="83"/>
      <c r="AGM30" s="83"/>
      <c r="AGN30" s="83"/>
      <c r="AGO30" s="83"/>
      <c r="AGP30" s="83"/>
      <c r="AGQ30" s="83"/>
      <c r="AGR30" s="83"/>
      <c r="AGS30" s="83"/>
      <c r="AGT30" s="83"/>
      <c r="AGU30" s="83"/>
      <c r="AGV30" s="83"/>
      <c r="AGW30" s="83"/>
      <c r="AGX30" s="83"/>
      <c r="AGY30" s="83"/>
      <c r="AGZ30" s="83"/>
      <c r="AHA30" s="83"/>
      <c r="AHB30" s="83"/>
      <c r="AHC30" s="83"/>
      <c r="AHD30" s="83"/>
      <c r="AHE30" s="83"/>
      <c r="AHF30" s="83"/>
      <c r="AHG30" s="83"/>
      <c r="AHH30" s="83"/>
      <c r="AHI30" s="83"/>
      <c r="AHJ30" s="83"/>
      <c r="AHK30" s="83"/>
      <c r="AHL30" s="83"/>
      <c r="AHM30" s="83"/>
      <c r="AHN30" s="83"/>
      <c r="AHO30" s="83"/>
      <c r="AHP30" s="83"/>
      <c r="AHQ30" s="83"/>
      <c r="AHR30" s="83"/>
      <c r="AHS30" s="83"/>
      <c r="AHT30" s="83"/>
      <c r="AHU30" s="83"/>
      <c r="AHV30" s="83"/>
      <c r="AHW30" s="83"/>
      <c r="AHX30" s="83"/>
      <c r="AHY30" s="83"/>
      <c r="AHZ30" s="83"/>
      <c r="AIA30" s="83"/>
      <c r="AIB30" s="83"/>
      <c r="AIC30" s="83"/>
      <c r="AID30" s="83"/>
      <c r="AIE30" s="83"/>
      <c r="AIF30" s="83"/>
      <c r="AIG30" s="83"/>
      <c r="AIH30" s="83"/>
      <c r="AII30" s="83"/>
      <c r="AIJ30" s="83"/>
      <c r="AIK30" s="83"/>
      <c r="AIL30" s="83"/>
      <c r="AIM30" s="83"/>
      <c r="AIN30" s="83"/>
      <c r="AIO30" s="83"/>
      <c r="AIP30" s="83"/>
      <c r="AIQ30" s="83"/>
      <c r="AIR30" s="83"/>
      <c r="AIS30" s="83"/>
      <c r="AIT30" s="83"/>
      <c r="AIU30" s="83"/>
      <c r="AIV30" s="83"/>
      <c r="AIW30" s="83"/>
      <c r="AIX30" s="83"/>
      <c r="AIY30" s="83"/>
      <c r="AIZ30" s="83"/>
      <c r="AJA30" s="83"/>
      <c r="AJB30" s="83"/>
      <c r="AJC30" s="83"/>
      <c r="AJD30" s="83"/>
      <c r="AJE30" s="83"/>
      <c r="AJF30" s="83"/>
      <c r="AJG30" s="83"/>
      <c r="AJH30" s="83"/>
      <c r="AJI30" s="83"/>
      <c r="AJJ30" s="83"/>
      <c r="AJK30" s="83"/>
      <c r="AJL30" s="83"/>
      <c r="AJM30" s="83"/>
      <c r="AJN30" s="83"/>
      <c r="AJO30" s="83"/>
      <c r="AJP30" s="83"/>
      <c r="AJQ30" s="83"/>
      <c r="AJR30" s="83"/>
      <c r="AJS30" s="83"/>
      <c r="AJT30" s="83"/>
      <c r="AJU30" s="83"/>
      <c r="AJV30" s="83"/>
      <c r="AJW30" s="83"/>
      <c r="AJX30" s="83"/>
      <c r="AJY30" s="83"/>
      <c r="AJZ30" s="83"/>
      <c r="AKA30" s="83"/>
      <c r="AKB30" s="83"/>
      <c r="AKC30" s="83"/>
      <c r="AKD30" s="83"/>
      <c r="AKE30" s="83"/>
      <c r="AKF30" s="83"/>
      <c r="AKG30" s="83"/>
      <c r="AKH30" s="83"/>
      <c r="AKI30" s="83"/>
      <c r="AKJ30" s="83"/>
      <c r="AKK30" s="83"/>
      <c r="AKL30" s="83"/>
      <c r="AKM30" s="83"/>
      <c r="AKN30" s="83"/>
      <c r="AKO30" s="83"/>
      <c r="AKP30" s="83"/>
      <c r="AKQ30" s="83"/>
      <c r="AKR30" s="83"/>
      <c r="AKS30" s="83"/>
      <c r="AKT30" s="83"/>
      <c r="AKU30" s="83"/>
      <c r="AKV30" s="83"/>
      <c r="AKW30" s="83"/>
      <c r="AKX30" s="83"/>
      <c r="AKY30" s="83"/>
      <c r="AKZ30" s="83"/>
      <c r="ALA30" s="83"/>
      <c r="ALB30" s="83"/>
      <c r="ALC30" s="83"/>
      <c r="ALD30" s="83"/>
      <c r="ALE30" s="83"/>
      <c r="ALF30" s="83"/>
      <c r="ALG30" s="83"/>
      <c r="ALH30" s="83"/>
      <c r="ALI30" s="83"/>
      <c r="ALJ30" s="83"/>
      <c r="ALK30" s="83"/>
      <c r="ALL30" s="83"/>
      <c r="ALM30" s="83"/>
      <c r="ALN30" s="83"/>
      <c r="ALO30" s="83"/>
      <c r="ALP30" s="83"/>
      <c r="ALQ30" s="83"/>
      <c r="ALR30" s="83"/>
      <c r="ALS30" s="83"/>
      <c r="ALT30" s="83"/>
      <c r="ALU30" s="83"/>
      <c r="ALV30" s="83"/>
      <c r="ALW30" s="83"/>
      <c r="ALX30" s="83"/>
      <c r="ALY30" s="83"/>
      <c r="ALZ30" s="83"/>
      <c r="AMA30" s="83"/>
      <c r="AMB30" s="83"/>
      <c r="AMC30" s="83"/>
      <c r="AMD30" s="83"/>
      <c r="AME30" s="83"/>
      <c r="AMF30" s="83"/>
      <c r="AMG30" s="83"/>
      <c r="AMH30" s="83"/>
      <c r="AMI30" s="83"/>
      <c r="AMJ30" s="83"/>
      <c r="AMK30" s="83"/>
      <c r="AML30" s="83"/>
      <c r="AMM30" s="83"/>
      <c r="AMN30" s="83"/>
      <c r="AMO30" s="83"/>
      <c r="AMP30" s="83"/>
      <c r="AMQ30" s="83"/>
      <c r="AMR30" s="83"/>
      <c r="AMS30" s="83"/>
      <c r="AMT30" s="83"/>
      <c r="AMU30" s="83"/>
      <c r="AMV30" s="83"/>
      <c r="AMW30" s="83"/>
      <c r="AMX30" s="83"/>
      <c r="AMY30" s="83"/>
      <c r="AMZ30" s="83"/>
      <c r="ANA30" s="83"/>
      <c r="ANB30" s="83"/>
      <c r="ANC30" s="83"/>
      <c r="AND30" s="83"/>
      <c r="ANE30" s="83"/>
      <c r="ANF30" s="83"/>
      <c r="ANG30" s="83"/>
      <c r="ANH30" s="83"/>
      <c r="ANI30" s="83"/>
      <c r="ANJ30" s="83"/>
      <c r="ANK30" s="83"/>
      <c r="ANL30" s="83"/>
      <c r="ANM30" s="83"/>
      <c r="ANN30" s="83"/>
      <c r="ANO30" s="83"/>
      <c r="ANP30" s="83"/>
      <c r="ANQ30" s="83"/>
      <c r="ANR30" s="83"/>
      <c r="ANS30" s="83"/>
      <c r="ANT30" s="83"/>
      <c r="ANU30" s="83"/>
      <c r="ANV30" s="83"/>
      <c r="ANW30" s="83"/>
      <c r="ANX30" s="83"/>
      <c r="ANY30" s="83"/>
      <c r="ANZ30" s="83"/>
      <c r="AOA30" s="83"/>
      <c r="AOB30" s="83"/>
      <c r="AOC30" s="83"/>
      <c r="AOD30" s="83"/>
      <c r="AOE30" s="83"/>
      <c r="AOF30" s="83"/>
      <c r="AOG30" s="83"/>
      <c r="AOH30" s="83"/>
      <c r="AOI30" s="83"/>
      <c r="AOJ30" s="83"/>
      <c r="AOK30" s="83"/>
      <c r="AOL30" s="83"/>
      <c r="AOM30" s="83"/>
      <c r="AON30" s="83"/>
      <c r="AOO30" s="83"/>
      <c r="AOP30" s="83"/>
      <c r="AOQ30" s="83"/>
      <c r="AOR30" s="83"/>
      <c r="AOS30" s="83"/>
      <c r="AOT30" s="83"/>
      <c r="AOU30" s="83"/>
      <c r="AOV30" s="83"/>
      <c r="AOW30" s="83"/>
      <c r="AOX30" s="83"/>
      <c r="AOY30" s="83"/>
      <c r="AOZ30" s="83"/>
      <c r="APA30" s="83"/>
      <c r="APB30" s="83"/>
      <c r="APC30" s="83"/>
      <c r="APD30" s="83"/>
      <c r="APE30" s="83"/>
      <c r="APF30" s="83"/>
      <c r="APG30" s="83"/>
      <c r="APH30" s="83"/>
      <c r="API30" s="83"/>
      <c r="APJ30" s="83"/>
      <c r="APK30" s="83"/>
      <c r="APL30" s="83"/>
      <c r="APM30" s="83"/>
      <c r="APN30" s="83"/>
      <c r="APO30" s="83"/>
      <c r="APP30" s="83"/>
      <c r="APQ30" s="83"/>
      <c r="APR30" s="83"/>
      <c r="APS30" s="83"/>
      <c r="APT30" s="83"/>
      <c r="APU30" s="83"/>
      <c r="APV30" s="83"/>
      <c r="APW30" s="83"/>
      <c r="APX30" s="83"/>
      <c r="APY30" s="83"/>
      <c r="APZ30" s="83"/>
      <c r="AQA30" s="83"/>
      <c r="AQB30" s="83"/>
      <c r="AQC30" s="83"/>
      <c r="AQD30" s="83"/>
      <c r="AQE30" s="83"/>
      <c r="AQF30" s="83"/>
      <c r="AQG30" s="83"/>
      <c r="AQH30" s="83"/>
      <c r="AQI30" s="83"/>
      <c r="AQJ30" s="83"/>
      <c r="AQK30" s="83"/>
      <c r="AQL30" s="83"/>
      <c r="AQM30" s="83"/>
      <c r="AQN30" s="83"/>
      <c r="AQO30" s="83"/>
      <c r="AQP30" s="83"/>
      <c r="AQQ30" s="83"/>
      <c r="AQR30" s="83"/>
      <c r="AQS30" s="83"/>
      <c r="AQT30" s="83"/>
      <c r="AQU30" s="83"/>
      <c r="AQV30" s="83"/>
      <c r="AQW30" s="83"/>
      <c r="AQX30" s="83"/>
      <c r="AQY30" s="83"/>
      <c r="AQZ30" s="83"/>
      <c r="ARA30" s="83"/>
      <c r="ARB30" s="83"/>
      <c r="ARC30" s="83"/>
      <c r="ARD30" s="83"/>
      <c r="ARE30" s="83"/>
      <c r="ARF30" s="83"/>
      <c r="ARG30" s="83"/>
      <c r="ARH30" s="83"/>
      <c r="ARI30" s="83"/>
      <c r="ARJ30" s="83"/>
      <c r="ARK30" s="83"/>
      <c r="ARL30" s="83"/>
      <c r="ARM30" s="83"/>
      <c r="ARN30" s="83"/>
      <c r="ARO30" s="83"/>
      <c r="ARP30" s="83"/>
      <c r="ARQ30" s="83"/>
      <c r="ARR30" s="83"/>
      <c r="ARS30" s="83"/>
      <c r="ART30" s="83"/>
      <c r="ARU30" s="83"/>
      <c r="ARV30" s="83"/>
      <c r="ARW30" s="83"/>
      <c r="ARX30" s="83"/>
      <c r="ARY30" s="83"/>
      <c r="ARZ30" s="83"/>
      <c r="ASA30" s="83"/>
      <c r="ASB30" s="83"/>
      <c r="ASC30" s="83"/>
      <c r="ASD30" s="83"/>
      <c r="ASE30" s="83"/>
      <c r="ASF30" s="83"/>
      <c r="ASG30" s="83"/>
      <c r="ASH30" s="83"/>
      <c r="ASI30" s="83"/>
      <c r="ASJ30" s="83"/>
      <c r="ASK30" s="83"/>
      <c r="ASL30" s="83"/>
      <c r="ASM30" s="83"/>
      <c r="ASN30" s="83"/>
      <c r="ASO30" s="83"/>
      <c r="ASP30" s="83"/>
      <c r="ASQ30" s="83"/>
      <c r="ASR30" s="83"/>
      <c r="ASS30" s="83"/>
      <c r="AST30" s="83"/>
      <c r="ASU30" s="83"/>
      <c r="ASV30" s="83"/>
      <c r="ASW30" s="83"/>
      <c r="ASX30" s="83"/>
      <c r="ASY30" s="83"/>
      <c r="ASZ30" s="83"/>
      <c r="ATA30" s="83"/>
      <c r="ATB30" s="83"/>
      <c r="ATC30" s="83"/>
      <c r="ATD30" s="83"/>
      <c r="ATE30" s="83"/>
      <c r="ATF30" s="83"/>
      <c r="ATG30" s="83"/>
      <c r="ATH30" s="83"/>
      <c r="ATI30" s="83"/>
      <c r="ATJ30" s="83"/>
      <c r="ATK30" s="83"/>
      <c r="ATL30" s="83"/>
      <c r="ATM30" s="83"/>
      <c r="ATN30" s="83"/>
      <c r="ATO30" s="83"/>
      <c r="ATP30" s="83"/>
      <c r="ATQ30" s="83"/>
      <c r="ATR30" s="83"/>
      <c r="ATS30" s="83"/>
      <c r="ATT30" s="83"/>
      <c r="ATU30" s="83"/>
      <c r="ATV30" s="83"/>
      <c r="ATW30" s="83"/>
      <c r="ATX30" s="83"/>
      <c r="ATY30" s="83"/>
      <c r="ATZ30" s="83"/>
      <c r="AUA30" s="83"/>
      <c r="AUB30" s="83"/>
      <c r="AUC30" s="83"/>
      <c r="AUD30" s="83"/>
      <c r="AUE30" s="83"/>
      <c r="AUF30" s="83"/>
      <c r="AUG30" s="83"/>
      <c r="AUH30" s="83"/>
      <c r="AUI30" s="83"/>
      <c r="AUJ30" s="83"/>
      <c r="AUK30" s="83"/>
      <c r="AUL30" s="83"/>
      <c r="AUM30" s="83"/>
      <c r="AUN30" s="83"/>
      <c r="AUO30" s="83"/>
      <c r="AUP30" s="83"/>
      <c r="AUQ30" s="83"/>
      <c r="AUR30" s="83"/>
      <c r="AUS30" s="83"/>
      <c r="AUT30" s="83"/>
      <c r="AUU30" s="83"/>
      <c r="AUV30" s="83"/>
      <c r="AUW30" s="83"/>
      <c r="AUX30" s="83"/>
      <c r="AUY30" s="83"/>
      <c r="AUZ30" s="83"/>
      <c r="AVA30" s="83"/>
      <c r="AVB30" s="83"/>
      <c r="AVC30" s="83"/>
      <c r="AVD30" s="83"/>
      <c r="AVE30" s="83"/>
      <c r="AVF30" s="83"/>
      <c r="AVG30" s="83"/>
      <c r="AVH30" s="83"/>
      <c r="AVI30" s="83"/>
      <c r="AVJ30" s="83"/>
      <c r="AVK30" s="83"/>
      <c r="AVL30" s="83"/>
      <c r="AVM30" s="83"/>
      <c r="AVN30" s="83"/>
      <c r="AVO30" s="83"/>
      <c r="AVP30" s="83"/>
      <c r="AVQ30" s="83"/>
      <c r="AVR30" s="83"/>
      <c r="AVS30" s="83"/>
      <c r="AVT30" s="83"/>
      <c r="AVU30" s="83"/>
      <c r="AVV30" s="83"/>
      <c r="AVW30" s="83"/>
      <c r="AVX30" s="83"/>
      <c r="AVY30" s="83"/>
      <c r="AVZ30" s="83"/>
      <c r="AWA30" s="83"/>
      <c r="AWB30" s="83"/>
      <c r="AWC30" s="83"/>
      <c r="AWD30" s="83"/>
      <c r="AWE30" s="83"/>
      <c r="AWF30" s="83"/>
      <c r="AWG30" s="83"/>
      <c r="AWH30" s="83"/>
      <c r="AWI30" s="83"/>
      <c r="AWJ30" s="83"/>
      <c r="AWK30" s="83"/>
      <c r="AWL30" s="83"/>
      <c r="AWM30" s="83"/>
      <c r="AWN30" s="83"/>
      <c r="AWO30" s="83"/>
      <c r="AWP30" s="83"/>
      <c r="AWQ30" s="83"/>
      <c r="AWR30" s="83"/>
      <c r="AWS30" s="83"/>
      <c r="AWT30" s="83"/>
      <c r="AWU30" s="83"/>
      <c r="AWV30" s="83"/>
      <c r="AWW30" s="83"/>
      <c r="AWX30" s="83"/>
      <c r="AWY30" s="83"/>
      <c r="AWZ30" s="83"/>
      <c r="AXA30" s="83"/>
      <c r="AXB30" s="83"/>
      <c r="AXC30" s="83"/>
      <c r="AXD30" s="83"/>
      <c r="AXE30" s="83"/>
      <c r="AXF30" s="83"/>
      <c r="AXG30" s="83"/>
      <c r="AXH30" s="83"/>
      <c r="AXI30" s="83"/>
      <c r="AXJ30" s="83"/>
      <c r="AXK30" s="83"/>
      <c r="AXL30" s="83"/>
      <c r="AXM30" s="83"/>
      <c r="AXN30" s="83"/>
      <c r="AXO30" s="83"/>
      <c r="AXP30" s="83"/>
      <c r="AXQ30" s="83"/>
      <c r="AXR30" s="83"/>
      <c r="AXS30" s="83"/>
      <c r="AXT30" s="83"/>
      <c r="AXU30" s="83"/>
      <c r="AXV30" s="83"/>
      <c r="AXW30" s="83"/>
      <c r="AXX30" s="83"/>
      <c r="AXY30" s="83"/>
      <c r="AXZ30" s="83"/>
      <c r="AYA30" s="83"/>
      <c r="AYB30" s="83"/>
      <c r="AYC30" s="83"/>
      <c r="AYD30" s="83"/>
      <c r="AYE30" s="83"/>
      <c r="AYF30" s="83"/>
      <c r="AYG30" s="83"/>
      <c r="AYH30" s="83"/>
      <c r="AYI30" s="83"/>
      <c r="AYJ30" s="83"/>
      <c r="AYK30" s="83"/>
      <c r="AYL30" s="83"/>
      <c r="AYM30" s="83"/>
      <c r="AYN30" s="83"/>
      <c r="AYO30" s="83"/>
      <c r="AYP30" s="83"/>
      <c r="AYQ30" s="83"/>
      <c r="AYR30" s="83"/>
      <c r="AYS30" s="83"/>
      <c r="AYT30" s="83"/>
      <c r="AYU30" s="83"/>
      <c r="AYV30" s="83"/>
      <c r="AYW30" s="83"/>
      <c r="AYX30" s="83"/>
      <c r="AYY30" s="83"/>
      <c r="AYZ30" s="83"/>
      <c r="AZA30" s="83"/>
      <c r="AZB30" s="83"/>
      <c r="AZC30" s="83"/>
      <c r="AZD30" s="83"/>
      <c r="AZE30" s="83"/>
      <c r="AZF30" s="83"/>
      <c r="AZG30" s="83"/>
      <c r="AZH30" s="83"/>
      <c r="AZI30" s="83"/>
      <c r="AZJ30" s="83"/>
      <c r="AZK30" s="83"/>
      <c r="AZL30" s="83"/>
      <c r="AZM30" s="83"/>
      <c r="AZN30" s="83"/>
      <c r="AZO30" s="83"/>
      <c r="AZP30" s="83"/>
      <c r="AZQ30" s="83"/>
      <c r="AZR30" s="83"/>
      <c r="AZS30" s="83"/>
      <c r="AZT30" s="83"/>
      <c r="AZU30" s="83"/>
      <c r="AZV30" s="83"/>
      <c r="AZW30" s="83"/>
      <c r="AZX30" s="83"/>
      <c r="AZY30" s="83"/>
      <c r="AZZ30" s="83"/>
      <c r="BAA30" s="83"/>
      <c r="BAB30" s="83"/>
      <c r="BAC30" s="83"/>
      <c r="BAD30" s="83"/>
      <c r="BAE30" s="83"/>
      <c r="BAF30" s="83"/>
      <c r="BAG30" s="83"/>
      <c r="BAH30" s="83"/>
      <c r="BAI30" s="83"/>
      <c r="BAJ30" s="83"/>
      <c r="BAK30" s="83"/>
      <c r="BAL30" s="83"/>
      <c r="BAM30" s="83"/>
      <c r="BAN30" s="83"/>
      <c r="BAO30" s="83"/>
      <c r="BAP30" s="83"/>
      <c r="BAQ30" s="83"/>
      <c r="BAR30" s="83"/>
      <c r="BAS30" s="83"/>
      <c r="BAT30" s="83"/>
      <c r="BAU30" s="83"/>
      <c r="BAV30" s="83"/>
      <c r="BAW30" s="83"/>
      <c r="BAX30" s="83"/>
      <c r="BAY30" s="83"/>
      <c r="BAZ30" s="83"/>
      <c r="BBA30" s="83"/>
      <c r="BBB30" s="83"/>
      <c r="BBC30" s="83"/>
      <c r="BBD30" s="83"/>
      <c r="BBE30" s="83"/>
      <c r="BBF30" s="83"/>
      <c r="BBG30" s="83"/>
      <c r="BBH30" s="83"/>
      <c r="BBI30" s="83"/>
      <c r="BBJ30" s="83"/>
      <c r="BBK30" s="83"/>
      <c r="BBL30" s="83"/>
      <c r="BBM30" s="83"/>
      <c r="BBN30" s="83"/>
      <c r="BBO30" s="83"/>
      <c r="BBP30" s="83"/>
      <c r="BBQ30" s="83"/>
      <c r="BBR30" s="83"/>
      <c r="BBS30" s="83"/>
      <c r="BBT30" s="83"/>
      <c r="BBU30" s="83"/>
      <c r="BBV30" s="83"/>
      <c r="BBW30" s="83"/>
      <c r="BBX30" s="83"/>
      <c r="BBY30" s="83"/>
      <c r="BBZ30" s="83"/>
      <c r="BCA30" s="83"/>
      <c r="BCB30" s="83"/>
      <c r="BCC30" s="83"/>
      <c r="BCD30" s="83"/>
      <c r="BCE30" s="83"/>
      <c r="BCF30" s="83"/>
      <c r="BCG30" s="83"/>
      <c r="BCH30" s="83"/>
      <c r="BCI30" s="83"/>
      <c r="BCJ30" s="83"/>
      <c r="BCK30" s="83"/>
      <c r="BCL30" s="83"/>
      <c r="BCM30" s="83"/>
      <c r="BCN30" s="83"/>
      <c r="BCO30" s="83"/>
      <c r="BCP30" s="83"/>
      <c r="BCQ30" s="83"/>
      <c r="BCR30" s="83"/>
      <c r="BCS30" s="83"/>
      <c r="BCT30" s="83"/>
      <c r="BCU30" s="83"/>
      <c r="BCV30" s="83"/>
      <c r="BCW30" s="83"/>
      <c r="BCX30" s="83"/>
      <c r="BCY30" s="83"/>
      <c r="BCZ30" s="83"/>
      <c r="BDA30" s="83"/>
      <c r="BDB30" s="83"/>
      <c r="BDC30" s="83"/>
      <c r="BDD30" s="83"/>
      <c r="BDE30" s="83"/>
      <c r="BDF30" s="83"/>
      <c r="BDG30" s="83"/>
      <c r="BDH30" s="83"/>
      <c r="BDI30" s="83"/>
      <c r="BDJ30" s="83"/>
      <c r="BDK30" s="83"/>
      <c r="BDL30" s="83"/>
      <c r="BDM30" s="83"/>
      <c r="BDN30" s="83"/>
      <c r="BDO30" s="83"/>
      <c r="BDP30" s="83"/>
      <c r="BDQ30" s="83"/>
      <c r="BDR30" s="83"/>
      <c r="BDS30" s="83"/>
      <c r="BDT30" s="83"/>
      <c r="BDU30" s="83"/>
      <c r="BDV30" s="83"/>
      <c r="BDW30" s="83"/>
      <c r="BDX30" s="83"/>
      <c r="BDY30" s="83"/>
      <c r="BDZ30" s="83"/>
      <c r="BEA30" s="83"/>
      <c r="BEB30" s="83"/>
      <c r="BEC30" s="83"/>
      <c r="BED30" s="83"/>
      <c r="BEE30" s="83"/>
      <c r="BEF30" s="83"/>
      <c r="BEG30" s="83"/>
      <c r="BEH30" s="83"/>
      <c r="BEI30" s="83"/>
      <c r="BEJ30" s="83"/>
      <c r="BEK30" s="83"/>
      <c r="BEL30" s="83"/>
      <c r="BEM30" s="83"/>
      <c r="BEN30" s="83"/>
      <c r="BEO30" s="83"/>
      <c r="BEP30" s="83"/>
      <c r="BEQ30" s="83"/>
      <c r="BER30" s="83"/>
      <c r="BES30" s="83"/>
      <c r="BET30" s="83"/>
      <c r="BEU30" s="83"/>
      <c r="BEV30" s="83"/>
      <c r="BEW30" s="83"/>
      <c r="BEX30" s="83"/>
      <c r="BEY30" s="83"/>
      <c r="BEZ30" s="83"/>
      <c r="BFA30" s="83"/>
      <c r="BFB30" s="83"/>
      <c r="BFC30" s="83"/>
      <c r="BFD30" s="83"/>
      <c r="BFE30" s="83"/>
      <c r="BFF30" s="83"/>
      <c r="BFG30" s="83"/>
      <c r="BFH30" s="83"/>
      <c r="BFI30" s="83"/>
      <c r="BFJ30" s="83"/>
      <c r="BFK30" s="83"/>
      <c r="BFL30" s="83"/>
      <c r="BFM30" s="83"/>
      <c r="BFN30" s="83"/>
      <c r="BFO30" s="83"/>
      <c r="BFP30" s="83"/>
      <c r="BFQ30" s="83"/>
      <c r="BFR30" s="83"/>
      <c r="BFS30" s="83"/>
      <c r="BFT30" s="83"/>
      <c r="BFU30" s="83"/>
      <c r="BFV30" s="83"/>
      <c r="BFW30" s="83"/>
      <c r="BFX30" s="83"/>
      <c r="BFY30" s="83"/>
      <c r="BFZ30" s="83"/>
      <c r="BGA30" s="83"/>
      <c r="BGB30" s="83"/>
      <c r="BGC30" s="83"/>
      <c r="BGD30" s="83"/>
      <c r="BGE30" s="83"/>
      <c r="BGF30" s="83"/>
      <c r="BGG30" s="83"/>
      <c r="BGH30" s="83"/>
      <c r="BGI30" s="83"/>
      <c r="BGJ30" s="83"/>
      <c r="BGK30" s="83"/>
      <c r="BGL30" s="83"/>
      <c r="BGM30" s="83"/>
      <c r="BGN30" s="83"/>
      <c r="BGO30" s="83"/>
      <c r="BGP30" s="83"/>
      <c r="BGQ30" s="83"/>
      <c r="BGR30" s="83"/>
      <c r="BGS30" s="83"/>
      <c r="BGT30" s="83"/>
      <c r="BGU30" s="83"/>
      <c r="BGV30" s="83"/>
      <c r="BGW30" s="83"/>
      <c r="BGX30" s="83"/>
      <c r="BGY30" s="83"/>
      <c r="BGZ30" s="83"/>
      <c r="BHA30" s="83"/>
      <c r="BHB30" s="83"/>
      <c r="BHC30" s="83"/>
      <c r="BHD30" s="83"/>
      <c r="BHE30" s="83"/>
      <c r="BHF30" s="83"/>
      <c r="BHG30" s="83"/>
      <c r="BHH30" s="83"/>
      <c r="BHI30" s="83"/>
      <c r="BHJ30" s="83"/>
      <c r="BHK30" s="83"/>
      <c r="BHL30" s="83"/>
      <c r="BHM30" s="83"/>
      <c r="BHN30" s="83"/>
      <c r="BHO30" s="83"/>
      <c r="BHP30" s="83"/>
      <c r="BHQ30" s="83"/>
      <c r="BHR30" s="83"/>
      <c r="BHS30" s="83"/>
      <c r="BHT30" s="83"/>
      <c r="BHU30" s="83"/>
      <c r="BHV30" s="83"/>
      <c r="BHW30" s="83"/>
      <c r="BHX30" s="83"/>
      <c r="BHY30" s="83"/>
      <c r="BHZ30" s="83"/>
      <c r="BIA30" s="83"/>
      <c r="BIB30" s="83"/>
      <c r="BIC30" s="83"/>
      <c r="BID30" s="83"/>
      <c r="BIE30" s="83"/>
      <c r="BIF30" s="83"/>
      <c r="BIG30" s="83"/>
      <c r="BIH30" s="83"/>
      <c r="BII30" s="83"/>
      <c r="BIJ30" s="83"/>
      <c r="BIK30" s="83"/>
      <c r="BIL30" s="83"/>
      <c r="BIM30" s="83"/>
      <c r="BIN30" s="83"/>
      <c r="BIO30" s="83"/>
      <c r="BIP30" s="83"/>
      <c r="BIQ30" s="83"/>
      <c r="BIR30" s="83"/>
      <c r="BIS30" s="83"/>
      <c r="BIT30" s="83"/>
      <c r="BIU30" s="83"/>
      <c r="BIV30" s="83"/>
      <c r="BIW30" s="83"/>
      <c r="BIX30" s="83"/>
      <c r="BIY30" s="83"/>
      <c r="BIZ30" s="83"/>
      <c r="BJA30" s="83"/>
      <c r="BJB30" s="83"/>
      <c r="BJC30" s="83"/>
      <c r="BJD30" s="83"/>
      <c r="BJE30" s="83"/>
      <c r="BJF30" s="83"/>
      <c r="BJG30" s="83"/>
      <c r="BJH30" s="83"/>
      <c r="BJI30" s="83"/>
      <c r="BJJ30" s="83"/>
      <c r="BJK30" s="83"/>
      <c r="BJL30" s="83"/>
      <c r="BJM30" s="83"/>
      <c r="BJN30" s="83"/>
      <c r="BJO30" s="83"/>
      <c r="BJP30" s="83"/>
      <c r="BJQ30" s="83"/>
      <c r="BJR30" s="83"/>
      <c r="BJS30" s="83"/>
      <c r="BJT30" s="83"/>
      <c r="BJU30" s="83"/>
      <c r="BJV30" s="83"/>
      <c r="BJW30" s="83"/>
      <c r="BJX30" s="83"/>
      <c r="BJY30" s="83"/>
      <c r="BJZ30" s="83"/>
      <c r="BKA30" s="83"/>
      <c r="BKB30" s="83"/>
      <c r="BKC30" s="83"/>
      <c r="BKD30" s="83"/>
      <c r="BKE30" s="83"/>
      <c r="BKF30" s="83"/>
      <c r="BKG30" s="83"/>
      <c r="BKH30" s="83"/>
      <c r="BKI30" s="83"/>
      <c r="BKJ30" s="83"/>
      <c r="BKK30" s="83"/>
      <c r="BKL30" s="83"/>
      <c r="BKM30" s="83"/>
      <c r="BKN30" s="83"/>
      <c r="BKO30" s="83"/>
      <c r="BKP30" s="83"/>
      <c r="BKQ30" s="83"/>
      <c r="BKR30" s="83"/>
      <c r="BKS30" s="83"/>
      <c r="BKT30" s="83"/>
      <c r="BKU30" s="83"/>
      <c r="BKV30" s="83"/>
      <c r="BKW30" s="83"/>
      <c r="BKX30" s="83"/>
      <c r="BKY30" s="83"/>
      <c r="BKZ30" s="83"/>
      <c r="BLA30" s="83"/>
      <c r="BLB30" s="83"/>
      <c r="BLC30" s="83"/>
      <c r="BLD30" s="83"/>
      <c r="BLE30" s="83"/>
      <c r="BLF30" s="83"/>
      <c r="BLG30" s="83"/>
      <c r="BLH30" s="83"/>
      <c r="BLI30" s="83"/>
      <c r="BLJ30" s="83"/>
      <c r="BLK30" s="83"/>
      <c r="BLL30" s="83"/>
      <c r="BLM30" s="83"/>
      <c r="BLN30" s="83"/>
      <c r="BLO30" s="83"/>
      <c r="BLP30" s="83"/>
      <c r="BLQ30" s="83"/>
      <c r="BLR30" s="83"/>
      <c r="BLS30" s="83"/>
      <c r="BLT30" s="83"/>
      <c r="BLU30" s="83"/>
      <c r="BLV30" s="83"/>
      <c r="BLW30" s="83"/>
      <c r="BLX30" s="83"/>
      <c r="BLY30" s="83"/>
      <c r="BLZ30" s="83"/>
      <c r="BMA30" s="83"/>
      <c r="BMB30" s="83"/>
      <c r="BMC30" s="83"/>
      <c r="BMD30" s="83"/>
      <c r="BME30" s="83"/>
      <c r="BMF30" s="83"/>
      <c r="BMG30" s="83"/>
      <c r="BMH30" s="83"/>
      <c r="BMI30" s="83"/>
      <c r="BMJ30" s="83"/>
      <c r="BMK30" s="83"/>
      <c r="BML30" s="83"/>
      <c r="BMM30" s="83"/>
      <c r="BMN30" s="83"/>
      <c r="BMO30" s="83"/>
      <c r="BMP30" s="83"/>
      <c r="BMQ30" s="83"/>
      <c r="BMR30" s="83"/>
      <c r="BMS30" s="83"/>
      <c r="BMT30" s="83"/>
      <c r="BMU30" s="83"/>
      <c r="BMV30" s="83"/>
      <c r="BMW30" s="83"/>
      <c r="BMX30" s="83"/>
      <c r="BMY30" s="83"/>
      <c r="BMZ30" s="83"/>
      <c r="BNA30" s="83"/>
      <c r="BNB30" s="83"/>
      <c r="BNC30" s="83"/>
      <c r="BND30" s="83"/>
      <c r="BNE30" s="83"/>
      <c r="BNF30" s="83"/>
      <c r="BNG30" s="83"/>
      <c r="BNH30" s="83"/>
      <c r="BNI30" s="83"/>
      <c r="BNJ30" s="83"/>
      <c r="BNK30" s="83"/>
      <c r="BNL30" s="83"/>
      <c r="BNM30" s="83"/>
      <c r="BNN30" s="83"/>
      <c r="BNO30" s="83"/>
      <c r="BNP30" s="83"/>
      <c r="BNQ30" s="83"/>
      <c r="BNR30" s="83"/>
      <c r="BNS30" s="83"/>
      <c r="BNT30" s="83"/>
      <c r="BNU30" s="83"/>
      <c r="BNV30" s="83"/>
      <c r="BNW30" s="83"/>
      <c r="BNX30" s="83"/>
      <c r="BNY30" s="83"/>
      <c r="BNZ30" s="83"/>
      <c r="BOA30" s="83"/>
      <c r="BOB30" s="83"/>
      <c r="BOC30" s="83"/>
      <c r="BOD30" s="83"/>
      <c r="BOE30" s="83"/>
      <c r="BOF30" s="83"/>
      <c r="BOG30" s="83"/>
      <c r="BOH30" s="83"/>
      <c r="BOI30" s="83"/>
      <c r="BOJ30" s="83"/>
      <c r="BOK30" s="83"/>
      <c r="BOL30" s="83"/>
      <c r="BOM30" s="83"/>
      <c r="BON30" s="83"/>
      <c r="BOO30" s="83"/>
      <c r="BOP30" s="83"/>
      <c r="BOQ30" s="83"/>
      <c r="BOR30" s="83"/>
      <c r="BOS30" s="83"/>
      <c r="BOT30" s="83"/>
      <c r="BOU30" s="83"/>
      <c r="BOV30" s="83"/>
      <c r="BOW30" s="83"/>
      <c r="BOX30" s="83"/>
      <c r="BOY30" s="83"/>
      <c r="BOZ30" s="83"/>
      <c r="BPA30" s="83"/>
      <c r="BPB30" s="83"/>
      <c r="BPC30" s="83"/>
      <c r="BPD30" s="83"/>
      <c r="BPE30" s="83"/>
      <c r="BPF30" s="83"/>
      <c r="BPG30" s="83"/>
      <c r="BPH30" s="83"/>
      <c r="BPI30" s="83"/>
      <c r="BPJ30" s="83"/>
      <c r="BPK30" s="83"/>
      <c r="BPL30" s="83"/>
      <c r="BPM30" s="83"/>
      <c r="BPN30" s="83"/>
      <c r="BPO30" s="83"/>
      <c r="BPP30" s="83"/>
      <c r="BPQ30" s="83"/>
      <c r="BPR30" s="83"/>
      <c r="BPS30" s="83"/>
      <c r="BPT30" s="83"/>
      <c r="BPU30" s="83"/>
      <c r="BPV30" s="83"/>
      <c r="BPW30" s="83"/>
      <c r="BPX30" s="83"/>
      <c r="BPY30" s="83"/>
      <c r="BPZ30" s="83"/>
      <c r="BQA30" s="83"/>
      <c r="BQB30" s="83"/>
      <c r="BQC30" s="83"/>
      <c r="BQD30" s="83"/>
      <c r="BQE30" s="83"/>
      <c r="BQF30" s="83"/>
      <c r="BQG30" s="83"/>
      <c r="BQH30" s="83"/>
      <c r="BQI30" s="83"/>
      <c r="BQJ30" s="83"/>
      <c r="BQK30" s="83"/>
      <c r="BQL30" s="83"/>
      <c r="BQM30" s="83"/>
      <c r="BQN30" s="83"/>
      <c r="BQO30" s="83"/>
      <c r="BQP30" s="83"/>
      <c r="BQQ30" s="83"/>
      <c r="BQR30" s="83"/>
      <c r="BQS30" s="83"/>
      <c r="BQT30" s="83"/>
      <c r="BQU30" s="83"/>
      <c r="BQV30" s="83"/>
      <c r="BQW30" s="83"/>
      <c r="BQX30" s="83"/>
      <c r="BQY30" s="83"/>
      <c r="BQZ30" s="83"/>
      <c r="BRA30" s="83"/>
      <c r="BRB30" s="83"/>
      <c r="BRC30" s="83"/>
      <c r="BRD30" s="83"/>
      <c r="BRE30" s="83"/>
      <c r="BRF30" s="83"/>
      <c r="BRG30" s="83"/>
      <c r="BRH30" s="83"/>
      <c r="BRI30" s="83"/>
      <c r="BRJ30" s="83"/>
      <c r="BRK30" s="83"/>
      <c r="BRL30" s="83"/>
      <c r="BRM30" s="83"/>
      <c r="BRN30" s="83"/>
      <c r="BRO30" s="83"/>
      <c r="BRP30" s="83"/>
      <c r="BRQ30" s="83"/>
      <c r="BRR30" s="83"/>
      <c r="BRS30" s="83"/>
      <c r="BRT30" s="83"/>
      <c r="BRU30" s="83"/>
      <c r="BRV30" s="83"/>
      <c r="BRW30" s="83"/>
      <c r="BRX30" s="83"/>
      <c r="BRY30" s="83"/>
      <c r="BRZ30" s="83"/>
      <c r="BSA30" s="83"/>
      <c r="BSB30" s="83"/>
      <c r="BSC30" s="83"/>
      <c r="BSD30" s="83"/>
      <c r="BSE30" s="83"/>
      <c r="BSF30" s="83"/>
      <c r="BSG30" s="83"/>
      <c r="BSH30" s="83"/>
      <c r="BSI30" s="83"/>
      <c r="BSJ30" s="83"/>
      <c r="BSK30" s="83"/>
      <c r="BSL30" s="83"/>
      <c r="BSM30" s="83"/>
      <c r="BSN30" s="83"/>
      <c r="BSO30" s="83"/>
      <c r="BSP30" s="83"/>
      <c r="BSQ30" s="83"/>
      <c r="BSR30" s="83"/>
      <c r="BSS30" s="83"/>
      <c r="BST30" s="83"/>
      <c r="BSU30" s="83"/>
      <c r="BSV30" s="83"/>
      <c r="BSW30" s="83"/>
      <c r="BSX30" s="83"/>
      <c r="BSY30" s="83"/>
      <c r="BSZ30" s="83"/>
      <c r="BTA30" s="83"/>
      <c r="BTB30" s="83"/>
      <c r="BTC30" s="83"/>
      <c r="BTD30" s="83"/>
      <c r="BTE30" s="83"/>
      <c r="BTF30" s="83"/>
      <c r="BTG30" s="83"/>
      <c r="BTH30" s="83"/>
      <c r="BTI30" s="83"/>
      <c r="BTJ30" s="83"/>
      <c r="BTK30" s="83"/>
      <c r="BTL30" s="83"/>
      <c r="BTM30" s="83"/>
      <c r="BTN30" s="83"/>
      <c r="BTO30" s="83"/>
      <c r="BTP30" s="83"/>
      <c r="BTQ30" s="83"/>
      <c r="BTR30" s="83"/>
      <c r="BTS30" s="83"/>
      <c r="BTT30" s="83"/>
      <c r="BTU30" s="83"/>
      <c r="BTV30" s="83"/>
      <c r="BTW30" s="83"/>
      <c r="BTX30" s="83"/>
      <c r="BTY30" s="83"/>
      <c r="BTZ30" s="83"/>
      <c r="BUA30" s="83"/>
      <c r="BUB30" s="83"/>
      <c r="BUC30" s="83"/>
      <c r="BUD30" s="83"/>
      <c r="BUE30" s="83"/>
      <c r="BUF30" s="83"/>
      <c r="BUG30" s="83"/>
      <c r="BUH30" s="83"/>
      <c r="BUI30" s="83"/>
      <c r="BUJ30" s="83"/>
      <c r="BUK30" s="83"/>
      <c r="BUL30" s="83"/>
      <c r="BUM30" s="83"/>
      <c r="BUN30" s="83"/>
      <c r="BUO30" s="83"/>
      <c r="BUP30" s="83"/>
      <c r="BUQ30" s="83"/>
      <c r="BUR30" s="83"/>
      <c r="BUS30" s="83"/>
      <c r="BUT30" s="83"/>
      <c r="BUU30" s="83"/>
      <c r="BUV30" s="83"/>
      <c r="BUW30" s="83"/>
      <c r="BUX30" s="83"/>
      <c r="BUY30" s="83"/>
      <c r="BUZ30" s="83"/>
      <c r="BVA30" s="83"/>
      <c r="BVB30" s="83"/>
      <c r="BVC30" s="83"/>
      <c r="BVD30" s="83"/>
      <c r="BVE30" s="83"/>
      <c r="BVF30" s="83"/>
      <c r="BVG30" s="83"/>
      <c r="BVH30" s="83"/>
      <c r="BVI30" s="83"/>
      <c r="BVJ30" s="83"/>
      <c r="BVK30" s="83"/>
      <c r="BVL30" s="83"/>
      <c r="BVM30" s="83"/>
      <c r="BVN30" s="83"/>
      <c r="BVO30" s="83"/>
      <c r="BVP30" s="83"/>
      <c r="BVQ30" s="83"/>
      <c r="BVR30" s="83"/>
      <c r="BVS30" s="83"/>
      <c r="BVT30" s="83"/>
      <c r="BVU30" s="83"/>
      <c r="BVV30" s="83"/>
      <c r="BVW30" s="83"/>
      <c r="BVX30" s="83"/>
      <c r="BVY30" s="83"/>
      <c r="BVZ30" s="83"/>
      <c r="BWA30" s="83"/>
      <c r="BWB30" s="83"/>
      <c r="BWC30" s="83"/>
      <c r="BWD30" s="83"/>
      <c r="BWE30" s="83"/>
      <c r="BWF30" s="83"/>
      <c r="BWG30" s="83"/>
      <c r="BWH30" s="83"/>
      <c r="BWI30" s="83"/>
      <c r="BWJ30" s="83"/>
      <c r="BWK30" s="83"/>
      <c r="BWL30" s="83"/>
      <c r="BWM30" s="83"/>
      <c r="BWN30" s="83"/>
      <c r="BWO30" s="83"/>
      <c r="BWP30" s="83"/>
      <c r="BWQ30" s="83"/>
      <c r="BWR30" s="83"/>
      <c r="BWS30" s="83"/>
      <c r="BWT30" s="83"/>
      <c r="BWU30" s="83"/>
      <c r="BWV30" s="83"/>
      <c r="BWW30" s="83"/>
      <c r="BWX30" s="83"/>
      <c r="BWY30" s="83"/>
      <c r="BWZ30" s="83"/>
      <c r="BXA30" s="83"/>
      <c r="BXB30" s="83"/>
      <c r="BXC30" s="83"/>
      <c r="BXD30" s="83"/>
      <c r="BXE30" s="83"/>
      <c r="BXF30" s="83"/>
      <c r="BXG30" s="83"/>
      <c r="BXH30" s="83"/>
      <c r="BXI30" s="83"/>
      <c r="BXJ30" s="83"/>
      <c r="BXK30" s="83"/>
      <c r="BXL30" s="83"/>
      <c r="BXM30" s="83"/>
      <c r="BXN30" s="83"/>
      <c r="BXO30" s="83"/>
      <c r="BXP30" s="83"/>
      <c r="BXQ30" s="83"/>
      <c r="BXR30" s="83"/>
      <c r="BXS30" s="83"/>
      <c r="BXT30" s="83"/>
      <c r="BXU30" s="83"/>
      <c r="BXV30" s="83"/>
      <c r="BXW30" s="83"/>
      <c r="BXX30" s="83"/>
      <c r="BXY30" s="83"/>
      <c r="BXZ30" s="83"/>
      <c r="BYA30" s="83"/>
      <c r="BYB30" s="83"/>
      <c r="BYC30" s="83"/>
      <c r="BYD30" s="83"/>
      <c r="BYE30" s="83"/>
      <c r="BYF30" s="83"/>
      <c r="BYG30" s="83"/>
      <c r="BYH30" s="83"/>
      <c r="BYI30" s="83"/>
      <c r="BYJ30" s="83"/>
      <c r="BYK30" s="83"/>
      <c r="BYL30" s="83"/>
      <c r="BYM30" s="83"/>
      <c r="BYN30" s="83"/>
      <c r="BYO30" s="83"/>
      <c r="BYP30" s="83"/>
      <c r="BYQ30" s="83"/>
      <c r="BYR30" s="83"/>
      <c r="BYS30" s="83"/>
      <c r="BYT30" s="83"/>
      <c r="BYU30" s="83"/>
      <c r="BYV30" s="83"/>
      <c r="BYW30" s="83"/>
      <c r="BYX30" s="83"/>
      <c r="BYY30" s="83"/>
      <c r="BYZ30" s="83"/>
      <c r="BZA30" s="83"/>
      <c r="BZB30" s="83"/>
      <c r="BZC30" s="83"/>
      <c r="BZD30" s="83"/>
      <c r="BZE30" s="83"/>
      <c r="BZF30" s="83"/>
      <c r="BZG30" s="83"/>
      <c r="BZH30" s="83"/>
      <c r="BZI30" s="83"/>
      <c r="BZJ30" s="83"/>
      <c r="BZK30" s="83"/>
      <c r="BZL30" s="83"/>
      <c r="BZM30" s="83"/>
      <c r="BZN30" s="83"/>
      <c r="BZO30" s="83"/>
      <c r="BZP30" s="83"/>
      <c r="BZQ30" s="83"/>
      <c r="BZR30" s="83"/>
      <c r="BZS30" s="83"/>
      <c r="BZT30" s="83"/>
      <c r="BZU30" s="83"/>
      <c r="BZV30" s="83"/>
      <c r="BZW30" s="83"/>
      <c r="BZX30" s="83"/>
      <c r="BZY30" s="83"/>
      <c r="BZZ30" s="83"/>
      <c r="CAA30" s="83"/>
      <c r="CAB30" s="83"/>
      <c r="CAC30" s="83"/>
      <c r="CAD30" s="83"/>
      <c r="CAE30" s="83"/>
      <c r="CAF30" s="83"/>
      <c r="CAG30" s="83"/>
      <c r="CAH30" s="83"/>
      <c r="CAI30" s="83"/>
      <c r="CAJ30" s="83"/>
      <c r="CAK30" s="83"/>
      <c r="CAL30" s="83"/>
      <c r="CAM30" s="83"/>
      <c r="CAN30" s="83"/>
      <c r="CAO30" s="83"/>
      <c r="CAP30" s="83"/>
      <c r="CAQ30" s="83"/>
      <c r="CAR30" s="83"/>
      <c r="CAS30" s="83"/>
      <c r="CAT30" s="83"/>
      <c r="CAU30" s="83"/>
      <c r="CAV30" s="83"/>
      <c r="CAW30" s="83"/>
      <c r="CAX30" s="83"/>
      <c r="CAY30" s="83"/>
      <c r="CAZ30" s="83"/>
      <c r="CBA30" s="83"/>
      <c r="CBB30" s="83"/>
      <c r="CBC30" s="83"/>
      <c r="CBD30" s="83"/>
      <c r="CBE30" s="83"/>
      <c r="CBF30" s="83"/>
      <c r="CBG30" s="83"/>
      <c r="CBH30" s="83"/>
      <c r="CBI30" s="83"/>
      <c r="CBJ30" s="83"/>
      <c r="CBK30" s="83"/>
      <c r="CBL30" s="83"/>
      <c r="CBM30" s="83"/>
      <c r="CBN30" s="83"/>
      <c r="CBO30" s="83"/>
      <c r="CBP30" s="83"/>
      <c r="CBQ30" s="83"/>
      <c r="CBR30" s="83"/>
      <c r="CBS30" s="83"/>
      <c r="CBT30" s="83"/>
      <c r="CBU30" s="83"/>
      <c r="CBV30" s="83"/>
      <c r="CBW30" s="83"/>
      <c r="CBX30" s="83"/>
      <c r="CBY30" s="83"/>
      <c r="CBZ30" s="83"/>
      <c r="CCA30" s="83"/>
      <c r="CCB30" s="83"/>
      <c r="CCC30" s="83"/>
      <c r="CCD30" s="83"/>
      <c r="CCE30" s="83"/>
      <c r="CCF30" s="83"/>
      <c r="CCG30" s="83"/>
      <c r="CCH30" s="83"/>
      <c r="CCI30" s="83"/>
      <c r="CCJ30" s="83"/>
      <c r="CCK30" s="83"/>
      <c r="CCL30" s="83"/>
      <c r="CCM30" s="83"/>
      <c r="CCN30" s="83"/>
      <c r="CCO30" s="83"/>
      <c r="CCP30" s="83"/>
      <c r="CCQ30" s="83"/>
      <c r="CCR30" s="83"/>
      <c r="CCS30" s="83"/>
      <c r="CCT30" s="83"/>
      <c r="CCU30" s="83"/>
      <c r="CCV30" s="83"/>
      <c r="CCW30" s="83"/>
      <c r="CCX30" s="83"/>
      <c r="CCY30" s="83"/>
      <c r="CCZ30" s="83"/>
      <c r="CDA30" s="83"/>
      <c r="CDB30" s="83"/>
      <c r="CDC30" s="83"/>
      <c r="CDD30" s="83"/>
      <c r="CDE30" s="83"/>
      <c r="CDF30" s="83"/>
      <c r="CDG30" s="83"/>
      <c r="CDH30" s="83"/>
      <c r="CDI30" s="83"/>
      <c r="CDJ30" s="83"/>
      <c r="CDK30" s="83"/>
      <c r="CDL30" s="83"/>
      <c r="CDM30" s="83"/>
      <c r="CDN30" s="83"/>
      <c r="CDO30" s="83"/>
      <c r="CDP30" s="83"/>
      <c r="CDQ30" s="83"/>
      <c r="CDR30" s="83"/>
      <c r="CDS30" s="83"/>
      <c r="CDT30" s="83"/>
      <c r="CDU30" s="83"/>
      <c r="CDV30" s="83"/>
      <c r="CDW30" s="83"/>
      <c r="CDX30" s="83"/>
      <c r="CDY30" s="83"/>
      <c r="CDZ30" s="83"/>
      <c r="CEA30" s="83"/>
      <c r="CEB30" s="83"/>
      <c r="CEC30" s="83"/>
      <c r="CED30" s="83"/>
      <c r="CEE30" s="83"/>
      <c r="CEF30" s="83"/>
      <c r="CEG30" s="83"/>
      <c r="CEH30" s="83"/>
      <c r="CEI30" s="83"/>
      <c r="CEJ30" s="83"/>
      <c r="CEK30" s="83"/>
      <c r="CEL30" s="83"/>
      <c r="CEM30" s="83"/>
      <c r="CEN30" s="83"/>
      <c r="CEO30" s="83"/>
      <c r="CEP30" s="83"/>
      <c r="CEQ30" s="83"/>
      <c r="CER30" s="83"/>
      <c r="CES30" s="83"/>
      <c r="CET30" s="83"/>
      <c r="CEU30" s="83"/>
      <c r="CEV30" s="83"/>
      <c r="CEW30" s="83"/>
      <c r="CEX30" s="83"/>
      <c r="CEY30" s="83"/>
      <c r="CEZ30" s="83"/>
      <c r="CFA30" s="83"/>
      <c r="CFB30" s="83"/>
      <c r="CFC30" s="83"/>
      <c r="CFD30" s="83"/>
      <c r="CFE30" s="83"/>
      <c r="CFF30" s="83"/>
      <c r="CFG30" s="83"/>
      <c r="CFH30" s="83"/>
      <c r="CFI30" s="83"/>
      <c r="CFJ30" s="83"/>
      <c r="CFK30" s="83"/>
      <c r="CFL30" s="83"/>
      <c r="CFM30" s="83"/>
      <c r="CFN30" s="83"/>
      <c r="CFO30" s="83"/>
      <c r="CFP30" s="83"/>
      <c r="CFQ30" s="83"/>
      <c r="CFR30" s="83"/>
      <c r="CFS30" s="83"/>
      <c r="CFT30" s="83"/>
      <c r="CFU30" s="83"/>
      <c r="CFV30" s="83"/>
      <c r="CFW30" s="83"/>
      <c r="CFX30" s="83"/>
      <c r="CFY30" s="83"/>
      <c r="CFZ30" s="83"/>
      <c r="CGA30" s="83"/>
      <c r="CGB30" s="83"/>
      <c r="CGC30" s="83"/>
      <c r="CGD30" s="83"/>
      <c r="CGE30" s="83"/>
      <c r="CGF30" s="83"/>
      <c r="CGG30" s="83"/>
      <c r="CGH30" s="83"/>
      <c r="CGI30" s="83"/>
      <c r="CGJ30" s="83"/>
      <c r="CGK30" s="83"/>
      <c r="CGL30" s="83"/>
      <c r="CGM30" s="83"/>
      <c r="CGN30" s="83"/>
      <c r="CGO30" s="83"/>
      <c r="CGP30" s="83"/>
      <c r="CGQ30" s="83"/>
      <c r="CGR30" s="83"/>
      <c r="CGS30" s="83"/>
      <c r="CGT30" s="83"/>
      <c r="CGU30" s="83"/>
      <c r="CGV30" s="83"/>
      <c r="CGW30" s="83"/>
      <c r="CGX30" s="83"/>
      <c r="CGY30" s="83"/>
      <c r="CGZ30" s="83"/>
      <c r="CHA30" s="83"/>
      <c r="CHB30" s="83"/>
      <c r="CHC30" s="83"/>
      <c r="CHD30" s="83"/>
      <c r="CHE30" s="83"/>
      <c r="CHF30" s="83"/>
      <c r="CHG30" s="83"/>
      <c r="CHH30" s="83"/>
      <c r="CHI30" s="83"/>
      <c r="CHJ30" s="83"/>
      <c r="CHK30" s="83"/>
      <c r="CHL30" s="83"/>
      <c r="CHM30" s="83"/>
      <c r="CHN30" s="83"/>
      <c r="CHO30" s="83"/>
      <c r="CHP30" s="83"/>
      <c r="CHQ30" s="83"/>
      <c r="CHR30" s="83"/>
      <c r="CHS30" s="83"/>
      <c r="CHT30" s="83"/>
      <c r="CHU30" s="83"/>
      <c r="CHV30" s="83"/>
      <c r="CHW30" s="83"/>
      <c r="CHX30" s="83"/>
      <c r="CHY30" s="83"/>
      <c r="CHZ30" s="83"/>
      <c r="CIA30" s="83"/>
      <c r="CIB30" s="83"/>
      <c r="CIC30" s="83"/>
      <c r="CID30" s="83"/>
      <c r="CIE30" s="83"/>
      <c r="CIF30" s="83"/>
      <c r="CIG30" s="83"/>
      <c r="CIH30" s="83"/>
      <c r="CII30" s="83"/>
      <c r="CIJ30" s="83"/>
      <c r="CIK30" s="83"/>
      <c r="CIL30" s="83"/>
      <c r="CIM30" s="83"/>
      <c r="CIN30" s="83"/>
      <c r="CIO30" s="83"/>
      <c r="CIP30" s="83"/>
      <c r="CIQ30" s="83"/>
      <c r="CIR30" s="83"/>
      <c r="CIS30" s="83"/>
      <c r="CIT30" s="83"/>
      <c r="CIU30" s="83"/>
      <c r="CIV30" s="83"/>
      <c r="CIW30" s="83"/>
      <c r="CIX30" s="83"/>
      <c r="CIY30" s="83"/>
      <c r="CIZ30" s="83"/>
      <c r="CJA30" s="83"/>
      <c r="CJB30" s="83"/>
      <c r="CJC30" s="83"/>
      <c r="CJD30" s="83"/>
      <c r="CJE30" s="83"/>
      <c r="CJF30" s="83"/>
      <c r="CJG30" s="83"/>
      <c r="CJH30" s="83"/>
      <c r="CJI30" s="83"/>
      <c r="CJJ30" s="83"/>
      <c r="CJK30" s="83"/>
      <c r="CJL30" s="83"/>
      <c r="CJM30" s="83"/>
      <c r="CJN30" s="83"/>
      <c r="CJO30" s="83"/>
      <c r="CJP30" s="83"/>
      <c r="CJQ30" s="83"/>
      <c r="CJR30" s="83"/>
      <c r="CJS30" s="83"/>
      <c r="CJT30" s="83"/>
      <c r="CJU30" s="83"/>
      <c r="CJV30" s="83"/>
      <c r="CJW30" s="83"/>
      <c r="CJX30" s="83"/>
      <c r="CJY30" s="83"/>
      <c r="CJZ30" s="83"/>
      <c r="CKA30" s="83"/>
      <c r="CKB30" s="83"/>
      <c r="CKC30" s="83"/>
      <c r="CKD30" s="83"/>
      <c r="CKE30" s="83"/>
      <c r="CKF30" s="83"/>
      <c r="CKG30" s="83"/>
      <c r="CKH30" s="83"/>
      <c r="CKI30" s="83"/>
      <c r="CKJ30" s="83"/>
      <c r="CKK30" s="83"/>
      <c r="CKL30" s="83"/>
      <c r="CKM30" s="83"/>
      <c r="CKN30" s="83"/>
      <c r="CKO30" s="83"/>
      <c r="CKP30" s="83"/>
      <c r="CKQ30" s="83"/>
      <c r="CKR30" s="83"/>
      <c r="CKS30" s="83"/>
      <c r="CKT30" s="83"/>
      <c r="CKU30" s="83"/>
      <c r="CKV30" s="83"/>
      <c r="CKW30" s="83"/>
      <c r="CKX30" s="83"/>
      <c r="CKY30" s="83"/>
      <c r="CKZ30" s="83"/>
      <c r="CLA30" s="83"/>
      <c r="CLB30" s="83"/>
      <c r="CLC30" s="83"/>
      <c r="CLD30" s="83"/>
      <c r="CLE30" s="83"/>
      <c r="CLF30" s="83"/>
      <c r="CLG30" s="83"/>
      <c r="CLH30" s="83"/>
      <c r="CLI30" s="83"/>
      <c r="CLJ30" s="83"/>
      <c r="CLK30" s="83"/>
      <c r="CLL30" s="83"/>
      <c r="CLM30" s="83"/>
      <c r="CLN30" s="83"/>
      <c r="CLO30" s="83"/>
      <c r="CLP30" s="83"/>
      <c r="CLQ30" s="83"/>
      <c r="CLR30" s="83"/>
      <c r="CLS30" s="83"/>
      <c r="CLT30" s="83"/>
      <c r="CLU30" s="83"/>
      <c r="CLV30" s="83"/>
      <c r="CLW30" s="83"/>
      <c r="CLX30" s="83"/>
      <c r="CLY30" s="83"/>
      <c r="CLZ30" s="83"/>
      <c r="CMA30" s="83"/>
      <c r="CMB30" s="83"/>
      <c r="CMC30" s="83"/>
      <c r="CMD30" s="83"/>
      <c r="CME30" s="83"/>
      <c r="CMF30" s="83"/>
      <c r="CMG30" s="83"/>
      <c r="CMH30" s="83"/>
      <c r="CMI30" s="83"/>
      <c r="CMJ30" s="83"/>
      <c r="CMK30" s="83"/>
      <c r="CML30" s="83"/>
      <c r="CMM30" s="83"/>
      <c r="CMN30" s="83"/>
      <c r="CMO30" s="83"/>
      <c r="CMP30" s="83"/>
      <c r="CMQ30" s="83"/>
      <c r="CMR30" s="83"/>
      <c r="CMS30" s="83"/>
      <c r="CMT30" s="83"/>
      <c r="CMU30" s="83"/>
      <c r="CMV30" s="83"/>
      <c r="CMW30" s="83"/>
      <c r="CMX30" s="83"/>
      <c r="CMY30" s="83"/>
      <c r="CMZ30" s="83"/>
      <c r="CNA30" s="83"/>
      <c r="CNB30" s="83"/>
      <c r="CNC30" s="83"/>
      <c r="CND30" s="83"/>
      <c r="CNE30" s="83"/>
      <c r="CNF30" s="83"/>
      <c r="CNG30" s="83"/>
      <c r="CNH30" s="83"/>
      <c r="CNI30" s="83"/>
      <c r="CNJ30" s="83"/>
      <c r="CNK30" s="83"/>
      <c r="CNL30" s="83"/>
      <c r="CNM30" s="83"/>
      <c r="CNN30" s="83"/>
      <c r="CNO30" s="83"/>
      <c r="CNP30" s="83"/>
      <c r="CNQ30" s="83"/>
      <c r="CNR30" s="83"/>
      <c r="CNS30" s="83"/>
      <c r="CNT30" s="83"/>
      <c r="CNU30" s="83"/>
      <c r="CNV30" s="83"/>
      <c r="CNW30" s="83"/>
      <c r="CNX30" s="83"/>
      <c r="CNY30" s="83"/>
      <c r="CNZ30" s="83"/>
      <c r="COA30" s="83"/>
      <c r="COB30" s="83"/>
      <c r="COC30" s="83"/>
      <c r="COD30" s="83"/>
      <c r="COE30" s="83"/>
      <c r="COF30" s="83"/>
      <c r="COG30" s="83"/>
      <c r="COH30" s="83"/>
      <c r="COI30" s="83"/>
      <c r="COJ30" s="83"/>
      <c r="COK30" s="83"/>
      <c r="COL30" s="83"/>
      <c r="COM30" s="83"/>
      <c r="CON30" s="83"/>
      <c r="COO30" s="83"/>
      <c r="COP30" s="83"/>
      <c r="COQ30" s="83"/>
      <c r="COR30" s="83"/>
      <c r="COS30" s="83"/>
      <c r="COT30" s="83"/>
      <c r="COU30" s="83"/>
      <c r="COV30" s="83"/>
      <c r="COW30" s="83"/>
      <c r="COX30" s="83"/>
      <c r="COY30" s="83"/>
      <c r="COZ30" s="83"/>
      <c r="CPA30" s="83"/>
      <c r="CPB30" s="83"/>
      <c r="CPC30" s="83"/>
      <c r="CPD30" s="83"/>
      <c r="CPE30" s="83"/>
      <c r="CPF30" s="83"/>
      <c r="CPG30" s="83"/>
      <c r="CPH30" s="83"/>
      <c r="CPI30" s="83"/>
      <c r="CPJ30" s="83"/>
      <c r="CPK30" s="83"/>
      <c r="CPL30" s="83"/>
      <c r="CPM30" s="83"/>
      <c r="CPN30" s="83"/>
      <c r="CPO30" s="83"/>
      <c r="CPP30" s="83"/>
      <c r="CPQ30" s="83"/>
      <c r="CPR30" s="83"/>
      <c r="CPS30" s="83"/>
      <c r="CPT30" s="83"/>
      <c r="CPU30" s="83"/>
      <c r="CPV30" s="83"/>
      <c r="CPW30" s="83"/>
      <c r="CPX30" s="83"/>
      <c r="CPY30" s="83"/>
      <c r="CPZ30" s="83"/>
      <c r="CQA30" s="83"/>
      <c r="CQB30" s="83"/>
      <c r="CQC30" s="83"/>
      <c r="CQD30" s="83"/>
      <c r="CQE30" s="83"/>
      <c r="CQF30" s="83"/>
      <c r="CQG30" s="83"/>
      <c r="CQH30" s="83"/>
      <c r="CQI30" s="83"/>
      <c r="CQJ30" s="83"/>
      <c r="CQK30" s="83"/>
      <c r="CQL30" s="83"/>
      <c r="CQM30" s="83"/>
      <c r="CQN30" s="83"/>
      <c r="CQO30" s="83"/>
      <c r="CQP30" s="83"/>
      <c r="CQQ30" s="83"/>
      <c r="CQR30" s="83"/>
      <c r="CQS30" s="83"/>
      <c r="CQT30" s="83"/>
      <c r="CQU30" s="83"/>
      <c r="CQV30" s="83"/>
      <c r="CQW30" s="83"/>
      <c r="CQX30" s="83"/>
      <c r="CQY30" s="83"/>
      <c r="CQZ30" s="83"/>
      <c r="CRA30" s="83"/>
      <c r="CRB30" s="83"/>
      <c r="CRC30" s="83"/>
      <c r="CRD30" s="83"/>
      <c r="CRE30" s="83"/>
      <c r="CRF30" s="83"/>
      <c r="CRG30" s="83"/>
      <c r="CRH30" s="83"/>
      <c r="CRI30" s="83"/>
      <c r="CRJ30" s="83"/>
      <c r="CRK30" s="83"/>
      <c r="CRL30" s="83"/>
      <c r="CRM30" s="83"/>
      <c r="CRN30" s="83"/>
      <c r="CRO30" s="83"/>
      <c r="CRP30" s="83"/>
      <c r="CRQ30" s="83"/>
      <c r="CRR30" s="83"/>
      <c r="CRS30" s="83"/>
      <c r="CRT30" s="83"/>
      <c r="CRU30" s="83"/>
      <c r="CRV30" s="83"/>
      <c r="CRW30" s="83"/>
      <c r="CRX30" s="83"/>
      <c r="CRY30" s="83"/>
      <c r="CRZ30" s="83"/>
      <c r="CSA30" s="83"/>
      <c r="CSB30" s="83"/>
      <c r="CSC30" s="83"/>
      <c r="CSD30" s="83"/>
      <c r="CSE30" s="83"/>
      <c r="CSF30" s="83"/>
      <c r="CSG30" s="83"/>
      <c r="CSH30" s="83"/>
      <c r="CSI30" s="83"/>
      <c r="CSJ30" s="83"/>
      <c r="CSK30" s="83"/>
      <c r="CSL30" s="83"/>
      <c r="CSM30" s="83"/>
      <c r="CSN30" s="83"/>
      <c r="CSO30" s="83"/>
      <c r="CSP30" s="83"/>
      <c r="CSQ30" s="83"/>
      <c r="CSR30" s="83"/>
      <c r="CSS30" s="83"/>
      <c r="CST30" s="83"/>
      <c r="CSU30" s="83"/>
      <c r="CSV30" s="83"/>
      <c r="CSW30" s="83"/>
      <c r="CSX30" s="83"/>
      <c r="CSY30" s="83"/>
      <c r="CSZ30" s="83"/>
      <c r="CTA30" s="83"/>
      <c r="CTB30" s="83"/>
      <c r="CTC30" s="83"/>
      <c r="CTD30" s="83"/>
      <c r="CTE30" s="83"/>
      <c r="CTF30" s="83"/>
      <c r="CTG30" s="83"/>
      <c r="CTH30" s="83"/>
      <c r="CTI30" s="83"/>
      <c r="CTJ30" s="83"/>
      <c r="CTK30" s="83"/>
      <c r="CTL30" s="83"/>
      <c r="CTM30" s="83"/>
      <c r="CTN30" s="83"/>
      <c r="CTO30" s="83"/>
      <c r="CTP30" s="83"/>
      <c r="CTQ30" s="83"/>
      <c r="CTR30" s="83"/>
      <c r="CTS30" s="83"/>
      <c r="CTT30" s="83"/>
      <c r="CTU30" s="83"/>
      <c r="CTV30" s="83"/>
      <c r="CTW30" s="83"/>
      <c r="CTX30" s="83"/>
      <c r="CTY30" s="83"/>
      <c r="CTZ30" s="83"/>
      <c r="CUA30" s="83"/>
      <c r="CUB30" s="83"/>
      <c r="CUC30" s="83"/>
      <c r="CUD30" s="83"/>
      <c r="CUE30" s="83"/>
      <c r="CUF30" s="83"/>
      <c r="CUG30" s="83"/>
      <c r="CUH30" s="83"/>
      <c r="CUI30" s="83"/>
      <c r="CUJ30" s="83"/>
      <c r="CUK30" s="83"/>
      <c r="CUL30" s="83"/>
      <c r="CUM30" s="83"/>
      <c r="CUN30" s="83"/>
      <c r="CUO30" s="83"/>
      <c r="CUP30" s="83"/>
      <c r="CUQ30" s="83"/>
      <c r="CUR30" s="83"/>
      <c r="CUS30" s="83"/>
      <c r="CUT30" s="83"/>
      <c r="CUU30" s="83"/>
      <c r="CUV30" s="83"/>
      <c r="CUW30" s="83"/>
      <c r="CUX30" s="83"/>
      <c r="CUY30" s="83"/>
      <c r="CUZ30" s="83"/>
      <c r="CVA30" s="83"/>
      <c r="CVB30" s="83"/>
      <c r="CVC30" s="83"/>
      <c r="CVD30" s="83"/>
      <c r="CVE30" s="83"/>
      <c r="CVF30" s="83"/>
      <c r="CVG30" s="83"/>
      <c r="CVH30" s="83"/>
      <c r="CVI30" s="83"/>
      <c r="CVJ30" s="83"/>
      <c r="CVK30" s="83"/>
      <c r="CVL30" s="83"/>
      <c r="CVM30" s="83"/>
      <c r="CVN30" s="83"/>
      <c r="CVO30" s="83"/>
      <c r="CVP30" s="83"/>
      <c r="CVQ30" s="83"/>
      <c r="CVR30" s="83"/>
      <c r="CVS30" s="83"/>
      <c r="CVT30" s="83"/>
      <c r="CVU30" s="83"/>
      <c r="CVV30" s="83"/>
      <c r="CVW30" s="83"/>
      <c r="CVX30" s="83"/>
      <c r="CVY30" s="83"/>
      <c r="CVZ30" s="83"/>
      <c r="CWA30" s="83"/>
      <c r="CWB30" s="83"/>
      <c r="CWC30" s="83"/>
      <c r="CWD30" s="83"/>
      <c r="CWE30" s="83"/>
      <c r="CWF30" s="83"/>
      <c r="CWG30" s="83"/>
      <c r="CWH30" s="83"/>
      <c r="CWI30" s="83"/>
      <c r="CWJ30" s="83"/>
      <c r="CWK30" s="83"/>
      <c r="CWL30" s="83"/>
      <c r="CWM30" s="83"/>
      <c r="CWN30" s="83"/>
      <c r="CWO30" s="83"/>
      <c r="CWP30" s="83"/>
      <c r="CWQ30" s="83"/>
      <c r="CWR30" s="83"/>
      <c r="CWS30" s="83"/>
      <c r="CWT30" s="83"/>
      <c r="CWU30" s="83"/>
      <c r="CWV30" s="83"/>
      <c r="CWW30" s="83"/>
      <c r="CWX30" s="83"/>
      <c r="CWY30" s="83"/>
      <c r="CWZ30" s="83"/>
      <c r="CXA30" s="83"/>
      <c r="CXB30" s="83"/>
      <c r="CXC30" s="83"/>
      <c r="CXD30" s="83"/>
      <c r="CXE30" s="83"/>
      <c r="CXF30" s="83"/>
      <c r="CXG30" s="83"/>
      <c r="CXH30" s="83"/>
      <c r="CXI30" s="83"/>
      <c r="CXJ30" s="83"/>
      <c r="CXK30" s="83"/>
      <c r="CXL30" s="83"/>
      <c r="CXM30" s="83"/>
      <c r="CXN30" s="83"/>
      <c r="CXO30" s="83"/>
      <c r="CXP30" s="83"/>
      <c r="CXQ30" s="83"/>
      <c r="CXR30" s="83"/>
      <c r="CXS30" s="83"/>
      <c r="CXT30" s="83"/>
      <c r="CXU30" s="83"/>
      <c r="CXV30" s="83"/>
      <c r="CXW30" s="83"/>
      <c r="CXX30" s="83"/>
      <c r="CXY30" s="83"/>
      <c r="CXZ30" s="83"/>
      <c r="CYA30" s="83"/>
      <c r="CYB30" s="83"/>
      <c r="CYC30" s="83"/>
      <c r="CYD30" s="83"/>
      <c r="CYE30" s="83"/>
      <c r="CYF30" s="83"/>
      <c r="CYG30" s="83"/>
      <c r="CYH30" s="83"/>
      <c r="CYI30" s="83"/>
      <c r="CYJ30" s="83"/>
      <c r="CYK30" s="83"/>
      <c r="CYL30" s="83"/>
      <c r="CYM30" s="83"/>
      <c r="CYN30" s="83"/>
      <c r="CYO30" s="83"/>
      <c r="CYP30" s="83"/>
      <c r="CYQ30" s="83"/>
      <c r="CYR30" s="83"/>
      <c r="CYS30" s="83"/>
      <c r="CYT30" s="83"/>
      <c r="CYU30" s="83"/>
      <c r="CYV30" s="83"/>
      <c r="CYW30" s="83"/>
      <c r="CYX30" s="83"/>
      <c r="CYY30" s="83"/>
      <c r="CYZ30" s="83"/>
      <c r="CZA30" s="83"/>
      <c r="CZB30" s="83"/>
      <c r="CZC30" s="83"/>
      <c r="CZD30" s="83"/>
      <c r="CZE30" s="83"/>
      <c r="CZF30" s="83"/>
      <c r="CZG30" s="83"/>
      <c r="CZH30" s="83"/>
      <c r="CZI30" s="83"/>
      <c r="CZJ30" s="83"/>
      <c r="CZK30" s="83"/>
      <c r="CZL30" s="83"/>
      <c r="CZM30" s="83"/>
      <c r="CZN30" s="83"/>
      <c r="CZO30" s="83"/>
      <c r="CZP30" s="83"/>
      <c r="CZQ30" s="83"/>
      <c r="CZR30" s="83"/>
      <c r="CZS30" s="83"/>
      <c r="CZT30" s="83"/>
      <c r="CZU30" s="83"/>
      <c r="CZV30" s="83"/>
      <c r="CZW30" s="83"/>
      <c r="CZX30" s="83"/>
      <c r="CZY30" s="83"/>
      <c r="CZZ30" s="83"/>
      <c r="DAA30" s="83"/>
      <c r="DAB30" s="83"/>
      <c r="DAC30" s="83"/>
      <c r="DAD30" s="83"/>
      <c r="DAE30" s="83"/>
      <c r="DAF30" s="83"/>
      <c r="DAG30" s="83"/>
      <c r="DAH30" s="83"/>
      <c r="DAI30" s="83"/>
      <c r="DAJ30" s="83"/>
      <c r="DAK30" s="83"/>
      <c r="DAL30" s="83"/>
      <c r="DAM30" s="83"/>
      <c r="DAN30" s="83"/>
      <c r="DAO30" s="83"/>
      <c r="DAP30" s="83"/>
      <c r="DAQ30" s="83"/>
      <c r="DAR30" s="83"/>
      <c r="DAS30" s="83"/>
      <c r="DAT30" s="83"/>
      <c r="DAU30" s="83"/>
      <c r="DAV30" s="83"/>
      <c r="DAW30" s="83"/>
      <c r="DAX30" s="83"/>
      <c r="DAY30" s="83"/>
      <c r="DAZ30" s="83"/>
      <c r="DBA30" s="83"/>
      <c r="DBB30" s="83"/>
      <c r="DBC30" s="83"/>
      <c r="DBD30" s="83"/>
      <c r="DBE30" s="83"/>
      <c r="DBF30" s="83"/>
      <c r="DBG30" s="83"/>
      <c r="DBH30" s="83"/>
      <c r="DBI30" s="83"/>
      <c r="DBJ30" s="83"/>
      <c r="DBK30" s="83"/>
      <c r="DBL30" s="83"/>
      <c r="DBM30" s="83"/>
      <c r="DBN30" s="83"/>
      <c r="DBO30" s="83"/>
      <c r="DBP30" s="83"/>
      <c r="DBQ30" s="83"/>
      <c r="DBR30" s="83"/>
      <c r="DBS30" s="83"/>
      <c r="DBT30" s="83"/>
      <c r="DBU30" s="83"/>
      <c r="DBV30" s="83"/>
      <c r="DBW30" s="83"/>
      <c r="DBX30" s="83"/>
      <c r="DBY30" s="83"/>
      <c r="DBZ30" s="83"/>
      <c r="DCA30" s="83"/>
      <c r="DCB30" s="83"/>
      <c r="DCC30" s="83"/>
      <c r="DCD30" s="83"/>
      <c r="DCE30" s="83"/>
      <c r="DCF30" s="83"/>
      <c r="DCG30" s="83"/>
      <c r="DCH30" s="83"/>
      <c r="DCI30" s="83"/>
      <c r="DCJ30" s="83"/>
      <c r="DCK30" s="83"/>
      <c r="DCL30" s="83"/>
      <c r="DCM30" s="83"/>
      <c r="DCN30" s="83"/>
      <c r="DCO30" s="83"/>
      <c r="DCP30" s="83"/>
      <c r="DCQ30" s="83"/>
      <c r="DCR30" s="83"/>
      <c r="DCS30" s="83"/>
      <c r="DCT30" s="83"/>
      <c r="DCU30" s="83"/>
      <c r="DCV30" s="83"/>
      <c r="DCW30" s="83"/>
      <c r="DCX30" s="83"/>
      <c r="DCY30" s="83"/>
      <c r="DCZ30" s="83"/>
      <c r="DDA30" s="83"/>
      <c r="DDB30" s="83"/>
      <c r="DDC30" s="83"/>
      <c r="DDD30" s="83"/>
      <c r="DDE30" s="83"/>
      <c r="DDF30" s="83"/>
      <c r="DDG30" s="83"/>
      <c r="DDH30" s="83"/>
      <c r="DDI30" s="83"/>
      <c r="DDJ30" s="83"/>
      <c r="DDK30" s="83"/>
      <c r="DDL30" s="83"/>
      <c r="DDM30" s="83"/>
      <c r="DDN30" s="83"/>
      <c r="DDO30" s="83"/>
      <c r="DDP30" s="83"/>
      <c r="DDQ30" s="83"/>
      <c r="DDR30" s="83"/>
      <c r="DDS30" s="83"/>
      <c r="DDT30" s="83"/>
      <c r="DDU30" s="83"/>
      <c r="DDV30" s="83"/>
      <c r="DDW30" s="83"/>
      <c r="DDX30" s="83"/>
      <c r="DDY30" s="83"/>
      <c r="DDZ30" s="83"/>
      <c r="DEA30" s="83"/>
      <c r="DEB30" s="83"/>
      <c r="DEC30" s="83"/>
      <c r="DED30" s="83"/>
      <c r="DEE30" s="83"/>
      <c r="DEF30" s="83"/>
      <c r="DEG30" s="83"/>
      <c r="DEH30" s="83"/>
      <c r="DEI30" s="83"/>
      <c r="DEJ30" s="83"/>
      <c r="DEK30" s="83"/>
      <c r="DEL30" s="83"/>
      <c r="DEM30" s="83"/>
      <c r="DEN30" s="83"/>
      <c r="DEO30" s="83"/>
      <c r="DEP30" s="83"/>
      <c r="DEQ30" s="83"/>
      <c r="DER30" s="83"/>
      <c r="DES30" s="83"/>
      <c r="DET30" s="83"/>
      <c r="DEU30" s="83"/>
      <c r="DEV30" s="83"/>
      <c r="DEW30" s="83"/>
      <c r="DEX30" s="83"/>
      <c r="DEY30" s="83"/>
      <c r="DEZ30" s="83"/>
      <c r="DFA30" s="83"/>
      <c r="DFB30" s="83"/>
      <c r="DFC30" s="83"/>
      <c r="DFD30" s="83"/>
      <c r="DFE30" s="83"/>
      <c r="DFF30" s="83"/>
      <c r="DFG30" s="83"/>
      <c r="DFH30" s="83"/>
      <c r="DFI30" s="83"/>
      <c r="DFJ30" s="83"/>
      <c r="DFK30" s="83"/>
      <c r="DFL30" s="83"/>
      <c r="DFM30" s="83"/>
      <c r="DFN30" s="83"/>
      <c r="DFO30" s="83"/>
      <c r="DFP30" s="83"/>
      <c r="DFQ30" s="83"/>
      <c r="DFR30" s="83"/>
      <c r="DFS30" s="83"/>
      <c r="DFT30" s="83"/>
      <c r="DFU30" s="83"/>
      <c r="DFV30" s="83"/>
      <c r="DFW30" s="83"/>
      <c r="DFX30" s="83"/>
      <c r="DFY30" s="83"/>
      <c r="DFZ30" s="83"/>
      <c r="DGA30" s="83"/>
      <c r="DGB30" s="83"/>
      <c r="DGC30" s="83"/>
      <c r="DGD30" s="83"/>
      <c r="DGE30" s="83"/>
      <c r="DGF30" s="83"/>
      <c r="DGG30" s="83"/>
      <c r="DGH30" s="83"/>
      <c r="DGI30" s="83"/>
      <c r="DGJ30" s="83"/>
      <c r="DGK30" s="83"/>
      <c r="DGL30" s="83"/>
      <c r="DGM30" s="83"/>
      <c r="DGN30" s="83"/>
      <c r="DGO30" s="83"/>
      <c r="DGP30" s="83"/>
      <c r="DGQ30" s="83"/>
      <c r="DGR30" s="83"/>
      <c r="DGS30" s="83"/>
      <c r="DGT30" s="83"/>
      <c r="DGU30" s="83"/>
      <c r="DGV30" s="83"/>
      <c r="DGW30" s="83"/>
      <c r="DGX30" s="83"/>
      <c r="DGY30" s="83"/>
      <c r="DGZ30" s="83"/>
      <c r="DHA30" s="83"/>
      <c r="DHB30" s="83"/>
      <c r="DHC30" s="83"/>
      <c r="DHD30" s="83"/>
      <c r="DHE30" s="83"/>
      <c r="DHF30" s="83"/>
      <c r="DHG30" s="83"/>
      <c r="DHH30" s="83"/>
      <c r="DHI30" s="83"/>
      <c r="DHJ30" s="83"/>
      <c r="DHK30" s="83"/>
      <c r="DHL30" s="83"/>
      <c r="DHM30" s="83"/>
      <c r="DHN30" s="83"/>
      <c r="DHO30" s="83"/>
      <c r="DHP30" s="83"/>
      <c r="DHQ30" s="83"/>
      <c r="DHR30" s="83"/>
      <c r="DHS30" s="83"/>
      <c r="DHT30" s="83"/>
      <c r="DHU30" s="83"/>
      <c r="DHV30" s="83"/>
      <c r="DHW30" s="83"/>
      <c r="DHX30" s="83"/>
      <c r="DHY30" s="83"/>
      <c r="DHZ30" s="83"/>
      <c r="DIA30" s="83"/>
      <c r="DIB30" s="83"/>
      <c r="DIC30" s="83"/>
      <c r="DID30" s="83"/>
      <c r="DIE30" s="83"/>
      <c r="DIF30" s="83"/>
      <c r="DIG30" s="83"/>
      <c r="DIH30" s="83"/>
      <c r="DII30" s="83"/>
      <c r="DIJ30" s="83"/>
      <c r="DIK30" s="83"/>
      <c r="DIL30" s="83"/>
      <c r="DIM30" s="83"/>
      <c r="DIN30" s="83"/>
      <c r="DIO30" s="83"/>
      <c r="DIP30" s="83"/>
      <c r="DIQ30" s="83"/>
      <c r="DIR30" s="83"/>
      <c r="DIS30" s="83"/>
      <c r="DIT30" s="83"/>
      <c r="DIU30" s="83"/>
      <c r="DIV30" s="83"/>
      <c r="DIW30" s="83"/>
      <c r="DIX30" s="83"/>
      <c r="DIY30" s="83"/>
      <c r="DIZ30" s="83"/>
      <c r="DJA30" s="83"/>
      <c r="DJB30" s="83"/>
      <c r="DJC30" s="83"/>
      <c r="DJD30" s="83"/>
      <c r="DJE30" s="83"/>
      <c r="DJF30" s="83"/>
      <c r="DJG30" s="83"/>
      <c r="DJH30" s="83"/>
      <c r="DJI30" s="83"/>
      <c r="DJJ30" s="83"/>
      <c r="DJK30" s="83"/>
      <c r="DJL30" s="83"/>
      <c r="DJM30" s="83"/>
      <c r="DJN30" s="83"/>
      <c r="DJO30" s="83"/>
      <c r="DJP30" s="83"/>
      <c r="DJQ30" s="83"/>
      <c r="DJR30" s="83"/>
      <c r="DJS30" s="83"/>
      <c r="DJT30" s="83"/>
      <c r="DJU30" s="83"/>
      <c r="DJV30" s="83"/>
      <c r="DJW30" s="83"/>
      <c r="DJX30" s="83"/>
      <c r="DJY30" s="83"/>
      <c r="DJZ30" s="83"/>
      <c r="DKA30" s="83"/>
      <c r="DKB30" s="83"/>
      <c r="DKC30" s="83"/>
      <c r="DKD30" s="83"/>
      <c r="DKE30" s="83"/>
      <c r="DKF30" s="83"/>
      <c r="DKG30" s="83"/>
      <c r="DKH30" s="83"/>
      <c r="DKI30" s="83"/>
      <c r="DKJ30" s="83"/>
      <c r="DKK30" s="83"/>
      <c r="DKL30" s="83"/>
      <c r="DKM30" s="83"/>
      <c r="DKN30" s="83"/>
      <c r="DKO30" s="83"/>
      <c r="DKP30" s="83"/>
      <c r="DKQ30" s="83"/>
      <c r="DKR30" s="83"/>
      <c r="DKS30" s="83"/>
      <c r="DKT30" s="83"/>
      <c r="DKU30" s="83"/>
      <c r="DKV30" s="83"/>
      <c r="DKW30" s="83"/>
      <c r="DKX30" s="83"/>
      <c r="DKY30" s="83"/>
      <c r="DKZ30" s="83"/>
      <c r="DLA30" s="83"/>
      <c r="DLB30" s="83"/>
      <c r="DLC30" s="83"/>
      <c r="DLD30" s="83"/>
      <c r="DLE30" s="83"/>
      <c r="DLF30" s="83"/>
      <c r="DLG30" s="83"/>
      <c r="DLH30" s="83"/>
      <c r="DLI30" s="83"/>
      <c r="DLJ30" s="83"/>
      <c r="DLK30" s="83"/>
      <c r="DLL30" s="83"/>
      <c r="DLM30" s="83"/>
      <c r="DLN30" s="83"/>
      <c r="DLO30" s="83"/>
      <c r="DLP30" s="83"/>
      <c r="DLQ30" s="83"/>
      <c r="DLR30" s="83"/>
      <c r="DLS30" s="83"/>
      <c r="DLT30" s="83"/>
      <c r="DLU30" s="83"/>
      <c r="DLV30" s="83"/>
      <c r="DLW30" s="83"/>
      <c r="DLX30" s="83"/>
      <c r="DLY30" s="83"/>
      <c r="DLZ30" s="83"/>
      <c r="DMA30" s="83"/>
      <c r="DMB30" s="83"/>
      <c r="DMC30" s="83"/>
      <c r="DMD30" s="83"/>
      <c r="DME30" s="83"/>
      <c r="DMF30" s="83"/>
      <c r="DMG30" s="83"/>
      <c r="DMH30" s="83"/>
      <c r="DMI30" s="83"/>
      <c r="DMJ30" s="83"/>
      <c r="DMK30" s="83"/>
      <c r="DML30" s="83"/>
      <c r="DMM30" s="83"/>
      <c r="DMN30" s="83"/>
      <c r="DMO30" s="83"/>
      <c r="DMP30" s="83"/>
      <c r="DMQ30" s="83"/>
      <c r="DMR30" s="83"/>
      <c r="DMS30" s="83"/>
      <c r="DMT30" s="83"/>
      <c r="DMU30" s="83"/>
      <c r="DMV30" s="83"/>
      <c r="DMW30" s="83"/>
      <c r="DMX30" s="83"/>
      <c r="DMY30" s="83"/>
      <c r="DMZ30" s="83"/>
      <c r="DNA30" s="83"/>
      <c r="DNB30" s="83"/>
      <c r="DNC30" s="83"/>
      <c r="DND30" s="83"/>
      <c r="DNE30" s="83"/>
      <c r="DNF30" s="83"/>
      <c r="DNG30" s="83"/>
      <c r="DNH30" s="83"/>
      <c r="DNI30" s="83"/>
      <c r="DNJ30" s="83"/>
      <c r="DNK30" s="83"/>
      <c r="DNL30" s="83"/>
      <c r="DNM30" s="83"/>
      <c r="DNN30" s="83"/>
      <c r="DNO30" s="83"/>
      <c r="DNP30" s="83"/>
      <c r="DNQ30" s="83"/>
      <c r="DNR30" s="83"/>
      <c r="DNS30" s="83"/>
      <c r="DNT30" s="83"/>
      <c r="DNU30" s="83"/>
      <c r="DNV30" s="83"/>
      <c r="DNW30" s="83"/>
      <c r="DNX30" s="83"/>
      <c r="DNY30" s="83"/>
      <c r="DNZ30" s="83"/>
      <c r="DOA30" s="83"/>
      <c r="DOB30" s="83"/>
      <c r="DOC30" s="83"/>
      <c r="DOD30" s="83"/>
      <c r="DOE30" s="83"/>
      <c r="DOF30" s="83"/>
      <c r="DOG30" s="83"/>
      <c r="DOH30" s="83"/>
      <c r="DOI30" s="83"/>
      <c r="DOJ30" s="83"/>
      <c r="DOK30" s="83"/>
      <c r="DOL30" s="83"/>
      <c r="DOM30" s="83"/>
      <c r="DON30" s="83"/>
      <c r="DOO30" s="83"/>
      <c r="DOP30" s="83"/>
      <c r="DOQ30" s="83"/>
      <c r="DOR30" s="83"/>
      <c r="DOS30" s="83"/>
      <c r="DOT30" s="83"/>
      <c r="DOU30" s="83"/>
      <c r="DOV30" s="83"/>
      <c r="DOW30" s="83"/>
      <c r="DOX30" s="83"/>
      <c r="DOY30" s="83"/>
      <c r="DOZ30" s="83"/>
      <c r="DPA30" s="83"/>
      <c r="DPB30" s="83"/>
      <c r="DPC30" s="83"/>
      <c r="DPD30" s="83"/>
      <c r="DPE30" s="83"/>
      <c r="DPF30" s="83"/>
      <c r="DPG30" s="83"/>
      <c r="DPH30" s="83"/>
      <c r="DPI30" s="83"/>
      <c r="DPJ30" s="83"/>
      <c r="DPK30" s="83"/>
      <c r="DPL30" s="83"/>
      <c r="DPM30" s="83"/>
      <c r="DPN30" s="83"/>
      <c r="DPO30" s="83"/>
      <c r="DPP30" s="83"/>
      <c r="DPQ30" s="83"/>
      <c r="DPR30" s="83"/>
      <c r="DPS30" s="83"/>
      <c r="DPT30" s="83"/>
      <c r="DPU30" s="83"/>
      <c r="DPV30" s="83"/>
      <c r="DPW30" s="83"/>
      <c r="DPX30" s="83"/>
      <c r="DPY30" s="83"/>
      <c r="DPZ30" s="83"/>
      <c r="DQA30" s="83"/>
      <c r="DQB30" s="83"/>
      <c r="DQC30" s="83"/>
      <c r="DQD30" s="83"/>
      <c r="DQE30" s="83"/>
      <c r="DQF30" s="83"/>
      <c r="DQG30" s="83"/>
      <c r="DQH30" s="83"/>
      <c r="DQI30" s="83"/>
      <c r="DQJ30" s="83"/>
      <c r="DQK30" s="83"/>
      <c r="DQL30" s="83"/>
      <c r="DQM30" s="83"/>
      <c r="DQN30" s="83"/>
      <c r="DQO30" s="83"/>
      <c r="DQP30" s="83"/>
      <c r="DQQ30" s="83"/>
      <c r="DQR30" s="83"/>
      <c r="DQS30" s="83"/>
      <c r="DQT30" s="83"/>
      <c r="DQU30" s="83"/>
      <c r="DQV30" s="83"/>
      <c r="DQW30" s="83"/>
      <c r="DQX30" s="83"/>
      <c r="DQY30" s="83"/>
      <c r="DQZ30" s="83"/>
      <c r="DRA30" s="83"/>
      <c r="DRB30" s="83"/>
      <c r="DRC30" s="83"/>
      <c r="DRD30" s="83"/>
      <c r="DRE30" s="83"/>
      <c r="DRF30" s="83"/>
      <c r="DRG30" s="83"/>
      <c r="DRH30" s="83"/>
      <c r="DRI30" s="83"/>
      <c r="DRJ30" s="83"/>
      <c r="DRK30" s="83"/>
      <c r="DRL30" s="83"/>
      <c r="DRM30" s="83"/>
      <c r="DRN30" s="83"/>
      <c r="DRO30" s="83"/>
      <c r="DRP30" s="83"/>
      <c r="DRQ30" s="83"/>
      <c r="DRR30" s="83"/>
      <c r="DRS30" s="83"/>
      <c r="DRT30" s="83"/>
      <c r="DRU30" s="83"/>
      <c r="DRV30" s="83"/>
      <c r="DRW30" s="83"/>
      <c r="DRX30" s="83"/>
      <c r="DRY30" s="83"/>
      <c r="DRZ30" s="83"/>
      <c r="DSA30" s="83"/>
      <c r="DSB30" s="83"/>
      <c r="DSC30" s="83"/>
      <c r="DSD30" s="83"/>
      <c r="DSE30" s="83"/>
      <c r="DSF30" s="83"/>
      <c r="DSG30" s="83"/>
      <c r="DSH30" s="83"/>
      <c r="DSI30" s="83"/>
      <c r="DSJ30" s="83"/>
      <c r="DSK30" s="83"/>
      <c r="DSL30" s="83"/>
      <c r="DSM30" s="83"/>
      <c r="DSN30" s="83"/>
      <c r="DSO30" s="83"/>
      <c r="DSP30" s="83"/>
      <c r="DSQ30" s="83"/>
      <c r="DSR30" s="83"/>
      <c r="DSS30" s="83"/>
      <c r="DST30" s="83"/>
      <c r="DSU30" s="83"/>
      <c r="DSV30" s="83"/>
      <c r="DSW30" s="83"/>
      <c r="DSX30" s="83"/>
      <c r="DSY30" s="83"/>
      <c r="DSZ30" s="83"/>
      <c r="DTA30" s="83"/>
      <c r="DTB30" s="83"/>
      <c r="DTC30" s="83"/>
      <c r="DTD30" s="83"/>
      <c r="DTE30" s="83"/>
      <c r="DTF30" s="83"/>
      <c r="DTG30" s="83"/>
      <c r="DTH30" s="83"/>
      <c r="DTI30" s="83"/>
      <c r="DTJ30" s="83"/>
      <c r="DTK30" s="83"/>
      <c r="DTL30" s="83"/>
      <c r="DTM30" s="83"/>
      <c r="DTN30" s="83"/>
      <c r="DTO30" s="83"/>
      <c r="DTP30" s="83"/>
      <c r="DTQ30" s="83"/>
      <c r="DTR30" s="83"/>
      <c r="DTS30" s="83"/>
      <c r="DTT30" s="83"/>
      <c r="DTU30" s="83"/>
      <c r="DTV30" s="83"/>
      <c r="DTW30" s="83"/>
      <c r="DTX30" s="83"/>
      <c r="DTY30" s="83"/>
      <c r="DTZ30" s="83"/>
      <c r="DUA30" s="83"/>
      <c r="DUB30" s="83"/>
      <c r="DUC30" s="83"/>
      <c r="DUD30" s="83"/>
      <c r="DUE30" s="83"/>
      <c r="DUF30" s="83"/>
      <c r="DUG30" s="83"/>
      <c r="DUH30" s="83"/>
      <c r="DUI30" s="83"/>
      <c r="DUJ30" s="83"/>
      <c r="DUK30" s="83"/>
      <c r="DUL30" s="83"/>
      <c r="DUM30" s="83"/>
      <c r="DUN30" s="83"/>
      <c r="DUO30" s="83"/>
      <c r="DUP30" s="83"/>
      <c r="DUQ30" s="83"/>
      <c r="DUR30" s="83"/>
      <c r="DUS30" s="83"/>
      <c r="DUT30" s="83"/>
      <c r="DUU30" s="83"/>
      <c r="DUV30" s="83"/>
      <c r="DUW30" s="83"/>
      <c r="DUX30" s="83"/>
      <c r="DUY30" s="83"/>
      <c r="DUZ30" s="83"/>
      <c r="DVA30" s="83"/>
      <c r="DVB30" s="83"/>
      <c r="DVC30" s="83"/>
      <c r="DVD30" s="83"/>
      <c r="DVE30" s="83"/>
      <c r="DVF30" s="83"/>
      <c r="DVG30" s="83"/>
      <c r="DVH30" s="83"/>
      <c r="DVI30" s="83"/>
      <c r="DVJ30" s="83"/>
      <c r="DVK30" s="83"/>
      <c r="DVL30" s="83"/>
      <c r="DVM30" s="83"/>
      <c r="DVN30" s="83"/>
      <c r="DVO30" s="83"/>
      <c r="DVP30" s="83"/>
      <c r="DVQ30" s="83"/>
      <c r="DVR30" s="83"/>
      <c r="DVS30" s="83"/>
      <c r="DVT30" s="83"/>
      <c r="DVU30" s="83"/>
      <c r="DVV30" s="83"/>
      <c r="DVW30" s="83"/>
      <c r="DVX30" s="83"/>
      <c r="DVY30" s="83"/>
      <c r="DVZ30" s="83"/>
      <c r="DWA30" s="83"/>
      <c r="DWB30" s="83"/>
      <c r="DWC30" s="83"/>
      <c r="DWD30" s="83"/>
      <c r="DWE30" s="83"/>
      <c r="DWF30" s="83"/>
      <c r="DWG30" s="83"/>
      <c r="DWH30" s="83"/>
      <c r="DWI30" s="83"/>
      <c r="DWJ30" s="83"/>
      <c r="DWK30" s="83"/>
      <c r="DWL30" s="83"/>
      <c r="DWM30" s="83"/>
      <c r="DWN30" s="83"/>
      <c r="DWO30" s="83"/>
      <c r="DWP30" s="83"/>
      <c r="DWQ30" s="83"/>
      <c r="DWR30" s="83"/>
      <c r="DWS30" s="83"/>
      <c r="DWT30" s="83"/>
      <c r="DWU30" s="83"/>
      <c r="DWV30" s="83"/>
      <c r="DWW30" s="83"/>
      <c r="DWX30" s="83"/>
      <c r="DWY30" s="83"/>
      <c r="DWZ30" s="83"/>
      <c r="DXA30" s="83"/>
      <c r="DXB30" s="83"/>
      <c r="DXC30" s="83"/>
      <c r="DXD30" s="83"/>
      <c r="DXE30" s="83"/>
      <c r="DXF30" s="83"/>
      <c r="DXG30" s="83"/>
      <c r="DXH30" s="83"/>
      <c r="DXI30" s="83"/>
      <c r="DXJ30" s="83"/>
      <c r="DXK30" s="83"/>
      <c r="DXL30" s="83"/>
      <c r="DXM30" s="83"/>
      <c r="DXN30" s="83"/>
      <c r="DXO30" s="83"/>
      <c r="DXP30" s="83"/>
      <c r="DXQ30" s="83"/>
      <c r="DXR30" s="83"/>
      <c r="DXS30" s="83"/>
      <c r="DXT30" s="83"/>
      <c r="DXU30" s="83"/>
      <c r="DXV30" s="83"/>
      <c r="DXW30" s="83"/>
      <c r="DXX30" s="83"/>
      <c r="DXY30" s="83"/>
      <c r="DXZ30" s="83"/>
      <c r="DYA30" s="83"/>
      <c r="DYB30" s="83"/>
      <c r="DYC30" s="83"/>
      <c r="DYD30" s="83"/>
      <c r="DYE30" s="83"/>
      <c r="DYF30" s="83"/>
      <c r="DYG30" s="83"/>
      <c r="DYH30" s="83"/>
      <c r="DYI30" s="83"/>
      <c r="DYJ30" s="83"/>
      <c r="DYK30" s="83"/>
      <c r="DYL30" s="83"/>
      <c r="DYM30" s="83"/>
      <c r="DYN30" s="83"/>
      <c r="DYO30" s="83"/>
      <c r="DYP30" s="83"/>
      <c r="DYQ30" s="83"/>
      <c r="DYR30" s="83"/>
      <c r="DYS30" s="83"/>
      <c r="DYT30" s="83"/>
      <c r="DYU30" s="83"/>
      <c r="DYV30" s="83"/>
      <c r="DYW30" s="83"/>
      <c r="DYX30" s="83"/>
      <c r="DYY30" s="83"/>
      <c r="DYZ30" s="83"/>
      <c r="DZA30" s="83"/>
      <c r="DZB30" s="83"/>
      <c r="DZC30" s="83"/>
      <c r="DZD30" s="83"/>
      <c r="DZE30" s="83"/>
      <c r="DZF30" s="83"/>
      <c r="DZG30" s="83"/>
      <c r="DZH30" s="83"/>
      <c r="DZI30" s="83"/>
      <c r="DZJ30" s="83"/>
      <c r="DZK30" s="83"/>
      <c r="DZL30" s="83"/>
      <c r="DZM30" s="83"/>
      <c r="DZN30" s="83"/>
      <c r="DZO30" s="83"/>
      <c r="DZP30" s="83"/>
      <c r="DZQ30" s="83"/>
      <c r="DZR30" s="83"/>
      <c r="DZS30" s="83"/>
      <c r="DZT30" s="83"/>
      <c r="DZU30" s="83"/>
      <c r="DZV30" s="83"/>
      <c r="DZW30" s="83"/>
      <c r="DZX30" s="83"/>
      <c r="DZY30" s="83"/>
      <c r="DZZ30" s="83"/>
      <c r="EAA30" s="83"/>
      <c r="EAB30" s="83"/>
      <c r="EAC30" s="83"/>
      <c r="EAD30" s="83"/>
      <c r="EAE30" s="83"/>
      <c r="EAF30" s="83"/>
      <c r="EAG30" s="83"/>
      <c r="EAH30" s="83"/>
      <c r="EAI30" s="83"/>
      <c r="EAJ30" s="83"/>
      <c r="EAK30" s="83"/>
      <c r="EAL30" s="83"/>
      <c r="EAM30" s="83"/>
      <c r="EAN30" s="83"/>
      <c r="EAO30" s="83"/>
      <c r="EAP30" s="83"/>
      <c r="EAQ30" s="83"/>
      <c r="EAR30" s="83"/>
      <c r="EAS30" s="83"/>
      <c r="EAT30" s="83"/>
      <c r="EAU30" s="83"/>
      <c r="EAV30" s="83"/>
      <c r="EAW30" s="83"/>
      <c r="EAX30" s="83"/>
      <c r="EAY30" s="83"/>
      <c r="EAZ30" s="83"/>
      <c r="EBA30" s="83"/>
      <c r="EBB30" s="83"/>
      <c r="EBC30" s="83"/>
      <c r="EBD30" s="83"/>
      <c r="EBE30" s="83"/>
      <c r="EBF30" s="83"/>
      <c r="EBG30" s="83"/>
      <c r="EBH30" s="83"/>
      <c r="EBI30" s="83"/>
      <c r="EBJ30" s="83"/>
      <c r="EBK30" s="83"/>
      <c r="EBL30" s="83"/>
      <c r="EBM30" s="83"/>
      <c r="EBN30" s="83"/>
      <c r="EBO30" s="83"/>
      <c r="EBP30" s="83"/>
      <c r="EBQ30" s="83"/>
      <c r="EBR30" s="83"/>
      <c r="EBS30" s="83"/>
      <c r="EBT30" s="83"/>
      <c r="EBU30" s="83"/>
      <c r="EBV30" s="83"/>
      <c r="EBW30" s="83"/>
      <c r="EBX30" s="83"/>
      <c r="EBY30" s="83"/>
      <c r="EBZ30" s="83"/>
      <c r="ECA30" s="83"/>
      <c r="ECB30" s="83"/>
      <c r="ECC30" s="83"/>
      <c r="ECD30" s="83"/>
      <c r="ECE30" s="83"/>
      <c r="ECF30" s="83"/>
      <c r="ECG30" s="83"/>
      <c r="ECH30" s="83"/>
      <c r="ECI30" s="83"/>
      <c r="ECJ30" s="83"/>
      <c r="ECK30" s="83"/>
      <c r="ECL30" s="83"/>
      <c r="ECM30" s="83"/>
      <c r="ECN30" s="83"/>
      <c r="ECO30" s="83"/>
      <c r="ECP30" s="83"/>
      <c r="ECQ30" s="83"/>
      <c r="ECR30" s="83"/>
      <c r="ECS30" s="83"/>
      <c r="ECT30" s="83"/>
      <c r="ECU30" s="83"/>
      <c r="ECV30" s="83"/>
      <c r="ECW30" s="83"/>
      <c r="ECX30" s="83"/>
      <c r="ECY30" s="83"/>
      <c r="ECZ30" s="83"/>
      <c r="EDA30" s="83"/>
      <c r="EDB30" s="83"/>
      <c r="EDC30" s="83"/>
      <c r="EDD30" s="83"/>
      <c r="EDE30" s="83"/>
      <c r="EDF30" s="83"/>
      <c r="EDG30" s="83"/>
      <c r="EDH30" s="83"/>
      <c r="EDI30" s="83"/>
      <c r="EDJ30" s="83"/>
      <c r="EDK30" s="83"/>
      <c r="EDL30" s="83"/>
      <c r="EDM30" s="83"/>
      <c r="EDN30" s="83"/>
      <c r="EDO30" s="83"/>
      <c r="EDP30" s="83"/>
      <c r="EDQ30" s="83"/>
      <c r="EDR30" s="83"/>
      <c r="EDS30" s="83"/>
      <c r="EDT30" s="83"/>
      <c r="EDU30" s="83"/>
      <c r="EDV30" s="83"/>
      <c r="EDW30" s="83"/>
      <c r="EDX30" s="83"/>
      <c r="EDY30" s="83"/>
      <c r="EDZ30" s="83"/>
      <c r="EEA30" s="83"/>
      <c r="EEB30" s="83"/>
      <c r="EEC30" s="83"/>
      <c r="EED30" s="83"/>
      <c r="EEE30" s="83"/>
      <c r="EEF30" s="83"/>
      <c r="EEG30" s="83"/>
      <c r="EEH30" s="83"/>
      <c r="EEI30" s="83"/>
      <c r="EEJ30" s="83"/>
      <c r="EEK30" s="83"/>
      <c r="EEL30" s="83"/>
      <c r="EEM30" s="83"/>
      <c r="EEN30" s="83"/>
      <c r="EEO30" s="83"/>
      <c r="EEP30" s="83"/>
      <c r="EEQ30" s="83"/>
      <c r="EER30" s="83"/>
      <c r="EES30" s="83"/>
      <c r="EET30" s="83"/>
      <c r="EEU30" s="83"/>
      <c r="EEV30" s="83"/>
      <c r="EEW30" s="83"/>
      <c r="EEX30" s="83"/>
      <c r="EEY30" s="83"/>
      <c r="EEZ30" s="83"/>
      <c r="EFA30" s="83"/>
      <c r="EFB30" s="83"/>
      <c r="EFC30" s="83"/>
      <c r="EFD30" s="83"/>
      <c r="EFE30" s="83"/>
      <c r="EFF30" s="83"/>
      <c r="EFG30" s="83"/>
      <c r="EFH30" s="83"/>
      <c r="EFI30" s="83"/>
      <c r="EFJ30" s="83"/>
      <c r="EFK30" s="83"/>
      <c r="EFL30" s="83"/>
      <c r="EFM30" s="83"/>
      <c r="EFN30" s="83"/>
      <c r="EFO30" s="83"/>
      <c r="EFP30" s="83"/>
      <c r="EFQ30" s="83"/>
      <c r="EFR30" s="83"/>
      <c r="EFS30" s="83"/>
      <c r="EFT30" s="83"/>
      <c r="EFU30" s="83"/>
      <c r="EFV30" s="83"/>
      <c r="EFW30" s="83"/>
      <c r="EFX30" s="83"/>
      <c r="EFY30" s="83"/>
      <c r="EFZ30" s="83"/>
      <c r="EGA30" s="83"/>
      <c r="EGB30" s="83"/>
      <c r="EGC30" s="83"/>
      <c r="EGD30" s="83"/>
      <c r="EGE30" s="83"/>
      <c r="EGF30" s="83"/>
      <c r="EGG30" s="83"/>
      <c r="EGH30" s="83"/>
      <c r="EGI30" s="83"/>
      <c r="EGJ30" s="83"/>
      <c r="EGK30" s="83"/>
      <c r="EGL30" s="83"/>
      <c r="EGM30" s="83"/>
      <c r="EGN30" s="83"/>
      <c r="EGO30" s="83"/>
      <c r="EGP30" s="83"/>
      <c r="EGQ30" s="83"/>
      <c r="EGR30" s="83"/>
      <c r="EGS30" s="83"/>
      <c r="EGT30" s="83"/>
      <c r="EGU30" s="83"/>
      <c r="EGV30" s="83"/>
      <c r="EGW30" s="83"/>
      <c r="EGX30" s="83"/>
      <c r="EGY30" s="83"/>
      <c r="EGZ30" s="83"/>
      <c r="EHA30" s="83"/>
      <c r="EHB30" s="83"/>
      <c r="EHC30" s="83"/>
      <c r="EHD30" s="83"/>
      <c r="EHE30" s="83"/>
      <c r="EHF30" s="83"/>
      <c r="EHG30" s="83"/>
      <c r="EHH30" s="83"/>
      <c r="EHI30" s="83"/>
      <c r="EHJ30" s="83"/>
      <c r="EHK30" s="83"/>
      <c r="EHL30" s="83"/>
      <c r="EHM30" s="83"/>
      <c r="EHN30" s="83"/>
      <c r="EHO30" s="83"/>
      <c r="EHP30" s="83"/>
      <c r="EHQ30" s="83"/>
      <c r="EHR30" s="83"/>
      <c r="EHS30" s="83"/>
      <c r="EHT30" s="83"/>
      <c r="EHU30" s="83"/>
      <c r="EHV30" s="83"/>
      <c r="EHW30" s="83"/>
      <c r="EHX30" s="83"/>
      <c r="EHY30" s="83"/>
      <c r="EHZ30" s="83"/>
      <c r="EIA30" s="83"/>
      <c r="EIB30" s="83"/>
      <c r="EIC30" s="83"/>
      <c r="EID30" s="83"/>
      <c r="EIE30" s="83"/>
      <c r="EIF30" s="83"/>
      <c r="EIG30" s="83"/>
      <c r="EIH30" s="83"/>
      <c r="EII30" s="83"/>
      <c r="EIJ30" s="83"/>
      <c r="EIK30" s="83"/>
      <c r="EIL30" s="83"/>
      <c r="EIM30" s="83"/>
      <c r="EIN30" s="83"/>
      <c r="EIO30" s="83"/>
      <c r="EIP30" s="83"/>
      <c r="EIQ30" s="83"/>
      <c r="EIR30" s="83"/>
      <c r="EIS30" s="83"/>
      <c r="EIT30" s="83"/>
      <c r="EIU30" s="83"/>
      <c r="EIV30" s="83"/>
      <c r="EIW30" s="83"/>
      <c r="EIX30" s="83"/>
      <c r="EIY30" s="83"/>
      <c r="EIZ30" s="83"/>
      <c r="EJA30" s="83"/>
      <c r="EJB30" s="83"/>
      <c r="EJC30" s="83"/>
      <c r="EJD30" s="83"/>
      <c r="EJE30" s="83"/>
      <c r="EJF30" s="83"/>
      <c r="EJG30" s="83"/>
      <c r="EJH30" s="83"/>
      <c r="EJI30" s="83"/>
      <c r="EJJ30" s="83"/>
      <c r="EJK30" s="83"/>
      <c r="EJL30" s="83"/>
      <c r="EJM30" s="83"/>
      <c r="EJN30" s="83"/>
      <c r="EJO30" s="83"/>
      <c r="EJP30" s="83"/>
      <c r="EJQ30" s="83"/>
      <c r="EJR30" s="83"/>
      <c r="EJS30" s="83"/>
      <c r="EJT30" s="83"/>
      <c r="EJU30" s="83"/>
      <c r="EJV30" s="83"/>
      <c r="EJW30" s="83"/>
      <c r="EJX30" s="83"/>
      <c r="EJY30" s="83"/>
      <c r="EJZ30" s="83"/>
      <c r="EKA30" s="83"/>
      <c r="EKB30" s="83"/>
      <c r="EKC30" s="83"/>
      <c r="EKD30" s="83"/>
      <c r="EKE30" s="83"/>
      <c r="EKF30" s="83"/>
      <c r="EKG30" s="83"/>
      <c r="EKH30" s="83"/>
      <c r="EKI30" s="83"/>
      <c r="EKJ30" s="83"/>
      <c r="EKK30" s="83"/>
      <c r="EKL30" s="83"/>
      <c r="EKM30" s="83"/>
      <c r="EKN30" s="83"/>
      <c r="EKO30" s="83"/>
      <c r="EKP30" s="83"/>
      <c r="EKQ30" s="83"/>
      <c r="EKR30" s="83"/>
      <c r="EKS30" s="83"/>
      <c r="EKT30" s="83"/>
      <c r="EKU30" s="83"/>
      <c r="EKV30" s="83"/>
      <c r="EKW30" s="83"/>
      <c r="EKX30" s="83"/>
      <c r="EKY30" s="83"/>
      <c r="EKZ30" s="83"/>
      <c r="ELA30" s="83"/>
      <c r="ELB30" s="83"/>
      <c r="ELC30" s="83"/>
      <c r="ELD30" s="83"/>
      <c r="ELE30" s="83"/>
      <c r="ELF30" s="83"/>
      <c r="ELG30" s="83"/>
      <c r="ELH30" s="83"/>
      <c r="ELI30" s="83"/>
      <c r="ELJ30" s="83"/>
      <c r="ELK30" s="83"/>
      <c r="ELL30" s="83"/>
      <c r="ELM30" s="83"/>
      <c r="ELN30" s="83"/>
      <c r="ELO30" s="83"/>
      <c r="ELP30" s="83"/>
      <c r="ELQ30" s="83"/>
      <c r="ELR30" s="83"/>
      <c r="ELS30" s="83"/>
      <c r="ELT30" s="83"/>
      <c r="ELU30" s="83"/>
      <c r="ELV30" s="83"/>
      <c r="ELW30" s="83"/>
      <c r="ELX30" s="83"/>
      <c r="ELY30" s="83"/>
      <c r="ELZ30" s="83"/>
      <c r="EMA30" s="83"/>
      <c r="EMB30" s="83"/>
      <c r="EMC30" s="83"/>
      <c r="EMD30" s="83"/>
      <c r="EME30" s="83"/>
      <c r="EMF30" s="83"/>
      <c r="EMG30" s="83"/>
      <c r="EMH30" s="83"/>
      <c r="EMI30" s="83"/>
      <c r="EMJ30" s="83"/>
      <c r="EMK30" s="83"/>
      <c r="EML30" s="83"/>
      <c r="EMM30" s="83"/>
      <c r="EMN30" s="83"/>
      <c r="EMO30" s="83"/>
      <c r="EMP30" s="83"/>
      <c r="EMQ30" s="83"/>
      <c r="EMR30" s="83"/>
      <c r="EMS30" s="83"/>
      <c r="EMT30" s="83"/>
      <c r="EMU30" s="83"/>
      <c r="EMV30" s="83"/>
      <c r="EMW30" s="83"/>
      <c r="EMX30" s="83"/>
      <c r="EMY30" s="83"/>
      <c r="EMZ30" s="83"/>
      <c r="ENA30" s="83"/>
      <c r="ENB30" s="83"/>
      <c r="ENC30" s="83"/>
      <c r="END30" s="83"/>
      <c r="ENE30" s="83"/>
      <c r="ENF30" s="83"/>
      <c r="ENG30" s="83"/>
      <c r="ENH30" s="83"/>
      <c r="ENI30" s="83"/>
      <c r="ENJ30" s="83"/>
      <c r="ENK30" s="83"/>
      <c r="ENL30" s="83"/>
      <c r="ENM30" s="83"/>
      <c r="ENN30" s="83"/>
      <c r="ENO30" s="83"/>
      <c r="ENP30" s="83"/>
      <c r="ENQ30" s="83"/>
      <c r="ENR30" s="83"/>
      <c r="ENS30" s="83"/>
      <c r="ENT30" s="83"/>
      <c r="ENU30" s="83"/>
      <c r="ENV30" s="83"/>
      <c r="ENW30" s="83"/>
      <c r="ENX30" s="83"/>
      <c r="ENY30" s="83"/>
      <c r="ENZ30" s="83"/>
      <c r="EOA30" s="83"/>
      <c r="EOB30" s="83"/>
      <c r="EOC30" s="83"/>
      <c r="EOD30" s="83"/>
      <c r="EOE30" s="83"/>
      <c r="EOF30" s="83"/>
      <c r="EOG30" s="83"/>
      <c r="EOH30" s="83"/>
      <c r="EOI30" s="83"/>
      <c r="EOJ30" s="83"/>
      <c r="EOK30" s="83"/>
      <c r="EOL30" s="83"/>
      <c r="EOM30" s="83"/>
      <c r="EON30" s="83"/>
      <c r="EOO30" s="83"/>
      <c r="EOP30" s="83"/>
      <c r="EOQ30" s="83"/>
      <c r="EOR30" s="83"/>
      <c r="EOS30" s="83"/>
      <c r="EOT30" s="83"/>
      <c r="EOU30" s="83"/>
      <c r="EOV30" s="83"/>
      <c r="EOW30" s="83"/>
      <c r="EOX30" s="83"/>
      <c r="EOY30" s="83"/>
      <c r="EOZ30" s="83"/>
      <c r="EPA30" s="83"/>
      <c r="EPB30" s="83"/>
      <c r="EPC30" s="83"/>
      <c r="EPD30" s="83"/>
      <c r="EPE30" s="83"/>
      <c r="EPF30" s="83"/>
      <c r="EPG30" s="83"/>
      <c r="EPH30" s="83"/>
      <c r="EPI30" s="83"/>
      <c r="EPJ30" s="83"/>
      <c r="EPK30" s="83"/>
      <c r="EPL30" s="83"/>
      <c r="EPM30" s="83"/>
      <c r="EPN30" s="83"/>
      <c r="EPO30" s="83"/>
      <c r="EPP30" s="83"/>
      <c r="EPQ30" s="83"/>
      <c r="EPR30" s="83"/>
      <c r="EPS30" s="83"/>
      <c r="EPT30" s="83"/>
      <c r="EPU30" s="83"/>
      <c r="EPV30" s="83"/>
      <c r="EPW30" s="83"/>
      <c r="EPX30" s="83"/>
      <c r="EPY30" s="83"/>
      <c r="EPZ30" s="83"/>
      <c r="EQA30" s="83"/>
      <c r="EQB30" s="83"/>
      <c r="EQC30" s="83"/>
      <c r="EQD30" s="83"/>
      <c r="EQE30" s="83"/>
      <c r="EQF30" s="83"/>
      <c r="EQG30" s="83"/>
      <c r="EQH30" s="83"/>
      <c r="EQI30" s="83"/>
      <c r="EQJ30" s="83"/>
      <c r="EQK30" s="83"/>
      <c r="EQL30" s="83"/>
      <c r="EQM30" s="83"/>
      <c r="EQN30" s="83"/>
      <c r="EQO30" s="83"/>
      <c r="EQP30" s="83"/>
      <c r="EQQ30" s="83"/>
      <c r="EQR30" s="83"/>
      <c r="EQS30" s="83"/>
      <c r="EQT30" s="83"/>
      <c r="EQU30" s="83"/>
      <c r="EQV30" s="83"/>
      <c r="EQW30" s="83"/>
      <c r="EQX30" s="83"/>
      <c r="EQY30" s="83"/>
      <c r="EQZ30" s="83"/>
      <c r="ERA30" s="83"/>
      <c r="ERB30" s="83"/>
      <c r="ERC30" s="83"/>
      <c r="ERD30" s="83"/>
      <c r="ERE30" s="83"/>
      <c r="ERF30" s="83"/>
      <c r="ERG30" s="83"/>
      <c r="ERH30" s="83"/>
      <c r="ERI30" s="83"/>
      <c r="ERJ30" s="83"/>
      <c r="ERK30" s="83"/>
      <c r="ERL30" s="83"/>
      <c r="ERM30" s="83"/>
      <c r="ERN30" s="83"/>
      <c r="ERO30" s="83"/>
      <c r="ERP30" s="83"/>
      <c r="ERQ30" s="83"/>
      <c r="ERR30" s="83"/>
      <c r="ERS30" s="83"/>
      <c r="ERT30" s="83"/>
      <c r="ERU30" s="83"/>
      <c r="ERV30" s="83"/>
      <c r="ERW30" s="83"/>
      <c r="ERX30" s="83"/>
      <c r="ERY30" s="83"/>
      <c r="ERZ30" s="83"/>
      <c r="ESA30" s="83"/>
      <c r="ESB30" s="83"/>
      <c r="ESC30" s="83"/>
      <c r="ESD30" s="83"/>
      <c r="ESE30" s="83"/>
      <c r="ESF30" s="83"/>
      <c r="ESG30" s="83"/>
      <c r="ESH30" s="83"/>
      <c r="ESI30" s="83"/>
      <c r="ESJ30" s="83"/>
      <c r="ESK30" s="83"/>
      <c r="ESL30" s="83"/>
      <c r="ESM30" s="83"/>
      <c r="ESN30" s="83"/>
      <c r="ESO30" s="83"/>
      <c r="ESP30" s="83"/>
      <c r="ESQ30" s="83"/>
      <c r="ESR30" s="83"/>
      <c r="ESS30" s="83"/>
      <c r="EST30" s="83"/>
      <c r="ESU30" s="83"/>
      <c r="ESV30" s="83"/>
      <c r="ESW30" s="83"/>
      <c r="ESX30" s="83"/>
      <c r="ESY30" s="83"/>
      <c r="ESZ30" s="83"/>
      <c r="ETA30" s="83"/>
      <c r="ETB30" s="83"/>
      <c r="ETC30" s="83"/>
      <c r="ETD30" s="83"/>
      <c r="ETE30" s="83"/>
      <c r="ETF30" s="83"/>
      <c r="ETG30" s="83"/>
      <c r="ETH30" s="83"/>
      <c r="ETI30" s="83"/>
      <c r="ETJ30" s="83"/>
      <c r="ETK30" s="83"/>
      <c r="ETL30" s="83"/>
      <c r="ETM30" s="83"/>
      <c r="ETN30" s="83"/>
      <c r="ETO30" s="83"/>
      <c r="ETP30" s="83"/>
      <c r="ETQ30" s="83"/>
      <c r="ETR30" s="83"/>
      <c r="ETS30" s="83"/>
      <c r="ETT30" s="83"/>
      <c r="ETU30" s="83"/>
      <c r="ETV30" s="83"/>
      <c r="ETW30" s="83"/>
      <c r="ETX30" s="83"/>
      <c r="ETY30" s="83"/>
      <c r="ETZ30" s="83"/>
      <c r="EUA30" s="83"/>
      <c r="EUB30" s="83"/>
      <c r="EUC30" s="83"/>
      <c r="EUD30" s="83"/>
      <c r="EUE30" s="83"/>
      <c r="EUF30" s="83"/>
      <c r="EUG30" s="83"/>
      <c r="EUH30" s="83"/>
      <c r="EUI30" s="83"/>
      <c r="EUJ30" s="83"/>
      <c r="EUK30" s="83"/>
      <c r="EUL30" s="83"/>
      <c r="EUM30" s="83"/>
      <c r="EUN30" s="83"/>
      <c r="EUO30" s="83"/>
      <c r="EUP30" s="83"/>
      <c r="EUQ30" s="83"/>
      <c r="EUR30" s="83"/>
      <c r="EUS30" s="83"/>
      <c r="EUT30" s="83"/>
      <c r="EUU30" s="83"/>
      <c r="EUV30" s="83"/>
      <c r="EUW30" s="83"/>
      <c r="EUX30" s="83"/>
      <c r="EUY30" s="83"/>
      <c r="EUZ30" s="83"/>
      <c r="EVA30" s="83"/>
      <c r="EVB30" s="83"/>
      <c r="EVC30" s="83"/>
      <c r="EVD30" s="83"/>
      <c r="EVE30" s="83"/>
      <c r="EVF30" s="83"/>
      <c r="EVG30" s="83"/>
      <c r="EVH30" s="83"/>
      <c r="EVI30" s="83"/>
      <c r="EVJ30" s="83"/>
      <c r="EVK30" s="83"/>
      <c r="EVL30" s="83"/>
      <c r="EVM30" s="83"/>
      <c r="EVN30" s="83"/>
      <c r="EVO30" s="83"/>
      <c r="EVP30" s="83"/>
      <c r="EVQ30" s="83"/>
      <c r="EVR30" s="83"/>
      <c r="EVS30" s="83"/>
      <c r="EVT30" s="83"/>
      <c r="EVU30" s="83"/>
      <c r="EVV30" s="83"/>
      <c r="EVW30" s="83"/>
      <c r="EVX30" s="83"/>
      <c r="EVY30" s="83"/>
      <c r="EVZ30" s="83"/>
      <c r="EWA30" s="83"/>
      <c r="EWB30" s="83"/>
      <c r="EWC30" s="83"/>
      <c r="EWD30" s="83"/>
      <c r="EWE30" s="83"/>
      <c r="EWF30" s="83"/>
      <c r="EWG30" s="83"/>
      <c r="EWH30" s="83"/>
      <c r="EWI30" s="83"/>
      <c r="EWJ30" s="83"/>
      <c r="EWK30" s="83"/>
      <c r="EWL30" s="83"/>
      <c r="EWM30" s="83"/>
      <c r="EWN30" s="83"/>
      <c r="EWO30" s="83"/>
      <c r="EWP30" s="83"/>
      <c r="EWQ30" s="83"/>
      <c r="EWR30" s="83"/>
      <c r="EWS30" s="83"/>
      <c r="EWT30" s="83"/>
      <c r="EWU30" s="83"/>
      <c r="EWV30" s="83"/>
      <c r="EWW30" s="83"/>
      <c r="EWX30" s="83"/>
      <c r="EWY30" s="83"/>
      <c r="EWZ30" s="83"/>
      <c r="EXA30" s="83"/>
      <c r="EXB30" s="83"/>
      <c r="EXC30" s="83"/>
      <c r="EXD30" s="83"/>
      <c r="EXE30" s="83"/>
      <c r="EXF30" s="83"/>
      <c r="EXG30" s="83"/>
      <c r="EXH30" s="83"/>
      <c r="EXI30" s="83"/>
      <c r="EXJ30" s="83"/>
      <c r="EXK30" s="83"/>
      <c r="EXL30" s="83"/>
      <c r="EXM30" s="83"/>
      <c r="EXN30" s="83"/>
      <c r="EXO30" s="83"/>
      <c r="EXP30" s="83"/>
      <c r="EXQ30" s="83"/>
      <c r="EXR30" s="83"/>
      <c r="EXS30" s="83"/>
      <c r="EXT30" s="83"/>
      <c r="EXU30" s="83"/>
      <c r="EXV30" s="83"/>
      <c r="EXW30" s="83"/>
      <c r="EXX30" s="83"/>
      <c r="EXY30" s="83"/>
      <c r="EXZ30" s="83"/>
      <c r="EYA30" s="83"/>
      <c r="EYB30" s="83"/>
      <c r="EYC30" s="83"/>
      <c r="EYD30" s="83"/>
      <c r="EYE30" s="83"/>
      <c r="EYF30" s="83"/>
      <c r="EYG30" s="83"/>
      <c r="EYH30" s="83"/>
      <c r="EYI30" s="83"/>
      <c r="EYJ30" s="83"/>
      <c r="EYK30" s="83"/>
      <c r="EYL30" s="83"/>
      <c r="EYM30" s="83"/>
      <c r="EYN30" s="83"/>
      <c r="EYO30" s="83"/>
      <c r="EYP30" s="83"/>
      <c r="EYQ30" s="83"/>
      <c r="EYR30" s="83"/>
      <c r="EYS30" s="83"/>
      <c r="EYT30" s="83"/>
      <c r="EYU30" s="83"/>
      <c r="EYV30" s="83"/>
      <c r="EYW30" s="83"/>
      <c r="EYX30" s="83"/>
      <c r="EYY30" s="83"/>
      <c r="EYZ30" s="83"/>
      <c r="EZA30" s="83"/>
      <c r="EZB30" s="83"/>
      <c r="EZC30" s="83"/>
      <c r="EZD30" s="83"/>
      <c r="EZE30" s="83"/>
      <c r="EZF30" s="83"/>
      <c r="EZG30" s="83"/>
      <c r="EZH30" s="83"/>
      <c r="EZI30" s="83"/>
      <c r="EZJ30" s="83"/>
      <c r="EZK30" s="83"/>
      <c r="EZL30" s="83"/>
      <c r="EZM30" s="83"/>
      <c r="EZN30" s="83"/>
      <c r="EZO30" s="83"/>
      <c r="EZP30" s="83"/>
      <c r="EZQ30" s="83"/>
      <c r="EZR30" s="83"/>
      <c r="EZS30" s="83"/>
      <c r="EZT30" s="83"/>
      <c r="EZU30" s="83"/>
      <c r="EZV30" s="83"/>
      <c r="EZW30" s="83"/>
      <c r="EZX30" s="83"/>
      <c r="EZY30" s="83"/>
      <c r="EZZ30" s="83"/>
      <c r="FAA30" s="83"/>
      <c r="FAB30" s="83"/>
      <c r="FAC30" s="83"/>
      <c r="FAD30" s="83"/>
      <c r="FAE30" s="83"/>
      <c r="FAF30" s="83"/>
      <c r="FAG30" s="83"/>
      <c r="FAH30" s="83"/>
      <c r="FAI30" s="83"/>
      <c r="FAJ30" s="83"/>
      <c r="FAK30" s="83"/>
      <c r="FAL30" s="83"/>
      <c r="FAM30" s="83"/>
      <c r="FAN30" s="83"/>
      <c r="FAO30" s="83"/>
      <c r="FAP30" s="83"/>
      <c r="FAQ30" s="83"/>
      <c r="FAR30" s="83"/>
      <c r="FAS30" s="83"/>
      <c r="FAT30" s="83"/>
      <c r="FAU30" s="83"/>
      <c r="FAV30" s="83"/>
      <c r="FAW30" s="83"/>
      <c r="FAX30" s="83"/>
      <c r="FAY30" s="83"/>
      <c r="FAZ30" s="83"/>
      <c r="FBA30" s="83"/>
      <c r="FBB30" s="83"/>
      <c r="FBC30" s="83"/>
      <c r="FBD30" s="83"/>
      <c r="FBE30" s="83"/>
      <c r="FBF30" s="83"/>
      <c r="FBG30" s="83"/>
      <c r="FBH30" s="83"/>
      <c r="FBI30" s="83"/>
      <c r="FBJ30" s="83"/>
      <c r="FBK30" s="83"/>
      <c r="FBL30" s="83"/>
      <c r="FBM30" s="83"/>
      <c r="FBN30" s="83"/>
      <c r="FBO30" s="83"/>
      <c r="FBP30" s="83"/>
      <c r="FBQ30" s="83"/>
      <c r="FBR30" s="83"/>
      <c r="FBS30" s="83"/>
      <c r="FBT30" s="83"/>
      <c r="FBU30" s="83"/>
      <c r="FBV30" s="83"/>
      <c r="FBW30" s="83"/>
      <c r="FBX30" s="83"/>
      <c r="FBY30" s="83"/>
      <c r="FBZ30" s="83"/>
      <c r="FCA30" s="83"/>
      <c r="FCB30" s="83"/>
      <c r="FCC30" s="83"/>
      <c r="FCD30" s="83"/>
      <c r="FCE30" s="83"/>
      <c r="FCF30" s="83"/>
      <c r="FCG30" s="83"/>
      <c r="FCH30" s="83"/>
      <c r="FCI30" s="83"/>
      <c r="FCJ30" s="83"/>
      <c r="FCK30" s="83"/>
      <c r="FCL30" s="83"/>
      <c r="FCM30" s="83"/>
      <c r="FCN30" s="83"/>
      <c r="FCO30" s="83"/>
      <c r="FCP30" s="83"/>
      <c r="FCQ30" s="83"/>
      <c r="FCR30" s="83"/>
      <c r="FCS30" s="83"/>
      <c r="FCT30" s="83"/>
      <c r="FCU30" s="83"/>
      <c r="FCV30" s="83"/>
      <c r="FCW30" s="83"/>
      <c r="FCX30" s="83"/>
      <c r="FCY30" s="83"/>
      <c r="FCZ30" s="83"/>
      <c r="FDA30" s="83"/>
      <c r="FDB30" s="83"/>
      <c r="FDC30" s="83"/>
      <c r="FDD30" s="83"/>
      <c r="FDE30" s="83"/>
      <c r="FDF30" s="83"/>
      <c r="FDG30" s="83"/>
      <c r="FDH30" s="83"/>
      <c r="FDI30" s="83"/>
      <c r="FDJ30" s="83"/>
      <c r="FDK30" s="83"/>
      <c r="FDL30" s="83"/>
      <c r="FDM30" s="83"/>
      <c r="FDN30" s="83"/>
      <c r="FDO30" s="83"/>
      <c r="FDP30" s="83"/>
      <c r="FDQ30" s="83"/>
      <c r="FDR30" s="83"/>
      <c r="FDS30" s="83"/>
      <c r="FDT30" s="83"/>
      <c r="FDU30" s="83"/>
      <c r="FDV30" s="83"/>
      <c r="FDW30" s="83"/>
      <c r="FDX30" s="83"/>
      <c r="FDY30" s="83"/>
      <c r="FDZ30" s="83"/>
      <c r="FEA30" s="83"/>
      <c r="FEB30" s="83"/>
      <c r="FEC30" s="83"/>
      <c r="FED30" s="83"/>
      <c r="FEE30" s="83"/>
      <c r="FEF30" s="83"/>
      <c r="FEG30" s="83"/>
      <c r="FEH30" s="83"/>
      <c r="FEI30" s="83"/>
      <c r="FEJ30" s="83"/>
      <c r="FEK30" s="83"/>
      <c r="FEL30" s="83"/>
      <c r="FEM30" s="83"/>
      <c r="FEN30" s="83"/>
      <c r="FEO30" s="83"/>
      <c r="FEP30" s="83"/>
      <c r="FEQ30" s="83"/>
      <c r="FER30" s="83"/>
      <c r="FES30" s="83"/>
      <c r="FET30" s="83"/>
      <c r="FEU30" s="83"/>
      <c r="FEV30" s="83"/>
      <c r="FEW30" s="83"/>
      <c r="FEX30" s="83"/>
      <c r="FEY30" s="83"/>
      <c r="FEZ30" s="83"/>
      <c r="FFA30" s="83"/>
      <c r="FFB30" s="83"/>
      <c r="FFC30" s="83"/>
      <c r="FFD30" s="83"/>
      <c r="FFE30" s="83"/>
      <c r="FFF30" s="83"/>
      <c r="FFG30" s="83"/>
      <c r="FFH30" s="83"/>
      <c r="FFI30" s="83"/>
      <c r="FFJ30" s="83"/>
      <c r="FFK30" s="83"/>
      <c r="FFL30" s="83"/>
      <c r="FFM30" s="83"/>
      <c r="FFN30" s="83"/>
      <c r="FFO30" s="83"/>
      <c r="FFP30" s="83"/>
      <c r="FFQ30" s="83"/>
      <c r="FFR30" s="83"/>
      <c r="FFS30" s="83"/>
      <c r="FFT30" s="83"/>
      <c r="FFU30" s="83"/>
      <c r="FFV30" s="83"/>
      <c r="FFW30" s="83"/>
      <c r="FFX30" s="83"/>
      <c r="FFY30" s="83"/>
      <c r="FFZ30" s="83"/>
      <c r="FGA30" s="83"/>
      <c r="FGB30" s="83"/>
      <c r="FGC30" s="83"/>
      <c r="FGD30" s="83"/>
      <c r="FGE30" s="83"/>
      <c r="FGF30" s="83"/>
      <c r="FGG30" s="83"/>
      <c r="FGH30" s="83"/>
      <c r="FGI30" s="83"/>
      <c r="FGJ30" s="83"/>
      <c r="FGK30" s="83"/>
      <c r="FGL30" s="83"/>
      <c r="FGM30" s="83"/>
      <c r="FGN30" s="83"/>
      <c r="FGO30" s="83"/>
      <c r="FGP30" s="83"/>
      <c r="FGQ30" s="83"/>
      <c r="FGR30" s="83"/>
      <c r="FGS30" s="83"/>
      <c r="FGT30" s="83"/>
      <c r="FGU30" s="83"/>
      <c r="FGV30" s="83"/>
      <c r="FGW30" s="83"/>
      <c r="FGX30" s="83"/>
      <c r="FGY30" s="83"/>
      <c r="FGZ30" s="83"/>
      <c r="FHA30" s="83"/>
      <c r="FHB30" s="83"/>
      <c r="FHC30" s="83"/>
      <c r="FHD30" s="83"/>
      <c r="FHE30" s="83"/>
      <c r="FHF30" s="83"/>
      <c r="FHG30" s="83"/>
      <c r="FHH30" s="83"/>
      <c r="FHI30" s="83"/>
      <c r="FHJ30" s="83"/>
      <c r="FHK30" s="83"/>
      <c r="FHL30" s="83"/>
      <c r="FHM30" s="83"/>
      <c r="FHN30" s="83"/>
      <c r="FHO30" s="83"/>
      <c r="FHP30" s="83"/>
      <c r="FHQ30" s="83"/>
      <c r="FHR30" s="83"/>
      <c r="FHS30" s="83"/>
      <c r="FHT30" s="83"/>
      <c r="FHU30" s="83"/>
      <c r="FHV30" s="83"/>
      <c r="FHW30" s="83"/>
      <c r="FHX30" s="83"/>
      <c r="FHY30" s="83"/>
      <c r="FHZ30" s="83"/>
      <c r="FIA30" s="83"/>
      <c r="FIB30" s="83"/>
      <c r="FIC30" s="83"/>
      <c r="FID30" s="83"/>
      <c r="FIE30" s="83"/>
      <c r="FIF30" s="83"/>
      <c r="FIG30" s="83"/>
      <c r="FIH30" s="83"/>
      <c r="FII30" s="83"/>
      <c r="FIJ30" s="83"/>
      <c r="FIK30" s="83"/>
      <c r="FIL30" s="83"/>
      <c r="FIM30" s="83"/>
      <c r="FIN30" s="83"/>
      <c r="FIO30" s="83"/>
      <c r="FIP30" s="83"/>
      <c r="FIQ30" s="83"/>
      <c r="FIR30" s="83"/>
      <c r="FIS30" s="83"/>
      <c r="FIT30" s="83"/>
      <c r="FIU30" s="83"/>
      <c r="FIV30" s="83"/>
      <c r="FIW30" s="83"/>
      <c r="FIX30" s="83"/>
      <c r="FIY30" s="83"/>
      <c r="FIZ30" s="83"/>
      <c r="FJA30" s="83"/>
      <c r="FJB30" s="83"/>
      <c r="FJC30" s="83"/>
      <c r="FJD30" s="83"/>
      <c r="FJE30" s="83"/>
      <c r="FJF30" s="83"/>
      <c r="FJG30" s="83"/>
      <c r="FJH30" s="83"/>
      <c r="FJI30" s="83"/>
      <c r="FJJ30" s="83"/>
      <c r="FJK30" s="83"/>
      <c r="FJL30" s="83"/>
      <c r="FJM30" s="83"/>
      <c r="FJN30" s="83"/>
      <c r="FJO30" s="83"/>
      <c r="FJP30" s="83"/>
      <c r="FJQ30" s="83"/>
      <c r="FJR30" s="83"/>
      <c r="FJS30" s="83"/>
      <c r="FJT30" s="83"/>
      <c r="FJU30" s="83"/>
      <c r="FJV30" s="83"/>
      <c r="FJW30" s="83"/>
      <c r="FJX30" s="83"/>
      <c r="FJY30" s="83"/>
      <c r="FJZ30" s="83"/>
      <c r="FKA30" s="83"/>
      <c r="FKB30" s="83"/>
      <c r="FKC30" s="83"/>
      <c r="FKD30" s="83"/>
      <c r="FKE30" s="83"/>
      <c r="FKF30" s="83"/>
      <c r="FKG30" s="83"/>
      <c r="FKH30" s="83"/>
      <c r="FKI30" s="83"/>
      <c r="FKJ30" s="83"/>
      <c r="FKK30" s="83"/>
      <c r="FKL30" s="83"/>
      <c r="FKM30" s="83"/>
      <c r="FKN30" s="83"/>
      <c r="FKO30" s="83"/>
      <c r="FKP30" s="83"/>
      <c r="FKQ30" s="83"/>
      <c r="FKR30" s="83"/>
      <c r="FKS30" s="83"/>
      <c r="FKT30" s="83"/>
      <c r="FKU30" s="83"/>
      <c r="FKV30" s="83"/>
      <c r="FKW30" s="83"/>
      <c r="FKX30" s="83"/>
      <c r="FKY30" s="83"/>
      <c r="FKZ30" s="83"/>
      <c r="FLA30" s="83"/>
      <c r="FLB30" s="83"/>
      <c r="FLC30" s="83"/>
      <c r="FLD30" s="83"/>
      <c r="FLE30" s="83"/>
      <c r="FLF30" s="83"/>
      <c r="FLG30" s="83"/>
      <c r="FLH30" s="83"/>
      <c r="FLI30" s="83"/>
      <c r="FLJ30" s="83"/>
      <c r="FLK30" s="83"/>
      <c r="FLL30" s="83"/>
      <c r="FLM30" s="83"/>
      <c r="FLN30" s="83"/>
      <c r="FLO30" s="83"/>
      <c r="FLP30" s="83"/>
      <c r="FLQ30" s="83"/>
      <c r="FLR30" s="83"/>
      <c r="FLS30" s="83"/>
      <c r="FLT30" s="83"/>
      <c r="FLU30" s="83"/>
      <c r="FLV30" s="83"/>
      <c r="FLW30" s="83"/>
      <c r="FLX30" s="83"/>
      <c r="FLY30" s="83"/>
      <c r="FLZ30" s="83"/>
      <c r="FMA30" s="83"/>
      <c r="FMB30" s="83"/>
      <c r="FMC30" s="83"/>
      <c r="FMD30" s="83"/>
      <c r="FME30" s="83"/>
      <c r="FMF30" s="83"/>
      <c r="FMG30" s="83"/>
      <c r="FMH30" s="83"/>
      <c r="FMI30" s="83"/>
      <c r="FMJ30" s="83"/>
      <c r="FMK30" s="83"/>
      <c r="FML30" s="83"/>
      <c r="FMM30" s="83"/>
      <c r="FMN30" s="83"/>
      <c r="FMO30" s="83"/>
      <c r="FMP30" s="83"/>
      <c r="FMQ30" s="83"/>
      <c r="FMR30" s="83"/>
      <c r="FMS30" s="83"/>
      <c r="FMT30" s="83"/>
      <c r="FMU30" s="83"/>
      <c r="FMV30" s="83"/>
      <c r="FMW30" s="83"/>
      <c r="FMX30" s="83"/>
      <c r="FMY30" s="83"/>
      <c r="FMZ30" s="83"/>
      <c r="FNA30" s="83"/>
      <c r="FNB30" s="83"/>
      <c r="FNC30" s="83"/>
      <c r="FND30" s="83"/>
      <c r="FNE30" s="83"/>
      <c r="FNF30" s="83"/>
      <c r="FNG30" s="83"/>
      <c r="FNH30" s="83"/>
      <c r="FNI30" s="83"/>
      <c r="FNJ30" s="83"/>
      <c r="FNK30" s="83"/>
      <c r="FNL30" s="83"/>
      <c r="FNM30" s="83"/>
      <c r="FNN30" s="83"/>
      <c r="FNO30" s="83"/>
      <c r="FNP30" s="83"/>
      <c r="FNQ30" s="83"/>
      <c r="FNR30" s="83"/>
      <c r="FNS30" s="83"/>
      <c r="FNT30" s="83"/>
      <c r="FNU30" s="83"/>
      <c r="FNV30" s="83"/>
      <c r="FNW30" s="83"/>
      <c r="FNX30" s="83"/>
      <c r="FNY30" s="83"/>
      <c r="FNZ30" s="83"/>
      <c r="FOA30" s="83"/>
      <c r="FOB30" s="83"/>
      <c r="FOC30" s="83"/>
      <c r="FOD30" s="83"/>
      <c r="FOE30" s="83"/>
      <c r="FOF30" s="83"/>
      <c r="FOG30" s="83"/>
      <c r="FOH30" s="83"/>
      <c r="FOI30" s="83"/>
      <c r="FOJ30" s="83"/>
      <c r="FOK30" s="83"/>
      <c r="FOL30" s="83"/>
      <c r="FOM30" s="83"/>
      <c r="FON30" s="83"/>
      <c r="FOO30" s="83"/>
      <c r="FOP30" s="83"/>
      <c r="FOQ30" s="83"/>
      <c r="FOR30" s="83"/>
      <c r="FOS30" s="83"/>
      <c r="FOT30" s="83"/>
      <c r="FOU30" s="83"/>
      <c r="FOV30" s="83"/>
      <c r="FOW30" s="83"/>
      <c r="FOX30" s="83"/>
      <c r="FOY30" s="83"/>
      <c r="FOZ30" s="83"/>
      <c r="FPA30" s="83"/>
      <c r="FPB30" s="83"/>
      <c r="FPC30" s="83"/>
      <c r="FPD30" s="83"/>
      <c r="FPE30" s="83"/>
      <c r="FPF30" s="83"/>
      <c r="FPG30" s="83"/>
      <c r="FPH30" s="83"/>
      <c r="FPI30" s="83"/>
      <c r="FPJ30" s="83"/>
      <c r="FPK30" s="83"/>
      <c r="FPL30" s="83"/>
      <c r="FPM30" s="83"/>
      <c r="FPN30" s="83"/>
      <c r="FPO30" s="83"/>
      <c r="FPP30" s="83"/>
      <c r="FPQ30" s="83"/>
      <c r="FPR30" s="83"/>
      <c r="FPS30" s="83"/>
      <c r="FPT30" s="83"/>
      <c r="FPU30" s="83"/>
      <c r="FPV30" s="83"/>
      <c r="FPW30" s="83"/>
      <c r="FPX30" s="83"/>
      <c r="FPY30" s="83"/>
      <c r="FPZ30" s="83"/>
      <c r="FQA30" s="83"/>
      <c r="FQB30" s="83"/>
      <c r="FQC30" s="83"/>
      <c r="FQD30" s="83"/>
      <c r="FQE30" s="83"/>
      <c r="FQF30" s="83"/>
      <c r="FQG30" s="83"/>
      <c r="FQH30" s="83"/>
      <c r="FQI30" s="83"/>
      <c r="FQJ30" s="83"/>
      <c r="FQK30" s="83"/>
      <c r="FQL30" s="83"/>
      <c r="FQM30" s="83"/>
      <c r="FQN30" s="83"/>
      <c r="FQO30" s="83"/>
      <c r="FQP30" s="83"/>
      <c r="FQQ30" s="83"/>
      <c r="FQR30" s="83"/>
      <c r="FQS30" s="83"/>
      <c r="FQT30" s="83"/>
      <c r="FQU30" s="83"/>
      <c r="FQV30" s="83"/>
      <c r="FQW30" s="83"/>
      <c r="FQX30" s="83"/>
      <c r="FQY30" s="83"/>
      <c r="FQZ30" s="83"/>
      <c r="FRA30" s="83"/>
      <c r="FRB30" s="83"/>
      <c r="FRC30" s="83"/>
      <c r="FRD30" s="83"/>
      <c r="FRE30" s="83"/>
      <c r="FRF30" s="83"/>
      <c r="FRG30" s="83"/>
      <c r="FRH30" s="83"/>
      <c r="FRI30" s="83"/>
      <c r="FRJ30" s="83"/>
      <c r="FRK30" s="83"/>
      <c r="FRL30" s="83"/>
      <c r="FRM30" s="83"/>
      <c r="FRN30" s="83"/>
      <c r="FRO30" s="83"/>
      <c r="FRP30" s="83"/>
      <c r="FRQ30" s="83"/>
      <c r="FRR30" s="83"/>
      <c r="FRS30" s="83"/>
      <c r="FRT30" s="83"/>
      <c r="FRU30" s="83"/>
      <c r="FRV30" s="83"/>
      <c r="FRW30" s="83"/>
      <c r="FRX30" s="83"/>
      <c r="FRY30" s="83"/>
      <c r="FRZ30" s="83"/>
      <c r="FSA30" s="83"/>
      <c r="FSB30" s="83"/>
      <c r="FSC30" s="83"/>
      <c r="FSD30" s="83"/>
      <c r="FSE30" s="83"/>
      <c r="FSF30" s="83"/>
      <c r="FSG30" s="83"/>
      <c r="FSH30" s="83"/>
      <c r="FSI30" s="83"/>
      <c r="FSJ30" s="83"/>
      <c r="FSK30" s="83"/>
      <c r="FSL30" s="83"/>
      <c r="FSM30" s="83"/>
      <c r="FSN30" s="83"/>
      <c r="FSO30" s="83"/>
      <c r="FSP30" s="83"/>
      <c r="FSQ30" s="83"/>
      <c r="FSR30" s="83"/>
      <c r="FSS30" s="83"/>
      <c r="FST30" s="83"/>
      <c r="FSU30" s="83"/>
      <c r="FSV30" s="83"/>
      <c r="FSW30" s="83"/>
      <c r="FSX30" s="83"/>
      <c r="FSY30" s="83"/>
      <c r="FSZ30" s="83"/>
      <c r="FTA30" s="83"/>
      <c r="FTB30" s="83"/>
      <c r="FTC30" s="83"/>
      <c r="FTD30" s="83"/>
      <c r="FTE30" s="83"/>
      <c r="FTF30" s="83"/>
      <c r="FTG30" s="83"/>
      <c r="FTH30" s="83"/>
      <c r="FTI30" s="83"/>
      <c r="FTJ30" s="83"/>
      <c r="FTK30" s="83"/>
      <c r="FTL30" s="83"/>
      <c r="FTM30" s="83"/>
      <c r="FTN30" s="83"/>
      <c r="FTO30" s="83"/>
      <c r="FTP30" s="83"/>
      <c r="FTQ30" s="83"/>
      <c r="FTR30" s="83"/>
      <c r="FTS30" s="83"/>
      <c r="FTT30" s="83"/>
      <c r="FTU30" s="83"/>
      <c r="FTV30" s="83"/>
      <c r="FTW30" s="83"/>
      <c r="FTX30" s="83"/>
      <c r="FTY30" s="83"/>
      <c r="FTZ30" s="83"/>
      <c r="FUA30" s="83"/>
      <c r="FUB30" s="83"/>
      <c r="FUC30" s="83"/>
      <c r="FUD30" s="83"/>
      <c r="FUE30" s="83"/>
      <c r="FUF30" s="83"/>
      <c r="FUG30" s="83"/>
      <c r="FUH30" s="83"/>
      <c r="FUI30" s="83"/>
      <c r="FUJ30" s="83"/>
      <c r="FUK30" s="83"/>
      <c r="FUL30" s="83"/>
      <c r="FUM30" s="83"/>
      <c r="FUN30" s="83"/>
      <c r="FUO30" s="83"/>
      <c r="FUP30" s="83"/>
      <c r="FUQ30" s="83"/>
      <c r="FUR30" s="83"/>
      <c r="FUS30" s="83"/>
      <c r="FUT30" s="83"/>
      <c r="FUU30" s="83"/>
      <c r="FUV30" s="83"/>
      <c r="FUW30" s="83"/>
      <c r="FUX30" s="83"/>
      <c r="FUY30" s="83"/>
      <c r="FUZ30" s="83"/>
      <c r="FVA30" s="83"/>
      <c r="FVB30" s="83"/>
      <c r="FVC30" s="83"/>
      <c r="FVD30" s="83"/>
      <c r="FVE30" s="83"/>
      <c r="FVF30" s="83"/>
      <c r="FVG30" s="83"/>
      <c r="FVH30" s="83"/>
      <c r="FVI30" s="83"/>
      <c r="FVJ30" s="83"/>
      <c r="FVK30" s="83"/>
      <c r="FVL30" s="83"/>
      <c r="FVM30" s="83"/>
      <c r="FVN30" s="83"/>
      <c r="FVO30" s="83"/>
      <c r="FVP30" s="83"/>
      <c r="FVQ30" s="83"/>
      <c r="FVR30" s="83"/>
      <c r="FVS30" s="83"/>
      <c r="FVT30" s="83"/>
      <c r="FVU30" s="83"/>
      <c r="FVV30" s="83"/>
      <c r="FVW30" s="83"/>
      <c r="FVX30" s="83"/>
      <c r="FVY30" s="83"/>
      <c r="FVZ30" s="83"/>
      <c r="FWA30" s="83"/>
      <c r="FWB30" s="83"/>
      <c r="FWC30" s="83"/>
      <c r="FWD30" s="83"/>
      <c r="FWE30" s="83"/>
      <c r="FWF30" s="83"/>
      <c r="FWG30" s="83"/>
      <c r="FWH30" s="83"/>
      <c r="FWI30" s="83"/>
      <c r="FWJ30" s="83"/>
      <c r="FWK30" s="83"/>
      <c r="FWL30" s="83"/>
      <c r="FWM30" s="83"/>
      <c r="FWN30" s="83"/>
      <c r="FWO30" s="83"/>
      <c r="FWP30" s="83"/>
      <c r="FWQ30" s="83"/>
      <c r="FWR30" s="83"/>
      <c r="FWS30" s="83"/>
      <c r="FWT30" s="83"/>
      <c r="FWU30" s="83"/>
      <c r="FWV30" s="83"/>
      <c r="FWW30" s="83"/>
      <c r="FWX30" s="83"/>
      <c r="FWY30" s="83"/>
      <c r="FWZ30" s="83"/>
      <c r="FXA30" s="83"/>
      <c r="FXB30" s="83"/>
      <c r="FXC30" s="83"/>
      <c r="FXD30" s="83"/>
      <c r="FXE30" s="83"/>
      <c r="FXF30" s="83"/>
      <c r="FXG30" s="83"/>
      <c r="FXH30" s="83"/>
      <c r="FXI30" s="83"/>
      <c r="FXJ30" s="83"/>
      <c r="FXK30" s="83"/>
      <c r="FXL30" s="83"/>
      <c r="FXM30" s="83"/>
      <c r="FXN30" s="83"/>
      <c r="FXO30" s="83"/>
      <c r="FXP30" s="83"/>
      <c r="FXQ30" s="83"/>
      <c r="FXR30" s="83"/>
      <c r="FXS30" s="83"/>
      <c r="FXT30" s="83"/>
      <c r="FXU30" s="83"/>
      <c r="FXV30" s="83"/>
      <c r="FXW30" s="83"/>
      <c r="FXX30" s="83"/>
      <c r="FXY30" s="83"/>
      <c r="FXZ30" s="83"/>
      <c r="FYA30" s="83"/>
      <c r="FYB30" s="83"/>
      <c r="FYC30" s="83"/>
      <c r="FYD30" s="83"/>
      <c r="FYE30" s="83"/>
      <c r="FYF30" s="83"/>
      <c r="FYG30" s="83"/>
      <c r="FYH30" s="83"/>
      <c r="FYI30" s="83"/>
      <c r="FYJ30" s="83"/>
      <c r="FYK30" s="83"/>
      <c r="FYL30" s="83"/>
      <c r="FYM30" s="83"/>
      <c r="FYN30" s="83"/>
      <c r="FYO30" s="83"/>
      <c r="FYP30" s="83"/>
      <c r="FYQ30" s="83"/>
      <c r="FYR30" s="83"/>
      <c r="FYS30" s="83"/>
      <c r="FYT30" s="83"/>
      <c r="FYU30" s="83"/>
      <c r="FYV30" s="83"/>
      <c r="FYW30" s="83"/>
      <c r="FYX30" s="83"/>
      <c r="FYY30" s="83"/>
      <c r="FYZ30" s="83"/>
      <c r="FZA30" s="83"/>
      <c r="FZB30" s="83"/>
      <c r="FZC30" s="83"/>
      <c r="FZD30" s="83"/>
      <c r="FZE30" s="83"/>
      <c r="FZF30" s="83"/>
      <c r="FZG30" s="83"/>
      <c r="FZH30" s="83"/>
      <c r="FZI30" s="83"/>
      <c r="FZJ30" s="83"/>
      <c r="FZK30" s="83"/>
      <c r="FZL30" s="83"/>
      <c r="FZM30" s="83"/>
      <c r="FZN30" s="83"/>
      <c r="FZO30" s="83"/>
      <c r="FZP30" s="83"/>
      <c r="FZQ30" s="83"/>
      <c r="FZR30" s="83"/>
      <c r="FZS30" s="83"/>
      <c r="FZT30" s="83"/>
      <c r="FZU30" s="83"/>
      <c r="FZV30" s="83"/>
      <c r="FZW30" s="83"/>
      <c r="FZX30" s="83"/>
      <c r="FZY30" s="83"/>
      <c r="FZZ30" s="83"/>
      <c r="GAA30" s="83"/>
      <c r="GAB30" s="83"/>
      <c r="GAC30" s="83"/>
      <c r="GAD30" s="83"/>
      <c r="GAE30" s="83"/>
      <c r="GAF30" s="83"/>
      <c r="GAG30" s="83"/>
      <c r="GAH30" s="83"/>
      <c r="GAI30" s="83"/>
      <c r="GAJ30" s="83"/>
      <c r="GAK30" s="83"/>
      <c r="GAL30" s="83"/>
      <c r="GAM30" s="83"/>
      <c r="GAN30" s="83"/>
      <c r="GAO30" s="83"/>
      <c r="GAP30" s="83"/>
      <c r="GAQ30" s="83"/>
      <c r="GAR30" s="83"/>
      <c r="GAS30" s="83"/>
      <c r="GAT30" s="83"/>
      <c r="GAU30" s="83"/>
      <c r="GAV30" s="83"/>
      <c r="GAW30" s="83"/>
      <c r="GAX30" s="83"/>
      <c r="GAY30" s="83"/>
      <c r="GAZ30" s="83"/>
      <c r="GBA30" s="83"/>
      <c r="GBB30" s="83"/>
      <c r="GBC30" s="83"/>
      <c r="GBD30" s="83"/>
      <c r="GBE30" s="83"/>
      <c r="GBF30" s="83"/>
      <c r="GBG30" s="83"/>
      <c r="GBH30" s="83"/>
      <c r="GBI30" s="83"/>
      <c r="GBJ30" s="83"/>
      <c r="GBK30" s="83"/>
      <c r="GBL30" s="83"/>
      <c r="GBM30" s="83"/>
      <c r="GBN30" s="83"/>
      <c r="GBO30" s="83"/>
      <c r="GBP30" s="83"/>
      <c r="GBQ30" s="83"/>
      <c r="GBR30" s="83"/>
      <c r="GBS30" s="83"/>
      <c r="GBT30" s="83"/>
      <c r="GBU30" s="83"/>
      <c r="GBV30" s="83"/>
      <c r="GBW30" s="83"/>
      <c r="GBX30" s="83"/>
      <c r="GBY30" s="83"/>
      <c r="GBZ30" s="83"/>
      <c r="GCA30" s="83"/>
      <c r="GCB30" s="83"/>
      <c r="GCC30" s="83"/>
      <c r="GCD30" s="83"/>
      <c r="GCE30" s="83"/>
      <c r="GCF30" s="83"/>
      <c r="GCG30" s="83"/>
      <c r="GCH30" s="83"/>
      <c r="GCI30" s="83"/>
      <c r="GCJ30" s="83"/>
      <c r="GCK30" s="83"/>
      <c r="GCL30" s="83"/>
      <c r="GCM30" s="83"/>
      <c r="GCN30" s="83"/>
      <c r="GCO30" s="83"/>
      <c r="GCP30" s="83"/>
      <c r="GCQ30" s="83"/>
      <c r="GCR30" s="83"/>
      <c r="GCS30" s="83"/>
      <c r="GCT30" s="83"/>
      <c r="GCU30" s="83"/>
      <c r="GCV30" s="83"/>
      <c r="GCW30" s="83"/>
      <c r="GCX30" s="83"/>
      <c r="GCY30" s="83"/>
      <c r="GCZ30" s="83"/>
      <c r="GDA30" s="83"/>
      <c r="GDB30" s="83"/>
      <c r="GDC30" s="83"/>
      <c r="GDD30" s="83"/>
      <c r="GDE30" s="83"/>
      <c r="GDF30" s="83"/>
      <c r="GDG30" s="83"/>
      <c r="GDH30" s="83"/>
      <c r="GDI30" s="83"/>
      <c r="GDJ30" s="83"/>
      <c r="GDK30" s="83"/>
      <c r="GDL30" s="83"/>
      <c r="GDM30" s="83"/>
      <c r="GDN30" s="83"/>
      <c r="GDO30" s="83"/>
      <c r="GDP30" s="83"/>
      <c r="GDQ30" s="83"/>
      <c r="GDR30" s="83"/>
      <c r="GDS30" s="83"/>
      <c r="GDT30" s="83"/>
      <c r="GDU30" s="83"/>
      <c r="GDV30" s="83"/>
      <c r="GDW30" s="83"/>
      <c r="GDX30" s="83"/>
      <c r="GDY30" s="83"/>
      <c r="GDZ30" s="83"/>
      <c r="GEA30" s="83"/>
      <c r="GEB30" s="83"/>
      <c r="GEC30" s="83"/>
      <c r="GED30" s="83"/>
      <c r="GEE30" s="83"/>
      <c r="GEF30" s="83"/>
      <c r="GEG30" s="83"/>
      <c r="GEH30" s="83"/>
      <c r="GEI30" s="83"/>
      <c r="GEJ30" s="83"/>
      <c r="GEK30" s="83"/>
      <c r="GEL30" s="83"/>
      <c r="GEM30" s="83"/>
      <c r="GEN30" s="83"/>
      <c r="GEO30" s="83"/>
      <c r="GEP30" s="83"/>
      <c r="GEQ30" s="83"/>
      <c r="GER30" s="83"/>
      <c r="GES30" s="83"/>
      <c r="GET30" s="83"/>
      <c r="GEU30" s="83"/>
      <c r="GEV30" s="83"/>
      <c r="GEW30" s="83"/>
      <c r="GEX30" s="83"/>
      <c r="GEY30" s="83"/>
      <c r="GEZ30" s="83"/>
      <c r="GFA30" s="83"/>
      <c r="GFB30" s="83"/>
      <c r="GFC30" s="83"/>
      <c r="GFD30" s="83"/>
      <c r="GFE30" s="83"/>
      <c r="GFF30" s="83"/>
      <c r="GFG30" s="83"/>
      <c r="GFH30" s="83"/>
      <c r="GFI30" s="83"/>
      <c r="GFJ30" s="83"/>
      <c r="GFK30" s="83"/>
      <c r="GFL30" s="83"/>
      <c r="GFM30" s="83"/>
      <c r="GFN30" s="83"/>
      <c r="GFO30" s="83"/>
      <c r="GFP30" s="83"/>
      <c r="GFQ30" s="83"/>
      <c r="GFR30" s="83"/>
      <c r="GFS30" s="83"/>
      <c r="GFT30" s="83"/>
      <c r="GFU30" s="83"/>
      <c r="GFV30" s="83"/>
      <c r="GFW30" s="83"/>
      <c r="GFX30" s="83"/>
      <c r="GFY30" s="83"/>
      <c r="GFZ30" s="83"/>
      <c r="GGA30" s="83"/>
      <c r="GGB30" s="83"/>
      <c r="GGC30" s="83"/>
      <c r="GGD30" s="83"/>
      <c r="GGE30" s="83"/>
      <c r="GGF30" s="83"/>
      <c r="GGG30" s="83"/>
      <c r="GGH30" s="83"/>
      <c r="GGI30" s="83"/>
      <c r="GGJ30" s="83"/>
      <c r="GGK30" s="83"/>
      <c r="GGL30" s="83"/>
      <c r="GGM30" s="83"/>
      <c r="GGN30" s="83"/>
      <c r="GGO30" s="83"/>
      <c r="GGP30" s="83"/>
      <c r="GGQ30" s="83"/>
      <c r="GGR30" s="83"/>
      <c r="GGS30" s="83"/>
      <c r="GGT30" s="83"/>
      <c r="GGU30" s="83"/>
      <c r="GGV30" s="83"/>
      <c r="GGW30" s="83"/>
      <c r="GGX30" s="83"/>
      <c r="GGY30" s="83"/>
      <c r="GGZ30" s="83"/>
      <c r="GHA30" s="83"/>
      <c r="GHB30" s="83"/>
      <c r="GHC30" s="83"/>
      <c r="GHD30" s="83"/>
      <c r="GHE30" s="83"/>
      <c r="GHF30" s="83"/>
      <c r="GHG30" s="83"/>
      <c r="GHH30" s="83"/>
      <c r="GHI30" s="83"/>
      <c r="GHJ30" s="83"/>
      <c r="GHK30" s="83"/>
      <c r="GHL30" s="83"/>
      <c r="GHM30" s="83"/>
      <c r="GHN30" s="83"/>
      <c r="GHO30" s="83"/>
      <c r="GHP30" s="83"/>
      <c r="GHQ30" s="83"/>
      <c r="GHR30" s="83"/>
      <c r="GHS30" s="83"/>
      <c r="GHT30" s="83"/>
      <c r="GHU30" s="83"/>
      <c r="GHV30" s="83"/>
      <c r="GHW30" s="83"/>
      <c r="GHX30" s="83"/>
      <c r="GHY30" s="83"/>
      <c r="GHZ30" s="83"/>
      <c r="GIA30" s="83"/>
      <c r="GIB30" s="83"/>
      <c r="GIC30" s="83"/>
      <c r="GID30" s="83"/>
      <c r="GIE30" s="83"/>
      <c r="GIF30" s="83"/>
      <c r="GIG30" s="83"/>
      <c r="GIH30" s="83"/>
      <c r="GII30" s="83"/>
      <c r="GIJ30" s="83"/>
      <c r="GIK30" s="83"/>
      <c r="GIL30" s="83"/>
      <c r="GIM30" s="83"/>
      <c r="GIN30" s="83"/>
      <c r="GIO30" s="83"/>
      <c r="GIP30" s="83"/>
      <c r="GIQ30" s="83"/>
      <c r="GIR30" s="83"/>
      <c r="GIS30" s="83"/>
      <c r="GIT30" s="83"/>
      <c r="GIU30" s="83"/>
      <c r="GIV30" s="83"/>
      <c r="GIW30" s="83"/>
      <c r="GIX30" s="83"/>
      <c r="GIY30" s="83"/>
      <c r="GIZ30" s="83"/>
      <c r="GJA30" s="83"/>
      <c r="GJB30" s="83"/>
      <c r="GJC30" s="83"/>
      <c r="GJD30" s="83"/>
      <c r="GJE30" s="83"/>
      <c r="GJF30" s="83"/>
      <c r="GJG30" s="83"/>
      <c r="GJH30" s="83"/>
      <c r="GJI30" s="83"/>
      <c r="GJJ30" s="83"/>
      <c r="GJK30" s="83"/>
      <c r="GJL30" s="83"/>
      <c r="GJM30" s="83"/>
      <c r="GJN30" s="83"/>
      <c r="GJO30" s="83"/>
      <c r="GJP30" s="83"/>
      <c r="GJQ30" s="83"/>
      <c r="GJR30" s="83"/>
      <c r="GJS30" s="83"/>
      <c r="GJT30" s="83"/>
      <c r="GJU30" s="83"/>
      <c r="GJV30" s="83"/>
      <c r="GJW30" s="83"/>
      <c r="GJX30" s="83"/>
      <c r="GJY30" s="83"/>
      <c r="GJZ30" s="83"/>
      <c r="GKA30" s="83"/>
      <c r="GKB30" s="83"/>
      <c r="GKC30" s="83"/>
      <c r="GKD30" s="83"/>
      <c r="GKE30" s="83"/>
      <c r="GKF30" s="83"/>
      <c r="GKG30" s="83"/>
      <c r="GKH30" s="83"/>
      <c r="GKI30" s="83"/>
      <c r="GKJ30" s="83"/>
      <c r="GKK30" s="83"/>
      <c r="GKL30" s="83"/>
      <c r="GKM30" s="83"/>
      <c r="GKN30" s="83"/>
      <c r="GKO30" s="83"/>
      <c r="GKP30" s="83"/>
      <c r="GKQ30" s="83"/>
      <c r="GKR30" s="83"/>
      <c r="GKS30" s="83"/>
      <c r="GKT30" s="83"/>
      <c r="GKU30" s="83"/>
      <c r="GKV30" s="83"/>
      <c r="GKW30" s="83"/>
      <c r="GKX30" s="83"/>
      <c r="GKY30" s="83"/>
      <c r="GKZ30" s="83"/>
      <c r="GLA30" s="83"/>
      <c r="GLB30" s="83"/>
      <c r="GLC30" s="83"/>
      <c r="GLD30" s="83"/>
      <c r="GLE30" s="83"/>
      <c r="GLF30" s="83"/>
      <c r="GLG30" s="83"/>
      <c r="GLH30" s="83"/>
      <c r="GLI30" s="83"/>
      <c r="GLJ30" s="83"/>
      <c r="GLK30" s="83"/>
      <c r="GLL30" s="83"/>
      <c r="GLM30" s="83"/>
      <c r="GLN30" s="83"/>
      <c r="GLO30" s="83"/>
      <c r="GLP30" s="83"/>
      <c r="GLQ30" s="83"/>
      <c r="GLR30" s="83"/>
      <c r="GLS30" s="83"/>
      <c r="GLT30" s="83"/>
      <c r="GLU30" s="83"/>
      <c r="GLV30" s="83"/>
      <c r="GLW30" s="83"/>
      <c r="GLX30" s="83"/>
      <c r="GLY30" s="83"/>
      <c r="GLZ30" s="83"/>
      <c r="GMA30" s="83"/>
      <c r="GMB30" s="83"/>
      <c r="GMC30" s="83"/>
      <c r="GMD30" s="83"/>
      <c r="GME30" s="83"/>
      <c r="GMF30" s="83"/>
      <c r="GMG30" s="83"/>
      <c r="GMH30" s="83"/>
      <c r="GMI30" s="83"/>
      <c r="GMJ30" s="83"/>
      <c r="GMK30" s="83"/>
      <c r="GML30" s="83"/>
      <c r="GMM30" s="83"/>
      <c r="GMN30" s="83"/>
      <c r="GMO30" s="83"/>
      <c r="GMP30" s="83"/>
      <c r="GMQ30" s="83"/>
      <c r="GMR30" s="83"/>
      <c r="GMS30" s="83"/>
      <c r="GMT30" s="83"/>
      <c r="GMU30" s="83"/>
      <c r="GMV30" s="83"/>
      <c r="GMW30" s="83"/>
      <c r="GMX30" s="83"/>
      <c r="GMY30" s="83"/>
      <c r="GMZ30" s="83"/>
      <c r="GNA30" s="83"/>
      <c r="GNB30" s="83"/>
      <c r="GNC30" s="83"/>
      <c r="GND30" s="83"/>
      <c r="GNE30" s="83"/>
      <c r="GNF30" s="83"/>
      <c r="GNG30" s="83"/>
      <c r="GNH30" s="83"/>
      <c r="GNI30" s="83"/>
      <c r="GNJ30" s="83"/>
      <c r="GNK30" s="83"/>
      <c r="GNL30" s="83"/>
      <c r="GNM30" s="83"/>
      <c r="GNN30" s="83"/>
      <c r="GNO30" s="83"/>
      <c r="GNP30" s="83"/>
      <c r="GNQ30" s="83"/>
      <c r="GNR30" s="83"/>
      <c r="GNS30" s="83"/>
      <c r="GNT30" s="83"/>
      <c r="GNU30" s="83"/>
      <c r="GNV30" s="83"/>
      <c r="GNW30" s="83"/>
      <c r="GNX30" s="83"/>
      <c r="GNY30" s="83"/>
      <c r="GNZ30" s="83"/>
      <c r="GOA30" s="83"/>
      <c r="GOB30" s="83"/>
      <c r="GOC30" s="83"/>
      <c r="GOD30" s="83"/>
      <c r="GOE30" s="83"/>
      <c r="GOF30" s="83"/>
      <c r="GOG30" s="83"/>
      <c r="GOH30" s="83"/>
      <c r="GOI30" s="83"/>
      <c r="GOJ30" s="83"/>
      <c r="GOK30" s="83"/>
      <c r="GOL30" s="83"/>
      <c r="GOM30" s="83"/>
      <c r="GON30" s="83"/>
      <c r="GOO30" s="83"/>
      <c r="GOP30" s="83"/>
      <c r="GOQ30" s="83"/>
      <c r="GOR30" s="83"/>
      <c r="GOS30" s="83"/>
      <c r="GOT30" s="83"/>
      <c r="GOU30" s="83"/>
      <c r="GOV30" s="83"/>
      <c r="GOW30" s="83"/>
      <c r="GOX30" s="83"/>
      <c r="GOY30" s="83"/>
      <c r="GOZ30" s="83"/>
      <c r="GPA30" s="83"/>
      <c r="GPB30" s="83"/>
      <c r="GPC30" s="83"/>
      <c r="GPD30" s="83"/>
      <c r="GPE30" s="83"/>
      <c r="GPF30" s="83"/>
      <c r="GPG30" s="83"/>
      <c r="GPH30" s="83"/>
      <c r="GPI30" s="83"/>
      <c r="GPJ30" s="83"/>
      <c r="GPK30" s="83"/>
      <c r="GPL30" s="83"/>
      <c r="GPM30" s="83"/>
      <c r="GPN30" s="83"/>
      <c r="GPO30" s="83"/>
      <c r="GPP30" s="83"/>
      <c r="GPQ30" s="83"/>
      <c r="GPR30" s="83"/>
      <c r="GPS30" s="83"/>
      <c r="GPT30" s="83"/>
      <c r="GPU30" s="83"/>
      <c r="GPV30" s="83"/>
      <c r="GPW30" s="83"/>
      <c r="GPX30" s="83"/>
      <c r="GPY30" s="83"/>
      <c r="GPZ30" s="83"/>
      <c r="GQA30" s="83"/>
      <c r="GQB30" s="83"/>
      <c r="GQC30" s="83"/>
      <c r="GQD30" s="83"/>
      <c r="GQE30" s="83"/>
      <c r="GQF30" s="83"/>
      <c r="GQG30" s="83"/>
      <c r="GQH30" s="83"/>
      <c r="GQI30" s="83"/>
      <c r="GQJ30" s="83"/>
      <c r="GQK30" s="83"/>
      <c r="GQL30" s="83"/>
      <c r="GQM30" s="83"/>
      <c r="GQN30" s="83"/>
      <c r="GQO30" s="83"/>
      <c r="GQP30" s="83"/>
      <c r="GQQ30" s="83"/>
      <c r="GQR30" s="83"/>
      <c r="GQS30" s="83"/>
      <c r="GQT30" s="83"/>
      <c r="GQU30" s="83"/>
      <c r="GQV30" s="83"/>
      <c r="GQW30" s="83"/>
      <c r="GQX30" s="83"/>
      <c r="GQY30" s="83"/>
      <c r="GQZ30" s="83"/>
      <c r="GRA30" s="83"/>
      <c r="GRB30" s="83"/>
      <c r="GRC30" s="83"/>
      <c r="GRD30" s="83"/>
      <c r="GRE30" s="83"/>
      <c r="GRF30" s="83"/>
      <c r="GRG30" s="83"/>
      <c r="GRH30" s="83"/>
      <c r="GRI30" s="83"/>
      <c r="GRJ30" s="83"/>
      <c r="GRK30" s="83"/>
      <c r="GRL30" s="83"/>
      <c r="GRM30" s="83"/>
      <c r="GRN30" s="83"/>
      <c r="GRO30" s="83"/>
      <c r="GRP30" s="83"/>
      <c r="GRQ30" s="83"/>
      <c r="GRR30" s="83"/>
      <c r="GRS30" s="83"/>
      <c r="GRT30" s="83"/>
      <c r="GRU30" s="83"/>
      <c r="GRV30" s="83"/>
      <c r="GRW30" s="83"/>
      <c r="GRX30" s="83"/>
      <c r="GRY30" s="83"/>
      <c r="GRZ30" s="83"/>
      <c r="GSA30" s="83"/>
      <c r="GSB30" s="83"/>
      <c r="GSC30" s="83"/>
      <c r="GSD30" s="83"/>
      <c r="GSE30" s="83"/>
      <c r="GSF30" s="83"/>
      <c r="GSG30" s="83"/>
      <c r="GSH30" s="83"/>
      <c r="GSI30" s="83"/>
      <c r="GSJ30" s="83"/>
      <c r="GSK30" s="83"/>
      <c r="GSL30" s="83"/>
      <c r="GSM30" s="83"/>
      <c r="GSN30" s="83"/>
      <c r="GSO30" s="83"/>
      <c r="GSP30" s="83"/>
      <c r="GSQ30" s="83"/>
      <c r="GSR30" s="83"/>
      <c r="GSS30" s="83"/>
      <c r="GST30" s="83"/>
      <c r="GSU30" s="83"/>
      <c r="GSV30" s="83"/>
      <c r="GSW30" s="83"/>
      <c r="GSX30" s="83"/>
      <c r="GSY30" s="83"/>
      <c r="GSZ30" s="83"/>
      <c r="GTA30" s="83"/>
      <c r="GTB30" s="83"/>
      <c r="GTC30" s="83"/>
      <c r="GTD30" s="83"/>
      <c r="GTE30" s="83"/>
      <c r="GTF30" s="83"/>
      <c r="GTG30" s="83"/>
      <c r="GTH30" s="83"/>
      <c r="GTI30" s="83"/>
      <c r="GTJ30" s="83"/>
      <c r="GTK30" s="83"/>
      <c r="GTL30" s="83"/>
      <c r="GTM30" s="83"/>
      <c r="GTN30" s="83"/>
      <c r="GTO30" s="83"/>
      <c r="GTP30" s="83"/>
      <c r="GTQ30" s="83"/>
      <c r="GTR30" s="83"/>
      <c r="GTS30" s="83"/>
      <c r="GTT30" s="83"/>
      <c r="GTU30" s="83"/>
      <c r="GTV30" s="83"/>
      <c r="GTW30" s="83"/>
      <c r="GTX30" s="83"/>
      <c r="GTY30" s="83"/>
      <c r="GTZ30" s="83"/>
      <c r="GUA30" s="83"/>
      <c r="GUB30" s="83"/>
      <c r="GUC30" s="83"/>
      <c r="GUD30" s="83"/>
      <c r="GUE30" s="83"/>
      <c r="GUF30" s="83"/>
      <c r="GUG30" s="83"/>
      <c r="GUH30" s="83"/>
      <c r="GUI30" s="83"/>
      <c r="GUJ30" s="83"/>
      <c r="GUK30" s="83"/>
      <c r="GUL30" s="83"/>
      <c r="GUM30" s="83"/>
      <c r="GUN30" s="83"/>
      <c r="GUO30" s="83"/>
      <c r="GUP30" s="83"/>
      <c r="GUQ30" s="83"/>
      <c r="GUR30" s="83"/>
      <c r="GUS30" s="83"/>
      <c r="GUT30" s="83"/>
      <c r="GUU30" s="83"/>
      <c r="GUV30" s="83"/>
      <c r="GUW30" s="83"/>
      <c r="GUX30" s="83"/>
      <c r="GUY30" s="83"/>
      <c r="GUZ30" s="83"/>
      <c r="GVA30" s="83"/>
      <c r="GVB30" s="83"/>
      <c r="GVC30" s="83"/>
      <c r="GVD30" s="83"/>
      <c r="GVE30" s="83"/>
      <c r="GVF30" s="83"/>
      <c r="GVG30" s="83"/>
      <c r="GVH30" s="83"/>
      <c r="GVI30" s="83"/>
      <c r="GVJ30" s="83"/>
      <c r="GVK30" s="83"/>
      <c r="GVL30" s="83"/>
      <c r="GVM30" s="83"/>
      <c r="GVN30" s="83"/>
      <c r="GVO30" s="83"/>
      <c r="GVP30" s="83"/>
      <c r="GVQ30" s="83"/>
      <c r="GVR30" s="83"/>
      <c r="GVS30" s="83"/>
      <c r="GVT30" s="83"/>
      <c r="GVU30" s="83"/>
      <c r="GVV30" s="83"/>
      <c r="GVW30" s="83"/>
      <c r="GVX30" s="83"/>
      <c r="GVY30" s="83"/>
      <c r="GVZ30" s="83"/>
      <c r="GWA30" s="83"/>
      <c r="GWB30" s="83"/>
      <c r="GWC30" s="83"/>
      <c r="GWD30" s="83"/>
      <c r="GWE30" s="83"/>
      <c r="GWF30" s="83"/>
      <c r="GWG30" s="83"/>
      <c r="GWH30" s="83"/>
      <c r="GWI30" s="83"/>
      <c r="GWJ30" s="83"/>
      <c r="GWK30" s="83"/>
      <c r="GWL30" s="83"/>
      <c r="GWM30" s="83"/>
      <c r="GWN30" s="83"/>
      <c r="GWO30" s="83"/>
      <c r="GWP30" s="83"/>
      <c r="GWQ30" s="83"/>
      <c r="GWR30" s="83"/>
      <c r="GWS30" s="83"/>
      <c r="GWT30" s="83"/>
      <c r="GWU30" s="83"/>
      <c r="GWV30" s="83"/>
      <c r="GWW30" s="83"/>
      <c r="GWX30" s="83"/>
      <c r="GWY30" s="83"/>
      <c r="GWZ30" s="83"/>
      <c r="GXA30" s="83"/>
      <c r="GXB30" s="83"/>
      <c r="GXC30" s="83"/>
      <c r="GXD30" s="83"/>
      <c r="GXE30" s="83"/>
      <c r="GXF30" s="83"/>
      <c r="GXG30" s="83"/>
      <c r="GXH30" s="83"/>
      <c r="GXI30" s="83"/>
      <c r="GXJ30" s="83"/>
      <c r="GXK30" s="83"/>
      <c r="GXL30" s="83"/>
      <c r="GXM30" s="83"/>
      <c r="GXN30" s="83"/>
      <c r="GXO30" s="83"/>
      <c r="GXP30" s="83"/>
      <c r="GXQ30" s="83"/>
      <c r="GXR30" s="83"/>
      <c r="GXS30" s="83"/>
      <c r="GXT30" s="83"/>
      <c r="GXU30" s="83"/>
      <c r="GXV30" s="83"/>
      <c r="GXW30" s="83"/>
      <c r="GXX30" s="83"/>
      <c r="GXY30" s="83"/>
      <c r="GXZ30" s="83"/>
      <c r="GYA30" s="83"/>
      <c r="GYB30" s="83"/>
      <c r="GYC30" s="83"/>
      <c r="GYD30" s="83"/>
      <c r="GYE30" s="83"/>
      <c r="GYF30" s="83"/>
      <c r="GYG30" s="83"/>
      <c r="GYH30" s="83"/>
      <c r="GYI30" s="83"/>
      <c r="GYJ30" s="83"/>
      <c r="GYK30" s="83"/>
      <c r="GYL30" s="83"/>
      <c r="GYM30" s="83"/>
      <c r="GYN30" s="83"/>
      <c r="GYO30" s="83"/>
      <c r="GYP30" s="83"/>
      <c r="GYQ30" s="83"/>
      <c r="GYR30" s="83"/>
      <c r="GYS30" s="83"/>
      <c r="GYT30" s="83"/>
      <c r="GYU30" s="83"/>
      <c r="GYV30" s="83"/>
      <c r="GYW30" s="83"/>
      <c r="GYX30" s="83"/>
      <c r="GYY30" s="83"/>
      <c r="GYZ30" s="83"/>
      <c r="GZA30" s="83"/>
      <c r="GZB30" s="83"/>
      <c r="GZC30" s="83"/>
      <c r="GZD30" s="83"/>
      <c r="GZE30" s="83"/>
      <c r="GZF30" s="83"/>
      <c r="GZG30" s="83"/>
      <c r="GZH30" s="83"/>
      <c r="GZI30" s="83"/>
      <c r="GZJ30" s="83"/>
      <c r="GZK30" s="83"/>
      <c r="GZL30" s="83"/>
      <c r="GZM30" s="83"/>
      <c r="GZN30" s="83"/>
      <c r="GZO30" s="83"/>
      <c r="GZP30" s="83"/>
      <c r="GZQ30" s="83"/>
      <c r="GZR30" s="83"/>
      <c r="GZS30" s="83"/>
      <c r="GZT30" s="83"/>
      <c r="GZU30" s="83"/>
      <c r="GZV30" s="83"/>
      <c r="GZW30" s="83"/>
      <c r="GZX30" s="83"/>
      <c r="GZY30" s="83"/>
      <c r="GZZ30" s="83"/>
      <c r="HAA30" s="83"/>
      <c r="HAB30" s="83"/>
      <c r="HAC30" s="83"/>
      <c r="HAD30" s="83"/>
      <c r="HAE30" s="83"/>
      <c r="HAF30" s="83"/>
      <c r="HAG30" s="83"/>
      <c r="HAH30" s="83"/>
      <c r="HAI30" s="83"/>
      <c r="HAJ30" s="83"/>
      <c r="HAK30" s="83"/>
      <c r="HAL30" s="83"/>
      <c r="HAM30" s="83"/>
      <c r="HAN30" s="83"/>
      <c r="HAO30" s="83"/>
      <c r="HAP30" s="83"/>
      <c r="HAQ30" s="83"/>
      <c r="HAR30" s="83"/>
      <c r="HAS30" s="83"/>
      <c r="HAT30" s="83"/>
      <c r="HAU30" s="83"/>
      <c r="HAV30" s="83"/>
      <c r="HAW30" s="83"/>
      <c r="HAX30" s="83"/>
      <c r="HAY30" s="83"/>
      <c r="HAZ30" s="83"/>
      <c r="HBA30" s="83"/>
      <c r="HBB30" s="83"/>
      <c r="HBC30" s="83"/>
      <c r="HBD30" s="83"/>
      <c r="HBE30" s="83"/>
      <c r="HBF30" s="83"/>
      <c r="HBG30" s="83"/>
      <c r="HBH30" s="83"/>
      <c r="HBI30" s="83"/>
      <c r="HBJ30" s="83"/>
      <c r="HBK30" s="83"/>
      <c r="HBL30" s="83"/>
      <c r="HBM30" s="83"/>
      <c r="HBN30" s="83"/>
      <c r="HBO30" s="83"/>
      <c r="HBP30" s="83"/>
      <c r="HBQ30" s="83"/>
      <c r="HBR30" s="83"/>
      <c r="HBS30" s="83"/>
      <c r="HBT30" s="83"/>
      <c r="HBU30" s="83"/>
      <c r="HBV30" s="83"/>
      <c r="HBW30" s="83"/>
      <c r="HBX30" s="83"/>
      <c r="HBY30" s="83"/>
      <c r="HBZ30" s="83"/>
      <c r="HCA30" s="83"/>
      <c r="HCB30" s="83"/>
      <c r="HCC30" s="83"/>
      <c r="HCD30" s="83"/>
      <c r="HCE30" s="83"/>
      <c r="HCF30" s="83"/>
      <c r="HCG30" s="83"/>
      <c r="HCH30" s="83"/>
      <c r="HCI30" s="83"/>
      <c r="HCJ30" s="83"/>
      <c r="HCK30" s="83"/>
      <c r="HCL30" s="83"/>
      <c r="HCM30" s="83"/>
      <c r="HCN30" s="83"/>
      <c r="HCO30" s="83"/>
      <c r="HCP30" s="83"/>
      <c r="HCQ30" s="83"/>
      <c r="HCR30" s="83"/>
      <c r="HCS30" s="83"/>
      <c r="HCT30" s="83"/>
      <c r="HCU30" s="83"/>
      <c r="HCV30" s="83"/>
      <c r="HCW30" s="83"/>
      <c r="HCX30" s="83"/>
      <c r="HCY30" s="83"/>
      <c r="HCZ30" s="83"/>
      <c r="HDA30" s="83"/>
      <c r="HDB30" s="83"/>
      <c r="HDC30" s="83"/>
      <c r="HDD30" s="83"/>
      <c r="HDE30" s="83"/>
      <c r="HDF30" s="83"/>
      <c r="HDG30" s="83"/>
      <c r="HDH30" s="83"/>
      <c r="HDI30" s="83"/>
      <c r="HDJ30" s="83"/>
      <c r="HDK30" s="83"/>
      <c r="HDL30" s="83"/>
      <c r="HDM30" s="83"/>
      <c r="HDN30" s="83"/>
      <c r="HDO30" s="83"/>
      <c r="HDP30" s="83"/>
      <c r="HDQ30" s="83"/>
      <c r="HDR30" s="83"/>
      <c r="HDS30" s="83"/>
      <c r="HDT30" s="83"/>
      <c r="HDU30" s="83"/>
      <c r="HDV30" s="83"/>
      <c r="HDW30" s="83"/>
      <c r="HDX30" s="83"/>
      <c r="HDY30" s="83"/>
      <c r="HDZ30" s="83"/>
      <c r="HEA30" s="83"/>
      <c r="HEB30" s="83"/>
      <c r="HEC30" s="83"/>
      <c r="HED30" s="83"/>
      <c r="HEE30" s="83"/>
      <c r="HEF30" s="83"/>
      <c r="HEG30" s="83"/>
      <c r="HEH30" s="83"/>
      <c r="HEI30" s="83"/>
      <c r="HEJ30" s="83"/>
      <c r="HEK30" s="83"/>
      <c r="HEL30" s="83"/>
      <c r="HEM30" s="83"/>
      <c r="HEN30" s="83"/>
      <c r="HEO30" s="83"/>
      <c r="HEP30" s="83"/>
      <c r="HEQ30" s="83"/>
      <c r="HER30" s="83"/>
      <c r="HES30" s="83"/>
      <c r="HET30" s="83"/>
      <c r="HEU30" s="83"/>
      <c r="HEV30" s="83"/>
      <c r="HEW30" s="83"/>
      <c r="HEX30" s="83"/>
      <c r="HEY30" s="83"/>
      <c r="HEZ30" s="83"/>
      <c r="HFA30" s="83"/>
      <c r="HFB30" s="83"/>
      <c r="HFC30" s="83"/>
      <c r="HFD30" s="83"/>
      <c r="HFE30" s="83"/>
      <c r="HFF30" s="83"/>
      <c r="HFG30" s="83"/>
      <c r="HFH30" s="83"/>
      <c r="HFI30" s="83"/>
      <c r="HFJ30" s="83"/>
      <c r="HFK30" s="83"/>
      <c r="HFL30" s="83"/>
      <c r="HFM30" s="83"/>
      <c r="HFN30" s="83"/>
      <c r="HFO30" s="83"/>
      <c r="HFP30" s="83"/>
      <c r="HFQ30" s="83"/>
      <c r="HFR30" s="83"/>
      <c r="HFS30" s="83"/>
      <c r="HFT30" s="83"/>
      <c r="HFU30" s="83"/>
      <c r="HFV30" s="83"/>
      <c r="HFW30" s="83"/>
      <c r="HFX30" s="83"/>
      <c r="HFY30" s="83"/>
      <c r="HFZ30" s="83"/>
      <c r="HGA30" s="83"/>
      <c r="HGB30" s="83"/>
      <c r="HGC30" s="83"/>
      <c r="HGD30" s="83"/>
      <c r="HGE30" s="83"/>
      <c r="HGF30" s="83"/>
      <c r="HGG30" s="83"/>
      <c r="HGH30" s="83"/>
      <c r="HGI30" s="83"/>
      <c r="HGJ30" s="83"/>
      <c r="HGK30" s="83"/>
      <c r="HGL30" s="83"/>
      <c r="HGM30" s="83"/>
      <c r="HGN30" s="83"/>
      <c r="HGO30" s="83"/>
      <c r="HGP30" s="83"/>
      <c r="HGQ30" s="83"/>
      <c r="HGR30" s="83"/>
      <c r="HGS30" s="83"/>
      <c r="HGT30" s="83"/>
      <c r="HGU30" s="83"/>
      <c r="HGV30" s="83"/>
      <c r="HGW30" s="83"/>
      <c r="HGX30" s="83"/>
      <c r="HGY30" s="83"/>
      <c r="HGZ30" s="83"/>
      <c r="HHA30" s="83"/>
      <c r="HHB30" s="83"/>
      <c r="HHC30" s="83"/>
      <c r="HHD30" s="83"/>
      <c r="HHE30" s="83"/>
      <c r="HHF30" s="83"/>
      <c r="HHG30" s="83"/>
      <c r="HHH30" s="83"/>
      <c r="HHI30" s="83"/>
      <c r="HHJ30" s="83"/>
      <c r="HHK30" s="83"/>
      <c r="HHL30" s="83"/>
      <c r="HHM30" s="83"/>
      <c r="HHN30" s="83"/>
      <c r="HHO30" s="83"/>
      <c r="HHP30" s="83"/>
      <c r="HHQ30" s="83"/>
      <c r="HHR30" s="83"/>
      <c r="HHS30" s="83"/>
      <c r="HHT30" s="83"/>
      <c r="HHU30" s="83"/>
      <c r="HHV30" s="83"/>
      <c r="HHW30" s="83"/>
      <c r="HHX30" s="83"/>
      <c r="HHY30" s="83"/>
      <c r="HHZ30" s="83"/>
      <c r="HIA30" s="83"/>
      <c r="HIB30" s="83"/>
      <c r="HIC30" s="83"/>
      <c r="HID30" s="83"/>
      <c r="HIE30" s="83"/>
      <c r="HIF30" s="83"/>
      <c r="HIG30" s="83"/>
      <c r="HIH30" s="83"/>
      <c r="HII30" s="83"/>
      <c r="HIJ30" s="83"/>
      <c r="HIK30" s="83"/>
      <c r="HIL30" s="83"/>
      <c r="HIM30" s="83"/>
      <c r="HIN30" s="83"/>
      <c r="HIO30" s="83"/>
      <c r="HIP30" s="83"/>
      <c r="HIQ30" s="83"/>
      <c r="HIR30" s="83"/>
      <c r="HIS30" s="83"/>
      <c r="HIT30" s="83"/>
      <c r="HIU30" s="83"/>
      <c r="HIV30" s="83"/>
      <c r="HIW30" s="83"/>
      <c r="HIX30" s="83"/>
      <c r="HIY30" s="83"/>
      <c r="HIZ30" s="83"/>
      <c r="HJA30" s="83"/>
      <c r="HJB30" s="83"/>
      <c r="HJC30" s="83"/>
      <c r="HJD30" s="83"/>
      <c r="HJE30" s="83"/>
      <c r="HJF30" s="83"/>
      <c r="HJG30" s="83"/>
      <c r="HJH30" s="83"/>
      <c r="HJI30" s="83"/>
      <c r="HJJ30" s="83"/>
      <c r="HJK30" s="83"/>
      <c r="HJL30" s="83"/>
      <c r="HJM30" s="83"/>
      <c r="HJN30" s="83"/>
      <c r="HJO30" s="83"/>
      <c r="HJP30" s="83"/>
      <c r="HJQ30" s="83"/>
      <c r="HJR30" s="83"/>
      <c r="HJS30" s="83"/>
      <c r="HJT30" s="83"/>
      <c r="HJU30" s="83"/>
      <c r="HJV30" s="83"/>
      <c r="HJW30" s="83"/>
      <c r="HJX30" s="83"/>
      <c r="HJY30" s="83"/>
      <c r="HJZ30" s="83"/>
      <c r="HKA30" s="83"/>
      <c r="HKB30" s="83"/>
      <c r="HKC30" s="83"/>
      <c r="HKD30" s="83"/>
      <c r="HKE30" s="83"/>
      <c r="HKF30" s="83"/>
      <c r="HKG30" s="83"/>
      <c r="HKH30" s="83"/>
      <c r="HKI30" s="83"/>
      <c r="HKJ30" s="83"/>
      <c r="HKK30" s="83"/>
      <c r="HKL30" s="83"/>
      <c r="HKM30" s="83"/>
      <c r="HKN30" s="83"/>
      <c r="HKO30" s="83"/>
      <c r="HKP30" s="83"/>
      <c r="HKQ30" s="83"/>
      <c r="HKR30" s="83"/>
      <c r="HKS30" s="83"/>
      <c r="HKT30" s="83"/>
      <c r="HKU30" s="83"/>
      <c r="HKV30" s="83"/>
      <c r="HKW30" s="83"/>
      <c r="HKX30" s="83"/>
      <c r="HKY30" s="83"/>
      <c r="HKZ30" s="83"/>
      <c r="HLA30" s="83"/>
      <c r="HLB30" s="83"/>
      <c r="HLC30" s="83"/>
      <c r="HLD30" s="83"/>
      <c r="HLE30" s="83"/>
      <c r="HLF30" s="83"/>
      <c r="HLG30" s="83"/>
      <c r="HLH30" s="83"/>
      <c r="HLI30" s="83"/>
      <c r="HLJ30" s="83"/>
      <c r="HLK30" s="83"/>
      <c r="HLL30" s="83"/>
      <c r="HLM30" s="83"/>
      <c r="HLN30" s="83"/>
      <c r="HLO30" s="83"/>
      <c r="HLP30" s="83"/>
      <c r="HLQ30" s="83"/>
      <c r="HLR30" s="83"/>
      <c r="HLS30" s="83"/>
      <c r="HLT30" s="83"/>
      <c r="HLU30" s="83"/>
      <c r="HLV30" s="83"/>
      <c r="HLW30" s="83"/>
      <c r="HLX30" s="83"/>
      <c r="HLY30" s="83"/>
      <c r="HLZ30" s="83"/>
      <c r="HMA30" s="83"/>
      <c r="HMB30" s="83"/>
      <c r="HMC30" s="83"/>
      <c r="HMD30" s="83"/>
      <c r="HME30" s="83"/>
      <c r="HMF30" s="83"/>
      <c r="HMG30" s="83"/>
      <c r="HMH30" s="83"/>
      <c r="HMI30" s="83"/>
      <c r="HMJ30" s="83"/>
      <c r="HMK30" s="83"/>
      <c r="HML30" s="83"/>
      <c r="HMM30" s="83"/>
      <c r="HMN30" s="83"/>
      <c r="HMO30" s="83"/>
      <c r="HMP30" s="83"/>
      <c r="HMQ30" s="83"/>
      <c r="HMR30" s="83"/>
      <c r="HMS30" s="83"/>
      <c r="HMT30" s="83"/>
      <c r="HMU30" s="83"/>
      <c r="HMV30" s="83"/>
      <c r="HMW30" s="83"/>
      <c r="HMX30" s="83"/>
      <c r="HMY30" s="83"/>
      <c r="HMZ30" s="83"/>
      <c r="HNA30" s="83"/>
      <c r="HNB30" s="83"/>
      <c r="HNC30" s="83"/>
      <c r="HND30" s="83"/>
      <c r="HNE30" s="83"/>
      <c r="HNF30" s="83"/>
      <c r="HNG30" s="83"/>
      <c r="HNH30" s="83"/>
      <c r="HNI30" s="83"/>
      <c r="HNJ30" s="83"/>
      <c r="HNK30" s="83"/>
      <c r="HNL30" s="83"/>
      <c r="HNM30" s="83"/>
      <c r="HNN30" s="83"/>
      <c r="HNO30" s="83"/>
      <c r="HNP30" s="83"/>
      <c r="HNQ30" s="83"/>
      <c r="HNR30" s="83"/>
      <c r="HNS30" s="83"/>
      <c r="HNT30" s="83"/>
      <c r="HNU30" s="83"/>
      <c r="HNV30" s="83"/>
      <c r="HNW30" s="83"/>
      <c r="HNX30" s="83"/>
      <c r="HNY30" s="83"/>
      <c r="HNZ30" s="83"/>
      <c r="HOA30" s="83"/>
      <c r="HOB30" s="83"/>
      <c r="HOC30" s="83"/>
      <c r="HOD30" s="83"/>
      <c r="HOE30" s="83"/>
      <c r="HOF30" s="83"/>
      <c r="HOG30" s="83"/>
      <c r="HOH30" s="83"/>
      <c r="HOI30" s="83"/>
      <c r="HOJ30" s="83"/>
      <c r="HOK30" s="83"/>
      <c r="HOL30" s="83"/>
      <c r="HOM30" s="83"/>
      <c r="HON30" s="83"/>
      <c r="HOO30" s="83"/>
      <c r="HOP30" s="83"/>
      <c r="HOQ30" s="83"/>
      <c r="HOR30" s="83"/>
      <c r="HOS30" s="83"/>
      <c r="HOT30" s="83"/>
      <c r="HOU30" s="83"/>
      <c r="HOV30" s="83"/>
      <c r="HOW30" s="83"/>
      <c r="HOX30" s="83"/>
      <c r="HOY30" s="83"/>
      <c r="HOZ30" s="83"/>
      <c r="HPA30" s="83"/>
      <c r="HPB30" s="83"/>
      <c r="HPC30" s="83"/>
      <c r="HPD30" s="83"/>
      <c r="HPE30" s="83"/>
      <c r="HPF30" s="83"/>
      <c r="HPG30" s="83"/>
      <c r="HPH30" s="83"/>
      <c r="HPI30" s="83"/>
      <c r="HPJ30" s="83"/>
      <c r="HPK30" s="83"/>
      <c r="HPL30" s="83"/>
      <c r="HPM30" s="83"/>
      <c r="HPN30" s="83"/>
      <c r="HPO30" s="83"/>
      <c r="HPP30" s="83"/>
      <c r="HPQ30" s="83"/>
      <c r="HPR30" s="83"/>
      <c r="HPS30" s="83"/>
      <c r="HPT30" s="83"/>
      <c r="HPU30" s="83"/>
      <c r="HPV30" s="83"/>
      <c r="HPW30" s="83"/>
      <c r="HPX30" s="83"/>
      <c r="HPY30" s="83"/>
      <c r="HPZ30" s="83"/>
      <c r="HQA30" s="83"/>
      <c r="HQB30" s="83"/>
      <c r="HQC30" s="83"/>
      <c r="HQD30" s="83"/>
      <c r="HQE30" s="83"/>
      <c r="HQF30" s="83"/>
      <c r="HQG30" s="83"/>
      <c r="HQH30" s="83"/>
      <c r="HQI30" s="83"/>
      <c r="HQJ30" s="83"/>
      <c r="HQK30" s="83"/>
      <c r="HQL30" s="83"/>
      <c r="HQM30" s="83"/>
      <c r="HQN30" s="83"/>
      <c r="HQO30" s="83"/>
      <c r="HQP30" s="83"/>
      <c r="HQQ30" s="83"/>
      <c r="HQR30" s="83"/>
      <c r="HQS30" s="83"/>
      <c r="HQT30" s="83"/>
      <c r="HQU30" s="83"/>
      <c r="HQV30" s="83"/>
      <c r="HQW30" s="83"/>
      <c r="HQX30" s="83"/>
      <c r="HQY30" s="83"/>
      <c r="HQZ30" s="83"/>
      <c r="HRA30" s="83"/>
      <c r="HRB30" s="83"/>
      <c r="HRC30" s="83"/>
      <c r="HRD30" s="83"/>
      <c r="HRE30" s="83"/>
      <c r="HRF30" s="83"/>
      <c r="HRG30" s="83"/>
      <c r="HRH30" s="83"/>
      <c r="HRI30" s="83"/>
      <c r="HRJ30" s="83"/>
      <c r="HRK30" s="83"/>
      <c r="HRL30" s="83"/>
      <c r="HRM30" s="83"/>
      <c r="HRN30" s="83"/>
      <c r="HRO30" s="83"/>
      <c r="HRP30" s="83"/>
      <c r="HRQ30" s="83"/>
      <c r="HRR30" s="83"/>
      <c r="HRS30" s="83"/>
      <c r="HRT30" s="83"/>
      <c r="HRU30" s="83"/>
      <c r="HRV30" s="83"/>
      <c r="HRW30" s="83"/>
      <c r="HRX30" s="83"/>
      <c r="HRY30" s="83"/>
      <c r="HRZ30" s="83"/>
      <c r="HSA30" s="83"/>
      <c r="HSB30" s="83"/>
      <c r="HSC30" s="83"/>
      <c r="HSD30" s="83"/>
      <c r="HSE30" s="83"/>
      <c r="HSF30" s="83"/>
      <c r="HSG30" s="83"/>
      <c r="HSH30" s="83"/>
      <c r="HSI30" s="83"/>
      <c r="HSJ30" s="83"/>
      <c r="HSK30" s="83"/>
      <c r="HSL30" s="83"/>
      <c r="HSM30" s="83"/>
      <c r="HSN30" s="83"/>
      <c r="HSO30" s="83"/>
      <c r="HSP30" s="83"/>
      <c r="HSQ30" s="83"/>
      <c r="HSR30" s="83"/>
      <c r="HSS30" s="83"/>
      <c r="HST30" s="83"/>
      <c r="HSU30" s="83"/>
      <c r="HSV30" s="83"/>
      <c r="HSW30" s="83"/>
      <c r="HSX30" s="83"/>
      <c r="HSY30" s="83"/>
      <c r="HSZ30" s="83"/>
      <c r="HTA30" s="83"/>
      <c r="HTB30" s="83"/>
      <c r="HTC30" s="83"/>
      <c r="HTD30" s="83"/>
      <c r="HTE30" s="83"/>
      <c r="HTF30" s="83"/>
      <c r="HTG30" s="83"/>
      <c r="HTH30" s="83"/>
      <c r="HTI30" s="83"/>
      <c r="HTJ30" s="83"/>
      <c r="HTK30" s="83"/>
      <c r="HTL30" s="83"/>
      <c r="HTM30" s="83"/>
      <c r="HTN30" s="83"/>
      <c r="HTO30" s="83"/>
      <c r="HTP30" s="83"/>
      <c r="HTQ30" s="83"/>
      <c r="HTR30" s="83"/>
      <c r="HTS30" s="83"/>
      <c r="HTT30" s="83"/>
      <c r="HTU30" s="83"/>
      <c r="HTV30" s="83"/>
      <c r="HTW30" s="83"/>
      <c r="HTX30" s="83"/>
      <c r="HTY30" s="83"/>
      <c r="HTZ30" s="83"/>
      <c r="HUA30" s="83"/>
      <c r="HUB30" s="83"/>
      <c r="HUC30" s="83"/>
      <c r="HUD30" s="83"/>
      <c r="HUE30" s="83"/>
      <c r="HUF30" s="83"/>
      <c r="HUG30" s="83"/>
      <c r="HUH30" s="83"/>
      <c r="HUI30" s="83"/>
      <c r="HUJ30" s="83"/>
      <c r="HUK30" s="83"/>
      <c r="HUL30" s="83"/>
      <c r="HUM30" s="83"/>
      <c r="HUN30" s="83"/>
      <c r="HUO30" s="83"/>
      <c r="HUP30" s="83"/>
      <c r="HUQ30" s="83"/>
      <c r="HUR30" s="83"/>
      <c r="HUS30" s="83"/>
      <c r="HUT30" s="83"/>
      <c r="HUU30" s="83"/>
      <c r="HUV30" s="83"/>
      <c r="HUW30" s="83"/>
      <c r="HUX30" s="83"/>
      <c r="HUY30" s="83"/>
      <c r="HUZ30" s="83"/>
      <c r="HVA30" s="83"/>
      <c r="HVB30" s="83"/>
      <c r="HVC30" s="83"/>
      <c r="HVD30" s="83"/>
      <c r="HVE30" s="83"/>
      <c r="HVF30" s="83"/>
      <c r="HVG30" s="83"/>
      <c r="HVH30" s="83"/>
      <c r="HVI30" s="83"/>
      <c r="HVJ30" s="83"/>
      <c r="HVK30" s="83"/>
      <c r="HVL30" s="83"/>
      <c r="HVM30" s="83"/>
      <c r="HVN30" s="83"/>
      <c r="HVO30" s="83"/>
      <c r="HVP30" s="83"/>
      <c r="HVQ30" s="83"/>
      <c r="HVR30" s="83"/>
      <c r="HVS30" s="83"/>
      <c r="HVT30" s="83"/>
      <c r="HVU30" s="83"/>
      <c r="HVV30" s="83"/>
      <c r="HVW30" s="83"/>
      <c r="HVX30" s="83"/>
      <c r="HVY30" s="83"/>
      <c r="HVZ30" s="83"/>
      <c r="HWA30" s="83"/>
      <c r="HWB30" s="83"/>
      <c r="HWC30" s="83"/>
      <c r="HWD30" s="83"/>
      <c r="HWE30" s="83"/>
      <c r="HWF30" s="83"/>
      <c r="HWG30" s="83"/>
      <c r="HWH30" s="83"/>
      <c r="HWI30" s="83"/>
      <c r="HWJ30" s="83"/>
      <c r="HWK30" s="83"/>
      <c r="HWL30" s="83"/>
      <c r="HWM30" s="83"/>
      <c r="HWN30" s="83"/>
      <c r="HWO30" s="83"/>
      <c r="HWP30" s="83"/>
      <c r="HWQ30" s="83"/>
      <c r="HWR30" s="83"/>
      <c r="HWS30" s="83"/>
      <c r="HWT30" s="83"/>
      <c r="HWU30" s="83"/>
      <c r="HWV30" s="83"/>
      <c r="HWW30" s="83"/>
      <c r="HWX30" s="83"/>
      <c r="HWY30" s="83"/>
      <c r="HWZ30" s="83"/>
      <c r="HXA30" s="83"/>
      <c r="HXB30" s="83"/>
      <c r="HXC30" s="83"/>
      <c r="HXD30" s="83"/>
      <c r="HXE30" s="83"/>
      <c r="HXF30" s="83"/>
      <c r="HXG30" s="83"/>
      <c r="HXH30" s="83"/>
      <c r="HXI30" s="83"/>
      <c r="HXJ30" s="83"/>
      <c r="HXK30" s="83"/>
      <c r="HXL30" s="83"/>
      <c r="HXM30" s="83"/>
      <c r="HXN30" s="83"/>
      <c r="HXO30" s="83"/>
      <c r="HXP30" s="83"/>
      <c r="HXQ30" s="83"/>
      <c r="HXR30" s="83"/>
      <c r="HXS30" s="83"/>
      <c r="HXT30" s="83"/>
      <c r="HXU30" s="83"/>
      <c r="HXV30" s="83"/>
      <c r="HXW30" s="83"/>
      <c r="HXX30" s="83"/>
      <c r="HXY30" s="83"/>
      <c r="HXZ30" s="83"/>
      <c r="HYA30" s="83"/>
      <c r="HYB30" s="83"/>
      <c r="HYC30" s="83"/>
      <c r="HYD30" s="83"/>
      <c r="HYE30" s="83"/>
      <c r="HYF30" s="83"/>
      <c r="HYG30" s="83"/>
      <c r="HYH30" s="83"/>
      <c r="HYI30" s="83"/>
      <c r="HYJ30" s="83"/>
      <c r="HYK30" s="83"/>
      <c r="HYL30" s="83"/>
      <c r="HYM30" s="83"/>
      <c r="HYN30" s="83"/>
      <c r="HYO30" s="83"/>
      <c r="HYP30" s="83"/>
      <c r="HYQ30" s="83"/>
      <c r="HYR30" s="83"/>
      <c r="HYS30" s="83"/>
      <c r="HYT30" s="83"/>
      <c r="HYU30" s="83"/>
      <c r="HYV30" s="83"/>
      <c r="HYW30" s="83"/>
      <c r="HYX30" s="83"/>
      <c r="HYY30" s="83"/>
      <c r="HYZ30" s="83"/>
      <c r="HZA30" s="83"/>
      <c r="HZB30" s="83"/>
      <c r="HZC30" s="83"/>
      <c r="HZD30" s="83"/>
      <c r="HZE30" s="83"/>
      <c r="HZF30" s="83"/>
      <c r="HZG30" s="83"/>
      <c r="HZH30" s="83"/>
      <c r="HZI30" s="83"/>
      <c r="HZJ30" s="83"/>
      <c r="HZK30" s="83"/>
      <c r="HZL30" s="83"/>
      <c r="HZM30" s="83"/>
      <c r="HZN30" s="83"/>
      <c r="HZO30" s="83"/>
      <c r="HZP30" s="83"/>
      <c r="HZQ30" s="83"/>
      <c r="HZR30" s="83"/>
      <c r="HZS30" s="83"/>
      <c r="HZT30" s="83"/>
      <c r="HZU30" s="83"/>
      <c r="HZV30" s="83"/>
      <c r="HZW30" s="83"/>
      <c r="HZX30" s="83"/>
      <c r="HZY30" s="83"/>
      <c r="HZZ30" s="83"/>
      <c r="IAA30" s="83"/>
      <c r="IAB30" s="83"/>
      <c r="IAC30" s="83"/>
      <c r="IAD30" s="83"/>
      <c r="IAE30" s="83"/>
      <c r="IAF30" s="83"/>
      <c r="IAG30" s="83"/>
      <c r="IAH30" s="83"/>
      <c r="IAI30" s="83"/>
      <c r="IAJ30" s="83"/>
      <c r="IAK30" s="83"/>
      <c r="IAL30" s="83"/>
      <c r="IAM30" s="83"/>
      <c r="IAN30" s="83"/>
      <c r="IAO30" s="83"/>
      <c r="IAP30" s="83"/>
      <c r="IAQ30" s="83"/>
      <c r="IAR30" s="83"/>
      <c r="IAS30" s="83"/>
      <c r="IAT30" s="83"/>
      <c r="IAU30" s="83"/>
      <c r="IAV30" s="83"/>
      <c r="IAW30" s="83"/>
      <c r="IAX30" s="83"/>
      <c r="IAY30" s="83"/>
      <c r="IAZ30" s="83"/>
      <c r="IBA30" s="83"/>
      <c r="IBB30" s="83"/>
      <c r="IBC30" s="83"/>
      <c r="IBD30" s="83"/>
      <c r="IBE30" s="83"/>
      <c r="IBF30" s="83"/>
      <c r="IBG30" s="83"/>
      <c r="IBH30" s="83"/>
      <c r="IBI30" s="83"/>
      <c r="IBJ30" s="83"/>
      <c r="IBK30" s="83"/>
      <c r="IBL30" s="83"/>
      <c r="IBM30" s="83"/>
      <c r="IBN30" s="83"/>
      <c r="IBO30" s="83"/>
      <c r="IBP30" s="83"/>
      <c r="IBQ30" s="83"/>
      <c r="IBR30" s="83"/>
      <c r="IBS30" s="83"/>
      <c r="IBT30" s="83"/>
      <c r="IBU30" s="83"/>
      <c r="IBV30" s="83"/>
      <c r="IBW30" s="83"/>
      <c r="IBX30" s="83"/>
      <c r="IBY30" s="83"/>
      <c r="IBZ30" s="83"/>
      <c r="ICA30" s="83"/>
      <c r="ICB30" s="83"/>
      <c r="ICC30" s="83"/>
      <c r="ICD30" s="83"/>
      <c r="ICE30" s="83"/>
      <c r="ICF30" s="83"/>
      <c r="ICG30" s="83"/>
      <c r="ICH30" s="83"/>
      <c r="ICI30" s="83"/>
      <c r="ICJ30" s="83"/>
      <c r="ICK30" s="83"/>
      <c r="ICL30" s="83"/>
      <c r="ICM30" s="83"/>
      <c r="ICN30" s="83"/>
      <c r="ICO30" s="83"/>
      <c r="ICP30" s="83"/>
      <c r="ICQ30" s="83"/>
      <c r="ICR30" s="83"/>
      <c r="ICS30" s="83"/>
      <c r="ICT30" s="83"/>
      <c r="ICU30" s="83"/>
      <c r="ICV30" s="83"/>
      <c r="ICW30" s="83"/>
      <c r="ICX30" s="83"/>
      <c r="ICY30" s="83"/>
      <c r="ICZ30" s="83"/>
      <c r="IDA30" s="83"/>
      <c r="IDB30" s="83"/>
      <c r="IDC30" s="83"/>
      <c r="IDD30" s="83"/>
      <c r="IDE30" s="83"/>
      <c r="IDF30" s="83"/>
      <c r="IDG30" s="83"/>
      <c r="IDH30" s="83"/>
      <c r="IDI30" s="83"/>
      <c r="IDJ30" s="83"/>
      <c r="IDK30" s="83"/>
      <c r="IDL30" s="83"/>
      <c r="IDM30" s="83"/>
      <c r="IDN30" s="83"/>
      <c r="IDO30" s="83"/>
      <c r="IDP30" s="83"/>
      <c r="IDQ30" s="83"/>
      <c r="IDR30" s="83"/>
      <c r="IDS30" s="83"/>
      <c r="IDT30" s="83"/>
      <c r="IDU30" s="83"/>
      <c r="IDV30" s="83"/>
      <c r="IDW30" s="83"/>
      <c r="IDX30" s="83"/>
      <c r="IDY30" s="83"/>
      <c r="IDZ30" s="83"/>
      <c r="IEA30" s="83"/>
      <c r="IEB30" s="83"/>
      <c r="IEC30" s="83"/>
      <c r="IED30" s="83"/>
      <c r="IEE30" s="83"/>
      <c r="IEF30" s="83"/>
      <c r="IEG30" s="83"/>
      <c r="IEH30" s="83"/>
      <c r="IEI30" s="83"/>
      <c r="IEJ30" s="83"/>
      <c r="IEK30" s="83"/>
      <c r="IEL30" s="83"/>
      <c r="IEM30" s="83"/>
      <c r="IEN30" s="83"/>
      <c r="IEO30" s="83"/>
      <c r="IEP30" s="83"/>
      <c r="IEQ30" s="83"/>
      <c r="IER30" s="83"/>
      <c r="IES30" s="83"/>
      <c r="IET30" s="83"/>
      <c r="IEU30" s="83"/>
      <c r="IEV30" s="83"/>
      <c r="IEW30" s="83"/>
      <c r="IEX30" s="83"/>
      <c r="IEY30" s="83"/>
      <c r="IEZ30" s="83"/>
      <c r="IFA30" s="83"/>
      <c r="IFB30" s="83"/>
      <c r="IFC30" s="83"/>
      <c r="IFD30" s="83"/>
      <c r="IFE30" s="83"/>
      <c r="IFF30" s="83"/>
      <c r="IFG30" s="83"/>
      <c r="IFH30" s="83"/>
      <c r="IFI30" s="83"/>
      <c r="IFJ30" s="83"/>
      <c r="IFK30" s="83"/>
      <c r="IFL30" s="83"/>
      <c r="IFM30" s="83"/>
      <c r="IFN30" s="83"/>
      <c r="IFO30" s="83"/>
      <c r="IFP30" s="83"/>
      <c r="IFQ30" s="83"/>
      <c r="IFR30" s="83"/>
      <c r="IFS30" s="83"/>
      <c r="IFT30" s="83"/>
      <c r="IFU30" s="83"/>
      <c r="IFV30" s="83"/>
      <c r="IFW30" s="83"/>
      <c r="IFX30" s="83"/>
      <c r="IFY30" s="83"/>
      <c r="IFZ30" s="83"/>
      <c r="IGA30" s="83"/>
      <c r="IGB30" s="83"/>
      <c r="IGC30" s="83"/>
      <c r="IGD30" s="83"/>
      <c r="IGE30" s="83"/>
      <c r="IGF30" s="83"/>
      <c r="IGG30" s="83"/>
      <c r="IGH30" s="83"/>
      <c r="IGI30" s="83"/>
      <c r="IGJ30" s="83"/>
      <c r="IGK30" s="83"/>
      <c r="IGL30" s="83"/>
      <c r="IGM30" s="83"/>
      <c r="IGN30" s="83"/>
      <c r="IGO30" s="83"/>
      <c r="IGP30" s="83"/>
      <c r="IGQ30" s="83"/>
      <c r="IGR30" s="83"/>
      <c r="IGS30" s="83"/>
      <c r="IGT30" s="83"/>
      <c r="IGU30" s="83"/>
      <c r="IGV30" s="83"/>
      <c r="IGW30" s="83"/>
      <c r="IGX30" s="83"/>
      <c r="IGY30" s="83"/>
      <c r="IGZ30" s="83"/>
      <c r="IHA30" s="83"/>
      <c r="IHB30" s="83"/>
      <c r="IHC30" s="83"/>
      <c r="IHD30" s="83"/>
      <c r="IHE30" s="83"/>
      <c r="IHF30" s="83"/>
      <c r="IHG30" s="83"/>
      <c r="IHH30" s="83"/>
      <c r="IHI30" s="83"/>
      <c r="IHJ30" s="83"/>
      <c r="IHK30" s="83"/>
      <c r="IHL30" s="83"/>
      <c r="IHM30" s="83"/>
      <c r="IHN30" s="83"/>
      <c r="IHO30" s="83"/>
      <c r="IHP30" s="83"/>
      <c r="IHQ30" s="83"/>
      <c r="IHR30" s="83"/>
      <c r="IHS30" s="83"/>
      <c r="IHT30" s="83"/>
      <c r="IHU30" s="83"/>
      <c r="IHV30" s="83"/>
      <c r="IHW30" s="83"/>
      <c r="IHX30" s="83"/>
      <c r="IHY30" s="83"/>
      <c r="IHZ30" s="83"/>
      <c r="IIA30" s="83"/>
      <c r="IIB30" s="83"/>
      <c r="IIC30" s="83"/>
      <c r="IID30" s="83"/>
      <c r="IIE30" s="83"/>
      <c r="IIF30" s="83"/>
      <c r="IIG30" s="83"/>
      <c r="IIH30" s="83"/>
      <c r="III30" s="83"/>
      <c r="IIJ30" s="83"/>
      <c r="IIK30" s="83"/>
      <c r="IIL30" s="83"/>
      <c r="IIM30" s="83"/>
      <c r="IIN30" s="83"/>
      <c r="IIO30" s="83"/>
      <c r="IIP30" s="83"/>
      <c r="IIQ30" s="83"/>
      <c r="IIR30" s="83"/>
      <c r="IIS30" s="83"/>
      <c r="IIT30" s="83"/>
      <c r="IIU30" s="83"/>
      <c r="IIV30" s="83"/>
      <c r="IIW30" s="83"/>
      <c r="IIX30" s="83"/>
      <c r="IIY30" s="83"/>
      <c r="IIZ30" s="83"/>
      <c r="IJA30" s="83"/>
      <c r="IJB30" s="83"/>
      <c r="IJC30" s="83"/>
      <c r="IJD30" s="83"/>
      <c r="IJE30" s="83"/>
      <c r="IJF30" s="83"/>
      <c r="IJG30" s="83"/>
      <c r="IJH30" s="83"/>
      <c r="IJI30" s="83"/>
      <c r="IJJ30" s="83"/>
      <c r="IJK30" s="83"/>
      <c r="IJL30" s="83"/>
      <c r="IJM30" s="83"/>
      <c r="IJN30" s="83"/>
      <c r="IJO30" s="83"/>
      <c r="IJP30" s="83"/>
      <c r="IJQ30" s="83"/>
      <c r="IJR30" s="83"/>
      <c r="IJS30" s="83"/>
      <c r="IJT30" s="83"/>
      <c r="IJU30" s="83"/>
      <c r="IJV30" s="83"/>
      <c r="IJW30" s="83"/>
      <c r="IJX30" s="83"/>
      <c r="IJY30" s="83"/>
      <c r="IJZ30" s="83"/>
      <c r="IKA30" s="83"/>
      <c r="IKB30" s="83"/>
      <c r="IKC30" s="83"/>
      <c r="IKD30" s="83"/>
      <c r="IKE30" s="83"/>
      <c r="IKF30" s="83"/>
      <c r="IKG30" s="83"/>
      <c r="IKH30" s="83"/>
      <c r="IKI30" s="83"/>
      <c r="IKJ30" s="83"/>
      <c r="IKK30" s="83"/>
      <c r="IKL30" s="83"/>
      <c r="IKM30" s="83"/>
      <c r="IKN30" s="83"/>
      <c r="IKO30" s="83"/>
      <c r="IKP30" s="83"/>
      <c r="IKQ30" s="83"/>
      <c r="IKR30" s="83"/>
      <c r="IKS30" s="83"/>
      <c r="IKT30" s="83"/>
      <c r="IKU30" s="83"/>
      <c r="IKV30" s="83"/>
      <c r="IKW30" s="83"/>
      <c r="IKX30" s="83"/>
      <c r="IKY30" s="83"/>
      <c r="IKZ30" s="83"/>
      <c r="ILA30" s="83"/>
      <c r="ILB30" s="83"/>
      <c r="ILC30" s="83"/>
      <c r="ILD30" s="83"/>
      <c r="ILE30" s="83"/>
      <c r="ILF30" s="83"/>
      <c r="ILG30" s="83"/>
      <c r="ILH30" s="83"/>
      <c r="ILI30" s="83"/>
      <c r="ILJ30" s="83"/>
      <c r="ILK30" s="83"/>
      <c r="ILL30" s="83"/>
      <c r="ILM30" s="83"/>
      <c r="ILN30" s="83"/>
      <c r="ILO30" s="83"/>
      <c r="ILP30" s="83"/>
      <c r="ILQ30" s="83"/>
      <c r="ILR30" s="83"/>
      <c r="ILS30" s="83"/>
      <c r="ILT30" s="83"/>
      <c r="ILU30" s="83"/>
      <c r="ILV30" s="83"/>
      <c r="ILW30" s="83"/>
      <c r="ILX30" s="83"/>
      <c r="ILY30" s="83"/>
      <c r="ILZ30" s="83"/>
      <c r="IMA30" s="83"/>
      <c r="IMB30" s="83"/>
      <c r="IMC30" s="83"/>
      <c r="IMD30" s="83"/>
      <c r="IME30" s="83"/>
      <c r="IMF30" s="83"/>
      <c r="IMG30" s="83"/>
      <c r="IMH30" s="83"/>
      <c r="IMI30" s="83"/>
      <c r="IMJ30" s="83"/>
      <c r="IMK30" s="83"/>
      <c r="IML30" s="83"/>
      <c r="IMM30" s="83"/>
      <c r="IMN30" s="83"/>
      <c r="IMO30" s="83"/>
      <c r="IMP30" s="83"/>
      <c r="IMQ30" s="83"/>
      <c r="IMR30" s="83"/>
      <c r="IMS30" s="83"/>
      <c r="IMT30" s="83"/>
      <c r="IMU30" s="83"/>
      <c r="IMV30" s="83"/>
      <c r="IMW30" s="83"/>
      <c r="IMX30" s="83"/>
      <c r="IMY30" s="83"/>
      <c r="IMZ30" s="83"/>
      <c r="INA30" s="83"/>
      <c r="INB30" s="83"/>
      <c r="INC30" s="83"/>
      <c r="IND30" s="83"/>
      <c r="INE30" s="83"/>
      <c r="INF30" s="83"/>
      <c r="ING30" s="83"/>
      <c r="INH30" s="83"/>
      <c r="INI30" s="83"/>
      <c r="INJ30" s="83"/>
      <c r="INK30" s="83"/>
      <c r="INL30" s="83"/>
      <c r="INM30" s="83"/>
      <c r="INN30" s="83"/>
      <c r="INO30" s="83"/>
      <c r="INP30" s="83"/>
      <c r="INQ30" s="83"/>
      <c r="INR30" s="83"/>
      <c r="INS30" s="83"/>
      <c r="INT30" s="83"/>
      <c r="INU30" s="83"/>
      <c r="INV30" s="83"/>
      <c r="INW30" s="83"/>
      <c r="INX30" s="83"/>
      <c r="INY30" s="83"/>
      <c r="INZ30" s="83"/>
      <c r="IOA30" s="83"/>
      <c r="IOB30" s="83"/>
      <c r="IOC30" s="83"/>
      <c r="IOD30" s="83"/>
      <c r="IOE30" s="83"/>
      <c r="IOF30" s="83"/>
      <c r="IOG30" s="83"/>
      <c r="IOH30" s="83"/>
      <c r="IOI30" s="83"/>
      <c r="IOJ30" s="83"/>
      <c r="IOK30" s="83"/>
      <c r="IOL30" s="83"/>
      <c r="IOM30" s="83"/>
      <c r="ION30" s="83"/>
      <c r="IOO30" s="83"/>
      <c r="IOP30" s="83"/>
      <c r="IOQ30" s="83"/>
      <c r="IOR30" s="83"/>
      <c r="IOS30" s="83"/>
      <c r="IOT30" s="83"/>
      <c r="IOU30" s="83"/>
      <c r="IOV30" s="83"/>
      <c r="IOW30" s="83"/>
      <c r="IOX30" s="83"/>
      <c r="IOY30" s="83"/>
      <c r="IOZ30" s="83"/>
      <c r="IPA30" s="83"/>
      <c r="IPB30" s="83"/>
      <c r="IPC30" s="83"/>
      <c r="IPD30" s="83"/>
      <c r="IPE30" s="83"/>
      <c r="IPF30" s="83"/>
      <c r="IPG30" s="83"/>
      <c r="IPH30" s="83"/>
      <c r="IPI30" s="83"/>
      <c r="IPJ30" s="83"/>
      <c r="IPK30" s="83"/>
      <c r="IPL30" s="83"/>
      <c r="IPM30" s="83"/>
      <c r="IPN30" s="83"/>
      <c r="IPO30" s="83"/>
      <c r="IPP30" s="83"/>
      <c r="IPQ30" s="83"/>
      <c r="IPR30" s="83"/>
      <c r="IPS30" s="83"/>
      <c r="IPT30" s="83"/>
      <c r="IPU30" s="83"/>
      <c r="IPV30" s="83"/>
      <c r="IPW30" s="83"/>
      <c r="IPX30" s="83"/>
      <c r="IPY30" s="83"/>
      <c r="IPZ30" s="83"/>
      <c r="IQA30" s="83"/>
      <c r="IQB30" s="83"/>
      <c r="IQC30" s="83"/>
      <c r="IQD30" s="83"/>
      <c r="IQE30" s="83"/>
      <c r="IQF30" s="83"/>
      <c r="IQG30" s="83"/>
      <c r="IQH30" s="83"/>
      <c r="IQI30" s="83"/>
      <c r="IQJ30" s="83"/>
      <c r="IQK30" s="83"/>
      <c r="IQL30" s="83"/>
      <c r="IQM30" s="83"/>
      <c r="IQN30" s="83"/>
      <c r="IQO30" s="83"/>
      <c r="IQP30" s="83"/>
      <c r="IQQ30" s="83"/>
      <c r="IQR30" s="83"/>
      <c r="IQS30" s="83"/>
      <c r="IQT30" s="83"/>
      <c r="IQU30" s="83"/>
      <c r="IQV30" s="83"/>
      <c r="IQW30" s="83"/>
      <c r="IQX30" s="83"/>
      <c r="IQY30" s="83"/>
      <c r="IQZ30" s="83"/>
      <c r="IRA30" s="83"/>
      <c r="IRB30" s="83"/>
      <c r="IRC30" s="83"/>
      <c r="IRD30" s="83"/>
      <c r="IRE30" s="83"/>
      <c r="IRF30" s="83"/>
      <c r="IRG30" s="83"/>
      <c r="IRH30" s="83"/>
      <c r="IRI30" s="83"/>
      <c r="IRJ30" s="83"/>
      <c r="IRK30" s="83"/>
      <c r="IRL30" s="83"/>
      <c r="IRM30" s="83"/>
      <c r="IRN30" s="83"/>
      <c r="IRO30" s="83"/>
      <c r="IRP30" s="83"/>
      <c r="IRQ30" s="83"/>
      <c r="IRR30" s="83"/>
      <c r="IRS30" s="83"/>
      <c r="IRT30" s="83"/>
      <c r="IRU30" s="83"/>
      <c r="IRV30" s="83"/>
      <c r="IRW30" s="83"/>
      <c r="IRX30" s="83"/>
      <c r="IRY30" s="83"/>
      <c r="IRZ30" s="83"/>
      <c r="ISA30" s="83"/>
      <c r="ISB30" s="83"/>
      <c r="ISC30" s="83"/>
      <c r="ISD30" s="83"/>
      <c r="ISE30" s="83"/>
      <c r="ISF30" s="83"/>
      <c r="ISG30" s="83"/>
      <c r="ISH30" s="83"/>
      <c r="ISI30" s="83"/>
      <c r="ISJ30" s="83"/>
      <c r="ISK30" s="83"/>
      <c r="ISL30" s="83"/>
      <c r="ISM30" s="83"/>
      <c r="ISN30" s="83"/>
      <c r="ISO30" s="83"/>
      <c r="ISP30" s="83"/>
      <c r="ISQ30" s="83"/>
      <c r="ISR30" s="83"/>
      <c r="ISS30" s="83"/>
      <c r="IST30" s="83"/>
      <c r="ISU30" s="83"/>
      <c r="ISV30" s="83"/>
      <c r="ISW30" s="83"/>
      <c r="ISX30" s="83"/>
      <c r="ISY30" s="83"/>
      <c r="ISZ30" s="83"/>
      <c r="ITA30" s="83"/>
      <c r="ITB30" s="83"/>
      <c r="ITC30" s="83"/>
      <c r="ITD30" s="83"/>
      <c r="ITE30" s="83"/>
      <c r="ITF30" s="83"/>
      <c r="ITG30" s="83"/>
      <c r="ITH30" s="83"/>
      <c r="ITI30" s="83"/>
      <c r="ITJ30" s="83"/>
      <c r="ITK30" s="83"/>
      <c r="ITL30" s="83"/>
      <c r="ITM30" s="83"/>
      <c r="ITN30" s="83"/>
      <c r="ITO30" s="83"/>
      <c r="ITP30" s="83"/>
      <c r="ITQ30" s="83"/>
      <c r="ITR30" s="83"/>
      <c r="ITS30" s="83"/>
      <c r="ITT30" s="83"/>
      <c r="ITU30" s="83"/>
      <c r="ITV30" s="83"/>
      <c r="ITW30" s="83"/>
      <c r="ITX30" s="83"/>
      <c r="ITY30" s="83"/>
      <c r="ITZ30" s="83"/>
      <c r="IUA30" s="83"/>
      <c r="IUB30" s="83"/>
      <c r="IUC30" s="83"/>
      <c r="IUD30" s="83"/>
      <c r="IUE30" s="83"/>
      <c r="IUF30" s="83"/>
      <c r="IUG30" s="83"/>
      <c r="IUH30" s="83"/>
      <c r="IUI30" s="83"/>
      <c r="IUJ30" s="83"/>
      <c r="IUK30" s="83"/>
      <c r="IUL30" s="83"/>
      <c r="IUM30" s="83"/>
      <c r="IUN30" s="83"/>
      <c r="IUO30" s="83"/>
      <c r="IUP30" s="83"/>
      <c r="IUQ30" s="83"/>
      <c r="IUR30" s="83"/>
      <c r="IUS30" s="83"/>
      <c r="IUT30" s="83"/>
      <c r="IUU30" s="83"/>
      <c r="IUV30" s="83"/>
      <c r="IUW30" s="83"/>
      <c r="IUX30" s="83"/>
      <c r="IUY30" s="83"/>
      <c r="IUZ30" s="83"/>
      <c r="IVA30" s="83"/>
      <c r="IVB30" s="83"/>
      <c r="IVC30" s="83"/>
      <c r="IVD30" s="83"/>
      <c r="IVE30" s="83"/>
      <c r="IVF30" s="83"/>
      <c r="IVG30" s="83"/>
      <c r="IVH30" s="83"/>
      <c r="IVI30" s="83"/>
      <c r="IVJ30" s="83"/>
      <c r="IVK30" s="83"/>
      <c r="IVL30" s="83"/>
      <c r="IVM30" s="83"/>
      <c r="IVN30" s="83"/>
      <c r="IVO30" s="83"/>
      <c r="IVP30" s="83"/>
      <c r="IVQ30" s="83"/>
      <c r="IVR30" s="83"/>
      <c r="IVS30" s="83"/>
      <c r="IVT30" s="83"/>
      <c r="IVU30" s="83"/>
      <c r="IVV30" s="83"/>
      <c r="IVW30" s="83"/>
      <c r="IVX30" s="83"/>
      <c r="IVY30" s="83"/>
      <c r="IVZ30" s="83"/>
      <c r="IWA30" s="83"/>
      <c r="IWB30" s="83"/>
      <c r="IWC30" s="83"/>
      <c r="IWD30" s="83"/>
      <c r="IWE30" s="83"/>
      <c r="IWF30" s="83"/>
      <c r="IWG30" s="83"/>
      <c r="IWH30" s="83"/>
      <c r="IWI30" s="83"/>
      <c r="IWJ30" s="83"/>
      <c r="IWK30" s="83"/>
      <c r="IWL30" s="83"/>
      <c r="IWM30" s="83"/>
      <c r="IWN30" s="83"/>
      <c r="IWO30" s="83"/>
      <c r="IWP30" s="83"/>
      <c r="IWQ30" s="83"/>
      <c r="IWR30" s="83"/>
      <c r="IWS30" s="83"/>
      <c r="IWT30" s="83"/>
      <c r="IWU30" s="83"/>
      <c r="IWV30" s="83"/>
      <c r="IWW30" s="83"/>
      <c r="IWX30" s="83"/>
      <c r="IWY30" s="83"/>
      <c r="IWZ30" s="83"/>
      <c r="IXA30" s="83"/>
      <c r="IXB30" s="83"/>
      <c r="IXC30" s="83"/>
      <c r="IXD30" s="83"/>
      <c r="IXE30" s="83"/>
      <c r="IXF30" s="83"/>
      <c r="IXG30" s="83"/>
      <c r="IXH30" s="83"/>
      <c r="IXI30" s="83"/>
      <c r="IXJ30" s="83"/>
      <c r="IXK30" s="83"/>
      <c r="IXL30" s="83"/>
      <c r="IXM30" s="83"/>
      <c r="IXN30" s="83"/>
      <c r="IXO30" s="83"/>
      <c r="IXP30" s="83"/>
      <c r="IXQ30" s="83"/>
      <c r="IXR30" s="83"/>
      <c r="IXS30" s="83"/>
      <c r="IXT30" s="83"/>
      <c r="IXU30" s="83"/>
      <c r="IXV30" s="83"/>
      <c r="IXW30" s="83"/>
      <c r="IXX30" s="83"/>
      <c r="IXY30" s="83"/>
      <c r="IXZ30" s="83"/>
      <c r="IYA30" s="83"/>
      <c r="IYB30" s="83"/>
      <c r="IYC30" s="83"/>
      <c r="IYD30" s="83"/>
      <c r="IYE30" s="83"/>
      <c r="IYF30" s="83"/>
      <c r="IYG30" s="83"/>
      <c r="IYH30" s="83"/>
      <c r="IYI30" s="83"/>
      <c r="IYJ30" s="83"/>
      <c r="IYK30" s="83"/>
      <c r="IYL30" s="83"/>
      <c r="IYM30" s="83"/>
      <c r="IYN30" s="83"/>
      <c r="IYO30" s="83"/>
      <c r="IYP30" s="83"/>
      <c r="IYQ30" s="83"/>
      <c r="IYR30" s="83"/>
      <c r="IYS30" s="83"/>
      <c r="IYT30" s="83"/>
      <c r="IYU30" s="83"/>
      <c r="IYV30" s="83"/>
      <c r="IYW30" s="83"/>
      <c r="IYX30" s="83"/>
      <c r="IYY30" s="83"/>
      <c r="IYZ30" s="83"/>
      <c r="IZA30" s="83"/>
      <c r="IZB30" s="83"/>
      <c r="IZC30" s="83"/>
      <c r="IZD30" s="83"/>
      <c r="IZE30" s="83"/>
      <c r="IZF30" s="83"/>
      <c r="IZG30" s="83"/>
      <c r="IZH30" s="83"/>
      <c r="IZI30" s="83"/>
      <c r="IZJ30" s="83"/>
      <c r="IZK30" s="83"/>
      <c r="IZL30" s="83"/>
      <c r="IZM30" s="83"/>
      <c r="IZN30" s="83"/>
      <c r="IZO30" s="83"/>
      <c r="IZP30" s="83"/>
      <c r="IZQ30" s="83"/>
      <c r="IZR30" s="83"/>
      <c r="IZS30" s="83"/>
      <c r="IZT30" s="83"/>
      <c r="IZU30" s="83"/>
      <c r="IZV30" s="83"/>
      <c r="IZW30" s="83"/>
      <c r="IZX30" s="83"/>
      <c r="IZY30" s="83"/>
      <c r="IZZ30" s="83"/>
      <c r="JAA30" s="83"/>
      <c r="JAB30" s="83"/>
      <c r="JAC30" s="83"/>
      <c r="JAD30" s="83"/>
      <c r="JAE30" s="83"/>
      <c r="JAF30" s="83"/>
      <c r="JAG30" s="83"/>
      <c r="JAH30" s="83"/>
      <c r="JAI30" s="83"/>
      <c r="JAJ30" s="83"/>
      <c r="JAK30" s="83"/>
      <c r="JAL30" s="83"/>
      <c r="JAM30" s="83"/>
      <c r="JAN30" s="83"/>
      <c r="JAO30" s="83"/>
      <c r="JAP30" s="83"/>
      <c r="JAQ30" s="83"/>
      <c r="JAR30" s="83"/>
      <c r="JAS30" s="83"/>
      <c r="JAT30" s="83"/>
      <c r="JAU30" s="83"/>
      <c r="JAV30" s="83"/>
      <c r="JAW30" s="83"/>
      <c r="JAX30" s="83"/>
      <c r="JAY30" s="83"/>
      <c r="JAZ30" s="83"/>
      <c r="JBA30" s="83"/>
      <c r="JBB30" s="83"/>
      <c r="JBC30" s="83"/>
      <c r="JBD30" s="83"/>
      <c r="JBE30" s="83"/>
      <c r="JBF30" s="83"/>
      <c r="JBG30" s="83"/>
      <c r="JBH30" s="83"/>
      <c r="JBI30" s="83"/>
      <c r="JBJ30" s="83"/>
      <c r="JBK30" s="83"/>
      <c r="JBL30" s="83"/>
      <c r="JBM30" s="83"/>
      <c r="JBN30" s="83"/>
      <c r="JBO30" s="83"/>
      <c r="JBP30" s="83"/>
      <c r="JBQ30" s="83"/>
      <c r="JBR30" s="83"/>
      <c r="JBS30" s="83"/>
      <c r="JBT30" s="83"/>
      <c r="JBU30" s="83"/>
      <c r="JBV30" s="83"/>
      <c r="JBW30" s="83"/>
      <c r="JBX30" s="83"/>
      <c r="JBY30" s="83"/>
      <c r="JBZ30" s="83"/>
      <c r="JCA30" s="83"/>
      <c r="JCB30" s="83"/>
      <c r="JCC30" s="83"/>
      <c r="JCD30" s="83"/>
      <c r="JCE30" s="83"/>
      <c r="JCF30" s="83"/>
      <c r="JCG30" s="83"/>
      <c r="JCH30" s="83"/>
      <c r="JCI30" s="83"/>
      <c r="JCJ30" s="83"/>
      <c r="JCK30" s="83"/>
      <c r="JCL30" s="83"/>
      <c r="JCM30" s="83"/>
      <c r="JCN30" s="83"/>
      <c r="JCO30" s="83"/>
      <c r="JCP30" s="83"/>
      <c r="JCQ30" s="83"/>
      <c r="JCR30" s="83"/>
      <c r="JCS30" s="83"/>
      <c r="JCT30" s="83"/>
      <c r="JCU30" s="83"/>
      <c r="JCV30" s="83"/>
      <c r="JCW30" s="83"/>
      <c r="JCX30" s="83"/>
      <c r="JCY30" s="83"/>
      <c r="JCZ30" s="83"/>
      <c r="JDA30" s="83"/>
      <c r="JDB30" s="83"/>
      <c r="JDC30" s="83"/>
      <c r="JDD30" s="83"/>
      <c r="JDE30" s="83"/>
      <c r="JDF30" s="83"/>
      <c r="JDG30" s="83"/>
      <c r="JDH30" s="83"/>
      <c r="JDI30" s="83"/>
      <c r="JDJ30" s="83"/>
      <c r="JDK30" s="83"/>
      <c r="JDL30" s="83"/>
      <c r="JDM30" s="83"/>
      <c r="JDN30" s="83"/>
      <c r="JDO30" s="83"/>
      <c r="JDP30" s="83"/>
      <c r="JDQ30" s="83"/>
      <c r="JDR30" s="83"/>
      <c r="JDS30" s="83"/>
      <c r="JDT30" s="83"/>
      <c r="JDU30" s="83"/>
      <c r="JDV30" s="83"/>
      <c r="JDW30" s="83"/>
      <c r="JDX30" s="83"/>
      <c r="JDY30" s="83"/>
      <c r="JDZ30" s="83"/>
      <c r="JEA30" s="83"/>
      <c r="JEB30" s="83"/>
      <c r="JEC30" s="83"/>
      <c r="JED30" s="83"/>
      <c r="JEE30" s="83"/>
      <c r="JEF30" s="83"/>
      <c r="JEG30" s="83"/>
      <c r="JEH30" s="83"/>
      <c r="JEI30" s="83"/>
      <c r="JEJ30" s="83"/>
      <c r="JEK30" s="83"/>
      <c r="JEL30" s="83"/>
      <c r="JEM30" s="83"/>
      <c r="JEN30" s="83"/>
      <c r="JEO30" s="83"/>
      <c r="JEP30" s="83"/>
      <c r="JEQ30" s="83"/>
      <c r="JER30" s="83"/>
      <c r="JES30" s="83"/>
      <c r="JET30" s="83"/>
      <c r="JEU30" s="83"/>
      <c r="JEV30" s="83"/>
      <c r="JEW30" s="83"/>
      <c r="JEX30" s="83"/>
      <c r="JEY30" s="83"/>
      <c r="JEZ30" s="83"/>
      <c r="JFA30" s="83"/>
      <c r="JFB30" s="83"/>
      <c r="JFC30" s="83"/>
      <c r="JFD30" s="83"/>
      <c r="JFE30" s="83"/>
      <c r="JFF30" s="83"/>
      <c r="JFG30" s="83"/>
      <c r="JFH30" s="83"/>
      <c r="JFI30" s="83"/>
      <c r="JFJ30" s="83"/>
      <c r="JFK30" s="83"/>
      <c r="JFL30" s="83"/>
      <c r="JFM30" s="83"/>
      <c r="JFN30" s="83"/>
      <c r="JFO30" s="83"/>
      <c r="JFP30" s="83"/>
      <c r="JFQ30" s="83"/>
      <c r="JFR30" s="83"/>
      <c r="JFS30" s="83"/>
      <c r="JFT30" s="83"/>
      <c r="JFU30" s="83"/>
      <c r="JFV30" s="83"/>
      <c r="JFW30" s="83"/>
      <c r="JFX30" s="83"/>
      <c r="JFY30" s="83"/>
      <c r="JFZ30" s="83"/>
      <c r="JGA30" s="83"/>
      <c r="JGB30" s="83"/>
      <c r="JGC30" s="83"/>
      <c r="JGD30" s="83"/>
      <c r="JGE30" s="83"/>
      <c r="JGF30" s="83"/>
      <c r="JGG30" s="83"/>
      <c r="JGH30" s="83"/>
      <c r="JGI30" s="83"/>
      <c r="JGJ30" s="83"/>
      <c r="JGK30" s="83"/>
      <c r="JGL30" s="83"/>
      <c r="JGM30" s="83"/>
      <c r="JGN30" s="83"/>
      <c r="JGO30" s="83"/>
      <c r="JGP30" s="83"/>
      <c r="JGQ30" s="83"/>
      <c r="JGR30" s="83"/>
      <c r="JGS30" s="83"/>
      <c r="JGT30" s="83"/>
      <c r="JGU30" s="83"/>
      <c r="JGV30" s="83"/>
      <c r="JGW30" s="83"/>
      <c r="JGX30" s="83"/>
      <c r="JGY30" s="83"/>
      <c r="JGZ30" s="83"/>
      <c r="JHA30" s="83"/>
      <c r="JHB30" s="83"/>
      <c r="JHC30" s="83"/>
      <c r="JHD30" s="83"/>
      <c r="JHE30" s="83"/>
      <c r="JHF30" s="83"/>
      <c r="JHG30" s="83"/>
      <c r="JHH30" s="83"/>
      <c r="JHI30" s="83"/>
      <c r="JHJ30" s="83"/>
      <c r="JHK30" s="83"/>
      <c r="JHL30" s="83"/>
      <c r="JHM30" s="83"/>
      <c r="JHN30" s="83"/>
      <c r="JHO30" s="83"/>
      <c r="JHP30" s="83"/>
      <c r="JHQ30" s="83"/>
      <c r="JHR30" s="83"/>
      <c r="JHS30" s="83"/>
      <c r="JHT30" s="83"/>
      <c r="JHU30" s="83"/>
      <c r="JHV30" s="83"/>
      <c r="JHW30" s="83"/>
      <c r="JHX30" s="83"/>
      <c r="JHY30" s="83"/>
      <c r="JHZ30" s="83"/>
      <c r="JIA30" s="83"/>
      <c r="JIB30" s="83"/>
      <c r="JIC30" s="83"/>
      <c r="JID30" s="83"/>
      <c r="JIE30" s="83"/>
      <c r="JIF30" s="83"/>
      <c r="JIG30" s="83"/>
      <c r="JIH30" s="83"/>
      <c r="JII30" s="83"/>
      <c r="JIJ30" s="83"/>
      <c r="JIK30" s="83"/>
      <c r="JIL30" s="83"/>
      <c r="JIM30" s="83"/>
      <c r="JIN30" s="83"/>
      <c r="JIO30" s="83"/>
      <c r="JIP30" s="83"/>
      <c r="JIQ30" s="83"/>
      <c r="JIR30" s="83"/>
      <c r="JIS30" s="83"/>
      <c r="JIT30" s="83"/>
      <c r="JIU30" s="83"/>
      <c r="JIV30" s="83"/>
      <c r="JIW30" s="83"/>
      <c r="JIX30" s="83"/>
      <c r="JIY30" s="83"/>
      <c r="JIZ30" s="83"/>
      <c r="JJA30" s="83"/>
      <c r="JJB30" s="83"/>
      <c r="JJC30" s="83"/>
      <c r="JJD30" s="83"/>
      <c r="JJE30" s="83"/>
      <c r="JJF30" s="83"/>
      <c r="JJG30" s="83"/>
      <c r="JJH30" s="83"/>
      <c r="JJI30" s="83"/>
      <c r="JJJ30" s="83"/>
      <c r="JJK30" s="83"/>
      <c r="JJL30" s="83"/>
      <c r="JJM30" s="83"/>
      <c r="JJN30" s="83"/>
      <c r="JJO30" s="83"/>
      <c r="JJP30" s="83"/>
      <c r="JJQ30" s="83"/>
      <c r="JJR30" s="83"/>
      <c r="JJS30" s="83"/>
      <c r="JJT30" s="83"/>
      <c r="JJU30" s="83"/>
      <c r="JJV30" s="83"/>
      <c r="JJW30" s="83"/>
      <c r="JJX30" s="83"/>
      <c r="JJY30" s="83"/>
      <c r="JJZ30" s="83"/>
      <c r="JKA30" s="83"/>
      <c r="JKB30" s="83"/>
      <c r="JKC30" s="83"/>
      <c r="JKD30" s="83"/>
      <c r="JKE30" s="83"/>
      <c r="JKF30" s="83"/>
      <c r="JKG30" s="83"/>
      <c r="JKH30" s="83"/>
      <c r="JKI30" s="83"/>
      <c r="JKJ30" s="83"/>
      <c r="JKK30" s="83"/>
      <c r="JKL30" s="83"/>
      <c r="JKM30" s="83"/>
      <c r="JKN30" s="83"/>
      <c r="JKO30" s="83"/>
      <c r="JKP30" s="83"/>
      <c r="JKQ30" s="83"/>
      <c r="JKR30" s="83"/>
      <c r="JKS30" s="83"/>
      <c r="JKT30" s="83"/>
      <c r="JKU30" s="83"/>
      <c r="JKV30" s="83"/>
      <c r="JKW30" s="83"/>
      <c r="JKX30" s="83"/>
      <c r="JKY30" s="83"/>
      <c r="JKZ30" s="83"/>
      <c r="JLA30" s="83"/>
      <c r="JLB30" s="83"/>
      <c r="JLC30" s="83"/>
      <c r="JLD30" s="83"/>
      <c r="JLE30" s="83"/>
      <c r="JLF30" s="83"/>
      <c r="JLG30" s="83"/>
      <c r="JLH30" s="83"/>
      <c r="JLI30" s="83"/>
      <c r="JLJ30" s="83"/>
      <c r="JLK30" s="83"/>
      <c r="JLL30" s="83"/>
      <c r="JLM30" s="83"/>
      <c r="JLN30" s="83"/>
      <c r="JLO30" s="83"/>
      <c r="JLP30" s="83"/>
      <c r="JLQ30" s="83"/>
      <c r="JLR30" s="83"/>
      <c r="JLS30" s="83"/>
      <c r="JLT30" s="83"/>
      <c r="JLU30" s="83"/>
      <c r="JLV30" s="83"/>
      <c r="JLW30" s="83"/>
      <c r="JLX30" s="83"/>
      <c r="JLY30" s="83"/>
      <c r="JLZ30" s="83"/>
      <c r="JMA30" s="83"/>
      <c r="JMB30" s="83"/>
      <c r="JMC30" s="83"/>
      <c r="JMD30" s="83"/>
      <c r="JME30" s="83"/>
      <c r="JMF30" s="83"/>
      <c r="JMG30" s="83"/>
      <c r="JMH30" s="83"/>
      <c r="JMI30" s="83"/>
      <c r="JMJ30" s="83"/>
      <c r="JMK30" s="83"/>
      <c r="JML30" s="83"/>
      <c r="JMM30" s="83"/>
      <c r="JMN30" s="83"/>
      <c r="JMO30" s="83"/>
      <c r="JMP30" s="83"/>
      <c r="JMQ30" s="83"/>
      <c r="JMR30" s="83"/>
      <c r="JMS30" s="83"/>
      <c r="JMT30" s="83"/>
      <c r="JMU30" s="83"/>
      <c r="JMV30" s="83"/>
      <c r="JMW30" s="83"/>
      <c r="JMX30" s="83"/>
      <c r="JMY30" s="83"/>
      <c r="JMZ30" s="83"/>
      <c r="JNA30" s="83"/>
      <c r="JNB30" s="83"/>
      <c r="JNC30" s="83"/>
      <c r="JND30" s="83"/>
      <c r="JNE30" s="83"/>
      <c r="JNF30" s="83"/>
      <c r="JNG30" s="83"/>
      <c r="JNH30" s="83"/>
      <c r="JNI30" s="83"/>
      <c r="JNJ30" s="83"/>
      <c r="JNK30" s="83"/>
      <c r="JNL30" s="83"/>
      <c r="JNM30" s="83"/>
      <c r="JNN30" s="83"/>
      <c r="JNO30" s="83"/>
      <c r="JNP30" s="83"/>
      <c r="JNQ30" s="83"/>
      <c r="JNR30" s="83"/>
      <c r="JNS30" s="83"/>
      <c r="JNT30" s="83"/>
      <c r="JNU30" s="83"/>
      <c r="JNV30" s="83"/>
      <c r="JNW30" s="83"/>
      <c r="JNX30" s="83"/>
      <c r="JNY30" s="83"/>
      <c r="JNZ30" s="83"/>
      <c r="JOA30" s="83"/>
      <c r="JOB30" s="83"/>
      <c r="JOC30" s="83"/>
      <c r="JOD30" s="83"/>
      <c r="JOE30" s="83"/>
      <c r="JOF30" s="83"/>
      <c r="JOG30" s="83"/>
      <c r="JOH30" s="83"/>
      <c r="JOI30" s="83"/>
      <c r="JOJ30" s="83"/>
      <c r="JOK30" s="83"/>
      <c r="JOL30" s="83"/>
      <c r="JOM30" s="83"/>
      <c r="JON30" s="83"/>
      <c r="JOO30" s="83"/>
      <c r="JOP30" s="83"/>
      <c r="JOQ30" s="83"/>
      <c r="JOR30" s="83"/>
      <c r="JOS30" s="83"/>
      <c r="JOT30" s="83"/>
      <c r="JOU30" s="83"/>
      <c r="JOV30" s="83"/>
      <c r="JOW30" s="83"/>
      <c r="JOX30" s="83"/>
      <c r="JOY30" s="83"/>
      <c r="JOZ30" s="83"/>
      <c r="JPA30" s="83"/>
      <c r="JPB30" s="83"/>
      <c r="JPC30" s="83"/>
      <c r="JPD30" s="83"/>
      <c r="JPE30" s="83"/>
      <c r="JPF30" s="83"/>
      <c r="JPG30" s="83"/>
      <c r="JPH30" s="83"/>
      <c r="JPI30" s="83"/>
      <c r="JPJ30" s="83"/>
      <c r="JPK30" s="83"/>
      <c r="JPL30" s="83"/>
      <c r="JPM30" s="83"/>
      <c r="JPN30" s="83"/>
      <c r="JPO30" s="83"/>
      <c r="JPP30" s="83"/>
      <c r="JPQ30" s="83"/>
      <c r="JPR30" s="83"/>
      <c r="JPS30" s="83"/>
      <c r="JPT30" s="83"/>
      <c r="JPU30" s="83"/>
      <c r="JPV30" s="83"/>
      <c r="JPW30" s="83"/>
      <c r="JPX30" s="83"/>
      <c r="JPY30" s="83"/>
      <c r="JPZ30" s="83"/>
      <c r="JQA30" s="83"/>
      <c r="JQB30" s="83"/>
      <c r="JQC30" s="83"/>
      <c r="JQD30" s="83"/>
      <c r="JQE30" s="83"/>
      <c r="JQF30" s="83"/>
      <c r="JQG30" s="83"/>
      <c r="JQH30" s="83"/>
      <c r="JQI30" s="83"/>
      <c r="JQJ30" s="83"/>
      <c r="JQK30" s="83"/>
      <c r="JQL30" s="83"/>
      <c r="JQM30" s="83"/>
      <c r="JQN30" s="83"/>
      <c r="JQO30" s="83"/>
      <c r="JQP30" s="83"/>
      <c r="JQQ30" s="83"/>
      <c r="JQR30" s="83"/>
      <c r="JQS30" s="83"/>
      <c r="JQT30" s="83"/>
      <c r="JQU30" s="83"/>
      <c r="JQV30" s="83"/>
      <c r="JQW30" s="83"/>
      <c r="JQX30" s="83"/>
      <c r="JQY30" s="83"/>
      <c r="JQZ30" s="83"/>
      <c r="JRA30" s="83"/>
      <c r="JRB30" s="83"/>
      <c r="JRC30" s="83"/>
      <c r="JRD30" s="83"/>
      <c r="JRE30" s="83"/>
      <c r="JRF30" s="83"/>
      <c r="JRG30" s="83"/>
      <c r="JRH30" s="83"/>
      <c r="JRI30" s="83"/>
      <c r="JRJ30" s="83"/>
      <c r="JRK30" s="83"/>
      <c r="JRL30" s="83"/>
      <c r="JRM30" s="83"/>
      <c r="JRN30" s="83"/>
      <c r="JRO30" s="83"/>
      <c r="JRP30" s="83"/>
      <c r="JRQ30" s="83"/>
      <c r="JRR30" s="83"/>
      <c r="JRS30" s="83"/>
      <c r="JRT30" s="83"/>
      <c r="JRU30" s="83"/>
      <c r="JRV30" s="83"/>
      <c r="JRW30" s="83"/>
      <c r="JRX30" s="83"/>
      <c r="JRY30" s="83"/>
      <c r="JRZ30" s="83"/>
      <c r="JSA30" s="83"/>
      <c r="JSB30" s="83"/>
      <c r="JSC30" s="83"/>
      <c r="JSD30" s="83"/>
      <c r="JSE30" s="83"/>
      <c r="JSF30" s="83"/>
      <c r="JSG30" s="83"/>
      <c r="JSH30" s="83"/>
      <c r="JSI30" s="83"/>
      <c r="JSJ30" s="83"/>
      <c r="JSK30" s="83"/>
      <c r="JSL30" s="83"/>
      <c r="JSM30" s="83"/>
      <c r="JSN30" s="83"/>
      <c r="JSO30" s="83"/>
      <c r="JSP30" s="83"/>
      <c r="JSQ30" s="83"/>
      <c r="JSR30" s="83"/>
      <c r="JSS30" s="83"/>
      <c r="JST30" s="83"/>
      <c r="JSU30" s="83"/>
      <c r="JSV30" s="83"/>
      <c r="JSW30" s="83"/>
      <c r="JSX30" s="83"/>
      <c r="JSY30" s="83"/>
      <c r="JSZ30" s="83"/>
      <c r="JTA30" s="83"/>
      <c r="JTB30" s="83"/>
      <c r="JTC30" s="83"/>
      <c r="JTD30" s="83"/>
      <c r="JTE30" s="83"/>
      <c r="JTF30" s="83"/>
      <c r="JTG30" s="83"/>
      <c r="JTH30" s="83"/>
      <c r="JTI30" s="83"/>
      <c r="JTJ30" s="83"/>
      <c r="JTK30" s="83"/>
      <c r="JTL30" s="83"/>
      <c r="JTM30" s="83"/>
      <c r="JTN30" s="83"/>
      <c r="JTO30" s="83"/>
      <c r="JTP30" s="83"/>
      <c r="JTQ30" s="83"/>
      <c r="JTR30" s="83"/>
      <c r="JTS30" s="83"/>
      <c r="JTT30" s="83"/>
      <c r="JTU30" s="83"/>
      <c r="JTV30" s="83"/>
      <c r="JTW30" s="83"/>
      <c r="JTX30" s="83"/>
      <c r="JTY30" s="83"/>
      <c r="JTZ30" s="83"/>
      <c r="JUA30" s="83"/>
      <c r="JUB30" s="83"/>
      <c r="JUC30" s="83"/>
      <c r="JUD30" s="83"/>
      <c r="JUE30" s="83"/>
      <c r="JUF30" s="83"/>
      <c r="JUG30" s="83"/>
      <c r="JUH30" s="83"/>
      <c r="JUI30" s="83"/>
      <c r="JUJ30" s="83"/>
      <c r="JUK30" s="83"/>
      <c r="JUL30" s="83"/>
      <c r="JUM30" s="83"/>
      <c r="JUN30" s="83"/>
      <c r="JUO30" s="83"/>
      <c r="JUP30" s="83"/>
      <c r="JUQ30" s="83"/>
      <c r="JUR30" s="83"/>
      <c r="JUS30" s="83"/>
      <c r="JUT30" s="83"/>
      <c r="JUU30" s="83"/>
      <c r="JUV30" s="83"/>
      <c r="JUW30" s="83"/>
      <c r="JUX30" s="83"/>
      <c r="JUY30" s="83"/>
      <c r="JUZ30" s="83"/>
      <c r="JVA30" s="83"/>
      <c r="JVB30" s="83"/>
      <c r="JVC30" s="83"/>
      <c r="JVD30" s="83"/>
      <c r="JVE30" s="83"/>
      <c r="JVF30" s="83"/>
      <c r="JVG30" s="83"/>
      <c r="JVH30" s="83"/>
      <c r="JVI30" s="83"/>
      <c r="JVJ30" s="83"/>
      <c r="JVK30" s="83"/>
      <c r="JVL30" s="83"/>
      <c r="JVM30" s="83"/>
      <c r="JVN30" s="83"/>
      <c r="JVO30" s="83"/>
      <c r="JVP30" s="83"/>
      <c r="JVQ30" s="83"/>
      <c r="JVR30" s="83"/>
      <c r="JVS30" s="83"/>
      <c r="JVT30" s="83"/>
      <c r="JVU30" s="83"/>
      <c r="JVV30" s="83"/>
      <c r="JVW30" s="83"/>
      <c r="JVX30" s="83"/>
      <c r="JVY30" s="83"/>
      <c r="JVZ30" s="83"/>
      <c r="JWA30" s="83"/>
      <c r="JWB30" s="83"/>
      <c r="JWC30" s="83"/>
      <c r="JWD30" s="83"/>
      <c r="JWE30" s="83"/>
      <c r="JWF30" s="83"/>
      <c r="JWG30" s="83"/>
      <c r="JWH30" s="83"/>
      <c r="JWI30" s="83"/>
      <c r="JWJ30" s="83"/>
      <c r="JWK30" s="83"/>
      <c r="JWL30" s="83"/>
      <c r="JWM30" s="83"/>
      <c r="JWN30" s="83"/>
      <c r="JWO30" s="83"/>
      <c r="JWP30" s="83"/>
      <c r="JWQ30" s="83"/>
      <c r="JWR30" s="83"/>
      <c r="JWS30" s="83"/>
      <c r="JWT30" s="83"/>
      <c r="JWU30" s="83"/>
      <c r="JWV30" s="83"/>
      <c r="JWW30" s="83"/>
      <c r="JWX30" s="83"/>
      <c r="JWY30" s="83"/>
      <c r="JWZ30" s="83"/>
      <c r="JXA30" s="83"/>
      <c r="JXB30" s="83"/>
      <c r="JXC30" s="83"/>
      <c r="JXD30" s="83"/>
      <c r="JXE30" s="83"/>
      <c r="JXF30" s="83"/>
      <c r="JXG30" s="83"/>
      <c r="JXH30" s="83"/>
      <c r="JXI30" s="83"/>
      <c r="JXJ30" s="83"/>
      <c r="JXK30" s="83"/>
      <c r="JXL30" s="83"/>
      <c r="JXM30" s="83"/>
      <c r="JXN30" s="83"/>
      <c r="JXO30" s="83"/>
      <c r="JXP30" s="83"/>
      <c r="JXQ30" s="83"/>
      <c r="JXR30" s="83"/>
      <c r="JXS30" s="83"/>
      <c r="JXT30" s="83"/>
      <c r="JXU30" s="83"/>
      <c r="JXV30" s="83"/>
      <c r="JXW30" s="83"/>
      <c r="JXX30" s="83"/>
      <c r="JXY30" s="83"/>
      <c r="JXZ30" s="83"/>
      <c r="JYA30" s="83"/>
      <c r="JYB30" s="83"/>
      <c r="JYC30" s="83"/>
      <c r="JYD30" s="83"/>
      <c r="JYE30" s="83"/>
      <c r="JYF30" s="83"/>
      <c r="JYG30" s="83"/>
      <c r="JYH30" s="83"/>
      <c r="JYI30" s="83"/>
      <c r="JYJ30" s="83"/>
      <c r="JYK30" s="83"/>
      <c r="JYL30" s="83"/>
      <c r="JYM30" s="83"/>
      <c r="JYN30" s="83"/>
      <c r="JYO30" s="83"/>
      <c r="JYP30" s="83"/>
      <c r="JYQ30" s="83"/>
      <c r="JYR30" s="83"/>
      <c r="JYS30" s="83"/>
      <c r="JYT30" s="83"/>
      <c r="JYU30" s="83"/>
      <c r="JYV30" s="83"/>
      <c r="JYW30" s="83"/>
      <c r="JYX30" s="83"/>
      <c r="JYY30" s="83"/>
      <c r="JYZ30" s="83"/>
      <c r="JZA30" s="83"/>
      <c r="JZB30" s="83"/>
      <c r="JZC30" s="83"/>
      <c r="JZD30" s="83"/>
      <c r="JZE30" s="83"/>
      <c r="JZF30" s="83"/>
      <c r="JZG30" s="83"/>
      <c r="JZH30" s="83"/>
      <c r="JZI30" s="83"/>
      <c r="JZJ30" s="83"/>
      <c r="JZK30" s="83"/>
      <c r="JZL30" s="83"/>
      <c r="JZM30" s="83"/>
      <c r="JZN30" s="83"/>
      <c r="JZO30" s="83"/>
      <c r="JZP30" s="83"/>
      <c r="JZQ30" s="83"/>
      <c r="JZR30" s="83"/>
      <c r="JZS30" s="83"/>
      <c r="JZT30" s="83"/>
      <c r="JZU30" s="83"/>
      <c r="JZV30" s="83"/>
      <c r="JZW30" s="83"/>
      <c r="JZX30" s="83"/>
      <c r="JZY30" s="83"/>
      <c r="JZZ30" s="83"/>
      <c r="KAA30" s="83"/>
      <c r="KAB30" s="83"/>
      <c r="KAC30" s="83"/>
      <c r="KAD30" s="83"/>
      <c r="KAE30" s="83"/>
      <c r="KAF30" s="83"/>
      <c r="KAG30" s="83"/>
      <c r="KAH30" s="83"/>
      <c r="KAI30" s="83"/>
      <c r="KAJ30" s="83"/>
      <c r="KAK30" s="83"/>
      <c r="KAL30" s="83"/>
      <c r="KAM30" s="83"/>
      <c r="KAN30" s="83"/>
      <c r="KAO30" s="83"/>
      <c r="KAP30" s="83"/>
      <c r="KAQ30" s="83"/>
      <c r="KAR30" s="83"/>
      <c r="KAS30" s="83"/>
      <c r="KAT30" s="83"/>
      <c r="KAU30" s="83"/>
      <c r="KAV30" s="83"/>
      <c r="KAW30" s="83"/>
      <c r="KAX30" s="83"/>
      <c r="KAY30" s="83"/>
      <c r="KAZ30" s="83"/>
      <c r="KBA30" s="83"/>
      <c r="KBB30" s="83"/>
      <c r="KBC30" s="83"/>
      <c r="KBD30" s="83"/>
      <c r="KBE30" s="83"/>
      <c r="KBF30" s="83"/>
      <c r="KBG30" s="83"/>
      <c r="KBH30" s="83"/>
      <c r="KBI30" s="83"/>
      <c r="KBJ30" s="83"/>
      <c r="KBK30" s="83"/>
      <c r="KBL30" s="83"/>
      <c r="KBM30" s="83"/>
      <c r="KBN30" s="83"/>
      <c r="KBO30" s="83"/>
      <c r="KBP30" s="83"/>
      <c r="KBQ30" s="83"/>
      <c r="KBR30" s="83"/>
      <c r="KBS30" s="83"/>
      <c r="KBT30" s="83"/>
      <c r="KBU30" s="83"/>
      <c r="KBV30" s="83"/>
      <c r="KBW30" s="83"/>
      <c r="KBX30" s="83"/>
      <c r="KBY30" s="83"/>
      <c r="KBZ30" s="83"/>
      <c r="KCA30" s="83"/>
      <c r="KCB30" s="83"/>
      <c r="KCC30" s="83"/>
      <c r="KCD30" s="83"/>
      <c r="KCE30" s="83"/>
      <c r="KCF30" s="83"/>
      <c r="KCG30" s="83"/>
      <c r="KCH30" s="83"/>
      <c r="KCI30" s="83"/>
      <c r="KCJ30" s="83"/>
      <c r="KCK30" s="83"/>
      <c r="KCL30" s="83"/>
      <c r="KCM30" s="83"/>
      <c r="KCN30" s="83"/>
      <c r="KCO30" s="83"/>
      <c r="KCP30" s="83"/>
      <c r="KCQ30" s="83"/>
      <c r="KCR30" s="83"/>
      <c r="KCS30" s="83"/>
      <c r="KCT30" s="83"/>
      <c r="KCU30" s="83"/>
      <c r="KCV30" s="83"/>
      <c r="KCW30" s="83"/>
      <c r="KCX30" s="83"/>
      <c r="KCY30" s="83"/>
      <c r="KCZ30" s="83"/>
      <c r="KDA30" s="83"/>
      <c r="KDB30" s="83"/>
      <c r="KDC30" s="83"/>
      <c r="KDD30" s="83"/>
      <c r="KDE30" s="83"/>
      <c r="KDF30" s="83"/>
      <c r="KDG30" s="83"/>
      <c r="KDH30" s="83"/>
      <c r="KDI30" s="83"/>
      <c r="KDJ30" s="83"/>
      <c r="KDK30" s="83"/>
      <c r="KDL30" s="83"/>
      <c r="KDM30" s="83"/>
      <c r="KDN30" s="83"/>
      <c r="KDO30" s="83"/>
      <c r="KDP30" s="83"/>
      <c r="KDQ30" s="83"/>
      <c r="KDR30" s="83"/>
      <c r="KDS30" s="83"/>
      <c r="KDT30" s="83"/>
      <c r="KDU30" s="83"/>
      <c r="KDV30" s="83"/>
      <c r="KDW30" s="83"/>
      <c r="KDX30" s="83"/>
      <c r="KDY30" s="83"/>
      <c r="KDZ30" s="83"/>
      <c r="KEA30" s="83"/>
      <c r="KEB30" s="83"/>
      <c r="KEC30" s="83"/>
      <c r="KED30" s="83"/>
      <c r="KEE30" s="83"/>
      <c r="KEF30" s="83"/>
      <c r="KEG30" s="83"/>
      <c r="KEH30" s="83"/>
      <c r="KEI30" s="83"/>
      <c r="KEJ30" s="83"/>
      <c r="KEK30" s="83"/>
      <c r="KEL30" s="83"/>
      <c r="KEM30" s="83"/>
      <c r="KEN30" s="83"/>
      <c r="KEO30" s="83"/>
      <c r="KEP30" s="83"/>
      <c r="KEQ30" s="83"/>
      <c r="KER30" s="83"/>
      <c r="KES30" s="83"/>
      <c r="KET30" s="83"/>
      <c r="KEU30" s="83"/>
      <c r="KEV30" s="83"/>
      <c r="KEW30" s="83"/>
      <c r="KEX30" s="83"/>
      <c r="KEY30" s="83"/>
      <c r="KEZ30" s="83"/>
      <c r="KFA30" s="83"/>
      <c r="KFB30" s="83"/>
      <c r="KFC30" s="83"/>
      <c r="KFD30" s="83"/>
      <c r="KFE30" s="83"/>
      <c r="KFF30" s="83"/>
      <c r="KFG30" s="83"/>
      <c r="KFH30" s="83"/>
      <c r="KFI30" s="83"/>
      <c r="KFJ30" s="83"/>
      <c r="KFK30" s="83"/>
      <c r="KFL30" s="83"/>
      <c r="KFM30" s="83"/>
      <c r="KFN30" s="83"/>
      <c r="KFO30" s="83"/>
      <c r="KFP30" s="83"/>
      <c r="KFQ30" s="83"/>
      <c r="KFR30" s="83"/>
      <c r="KFS30" s="83"/>
      <c r="KFT30" s="83"/>
      <c r="KFU30" s="83"/>
      <c r="KFV30" s="83"/>
      <c r="KFW30" s="83"/>
      <c r="KFX30" s="83"/>
      <c r="KFY30" s="83"/>
      <c r="KFZ30" s="83"/>
      <c r="KGA30" s="83"/>
      <c r="KGB30" s="83"/>
      <c r="KGC30" s="83"/>
      <c r="KGD30" s="83"/>
      <c r="KGE30" s="83"/>
      <c r="KGF30" s="83"/>
      <c r="KGG30" s="83"/>
      <c r="KGH30" s="83"/>
      <c r="KGI30" s="83"/>
      <c r="KGJ30" s="83"/>
      <c r="KGK30" s="83"/>
      <c r="KGL30" s="83"/>
      <c r="KGM30" s="83"/>
      <c r="KGN30" s="83"/>
      <c r="KGO30" s="83"/>
      <c r="KGP30" s="83"/>
      <c r="KGQ30" s="83"/>
      <c r="KGR30" s="83"/>
      <c r="KGS30" s="83"/>
      <c r="KGT30" s="83"/>
      <c r="KGU30" s="83"/>
      <c r="KGV30" s="83"/>
      <c r="KGW30" s="83"/>
      <c r="KGX30" s="83"/>
      <c r="KGY30" s="83"/>
      <c r="KGZ30" s="83"/>
      <c r="KHA30" s="83"/>
      <c r="KHB30" s="83"/>
      <c r="KHC30" s="83"/>
      <c r="KHD30" s="83"/>
      <c r="KHE30" s="83"/>
      <c r="KHF30" s="83"/>
      <c r="KHG30" s="83"/>
      <c r="KHH30" s="83"/>
      <c r="KHI30" s="83"/>
      <c r="KHJ30" s="83"/>
      <c r="KHK30" s="83"/>
      <c r="KHL30" s="83"/>
      <c r="KHM30" s="83"/>
      <c r="KHN30" s="83"/>
      <c r="KHO30" s="83"/>
      <c r="KHP30" s="83"/>
      <c r="KHQ30" s="83"/>
      <c r="KHR30" s="83"/>
      <c r="KHS30" s="83"/>
      <c r="KHT30" s="83"/>
      <c r="KHU30" s="83"/>
      <c r="KHV30" s="83"/>
      <c r="KHW30" s="83"/>
      <c r="KHX30" s="83"/>
      <c r="KHY30" s="83"/>
      <c r="KHZ30" s="83"/>
      <c r="KIA30" s="83"/>
      <c r="KIB30" s="83"/>
      <c r="KIC30" s="83"/>
      <c r="KID30" s="83"/>
      <c r="KIE30" s="83"/>
      <c r="KIF30" s="83"/>
      <c r="KIG30" s="83"/>
      <c r="KIH30" s="83"/>
      <c r="KII30" s="83"/>
      <c r="KIJ30" s="83"/>
      <c r="KIK30" s="83"/>
      <c r="KIL30" s="83"/>
      <c r="KIM30" s="83"/>
      <c r="KIN30" s="83"/>
      <c r="KIO30" s="83"/>
      <c r="KIP30" s="83"/>
      <c r="KIQ30" s="83"/>
      <c r="KIR30" s="83"/>
      <c r="KIS30" s="83"/>
      <c r="KIT30" s="83"/>
      <c r="KIU30" s="83"/>
      <c r="KIV30" s="83"/>
      <c r="KIW30" s="83"/>
      <c r="KIX30" s="83"/>
      <c r="KIY30" s="83"/>
      <c r="KIZ30" s="83"/>
      <c r="KJA30" s="83"/>
      <c r="KJB30" s="83"/>
      <c r="KJC30" s="83"/>
      <c r="KJD30" s="83"/>
      <c r="KJE30" s="83"/>
      <c r="KJF30" s="83"/>
      <c r="KJG30" s="83"/>
      <c r="KJH30" s="83"/>
      <c r="KJI30" s="83"/>
      <c r="KJJ30" s="83"/>
      <c r="KJK30" s="83"/>
      <c r="KJL30" s="83"/>
      <c r="KJM30" s="83"/>
      <c r="KJN30" s="83"/>
      <c r="KJO30" s="83"/>
      <c r="KJP30" s="83"/>
      <c r="KJQ30" s="83"/>
      <c r="KJR30" s="83"/>
      <c r="KJS30" s="83"/>
      <c r="KJT30" s="83"/>
      <c r="KJU30" s="83"/>
      <c r="KJV30" s="83"/>
      <c r="KJW30" s="83"/>
      <c r="KJX30" s="83"/>
      <c r="KJY30" s="83"/>
      <c r="KJZ30" s="83"/>
      <c r="KKA30" s="83"/>
      <c r="KKB30" s="83"/>
      <c r="KKC30" s="83"/>
      <c r="KKD30" s="83"/>
      <c r="KKE30" s="83"/>
      <c r="KKF30" s="83"/>
      <c r="KKG30" s="83"/>
      <c r="KKH30" s="83"/>
      <c r="KKI30" s="83"/>
      <c r="KKJ30" s="83"/>
      <c r="KKK30" s="83"/>
      <c r="KKL30" s="83"/>
      <c r="KKM30" s="83"/>
      <c r="KKN30" s="83"/>
      <c r="KKO30" s="83"/>
      <c r="KKP30" s="83"/>
      <c r="KKQ30" s="83"/>
      <c r="KKR30" s="83"/>
      <c r="KKS30" s="83"/>
      <c r="KKT30" s="83"/>
      <c r="KKU30" s="83"/>
      <c r="KKV30" s="83"/>
      <c r="KKW30" s="83"/>
      <c r="KKX30" s="83"/>
      <c r="KKY30" s="83"/>
      <c r="KKZ30" s="83"/>
      <c r="KLA30" s="83"/>
      <c r="KLB30" s="83"/>
      <c r="KLC30" s="83"/>
      <c r="KLD30" s="83"/>
      <c r="KLE30" s="83"/>
      <c r="KLF30" s="83"/>
      <c r="KLG30" s="83"/>
      <c r="KLH30" s="83"/>
      <c r="KLI30" s="83"/>
      <c r="KLJ30" s="83"/>
      <c r="KLK30" s="83"/>
      <c r="KLL30" s="83"/>
      <c r="KLM30" s="83"/>
      <c r="KLN30" s="83"/>
      <c r="KLO30" s="83"/>
      <c r="KLP30" s="83"/>
      <c r="KLQ30" s="83"/>
      <c r="KLR30" s="83"/>
      <c r="KLS30" s="83"/>
      <c r="KLT30" s="83"/>
      <c r="KLU30" s="83"/>
      <c r="KLV30" s="83"/>
      <c r="KLW30" s="83"/>
      <c r="KLX30" s="83"/>
      <c r="KLY30" s="83"/>
      <c r="KLZ30" s="83"/>
      <c r="KMA30" s="83"/>
      <c r="KMB30" s="83"/>
      <c r="KMC30" s="83"/>
      <c r="KMD30" s="83"/>
      <c r="KME30" s="83"/>
      <c r="KMF30" s="83"/>
      <c r="KMG30" s="83"/>
      <c r="KMH30" s="83"/>
      <c r="KMI30" s="83"/>
      <c r="KMJ30" s="83"/>
      <c r="KMK30" s="83"/>
      <c r="KML30" s="83"/>
      <c r="KMM30" s="83"/>
      <c r="KMN30" s="83"/>
      <c r="KMO30" s="83"/>
      <c r="KMP30" s="83"/>
      <c r="KMQ30" s="83"/>
      <c r="KMR30" s="83"/>
      <c r="KMS30" s="83"/>
      <c r="KMT30" s="83"/>
      <c r="KMU30" s="83"/>
      <c r="KMV30" s="83"/>
      <c r="KMW30" s="83"/>
      <c r="KMX30" s="83"/>
      <c r="KMY30" s="83"/>
      <c r="KMZ30" s="83"/>
      <c r="KNA30" s="83"/>
      <c r="KNB30" s="83"/>
      <c r="KNC30" s="83"/>
      <c r="KND30" s="83"/>
      <c r="KNE30" s="83"/>
      <c r="KNF30" s="83"/>
      <c r="KNG30" s="83"/>
      <c r="KNH30" s="83"/>
      <c r="KNI30" s="83"/>
      <c r="KNJ30" s="83"/>
      <c r="KNK30" s="83"/>
      <c r="KNL30" s="83"/>
      <c r="KNM30" s="83"/>
      <c r="KNN30" s="83"/>
      <c r="KNO30" s="83"/>
      <c r="KNP30" s="83"/>
      <c r="KNQ30" s="83"/>
      <c r="KNR30" s="83"/>
      <c r="KNS30" s="83"/>
      <c r="KNT30" s="83"/>
      <c r="KNU30" s="83"/>
      <c r="KNV30" s="83"/>
      <c r="KNW30" s="83"/>
      <c r="KNX30" s="83"/>
      <c r="KNY30" s="83"/>
      <c r="KNZ30" s="83"/>
      <c r="KOA30" s="83"/>
      <c r="KOB30" s="83"/>
      <c r="KOC30" s="83"/>
      <c r="KOD30" s="83"/>
      <c r="KOE30" s="83"/>
      <c r="KOF30" s="83"/>
      <c r="KOG30" s="83"/>
      <c r="KOH30" s="83"/>
      <c r="KOI30" s="83"/>
      <c r="KOJ30" s="83"/>
      <c r="KOK30" s="83"/>
      <c r="KOL30" s="83"/>
      <c r="KOM30" s="83"/>
      <c r="KON30" s="83"/>
      <c r="KOO30" s="83"/>
      <c r="KOP30" s="83"/>
      <c r="KOQ30" s="83"/>
      <c r="KOR30" s="83"/>
      <c r="KOS30" s="83"/>
      <c r="KOT30" s="83"/>
      <c r="KOU30" s="83"/>
      <c r="KOV30" s="83"/>
      <c r="KOW30" s="83"/>
      <c r="KOX30" s="83"/>
      <c r="KOY30" s="83"/>
      <c r="KOZ30" s="83"/>
      <c r="KPA30" s="83"/>
      <c r="KPB30" s="83"/>
      <c r="KPC30" s="83"/>
      <c r="KPD30" s="83"/>
      <c r="KPE30" s="83"/>
      <c r="KPF30" s="83"/>
      <c r="KPG30" s="83"/>
      <c r="KPH30" s="83"/>
      <c r="KPI30" s="83"/>
      <c r="KPJ30" s="83"/>
      <c r="KPK30" s="83"/>
      <c r="KPL30" s="83"/>
      <c r="KPM30" s="83"/>
      <c r="KPN30" s="83"/>
      <c r="KPO30" s="83"/>
      <c r="KPP30" s="83"/>
      <c r="KPQ30" s="83"/>
      <c r="KPR30" s="83"/>
      <c r="KPS30" s="83"/>
      <c r="KPT30" s="83"/>
      <c r="KPU30" s="83"/>
      <c r="KPV30" s="83"/>
      <c r="KPW30" s="83"/>
      <c r="KPX30" s="83"/>
      <c r="KPY30" s="83"/>
      <c r="KPZ30" s="83"/>
      <c r="KQA30" s="83"/>
      <c r="KQB30" s="83"/>
      <c r="KQC30" s="83"/>
      <c r="KQD30" s="83"/>
      <c r="KQE30" s="83"/>
      <c r="KQF30" s="83"/>
      <c r="KQG30" s="83"/>
      <c r="KQH30" s="83"/>
      <c r="KQI30" s="83"/>
      <c r="KQJ30" s="83"/>
      <c r="KQK30" s="83"/>
      <c r="KQL30" s="83"/>
      <c r="KQM30" s="83"/>
      <c r="KQN30" s="83"/>
      <c r="KQO30" s="83"/>
      <c r="KQP30" s="83"/>
      <c r="KQQ30" s="83"/>
      <c r="KQR30" s="83"/>
      <c r="KQS30" s="83"/>
      <c r="KQT30" s="83"/>
      <c r="KQU30" s="83"/>
      <c r="KQV30" s="83"/>
      <c r="KQW30" s="83"/>
      <c r="KQX30" s="83"/>
      <c r="KQY30" s="83"/>
      <c r="KQZ30" s="83"/>
      <c r="KRA30" s="83"/>
      <c r="KRB30" s="83"/>
      <c r="KRC30" s="83"/>
      <c r="KRD30" s="83"/>
      <c r="KRE30" s="83"/>
      <c r="KRF30" s="83"/>
      <c r="KRG30" s="83"/>
      <c r="KRH30" s="83"/>
      <c r="KRI30" s="83"/>
      <c r="KRJ30" s="83"/>
      <c r="KRK30" s="83"/>
      <c r="KRL30" s="83"/>
      <c r="KRM30" s="83"/>
      <c r="KRN30" s="83"/>
      <c r="KRO30" s="83"/>
      <c r="KRP30" s="83"/>
      <c r="KRQ30" s="83"/>
      <c r="KRR30" s="83"/>
      <c r="KRS30" s="83"/>
      <c r="KRT30" s="83"/>
      <c r="KRU30" s="83"/>
      <c r="KRV30" s="83"/>
      <c r="KRW30" s="83"/>
      <c r="KRX30" s="83"/>
      <c r="KRY30" s="83"/>
      <c r="KRZ30" s="83"/>
      <c r="KSA30" s="83"/>
      <c r="KSB30" s="83"/>
      <c r="KSC30" s="83"/>
      <c r="KSD30" s="83"/>
      <c r="KSE30" s="83"/>
      <c r="KSF30" s="83"/>
      <c r="KSG30" s="83"/>
      <c r="KSH30" s="83"/>
      <c r="KSI30" s="83"/>
      <c r="KSJ30" s="83"/>
      <c r="KSK30" s="83"/>
      <c r="KSL30" s="83"/>
      <c r="KSM30" s="83"/>
      <c r="KSN30" s="83"/>
      <c r="KSO30" s="83"/>
      <c r="KSP30" s="83"/>
      <c r="KSQ30" s="83"/>
      <c r="KSR30" s="83"/>
      <c r="KSS30" s="83"/>
      <c r="KST30" s="83"/>
      <c r="KSU30" s="83"/>
      <c r="KSV30" s="83"/>
      <c r="KSW30" s="83"/>
      <c r="KSX30" s="83"/>
      <c r="KSY30" s="83"/>
      <c r="KSZ30" s="83"/>
      <c r="KTA30" s="83"/>
      <c r="KTB30" s="83"/>
      <c r="KTC30" s="83"/>
      <c r="KTD30" s="83"/>
      <c r="KTE30" s="83"/>
      <c r="KTF30" s="83"/>
      <c r="KTG30" s="83"/>
      <c r="KTH30" s="83"/>
      <c r="KTI30" s="83"/>
      <c r="KTJ30" s="83"/>
      <c r="KTK30" s="83"/>
      <c r="KTL30" s="83"/>
      <c r="KTM30" s="83"/>
      <c r="KTN30" s="83"/>
      <c r="KTO30" s="83"/>
      <c r="KTP30" s="83"/>
      <c r="KTQ30" s="83"/>
      <c r="KTR30" s="83"/>
      <c r="KTS30" s="83"/>
      <c r="KTT30" s="83"/>
      <c r="KTU30" s="83"/>
      <c r="KTV30" s="83"/>
      <c r="KTW30" s="83"/>
      <c r="KTX30" s="83"/>
      <c r="KTY30" s="83"/>
      <c r="KTZ30" s="83"/>
      <c r="KUA30" s="83"/>
      <c r="KUB30" s="83"/>
      <c r="KUC30" s="83"/>
      <c r="KUD30" s="83"/>
      <c r="KUE30" s="83"/>
      <c r="KUF30" s="83"/>
      <c r="KUG30" s="83"/>
      <c r="KUH30" s="83"/>
      <c r="KUI30" s="83"/>
      <c r="KUJ30" s="83"/>
      <c r="KUK30" s="83"/>
      <c r="KUL30" s="83"/>
      <c r="KUM30" s="83"/>
      <c r="KUN30" s="83"/>
      <c r="KUO30" s="83"/>
      <c r="KUP30" s="83"/>
      <c r="KUQ30" s="83"/>
      <c r="KUR30" s="83"/>
      <c r="KUS30" s="83"/>
      <c r="KUT30" s="83"/>
      <c r="KUU30" s="83"/>
      <c r="KUV30" s="83"/>
      <c r="KUW30" s="83"/>
      <c r="KUX30" s="83"/>
      <c r="KUY30" s="83"/>
      <c r="KUZ30" s="83"/>
      <c r="KVA30" s="83"/>
      <c r="KVB30" s="83"/>
      <c r="KVC30" s="83"/>
      <c r="KVD30" s="83"/>
      <c r="KVE30" s="83"/>
      <c r="KVF30" s="83"/>
      <c r="KVG30" s="83"/>
      <c r="KVH30" s="83"/>
      <c r="KVI30" s="83"/>
      <c r="KVJ30" s="83"/>
      <c r="KVK30" s="83"/>
      <c r="KVL30" s="83"/>
      <c r="KVM30" s="83"/>
      <c r="KVN30" s="83"/>
      <c r="KVO30" s="83"/>
      <c r="KVP30" s="83"/>
      <c r="KVQ30" s="83"/>
      <c r="KVR30" s="83"/>
      <c r="KVS30" s="83"/>
      <c r="KVT30" s="83"/>
      <c r="KVU30" s="83"/>
      <c r="KVV30" s="83"/>
      <c r="KVW30" s="83"/>
      <c r="KVX30" s="83"/>
      <c r="KVY30" s="83"/>
      <c r="KVZ30" s="83"/>
      <c r="KWA30" s="83"/>
      <c r="KWB30" s="83"/>
      <c r="KWC30" s="83"/>
      <c r="KWD30" s="83"/>
      <c r="KWE30" s="83"/>
      <c r="KWF30" s="83"/>
      <c r="KWG30" s="83"/>
      <c r="KWH30" s="83"/>
      <c r="KWI30" s="83"/>
      <c r="KWJ30" s="83"/>
      <c r="KWK30" s="83"/>
      <c r="KWL30" s="83"/>
      <c r="KWM30" s="83"/>
      <c r="KWN30" s="83"/>
      <c r="KWO30" s="83"/>
      <c r="KWP30" s="83"/>
      <c r="KWQ30" s="83"/>
      <c r="KWR30" s="83"/>
      <c r="KWS30" s="83"/>
      <c r="KWT30" s="83"/>
      <c r="KWU30" s="83"/>
      <c r="KWV30" s="83"/>
      <c r="KWW30" s="83"/>
      <c r="KWX30" s="83"/>
      <c r="KWY30" s="83"/>
      <c r="KWZ30" s="83"/>
      <c r="KXA30" s="83"/>
      <c r="KXB30" s="83"/>
      <c r="KXC30" s="83"/>
      <c r="KXD30" s="83"/>
      <c r="KXE30" s="83"/>
      <c r="KXF30" s="83"/>
      <c r="KXG30" s="83"/>
      <c r="KXH30" s="83"/>
      <c r="KXI30" s="83"/>
      <c r="KXJ30" s="83"/>
      <c r="KXK30" s="83"/>
      <c r="KXL30" s="83"/>
      <c r="KXM30" s="83"/>
      <c r="KXN30" s="83"/>
      <c r="KXO30" s="83"/>
      <c r="KXP30" s="83"/>
      <c r="KXQ30" s="83"/>
      <c r="KXR30" s="83"/>
      <c r="KXS30" s="83"/>
      <c r="KXT30" s="83"/>
      <c r="KXU30" s="83"/>
      <c r="KXV30" s="83"/>
      <c r="KXW30" s="83"/>
      <c r="KXX30" s="83"/>
      <c r="KXY30" s="83"/>
      <c r="KXZ30" s="83"/>
      <c r="KYA30" s="83"/>
      <c r="KYB30" s="83"/>
      <c r="KYC30" s="83"/>
      <c r="KYD30" s="83"/>
      <c r="KYE30" s="83"/>
      <c r="KYF30" s="83"/>
      <c r="KYG30" s="83"/>
      <c r="KYH30" s="83"/>
      <c r="KYI30" s="83"/>
      <c r="KYJ30" s="83"/>
      <c r="KYK30" s="83"/>
      <c r="KYL30" s="83"/>
      <c r="KYM30" s="83"/>
      <c r="KYN30" s="83"/>
      <c r="KYO30" s="83"/>
      <c r="KYP30" s="83"/>
      <c r="KYQ30" s="83"/>
      <c r="KYR30" s="83"/>
      <c r="KYS30" s="83"/>
      <c r="KYT30" s="83"/>
      <c r="KYU30" s="83"/>
      <c r="KYV30" s="83"/>
      <c r="KYW30" s="83"/>
      <c r="KYX30" s="83"/>
      <c r="KYY30" s="83"/>
      <c r="KYZ30" s="83"/>
      <c r="KZA30" s="83"/>
      <c r="KZB30" s="83"/>
      <c r="KZC30" s="83"/>
      <c r="KZD30" s="83"/>
      <c r="KZE30" s="83"/>
      <c r="KZF30" s="83"/>
      <c r="KZG30" s="83"/>
      <c r="KZH30" s="83"/>
      <c r="KZI30" s="83"/>
      <c r="KZJ30" s="83"/>
      <c r="KZK30" s="83"/>
      <c r="KZL30" s="83"/>
      <c r="KZM30" s="83"/>
      <c r="KZN30" s="83"/>
      <c r="KZO30" s="83"/>
      <c r="KZP30" s="83"/>
      <c r="KZQ30" s="83"/>
      <c r="KZR30" s="83"/>
      <c r="KZS30" s="83"/>
      <c r="KZT30" s="83"/>
      <c r="KZU30" s="83"/>
      <c r="KZV30" s="83"/>
      <c r="KZW30" s="83"/>
      <c r="KZX30" s="83"/>
      <c r="KZY30" s="83"/>
      <c r="KZZ30" s="83"/>
      <c r="LAA30" s="83"/>
      <c r="LAB30" s="83"/>
      <c r="LAC30" s="83"/>
      <c r="LAD30" s="83"/>
      <c r="LAE30" s="83"/>
      <c r="LAF30" s="83"/>
      <c r="LAG30" s="83"/>
      <c r="LAH30" s="83"/>
      <c r="LAI30" s="83"/>
      <c r="LAJ30" s="83"/>
      <c r="LAK30" s="83"/>
      <c r="LAL30" s="83"/>
      <c r="LAM30" s="83"/>
      <c r="LAN30" s="83"/>
      <c r="LAO30" s="83"/>
      <c r="LAP30" s="83"/>
      <c r="LAQ30" s="83"/>
      <c r="LAR30" s="83"/>
      <c r="LAS30" s="83"/>
      <c r="LAT30" s="83"/>
      <c r="LAU30" s="83"/>
      <c r="LAV30" s="83"/>
      <c r="LAW30" s="83"/>
      <c r="LAX30" s="83"/>
      <c r="LAY30" s="83"/>
      <c r="LAZ30" s="83"/>
      <c r="LBA30" s="83"/>
      <c r="LBB30" s="83"/>
      <c r="LBC30" s="83"/>
      <c r="LBD30" s="83"/>
      <c r="LBE30" s="83"/>
      <c r="LBF30" s="83"/>
      <c r="LBG30" s="83"/>
      <c r="LBH30" s="83"/>
      <c r="LBI30" s="83"/>
      <c r="LBJ30" s="83"/>
      <c r="LBK30" s="83"/>
      <c r="LBL30" s="83"/>
      <c r="LBM30" s="83"/>
      <c r="LBN30" s="83"/>
      <c r="LBO30" s="83"/>
      <c r="LBP30" s="83"/>
      <c r="LBQ30" s="83"/>
      <c r="LBR30" s="83"/>
      <c r="LBS30" s="83"/>
      <c r="LBT30" s="83"/>
      <c r="LBU30" s="83"/>
      <c r="LBV30" s="83"/>
      <c r="LBW30" s="83"/>
      <c r="LBX30" s="83"/>
      <c r="LBY30" s="83"/>
      <c r="LBZ30" s="83"/>
      <c r="LCA30" s="83"/>
      <c r="LCB30" s="83"/>
      <c r="LCC30" s="83"/>
      <c r="LCD30" s="83"/>
      <c r="LCE30" s="83"/>
      <c r="LCF30" s="83"/>
      <c r="LCG30" s="83"/>
      <c r="LCH30" s="83"/>
      <c r="LCI30" s="83"/>
      <c r="LCJ30" s="83"/>
      <c r="LCK30" s="83"/>
      <c r="LCL30" s="83"/>
      <c r="LCM30" s="83"/>
      <c r="LCN30" s="83"/>
      <c r="LCO30" s="83"/>
      <c r="LCP30" s="83"/>
      <c r="LCQ30" s="83"/>
      <c r="LCR30" s="83"/>
      <c r="LCS30" s="83"/>
      <c r="LCT30" s="83"/>
      <c r="LCU30" s="83"/>
      <c r="LCV30" s="83"/>
      <c r="LCW30" s="83"/>
      <c r="LCX30" s="83"/>
      <c r="LCY30" s="83"/>
      <c r="LCZ30" s="83"/>
      <c r="LDA30" s="83"/>
      <c r="LDB30" s="83"/>
      <c r="LDC30" s="83"/>
      <c r="LDD30" s="83"/>
      <c r="LDE30" s="83"/>
      <c r="LDF30" s="83"/>
      <c r="LDG30" s="83"/>
      <c r="LDH30" s="83"/>
      <c r="LDI30" s="83"/>
      <c r="LDJ30" s="83"/>
      <c r="LDK30" s="83"/>
      <c r="LDL30" s="83"/>
      <c r="LDM30" s="83"/>
      <c r="LDN30" s="83"/>
      <c r="LDO30" s="83"/>
      <c r="LDP30" s="83"/>
      <c r="LDQ30" s="83"/>
      <c r="LDR30" s="83"/>
      <c r="LDS30" s="83"/>
      <c r="LDT30" s="83"/>
      <c r="LDU30" s="83"/>
      <c r="LDV30" s="83"/>
      <c r="LDW30" s="83"/>
      <c r="LDX30" s="83"/>
      <c r="LDY30" s="83"/>
      <c r="LDZ30" s="83"/>
      <c r="LEA30" s="83"/>
      <c r="LEB30" s="83"/>
      <c r="LEC30" s="83"/>
      <c r="LED30" s="83"/>
      <c r="LEE30" s="83"/>
      <c r="LEF30" s="83"/>
      <c r="LEG30" s="83"/>
      <c r="LEH30" s="83"/>
      <c r="LEI30" s="83"/>
      <c r="LEJ30" s="83"/>
      <c r="LEK30" s="83"/>
      <c r="LEL30" s="83"/>
      <c r="LEM30" s="83"/>
      <c r="LEN30" s="83"/>
      <c r="LEO30" s="83"/>
      <c r="LEP30" s="83"/>
      <c r="LEQ30" s="83"/>
      <c r="LER30" s="83"/>
      <c r="LES30" s="83"/>
      <c r="LET30" s="83"/>
      <c r="LEU30" s="83"/>
      <c r="LEV30" s="83"/>
      <c r="LEW30" s="83"/>
      <c r="LEX30" s="83"/>
      <c r="LEY30" s="83"/>
      <c r="LEZ30" s="83"/>
      <c r="LFA30" s="83"/>
      <c r="LFB30" s="83"/>
      <c r="LFC30" s="83"/>
      <c r="LFD30" s="83"/>
      <c r="LFE30" s="83"/>
      <c r="LFF30" s="83"/>
      <c r="LFG30" s="83"/>
      <c r="LFH30" s="83"/>
      <c r="LFI30" s="83"/>
      <c r="LFJ30" s="83"/>
      <c r="LFK30" s="83"/>
      <c r="LFL30" s="83"/>
      <c r="LFM30" s="83"/>
      <c r="LFN30" s="83"/>
      <c r="LFO30" s="83"/>
      <c r="LFP30" s="83"/>
      <c r="LFQ30" s="83"/>
      <c r="LFR30" s="83"/>
      <c r="LFS30" s="83"/>
      <c r="LFT30" s="83"/>
      <c r="LFU30" s="83"/>
      <c r="LFV30" s="83"/>
      <c r="LFW30" s="83"/>
      <c r="LFX30" s="83"/>
      <c r="LFY30" s="83"/>
      <c r="LFZ30" s="83"/>
      <c r="LGA30" s="83"/>
      <c r="LGB30" s="83"/>
      <c r="LGC30" s="83"/>
      <c r="LGD30" s="83"/>
      <c r="LGE30" s="83"/>
      <c r="LGF30" s="83"/>
      <c r="LGG30" s="83"/>
      <c r="LGH30" s="83"/>
      <c r="LGI30" s="83"/>
      <c r="LGJ30" s="83"/>
      <c r="LGK30" s="83"/>
      <c r="LGL30" s="83"/>
      <c r="LGM30" s="83"/>
      <c r="LGN30" s="83"/>
      <c r="LGO30" s="83"/>
      <c r="LGP30" s="83"/>
      <c r="LGQ30" s="83"/>
      <c r="LGR30" s="83"/>
      <c r="LGS30" s="83"/>
      <c r="LGT30" s="83"/>
      <c r="LGU30" s="83"/>
      <c r="LGV30" s="83"/>
      <c r="LGW30" s="83"/>
      <c r="LGX30" s="83"/>
      <c r="LGY30" s="83"/>
      <c r="LGZ30" s="83"/>
      <c r="LHA30" s="83"/>
      <c r="LHB30" s="83"/>
      <c r="LHC30" s="83"/>
      <c r="LHD30" s="83"/>
      <c r="LHE30" s="83"/>
      <c r="LHF30" s="83"/>
      <c r="LHG30" s="83"/>
      <c r="LHH30" s="83"/>
      <c r="LHI30" s="83"/>
      <c r="LHJ30" s="83"/>
      <c r="LHK30" s="83"/>
      <c r="LHL30" s="83"/>
      <c r="LHM30" s="83"/>
      <c r="LHN30" s="83"/>
      <c r="LHO30" s="83"/>
      <c r="LHP30" s="83"/>
      <c r="LHQ30" s="83"/>
      <c r="LHR30" s="83"/>
      <c r="LHS30" s="83"/>
      <c r="LHT30" s="83"/>
      <c r="LHU30" s="83"/>
      <c r="LHV30" s="83"/>
      <c r="LHW30" s="83"/>
      <c r="LHX30" s="83"/>
      <c r="LHY30" s="83"/>
      <c r="LHZ30" s="83"/>
      <c r="LIA30" s="83"/>
      <c r="LIB30" s="83"/>
      <c r="LIC30" s="83"/>
      <c r="LID30" s="83"/>
      <c r="LIE30" s="83"/>
      <c r="LIF30" s="83"/>
      <c r="LIG30" s="83"/>
      <c r="LIH30" s="83"/>
      <c r="LII30" s="83"/>
      <c r="LIJ30" s="83"/>
      <c r="LIK30" s="83"/>
      <c r="LIL30" s="83"/>
      <c r="LIM30" s="83"/>
      <c r="LIN30" s="83"/>
      <c r="LIO30" s="83"/>
      <c r="LIP30" s="83"/>
      <c r="LIQ30" s="83"/>
      <c r="LIR30" s="83"/>
      <c r="LIS30" s="83"/>
      <c r="LIT30" s="83"/>
      <c r="LIU30" s="83"/>
      <c r="LIV30" s="83"/>
      <c r="LIW30" s="83"/>
      <c r="LIX30" s="83"/>
      <c r="LIY30" s="83"/>
      <c r="LIZ30" s="83"/>
      <c r="LJA30" s="83"/>
      <c r="LJB30" s="83"/>
      <c r="LJC30" s="83"/>
      <c r="LJD30" s="83"/>
      <c r="LJE30" s="83"/>
      <c r="LJF30" s="83"/>
      <c r="LJG30" s="83"/>
      <c r="LJH30" s="83"/>
      <c r="LJI30" s="83"/>
      <c r="LJJ30" s="83"/>
      <c r="LJK30" s="83"/>
      <c r="LJL30" s="83"/>
      <c r="LJM30" s="83"/>
      <c r="LJN30" s="83"/>
      <c r="LJO30" s="83"/>
      <c r="LJP30" s="83"/>
      <c r="LJQ30" s="83"/>
      <c r="LJR30" s="83"/>
      <c r="LJS30" s="83"/>
      <c r="LJT30" s="83"/>
      <c r="LJU30" s="83"/>
      <c r="LJV30" s="83"/>
      <c r="LJW30" s="83"/>
      <c r="LJX30" s="83"/>
      <c r="LJY30" s="83"/>
      <c r="LJZ30" s="83"/>
      <c r="LKA30" s="83"/>
      <c r="LKB30" s="83"/>
      <c r="LKC30" s="83"/>
      <c r="LKD30" s="83"/>
      <c r="LKE30" s="83"/>
      <c r="LKF30" s="83"/>
      <c r="LKG30" s="83"/>
      <c r="LKH30" s="83"/>
      <c r="LKI30" s="83"/>
      <c r="LKJ30" s="83"/>
      <c r="LKK30" s="83"/>
      <c r="LKL30" s="83"/>
      <c r="LKM30" s="83"/>
      <c r="LKN30" s="83"/>
      <c r="LKO30" s="83"/>
      <c r="LKP30" s="83"/>
      <c r="LKQ30" s="83"/>
      <c r="LKR30" s="83"/>
      <c r="LKS30" s="83"/>
      <c r="LKT30" s="83"/>
      <c r="LKU30" s="83"/>
      <c r="LKV30" s="83"/>
      <c r="LKW30" s="83"/>
      <c r="LKX30" s="83"/>
      <c r="LKY30" s="83"/>
      <c r="LKZ30" s="83"/>
      <c r="LLA30" s="83"/>
      <c r="LLB30" s="83"/>
      <c r="LLC30" s="83"/>
      <c r="LLD30" s="83"/>
      <c r="LLE30" s="83"/>
      <c r="LLF30" s="83"/>
      <c r="LLG30" s="83"/>
      <c r="LLH30" s="83"/>
      <c r="LLI30" s="83"/>
      <c r="LLJ30" s="83"/>
      <c r="LLK30" s="83"/>
      <c r="LLL30" s="83"/>
      <c r="LLM30" s="83"/>
      <c r="LLN30" s="83"/>
      <c r="LLO30" s="83"/>
      <c r="LLP30" s="83"/>
      <c r="LLQ30" s="83"/>
      <c r="LLR30" s="83"/>
      <c r="LLS30" s="83"/>
      <c r="LLT30" s="83"/>
      <c r="LLU30" s="83"/>
      <c r="LLV30" s="83"/>
      <c r="LLW30" s="83"/>
      <c r="LLX30" s="83"/>
      <c r="LLY30" s="83"/>
      <c r="LLZ30" s="83"/>
      <c r="LMA30" s="83"/>
      <c r="LMB30" s="83"/>
      <c r="LMC30" s="83"/>
      <c r="LMD30" s="83"/>
      <c r="LME30" s="83"/>
      <c r="LMF30" s="83"/>
      <c r="LMG30" s="83"/>
      <c r="LMH30" s="83"/>
      <c r="LMI30" s="83"/>
      <c r="LMJ30" s="83"/>
      <c r="LMK30" s="83"/>
      <c r="LML30" s="83"/>
      <c r="LMM30" s="83"/>
      <c r="LMN30" s="83"/>
      <c r="LMO30" s="83"/>
      <c r="LMP30" s="83"/>
      <c r="LMQ30" s="83"/>
      <c r="LMR30" s="83"/>
      <c r="LMS30" s="83"/>
      <c r="LMT30" s="83"/>
      <c r="LMU30" s="83"/>
      <c r="LMV30" s="83"/>
      <c r="LMW30" s="83"/>
      <c r="LMX30" s="83"/>
      <c r="LMY30" s="83"/>
      <c r="LMZ30" s="83"/>
      <c r="LNA30" s="83"/>
      <c r="LNB30" s="83"/>
      <c r="LNC30" s="83"/>
      <c r="LND30" s="83"/>
      <c r="LNE30" s="83"/>
      <c r="LNF30" s="83"/>
      <c r="LNG30" s="83"/>
      <c r="LNH30" s="83"/>
      <c r="LNI30" s="83"/>
      <c r="LNJ30" s="83"/>
      <c r="LNK30" s="83"/>
      <c r="LNL30" s="83"/>
      <c r="LNM30" s="83"/>
      <c r="LNN30" s="83"/>
      <c r="LNO30" s="83"/>
      <c r="LNP30" s="83"/>
      <c r="LNQ30" s="83"/>
      <c r="LNR30" s="83"/>
      <c r="LNS30" s="83"/>
      <c r="LNT30" s="83"/>
      <c r="LNU30" s="83"/>
      <c r="LNV30" s="83"/>
      <c r="LNW30" s="83"/>
      <c r="LNX30" s="83"/>
      <c r="LNY30" s="83"/>
      <c r="LNZ30" s="83"/>
      <c r="LOA30" s="83"/>
      <c r="LOB30" s="83"/>
      <c r="LOC30" s="83"/>
      <c r="LOD30" s="83"/>
      <c r="LOE30" s="83"/>
      <c r="LOF30" s="83"/>
      <c r="LOG30" s="83"/>
      <c r="LOH30" s="83"/>
      <c r="LOI30" s="83"/>
      <c r="LOJ30" s="83"/>
      <c r="LOK30" s="83"/>
      <c r="LOL30" s="83"/>
      <c r="LOM30" s="83"/>
      <c r="LON30" s="83"/>
      <c r="LOO30" s="83"/>
      <c r="LOP30" s="83"/>
      <c r="LOQ30" s="83"/>
      <c r="LOR30" s="83"/>
      <c r="LOS30" s="83"/>
      <c r="LOT30" s="83"/>
      <c r="LOU30" s="83"/>
      <c r="LOV30" s="83"/>
      <c r="LOW30" s="83"/>
      <c r="LOX30" s="83"/>
      <c r="LOY30" s="83"/>
      <c r="LOZ30" s="83"/>
      <c r="LPA30" s="83"/>
      <c r="LPB30" s="83"/>
      <c r="LPC30" s="83"/>
      <c r="LPD30" s="83"/>
      <c r="LPE30" s="83"/>
      <c r="LPF30" s="83"/>
      <c r="LPG30" s="83"/>
      <c r="LPH30" s="83"/>
      <c r="LPI30" s="83"/>
      <c r="LPJ30" s="83"/>
      <c r="LPK30" s="83"/>
      <c r="LPL30" s="83"/>
      <c r="LPM30" s="83"/>
      <c r="LPN30" s="83"/>
      <c r="LPO30" s="83"/>
      <c r="LPP30" s="83"/>
      <c r="LPQ30" s="83"/>
      <c r="LPR30" s="83"/>
      <c r="LPS30" s="83"/>
      <c r="LPT30" s="83"/>
      <c r="LPU30" s="83"/>
      <c r="LPV30" s="83"/>
      <c r="LPW30" s="83"/>
      <c r="LPX30" s="83"/>
      <c r="LPY30" s="83"/>
      <c r="LPZ30" s="83"/>
      <c r="LQA30" s="83"/>
      <c r="LQB30" s="83"/>
      <c r="LQC30" s="83"/>
      <c r="LQD30" s="83"/>
      <c r="LQE30" s="83"/>
      <c r="LQF30" s="83"/>
      <c r="LQG30" s="83"/>
      <c r="LQH30" s="83"/>
      <c r="LQI30" s="83"/>
      <c r="LQJ30" s="83"/>
      <c r="LQK30" s="83"/>
      <c r="LQL30" s="83"/>
      <c r="LQM30" s="83"/>
      <c r="LQN30" s="83"/>
      <c r="LQO30" s="83"/>
      <c r="LQP30" s="83"/>
      <c r="LQQ30" s="83"/>
      <c r="LQR30" s="83"/>
      <c r="LQS30" s="83"/>
      <c r="LQT30" s="83"/>
      <c r="LQU30" s="83"/>
      <c r="LQV30" s="83"/>
      <c r="LQW30" s="83"/>
      <c r="LQX30" s="83"/>
      <c r="LQY30" s="83"/>
      <c r="LQZ30" s="83"/>
      <c r="LRA30" s="83"/>
      <c r="LRB30" s="83"/>
      <c r="LRC30" s="83"/>
      <c r="LRD30" s="83"/>
      <c r="LRE30" s="83"/>
      <c r="LRF30" s="83"/>
      <c r="LRG30" s="83"/>
      <c r="LRH30" s="83"/>
      <c r="LRI30" s="83"/>
      <c r="LRJ30" s="83"/>
      <c r="LRK30" s="83"/>
      <c r="LRL30" s="83"/>
      <c r="LRM30" s="83"/>
      <c r="LRN30" s="83"/>
      <c r="LRO30" s="83"/>
      <c r="LRP30" s="83"/>
      <c r="LRQ30" s="83"/>
      <c r="LRR30" s="83"/>
      <c r="LRS30" s="83"/>
      <c r="LRT30" s="83"/>
      <c r="LRU30" s="83"/>
      <c r="LRV30" s="83"/>
      <c r="LRW30" s="83"/>
      <c r="LRX30" s="83"/>
      <c r="LRY30" s="83"/>
      <c r="LRZ30" s="83"/>
      <c r="LSA30" s="83"/>
      <c r="LSB30" s="83"/>
      <c r="LSC30" s="83"/>
      <c r="LSD30" s="83"/>
      <c r="LSE30" s="83"/>
      <c r="LSF30" s="83"/>
      <c r="LSG30" s="83"/>
      <c r="LSH30" s="83"/>
      <c r="LSI30" s="83"/>
      <c r="LSJ30" s="83"/>
      <c r="LSK30" s="83"/>
      <c r="LSL30" s="83"/>
      <c r="LSM30" s="83"/>
      <c r="LSN30" s="83"/>
      <c r="LSO30" s="83"/>
      <c r="LSP30" s="83"/>
      <c r="LSQ30" s="83"/>
      <c r="LSR30" s="83"/>
      <c r="LSS30" s="83"/>
      <c r="LST30" s="83"/>
      <c r="LSU30" s="83"/>
      <c r="LSV30" s="83"/>
      <c r="LSW30" s="83"/>
      <c r="LSX30" s="83"/>
      <c r="LSY30" s="83"/>
      <c r="LSZ30" s="83"/>
      <c r="LTA30" s="83"/>
      <c r="LTB30" s="83"/>
      <c r="LTC30" s="83"/>
      <c r="LTD30" s="83"/>
      <c r="LTE30" s="83"/>
      <c r="LTF30" s="83"/>
      <c r="LTG30" s="83"/>
      <c r="LTH30" s="83"/>
      <c r="LTI30" s="83"/>
      <c r="LTJ30" s="83"/>
      <c r="LTK30" s="83"/>
      <c r="LTL30" s="83"/>
      <c r="LTM30" s="83"/>
      <c r="LTN30" s="83"/>
      <c r="LTO30" s="83"/>
      <c r="LTP30" s="83"/>
      <c r="LTQ30" s="83"/>
      <c r="LTR30" s="83"/>
      <c r="LTS30" s="83"/>
      <c r="LTT30" s="83"/>
      <c r="LTU30" s="83"/>
      <c r="LTV30" s="83"/>
      <c r="LTW30" s="83"/>
      <c r="LTX30" s="83"/>
      <c r="LTY30" s="83"/>
      <c r="LTZ30" s="83"/>
      <c r="LUA30" s="83"/>
      <c r="LUB30" s="83"/>
      <c r="LUC30" s="83"/>
      <c r="LUD30" s="83"/>
      <c r="LUE30" s="83"/>
      <c r="LUF30" s="83"/>
      <c r="LUG30" s="83"/>
      <c r="LUH30" s="83"/>
      <c r="LUI30" s="83"/>
      <c r="LUJ30" s="83"/>
      <c r="LUK30" s="83"/>
      <c r="LUL30" s="83"/>
      <c r="LUM30" s="83"/>
      <c r="LUN30" s="83"/>
      <c r="LUO30" s="83"/>
      <c r="LUP30" s="83"/>
      <c r="LUQ30" s="83"/>
      <c r="LUR30" s="83"/>
      <c r="LUS30" s="83"/>
      <c r="LUT30" s="83"/>
      <c r="LUU30" s="83"/>
      <c r="LUV30" s="83"/>
      <c r="LUW30" s="83"/>
      <c r="LUX30" s="83"/>
      <c r="LUY30" s="83"/>
      <c r="LUZ30" s="83"/>
      <c r="LVA30" s="83"/>
      <c r="LVB30" s="83"/>
      <c r="LVC30" s="83"/>
      <c r="LVD30" s="83"/>
      <c r="LVE30" s="83"/>
      <c r="LVF30" s="83"/>
      <c r="LVG30" s="83"/>
      <c r="LVH30" s="83"/>
      <c r="LVI30" s="83"/>
      <c r="LVJ30" s="83"/>
      <c r="LVK30" s="83"/>
      <c r="LVL30" s="83"/>
      <c r="LVM30" s="83"/>
      <c r="LVN30" s="83"/>
      <c r="LVO30" s="83"/>
      <c r="LVP30" s="83"/>
      <c r="LVQ30" s="83"/>
      <c r="LVR30" s="83"/>
      <c r="LVS30" s="83"/>
      <c r="LVT30" s="83"/>
      <c r="LVU30" s="83"/>
      <c r="LVV30" s="83"/>
      <c r="LVW30" s="83"/>
      <c r="LVX30" s="83"/>
      <c r="LVY30" s="83"/>
      <c r="LVZ30" s="83"/>
      <c r="LWA30" s="83"/>
      <c r="LWB30" s="83"/>
      <c r="LWC30" s="83"/>
      <c r="LWD30" s="83"/>
      <c r="LWE30" s="83"/>
      <c r="LWF30" s="83"/>
      <c r="LWG30" s="83"/>
      <c r="LWH30" s="83"/>
      <c r="LWI30" s="83"/>
      <c r="LWJ30" s="83"/>
      <c r="LWK30" s="83"/>
      <c r="LWL30" s="83"/>
      <c r="LWM30" s="83"/>
      <c r="LWN30" s="83"/>
      <c r="LWO30" s="83"/>
      <c r="LWP30" s="83"/>
      <c r="LWQ30" s="83"/>
      <c r="LWR30" s="83"/>
      <c r="LWS30" s="83"/>
      <c r="LWT30" s="83"/>
      <c r="LWU30" s="83"/>
      <c r="LWV30" s="83"/>
      <c r="LWW30" s="83"/>
      <c r="LWX30" s="83"/>
      <c r="LWY30" s="83"/>
      <c r="LWZ30" s="83"/>
      <c r="LXA30" s="83"/>
      <c r="LXB30" s="83"/>
      <c r="LXC30" s="83"/>
      <c r="LXD30" s="83"/>
      <c r="LXE30" s="83"/>
      <c r="LXF30" s="83"/>
      <c r="LXG30" s="83"/>
      <c r="LXH30" s="83"/>
      <c r="LXI30" s="83"/>
      <c r="LXJ30" s="83"/>
      <c r="LXK30" s="83"/>
      <c r="LXL30" s="83"/>
      <c r="LXM30" s="83"/>
      <c r="LXN30" s="83"/>
      <c r="LXO30" s="83"/>
      <c r="LXP30" s="83"/>
      <c r="LXQ30" s="83"/>
      <c r="LXR30" s="83"/>
      <c r="LXS30" s="83"/>
      <c r="LXT30" s="83"/>
      <c r="LXU30" s="83"/>
      <c r="LXV30" s="83"/>
      <c r="LXW30" s="83"/>
      <c r="LXX30" s="83"/>
      <c r="LXY30" s="83"/>
      <c r="LXZ30" s="83"/>
      <c r="LYA30" s="83"/>
      <c r="LYB30" s="83"/>
      <c r="LYC30" s="83"/>
      <c r="LYD30" s="83"/>
      <c r="LYE30" s="83"/>
      <c r="LYF30" s="83"/>
      <c r="LYG30" s="83"/>
      <c r="LYH30" s="83"/>
      <c r="LYI30" s="83"/>
      <c r="LYJ30" s="83"/>
      <c r="LYK30" s="83"/>
      <c r="LYL30" s="83"/>
      <c r="LYM30" s="83"/>
      <c r="LYN30" s="83"/>
      <c r="LYO30" s="83"/>
      <c r="LYP30" s="83"/>
      <c r="LYQ30" s="83"/>
      <c r="LYR30" s="83"/>
      <c r="LYS30" s="83"/>
      <c r="LYT30" s="83"/>
      <c r="LYU30" s="83"/>
      <c r="LYV30" s="83"/>
      <c r="LYW30" s="83"/>
      <c r="LYX30" s="83"/>
      <c r="LYY30" s="83"/>
      <c r="LYZ30" s="83"/>
      <c r="LZA30" s="83"/>
      <c r="LZB30" s="83"/>
      <c r="LZC30" s="83"/>
      <c r="LZD30" s="83"/>
      <c r="LZE30" s="83"/>
      <c r="LZF30" s="83"/>
      <c r="LZG30" s="83"/>
      <c r="LZH30" s="83"/>
      <c r="LZI30" s="83"/>
      <c r="LZJ30" s="83"/>
      <c r="LZK30" s="83"/>
      <c r="LZL30" s="83"/>
      <c r="LZM30" s="83"/>
      <c r="LZN30" s="83"/>
      <c r="LZO30" s="83"/>
      <c r="LZP30" s="83"/>
      <c r="LZQ30" s="83"/>
      <c r="LZR30" s="83"/>
      <c r="LZS30" s="83"/>
      <c r="LZT30" s="83"/>
      <c r="LZU30" s="83"/>
      <c r="LZV30" s="83"/>
      <c r="LZW30" s="83"/>
      <c r="LZX30" s="83"/>
      <c r="LZY30" s="83"/>
      <c r="LZZ30" s="83"/>
      <c r="MAA30" s="83"/>
      <c r="MAB30" s="83"/>
      <c r="MAC30" s="83"/>
      <c r="MAD30" s="83"/>
      <c r="MAE30" s="83"/>
      <c r="MAF30" s="83"/>
      <c r="MAG30" s="83"/>
      <c r="MAH30" s="83"/>
      <c r="MAI30" s="83"/>
      <c r="MAJ30" s="83"/>
      <c r="MAK30" s="83"/>
      <c r="MAL30" s="83"/>
      <c r="MAM30" s="83"/>
      <c r="MAN30" s="83"/>
      <c r="MAO30" s="83"/>
      <c r="MAP30" s="83"/>
      <c r="MAQ30" s="83"/>
      <c r="MAR30" s="83"/>
      <c r="MAS30" s="83"/>
      <c r="MAT30" s="83"/>
      <c r="MAU30" s="83"/>
      <c r="MAV30" s="83"/>
      <c r="MAW30" s="83"/>
      <c r="MAX30" s="83"/>
      <c r="MAY30" s="83"/>
      <c r="MAZ30" s="83"/>
      <c r="MBA30" s="83"/>
      <c r="MBB30" s="83"/>
      <c r="MBC30" s="83"/>
      <c r="MBD30" s="83"/>
      <c r="MBE30" s="83"/>
      <c r="MBF30" s="83"/>
      <c r="MBG30" s="83"/>
      <c r="MBH30" s="83"/>
      <c r="MBI30" s="83"/>
      <c r="MBJ30" s="83"/>
      <c r="MBK30" s="83"/>
      <c r="MBL30" s="83"/>
      <c r="MBM30" s="83"/>
      <c r="MBN30" s="83"/>
      <c r="MBO30" s="83"/>
      <c r="MBP30" s="83"/>
      <c r="MBQ30" s="83"/>
      <c r="MBR30" s="83"/>
      <c r="MBS30" s="83"/>
      <c r="MBT30" s="83"/>
      <c r="MBU30" s="83"/>
      <c r="MBV30" s="83"/>
      <c r="MBW30" s="83"/>
      <c r="MBX30" s="83"/>
      <c r="MBY30" s="83"/>
      <c r="MBZ30" s="83"/>
      <c r="MCA30" s="83"/>
      <c r="MCB30" s="83"/>
      <c r="MCC30" s="83"/>
      <c r="MCD30" s="83"/>
      <c r="MCE30" s="83"/>
      <c r="MCF30" s="83"/>
      <c r="MCG30" s="83"/>
      <c r="MCH30" s="83"/>
      <c r="MCI30" s="83"/>
      <c r="MCJ30" s="83"/>
      <c r="MCK30" s="83"/>
      <c r="MCL30" s="83"/>
      <c r="MCM30" s="83"/>
      <c r="MCN30" s="83"/>
      <c r="MCO30" s="83"/>
      <c r="MCP30" s="83"/>
      <c r="MCQ30" s="83"/>
      <c r="MCR30" s="83"/>
      <c r="MCS30" s="83"/>
      <c r="MCT30" s="83"/>
      <c r="MCU30" s="83"/>
      <c r="MCV30" s="83"/>
      <c r="MCW30" s="83"/>
      <c r="MCX30" s="83"/>
      <c r="MCY30" s="83"/>
      <c r="MCZ30" s="83"/>
      <c r="MDA30" s="83"/>
      <c r="MDB30" s="83"/>
      <c r="MDC30" s="83"/>
      <c r="MDD30" s="83"/>
      <c r="MDE30" s="83"/>
      <c r="MDF30" s="83"/>
      <c r="MDG30" s="83"/>
      <c r="MDH30" s="83"/>
      <c r="MDI30" s="83"/>
      <c r="MDJ30" s="83"/>
      <c r="MDK30" s="83"/>
      <c r="MDL30" s="83"/>
      <c r="MDM30" s="83"/>
      <c r="MDN30" s="83"/>
      <c r="MDO30" s="83"/>
      <c r="MDP30" s="83"/>
      <c r="MDQ30" s="83"/>
      <c r="MDR30" s="83"/>
      <c r="MDS30" s="83"/>
      <c r="MDT30" s="83"/>
      <c r="MDU30" s="83"/>
      <c r="MDV30" s="83"/>
      <c r="MDW30" s="83"/>
      <c r="MDX30" s="83"/>
      <c r="MDY30" s="83"/>
      <c r="MDZ30" s="83"/>
      <c r="MEA30" s="83"/>
      <c r="MEB30" s="83"/>
      <c r="MEC30" s="83"/>
      <c r="MED30" s="83"/>
      <c r="MEE30" s="83"/>
      <c r="MEF30" s="83"/>
      <c r="MEG30" s="83"/>
      <c r="MEH30" s="83"/>
      <c r="MEI30" s="83"/>
      <c r="MEJ30" s="83"/>
      <c r="MEK30" s="83"/>
      <c r="MEL30" s="83"/>
      <c r="MEM30" s="83"/>
      <c r="MEN30" s="83"/>
      <c r="MEO30" s="83"/>
      <c r="MEP30" s="83"/>
      <c r="MEQ30" s="83"/>
      <c r="MER30" s="83"/>
      <c r="MES30" s="83"/>
      <c r="MET30" s="83"/>
      <c r="MEU30" s="83"/>
      <c r="MEV30" s="83"/>
      <c r="MEW30" s="83"/>
      <c r="MEX30" s="83"/>
      <c r="MEY30" s="83"/>
      <c r="MEZ30" s="83"/>
      <c r="MFA30" s="83"/>
      <c r="MFB30" s="83"/>
      <c r="MFC30" s="83"/>
      <c r="MFD30" s="83"/>
      <c r="MFE30" s="83"/>
      <c r="MFF30" s="83"/>
      <c r="MFG30" s="83"/>
      <c r="MFH30" s="83"/>
      <c r="MFI30" s="83"/>
      <c r="MFJ30" s="83"/>
      <c r="MFK30" s="83"/>
      <c r="MFL30" s="83"/>
      <c r="MFM30" s="83"/>
      <c r="MFN30" s="83"/>
      <c r="MFO30" s="83"/>
      <c r="MFP30" s="83"/>
      <c r="MFQ30" s="83"/>
      <c r="MFR30" s="83"/>
      <c r="MFS30" s="83"/>
      <c r="MFT30" s="83"/>
      <c r="MFU30" s="83"/>
      <c r="MFV30" s="83"/>
      <c r="MFW30" s="83"/>
      <c r="MFX30" s="83"/>
      <c r="MFY30" s="83"/>
      <c r="MFZ30" s="83"/>
      <c r="MGA30" s="83"/>
      <c r="MGB30" s="83"/>
      <c r="MGC30" s="83"/>
      <c r="MGD30" s="83"/>
      <c r="MGE30" s="83"/>
      <c r="MGF30" s="83"/>
      <c r="MGG30" s="83"/>
      <c r="MGH30" s="83"/>
      <c r="MGI30" s="83"/>
      <c r="MGJ30" s="83"/>
      <c r="MGK30" s="83"/>
      <c r="MGL30" s="83"/>
      <c r="MGM30" s="83"/>
      <c r="MGN30" s="83"/>
      <c r="MGO30" s="83"/>
      <c r="MGP30" s="83"/>
      <c r="MGQ30" s="83"/>
      <c r="MGR30" s="83"/>
      <c r="MGS30" s="83"/>
      <c r="MGT30" s="83"/>
      <c r="MGU30" s="83"/>
      <c r="MGV30" s="83"/>
      <c r="MGW30" s="83"/>
      <c r="MGX30" s="83"/>
      <c r="MGY30" s="83"/>
      <c r="MGZ30" s="83"/>
      <c r="MHA30" s="83"/>
      <c r="MHB30" s="83"/>
      <c r="MHC30" s="83"/>
      <c r="MHD30" s="83"/>
      <c r="MHE30" s="83"/>
      <c r="MHF30" s="83"/>
      <c r="MHG30" s="83"/>
      <c r="MHH30" s="83"/>
      <c r="MHI30" s="83"/>
      <c r="MHJ30" s="83"/>
      <c r="MHK30" s="83"/>
      <c r="MHL30" s="83"/>
      <c r="MHM30" s="83"/>
      <c r="MHN30" s="83"/>
      <c r="MHO30" s="83"/>
      <c r="MHP30" s="83"/>
      <c r="MHQ30" s="83"/>
      <c r="MHR30" s="83"/>
      <c r="MHS30" s="83"/>
      <c r="MHT30" s="83"/>
      <c r="MHU30" s="83"/>
      <c r="MHV30" s="83"/>
      <c r="MHW30" s="83"/>
      <c r="MHX30" s="83"/>
      <c r="MHY30" s="83"/>
      <c r="MHZ30" s="83"/>
      <c r="MIA30" s="83"/>
      <c r="MIB30" s="83"/>
      <c r="MIC30" s="83"/>
      <c r="MID30" s="83"/>
      <c r="MIE30" s="83"/>
      <c r="MIF30" s="83"/>
      <c r="MIG30" s="83"/>
      <c r="MIH30" s="83"/>
      <c r="MII30" s="83"/>
      <c r="MIJ30" s="83"/>
      <c r="MIK30" s="83"/>
      <c r="MIL30" s="83"/>
      <c r="MIM30" s="83"/>
      <c r="MIN30" s="83"/>
      <c r="MIO30" s="83"/>
      <c r="MIP30" s="83"/>
      <c r="MIQ30" s="83"/>
      <c r="MIR30" s="83"/>
      <c r="MIS30" s="83"/>
      <c r="MIT30" s="83"/>
      <c r="MIU30" s="83"/>
      <c r="MIV30" s="83"/>
      <c r="MIW30" s="83"/>
      <c r="MIX30" s="83"/>
      <c r="MIY30" s="83"/>
      <c r="MIZ30" s="83"/>
      <c r="MJA30" s="83"/>
      <c r="MJB30" s="83"/>
      <c r="MJC30" s="83"/>
      <c r="MJD30" s="83"/>
      <c r="MJE30" s="83"/>
      <c r="MJF30" s="83"/>
      <c r="MJG30" s="83"/>
      <c r="MJH30" s="83"/>
      <c r="MJI30" s="83"/>
      <c r="MJJ30" s="83"/>
      <c r="MJK30" s="83"/>
      <c r="MJL30" s="83"/>
      <c r="MJM30" s="83"/>
      <c r="MJN30" s="83"/>
      <c r="MJO30" s="83"/>
      <c r="MJP30" s="83"/>
      <c r="MJQ30" s="83"/>
      <c r="MJR30" s="83"/>
      <c r="MJS30" s="83"/>
      <c r="MJT30" s="83"/>
      <c r="MJU30" s="83"/>
      <c r="MJV30" s="83"/>
      <c r="MJW30" s="83"/>
      <c r="MJX30" s="83"/>
      <c r="MJY30" s="83"/>
      <c r="MJZ30" s="83"/>
      <c r="MKA30" s="83"/>
      <c r="MKB30" s="83"/>
      <c r="MKC30" s="83"/>
      <c r="MKD30" s="83"/>
      <c r="MKE30" s="83"/>
      <c r="MKF30" s="83"/>
      <c r="MKG30" s="83"/>
      <c r="MKH30" s="83"/>
      <c r="MKI30" s="83"/>
      <c r="MKJ30" s="83"/>
      <c r="MKK30" s="83"/>
      <c r="MKL30" s="83"/>
      <c r="MKM30" s="83"/>
      <c r="MKN30" s="83"/>
      <c r="MKO30" s="83"/>
      <c r="MKP30" s="83"/>
      <c r="MKQ30" s="83"/>
      <c r="MKR30" s="83"/>
      <c r="MKS30" s="83"/>
      <c r="MKT30" s="83"/>
      <c r="MKU30" s="83"/>
      <c r="MKV30" s="83"/>
      <c r="MKW30" s="83"/>
      <c r="MKX30" s="83"/>
      <c r="MKY30" s="83"/>
      <c r="MKZ30" s="83"/>
      <c r="MLA30" s="83"/>
      <c r="MLB30" s="83"/>
      <c r="MLC30" s="83"/>
      <c r="MLD30" s="83"/>
      <c r="MLE30" s="83"/>
      <c r="MLF30" s="83"/>
      <c r="MLG30" s="83"/>
      <c r="MLH30" s="83"/>
      <c r="MLI30" s="83"/>
      <c r="MLJ30" s="83"/>
      <c r="MLK30" s="83"/>
      <c r="MLL30" s="83"/>
      <c r="MLM30" s="83"/>
      <c r="MLN30" s="83"/>
      <c r="MLO30" s="83"/>
      <c r="MLP30" s="83"/>
      <c r="MLQ30" s="83"/>
      <c r="MLR30" s="83"/>
      <c r="MLS30" s="83"/>
      <c r="MLT30" s="83"/>
      <c r="MLU30" s="83"/>
      <c r="MLV30" s="83"/>
      <c r="MLW30" s="83"/>
      <c r="MLX30" s="83"/>
      <c r="MLY30" s="83"/>
      <c r="MLZ30" s="83"/>
      <c r="MMA30" s="83"/>
      <c r="MMB30" s="83"/>
      <c r="MMC30" s="83"/>
      <c r="MMD30" s="83"/>
      <c r="MME30" s="83"/>
      <c r="MMF30" s="83"/>
      <c r="MMG30" s="83"/>
      <c r="MMH30" s="83"/>
      <c r="MMI30" s="83"/>
      <c r="MMJ30" s="83"/>
      <c r="MMK30" s="83"/>
      <c r="MML30" s="83"/>
      <c r="MMM30" s="83"/>
      <c r="MMN30" s="83"/>
      <c r="MMO30" s="83"/>
      <c r="MMP30" s="83"/>
      <c r="MMQ30" s="83"/>
      <c r="MMR30" s="83"/>
      <c r="MMS30" s="83"/>
      <c r="MMT30" s="83"/>
      <c r="MMU30" s="83"/>
      <c r="MMV30" s="83"/>
      <c r="MMW30" s="83"/>
      <c r="MMX30" s="83"/>
      <c r="MMY30" s="83"/>
      <c r="MMZ30" s="83"/>
      <c r="MNA30" s="83"/>
      <c r="MNB30" s="83"/>
      <c r="MNC30" s="83"/>
      <c r="MND30" s="83"/>
      <c r="MNE30" s="83"/>
      <c r="MNF30" s="83"/>
      <c r="MNG30" s="83"/>
      <c r="MNH30" s="83"/>
      <c r="MNI30" s="83"/>
      <c r="MNJ30" s="83"/>
      <c r="MNK30" s="83"/>
      <c r="MNL30" s="83"/>
      <c r="MNM30" s="83"/>
      <c r="MNN30" s="83"/>
      <c r="MNO30" s="83"/>
      <c r="MNP30" s="83"/>
      <c r="MNQ30" s="83"/>
      <c r="MNR30" s="83"/>
      <c r="MNS30" s="83"/>
      <c r="MNT30" s="83"/>
      <c r="MNU30" s="83"/>
      <c r="MNV30" s="83"/>
      <c r="MNW30" s="83"/>
      <c r="MNX30" s="83"/>
      <c r="MNY30" s="83"/>
      <c r="MNZ30" s="83"/>
      <c r="MOA30" s="83"/>
      <c r="MOB30" s="83"/>
      <c r="MOC30" s="83"/>
      <c r="MOD30" s="83"/>
      <c r="MOE30" s="83"/>
      <c r="MOF30" s="83"/>
      <c r="MOG30" s="83"/>
      <c r="MOH30" s="83"/>
      <c r="MOI30" s="83"/>
      <c r="MOJ30" s="83"/>
      <c r="MOK30" s="83"/>
      <c r="MOL30" s="83"/>
      <c r="MOM30" s="83"/>
      <c r="MON30" s="83"/>
      <c r="MOO30" s="83"/>
      <c r="MOP30" s="83"/>
      <c r="MOQ30" s="83"/>
      <c r="MOR30" s="83"/>
      <c r="MOS30" s="83"/>
      <c r="MOT30" s="83"/>
      <c r="MOU30" s="83"/>
      <c r="MOV30" s="83"/>
      <c r="MOW30" s="83"/>
      <c r="MOX30" s="83"/>
      <c r="MOY30" s="83"/>
      <c r="MOZ30" s="83"/>
      <c r="MPA30" s="83"/>
      <c r="MPB30" s="83"/>
      <c r="MPC30" s="83"/>
      <c r="MPD30" s="83"/>
      <c r="MPE30" s="83"/>
      <c r="MPF30" s="83"/>
      <c r="MPG30" s="83"/>
      <c r="MPH30" s="83"/>
      <c r="MPI30" s="83"/>
      <c r="MPJ30" s="83"/>
      <c r="MPK30" s="83"/>
      <c r="MPL30" s="83"/>
      <c r="MPM30" s="83"/>
      <c r="MPN30" s="83"/>
      <c r="MPO30" s="83"/>
      <c r="MPP30" s="83"/>
      <c r="MPQ30" s="83"/>
      <c r="MPR30" s="83"/>
      <c r="MPS30" s="83"/>
      <c r="MPT30" s="83"/>
      <c r="MPU30" s="83"/>
      <c r="MPV30" s="83"/>
      <c r="MPW30" s="83"/>
      <c r="MPX30" s="83"/>
      <c r="MPY30" s="83"/>
      <c r="MPZ30" s="83"/>
      <c r="MQA30" s="83"/>
      <c r="MQB30" s="83"/>
      <c r="MQC30" s="83"/>
      <c r="MQD30" s="83"/>
      <c r="MQE30" s="83"/>
      <c r="MQF30" s="83"/>
      <c r="MQG30" s="83"/>
      <c r="MQH30" s="83"/>
      <c r="MQI30" s="83"/>
      <c r="MQJ30" s="83"/>
      <c r="MQK30" s="83"/>
      <c r="MQL30" s="83"/>
      <c r="MQM30" s="83"/>
      <c r="MQN30" s="83"/>
      <c r="MQO30" s="83"/>
      <c r="MQP30" s="83"/>
      <c r="MQQ30" s="83"/>
      <c r="MQR30" s="83"/>
      <c r="MQS30" s="83"/>
      <c r="MQT30" s="83"/>
      <c r="MQU30" s="83"/>
      <c r="MQV30" s="83"/>
      <c r="MQW30" s="83"/>
      <c r="MQX30" s="83"/>
      <c r="MQY30" s="83"/>
      <c r="MQZ30" s="83"/>
      <c r="MRA30" s="83"/>
      <c r="MRB30" s="83"/>
      <c r="MRC30" s="83"/>
      <c r="MRD30" s="83"/>
      <c r="MRE30" s="83"/>
      <c r="MRF30" s="83"/>
      <c r="MRG30" s="83"/>
      <c r="MRH30" s="83"/>
      <c r="MRI30" s="83"/>
      <c r="MRJ30" s="83"/>
      <c r="MRK30" s="83"/>
      <c r="MRL30" s="83"/>
      <c r="MRM30" s="83"/>
      <c r="MRN30" s="83"/>
      <c r="MRO30" s="83"/>
      <c r="MRP30" s="83"/>
      <c r="MRQ30" s="83"/>
      <c r="MRR30" s="83"/>
      <c r="MRS30" s="83"/>
      <c r="MRT30" s="83"/>
      <c r="MRU30" s="83"/>
      <c r="MRV30" s="83"/>
      <c r="MRW30" s="83"/>
      <c r="MRX30" s="83"/>
      <c r="MRY30" s="83"/>
      <c r="MRZ30" s="83"/>
      <c r="MSA30" s="83"/>
      <c r="MSB30" s="83"/>
      <c r="MSC30" s="83"/>
      <c r="MSD30" s="83"/>
      <c r="MSE30" s="83"/>
      <c r="MSF30" s="83"/>
      <c r="MSG30" s="83"/>
      <c r="MSH30" s="83"/>
      <c r="MSI30" s="83"/>
      <c r="MSJ30" s="83"/>
      <c r="MSK30" s="83"/>
      <c r="MSL30" s="83"/>
      <c r="MSM30" s="83"/>
      <c r="MSN30" s="83"/>
      <c r="MSO30" s="83"/>
      <c r="MSP30" s="83"/>
      <c r="MSQ30" s="83"/>
      <c r="MSR30" s="83"/>
      <c r="MSS30" s="83"/>
      <c r="MST30" s="83"/>
      <c r="MSU30" s="83"/>
      <c r="MSV30" s="83"/>
      <c r="MSW30" s="83"/>
      <c r="MSX30" s="83"/>
      <c r="MSY30" s="83"/>
      <c r="MSZ30" s="83"/>
      <c r="MTA30" s="83"/>
      <c r="MTB30" s="83"/>
      <c r="MTC30" s="83"/>
      <c r="MTD30" s="83"/>
      <c r="MTE30" s="83"/>
      <c r="MTF30" s="83"/>
      <c r="MTG30" s="83"/>
      <c r="MTH30" s="83"/>
      <c r="MTI30" s="83"/>
      <c r="MTJ30" s="83"/>
      <c r="MTK30" s="83"/>
      <c r="MTL30" s="83"/>
      <c r="MTM30" s="83"/>
      <c r="MTN30" s="83"/>
      <c r="MTO30" s="83"/>
      <c r="MTP30" s="83"/>
      <c r="MTQ30" s="83"/>
      <c r="MTR30" s="83"/>
      <c r="MTS30" s="83"/>
      <c r="MTT30" s="83"/>
      <c r="MTU30" s="83"/>
      <c r="MTV30" s="83"/>
      <c r="MTW30" s="83"/>
      <c r="MTX30" s="83"/>
      <c r="MTY30" s="83"/>
      <c r="MTZ30" s="83"/>
      <c r="MUA30" s="83"/>
      <c r="MUB30" s="83"/>
      <c r="MUC30" s="83"/>
      <c r="MUD30" s="83"/>
      <c r="MUE30" s="83"/>
      <c r="MUF30" s="83"/>
      <c r="MUG30" s="83"/>
      <c r="MUH30" s="83"/>
      <c r="MUI30" s="83"/>
      <c r="MUJ30" s="83"/>
      <c r="MUK30" s="83"/>
      <c r="MUL30" s="83"/>
      <c r="MUM30" s="83"/>
      <c r="MUN30" s="83"/>
      <c r="MUO30" s="83"/>
      <c r="MUP30" s="83"/>
      <c r="MUQ30" s="83"/>
      <c r="MUR30" s="83"/>
      <c r="MUS30" s="83"/>
      <c r="MUT30" s="83"/>
      <c r="MUU30" s="83"/>
      <c r="MUV30" s="83"/>
      <c r="MUW30" s="83"/>
      <c r="MUX30" s="83"/>
      <c r="MUY30" s="83"/>
      <c r="MUZ30" s="83"/>
      <c r="MVA30" s="83"/>
      <c r="MVB30" s="83"/>
      <c r="MVC30" s="83"/>
      <c r="MVD30" s="83"/>
      <c r="MVE30" s="83"/>
      <c r="MVF30" s="83"/>
      <c r="MVG30" s="83"/>
      <c r="MVH30" s="83"/>
      <c r="MVI30" s="83"/>
      <c r="MVJ30" s="83"/>
      <c r="MVK30" s="83"/>
      <c r="MVL30" s="83"/>
      <c r="MVM30" s="83"/>
      <c r="MVN30" s="83"/>
      <c r="MVO30" s="83"/>
      <c r="MVP30" s="83"/>
      <c r="MVQ30" s="83"/>
      <c r="MVR30" s="83"/>
      <c r="MVS30" s="83"/>
      <c r="MVT30" s="83"/>
      <c r="MVU30" s="83"/>
      <c r="MVV30" s="83"/>
      <c r="MVW30" s="83"/>
      <c r="MVX30" s="83"/>
      <c r="MVY30" s="83"/>
      <c r="MVZ30" s="83"/>
      <c r="MWA30" s="83"/>
      <c r="MWB30" s="83"/>
      <c r="MWC30" s="83"/>
      <c r="MWD30" s="83"/>
      <c r="MWE30" s="83"/>
      <c r="MWF30" s="83"/>
      <c r="MWG30" s="83"/>
      <c r="MWH30" s="83"/>
      <c r="MWI30" s="83"/>
      <c r="MWJ30" s="83"/>
      <c r="MWK30" s="83"/>
      <c r="MWL30" s="83"/>
      <c r="MWM30" s="83"/>
      <c r="MWN30" s="83"/>
      <c r="MWO30" s="83"/>
      <c r="MWP30" s="83"/>
      <c r="MWQ30" s="83"/>
      <c r="MWR30" s="83"/>
      <c r="MWS30" s="83"/>
      <c r="MWT30" s="83"/>
      <c r="MWU30" s="83"/>
      <c r="MWV30" s="83"/>
      <c r="MWW30" s="83"/>
      <c r="MWX30" s="83"/>
      <c r="MWY30" s="83"/>
      <c r="MWZ30" s="83"/>
      <c r="MXA30" s="83"/>
      <c r="MXB30" s="83"/>
      <c r="MXC30" s="83"/>
      <c r="MXD30" s="83"/>
      <c r="MXE30" s="83"/>
      <c r="MXF30" s="83"/>
      <c r="MXG30" s="83"/>
      <c r="MXH30" s="83"/>
      <c r="MXI30" s="83"/>
      <c r="MXJ30" s="83"/>
      <c r="MXK30" s="83"/>
      <c r="MXL30" s="83"/>
      <c r="MXM30" s="83"/>
      <c r="MXN30" s="83"/>
      <c r="MXO30" s="83"/>
      <c r="MXP30" s="83"/>
      <c r="MXQ30" s="83"/>
      <c r="MXR30" s="83"/>
      <c r="MXS30" s="83"/>
      <c r="MXT30" s="83"/>
      <c r="MXU30" s="83"/>
      <c r="MXV30" s="83"/>
      <c r="MXW30" s="83"/>
      <c r="MXX30" s="83"/>
      <c r="MXY30" s="83"/>
      <c r="MXZ30" s="83"/>
      <c r="MYA30" s="83"/>
      <c r="MYB30" s="83"/>
      <c r="MYC30" s="83"/>
      <c r="MYD30" s="83"/>
      <c r="MYE30" s="83"/>
      <c r="MYF30" s="83"/>
      <c r="MYG30" s="83"/>
      <c r="MYH30" s="83"/>
      <c r="MYI30" s="83"/>
      <c r="MYJ30" s="83"/>
      <c r="MYK30" s="83"/>
      <c r="MYL30" s="83"/>
      <c r="MYM30" s="83"/>
      <c r="MYN30" s="83"/>
      <c r="MYO30" s="83"/>
      <c r="MYP30" s="83"/>
      <c r="MYQ30" s="83"/>
      <c r="MYR30" s="83"/>
      <c r="MYS30" s="83"/>
      <c r="MYT30" s="83"/>
      <c r="MYU30" s="83"/>
      <c r="MYV30" s="83"/>
      <c r="MYW30" s="83"/>
      <c r="MYX30" s="83"/>
      <c r="MYY30" s="83"/>
      <c r="MYZ30" s="83"/>
      <c r="MZA30" s="83"/>
      <c r="MZB30" s="83"/>
      <c r="MZC30" s="83"/>
      <c r="MZD30" s="83"/>
      <c r="MZE30" s="83"/>
      <c r="MZF30" s="83"/>
      <c r="MZG30" s="83"/>
      <c r="MZH30" s="83"/>
      <c r="MZI30" s="83"/>
      <c r="MZJ30" s="83"/>
      <c r="MZK30" s="83"/>
      <c r="MZL30" s="83"/>
      <c r="MZM30" s="83"/>
      <c r="MZN30" s="83"/>
      <c r="MZO30" s="83"/>
      <c r="MZP30" s="83"/>
      <c r="MZQ30" s="83"/>
      <c r="MZR30" s="83"/>
      <c r="MZS30" s="83"/>
      <c r="MZT30" s="83"/>
      <c r="MZU30" s="83"/>
      <c r="MZV30" s="83"/>
      <c r="MZW30" s="83"/>
      <c r="MZX30" s="83"/>
      <c r="MZY30" s="83"/>
      <c r="MZZ30" s="83"/>
      <c r="NAA30" s="83"/>
      <c r="NAB30" s="83"/>
      <c r="NAC30" s="83"/>
      <c r="NAD30" s="83"/>
      <c r="NAE30" s="83"/>
      <c r="NAF30" s="83"/>
      <c r="NAG30" s="83"/>
      <c r="NAH30" s="83"/>
      <c r="NAI30" s="83"/>
      <c r="NAJ30" s="83"/>
      <c r="NAK30" s="83"/>
      <c r="NAL30" s="83"/>
      <c r="NAM30" s="83"/>
      <c r="NAN30" s="83"/>
      <c r="NAO30" s="83"/>
      <c r="NAP30" s="83"/>
      <c r="NAQ30" s="83"/>
      <c r="NAR30" s="83"/>
      <c r="NAS30" s="83"/>
      <c r="NAT30" s="83"/>
      <c r="NAU30" s="83"/>
      <c r="NAV30" s="83"/>
      <c r="NAW30" s="83"/>
      <c r="NAX30" s="83"/>
      <c r="NAY30" s="83"/>
      <c r="NAZ30" s="83"/>
      <c r="NBA30" s="83"/>
      <c r="NBB30" s="83"/>
      <c r="NBC30" s="83"/>
      <c r="NBD30" s="83"/>
      <c r="NBE30" s="83"/>
      <c r="NBF30" s="83"/>
      <c r="NBG30" s="83"/>
      <c r="NBH30" s="83"/>
      <c r="NBI30" s="83"/>
      <c r="NBJ30" s="83"/>
      <c r="NBK30" s="83"/>
      <c r="NBL30" s="83"/>
      <c r="NBM30" s="83"/>
      <c r="NBN30" s="83"/>
      <c r="NBO30" s="83"/>
      <c r="NBP30" s="83"/>
      <c r="NBQ30" s="83"/>
      <c r="NBR30" s="83"/>
      <c r="NBS30" s="83"/>
      <c r="NBT30" s="83"/>
      <c r="NBU30" s="83"/>
      <c r="NBV30" s="83"/>
      <c r="NBW30" s="83"/>
      <c r="NBX30" s="83"/>
      <c r="NBY30" s="83"/>
      <c r="NBZ30" s="83"/>
      <c r="NCA30" s="83"/>
      <c r="NCB30" s="83"/>
      <c r="NCC30" s="83"/>
      <c r="NCD30" s="83"/>
      <c r="NCE30" s="83"/>
      <c r="NCF30" s="83"/>
      <c r="NCG30" s="83"/>
      <c r="NCH30" s="83"/>
      <c r="NCI30" s="83"/>
      <c r="NCJ30" s="83"/>
      <c r="NCK30" s="83"/>
      <c r="NCL30" s="83"/>
      <c r="NCM30" s="83"/>
      <c r="NCN30" s="83"/>
      <c r="NCO30" s="83"/>
      <c r="NCP30" s="83"/>
      <c r="NCQ30" s="83"/>
      <c r="NCR30" s="83"/>
      <c r="NCS30" s="83"/>
      <c r="NCT30" s="83"/>
      <c r="NCU30" s="83"/>
      <c r="NCV30" s="83"/>
      <c r="NCW30" s="83"/>
      <c r="NCX30" s="83"/>
      <c r="NCY30" s="83"/>
      <c r="NCZ30" s="83"/>
      <c r="NDA30" s="83"/>
      <c r="NDB30" s="83"/>
      <c r="NDC30" s="83"/>
      <c r="NDD30" s="83"/>
      <c r="NDE30" s="83"/>
      <c r="NDF30" s="83"/>
      <c r="NDG30" s="83"/>
      <c r="NDH30" s="83"/>
      <c r="NDI30" s="83"/>
      <c r="NDJ30" s="83"/>
      <c r="NDK30" s="83"/>
      <c r="NDL30" s="83"/>
      <c r="NDM30" s="83"/>
      <c r="NDN30" s="83"/>
      <c r="NDO30" s="83"/>
      <c r="NDP30" s="83"/>
      <c r="NDQ30" s="83"/>
      <c r="NDR30" s="83"/>
      <c r="NDS30" s="83"/>
      <c r="NDT30" s="83"/>
      <c r="NDU30" s="83"/>
      <c r="NDV30" s="83"/>
      <c r="NDW30" s="83"/>
      <c r="NDX30" s="83"/>
      <c r="NDY30" s="83"/>
      <c r="NDZ30" s="83"/>
      <c r="NEA30" s="83"/>
      <c r="NEB30" s="83"/>
      <c r="NEC30" s="83"/>
      <c r="NED30" s="83"/>
      <c r="NEE30" s="83"/>
      <c r="NEF30" s="83"/>
      <c r="NEG30" s="83"/>
      <c r="NEH30" s="83"/>
      <c r="NEI30" s="83"/>
      <c r="NEJ30" s="83"/>
      <c r="NEK30" s="83"/>
      <c r="NEL30" s="83"/>
      <c r="NEM30" s="83"/>
      <c r="NEN30" s="83"/>
      <c r="NEO30" s="83"/>
      <c r="NEP30" s="83"/>
      <c r="NEQ30" s="83"/>
      <c r="NER30" s="83"/>
      <c r="NES30" s="83"/>
      <c r="NET30" s="83"/>
      <c r="NEU30" s="83"/>
      <c r="NEV30" s="83"/>
      <c r="NEW30" s="83"/>
      <c r="NEX30" s="83"/>
      <c r="NEY30" s="83"/>
      <c r="NEZ30" s="83"/>
      <c r="NFA30" s="83"/>
      <c r="NFB30" s="83"/>
      <c r="NFC30" s="83"/>
      <c r="NFD30" s="83"/>
      <c r="NFE30" s="83"/>
      <c r="NFF30" s="83"/>
      <c r="NFG30" s="83"/>
      <c r="NFH30" s="83"/>
      <c r="NFI30" s="83"/>
      <c r="NFJ30" s="83"/>
      <c r="NFK30" s="83"/>
      <c r="NFL30" s="83"/>
      <c r="NFM30" s="83"/>
      <c r="NFN30" s="83"/>
      <c r="NFO30" s="83"/>
      <c r="NFP30" s="83"/>
      <c r="NFQ30" s="83"/>
      <c r="NFR30" s="83"/>
      <c r="NFS30" s="83"/>
      <c r="NFT30" s="83"/>
      <c r="NFU30" s="83"/>
      <c r="NFV30" s="83"/>
      <c r="NFW30" s="83"/>
      <c r="NFX30" s="83"/>
      <c r="NFY30" s="83"/>
      <c r="NFZ30" s="83"/>
      <c r="NGA30" s="83"/>
      <c r="NGB30" s="83"/>
      <c r="NGC30" s="83"/>
      <c r="NGD30" s="83"/>
      <c r="NGE30" s="83"/>
      <c r="NGF30" s="83"/>
      <c r="NGG30" s="83"/>
      <c r="NGH30" s="83"/>
      <c r="NGI30" s="83"/>
      <c r="NGJ30" s="83"/>
      <c r="NGK30" s="83"/>
      <c r="NGL30" s="83"/>
      <c r="NGM30" s="83"/>
      <c r="NGN30" s="83"/>
      <c r="NGO30" s="83"/>
      <c r="NGP30" s="83"/>
      <c r="NGQ30" s="83"/>
      <c r="NGR30" s="83"/>
      <c r="NGS30" s="83"/>
      <c r="NGT30" s="83"/>
      <c r="NGU30" s="83"/>
      <c r="NGV30" s="83"/>
      <c r="NGW30" s="83"/>
      <c r="NGX30" s="83"/>
      <c r="NGY30" s="83"/>
      <c r="NGZ30" s="83"/>
      <c r="NHA30" s="83"/>
      <c r="NHB30" s="83"/>
      <c r="NHC30" s="83"/>
      <c r="NHD30" s="83"/>
      <c r="NHE30" s="83"/>
      <c r="NHF30" s="83"/>
      <c r="NHG30" s="83"/>
      <c r="NHH30" s="83"/>
      <c r="NHI30" s="83"/>
      <c r="NHJ30" s="83"/>
      <c r="NHK30" s="83"/>
      <c r="NHL30" s="83"/>
      <c r="NHM30" s="83"/>
      <c r="NHN30" s="83"/>
      <c r="NHO30" s="83"/>
      <c r="NHP30" s="83"/>
      <c r="NHQ30" s="83"/>
      <c r="NHR30" s="83"/>
      <c r="NHS30" s="83"/>
      <c r="NHT30" s="83"/>
      <c r="NHU30" s="83"/>
      <c r="NHV30" s="83"/>
      <c r="NHW30" s="83"/>
      <c r="NHX30" s="83"/>
      <c r="NHY30" s="83"/>
      <c r="NHZ30" s="83"/>
      <c r="NIA30" s="83"/>
      <c r="NIB30" s="83"/>
      <c r="NIC30" s="83"/>
      <c r="NID30" s="83"/>
      <c r="NIE30" s="83"/>
      <c r="NIF30" s="83"/>
      <c r="NIG30" s="83"/>
      <c r="NIH30" s="83"/>
      <c r="NII30" s="83"/>
      <c r="NIJ30" s="83"/>
      <c r="NIK30" s="83"/>
      <c r="NIL30" s="83"/>
      <c r="NIM30" s="83"/>
      <c r="NIN30" s="83"/>
      <c r="NIO30" s="83"/>
      <c r="NIP30" s="83"/>
      <c r="NIQ30" s="83"/>
      <c r="NIR30" s="83"/>
      <c r="NIS30" s="83"/>
      <c r="NIT30" s="83"/>
      <c r="NIU30" s="83"/>
      <c r="NIV30" s="83"/>
      <c r="NIW30" s="83"/>
      <c r="NIX30" s="83"/>
      <c r="NIY30" s="83"/>
      <c r="NIZ30" s="83"/>
      <c r="NJA30" s="83"/>
      <c r="NJB30" s="83"/>
      <c r="NJC30" s="83"/>
      <c r="NJD30" s="83"/>
      <c r="NJE30" s="83"/>
      <c r="NJF30" s="83"/>
      <c r="NJG30" s="83"/>
      <c r="NJH30" s="83"/>
      <c r="NJI30" s="83"/>
      <c r="NJJ30" s="83"/>
      <c r="NJK30" s="83"/>
      <c r="NJL30" s="83"/>
      <c r="NJM30" s="83"/>
      <c r="NJN30" s="83"/>
      <c r="NJO30" s="83"/>
      <c r="NJP30" s="83"/>
      <c r="NJQ30" s="83"/>
      <c r="NJR30" s="83"/>
      <c r="NJS30" s="83"/>
      <c r="NJT30" s="83"/>
      <c r="NJU30" s="83"/>
      <c r="NJV30" s="83"/>
      <c r="NJW30" s="83"/>
      <c r="NJX30" s="83"/>
      <c r="NJY30" s="83"/>
      <c r="NJZ30" s="83"/>
      <c r="NKA30" s="83"/>
      <c r="NKB30" s="83"/>
      <c r="NKC30" s="83"/>
      <c r="NKD30" s="83"/>
      <c r="NKE30" s="83"/>
      <c r="NKF30" s="83"/>
      <c r="NKG30" s="83"/>
      <c r="NKH30" s="83"/>
      <c r="NKI30" s="83"/>
      <c r="NKJ30" s="83"/>
      <c r="NKK30" s="83"/>
      <c r="NKL30" s="83"/>
      <c r="NKM30" s="83"/>
      <c r="NKN30" s="83"/>
      <c r="NKO30" s="83"/>
      <c r="NKP30" s="83"/>
      <c r="NKQ30" s="83"/>
      <c r="NKR30" s="83"/>
      <c r="NKS30" s="83"/>
      <c r="NKT30" s="83"/>
      <c r="NKU30" s="83"/>
      <c r="NKV30" s="83"/>
      <c r="NKW30" s="83"/>
      <c r="NKX30" s="83"/>
      <c r="NKY30" s="83"/>
      <c r="NKZ30" s="83"/>
      <c r="NLA30" s="83"/>
      <c r="NLB30" s="83"/>
      <c r="NLC30" s="83"/>
      <c r="NLD30" s="83"/>
      <c r="NLE30" s="83"/>
      <c r="NLF30" s="83"/>
      <c r="NLG30" s="83"/>
      <c r="NLH30" s="83"/>
      <c r="NLI30" s="83"/>
      <c r="NLJ30" s="83"/>
      <c r="NLK30" s="83"/>
      <c r="NLL30" s="83"/>
      <c r="NLM30" s="83"/>
      <c r="NLN30" s="83"/>
      <c r="NLO30" s="83"/>
      <c r="NLP30" s="83"/>
      <c r="NLQ30" s="83"/>
      <c r="NLR30" s="83"/>
      <c r="NLS30" s="83"/>
      <c r="NLT30" s="83"/>
      <c r="NLU30" s="83"/>
      <c r="NLV30" s="83"/>
      <c r="NLW30" s="83"/>
      <c r="NLX30" s="83"/>
      <c r="NLY30" s="83"/>
      <c r="NLZ30" s="83"/>
      <c r="NMA30" s="83"/>
      <c r="NMB30" s="83"/>
      <c r="NMC30" s="83"/>
      <c r="NMD30" s="83"/>
      <c r="NME30" s="83"/>
      <c r="NMF30" s="83"/>
      <c r="NMG30" s="83"/>
      <c r="NMH30" s="83"/>
      <c r="NMI30" s="83"/>
      <c r="NMJ30" s="83"/>
      <c r="NMK30" s="83"/>
      <c r="NML30" s="83"/>
      <c r="NMM30" s="83"/>
      <c r="NMN30" s="83"/>
      <c r="NMO30" s="83"/>
      <c r="NMP30" s="83"/>
      <c r="NMQ30" s="83"/>
      <c r="NMR30" s="83"/>
      <c r="NMS30" s="83"/>
      <c r="NMT30" s="83"/>
      <c r="NMU30" s="83"/>
      <c r="NMV30" s="83"/>
      <c r="NMW30" s="83"/>
      <c r="NMX30" s="83"/>
      <c r="NMY30" s="83"/>
      <c r="NMZ30" s="83"/>
      <c r="NNA30" s="83"/>
      <c r="NNB30" s="83"/>
      <c r="NNC30" s="83"/>
      <c r="NND30" s="83"/>
      <c r="NNE30" s="83"/>
      <c r="NNF30" s="83"/>
      <c r="NNG30" s="83"/>
      <c r="NNH30" s="83"/>
      <c r="NNI30" s="83"/>
      <c r="NNJ30" s="83"/>
      <c r="NNK30" s="83"/>
      <c r="NNL30" s="83"/>
      <c r="NNM30" s="83"/>
      <c r="NNN30" s="83"/>
      <c r="NNO30" s="83"/>
      <c r="NNP30" s="83"/>
      <c r="NNQ30" s="83"/>
      <c r="NNR30" s="83"/>
      <c r="NNS30" s="83"/>
      <c r="NNT30" s="83"/>
      <c r="NNU30" s="83"/>
      <c r="NNV30" s="83"/>
      <c r="NNW30" s="83"/>
      <c r="NNX30" s="83"/>
      <c r="NNY30" s="83"/>
      <c r="NNZ30" s="83"/>
      <c r="NOA30" s="83"/>
      <c r="NOB30" s="83"/>
      <c r="NOC30" s="83"/>
      <c r="NOD30" s="83"/>
      <c r="NOE30" s="83"/>
      <c r="NOF30" s="83"/>
      <c r="NOG30" s="83"/>
      <c r="NOH30" s="83"/>
      <c r="NOI30" s="83"/>
      <c r="NOJ30" s="83"/>
      <c r="NOK30" s="83"/>
      <c r="NOL30" s="83"/>
      <c r="NOM30" s="83"/>
      <c r="NON30" s="83"/>
      <c r="NOO30" s="83"/>
      <c r="NOP30" s="83"/>
      <c r="NOQ30" s="83"/>
      <c r="NOR30" s="83"/>
      <c r="NOS30" s="83"/>
      <c r="NOT30" s="83"/>
      <c r="NOU30" s="83"/>
      <c r="NOV30" s="83"/>
      <c r="NOW30" s="83"/>
      <c r="NOX30" s="83"/>
      <c r="NOY30" s="83"/>
      <c r="NOZ30" s="83"/>
      <c r="NPA30" s="83"/>
      <c r="NPB30" s="83"/>
      <c r="NPC30" s="83"/>
      <c r="NPD30" s="83"/>
      <c r="NPE30" s="83"/>
      <c r="NPF30" s="83"/>
      <c r="NPG30" s="83"/>
      <c r="NPH30" s="83"/>
      <c r="NPI30" s="83"/>
      <c r="NPJ30" s="83"/>
      <c r="NPK30" s="83"/>
      <c r="NPL30" s="83"/>
      <c r="NPM30" s="83"/>
      <c r="NPN30" s="83"/>
      <c r="NPO30" s="83"/>
      <c r="NPP30" s="83"/>
      <c r="NPQ30" s="83"/>
      <c r="NPR30" s="83"/>
      <c r="NPS30" s="83"/>
      <c r="NPT30" s="83"/>
      <c r="NPU30" s="83"/>
      <c r="NPV30" s="83"/>
      <c r="NPW30" s="83"/>
      <c r="NPX30" s="83"/>
      <c r="NPY30" s="83"/>
      <c r="NPZ30" s="83"/>
      <c r="NQA30" s="83"/>
      <c r="NQB30" s="83"/>
      <c r="NQC30" s="83"/>
      <c r="NQD30" s="83"/>
      <c r="NQE30" s="83"/>
      <c r="NQF30" s="83"/>
      <c r="NQG30" s="83"/>
      <c r="NQH30" s="83"/>
      <c r="NQI30" s="83"/>
      <c r="NQJ30" s="83"/>
      <c r="NQK30" s="83"/>
      <c r="NQL30" s="83"/>
      <c r="NQM30" s="83"/>
      <c r="NQN30" s="83"/>
      <c r="NQO30" s="83"/>
      <c r="NQP30" s="83"/>
      <c r="NQQ30" s="83"/>
      <c r="NQR30" s="83"/>
      <c r="NQS30" s="83"/>
      <c r="NQT30" s="83"/>
      <c r="NQU30" s="83"/>
      <c r="NQV30" s="83"/>
      <c r="NQW30" s="83"/>
      <c r="NQX30" s="83"/>
      <c r="NQY30" s="83"/>
      <c r="NQZ30" s="83"/>
      <c r="NRA30" s="83"/>
      <c r="NRB30" s="83"/>
      <c r="NRC30" s="83"/>
      <c r="NRD30" s="83"/>
      <c r="NRE30" s="83"/>
      <c r="NRF30" s="83"/>
      <c r="NRG30" s="83"/>
      <c r="NRH30" s="83"/>
      <c r="NRI30" s="83"/>
      <c r="NRJ30" s="83"/>
      <c r="NRK30" s="83"/>
      <c r="NRL30" s="83"/>
      <c r="NRM30" s="83"/>
      <c r="NRN30" s="83"/>
      <c r="NRO30" s="83"/>
      <c r="NRP30" s="83"/>
      <c r="NRQ30" s="83"/>
      <c r="NRR30" s="83"/>
      <c r="NRS30" s="83"/>
      <c r="NRT30" s="83"/>
      <c r="NRU30" s="83"/>
      <c r="NRV30" s="83"/>
      <c r="NRW30" s="83"/>
      <c r="NRX30" s="83"/>
      <c r="NRY30" s="83"/>
      <c r="NRZ30" s="83"/>
      <c r="NSA30" s="83"/>
      <c r="NSB30" s="83"/>
      <c r="NSC30" s="83"/>
      <c r="NSD30" s="83"/>
      <c r="NSE30" s="83"/>
      <c r="NSF30" s="83"/>
      <c r="NSG30" s="83"/>
      <c r="NSH30" s="83"/>
      <c r="NSI30" s="83"/>
      <c r="NSJ30" s="83"/>
      <c r="NSK30" s="83"/>
      <c r="NSL30" s="83"/>
      <c r="NSM30" s="83"/>
      <c r="NSN30" s="83"/>
      <c r="NSO30" s="83"/>
      <c r="NSP30" s="83"/>
      <c r="NSQ30" s="83"/>
      <c r="NSR30" s="83"/>
      <c r="NSS30" s="83"/>
      <c r="NST30" s="83"/>
      <c r="NSU30" s="83"/>
      <c r="NSV30" s="83"/>
      <c r="NSW30" s="83"/>
      <c r="NSX30" s="83"/>
      <c r="NSY30" s="83"/>
      <c r="NSZ30" s="83"/>
      <c r="NTA30" s="83"/>
      <c r="NTB30" s="83"/>
      <c r="NTC30" s="83"/>
      <c r="NTD30" s="83"/>
      <c r="NTE30" s="83"/>
      <c r="NTF30" s="83"/>
      <c r="NTG30" s="83"/>
      <c r="NTH30" s="83"/>
      <c r="NTI30" s="83"/>
      <c r="NTJ30" s="83"/>
      <c r="NTK30" s="83"/>
      <c r="NTL30" s="83"/>
      <c r="NTM30" s="83"/>
      <c r="NTN30" s="83"/>
      <c r="NTO30" s="83"/>
      <c r="NTP30" s="83"/>
      <c r="NTQ30" s="83"/>
      <c r="NTR30" s="83"/>
      <c r="NTS30" s="83"/>
      <c r="NTT30" s="83"/>
      <c r="NTU30" s="83"/>
      <c r="NTV30" s="83"/>
      <c r="NTW30" s="83"/>
      <c r="NTX30" s="83"/>
      <c r="NTY30" s="83"/>
      <c r="NTZ30" s="83"/>
      <c r="NUA30" s="83"/>
      <c r="NUB30" s="83"/>
      <c r="NUC30" s="83"/>
      <c r="NUD30" s="83"/>
      <c r="NUE30" s="83"/>
      <c r="NUF30" s="83"/>
      <c r="NUG30" s="83"/>
      <c r="NUH30" s="83"/>
      <c r="NUI30" s="83"/>
      <c r="NUJ30" s="83"/>
      <c r="NUK30" s="83"/>
      <c r="NUL30" s="83"/>
      <c r="NUM30" s="83"/>
      <c r="NUN30" s="83"/>
      <c r="NUO30" s="83"/>
      <c r="NUP30" s="83"/>
      <c r="NUQ30" s="83"/>
      <c r="NUR30" s="83"/>
      <c r="NUS30" s="83"/>
      <c r="NUT30" s="83"/>
      <c r="NUU30" s="83"/>
      <c r="NUV30" s="83"/>
      <c r="NUW30" s="83"/>
      <c r="NUX30" s="83"/>
      <c r="NUY30" s="83"/>
      <c r="NUZ30" s="83"/>
      <c r="NVA30" s="83"/>
      <c r="NVB30" s="83"/>
      <c r="NVC30" s="83"/>
      <c r="NVD30" s="83"/>
      <c r="NVE30" s="83"/>
      <c r="NVF30" s="83"/>
      <c r="NVG30" s="83"/>
      <c r="NVH30" s="83"/>
      <c r="NVI30" s="83"/>
      <c r="NVJ30" s="83"/>
      <c r="NVK30" s="83"/>
      <c r="NVL30" s="83"/>
      <c r="NVM30" s="83"/>
      <c r="NVN30" s="83"/>
      <c r="NVO30" s="83"/>
      <c r="NVP30" s="83"/>
      <c r="NVQ30" s="83"/>
      <c r="NVR30" s="83"/>
      <c r="NVS30" s="83"/>
      <c r="NVT30" s="83"/>
      <c r="NVU30" s="83"/>
      <c r="NVV30" s="83"/>
      <c r="NVW30" s="83"/>
      <c r="NVX30" s="83"/>
      <c r="NVY30" s="83"/>
      <c r="NVZ30" s="83"/>
      <c r="NWA30" s="83"/>
      <c r="NWB30" s="83"/>
      <c r="NWC30" s="83"/>
      <c r="NWD30" s="83"/>
      <c r="NWE30" s="83"/>
      <c r="NWF30" s="83"/>
      <c r="NWG30" s="83"/>
      <c r="NWH30" s="83"/>
      <c r="NWI30" s="83"/>
      <c r="NWJ30" s="83"/>
      <c r="NWK30" s="83"/>
      <c r="NWL30" s="83"/>
      <c r="NWM30" s="83"/>
      <c r="NWN30" s="83"/>
      <c r="NWO30" s="83"/>
      <c r="NWP30" s="83"/>
      <c r="NWQ30" s="83"/>
      <c r="NWR30" s="83"/>
      <c r="NWS30" s="83"/>
      <c r="NWT30" s="83"/>
      <c r="NWU30" s="83"/>
      <c r="NWV30" s="83"/>
      <c r="NWW30" s="83"/>
      <c r="NWX30" s="83"/>
      <c r="NWY30" s="83"/>
      <c r="NWZ30" s="83"/>
      <c r="NXA30" s="83"/>
      <c r="NXB30" s="83"/>
      <c r="NXC30" s="83"/>
      <c r="NXD30" s="83"/>
      <c r="NXE30" s="83"/>
      <c r="NXF30" s="83"/>
      <c r="NXG30" s="83"/>
      <c r="NXH30" s="83"/>
      <c r="NXI30" s="83"/>
      <c r="NXJ30" s="83"/>
      <c r="NXK30" s="83"/>
      <c r="NXL30" s="83"/>
      <c r="NXM30" s="83"/>
      <c r="NXN30" s="83"/>
      <c r="NXO30" s="83"/>
      <c r="NXP30" s="83"/>
      <c r="NXQ30" s="83"/>
      <c r="NXR30" s="83"/>
      <c r="NXS30" s="83"/>
      <c r="NXT30" s="83"/>
      <c r="NXU30" s="83"/>
      <c r="NXV30" s="83"/>
      <c r="NXW30" s="83"/>
      <c r="NXX30" s="83"/>
      <c r="NXY30" s="83"/>
      <c r="NXZ30" s="83"/>
      <c r="NYA30" s="83"/>
      <c r="NYB30" s="83"/>
      <c r="NYC30" s="83"/>
      <c r="NYD30" s="83"/>
      <c r="NYE30" s="83"/>
      <c r="NYF30" s="83"/>
      <c r="NYG30" s="83"/>
      <c r="NYH30" s="83"/>
      <c r="NYI30" s="83"/>
      <c r="NYJ30" s="83"/>
      <c r="NYK30" s="83"/>
      <c r="NYL30" s="83"/>
      <c r="NYM30" s="83"/>
      <c r="NYN30" s="83"/>
      <c r="NYO30" s="83"/>
      <c r="NYP30" s="83"/>
      <c r="NYQ30" s="83"/>
      <c r="NYR30" s="83"/>
      <c r="NYS30" s="83"/>
      <c r="NYT30" s="83"/>
      <c r="NYU30" s="83"/>
      <c r="NYV30" s="83"/>
      <c r="NYW30" s="83"/>
      <c r="NYX30" s="83"/>
      <c r="NYY30" s="83"/>
      <c r="NYZ30" s="83"/>
      <c r="NZA30" s="83"/>
      <c r="NZB30" s="83"/>
      <c r="NZC30" s="83"/>
      <c r="NZD30" s="83"/>
      <c r="NZE30" s="83"/>
      <c r="NZF30" s="83"/>
      <c r="NZG30" s="83"/>
      <c r="NZH30" s="83"/>
      <c r="NZI30" s="83"/>
      <c r="NZJ30" s="83"/>
      <c r="NZK30" s="83"/>
      <c r="NZL30" s="83"/>
      <c r="NZM30" s="83"/>
      <c r="NZN30" s="83"/>
      <c r="NZO30" s="83"/>
      <c r="NZP30" s="83"/>
      <c r="NZQ30" s="83"/>
      <c r="NZR30" s="83"/>
      <c r="NZS30" s="83"/>
      <c r="NZT30" s="83"/>
      <c r="NZU30" s="83"/>
      <c r="NZV30" s="83"/>
      <c r="NZW30" s="83"/>
      <c r="NZX30" s="83"/>
      <c r="NZY30" s="83"/>
      <c r="NZZ30" s="83"/>
      <c r="OAA30" s="83"/>
      <c r="OAB30" s="83"/>
      <c r="OAC30" s="83"/>
      <c r="OAD30" s="83"/>
      <c r="OAE30" s="83"/>
      <c r="OAF30" s="83"/>
      <c r="OAG30" s="83"/>
      <c r="OAH30" s="83"/>
      <c r="OAI30" s="83"/>
      <c r="OAJ30" s="83"/>
      <c r="OAK30" s="83"/>
      <c r="OAL30" s="83"/>
      <c r="OAM30" s="83"/>
      <c r="OAN30" s="83"/>
      <c r="OAO30" s="83"/>
      <c r="OAP30" s="83"/>
      <c r="OAQ30" s="83"/>
      <c r="OAR30" s="83"/>
      <c r="OAS30" s="83"/>
      <c r="OAT30" s="83"/>
      <c r="OAU30" s="83"/>
      <c r="OAV30" s="83"/>
      <c r="OAW30" s="83"/>
      <c r="OAX30" s="83"/>
      <c r="OAY30" s="83"/>
      <c r="OAZ30" s="83"/>
      <c r="OBA30" s="83"/>
      <c r="OBB30" s="83"/>
      <c r="OBC30" s="83"/>
      <c r="OBD30" s="83"/>
      <c r="OBE30" s="83"/>
      <c r="OBF30" s="83"/>
      <c r="OBG30" s="83"/>
      <c r="OBH30" s="83"/>
      <c r="OBI30" s="83"/>
      <c r="OBJ30" s="83"/>
      <c r="OBK30" s="83"/>
      <c r="OBL30" s="83"/>
      <c r="OBM30" s="83"/>
      <c r="OBN30" s="83"/>
      <c r="OBO30" s="83"/>
      <c r="OBP30" s="83"/>
      <c r="OBQ30" s="83"/>
      <c r="OBR30" s="83"/>
      <c r="OBS30" s="83"/>
      <c r="OBT30" s="83"/>
      <c r="OBU30" s="83"/>
      <c r="OBV30" s="83"/>
      <c r="OBW30" s="83"/>
      <c r="OBX30" s="83"/>
      <c r="OBY30" s="83"/>
      <c r="OBZ30" s="83"/>
      <c r="OCA30" s="83"/>
      <c r="OCB30" s="83"/>
      <c r="OCC30" s="83"/>
      <c r="OCD30" s="83"/>
      <c r="OCE30" s="83"/>
      <c r="OCF30" s="83"/>
      <c r="OCG30" s="83"/>
      <c r="OCH30" s="83"/>
      <c r="OCI30" s="83"/>
      <c r="OCJ30" s="83"/>
      <c r="OCK30" s="83"/>
      <c r="OCL30" s="83"/>
      <c r="OCM30" s="83"/>
      <c r="OCN30" s="83"/>
      <c r="OCO30" s="83"/>
      <c r="OCP30" s="83"/>
      <c r="OCQ30" s="83"/>
      <c r="OCR30" s="83"/>
      <c r="OCS30" s="83"/>
      <c r="OCT30" s="83"/>
      <c r="OCU30" s="83"/>
      <c r="OCV30" s="83"/>
      <c r="OCW30" s="83"/>
      <c r="OCX30" s="83"/>
      <c r="OCY30" s="83"/>
      <c r="OCZ30" s="83"/>
      <c r="ODA30" s="83"/>
      <c r="ODB30" s="83"/>
      <c r="ODC30" s="83"/>
      <c r="ODD30" s="83"/>
      <c r="ODE30" s="83"/>
      <c r="ODF30" s="83"/>
      <c r="ODG30" s="83"/>
      <c r="ODH30" s="83"/>
      <c r="ODI30" s="83"/>
      <c r="ODJ30" s="83"/>
      <c r="ODK30" s="83"/>
      <c r="ODL30" s="83"/>
      <c r="ODM30" s="83"/>
      <c r="ODN30" s="83"/>
      <c r="ODO30" s="83"/>
      <c r="ODP30" s="83"/>
      <c r="ODQ30" s="83"/>
      <c r="ODR30" s="83"/>
      <c r="ODS30" s="83"/>
      <c r="ODT30" s="83"/>
      <c r="ODU30" s="83"/>
      <c r="ODV30" s="83"/>
      <c r="ODW30" s="83"/>
      <c r="ODX30" s="83"/>
      <c r="ODY30" s="83"/>
      <c r="ODZ30" s="83"/>
      <c r="OEA30" s="83"/>
      <c r="OEB30" s="83"/>
      <c r="OEC30" s="83"/>
      <c r="OED30" s="83"/>
      <c r="OEE30" s="83"/>
      <c r="OEF30" s="83"/>
      <c r="OEG30" s="83"/>
      <c r="OEH30" s="83"/>
      <c r="OEI30" s="83"/>
      <c r="OEJ30" s="83"/>
      <c r="OEK30" s="83"/>
      <c r="OEL30" s="83"/>
      <c r="OEM30" s="83"/>
      <c r="OEN30" s="83"/>
      <c r="OEO30" s="83"/>
      <c r="OEP30" s="83"/>
      <c r="OEQ30" s="83"/>
      <c r="OER30" s="83"/>
      <c r="OES30" s="83"/>
      <c r="OET30" s="83"/>
      <c r="OEU30" s="83"/>
      <c r="OEV30" s="83"/>
      <c r="OEW30" s="83"/>
      <c r="OEX30" s="83"/>
      <c r="OEY30" s="83"/>
      <c r="OEZ30" s="83"/>
      <c r="OFA30" s="83"/>
      <c r="OFB30" s="83"/>
      <c r="OFC30" s="83"/>
      <c r="OFD30" s="83"/>
      <c r="OFE30" s="83"/>
      <c r="OFF30" s="83"/>
      <c r="OFG30" s="83"/>
      <c r="OFH30" s="83"/>
      <c r="OFI30" s="83"/>
      <c r="OFJ30" s="83"/>
      <c r="OFK30" s="83"/>
      <c r="OFL30" s="83"/>
      <c r="OFM30" s="83"/>
      <c r="OFN30" s="83"/>
      <c r="OFO30" s="83"/>
      <c r="OFP30" s="83"/>
      <c r="OFQ30" s="83"/>
      <c r="OFR30" s="83"/>
      <c r="OFS30" s="83"/>
      <c r="OFT30" s="83"/>
      <c r="OFU30" s="83"/>
      <c r="OFV30" s="83"/>
      <c r="OFW30" s="83"/>
      <c r="OFX30" s="83"/>
      <c r="OFY30" s="83"/>
      <c r="OFZ30" s="83"/>
      <c r="OGA30" s="83"/>
      <c r="OGB30" s="83"/>
      <c r="OGC30" s="83"/>
      <c r="OGD30" s="83"/>
      <c r="OGE30" s="83"/>
      <c r="OGF30" s="83"/>
      <c r="OGG30" s="83"/>
      <c r="OGH30" s="83"/>
      <c r="OGI30" s="83"/>
      <c r="OGJ30" s="83"/>
      <c r="OGK30" s="83"/>
      <c r="OGL30" s="83"/>
      <c r="OGM30" s="83"/>
      <c r="OGN30" s="83"/>
      <c r="OGO30" s="83"/>
      <c r="OGP30" s="83"/>
      <c r="OGQ30" s="83"/>
      <c r="OGR30" s="83"/>
      <c r="OGS30" s="83"/>
      <c r="OGT30" s="83"/>
      <c r="OGU30" s="83"/>
      <c r="OGV30" s="83"/>
      <c r="OGW30" s="83"/>
      <c r="OGX30" s="83"/>
      <c r="OGY30" s="83"/>
      <c r="OGZ30" s="83"/>
      <c r="OHA30" s="83"/>
      <c r="OHB30" s="83"/>
      <c r="OHC30" s="83"/>
      <c r="OHD30" s="83"/>
      <c r="OHE30" s="83"/>
      <c r="OHF30" s="83"/>
      <c r="OHG30" s="83"/>
      <c r="OHH30" s="83"/>
      <c r="OHI30" s="83"/>
      <c r="OHJ30" s="83"/>
      <c r="OHK30" s="83"/>
      <c r="OHL30" s="83"/>
      <c r="OHM30" s="83"/>
      <c r="OHN30" s="83"/>
      <c r="OHO30" s="83"/>
      <c r="OHP30" s="83"/>
      <c r="OHQ30" s="83"/>
      <c r="OHR30" s="83"/>
      <c r="OHS30" s="83"/>
      <c r="OHT30" s="83"/>
      <c r="OHU30" s="83"/>
      <c r="OHV30" s="83"/>
      <c r="OHW30" s="83"/>
      <c r="OHX30" s="83"/>
      <c r="OHY30" s="83"/>
      <c r="OHZ30" s="83"/>
      <c r="OIA30" s="83"/>
      <c r="OIB30" s="83"/>
      <c r="OIC30" s="83"/>
      <c r="OID30" s="83"/>
      <c r="OIE30" s="83"/>
      <c r="OIF30" s="83"/>
      <c r="OIG30" s="83"/>
      <c r="OIH30" s="83"/>
      <c r="OII30" s="83"/>
      <c r="OIJ30" s="83"/>
      <c r="OIK30" s="83"/>
      <c r="OIL30" s="83"/>
      <c r="OIM30" s="83"/>
      <c r="OIN30" s="83"/>
      <c r="OIO30" s="83"/>
      <c r="OIP30" s="83"/>
      <c r="OIQ30" s="83"/>
      <c r="OIR30" s="83"/>
      <c r="OIS30" s="83"/>
      <c r="OIT30" s="83"/>
      <c r="OIU30" s="83"/>
      <c r="OIV30" s="83"/>
      <c r="OIW30" s="83"/>
      <c r="OIX30" s="83"/>
      <c r="OIY30" s="83"/>
      <c r="OIZ30" s="83"/>
      <c r="OJA30" s="83"/>
      <c r="OJB30" s="83"/>
      <c r="OJC30" s="83"/>
      <c r="OJD30" s="83"/>
      <c r="OJE30" s="83"/>
      <c r="OJF30" s="83"/>
      <c r="OJG30" s="83"/>
      <c r="OJH30" s="83"/>
      <c r="OJI30" s="83"/>
      <c r="OJJ30" s="83"/>
      <c r="OJK30" s="83"/>
      <c r="OJL30" s="83"/>
      <c r="OJM30" s="83"/>
      <c r="OJN30" s="83"/>
      <c r="OJO30" s="83"/>
      <c r="OJP30" s="83"/>
      <c r="OJQ30" s="83"/>
      <c r="OJR30" s="83"/>
      <c r="OJS30" s="83"/>
      <c r="OJT30" s="83"/>
      <c r="OJU30" s="83"/>
      <c r="OJV30" s="83"/>
      <c r="OJW30" s="83"/>
      <c r="OJX30" s="83"/>
      <c r="OJY30" s="83"/>
      <c r="OJZ30" s="83"/>
      <c r="OKA30" s="83"/>
      <c r="OKB30" s="83"/>
      <c r="OKC30" s="83"/>
      <c r="OKD30" s="83"/>
      <c r="OKE30" s="83"/>
      <c r="OKF30" s="83"/>
      <c r="OKG30" s="83"/>
      <c r="OKH30" s="83"/>
      <c r="OKI30" s="83"/>
      <c r="OKJ30" s="83"/>
      <c r="OKK30" s="83"/>
      <c r="OKL30" s="83"/>
      <c r="OKM30" s="83"/>
      <c r="OKN30" s="83"/>
      <c r="OKO30" s="83"/>
      <c r="OKP30" s="83"/>
      <c r="OKQ30" s="83"/>
      <c r="OKR30" s="83"/>
      <c r="OKS30" s="83"/>
      <c r="OKT30" s="83"/>
      <c r="OKU30" s="83"/>
      <c r="OKV30" s="83"/>
      <c r="OKW30" s="83"/>
      <c r="OKX30" s="83"/>
      <c r="OKY30" s="83"/>
      <c r="OKZ30" s="83"/>
      <c r="OLA30" s="83"/>
      <c r="OLB30" s="83"/>
      <c r="OLC30" s="83"/>
      <c r="OLD30" s="83"/>
      <c r="OLE30" s="83"/>
      <c r="OLF30" s="83"/>
      <c r="OLG30" s="83"/>
      <c r="OLH30" s="83"/>
      <c r="OLI30" s="83"/>
      <c r="OLJ30" s="83"/>
      <c r="OLK30" s="83"/>
      <c r="OLL30" s="83"/>
      <c r="OLM30" s="83"/>
      <c r="OLN30" s="83"/>
      <c r="OLO30" s="83"/>
      <c r="OLP30" s="83"/>
      <c r="OLQ30" s="83"/>
      <c r="OLR30" s="83"/>
      <c r="OLS30" s="83"/>
      <c r="OLT30" s="83"/>
      <c r="OLU30" s="83"/>
      <c r="OLV30" s="83"/>
      <c r="OLW30" s="83"/>
      <c r="OLX30" s="83"/>
      <c r="OLY30" s="83"/>
      <c r="OLZ30" s="83"/>
      <c r="OMA30" s="83"/>
      <c r="OMB30" s="83"/>
      <c r="OMC30" s="83"/>
      <c r="OMD30" s="83"/>
      <c r="OME30" s="83"/>
      <c r="OMF30" s="83"/>
      <c r="OMG30" s="83"/>
      <c r="OMH30" s="83"/>
      <c r="OMI30" s="83"/>
      <c r="OMJ30" s="83"/>
      <c r="OMK30" s="83"/>
      <c r="OML30" s="83"/>
      <c r="OMM30" s="83"/>
      <c r="OMN30" s="83"/>
      <c r="OMO30" s="83"/>
      <c r="OMP30" s="83"/>
      <c r="OMQ30" s="83"/>
      <c r="OMR30" s="83"/>
      <c r="OMS30" s="83"/>
      <c r="OMT30" s="83"/>
      <c r="OMU30" s="83"/>
      <c r="OMV30" s="83"/>
      <c r="OMW30" s="83"/>
      <c r="OMX30" s="83"/>
      <c r="OMY30" s="83"/>
      <c r="OMZ30" s="83"/>
      <c r="ONA30" s="83"/>
      <c r="ONB30" s="83"/>
      <c r="ONC30" s="83"/>
      <c r="OND30" s="83"/>
      <c r="ONE30" s="83"/>
      <c r="ONF30" s="83"/>
      <c r="ONG30" s="83"/>
      <c r="ONH30" s="83"/>
      <c r="ONI30" s="83"/>
      <c r="ONJ30" s="83"/>
      <c r="ONK30" s="83"/>
      <c r="ONL30" s="83"/>
      <c r="ONM30" s="83"/>
      <c r="ONN30" s="83"/>
      <c r="ONO30" s="83"/>
      <c r="ONP30" s="83"/>
      <c r="ONQ30" s="83"/>
      <c r="ONR30" s="83"/>
      <c r="ONS30" s="83"/>
      <c r="ONT30" s="83"/>
      <c r="ONU30" s="83"/>
      <c r="ONV30" s="83"/>
      <c r="ONW30" s="83"/>
      <c r="ONX30" s="83"/>
      <c r="ONY30" s="83"/>
      <c r="ONZ30" s="83"/>
      <c r="OOA30" s="83"/>
      <c r="OOB30" s="83"/>
      <c r="OOC30" s="83"/>
      <c r="OOD30" s="83"/>
      <c r="OOE30" s="83"/>
      <c r="OOF30" s="83"/>
      <c r="OOG30" s="83"/>
      <c r="OOH30" s="83"/>
      <c r="OOI30" s="83"/>
      <c r="OOJ30" s="83"/>
      <c r="OOK30" s="83"/>
      <c r="OOL30" s="83"/>
      <c r="OOM30" s="83"/>
      <c r="OON30" s="83"/>
      <c r="OOO30" s="83"/>
      <c r="OOP30" s="83"/>
      <c r="OOQ30" s="83"/>
      <c r="OOR30" s="83"/>
      <c r="OOS30" s="83"/>
      <c r="OOT30" s="83"/>
      <c r="OOU30" s="83"/>
      <c r="OOV30" s="83"/>
      <c r="OOW30" s="83"/>
      <c r="OOX30" s="83"/>
      <c r="OOY30" s="83"/>
      <c r="OOZ30" s="83"/>
      <c r="OPA30" s="83"/>
      <c r="OPB30" s="83"/>
      <c r="OPC30" s="83"/>
      <c r="OPD30" s="83"/>
      <c r="OPE30" s="83"/>
      <c r="OPF30" s="83"/>
      <c r="OPG30" s="83"/>
      <c r="OPH30" s="83"/>
      <c r="OPI30" s="83"/>
      <c r="OPJ30" s="83"/>
      <c r="OPK30" s="83"/>
      <c r="OPL30" s="83"/>
      <c r="OPM30" s="83"/>
      <c r="OPN30" s="83"/>
      <c r="OPO30" s="83"/>
      <c r="OPP30" s="83"/>
      <c r="OPQ30" s="83"/>
      <c r="OPR30" s="83"/>
      <c r="OPS30" s="83"/>
      <c r="OPT30" s="83"/>
      <c r="OPU30" s="83"/>
      <c r="OPV30" s="83"/>
      <c r="OPW30" s="83"/>
      <c r="OPX30" s="83"/>
      <c r="OPY30" s="83"/>
      <c r="OPZ30" s="83"/>
      <c r="OQA30" s="83"/>
      <c r="OQB30" s="83"/>
      <c r="OQC30" s="83"/>
      <c r="OQD30" s="83"/>
      <c r="OQE30" s="83"/>
      <c r="OQF30" s="83"/>
      <c r="OQG30" s="83"/>
      <c r="OQH30" s="83"/>
      <c r="OQI30" s="83"/>
      <c r="OQJ30" s="83"/>
      <c r="OQK30" s="83"/>
      <c r="OQL30" s="83"/>
      <c r="OQM30" s="83"/>
      <c r="OQN30" s="83"/>
      <c r="OQO30" s="83"/>
      <c r="OQP30" s="83"/>
      <c r="OQQ30" s="83"/>
      <c r="OQR30" s="83"/>
      <c r="OQS30" s="83"/>
      <c r="OQT30" s="83"/>
      <c r="OQU30" s="83"/>
      <c r="OQV30" s="83"/>
      <c r="OQW30" s="83"/>
      <c r="OQX30" s="83"/>
      <c r="OQY30" s="83"/>
      <c r="OQZ30" s="83"/>
      <c r="ORA30" s="83"/>
      <c r="ORB30" s="83"/>
      <c r="ORC30" s="83"/>
      <c r="ORD30" s="83"/>
      <c r="ORE30" s="83"/>
      <c r="ORF30" s="83"/>
      <c r="ORG30" s="83"/>
      <c r="ORH30" s="83"/>
      <c r="ORI30" s="83"/>
      <c r="ORJ30" s="83"/>
      <c r="ORK30" s="83"/>
      <c r="ORL30" s="83"/>
      <c r="ORM30" s="83"/>
      <c r="ORN30" s="83"/>
      <c r="ORO30" s="83"/>
      <c r="ORP30" s="83"/>
      <c r="ORQ30" s="83"/>
      <c r="ORR30" s="83"/>
      <c r="ORS30" s="83"/>
      <c r="ORT30" s="83"/>
      <c r="ORU30" s="83"/>
      <c r="ORV30" s="83"/>
      <c r="ORW30" s="83"/>
      <c r="ORX30" s="83"/>
      <c r="ORY30" s="83"/>
      <c r="ORZ30" s="83"/>
      <c r="OSA30" s="83"/>
      <c r="OSB30" s="83"/>
      <c r="OSC30" s="83"/>
      <c r="OSD30" s="83"/>
      <c r="OSE30" s="83"/>
      <c r="OSF30" s="83"/>
      <c r="OSG30" s="83"/>
      <c r="OSH30" s="83"/>
      <c r="OSI30" s="83"/>
      <c r="OSJ30" s="83"/>
      <c r="OSK30" s="83"/>
      <c r="OSL30" s="83"/>
      <c r="OSM30" s="83"/>
      <c r="OSN30" s="83"/>
      <c r="OSO30" s="83"/>
      <c r="OSP30" s="83"/>
      <c r="OSQ30" s="83"/>
      <c r="OSR30" s="83"/>
      <c r="OSS30" s="83"/>
      <c r="OST30" s="83"/>
      <c r="OSU30" s="83"/>
      <c r="OSV30" s="83"/>
      <c r="OSW30" s="83"/>
      <c r="OSX30" s="83"/>
      <c r="OSY30" s="83"/>
      <c r="OSZ30" s="83"/>
      <c r="OTA30" s="83"/>
      <c r="OTB30" s="83"/>
      <c r="OTC30" s="83"/>
      <c r="OTD30" s="83"/>
      <c r="OTE30" s="83"/>
      <c r="OTF30" s="83"/>
      <c r="OTG30" s="83"/>
      <c r="OTH30" s="83"/>
      <c r="OTI30" s="83"/>
      <c r="OTJ30" s="83"/>
      <c r="OTK30" s="83"/>
      <c r="OTL30" s="83"/>
      <c r="OTM30" s="83"/>
      <c r="OTN30" s="83"/>
      <c r="OTO30" s="83"/>
      <c r="OTP30" s="83"/>
      <c r="OTQ30" s="83"/>
      <c r="OTR30" s="83"/>
      <c r="OTS30" s="83"/>
      <c r="OTT30" s="83"/>
      <c r="OTU30" s="83"/>
      <c r="OTV30" s="83"/>
      <c r="OTW30" s="83"/>
      <c r="OTX30" s="83"/>
      <c r="OTY30" s="83"/>
      <c r="OTZ30" s="83"/>
      <c r="OUA30" s="83"/>
      <c r="OUB30" s="83"/>
      <c r="OUC30" s="83"/>
      <c r="OUD30" s="83"/>
      <c r="OUE30" s="83"/>
      <c r="OUF30" s="83"/>
      <c r="OUG30" s="83"/>
      <c r="OUH30" s="83"/>
      <c r="OUI30" s="83"/>
      <c r="OUJ30" s="83"/>
      <c r="OUK30" s="83"/>
      <c r="OUL30" s="83"/>
      <c r="OUM30" s="83"/>
      <c r="OUN30" s="83"/>
      <c r="OUO30" s="83"/>
      <c r="OUP30" s="83"/>
      <c r="OUQ30" s="83"/>
      <c r="OUR30" s="83"/>
      <c r="OUS30" s="83"/>
      <c r="OUT30" s="83"/>
      <c r="OUU30" s="83"/>
      <c r="OUV30" s="83"/>
      <c r="OUW30" s="83"/>
      <c r="OUX30" s="83"/>
      <c r="OUY30" s="83"/>
      <c r="OUZ30" s="83"/>
      <c r="OVA30" s="83"/>
      <c r="OVB30" s="83"/>
      <c r="OVC30" s="83"/>
      <c r="OVD30" s="83"/>
      <c r="OVE30" s="83"/>
      <c r="OVF30" s="83"/>
      <c r="OVG30" s="83"/>
      <c r="OVH30" s="83"/>
      <c r="OVI30" s="83"/>
      <c r="OVJ30" s="83"/>
      <c r="OVK30" s="83"/>
      <c r="OVL30" s="83"/>
      <c r="OVM30" s="83"/>
      <c r="OVN30" s="83"/>
      <c r="OVO30" s="83"/>
      <c r="OVP30" s="83"/>
      <c r="OVQ30" s="83"/>
      <c r="OVR30" s="83"/>
      <c r="OVS30" s="83"/>
      <c r="OVT30" s="83"/>
      <c r="OVU30" s="83"/>
      <c r="OVV30" s="83"/>
      <c r="OVW30" s="83"/>
      <c r="OVX30" s="83"/>
      <c r="OVY30" s="83"/>
      <c r="OVZ30" s="83"/>
      <c r="OWA30" s="83"/>
      <c r="OWB30" s="83"/>
      <c r="OWC30" s="83"/>
      <c r="OWD30" s="83"/>
      <c r="OWE30" s="83"/>
      <c r="OWF30" s="83"/>
      <c r="OWG30" s="83"/>
      <c r="OWH30" s="83"/>
      <c r="OWI30" s="83"/>
      <c r="OWJ30" s="83"/>
      <c r="OWK30" s="83"/>
      <c r="OWL30" s="83"/>
      <c r="OWM30" s="83"/>
      <c r="OWN30" s="83"/>
      <c r="OWO30" s="83"/>
      <c r="OWP30" s="83"/>
      <c r="OWQ30" s="83"/>
      <c r="OWR30" s="83"/>
      <c r="OWS30" s="83"/>
      <c r="OWT30" s="83"/>
      <c r="OWU30" s="83"/>
      <c r="OWV30" s="83"/>
      <c r="OWW30" s="83"/>
      <c r="OWX30" s="83"/>
      <c r="OWY30" s="83"/>
      <c r="OWZ30" s="83"/>
      <c r="OXA30" s="83"/>
      <c r="OXB30" s="83"/>
      <c r="OXC30" s="83"/>
      <c r="OXD30" s="83"/>
      <c r="OXE30" s="83"/>
      <c r="OXF30" s="83"/>
      <c r="OXG30" s="83"/>
      <c r="OXH30" s="83"/>
      <c r="OXI30" s="83"/>
      <c r="OXJ30" s="83"/>
      <c r="OXK30" s="83"/>
      <c r="OXL30" s="83"/>
      <c r="OXM30" s="83"/>
      <c r="OXN30" s="83"/>
      <c r="OXO30" s="83"/>
      <c r="OXP30" s="83"/>
      <c r="OXQ30" s="83"/>
      <c r="OXR30" s="83"/>
      <c r="OXS30" s="83"/>
      <c r="OXT30" s="83"/>
      <c r="OXU30" s="83"/>
      <c r="OXV30" s="83"/>
      <c r="OXW30" s="83"/>
      <c r="OXX30" s="83"/>
      <c r="OXY30" s="83"/>
      <c r="OXZ30" s="83"/>
      <c r="OYA30" s="83"/>
      <c r="OYB30" s="83"/>
      <c r="OYC30" s="83"/>
      <c r="OYD30" s="83"/>
      <c r="OYE30" s="83"/>
      <c r="OYF30" s="83"/>
      <c r="OYG30" s="83"/>
      <c r="OYH30" s="83"/>
      <c r="OYI30" s="83"/>
      <c r="OYJ30" s="83"/>
      <c r="OYK30" s="83"/>
      <c r="OYL30" s="83"/>
      <c r="OYM30" s="83"/>
      <c r="OYN30" s="83"/>
      <c r="OYO30" s="83"/>
      <c r="OYP30" s="83"/>
      <c r="OYQ30" s="83"/>
      <c r="OYR30" s="83"/>
      <c r="OYS30" s="83"/>
      <c r="OYT30" s="83"/>
      <c r="OYU30" s="83"/>
      <c r="OYV30" s="83"/>
      <c r="OYW30" s="83"/>
      <c r="OYX30" s="83"/>
      <c r="OYY30" s="83"/>
      <c r="OYZ30" s="83"/>
      <c r="OZA30" s="83"/>
      <c r="OZB30" s="83"/>
      <c r="OZC30" s="83"/>
      <c r="OZD30" s="83"/>
      <c r="OZE30" s="83"/>
      <c r="OZF30" s="83"/>
      <c r="OZG30" s="83"/>
      <c r="OZH30" s="83"/>
      <c r="OZI30" s="83"/>
      <c r="OZJ30" s="83"/>
      <c r="OZK30" s="83"/>
      <c r="OZL30" s="83"/>
      <c r="OZM30" s="83"/>
      <c r="OZN30" s="83"/>
      <c r="OZO30" s="83"/>
      <c r="OZP30" s="83"/>
      <c r="OZQ30" s="83"/>
      <c r="OZR30" s="83"/>
      <c r="OZS30" s="83"/>
      <c r="OZT30" s="83"/>
      <c r="OZU30" s="83"/>
      <c r="OZV30" s="83"/>
      <c r="OZW30" s="83"/>
      <c r="OZX30" s="83"/>
      <c r="OZY30" s="83"/>
      <c r="OZZ30" s="83"/>
      <c r="PAA30" s="83"/>
      <c r="PAB30" s="83"/>
      <c r="PAC30" s="83"/>
      <c r="PAD30" s="83"/>
      <c r="PAE30" s="83"/>
      <c r="PAF30" s="83"/>
      <c r="PAG30" s="83"/>
      <c r="PAH30" s="83"/>
      <c r="PAI30" s="83"/>
      <c r="PAJ30" s="83"/>
      <c r="PAK30" s="83"/>
      <c r="PAL30" s="83"/>
      <c r="PAM30" s="83"/>
      <c r="PAN30" s="83"/>
      <c r="PAO30" s="83"/>
      <c r="PAP30" s="83"/>
      <c r="PAQ30" s="83"/>
      <c r="PAR30" s="83"/>
      <c r="PAS30" s="83"/>
      <c r="PAT30" s="83"/>
      <c r="PAU30" s="83"/>
      <c r="PAV30" s="83"/>
      <c r="PAW30" s="83"/>
      <c r="PAX30" s="83"/>
      <c r="PAY30" s="83"/>
      <c r="PAZ30" s="83"/>
      <c r="PBA30" s="83"/>
      <c r="PBB30" s="83"/>
      <c r="PBC30" s="83"/>
      <c r="PBD30" s="83"/>
      <c r="PBE30" s="83"/>
      <c r="PBF30" s="83"/>
      <c r="PBG30" s="83"/>
      <c r="PBH30" s="83"/>
      <c r="PBI30" s="83"/>
      <c r="PBJ30" s="83"/>
      <c r="PBK30" s="83"/>
      <c r="PBL30" s="83"/>
      <c r="PBM30" s="83"/>
      <c r="PBN30" s="83"/>
      <c r="PBO30" s="83"/>
      <c r="PBP30" s="83"/>
      <c r="PBQ30" s="83"/>
      <c r="PBR30" s="83"/>
      <c r="PBS30" s="83"/>
      <c r="PBT30" s="83"/>
      <c r="PBU30" s="83"/>
      <c r="PBV30" s="83"/>
      <c r="PBW30" s="83"/>
      <c r="PBX30" s="83"/>
      <c r="PBY30" s="83"/>
      <c r="PBZ30" s="83"/>
      <c r="PCA30" s="83"/>
      <c r="PCB30" s="83"/>
      <c r="PCC30" s="83"/>
      <c r="PCD30" s="83"/>
      <c r="PCE30" s="83"/>
      <c r="PCF30" s="83"/>
      <c r="PCG30" s="83"/>
      <c r="PCH30" s="83"/>
      <c r="PCI30" s="83"/>
      <c r="PCJ30" s="83"/>
      <c r="PCK30" s="83"/>
      <c r="PCL30" s="83"/>
      <c r="PCM30" s="83"/>
      <c r="PCN30" s="83"/>
      <c r="PCO30" s="83"/>
      <c r="PCP30" s="83"/>
      <c r="PCQ30" s="83"/>
      <c r="PCR30" s="83"/>
      <c r="PCS30" s="83"/>
      <c r="PCT30" s="83"/>
      <c r="PCU30" s="83"/>
      <c r="PCV30" s="83"/>
      <c r="PCW30" s="83"/>
      <c r="PCX30" s="83"/>
      <c r="PCY30" s="83"/>
      <c r="PCZ30" s="83"/>
      <c r="PDA30" s="83"/>
      <c r="PDB30" s="83"/>
      <c r="PDC30" s="83"/>
      <c r="PDD30" s="83"/>
      <c r="PDE30" s="83"/>
      <c r="PDF30" s="83"/>
      <c r="PDG30" s="83"/>
      <c r="PDH30" s="83"/>
      <c r="PDI30" s="83"/>
      <c r="PDJ30" s="83"/>
      <c r="PDK30" s="83"/>
      <c r="PDL30" s="83"/>
      <c r="PDM30" s="83"/>
      <c r="PDN30" s="83"/>
      <c r="PDO30" s="83"/>
      <c r="PDP30" s="83"/>
      <c r="PDQ30" s="83"/>
      <c r="PDR30" s="83"/>
      <c r="PDS30" s="83"/>
      <c r="PDT30" s="83"/>
      <c r="PDU30" s="83"/>
      <c r="PDV30" s="83"/>
      <c r="PDW30" s="83"/>
      <c r="PDX30" s="83"/>
      <c r="PDY30" s="83"/>
      <c r="PDZ30" s="83"/>
      <c r="PEA30" s="83"/>
      <c r="PEB30" s="83"/>
      <c r="PEC30" s="83"/>
      <c r="PED30" s="83"/>
      <c r="PEE30" s="83"/>
      <c r="PEF30" s="83"/>
      <c r="PEG30" s="83"/>
      <c r="PEH30" s="83"/>
      <c r="PEI30" s="83"/>
      <c r="PEJ30" s="83"/>
      <c r="PEK30" s="83"/>
      <c r="PEL30" s="83"/>
      <c r="PEM30" s="83"/>
      <c r="PEN30" s="83"/>
      <c r="PEO30" s="83"/>
      <c r="PEP30" s="83"/>
      <c r="PEQ30" s="83"/>
      <c r="PER30" s="83"/>
      <c r="PES30" s="83"/>
      <c r="PET30" s="83"/>
      <c r="PEU30" s="83"/>
      <c r="PEV30" s="83"/>
      <c r="PEW30" s="83"/>
      <c r="PEX30" s="83"/>
      <c r="PEY30" s="83"/>
      <c r="PEZ30" s="83"/>
      <c r="PFA30" s="83"/>
      <c r="PFB30" s="83"/>
      <c r="PFC30" s="83"/>
      <c r="PFD30" s="83"/>
      <c r="PFE30" s="83"/>
      <c r="PFF30" s="83"/>
      <c r="PFG30" s="83"/>
      <c r="PFH30" s="83"/>
      <c r="PFI30" s="83"/>
      <c r="PFJ30" s="83"/>
      <c r="PFK30" s="83"/>
      <c r="PFL30" s="83"/>
      <c r="PFM30" s="83"/>
      <c r="PFN30" s="83"/>
      <c r="PFO30" s="83"/>
      <c r="PFP30" s="83"/>
      <c r="PFQ30" s="83"/>
      <c r="PFR30" s="83"/>
      <c r="PFS30" s="83"/>
      <c r="PFT30" s="83"/>
      <c r="PFU30" s="83"/>
      <c r="PFV30" s="83"/>
      <c r="PFW30" s="83"/>
      <c r="PFX30" s="83"/>
      <c r="PFY30" s="83"/>
      <c r="PFZ30" s="83"/>
      <c r="PGA30" s="83"/>
      <c r="PGB30" s="83"/>
      <c r="PGC30" s="83"/>
      <c r="PGD30" s="83"/>
      <c r="PGE30" s="83"/>
      <c r="PGF30" s="83"/>
      <c r="PGG30" s="83"/>
      <c r="PGH30" s="83"/>
      <c r="PGI30" s="83"/>
      <c r="PGJ30" s="83"/>
      <c r="PGK30" s="83"/>
      <c r="PGL30" s="83"/>
      <c r="PGM30" s="83"/>
      <c r="PGN30" s="83"/>
      <c r="PGO30" s="83"/>
      <c r="PGP30" s="83"/>
      <c r="PGQ30" s="83"/>
      <c r="PGR30" s="83"/>
      <c r="PGS30" s="83"/>
      <c r="PGT30" s="83"/>
      <c r="PGU30" s="83"/>
      <c r="PGV30" s="83"/>
      <c r="PGW30" s="83"/>
      <c r="PGX30" s="83"/>
      <c r="PGY30" s="83"/>
      <c r="PGZ30" s="83"/>
      <c r="PHA30" s="83"/>
      <c r="PHB30" s="83"/>
      <c r="PHC30" s="83"/>
      <c r="PHD30" s="83"/>
      <c r="PHE30" s="83"/>
      <c r="PHF30" s="83"/>
      <c r="PHG30" s="83"/>
      <c r="PHH30" s="83"/>
      <c r="PHI30" s="83"/>
      <c r="PHJ30" s="83"/>
      <c r="PHK30" s="83"/>
      <c r="PHL30" s="83"/>
      <c r="PHM30" s="83"/>
      <c r="PHN30" s="83"/>
      <c r="PHO30" s="83"/>
      <c r="PHP30" s="83"/>
      <c r="PHQ30" s="83"/>
      <c r="PHR30" s="83"/>
      <c r="PHS30" s="83"/>
      <c r="PHT30" s="83"/>
      <c r="PHU30" s="83"/>
      <c r="PHV30" s="83"/>
      <c r="PHW30" s="83"/>
      <c r="PHX30" s="83"/>
      <c r="PHY30" s="83"/>
      <c r="PHZ30" s="83"/>
      <c r="PIA30" s="83"/>
      <c r="PIB30" s="83"/>
      <c r="PIC30" s="83"/>
      <c r="PID30" s="83"/>
      <c r="PIE30" s="83"/>
      <c r="PIF30" s="83"/>
      <c r="PIG30" s="83"/>
      <c r="PIH30" s="83"/>
      <c r="PII30" s="83"/>
      <c r="PIJ30" s="83"/>
      <c r="PIK30" s="83"/>
      <c r="PIL30" s="83"/>
      <c r="PIM30" s="83"/>
      <c r="PIN30" s="83"/>
      <c r="PIO30" s="83"/>
      <c r="PIP30" s="83"/>
      <c r="PIQ30" s="83"/>
      <c r="PIR30" s="83"/>
      <c r="PIS30" s="83"/>
      <c r="PIT30" s="83"/>
      <c r="PIU30" s="83"/>
      <c r="PIV30" s="83"/>
      <c r="PIW30" s="83"/>
      <c r="PIX30" s="83"/>
      <c r="PIY30" s="83"/>
      <c r="PIZ30" s="83"/>
      <c r="PJA30" s="83"/>
      <c r="PJB30" s="83"/>
      <c r="PJC30" s="83"/>
      <c r="PJD30" s="83"/>
      <c r="PJE30" s="83"/>
      <c r="PJF30" s="83"/>
      <c r="PJG30" s="83"/>
      <c r="PJH30" s="83"/>
      <c r="PJI30" s="83"/>
      <c r="PJJ30" s="83"/>
      <c r="PJK30" s="83"/>
      <c r="PJL30" s="83"/>
      <c r="PJM30" s="83"/>
      <c r="PJN30" s="83"/>
      <c r="PJO30" s="83"/>
      <c r="PJP30" s="83"/>
      <c r="PJQ30" s="83"/>
      <c r="PJR30" s="83"/>
      <c r="PJS30" s="83"/>
      <c r="PJT30" s="83"/>
      <c r="PJU30" s="83"/>
      <c r="PJV30" s="83"/>
      <c r="PJW30" s="83"/>
      <c r="PJX30" s="83"/>
      <c r="PJY30" s="83"/>
      <c r="PJZ30" s="83"/>
      <c r="PKA30" s="83"/>
      <c r="PKB30" s="83"/>
      <c r="PKC30" s="83"/>
      <c r="PKD30" s="83"/>
      <c r="PKE30" s="83"/>
      <c r="PKF30" s="83"/>
      <c r="PKG30" s="83"/>
      <c r="PKH30" s="83"/>
      <c r="PKI30" s="83"/>
      <c r="PKJ30" s="83"/>
      <c r="PKK30" s="83"/>
      <c r="PKL30" s="83"/>
      <c r="PKM30" s="83"/>
      <c r="PKN30" s="83"/>
      <c r="PKO30" s="83"/>
      <c r="PKP30" s="83"/>
      <c r="PKQ30" s="83"/>
      <c r="PKR30" s="83"/>
      <c r="PKS30" s="83"/>
      <c r="PKT30" s="83"/>
      <c r="PKU30" s="83"/>
      <c r="PKV30" s="83"/>
      <c r="PKW30" s="83"/>
      <c r="PKX30" s="83"/>
      <c r="PKY30" s="83"/>
      <c r="PKZ30" s="83"/>
      <c r="PLA30" s="83"/>
      <c r="PLB30" s="83"/>
      <c r="PLC30" s="83"/>
      <c r="PLD30" s="83"/>
      <c r="PLE30" s="83"/>
      <c r="PLF30" s="83"/>
      <c r="PLG30" s="83"/>
      <c r="PLH30" s="83"/>
      <c r="PLI30" s="83"/>
      <c r="PLJ30" s="83"/>
      <c r="PLK30" s="83"/>
      <c r="PLL30" s="83"/>
      <c r="PLM30" s="83"/>
      <c r="PLN30" s="83"/>
      <c r="PLO30" s="83"/>
      <c r="PLP30" s="83"/>
      <c r="PLQ30" s="83"/>
      <c r="PLR30" s="83"/>
      <c r="PLS30" s="83"/>
      <c r="PLT30" s="83"/>
      <c r="PLU30" s="83"/>
      <c r="PLV30" s="83"/>
      <c r="PLW30" s="83"/>
      <c r="PLX30" s="83"/>
      <c r="PLY30" s="83"/>
      <c r="PLZ30" s="83"/>
      <c r="PMA30" s="83"/>
      <c r="PMB30" s="83"/>
      <c r="PMC30" s="83"/>
      <c r="PMD30" s="83"/>
      <c r="PME30" s="83"/>
      <c r="PMF30" s="83"/>
      <c r="PMG30" s="83"/>
      <c r="PMH30" s="83"/>
      <c r="PMI30" s="83"/>
      <c r="PMJ30" s="83"/>
      <c r="PMK30" s="83"/>
      <c r="PML30" s="83"/>
      <c r="PMM30" s="83"/>
      <c r="PMN30" s="83"/>
      <c r="PMO30" s="83"/>
      <c r="PMP30" s="83"/>
      <c r="PMQ30" s="83"/>
      <c r="PMR30" s="83"/>
      <c r="PMS30" s="83"/>
      <c r="PMT30" s="83"/>
      <c r="PMU30" s="83"/>
      <c r="PMV30" s="83"/>
      <c r="PMW30" s="83"/>
      <c r="PMX30" s="83"/>
      <c r="PMY30" s="83"/>
      <c r="PMZ30" s="83"/>
      <c r="PNA30" s="83"/>
      <c r="PNB30" s="83"/>
      <c r="PNC30" s="83"/>
      <c r="PND30" s="83"/>
      <c r="PNE30" s="83"/>
      <c r="PNF30" s="83"/>
      <c r="PNG30" s="83"/>
      <c r="PNH30" s="83"/>
      <c r="PNI30" s="83"/>
      <c r="PNJ30" s="83"/>
      <c r="PNK30" s="83"/>
      <c r="PNL30" s="83"/>
      <c r="PNM30" s="83"/>
      <c r="PNN30" s="83"/>
      <c r="PNO30" s="83"/>
      <c r="PNP30" s="83"/>
      <c r="PNQ30" s="83"/>
      <c r="PNR30" s="83"/>
      <c r="PNS30" s="83"/>
      <c r="PNT30" s="83"/>
      <c r="PNU30" s="83"/>
      <c r="PNV30" s="83"/>
      <c r="PNW30" s="83"/>
      <c r="PNX30" s="83"/>
      <c r="PNY30" s="83"/>
      <c r="PNZ30" s="83"/>
      <c r="POA30" s="83"/>
      <c r="POB30" s="83"/>
      <c r="POC30" s="83"/>
      <c r="POD30" s="83"/>
      <c r="POE30" s="83"/>
      <c r="POF30" s="83"/>
      <c r="POG30" s="83"/>
      <c r="POH30" s="83"/>
      <c r="POI30" s="83"/>
      <c r="POJ30" s="83"/>
      <c r="POK30" s="83"/>
      <c r="POL30" s="83"/>
      <c r="POM30" s="83"/>
      <c r="PON30" s="83"/>
      <c r="POO30" s="83"/>
      <c r="POP30" s="83"/>
      <c r="POQ30" s="83"/>
      <c r="POR30" s="83"/>
      <c r="POS30" s="83"/>
      <c r="POT30" s="83"/>
      <c r="POU30" s="83"/>
      <c r="POV30" s="83"/>
      <c r="POW30" s="83"/>
      <c r="POX30" s="83"/>
      <c r="POY30" s="83"/>
      <c r="POZ30" s="83"/>
      <c r="PPA30" s="83"/>
      <c r="PPB30" s="83"/>
      <c r="PPC30" s="83"/>
      <c r="PPD30" s="83"/>
      <c r="PPE30" s="83"/>
      <c r="PPF30" s="83"/>
      <c r="PPG30" s="83"/>
      <c r="PPH30" s="83"/>
      <c r="PPI30" s="83"/>
      <c r="PPJ30" s="83"/>
      <c r="PPK30" s="83"/>
      <c r="PPL30" s="83"/>
      <c r="PPM30" s="83"/>
      <c r="PPN30" s="83"/>
      <c r="PPO30" s="83"/>
      <c r="PPP30" s="83"/>
      <c r="PPQ30" s="83"/>
      <c r="PPR30" s="83"/>
      <c r="PPS30" s="83"/>
      <c r="PPT30" s="83"/>
      <c r="PPU30" s="83"/>
      <c r="PPV30" s="83"/>
      <c r="PPW30" s="83"/>
      <c r="PPX30" s="83"/>
      <c r="PPY30" s="83"/>
      <c r="PPZ30" s="83"/>
      <c r="PQA30" s="83"/>
      <c r="PQB30" s="83"/>
      <c r="PQC30" s="83"/>
      <c r="PQD30" s="83"/>
      <c r="PQE30" s="83"/>
      <c r="PQF30" s="83"/>
      <c r="PQG30" s="83"/>
      <c r="PQH30" s="83"/>
      <c r="PQI30" s="83"/>
      <c r="PQJ30" s="83"/>
      <c r="PQK30" s="83"/>
      <c r="PQL30" s="83"/>
      <c r="PQM30" s="83"/>
      <c r="PQN30" s="83"/>
      <c r="PQO30" s="83"/>
      <c r="PQP30" s="83"/>
      <c r="PQQ30" s="83"/>
      <c r="PQR30" s="83"/>
      <c r="PQS30" s="83"/>
      <c r="PQT30" s="83"/>
      <c r="PQU30" s="83"/>
      <c r="PQV30" s="83"/>
      <c r="PQW30" s="83"/>
      <c r="PQX30" s="83"/>
      <c r="PQY30" s="83"/>
      <c r="PQZ30" s="83"/>
      <c r="PRA30" s="83"/>
      <c r="PRB30" s="83"/>
      <c r="PRC30" s="83"/>
      <c r="PRD30" s="83"/>
      <c r="PRE30" s="83"/>
      <c r="PRF30" s="83"/>
      <c r="PRG30" s="83"/>
      <c r="PRH30" s="83"/>
      <c r="PRI30" s="83"/>
      <c r="PRJ30" s="83"/>
      <c r="PRK30" s="83"/>
      <c r="PRL30" s="83"/>
      <c r="PRM30" s="83"/>
      <c r="PRN30" s="83"/>
      <c r="PRO30" s="83"/>
      <c r="PRP30" s="83"/>
      <c r="PRQ30" s="83"/>
      <c r="PRR30" s="83"/>
      <c r="PRS30" s="83"/>
      <c r="PRT30" s="83"/>
      <c r="PRU30" s="83"/>
      <c r="PRV30" s="83"/>
      <c r="PRW30" s="83"/>
      <c r="PRX30" s="83"/>
      <c r="PRY30" s="83"/>
      <c r="PRZ30" s="83"/>
      <c r="PSA30" s="83"/>
      <c r="PSB30" s="83"/>
      <c r="PSC30" s="83"/>
      <c r="PSD30" s="83"/>
      <c r="PSE30" s="83"/>
      <c r="PSF30" s="83"/>
      <c r="PSG30" s="83"/>
      <c r="PSH30" s="83"/>
      <c r="PSI30" s="83"/>
      <c r="PSJ30" s="83"/>
      <c r="PSK30" s="83"/>
      <c r="PSL30" s="83"/>
      <c r="PSM30" s="83"/>
      <c r="PSN30" s="83"/>
      <c r="PSO30" s="83"/>
      <c r="PSP30" s="83"/>
      <c r="PSQ30" s="83"/>
      <c r="PSR30" s="83"/>
      <c r="PSS30" s="83"/>
      <c r="PST30" s="83"/>
      <c r="PSU30" s="83"/>
      <c r="PSV30" s="83"/>
      <c r="PSW30" s="83"/>
      <c r="PSX30" s="83"/>
      <c r="PSY30" s="83"/>
      <c r="PSZ30" s="83"/>
      <c r="PTA30" s="83"/>
      <c r="PTB30" s="83"/>
      <c r="PTC30" s="83"/>
      <c r="PTD30" s="83"/>
      <c r="PTE30" s="83"/>
      <c r="PTF30" s="83"/>
      <c r="PTG30" s="83"/>
      <c r="PTH30" s="83"/>
      <c r="PTI30" s="83"/>
      <c r="PTJ30" s="83"/>
      <c r="PTK30" s="83"/>
      <c r="PTL30" s="83"/>
      <c r="PTM30" s="83"/>
      <c r="PTN30" s="83"/>
      <c r="PTO30" s="83"/>
      <c r="PTP30" s="83"/>
      <c r="PTQ30" s="83"/>
      <c r="PTR30" s="83"/>
      <c r="PTS30" s="83"/>
      <c r="PTT30" s="83"/>
      <c r="PTU30" s="83"/>
      <c r="PTV30" s="83"/>
      <c r="PTW30" s="83"/>
      <c r="PTX30" s="83"/>
      <c r="PTY30" s="83"/>
      <c r="PTZ30" s="83"/>
      <c r="PUA30" s="83"/>
      <c r="PUB30" s="83"/>
      <c r="PUC30" s="83"/>
      <c r="PUD30" s="83"/>
      <c r="PUE30" s="83"/>
      <c r="PUF30" s="83"/>
      <c r="PUG30" s="83"/>
      <c r="PUH30" s="83"/>
      <c r="PUI30" s="83"/>
      <c r="PUJ30" s="83"/>
      <c r="PUK30" s="83"/>
      <c r="PUL30" s="83"/>
      <c r="PUM30" s="83"/>
      <c r="PUN30" s="83"/>
      <c r="PUO30" s="83"/>
      <c r="PUP30" s="83"/>
      <c r="PUQ30" s="83"/>
      <c r="PUR30" s="83"/>
      <c r="PUS30" s="83"/>
      <c r="PUT30" s="83"/>
      <c r="PUU30" s="83"/>
      <c r="PUV30" s="83"/>
      <c r="PUW30" s="83"/>
      <c r="PUX30" s="83"/>
      <c r="PUY30" s="83"/>
      <c r="PUZ30" s="83"/>
      <c r="PVA30" s="83"/>
      <c r="PVB30" s="83"/>
      <c r="PVC30" s="83"/>
      <c r="PVD30" s="83"/>
      <c r="PVE30" s="83"/>
      <c r="PVF30" s="83"/>
      <c r="PVG30" s="83"/>
      <c r="PVH30" s="83"/>
      <c r="PVI30" s="83"/>
      <c r="PVJ30" s="83"/>
      <c r="PVK30" s="83"/>
      <c r="PVL30" s="83"/>
      <c r="PVM30" s="83"/>
      <c r="PVN30" s="83"/>
      <c r="PVO30" s="83"/>
      <c r="PVP30" s="83"/>
      <c r="PVQ30" s="83"/>
      <c r="PVR30" s="83"/>
      <c r="PVS30" s="83"/>
      <c r="PVT30" s="83"/>
      <c r="PVU30" s="83"/>
      <c r="PVV30" s="83"/>
      <c r="PVW30" s="83"/>
      <c r="PVX30" s="83"/>
      <c r="PVY30" s="83"/>
      <c r="PVZ30" s="83"/>
      <c r="PWA30" s="83"/>
      <c r="PWB30" s="83"/>
      <c r="PWC30" s="83"/>
      <c r="PWD30" s="83"/>
      <c r="PWE30" s="83"/>
      <c r="PWF30" s="83"/>
      <c r="PWG30" s="83"/>
      <c r="PWH30" s="83"/>
      <c r="PWI30" s="83"/>
      <c r="PWJ30" s="83"/>
      <c r="PWK30" s="83"/>
      <c r="PWL30" s="83"/>
      <c r="PWM30" s="83"/>
      <c r="PWN30" s="83"/>
      <c r="PWO30" s="83"/>
      <c r="PWP30" s="83"/>
      <c r="PWQ30" s="83"/>
      <c r="PWR30" s="83"/>
      <c r="PWS30" s="83"/>
      <c r="PWT30" s="83"/>
      <c r="PWU30" s="83"/>
      <c r="PWV30" s="83"/>
      <c r="PWW30" s="83"/>
      <c r="PWX30" s="83"/>
      <c r="PWY30" s="83"/>
      <c r="PWZ30" s="83"/>
      <c r="PXA30" s="83"/>
      <c r="PXB30" s="83"/>
      <c r="PXC30" s="83"/>
      <c r="PXD30" s="83"/>
      <c r="PXE30" s="83"/>
      <c r="PXF30" s="83"/>
      <c r="PXG30" s="83"/>
      <c r="PXH30" s="83"/>
      <c r="PXI30" s="83"/>
      <c r="PXJ30" s="83"/>
      <c r="PXK30" s="83"/>
      <c r="PXL30" s="83"/>
      <c r="PXM30" s="83"/>
      <c r="PXN30" s="83"/>
      <c r="PXO30" s="83"/>
      <c r="PXP30" s="83"/>
      <c r="PXQ30" s="83"/>
      <c r="PXR30" s="83"/>
      <c r="PXS30" s="83"/>
      <c r="PXT30" s="83"/>
      <c r="PXU30" s="83"/>
      <c r="PXV30" s="83"/>
      <c r="PXW30" s="83"/>
      <c r="PXX30" s="83"/>
      <c r="PXY30" s="83"/>
      <c r="PXZ30" s="83"/>
      <c r="PYA30" s="83"/>
      <c r="PYB30" s="83"/>
      <c r="PYC30" s="83"/>
      <c r="PYD30" s="83"/>
      <c r="PYE30" s="83"/>
      <c r="PYF30" s="83"/>
      <c r="PYG30" s="83"/>
      <c r="PYH30" s="83"/>
      <c r="PYI30" s="83"/>
      <c r="PYJ30" s="83"/>
      <c r="PYK30" s="83"/>
      <c r="PYL30" s="83"/>
      <c r="PYM30" s="83"/>
      <c r="PYN30" s="83"/>
      <c r="PYO30" s="83"/>
      <c r="PYP30" s="83"/>
      <c r="PYQ30" s="83"/>
      <c r="PYR30" s="83"/>
      <c r="PYS30" s="83"/>
      <c r="PYT30" s="83"/>
      <c r="PYU30" s="83"/>
      <c r="PYV30" s="83"/>
      <c r="PYW30" s="83"/>
      <c r="PYX30" s="83"/>
      <c r="PYY30" s="83"/>
      <c r="PYZ30" s="83"/>
      <c r="PZA30" s="83"/>
      <c r="PZB30" s="83"/>
      <c r="PZC30" s="83"/>
      <c r="PZD30" s="83"/>
      <c r="PZE30" s="83"/>
      <c r="PZF30" s="83"/>
      <c r="PZG30" s="83"/>
      <c r="PZH30" s="83"/>
      <c r="PZI30" s="83"/>
      <c r="PZJ30" s="83"/>
      <c r="PZK30" s="83"/>
      <c r="PZL30" s="83"/>
      <c r="PZM30" s="83"/>
      <c r="PZN30" s="83"/>
      <c r="PZO30" s="83"/>
      <c r="PZP30" s="83"/>
      <c r="PZQ30" s="83"/>
      <c r="PZR30" s="83"/>
      <c r="PZS30" s="83"/>
      <c r="PZT30" s="83"/>
      <c r="PZU30" s="83"/>
      <c r="PZV30" s="83"/>
      <c r="PZW30" s="83"/>
      <c r="PZX30" s="83"/>
      <c r="PZY30" s="83"/>
      <c r="PZZ30" s="83"/>
      <c r="QAA30" s="83"/>
      <c r="QAB30" s="83"/>
      <c r="QAC30" s="83"/>
      <c r="QAD30" s="83"/>
      <c r="QAE30" s="83"/>
      <c r="QAF30" s="83"/>
      <c r="QAG30" s="83"/>
      <c r="QAH30" s="83"/>
      <c r="QAI30" s="83"/>
      <c r="QAJ30" s="83"/>
      <c r="QAK30" s="83"/>
      <c r="QAL30" s="83"/>
      <c r="QAM30" s="83"/>
      <c r="QAN30" s="83"/>
      <c r="QAO30" s="83"/>
      <c r="QAP30" s="83"/>
      <c r="QAQ30" s="83"/>
      <c r="QAR30" s="83"/>
      <c r="QAS30" s="83"/>
      <c r="QAT30" s="83"/>
      <c r="QAU30" s="83"/>
      <c r="QAV30" s="83"/>
      <c r="QAW30" s="83"/>
      <c r="QAX30" s="83"/>
      <c r="QAY30" s="83"/>
      <c r="QAZ30" s="83"/>
      <c r="QBA30" s="83"/>
      <c r="QBB30" s="83"/>
      <c r="QBC30" s="83"/>
      <c r="QBD30" s="83"/>
      <c r="QBE30" s="83"/>
      <c r="QBF30" s="83"/>
      <c r="QBG30" s="83"/>
      <c r="QBH30" s="83"/>
      <c r="QBI30" s="83"/>
      <c r="QBJ30" s="83"/>
      <c r="QBK30" s="83"/>
      <c r="QBL30" s="83"/>
      <c r="QBM30" s="83"/>
      <c r="QBN30" s="83"/>
      <c r="QBO30" s="83"/>
      <c r="QBP30" s="83"/>
      <c r="QBQ30" s="83"/>
      <c r="QBR30" s="83"/>
      <c r="QBS30" s="83"/>
      <c r="QBT30" s="83"/>
      <c r="QBU30" s="83"/>
      <c r="QBV30" s="83"/>
      <c r="QBW30" s="83"/>
      <c r="QBX30" s="83"/>
      <c r="QBY30" s="83"/>
      <c r="QBZ30" s="83"/>
      <c r="QCA30" s="83"/>
      <c r="QCB30" s="83"/>
      <c r="QCC30" s="83"/>
      <c r="QCD30" s="83"/>
      <c r="QCE30" s="83"/>
      <c r="QCF30" s="83"/>
      <c r="QCG30" s="83"/>
      <c r="QCH30" s="83"/>
      <c r="QCI30" s="83"/>
      <c r="QCJ30" s="83"/>
      <c r="QCK30" s="83"/>
      <c r="QCL30" s="83"/>
      <c r="QCM30" s="83"/>
      <c r="QCN30" s="83"/>
      <c r="QCO30" s="83"/>
      <c r="QCP30" s="83"/>
      <c r="QCQ30" s="83"/>
      <c r="QCR30" s="83"/>
      <c r="QCS30" s="83"/>
      <c r="QCT30" s="83"/>
      <c r="QCU30" s="83"/>
      <c r="QCV30" s="83"/>
      <c r="QCW30" s="83"/>
      <c r="QCX30" s="83"/>
      <c r="QCY30" s="83"/>
      <c r="QCZ30" s="83"/>
      <c r="QDA30" s="83"/>
      <c r="QDB30" s="83"/>
      <c r="QDC30" s="83"/>
      <c r="QDD30" s="83"/>
      <c r="QDE30" s="83"/>
      <c r="QDF30" s="83"/>
      <c r="QDG30" s="83"/>
      <c r="QDH30" s="83"/>
      <c r="QDI30" s="83"/>
      <c r="QDJ30" s="83"/>
      <c r="QDK30" s="83"/>
      <c r="QDL30" s="83"/>
      <c r="QDM30" s="83"/>
      <c r="QDN30" s="83"/>
      <c r="QDO30" s="83"/>
      <c r="QDP30" s="83"/>
      <c r="QDQ30" s="83"/>
      <c r="QDR30" s="83"/>
      <c r="QDS30" s="83"/>
      <c r="QDT30" s="83"/>
      <c r="QDU30" s="83"/>
      <c r="QDV30" s="83"/>
      <c r="QDW30" s="83"/>
      <c r="QDX30" s="83"/>
      <c r="QDY30" s="83"/>
      <c r="QDZ30" s="83"/>
      <c r="QEA30" s="83"/>
      <c r="QEB30" s="83"/>
      <c r="QEC30" s="83"/>
      <c r="QED30" s="83"/>
      <c r="QEE30" s="83"/>
      <c r="QEF30" s="83"/>
      <c r="QEG30" s="83"/>
      <c r="QEH30" s="83"/>
      <c r="QEI30" s="83"/>
      <c r="QEJ30" s="83"/>
      <c r="QEK30" s="83"/>
      <c r="QEL30" s="83"/>
      <c r="QEM30" s="83"/>
      <c r="QEN30" s="83"/>
      <c r="QEO30" s="83"/>
      <c r="QEP30" s="83"/>
      <c r="QEQ30" s="83"/>
      <c r="QER30" s="83"/>
      <c r="QES30" s="83"/>
      <c r="QET30" s="83"/>
      <c r="QEU30" s="83"/>
      <c r="QEV30" s="83"/>
      <c r="QEW30" s="83"/>
      <c r="QEX30" s="83"/>
      <c r="QEY30" s="83"/>
      <c r="QEZ30" s="83"/>
      <c r="QFA30" s="83"/>
      <c r="QFB30" s="83"/>
      <c r="QFC30" s="83"/>
      <c r="QFD30" s="83"/>
      <c r="QFE30" s="83"/>
      <c r="QFF30" s="83"/>
      <c r="QFG30" s="83"/>
      <c r="QFH30" s="83"/>
      <c r="QFI30" s="83"/>
      <c r="QFJ30" s="83"/>
      <c r="QFK30" s="83"/>
      <c r="QFL30" s="83"/>
      <c r="QFM30" s="83"/>
      <c r="QFN30" s="83"/>
      <c r="QFO30" s="83"/>
      <c r="QFP30" s="83"/>
      <c r="QFQ30" s="83"/>
      <c r="QFR30" s="83"/>
      <c r="QFS30" s="83"/>
      <c r="QFT30" s="83"/>
      <c r="QFU30" s="83"/>
      <c r="QFV30" s="83"/>
      <c r="QFW30" s="83"/>
      <c r="QFX30" s="83"/>
      <c r="QFY30" s="83"/>
      <c r="QFZ30" s="83"/>
      <c r="QGA30" s="83"/>
      <c r="QGB30" s="83"/>
      <c r="QGC30" s="83"/>
      <c r="QGD30" s="83"/>
      <c r="QGE30" s="83"/>
      <c r="QGF30" s="83"/>
      <c r="QGG30" s="83"/>
      <c r="QGH30" s="83"/>
      <c r="QGI30" s="83"/>
      <c r="QGJ30" s="83"/>
      <c r="QGK30" s="83"/>
      <c r="QGL30" s="83"/>
      <c r="QGM30" s="83"/>
      <c r="QGN30" s="83"/>
      <c r="QGO30" s="83"/>
      <c r="QGP30" s="83"/>
      <c r="QGQ30" s="83"/>
      <c r="QGR30" s="83"/>
      <c r="QGS30" s="83"/>
      <c r="QGT30" s="83"/>
      <c r="QGU30" s="83"/>
      <c r="QGV30" s="83"/>
      <c r="QGW30" s="83"/>
      <c r="QGX30" s="83"/>
      <c r="QGY30" s="83"/>
      <c r="QGZ30" s="83"/>
      <c r="QHA30" s="83"/>
      <c r="QHB30" s="83"/>
      <c r="QHC30" s="83"/>
      <c r="QHD30" s="83"/>
      <c r="QHE30" s="83"/>
      <c r="QHF30" s="83"/>
      <c r="QHG30" s="83"/>
      <c r="QHH30" s="83"/>
      <c r="QHI30" s="83"/>
      <c r="QHJ30" s="83"/>
      <c r="QHK30" s="83"/>
      <c r="QHL30" s="83"/>
      <c r="QHM30" s="83"/>
      <c r="QHN30" s="83"/>
      <c r="QHO30" s="83"/>
      <c r="QHP30" s="83"/>
      <c r="QHQ30" s="83"/>
      <c r="QHR30" s="83"/>
      <c r="QHS30" s="83"/>
      <c r="QHT30" s="83"/>
      <c r="QHU30" s="83"/>
      <c r="QHV30" s="83"/>
      <c r="QHW30" s="83"/>
      <c r="QHX30" s="83"/>
      <c r="QHY30" s="83"/>
      <c r="QHZ30" s="83"/>
      <c r="QIA30" s="83"/>
      <c r="QIB30" s="83"/>
      <c r="QIC30" s="83"/>
      <c r="QID30" s="83"/>
      <c r="QIE30" s="83"/>
      <c r="QIF30" s="83"/>
      <c r="QIG30" s="83"/>
      <c r="QIH30" s="83"/>
      <c r="QII30" s="83"/>
      <c r="QIJ30" s="83"/>
      <c r="QIK30" s="83"/>
      <c r="QIL30" s="83"/>
      <c r="QIM30" s="83"/>
      <c r="QIN30" s="83"/>
      <c r="QIO30" s="83"/>
      <c r="QIP30" s="83"/>
      <c r="QIQ30" s="83"/>
      <c r="QIR30" s="83"/>
      <c r="QIS30" s="83"/>
      <c r="QIT30" s="83"/>
      <c r="QIU30" s="83"/>
      <c r="QIV30" s="83"/>
      <c r="QIW30" s="83"/>
      <c r="QIX30" s="83"/>
      <c r="QIY30" s="83"/>
      <c r="QIZ30" s="83"/>
      <c r="QJA30" s="83"/>
      <c r="QJB30" s="83"/>
      <c r="QJC30" s="83"/>
      <c r="QJD30" s="83"/>
      <c r="QJE30" s="83"/>
      <c r="QJF30" s="83"/>
      <c r="QJG30" s="83"/>
      <c r="QJH30" s="83"/>
      <c r="QJI30" s="83"/>
      <c r="QJJ30" s="83"/>
      <c r="QJK30" s="83"/>
      <c r="QJL30" s="83"/>
      <c r="QJM30" s="83"/>
      <c r="QJN30" s="83"/>
      <c r="QJO30" s="83"/>
      <c r="QJP30" s="83"/>
      <c r="QJQ30" s="83"/>
      <c r="QJR30" s="83"/>
      <c r="QJS30" s="83"/>
      <c r="QJT30" s="83"/>
      <c r="QJU30" s="83"/>
      <c r="QJV30" s="83"/>
      <c r="QJW30" s="83"/>
      <c r="QJX30" s="83"/>
      <c r="QJY30" s="83"/>
      <c r="QJZ30" s="83"/>
      <c r="QKA30" s="83"/>
      <c r="QKB30" s="83"/>
      <c r="QKC30" s="83"/>
      <c r="QKD30" s="83"/>
      <c r="QKE30" s="83"/>
      <c r="QKF30" s="83"/>
      <c r="QKG30" s="83"/>
      <c r="QKH30" s="83"/>
      <c r="QKI30" s="83"/>
      <c r="QKJ30" s="83"/>
      <c r="QKK30" s="83"/>
      <c r="QKL30" s="83"/>
      <c r="QKM30" s="83"/>
      <c r="QKN30" s="83"/>
      <c r="QKO30" s="83"/>
      <c r="QKP30" s="83"/>
      <c r="QKQ30" s="83"/>
      <c r="QKR30" s="83"/>
      <c r="QKS30" s="83"/>
      <c r="QKT30" s="83"/>
      <c r="QKU30" s="83"/>
      <c r="QKV30" s="83"/>
      <c r="QKW30" s="83"/>
      <c r="QKX30" s="83"/>
      <c r="QKY30" s="83"/>
      <c r="QKZ30" s="83"/>
      <c r="QLA30" s="83"/>
      <c r="QLB30" s="83"/>
      <c r="QLC30" s="83"/>
      <c r="QLD30" s="83"/>
      <c r="QLE30" s="83"/>
      <c r="QLF30" s="83"/>
      <c r="QLG30" s="83"/>
      <c r="QLH30" s="83"/>
      <c r="QLI30" s="83"/>
      <c r="QLJ30" s="83"/>
      <c r="QLK30" s="83"/>
      <c r="QLL30" s="83"/>
      <c r="QLM30" s="83"/>
      <c r="QLN30" s="83"/>
      <c r="QLO30" s="83"/>
      <c r="QLP30" s="83"/>
      <c r="QLQ30" s="83"/>
      <c r="QLR30" s="83"/>
      <c r="QLS30" s="83"/>
      <c r="QLT30" s="83"/>
      <c r="QLU30" s="83"/>
      <c r="QLV30" s="83"/>
      <c r="QLW30" s="83"/>
      <c r="QLX30" s="83"/>
      <c r="QLY30" s="83"/>
      <c r="QLZ30" s="83"/>
      <c r="QMA30" s="83"/>
      <c r="QMB30" s="83"/>
      <c r="QMC30" s="83"/>
      <c r="QMD30" s="83"/>
      <c r="QME30" s="83"/>
      <c r="QMF30" s="83"/>
      <c r="QMG30" s="83"/>
      <c r="QMH30" s="83"/>
      <c r="QMI30" s="83"/>
      <c r="QMJ30" s="83"/>
      <c r="QMK30" s="83"/>
      <c r="QML30" s="83"/>
      <c r="QMM30" s="83"/>
      <c r="QMN30" s="83"/>
      <c r="QMO30" s="83"/>
      <c r="QMP30" s="83"/>
      <c r="QMQ30" s="83"/>
      <c r="QMR30" s="83"/>
      <c r="QMS30" s="83"/>
      <c r="QMT30" s="83"/>
      <c r="QMU30" s="83"/>
      <c r="QMV30" s="83"/>
      <c r="QMW30" s="83"/>
      <c r="QMX30" s="83"/>
      <c r="QMY30" s="83"/>
      <c r="QMZ30" s="83"/>
      <c r="QNA30" s="83"/>
      <c r="QNB30" s="83"/>
      <c r="QNC30" s="83"/>
      <c r="QND30" s="83"/>
      <c r="QNE30" s="83"/>
      <c r="QNF30" s="83"/>
      <c r="QNG30" s="83"/>
      <c r="QNH30" s="83"/>
      <c r="QNI30" s="83"/>
      <c r="QNJ30" s="83"/>
      <c r="QNK30" s="83"/>
      <c r="QNL30" s="83"/>
      <c r="QNM30" s="83"/>
      <c r="QNN30" s="83"/>
      <c r="QNO30" s="83"/>
      <c r="QNP30" s="83"/>
      <c r="QNQ30" s="83"/>
      <c r="QNR30" s="83"/>
      <c r="QNS30" s="83"/>
      <c r="QNT30" s="83"/>
      <c r="QNU30" s="83"/>
      <c r="QNV30" s="83"/>
      <c r="QNW30" s="83"/>
      <c r="QNX30" s="83"/>
      <c r="QNY30" s="83"/>
      <c r="QNZ30" s="83"/>
      <c r="QOA30" s="83"/>
      <c r="QOB30" s="83"/>
      <c r="QOC30" s="83"/>
      <c r="QOD30" s="83"/>
      <c r="QOE30" s="83"/>
      <c r="QOF30" s="83"/>
      <c r="QOG30" s="83"/>
      <c r="QOH30" s="83"/>
      <c r="QOI30" s="83"/>
      <c r="QOJ30" s="83"/>
      <c r="QOK30" s="83"/>
      <c r="QOL30" s="83"/>
      <c r="QOM30" s="83"/>
      <c r="QON30" s="83"/>
      <c r="QOO30" s="83"/>
      <c r="QOP30" s="83"/>
      <c r="QOQ30" s="83"/>
      <c r="QOR30" s="83"/>
      <c r="QOS30" s="83"/>
      <c r="QOT30" s="83"/>
      <c r="QOU30" s="83"/>
      <c r="QOV30" s="83"/>
      <c r="QOW30" s="83"/>
      <c r="QOX30" s="83"/>
      <c r="QOY30" s="83"/>
      <c r="QOZ30" s="83"/>
      <c r="QPA30" s="83"/>
      <c r="QPB30" s="83"/>
      <c r="QPC30" s="83"/>
      <c r="QPD30" s="83"/>
      <c r="QPE30" s="83"/>
      <c r="QPF30" s="83"/>
      <c r="QPG30" s="83"/>
      <c r="QPH30" s="83"/>
      <c r="QPI30" s="83"/>
      <c r="QPJ30" s="83"/>
      <c r="QPK30" s="83"/>
      <c r="QPL30" s="83"/>
      <c r="QPM30" s="83"/>
      <c r="QPN30" s="83"/>
      <c r="QPO30" s="83"/>
      <c r="QPP30" s="83"/>
      <c r="QPQ30" s="83"/>
      <c r="QPR30" s="83"/>
      <c r="QPS30" s="83"/>
      <c r="QPT30" s="83"/>
      <c r="QPU30" s="83"/>
      <c r="QPV30" s="83"/>
      <c r="QPW30" s="83"/>
      <c r="QPX30" s="83"/>
      <c r="QPY30" s="83"/>
      <c r="QPZ30" s="83"/>
      <c r="QQA30" s="83"/>
      <c r="QQB30" s="83"/>
      <c r="QQC30" s="83"/>
      <c r="QQD30" s="83"/>
      <c r="QQE30" s="83"/>
      <c r="QQF30" s="83"/>
      <c r="QQG30" s="83"/>
      <c r="QQH30" s="83"/>
      <c r="QQI30" s="83"/>
      <c r="QQJ30" s="83"/>
      <c r="QQK30" s="83"/>
      <c r="QQL30" s="83"/>
      <c r="QQM30" s="83"/>
      <c r="QQN30" s="83"/>
      <c r="QQO30" s="83"/>
      <c r="QQP30" s="83"/>
      <c r="QQQ30" s="83"/>
      <c r="QQR30" s="83"/>
      <c r="QQS30" s="83"/>
      <c r="QQT30" s="83"/>
      <c r="QQU30" s="83"/>
      <c r="QQV30" s="83"/>
      <c r="QQW30" s="83"/>
      <c r="QQX30" s="83"/>
      <c r="QQY30" s="83"/>
      <c r="QQZ30" s="83"/>
      <c r="QRA30" s="83"/>
      <c r="QRB30" s="83"/>
      <c r="QRC30" s="83"/>
      <c r="QRD30" s="83"/>
      <c r="QRE30" s="83"/>
      <c r="QRF30" s="83"/>
      <c r="QRG30" s="83"/>
      <c r="QRH30" s="83"/>
      <c r="QRI30" s="83"/>
      <c r="QRJ30" s="83"/>
      <c r="QRK30" s="83"/>
      <c r="QRL30" s="83"/>
      <c r="QRM30" s="83"/>
      <c r="QRN30" s="83"/>
      <c r="QRO30" s="83"/>
      <c r="QRP30" s="83"/>
      <c r="QRQ30" s="83"/>
      <c r="QRR30" s="83"/>
      <c r="QRS30" s="83"/>
      <c r="QRT30" s="83"/>
      <c r="QRU30" s="83"/>
      <c r="QRV30" s="83"/>
      <c r="QRW30" s="83"/>
      <c r="QRX30" s="83"/>
      <c r="QRY30" s="83"/>
      <c r="QRZ30" s="83"/>
      <c r="QSA30" s="83"/>
      <c r="QSB30" s="83"/>
      <c r="QSC30" s="83"/>
      <c r="QSD30" s="83"/>
      <c r="QSE30" s="83"/>
      <c r="QSF30" s="83"/>
      <c r="QSG30" s="83"/>
      <c r="QSH30" s="83"/>
      <c r="QSI30" s="83"/>
      <c r="QSJ30" s="83"/>
      <c r="QSK30" s="83"/>
      <c r="QSL30" s="83"/>
      <c r="QSM30" s="83"/>
      <c r="QSN30" s="83"/>
      <c r="QSO30" s="83"/>
      <c r="QSP30" s="83"/>
      <c r="QSQ30" s="83"/>
      <c r="QSR30" s="83"/>
      <c r="QSS30" s="83"/>
      <c r="QST30" s="83"/>
      <c r="QSU30" s="83"/>
      <c r="QSV30" s="83"/>
      <c r="QSW30" s="83"/>
      <c r="QSX30" s="83"/>
      <c r="QSY30" s="83"/>
      <c r="QSZ30" s="83"/>
      <c r="QTA30" s="83"/>
      <c r="QTB30" s="83"/>
      <c r="QTC30" s="83"/>
      <c r="QTD30" s="83"/>
      <c r="QTE30" s="83"/>
      <c r="QTF30" s="83"/>
      <c r="QTG30" s="83"/>
      <c r="QTH30" s="83"/>
      <c r="QTI30" s="83"/>
      <c r="QTJ30" s="83"/>
      <c r="QTK30" s="83"/>
      <c r="QTL30" s="83"/>
      <c r="QTM30" s="83"/>
      <c r="QTN30" s="83"/>
      <c r="QTO30" s="83"/>
      <c r="QTP30" s="83"/>
      <c r="QTQ30" s="83"/>
      <c r="QTR30" s="83"/>
      <c r="QTS30" s="83"/>
      <c r="QTT30" s="83"/>
      <c r="QTU30" s="83"/>
      <c r="QTV30" s="83"/>
      <c r="QTW30" s="83"/>
      <c r="QTX30" s="83"/>
      <c r="QTY30" s="83"/>
      <c r="QTZ30" s="83"/>
      <c r="QUA30" s="83"/>
      <c r="QUB30" s="83"/>
      <c r="QUC30" s="83"/>
      <c r="QUD30" s="83"/>
      <c r="QUE30" s="83"/>
      <c r="QUF30" s="83"/>
      <c r="QUG30" s="83"/>
      <c r="QUH30" s="83"/>
      <c r="QUI30" s="83"/>
      <c r="QUJ30" s="83"/>
      <c r="QUK30" s="83"/>
      <c r="QUL30" s="83"/>
      <c r="QUM30" s="83"/>
      <c r="QUN30" s="83"/>
      <c r="QUO30" s="83"/>
      <c r="QUP30" s="83"/>
      <c r="QUQ30" s="83"/>
      <c r="QUR30" s="83"/>
      <c r="QUS30" s="83"/>
      <c r="QUT30" s="83"/>
      <c r="QUU30" s="83"/>
      <c r="QUV30" s="83"/>
      <c r="QUW30" s="83"/>
      <c r="QUX30" s="83"/>
      <c r="QUY30" s="83"/>
      <c r="QUZ30" s="83"/>
      <c r="QVA30" s="83"/>
      <c r="QVB30" s="83"/>
      <c r="QVC30" s="83"/>
      <c r="QVD30" s="83"/>
      <c r="QVE30" s="83"/>
      <c r="QVF30" s="83"/>
      <c r="QVG30" s="83"/>
      <c r="QVH30" s="83"/>
      <c r="QVI30" s="83"/>
      <c r="QVJ30" s="83"/>
      <c r="QVK30" s="83"/>
      <c r="QVL30" s="83"/>
      <c r="QVM30" s="83"/>
      <c r="QVN30" s="83"/>
      <c r="QVO30" s="83"/>
      <c r="QVP30" s="83"/>
      <c r="QVQ30" s="83"/>
      <c r="QVR30" s="83"/>
      <c r="QVS30" s="83"/>
      <c r="QVT30" s="83"/>
      <c r="QVU30" s="83"/>
      <c r="QVV30" s="83"/>
      <c r="QVW30" s="83"/>
      <c r="QVX30" s="83"/>
      <c r="QVY30" s="83"/>
      <c r="QVZ30" s="83"/>
      <c r="QWA30" s="83"/>
      <c r="QWB30" s="83"/>
      <c r="QWC30" s="83"/>
      <c r="QWD30" s="83"/>
      <c r="QWE30" s="83"/>
      <c r="QWF30" s="83"/>
      <c r="QWG30" s="83"/>
      <c r="QWH30" s="83"/>
      <c r="QWI30" s="83"/>
      <c r="QWJ30" s="83"/>
      <c r="QWK30" s="83"/>
      <c r="QWL30" s="83"/>
      <c r="QWM30" s="83"/>
      <c r="QWN30" s="83"/>
      <c r="QWO30" s="83"/>
      <c r="QWP30" s="83"/>
      <c r="QWQ30" s="83"/>
      <c r="QWR30" s="83"/>
      <c r="QWS30" s="83"/>
      <c r="QWT30" s="83"/>
      <c r="QWU30" s="83"/>
      <c r="QWV30" s="83"/>
      <c r="QWW30" s="83"/>
      <c r="QWX30" s="83"/>
      <c r="QWY30" s="83"/>
      <c r="QWZ30" s="83"/>
      <c r="QXA30" s="83"/>
      <c r="QXB30" s="83"/>
      <c r="QXC30" s="83"/>
      <c r="QXD30" s="83"/>
      <c r="QXE30" s="83"/>
      <c r="QXF30" s="83"/>
      <c r="QXG30" s="83"/>
      <c r="QXH30" s="83"/>
      <c r="QXI30" s="83"/>
      <c r="QXJ30" s="83"/>
      <c r="QXK30" s="83"/>
      <c r="QXL30" s="83"/>
      <c r="QXM30" s="83"/>
      <c r="QXN30" s="83"/>
      <c r="QXO30" s="83"/>
      <c r="QXP30" s="83"/>
      <c r="QXQ30" s="83"/>
      <c r="QXR30" s="83"/>
      <c r="QXS30" s="83"/>
      <c r="QXT30" s="83"/>
      <c r="QXU30" s="83"/>
      <c r="QXV30" s="83"/>
      <c r="QXW30" s="83"/>
      <c r="QXX30" s="83"/>
      <c r="QXY30" s="83"/>
      <c r="QXZ30" s="83"/>
      <c r="QYA30" s="83"/>
      <c r="QYB30" s="83"/>
      <c r="QYC30" s="83"/>
      <c r="QYD30" s="83"/>
      <c r="QYE30" s="83"/>
      <c r="QYF30" s="83"/>
      <c r="QYG30" s="83"/>
      <c r="QYH30" s="83"/>
      <c r="QYI30" s="83"/>
      <c r="QYJ30" s="83"/>
      <c r="QYK30" s="83"/>
      <c r="QYL30" s="83"/>
      <c r="QYM30" s="83"/>
      <c r="QYN30" s="83"/>
      <c r="QYO30" s="83"/>
      <c r="QYP30" s="83"/>
      <c r="QYQ30" s="83"/>
      <c r="QYR30" s="83"/>
      <c r="QYS30" s="83"/>
      <c r="QYT30" s="83"/>
      <c r="QYU30" s="83"/>
      <c r="QYV30" s="83"/>
      <c r="QYW30" s="83"/>
      <c r="QYX30" s="83"/>
      <c r="QYY30" s="83"/>
      <c r="QYZ30" s="83"/>
      <c r="QZA30" s="83"/>
      <c r="QZB30" s="83"/>
      <c r="QZC30" s="83"/>
      <c r="QZD30" s="83"/>
      <c r="QZE30" s="83"/>
      <c r="QZF30" s="83"/>
      <c r="QZG30" s="83"/>
      <c r="QZH30" s="83"/>
      <c r="QZI30" s="83"/>
      <c r="QZJ30" s="83"/>
      <c r="QZK30" s="83"/>
      <c r="QZL30" s="83"/>
      <c r="QZM30" s="83"/>
      <c r="QZN30" s="83"/>
      <c r="QZO30" s="83"/>
      <c r="QZP30" s="83"/>
      <c r="QZQ30" s="83"/>
      <c r="QZR30" s="83"/>
      <c r="QZS30" s="83"/>
      <c r="QZT30" s="83"/>
      <c r="QZU30" s="83"/>
      <c r="QZV30" s="83"/>
      <c r="QZW30" s="83"/>
      <c r="QZX30" s="83"/>
      <c r="QZY30" s="83"/>
      <c r="QZZ30" s="83"/>
      <c r="RAA30" s="83"/>
      <c r="RAB30" s="83"/>
      <c r="RAC30" s="83"/>
      <c r="RAD30" s="83"/>
      <c r="RAE30" s="83"/>
      <c r="RAF30" s="83"/>
      <c r="RAG30" s="83"/>
      <c r="RAH30" s="83"/>
      <c r="RAI30" s="83"/>
      <c r="RAJ30" s="83"/>
      <c r="RAK30" s="83"/>
      <c r="RAL30" s="83"/>
      <c r="RAM30" s="83"/>
      <c r="RAN30" s="83"/>
      <c r="RAO30" s="83"/>
      <c r="RAP30" s="83"/>
      <c r="RAQ30" s="83"/>
      <c r="RAR30" s="83"/>
      <c r="RAS30" s="83"/>
      <c r="RAT30" s="83"/>
      <c r="RAU30" s="83"/>
      <c r="RAV30" s="83"/>
      <c r="RAW30" s="83"/>
      <c r="RAX30" s="83"/>
      <c r="RAY30" s="83"/>
      <c r="RAZ30" s="83"/>
      <c r="RBA30" s="83"/>
      <c r="RBB30" s="83"/>
      <c r="RBC30" s="83"/>
      <c r="RBD30" s="83"/>
      <c r="RBE30" s="83"/>
      <c r="RBF30" s="83"/>
      <c r="RBG30" s="83"/>
      <c r="RBH30" s="83"/>
      <c r="RBI30" s="83"/>
      <c r="RBJ30" s="83"/>
      <c r="RBK30" s="83"/>
      <c r="RBL30" s="83"/>
      <c r="RBM30" s="83"/>
      <c r="RBN30" s="83"/>
      <c r="RBO30" s="83"/>
      <c r="RBP30" s="83"/>
      <c r="RBQ30" s="83"/>
      <c r="RBR30" s="83"/>
      <c r="RBS30" s="83"/>
      <c r="RBT30" s="83"/>
      <c r="RBU30" s="83"/>
      <c r="RBV30" s="83"/>
      <c r="RBW30" s="83"/>
      <c r="RBX30" s="83"/>
      <c r="RBY30" s="83"/>
      <c r="RBZ30" s="83"/>
      <c r="RCA30" s="83"/>
      <c r="RCB30" s="83"/>
      <c r="RCC30" s="83"/>
      <c r="RCD30" s="83"/>
      <c r="RCE30" s="83"/>
      <c r="RCF30" s="83"/>
      <c r="RCG30" s="83"/>
      <c r="RCH30" s="83"/>
      <c r="RCI30" s="83"/>
      <c r="RCJ30" s="83"/>
      <c r="RCK30" s="83"/>
      <c r="RCL30" s="83"/>
      <c r="RCM30" s="83"/>
      <c r="RCN30" s="83"/>
      <c r="RCO30" s="83"/>
      <c r="RCP30" s="83"/>
      <c r="RCQ30" s="83"/>
      <c r="RCR30" s="83"/>
      <c r="RCS30" s="83"/>
      <c r="RCT30" s="83"/>
      <c r="RCU30" s="83"/>
      <c r="RCV30" s="83"/>
      <c r="RCW30" s="83"/>
      <c r="RCX30" s="83"/>
      <c r="RCY30" s="83"/>
      <c r="RCZ30" s="83"/>
      <c r="RDA30" s="83"/>
      <c r="RDB30" s="83"/>
      <c r="RDC30" s="83"/>
      <c r="RDD30" s="83"/>
      <c r="RDE30" s="83"/>
      <c r="RDF30" s="83"/>
      <c r="RDG30" s="83"/>
      <c r="RDH30" s="83"/>
      <c r="RDI30" s="83"/>
      <c r="RDJ30" s="83"/>
      <c r="RDK30" s="83"/>
      <c r="RDL30" s="83"/>
      <c r="RDM30" s="83"/>
      <c r="RDN30" s="83"/>
      <c r="RDO30" s="83"/>
      <c r="RDP30" s="83"/>
      <c r="RDQ30" s="83"/>
      <c r="RDR30" s="83"/>
      <c r="RDS30" s="83"/>
      <c r="RDT30" s="83"/>
      <c r="RDU30" s="83"/>
      <c r="RDV30" s="83"/>
      <c r="RDW30" s="83"/>
      <c r="RDX30" s="83"/>
      <c r="RDY30" s="83"/>
      <c r="RDZ30" s="83"/>
      <c r="REA30" s="83"/>
      <c r="REB30" s="83"/>
      <c r="REC30" s="83"/>
      <c r="RED30" s="83"/>
      <c r="REE30" s="83"/>
      <c r="REF30" s="83"/>
      <c r="REG30" s="83"/>
      <c r="REH30" s="83"/>
      <c r="REI30" s="83"/>
      <c r="REJ30" s="83"/>
      <c r="REK30" s="83"/>
      <c r="REL30" s="83"/>
      <c r="REM30" s="83"/>
      <c r="REN30" s="83"/>
      <c r="REO30" s="83"/>
      <c r="REP30" s="83"/>
      <c r="REQ30" s="83"/>
      <c r="RER30" s="83"/>
      <c r="RES30" s="83"/>
      <c r="RET30" s="83"/>
      <c r="REU30" s="83"/>
      <c r="REV30" s="83"/>
      <c r="REW30" s="83"/>
      <c r="REX30" s="83"/>
      <c r="REY30" s="83"/>
      <c r="REZ30" s="83"/>
      <c r="RFA30" s="83"/>
      <c r="RFB30" s="83"/>
      <c r="RFC30" s="83"/>
      <c r="RFD30" s="83"/>
      <c r="RFE30" s="83"/>
      <c r="RFF30" s="83"/>
      <c r="RFG30" s="83"/>
      <c r="RFH30" s="83"/>
      <c r="RFI30" s="83"/>
      <c r="RFJ30" s="83"/>
      <c r="RFK30" s="83"/>
      <c r="RFL30" s="83"/>
      <c r="RFM30" s="83"/>
      <c r="RFN30" s="83"/>
      <c r="RFO30" s="83"/>
      <c r="RFP30" s="83"/>
      <c r="RFQ30" s="83"/>
      <c r="RFR30" s="83"/>
      <c r="RFS30" s="83"/>
      <c r="RFT30" s="83"/>
      <c r="RFU30" s="83"/>
      <c r="RFV30" s="83"/>
      <c r="RFW30" s="83"/>
      <c r="RFX30" s="83"/>
      <c r="RFY30" s="83"/>
      <c r="RFZ30" s="83"/>
      <c r="RGA30" s="83"/>
      <c r="RGB30" s="83"/>
      <c r="RGC30" s="83"/>
      <c r="RGD30" s="83"/>
      <c r="RGE30" s="83"/>
      <c r="RGF30" s="83"/>
      <c r="RGG30" s="83"/>
      <c r="RGH30" s="83"/>
      <c r="RGI30" s="83"/>
      <c r="RGJ30" s="83"/>
      <c r="RGK30" s="83"/>
      <c r="RGL30" s="83"/>
      <c r="RGM30" s="83"/>
      <c r="RGN30" s="83"/>
      <c r="RGO30" s="83"/>
      <c r="RGP30" s="83"/>
      <c r="RGQ30" s="83"/>
      <c r="RGR30" s="83"/>
      <c r="RGS30" s="83"/>
      <c r="RGT30" s="83"/>
      <c r="RGU30" s="83"/>
      <c r="RGV30" s="83"/>
      <c r="RGW30" s="83"/>
      <c r="RGX30" s="83"/>
      <c r="RGY30" s="83"/>
      <c r="RGZ30" s="83"/>
      <c r="RHA30" s="83"/>
      <c r="RHB30" s="83"/>
      <c r="RHC30" s="83"/>
      <c r="RHD30" s="83"/>
      <c r="RHE30" s="83"/>
      <c r="RHF30" s="83"/>
      <c r="RHG30" s="83"/>
      <c r="RHH30" s="83"/>
      <c r="RHI30" s="83"/>
      <c r="RHJ30" s="83"/>
      <c r="RHK30" s="83"/>
      <c r="RHL30" s="83"/>
      <c r="RHM30" s="83"/>
      <c r="RHN30" s="83"/>
      <c r="RHO30" s="83"/>
      <c r="RHP30" s="83"/>
      <c r="RHQ30" s="83"/>
      <c r="RHR30" s="83"/>
      <c r="RHS30" s="83"/>
      <c r="RHT30" s="83"/>
      <c r="RHU30" s="83"/>
      <c r="RHV30" s="83"/>
      <c r="RHW30" s="83"/>
      <c r="RHX30" s="83"/>
      <c r="RHY30" s="83"/>
      <c r="RHZ30" s="83"/>
      <c r="RIA30" s="83"/>
      <c r="RIB30" s="83"/>
      <c r="RIC30" s="83"/>
      <c r="RID30" s="83"/>
      <c r="RIE30" s="83"/>
      <c r="RIF30" s="83"/>
      <c r="RIG30" s="83"/>
      <c r="RIH30" s="83"/>
      <c r="RII30" s="83"/>
      <c r="RIJ30" s="83"/>
      <c r="RIK30" s="83"/>
      <c r="RIL30" s="83"/>
      <c r="RIM30" s="83"/>
      <c r="RIN30" s="83"/>
      <c r="RIO30" s="83"/>
      <c r="RIP30" s="83"/>
      <c r="RIQ30" s="83"/>
      <c r="RIR30" s="83"/>
      <c r="RIS30" s="83"/>
      <c r="RIT30" s="83"/>
      <c r="RIU30" s="83"/>
      <c r="RIV30" s="83"/>
      <c r="RIW30" s="83"/>
      <c r="RIX30" s="83"/>
      <c r="RIY30" s="83"/>
      <c r="RIZ30" s="83"/>
      <c r="RJA30" s="83"/>
      <c r="RJB30" s="83"/>
      <c r="RJC30" s="83"/>
      <c r="RJD30" s="83"/>
      <c r="RJE30" s="83"/>
      <c r="RJF30" s="83"/>
      <c r="RJG30" s="83"/>
      <c r="RJH30" s="83"/>
      <c r="RJI30" s="83"/>
      <c r="RJJ30" s="83"/>
      <c r="RJK30" s="83"/>
      <c r="RJL30" s="83"/>
      <c r="RJM30" s="83"/>
      <c r="RJN30" s="83"/>
      <c r="RJO30" s="83"/>
      <c r="RJP30" s="83"/>
      <c r="RJQ30" s="83"/>
      <c r="RJR30" s="83"/>
      <c r="RJS30" s="83"/>
      <c r="RJT30" s="83"/>
      <c r="RJU30" s="83"/>
      <c r="RJV30" s="83"/>
      <c r="RJW30" s="83"/>
      <c r="RJX30" s="83"/>
      <c r="RJY30" s="83"/>
      <c r="RJZ30" s="83"/>
      <c r="RKA30" s="83"/>
      <c r="RKB30" s="83"/>
      <c r="RKC30" s="83"/>
      <c r="RKD30" s="83"/>
      <c r="RKE30" s="83"/>
      <c r="RKF30" s="83"/>
      <c r="RKG30" s="83"/>
      <c r="RKH30" s="83"/>
      <c r="RKI30" s="83"/>
      <c r="RKJ30" s="83"/>
      <c r="RKK30" s="83"/>
      <c r="RKL30" s="83"/>
      <c r="RKM30" s="83"/>
      <c r="RKN30" s="83"/>
      <c r="RKO30" s="83"/>
      <c r="RKP30" s="83"/>
      <c r="RKQ30" s="83"/>
      <c r="RKR30" s="83"/>
      <c r="RKS30" s="83"/>
      <c r="RKT30" s="83"/>
      <c r="RKU30" s="83"/>
      <c r="RKV30" s="83"/>
      <c r="RKW30" s="83"/>
      <c r="RKX30" s="83"/>
      <c r="RKY30" s="83"/>
      <c r="RKZ30" s="83"/>
      <c r="RLA30" s="83"/>
      <c r="RLB30" s="83"/>
      <c r="RLC30" s="83"/>
      <c r="RLD30" s="83"/>
      <c r="RLE30" s="83"/>
      <c r="RLF30" s="83"/>
      <c r="RLG30" s="83"/>
      <c r="RLH30" s="83"/>
      <c r="RLI30" s="83"/>
      <c r="RLJ30" s="83"/>
      <c r="RLK30" s="83"/>
      <c r="RLL30" s="83"/>
      <c r="RLM30" s="83"/>
      <c r="RLN30" s="83"/>
      <c r="RLO30" s="83"/>
      <c r="RLP30" s="83"/>
      <c r="RLQ30" s="83"/>
      <c r="RLR30" s="83"/>
      <c r="RLS30" s="83"/>
      <c r="RLT30" s="83"/>
      <c r="RLU30" s="83"/>
      <c r="RLV30" s="83"/>
      <c r="RLW30" s="83"/>
      <c r="RLX30" s="83"/>
      <c r="RLY30" s="83"/>
      <c r="RLZ30" s="83"/>
      <c r="RMA30" s="83"/>
      <c r="RMB30" s="83"/>
      <c r="RMC30" s="83"/>
      <c r="RMD30" s="83"/>
      <c r="RME30" s="83"/>
      <c r="RMF30" s="83"/>
      <c r="RMG30" s="83"/>
      <c r="RMH30" s="83"/>
      <c r="RMI30" s="83"/>
      <c r="RMJ30" s="83"/>
      <c r="RMK30" s="83"/>
      <c r="RML30" s="83"/>
      <c r="RMM30" s="83"/>
      <c r="RMN30" s="83"/>
      <c r="RMO30" s="83"/>
      <c r="RMP30" s="83"/>
      <c r="RMQ30" s="83"/>
      <c r="RMR30" s="83"/>
      <c r="RMS30" s="83"/>
      <c r="RMT30" s="83"/>
      <c r="RMU30" s="83"/>
      <c r="RMV30" s="83"/>
      <c r="RMW30" s="83"/>
      <c r="RMX30" s="83"/>
      <c r="RMY30" s="83"/>
      <c r="RMZ30" s="83"/>
      <c r="RNA30" s="83"/>
      <c r="RNB30" s="83"/>
      <c r="RNC30" s="83"/>
      <c r="RND30" s="83"/>
      <c r="RNE30" s="83"/>
      <c r="RNF30" s="83"/>
      <c r="RNG30" s="83"/>
      <c r="RNH30" s="83"/>
      <c r="RNI30" s="83"/>
      <c r="RNJ30" s="83"/>
      <c r="RNK30" s="83"/>
      <c r="RNL30" s="83"/>
      <c r="RNM30" s="83"/>
      <c r="RNN30" s="83"/>
      <c r="RNO30" s="83"/>
      <c r="RNP30" s="83"/>
      <c r="RNQ30" s="83"/>
      <c r="RNR30" s="83"/>
      <c r="RNS30" s="83"/>
      <c r="RNT30" s="83"/>
      <c r="RNU30" s="83"/>
      <c r="RNV30" s="83"/>
      <c r="RNW30" s="83"/>
      <c r="RNX30" s="83"/>
      <c r="RNY30" s="83"/>
      <c r="RNZ30" s="83"/>
      <c r="ROA30" s="83"/>
      <c r="ROB30" s="83"/>
      <c r="ROC30" s="83"/>
      <c r="ROD30" s="83"/>
      <c r="ROE30" s="83"/>
      <c r="ROF30" s="83"/>
      <c r="ROG30" s="83"/>
      <c r="ROH30" s="83"/>
      <c r="ROI30" s="83"/>
      <c r="ROJ30" s="83"/>
      <c r="ROK30" s="83"/>
      <c r="ROL30" s="83"/>
      <c r="ROM30" s="83"/>
      <c r="RON30" s="83"/>
      <c r="ROO30" s="83"/>
      <c r="ROP30" s="83"/>
      <c r="ROQ30" s="83"/>
      <c r="ROR30" s="83"/>
      <c r="ROS30" s="83"/>
      <c r="ROT30" s="83"/>
      <c r="ROU30" s="83"/>
      <c r="ROV30" s="83"/>
      <c r="ROW30" s="83"/>
      <c r="ROX30" s="83"/>
      <c r="ROY30" s="83"/>
      <c r="ROZ30" s="83"/>
      <c r="RPA30" s="83"/>
      <c r="RPB30" s="83"/>
      <c r="RPC30" s="83"/>
      <c r="RPD30" s="83"/>
      <c r="RPE30" s="83"/>
      <c r="RPF30" s="83"/>
      <c r="RPG30" s="83"/>
      <c r="RPH30" s="83"/>
      <c r="RPI30" s="83"/>
      <c r="RPJ30" s="83"/>
      <c r="RPK30" s="83"/>
      <c r="RPL30" s="83"/>
      <c r="RPM30" s="83"/>
      <c r="RPN30" s="83"/>
      <c r="RPO30" s="83"/>
      <c r="RPP30" s="83"/>
      <c r="RPQ30" s="83"/>
      <c r="RPR30" s="83"/>
      <c r="RPS30" s="83"/>
      <c r="RPT30" s="83"/>
      <c r="RPU30" s="83"/>
      <c r="RPV30" s="83"/>
      <c r="RPW30" s="83"/>
      <c r="RPX30" s="83"/>
      <c r="RPY30" s="83"/>
      <c r="RPZ30" s="83"/>
      <c r="RQA30" s="83"/>
      <c r="RQB30" s="83"/>
      <c r="RQC30" s="83"/>
      <c r="RQD30" s="83"/>
      <c r="RQE30" s="83"/>
      <c r="RQF30" s="83"/>
      <c r="RQG30" s="83"/>
      <c r="RQH30" s="83"/>
      <c r="RQI30" s="83"/>
      <c r="RQJ30" s="83"/>
      <c r="RQK30" s="83"/>
      <c r="RQL30" s="83"/>
      <c r="RQM30" s="83"/>
      <c r="RQN30" s="83"/>
      <c r="RQO30" s="83"/>
      <c r="RQP30" s="83"/>
      <c r="RQQ30" s="83"/>
      <c r="RQR30" s="83"/>
      <c r="RQS30" s="83"/>
      <c r="RQT30" s="83"/>
      <c r="RQU30" s="83"/>
      <c r="RQV30" s="83"/>
      <c r="RQW30" s="83"/>
      <c r="RQX30" s="83"/>
      <c r="RQY30" s="83"/>
      <c r="RQZ30" s="83"/>
      <c r="RRA30" s="83"/>
      <c r="RRB30" s="83"/>
      <c r="RRC30" s="83"/>
      <c r="RRD30" s="83"/>
      <c r="RRE30" s="83"/>
      <c r="RRF30" s="83"/>
      <c r="RRG30" s="83"/>
      <c r="RRH30" s="83"/>
      <c r="RRI30" s="83"/>
      <c r="RRJ30" s="83"/>
      <c r="RRK30" s="83"/>
      <c r="RRL30" s="83"/>
      <c r="RRM30" s="83"/>
      <c r="RRN30" s="83"/>
      <c r="RRO30" s="83"/>
      <c r="RRP30" s="83"/>
      <c r="RRQ30" s="83"/>
      <c r="RRR30" s="83"/>
      <c r="RRS30" s="83"/>
      <c r="RRT30" s="83"/>
      <c r="RRU30" s="83"/>
      <c r="RRV30" s="83"/>
      <c r="RRW30" s="83"/>
      <c r="RRX30" s="83"/>
      <c r="RRY30" s="83"/>
      <c r="RRZ30" s="83"/>
      <c r="RSA30" s="83"/>
      <c r="RSB30" s="83"/>
      <c r="RSC30" s="83"/>
      <c r="RSD30" s="83"/>
      <c r="RSE30" s="83"/>
      <c r="RSF30" s="83"/>
      <c r="RSG30" s="83"/>
      <c r="RSH30" s="83"/>
      <c r="RSI30" s="83"/>
      <c r="RSJ30" s="83"/>
      <c r="RSK30" s="83"/>
      <c r="RSL30" s="83"/>
      <c r="RSM30" s="83"/>
      <c r="RSN30" s="83"/>
      <c r="RSO30" s="83"/>
      <c r="RSP30" s="83"/>
      <c r="RSQ30" s="83"/>
      <c r="RSR30" s="83"/>
      <c r="RSS30" s="83"/>
      <c r="RST30" s="83"/>
      <c r="RSU30" s="83"/>
      <c r="RSV30" s="83"/>
      <c r="RSW30" s="83"/>
      <c r="RSX30" s="83"/>
      <c r="RSY30" s="83"/>
      <c r="RSZ30" s="83"/>
      <c r="RTA30" s="83"/>
      <c r="RTB30" s="83"/>
      <c r="RTC30" s="83"/>
      <c r="RTD30" s="83"/>
      <c r="RTE30" s="83"/>
      <c r="RTF30" s="83"/>
      <c r="RTG30" s="83"/>
      <c r="RTH30" s="83"/>
      <c r="RTI30" s="83"/>
      <c r="RTJ30" s="83"/>
      <c r="RTK30" s="83"/>
      <c r="RTL30" s="83"/>
      <c r="RTM30" s="83"/>
      <c r="RTN30" s="83"/>
      <c r="RTO30" s="83"/>
      <c r="RTP30" s="83"/>
      <c r="RTQ30" s="83"/>
      <c r="RTR30" s="83"/>
      <c r="RTS30" s="83"/>
      <c r="RTT30" s="83"/>
      <c r="RTU30" s="83"/>
      <c r="RTV30" s="83"/>
      <c r="RTW30" s="83"/>
      <c r="RTX30" s="83"/>
      <c r="RTY30" s="83"/>
      <c r="RTZ30" s="83"/>
      <c r="RUA30" s="83"/>
      <c r="RUB30" s="83"/>
      <c r="RUC30" s="83"/>
      <c r="RUD30" s="83"/>
      <c r="RUE30" s="83"/>
      <c r="RUF30" s="83"/>
      <c r="RUG30" s="83"/>
      <c r="RUH30" s="83"/>
      <c r="RUI30" s="83"/>
      <c r="RUJ30" s="83"/>
      <c r="RUK30" s="83"/>
      <c r="RUL30" s="83"/>
      <c r="RUM30" s="83"/>
      <c r="RUN30" s="83"/>
      <c r="RUO30" s="83"/>
      <c r="RUP30" s="83"/>
      <c r="RUQ30" s="83"/>
      <c r="RUR30" s="83"/>
      <c r="RUS30" s="83"/>
      <c r="RUT30" s="83"/>
      <c r="RUU30" s="83"/>
      <c r="RUV30" s="83"/>
      <c r="RUW30" s="83"/>
      <c r="RUX30" s="83"/>
      <c r="RUY30" s="83"/>
      <c r="RUZ30" s="83"/>
      <c r="RVA30" s="83"/>
      <c r="RVB30" s="83"/>
      <c r="RVC30" s="83"/>
      <c r="RVD30" s="83"/>
      <c r="RVE30" s="83"/>
      <c r="RVF30" s="83"/>
      <c r="RVG30" s="83"/>
      <c r="RVH30" s="83"/>
      <c r="RVI30" s="83"/>
      <c r="RVJ30" s="83"/>
      <c r="RVK30" s="83"/>
      <c r="RVL30" s="83"/>
      <c r="RVM30" s="83"/>
      <c r="RVN30" s="83"/>
      <c r="RVO30" s="83"/>
      <c r="RVP30" s="83"/>
      <c r="RVQ30" s="83"/>
      <c r="RVR30" s="83"/>
      <c r="RVS30" s="83"/>
      <c r="RVT30" s="83"/>
      <c r="RVU30" s="83"/>
      <c r="RVV30" s="83"/>
      <c r="RVW30" s="83"/>
      <c r="RVX30" s="83"/>
      <c r="RVY30" s="83"/>
      <c r="RVZ30" s="83"/>
      <c r="RWA30" s="83"/>
      <c r="RWB30" s="83"/>
      <c r="RWC30" s="83"/>
      <c r="RWD30" s="83"/>
      <c r="RWE30" s="83"/>
      <c r="RWF30" s="83"/>
      <c r="RWG30" s="83"/>
      <c r="RWH30" s="83"/>
      <c r="RWI30" s="83"/>
      <c r="RWJ30" s="83"/>
      <c r="RWK30" s="83"/>
      <c r="RWL30" s="83"/>
      <c r="RWM30" s="83"/>
      <c r="RWN30" s="83"/>
      <c r="RWO30" s="83"/>
      <c r="RWP30" s="83"/>
      <c r="RWQ30" s="83"/>
      <c r="RWR30" s="83"/>
      <c r="RWS30" s="83"/>
      <c r="RWT30" s="83"/>
      <c r="RWU30" s="83"/>
      <c r="RWV30" s="83"/>
      <c r="RWW30" s="83"/>
      <c r="RWX30" s="83"/>
      <c r="RWY30" s="83"/>
      <c r="RWZ30" s="83"/>
      <c r="RXA30" s="83"/>
      <c r="RXB30" s="83"/>
      <c r="RXC30" s="83"/>
      <c r="RXD30" s="83"/>
      <c r="RXE30" s="83"/>
      <c r="RXF30" s="83"/>
      <c r="RXG30" s="83"/>
      <c r="RXH30" s="83"/>
      <c r="RXI30" s="83"/>
      <c r="RXJ30" s="83"/>
      <c r="RXK30" s="83"/>
      <c r="RXL30" s="83"/>
      <c r="RXM30" s="83"/>
      <c r="RXN30" s="83"/>
      <c r="RXO30" s="83"/>
      <c r="RXP30" s="83"/>
      <c r="RXQ30" s="83"/>
      <c r="RXR30" s="83"/>
      <c r="RXS30" s="83"/>
      <c r="RXT30" s="83"/>
      <c r="RXU30" s="83"/>
      <c r="RXV30" s="83"/>
      <c r="RXW30" s="83"/>
      <c r="RXX30" s="83"/>
      <c r="RXY30" s="83"/>
      <c r="RXZ30" s="83"/>
      <c r="RYA30" s="83"/>
      <c r="RYB30" s="83"/>
      <c r="RYC30" s="83"/>
      <c r="RYD30" s="83"/>
      <c r="RYE30" s="83"/>
      <c r="RYF30" s="83"/>
      <c r="RYG30" s="83"/>
      <c r="RYH30" s="83"/>
      <c r="RYI30" s="83"/>
      <c r="RYJ30" s="83"/>
      <c r="RYK30" s="83"/>
      <c r="RYL30" s="83"/>
      <c r="RYM30" s="83"/>
      <c r="RYN30" s="83"/>
      <c r="RYO30" s="83"/>
      <c r="RYP30" s="83"/>
      <c r="RYQ30" s="83"/>
      <c r="RYR30" s="83"/>
      <c r="RYS30" s="83"/>
      <c r="RYT30" s="83"/>
      <c r="RYU30" s="83"/>
      <c r="RYV30" s="83"/>
      <c r="RYW30" s="83"/>
      <c r="RYX30" s="83"/>
      <c r="RYY30" s="83"/>
      <c r="RYZ30" s="83"/>
      <c r="RZA30" s="83"/>
      <c r="RZB30" s="83"/>
      <c r="RZC30" s="83"/>
      <c r="RZD30" s="83"/>
      <c r="RZE30" s="83"/>
      <c r="RZF30" s="83"/>
      <c r="RZG30" s="83"/>
      <c r="RZH30" s="83"/>
      <c r="RZI30" s="83"/>
      <c r="RZJ30" s="83"/>
      <c r="RZK30" s="83"/>
      <c r="RZL30" s="83"/>
      <c r="RZM30" s="83"/>
      <c r="RZN30" s="83"/>
      <c r="RZO30" s="83"/>
      <c r="RZP30" s="83"/>
      <c r="RZQ30" s="83"/>
      <c r="RZR30" s="83"/>
      <c r="RZS30" s="83"/>
      <c r="RZT30" s="83"/>
      <c r="RZU30" s="83"/>
      <c r="RZV30" s="83"/>
      <c r="RZW30" s="83"/>
      <c r="RZX30" s="83"/>
      <c r="RZY30" s="83"/>
      <c r="RZZ30" s="83"/>
      <c r="SAA30" s="83"/>
      <c r="SAB30" s="83"/>
      <c r="SAC30" s="83"/>
      <c r="SAD30" s="83"/>
      <c r="SAE30" s="83"/>
      <c r="SAF30" s="83"/>
      <c r="SAG30" s="83"/>
      <c r="SAH30" s="83"/>
      <c r="SAI30" s="83"/>
      <c r="SAJ30" s="83"/>
      <c r="SAK30" s="83"/>
      <c r="SAL30" s="83"/>
      <c r="SAM30" s="83"/>
      <c r="SAN30" s="83"/>
      <c r="SAO30" s="83"/>
      <c r="SAP30" s="83"/>
      <c r="SAQ30" s="83"/>
      <c r="SAR30" s="83"/>
      <c r="SAS30" s="83"/>
      <c r="SAT30" s="83"/>
      <c r="SAU30" s="83"/>
      <c r="SAV30" s="83"/>
      <c r="SAW30" s="83"/>
      <c r="SAX30" s="83"/>
      <c r="SAY30" s="83"/>
      <c r="SAZ30" s="83"/>
      <c r="SBA30" s="83"/>
      <c r="SBB30" s="83"/>
      <c r="SBC30" s="83"/>
      <c r="SBD30" s="83"/>
      <c r="SBE30" s="83"/>
      <c r="SBF30" s="83"/>
      <c r="SBG30" s="83"/>
      <c r="SBH30" s="83"/>
      <c r="SBI30" s="83"/>
      <c r="SBJ30" s="83"/>
      <c r="SBK30" s="83"/>
      <c r="SBL30" s="83"/>
      <c r="SBM30" s="83"/>
      <c r="SBN30" s="83"/>
      <c r="SBO30" s="83"/>
      <c r="SBP30" s="83"/>
      <c r="SBQ30" s="83"/>
      <c r="SBR30" s="83"/>
      <c r="SBS30" s="83"/>
      <c r="SBT30" s="83"/>
      <c r="SBU30" s="83"/>
      <c r="SBV30" s="83"/>
      <c r="SBW30" s="83"/>
      <c r="SBX30" s="83"/>
      <c r="SBY30" s="83"/>
      <c r="SBZ30" s="83"/>
      <c r="SCA30" s="83"/>
      <c r="SCB30" s="83"/>
      <c r="SCC30" s="83"/>
      <c r="SCD30" s="83"/>
      <c r="SCE30" s="83"/>
      <c r="SCF30" s="83"/>
      <c r="SCG30" s="83"/>
      <c r="SCH30" s="83"/>
      <c r="SCI30" s="83"/>
      <c r="SCJ30" s="83"/>
      <c r="SCK30" s="83"/>
      <c r="SCL30" s="83"/>
      <c r="SCM30" s="83"/>
      <c r="SCN30" s="83"/>
      <c r="SCO30" s="83"/>
      <c r="SCP30" s="83"/>
      <c r="SCQ30" s="83"/>
      <c r="SCR30" s="83"/>
      <c r="SCS30" s="83"/>
      <c r="SCT30" s="83"/>
      <c r="SCU30" s="83"/>
      <c r="SCV30" s="83"/>
      <c r="SCW30" s="83"/>
      <c r="SCX30" s="83"/>
      <c r="SCY30" s="83"/>
      <c r="SCZ30" s="83"/>
      <c r="SDA30" s="83"/>
      <c r="SDB30" s="83"/>
      <c r="SDC30" s="83"/>
      <c r="SDD30" s="83"/>
      <c r="SDE30" s="83"/>
      <c r="SDF30" s="83"/>
      <c r="SDG30" s="83"/>
      <c r="SDH30" s="83"/>
      <c r="SDI30" s="83"/>
      <c r="SDJ30" s="83"/>
      <c r="SDK30" s="83"/>
      <c r="SDL30" s="83"/>
      <c r="SDM30" s="83"/>
      <c r="SDN30" s="83"/>
      <c r="SDO30" s="83"/>
      <c r="SDP30" s="83"/>
      <c r="SDQ30" s="83"/>
      <c r="SDR30" s="83"/>
      <c r="SDS30" s="83"/>
      <c r="SDT30" s="83"/>
      <c r="SDU30" s="83"/>
      <c r="SDV30" s="83"/>
      <c r="SDW30" s="83"/>
      <c r="SDX30" s="83"/>
      <c r="SDY30" s="83"/>
      <c r="SDZ30" s="83"/>
      <c r="SEA30" s="83"/>
      <c r="SEB30" s="83"/>
      <c r="SEC30" s="83"/>
      <c r="SED30" s="83"/>
      <c r="SEE30" s="83"/>
      <c r="SEF30" s="83"/>
      <c r="SEG30" s="83"/>
      <c r="SEH30" s="83"/>
      <c r="SEI30" s="83"/>
      <c r="SEJ30" s="83"/>
      <c r="SEK30" s="83"/>
      <c r="SEL30" s="83"/>
      <c r="SEM30" s="83"/>
      <c r="SEN30" s="83"/>
      <c r="SEO30" s="83"/>
      <c r="SEP30" s="83"/>
      <c r="SEQ30" s="83"/>
      <c r="SER30" s="83"/>
      <c r="SES30" s="83"/>
      <c r="SET30" s="83"/>
      <c r="SEU30" s="83"/>
      <c r="SEV30" s="83"/>
      <c r="SEW30" s="83"/>
      <c r="SEX30" s="83"/>
      <c r="SEY30" s="83"/>
      <c r="SEZ30" s="83"/>
      <c r="SFA30" s="83"/>
      <c r="SFB30" s="83"/>
      <c r="SFC30" s="83"/>
      <c r="SFD30" s="83"/>
      <c r="SFE30" s="83"/>
      <c r="SFF30" s="83"/>
      <c r="SFG30" s="83"/>
      <c r="SFH30" s="83"/>
      <c r="SFI30" s="83"/>
      <c r="SFJ30" s="83"/>
      <c r="SFK30" s="83"/>
      <c r="SFL30" s="83"/>
      <c r="SFM30" s="83"/>
      <c r="SFN30" s="83"/>
      <c r="SFO30" s="83"/>
      <c r="SFP30" s="83"/>
      <c r="SFQ30" s="83"/>
      <c r="SFR30" s="83"/>
      <c r="SFS30" s="83"/>
      <c r="SFT30" s="83"/>
      <c r="SFU30" s="83"/>
      <c r="SFV30" s="83"/>
      <c r="SFW30" s="83"/>
      <c r="SFX30" s="83"/>
      <c r="SFY30" s="83"/>
      <c r="SFZ30" s="83"/>
      <c r="SGA30" s="83"/>
      <c r="SGB30" s="83"/>
      <c r="SGC30" s="83"/>
      <c r="SGD30" s="83"/>
      <c r="SGE30" s="83"/>
      <c r="SGF30" s="83"/>
      <c r="SGG30" s="83"/>
      <c r="SGH30" s="83"/>
      <c r="SGI30" s="83"/>
      <c r="SGJ30" s="83"/>
      <c r="SGK30" s="83"/>
      <c r="SGL30" s="83"/>
      <c r="SGM30" s="83"/>
      <c r="SGN30" s="83"/>
      <c r="SGO30" s="83"/>
      <c r="SGP30" s="83"/>
      <c r="SGQ30" s="83"/>
      <c r="SGR30" s="83"/>
      <c r="SGS30" s="83"/>
      <c r="SGT30" s="83"/>
      <c r="SGU30" s="83"/>
      <c r="SGV30" s="83"/>
      <c r="SGW30" s="83"/>
      <c r="SGX30" s="83"/>
      <c r="SGY30" s="83"/>
      <c r="SGZ30" s="83"/>
      <c r="SHA30" s="83"/>
      <c r="SHB30" s="83"/>
      <c r="SHC30" s="83"/>
      <c r="SHD30" s="83"/>
      <c r="SHE30" s="83"/>
      <c r="SHF30" s="83"/>
      <c r="SHG30" s="83"/>
      <c r="SHH30" s="83"/>
      <c r="SHI30" s="83"/>
      <c r="SHJ30" s="83"/>
      <c r="SHK30" s="83"/>
      <c r="SHL30" s="83"/>
      <c r="SHM30" s="83"/>
      <c r="SHN30" s="83"/>
      <c r="SHO30" s="83"/>
      <c r="SHP30" s="83"/>
      <c r="SHQ30" s="83"/>
      <c r="SHR30" s="83"/>
      <c r="SHS30" s="83"/>
      <c r="SHT30" s="83"/>
      <c r="SHU30" s="83"/>
      <c r="SHV30" s="83"/>
      <c r="SHW30" s="83"/>
      <c r="SHX30" s="83"/>
      <c r="SHY30" s="83"/>
      <c r="SHZ30" s="83"/>
      <c r="SIA30" s="83"/>
      <c r="SIB30" s="83"/>
      <c r="SIC30" s="83"/>
      <c r="SID30" s="83"/>
      <c r="SIE30" s="83"/>
      <c r="SIF30" s="83"/>
      <c r="SIG30" s="83"/>
      <c r="SIH30" s="83"/>
      <c r="SII30" s="83"/>
      <c r="SIJ30" s="83"/>
      <c r="SIK30" s="83"/>
      <c r="SIL30" s="83"/>
      <c r="SIM30" s="83"/>
      <c r="SIN30" s="83"/>
      <c r="SIO30" s="83"/>
      <c r="SIP30" s="83"/>
      <c r="SIQ30" s="83"/>
      <c r="SIR30" s="83"/>
      <c r="SIS30" s="83"/>
      <c r="SIT30" s="83"/>
      <c r="SIU30" s="83"/>
      <c r="SIV30" s="83"/>
      <c r="SIW30" s="83"/>
      <c r="SIX30" s="83"/>
      <c r="SIY30" s="83"/>
      <c r="SIZ30" s="83"/>
      <c r="SJA30" s="83"/>
      <c r="SJB30" s="83"/>
      <c r="SJC30" s="83"/>
      <c r="SJD30" s="83"/>
      <c r="SJE30" s="83"/>
      <c r="SJF30" s="83"/>
      <c r="SJG30" s="83"/>
      <c r="SJH30" s="83"/>
      <c r="SJI30" s="83"/>
      <c r="SJJ30" s="83"/>
      <c r="SJK30" s="83"/>
      <c r="SJL30" s="83"/>
      <c r="SJM30" s="83"/>
      <c r="SJN30" s="83"/>
      <c r="SJO30" s="83"/>
      <c r="SJP30" s="83"/>
      <c r="SJQ30" s="83"/>
      <c r="SJR30" s="83"/>
      <c r="SJS30" s="83"/>
      <c r="SJT30" s="83"/>
      <c r="SJU30" s="83"/>
      <c r="SJV30" s="83"/>
      <c r="SJW30" s="83"/>
      <c r="SJX30" s="83"/>
      <c r="SJY30" s="83"/>
      <c r="SJZ30" s="83"/>
      <c r="SKA30" s="83"/>
      <c r="SKB30" s="83"/>
      <c r="SKC30" s="83"/>
      <c r="SKD30" s="83"/>
      <c r="SKE30" s="83"/>
      <c r="SKF30" s="83"/>
      <c r="SKG30" s="83"/>
      <c r="SKH30" s="83"/>
      <c r="SKI30" s="83"/>
      <c r="SKJ30" s="83"/>
      <c r="SKK30" s="83"/>
      <c r="SKL30" s="83"/>
      <c r="SKM30" s="83"/>
      <c r="SKN30" s="83"/>
      <c r="SKO30" s="83"/>
      <c r="SKP30" s="83"/>
      <c r="SKQ30" s="83"/>
      <c r="SKR30" s="83"/>
      <c r="SKS30" s="83"/>
      <c r="SKT30" s="83"/>
      <c r="SKU30" s="83"/>
      <c r="SKV30" s="83"/>
      <c r="SKW30" s="83"/>
      <c r="SKX30" s="83"/>
      <c r="SKY30" s="83"/>
      <c r="SKZ30" s="83"/>
      <c r="SLA30" s="83"/>
      <c r="SLB30" s="83"/>
      <c r="SLC30" s="83"/>
      <c r="SLD30" s="83"/>
      <c r="SLE30" s="83"/>
      <c r="SLF30" s="83"/>
      <c r="SLG30" s="83"/>
      <c r="SLH30" s="83"/>
      <c r="SLI30" s="83"/>
      <c r="SLJ30" s="83"/>
      <c r="SLK30" s="83"/>
      <c r="SLL30" s="83"/>
      <c r="SLM30" s="83"/>
      <c r="SLN30" s="83"/>
      <c r="SLO30" s="83"/>
      <c r="SLP30" s="83"/>
      <c r="SLQ30" s="83"/>
      <c r="SLR30" s="83"/>
      <c r="SLS30" s="83"/>
      <c r="SLT30" s="83"/>
      <c r="SLU30" s="83"/>
      <c r="SLV30" s="83"/>
      <c r="SLW30" s="83"/>
      <c r="SLX30" s="83"/>
      <c r="SLY30" s="83"/>
      <c r="SLZ30" s="83"/>
      <c r="SMA30" s="83"/>
      <c r="SMB30" s="83"/>
      <c r="SMC30" s="83"/>
      <c r="SMD30" s="83"/>
      <c r="SME30" s="83"/>
      <c r="SMF30" s="83"/>
      <c r="SMG30" s="83"/>
      <c r="SMH30" s="83"/>
      <c r="SMI30" s="83"/>
      <c r="SMJ30" s="83"/>
      <c r="SMK30" s="83"/>
      <c r="SML30" s="83"/>
      <c r="SMM30" s="83"/>
      <c r="SMN30" s="83"/>
      <c r="SMO30" s="83"/>
      <c r="SMP30" s="83"/>
      <c r="SMQ30" s="83"/>
      <c r="SMR30" s="83"/>
      <c r="SMS30" s="83"/>
      <c r="SMT30" s="83"/>
      <c r="SMU30" s="83"/>
      <c r="SMV30" s="83"/>
      <c r="SMW30" s="83"/>
      <c r="SMX30" s="83"/>
      <c r="SMY30" s="83"/>
      <c r="SMZ30" s="83"/>
      <c r="SNA30" s="83"/>
      <c r="SNB30" s="83"/>
      <c r="SNC30" s="83"/>
      <c r="SND30" s="83"/>
      <c r="SNE30" s="83"/>
      <c r="SNF30" s="83"/>
      <c r="SNG30" s="83"/>
      <c r="SNH30" s="83"/>
      <c r="SNI30" s="83"/>
      <c r="SNJ30" s="83"/>
      <c r="SNK30" s="83"/>
      <c r="SNL30" s="83"/>
      <c r="SNM30" s="83"/>
      <c r="SNN30" s="83"/>
      <c r="SNO30" s="83"/>
      <c r="SNP30" s="83"/>
      <c r="SNQ30" s="83"/>
      <c r="SNR30" s="83"/>
      <c r="SNS30" s="83"/>
      <c r="SNT30" s="83"/>
      <c r="SNU30" s="83"/>
      <c r="SNV30" s="83"/>
      <c r="SNW30" s="83"/>
      <c r="SNX30" s="83"/>
      <c r="SNY30" s="83"/>
      <c r="SNZ30" s="83"/>
      <c r="SOA30" s="83"/>
      <c r="SOB30" s="83"/>
      <c r="SOC30" s="83"/>
      <c r="SOD30" s="83"/>
      <c r="SOE30" s="83"/>
      <c r="SOF30" s="83"/>
      <c r="SOG30" s="83"/>
      <c r="SOH30" s="83"/>
      <c r="SOI30" s="83"/>
      <c r="SOJ30" s="83"/>
      <c r="SOK30" s="83"/>
      <c r="SOL30" s="83"/>
      <c r="SOM30" s="83"/>
      <c r="SON30" s="83"/>
      <c r="SOO30" s="83"/>
      <c r="SOP30" s="83"/>
      <c r="SOQ30" s="83"/>
      <c r="SOR30" s="83"/>
      <c r="SOS30" s="83"/>
      <c r="SOT30" s="83"/>
      <c r="SOU30" s="83"/>
      <c r="SOV30" s="83"/>
      <c r="SOW30" s="83"/>
      <c r="SOX30" s="83"/>
      <c r="SOY30" s="83"/>
      <c r="SOZ30" s="83"/>
      <c r="SPA30" s="83"/>
      <c r="SPB30" s="83"/>
      <c r="SPC30" s="83"/>
      <c r="SPD30" s="83"/>
      <c r="SPE30" s="83"/>
      <c r="SPF30" s="83"/>
      <c r="SPG30" s="83"/>
      <c r="SPH30" s="83"/>
      <c r="SPI30" s="83"/>
      <c r="SPJ30" s="83"/>
      <c r="SPK30" s="83"/>
      <c r="SPL30" s="83"/>
      <c r="SPM30" s="83"/>
      <c r="SPN30" s="83"/>
      <c r="SPO30" s="83"/>
      <c r="SPP30" s="83"/>
      <c r="SPQ30" s="83"/>
      <c r="SPR30" s="83"/>
      <c r="SPS30" s="83"/>
      <c r="SPT30" s="83"/>
      <c r="SPU30" s="83"/>
      <c r="SPV30" s="83"/>
      <c r="SPW30" s="83"/>
      <c r="SPX30" s="83"/>
      <c r="SPY30" s="83"/>
      <c r="SPZ30" s="83"/>
      <c r="SQA30" s="83"/>
      <c r="SQB30" s="83"/>
      <c r="SQC30" s="83"/>
      <c r="SQD30" s="83"/>
      <c r="SQE30" s="83"/>
      <c r="SQF30" s="83"/>
      <c r="SQG30" s="83"/>
      <c r="SQH30" s="83"/>
      <c r="SQI30" s="83"/>
      <c r="SQJ30" s="83"/>
      <c r="SQK30" s="83"/>
      <c r="SQL30" s="83"/>
      <c r="SQM30" s="83"/>
      <c r="SQN30" s="83"/>
      <c r="SQO30" s="83"/>
      <c r="SQP30" s="83"/>
      <c r="SQQ30" s="83"/>
      <c r="SQR30" s="83"/>
      <c r="SQS30" s="83"/>
      <c r="SQT30" s="83"/>
      <c r="SQU30" s="83"/>
      <c r="SQV30" s="83"/>
      <c r="SQW30" s="83"/>
      <c r="SQX30" s="83"/>
      <c r="SQY30" s="83"/>
      <c r="SQZ30" s="83"/>
      <c r="SRA30" s="83"/>
      <c r="SRB30" s="83"/>
      <c r="SRC30" s="83"/>
      <c r="SRD30" s="83"/>
      <c r="SRE30" s="83"/>
      <c r="SRF30" s="83"/>
      <c r="SRG30" s="83"/>
      <c r="SRH30" s="83"/>
      <c r="SRI30" s="83"/>
      <c r="SRJ30" s="83"/>
      <c r="SRK30" s="83"/>
      <c r="SRL30" s="83"/>
      <c r="SRM30" s="83"/>
      <c r="SRN30" s="83"/>
      <c r="SRO30" s="83"/>
      <c r="SRP30" s="83"/>
      <c r="SRQ30" s="83"/>
      <c r="SRR30" s="83"/>
      <c r="SRS30" s="83"/>
      <c r="SRT30" s="83"/>
      <c r="SRU30" s="83"/>
      <c r="SRV30" s="83"/>
      <c r="SRW30" s="83"/>
      <c r="SRX30" s="83"/>
      <c r="SRY30" s="83"/>
      <c r="SRZ30" s="83"/>
      <c r="SSA30" s="83"/>
      <c r="SSB30" s="83"/>
      <c r="SSC30" s="83"/>
      <c r="SSD30" s="83"/>
      <c r="SSE30" s="83"/>
      <c r="SSF30" s="83"/>
      <c r="SSG30" s="83"/>
      <c r="SSH30" s="83"/>
      <c r="SSI30" s="83"/>
      <c r="SSJ30" s="83"/>
      <c r="SSK30" s="83"/>
      <c r="SSL30" s="83"/>
      <c r="SSM30" s="83"/>
      <c r="SSN30" s="83"/>
      <c r="SSO30" s="83"/>
      <c r="SSP30" s="83"/>
      <c r="SSQ30" s="83"/>
      <c r="SSR30" s="83"/>
      <c r="SSS30" s="83"/>
      <c r="SST30" s="83"/>
      <c r="SSU30" s="83"/>
      <c r="SSV30" s="83"/>
      <c r="SSW30" s="83"/>
      <c r="SSX30" s="83"/>
      <c r="SSY30" s="83"/>
      <c r="SSZ30" s="83"/>
      <c r="STA30" s="83"/>
      <c r="STB30" s="83"/>
      <c r="STC30" s="83"/>
      <c r="STD30" s="83"/>
      <c r="STE30" s="83"/>
      <c r="STF30" s="83"/>
      <c r="STG30" s="83"/>
      <c r="STH30" s="83"/>
      <c r="STI30" s="83"/>
      <c r="STJ30" s="83"/>
      <c r="STK30" s="83"/>
      <c r="STL30" s="83"/>
      <c r="STM30" s="83"/>
      <c r="STN30" s="83"/>
      <c r="STO30" s="83"/>
      <c r="STP30" s="83"/>
      <c r="STQ30" s="83"/>
      <c r="STR30" s="83"/>
      <c r="STS30" s="83"/>
      <c r="STT30" s="83"/>
      <c r="STU30" s="83"/>
      <c r="STV30" s="83"/>
      <c r="STW30" s="83"/>
      <c r="STX30" s="83"/>
      <c r="STY30" s="83"/>
      <c r="STZ30" s="83"/>
      <c r="SUA30" s="83"/>
      <c r="SUB30" s="83"/>
      <c r="SUC30" s="83"/>
      <c r="SUD30" s="83"/>
      <c r="SUE30" s="83"/>
      <c r="SUF30" s="83"/>
      <c r="SUG30" s="83"/>
      <c r="SUH30" s="83"/>
      <c r="SUI30" s="83"/>
      <c r="SUJ30" s="83"/>
      <c r="SUK30" s="83"/>
      <c r="SUL30" s="83"/>
      <c r="SUM30" s="83"/>
      <c r="SUN30" s="83"/>
      <c r="SUO30" s="83"/>
      <c r="SUP30" s="83"/>
      <c r="SUQ30" s="83"/>
      <c r="SUR30" s="83"/>
      <c r="SUS30" s="83"/>
      <c r="SUT30" s="83"/>
      <c r="SUU30" s="83"/>
      <c r="SUV30" s="83"/>
      <c r="SUW30" s="83"/>
      <c r="SUX30" s="83"/>
      <c r="SUY30" s="83"/>
      <c r="SUZ30" s="83"/>
      <c r="SVA30" s="83"/>
      <c r="SVB30" s="83"/>
      <c r="SVC30" s="83"/>
      <c r="SVD30" s="83"/>
      <c r="SVE30" s="83"/>
      <c r="SVF30" s="83"/>
      <c r="SVG30" s="83"/>
      <c r="SVH30" s="83"/>
      <c r="SVI30" s="83"/>
      <c r="SVJ30" s="83"/>
      <c r="SVK30" s="83"/>
      <c r="SVL30" s="83"/>
      <c r="SVM30" s="83"/>
      <c r="SVN30" s="83"/>
      <c r="SVO30" s="83"/>
      <c r="SVP30" s="83"/>
      <c r="SVQ30" s="83"/>
      <c r="SVR30" s="83"/>
      <c r="SVS30" s="83"/>
      <c r="SVT30" s="83"/>
      <c r="SVU30" s="83"/>
      <c r="SVV30" s="83"/>
      <c r="SVW30" s="83"/>
      <c r="SVX30" s="83"/>
      <c r="SVY30" s="83"/>
      <c r="SVZ30" s="83"/>
      <c r="SWA30" s="83"/>
      <c r="SWB30" s="83"/>
      <c r="SWC30" s="83"/>
      <c r="SWD30" s="83"/>
      <c r="SWE30" s="83"/>
      <c r="SWF30" s="83"/>
      <c r="SWG30" s="83"/>
      <c r="SWH30" s="83"/>
      <c r="SWI30" s="83"/>
      <c r="SWJ30" s="83"/>
      <c r="SWK30" s="83"/>
      <c r="SWL30" s="83"/>
      <c r="SWM30" s="83"/>
      <c r="SWN30" s="83"/>
      <c r="SWO30" s="83"/>
      <c r="SWP30" s="83"/>
      <c r="SWQ30" s="83"/>
      <c r="SWR30" s="83"/>
      <c r="SWS30" s="83"/>
      <c r="SWT30" s="83"/>
      <c r="SWU30" s="83"/>
      <c r="SWV30" s="83"/>
      <c r="SWW30" s="83"/>
      <c r="SWX30" s="83"/>
      <c r="SWY30" s="83"/>
      <c r="SWZ30" s="83"/>
      <c r="SXA30" s="83"/>
      <c r="SXB30" s="83"/>
      <c r="SXC30" s="83"/>
      <c r="SXD30" s="83"/>
      <c r="SXE30" s="83"/>
      <c r="SXF30" s="83"/>
      <c r="SXG30" s="83"/>
      <c r="SXH30" s="83"/>
      <c r="SXI30" s="83"/>
      <c r="SXJ30" s="83"/>
      <c r="SXK30" s="83"/>
      <c r="SXL30" s="83"/>
      <c r="SXM30" s="83"/>
      <c r="SXN30" s="83"/>
      <c r="SXO30" s="83"/>
      <c r="SXP30" s="83"/>
      <c r="SXQ30" s="83"/>
      <c r="SXR30" s="83"/>
      <c r="SXS30" s="83"/>
      <c r="SXT30" s="83"/>
      <c r="SXU30" s="83"/>
      <c r="SXV30" s="83"/>
      <c r="SXW30" s="83"/>
      <c r="SXX30" s="83"/>
      <c r="SXY30" s="83"/>
      <c r="SXZ30" s="83"/>
      <c r="SYA30" s="83"/>
      <c r="SYB30" s="83"/>
      <c r="SYC30" s="83"/>
      <c r="SYD30" s="83"/>
      <c r="SYE30" s="83"/>
      <c r="SYF30" s="83"/>
      <c r="SYG30" s="83"/>
      <c r="SYH30" s="83"/>
      <c r="SYI30" s="83"/>
      <c r="SYJ30" s="83"/>
      <c r="SYK30" s="83"/>
      <c r="SYL30" s="83"/>
      <c r="SYM30" s="83"/>
      <c r="SYN30" s="83"/>
      <c r="SYO30" s="83"/>
      <c r="SYP30" s="83"/>
      <c r="SYQ30" s="83"/>
      <c r="SYR30" s="83"/>
      <c r="SYS30" s="83"/>
      <c r="SYT30" s="83"/>
      <c r="SYU30" s="83"/>
      <c r="SYV30" s="83"/>
      <c r="SYW30" s="83"/>
      <c r="SYX30" s="83"/>
      <c r="SYY30" s="83"/>
      <c r="SYZ30" s="83"/>
      <c r="SZA30" s="83"/>
      <c r="SZB30" s="83"/>
      <c r="SZC30" s="83"/>
      <c r="SZD30" s="83"/>
      <c r="SZE30" s="83"/>
      <c r="SZF30" s="83"/>
      <c r="SZG30" s="83"/>
      <c r="SZH30" s="83"/>
      <c r="SZI30" s="83"/>
      <c r="SZJ30" s="83"/>
      <c r="SZK30" s="83"/>
      <c r="SZL30" s="83"/>
      <c r="SZM30" s="83"/>
      <c r="SZN30" s="83"/>
      <c r="SZO30" s="83"/>
      <c r="SZP30" s="83"/>
      <c r="SZQ30" s="83"/>
      <c r="SZR30" s="83"/>
      <c r="SZS30" s="83"/>
      <c r="SZT30" s="83"/>
      <c r="SZU30" s="83"/>
      <c r="SZV30" s="83"/>
      <c r="SZW30" s="83"/>
      <c r="SZX30" s="83"/>
      <c r="SZY30" s="83"/>
      <c r="SZZ30" s="83"/>
      <c r="TAA30" s="83"/>
      <c r="TAB30" s="83"/>
      <c r="TAC30" s="83"/>
      <c r="TAD30" s="83"/>
      <c r="TAE30" s="83"/>
      <c r="TAF30" s="83"/>
      <c r="TAG30" s="83"/>
      <c r="TAH30" s="83"/>
      <c r="TAI30" s="83"/>
      <c r="TAJ30" s="83"/>
      <c r="TAK30" s="83"/>
      <c r="TAL30" s="83"/>
      <c r="TAM30" s="83"/>
      <c r="TAN30" s="83"/>
      <c r="TAO30" s="83"/>
      <c r="TAP30" s="83"/>
      <c r="TAQ30" s="83"/>
      <c r="TAR30" s="83"/>
      <c r="TAS30" s="83"/>
      <c r="TAT30" s="83"/>
      <c r="TAU30" s="83"/>
      <c r="TAV30" s="83"/>
      <c r="TAW30" s="83"/>
      <c r="TAX30" s="83"/>
      <c r="TAY30" s="83"/>
      <c r="TAZ30" s="83"/>
      <c r="TBA30" s="83"/>
      <c r="TBB30" s="83"/>
      <c r="TBC30" s="83"/>
      <c r="TBD30" s="83"/>
      <c r="TBE30" s="83"/>
      <c r="TBF30" s="83"/>
      <c r="TBG30" s="83"/>
      <c r="TBH30" s="83"/>
      <c r="TBI30" s="83"/>
      <c r="TBJ30" s="83"/>
      <c r="TBK30" s="83"/>
      <c r="TBL30" s="83"/>
      <c r="TBM30" s="83"/>
      <c r="TBN30" s="83"/>
      <c r="TBO30" s="83"/>
      <c r="TBP30" s="83"/>
      <c r="TBQ30" s="83"/>
      <c r="TBR30" s="83"/>
      <c r="TBS30" s="83"/>
      <c r="TBT30" s="83"/>
      <c r="TBU30" s="83"/>
      <c r="TBV30" s="83"/>
      <c r="TBW30" s="83"/>
      <c r="TBX30" s="83"/>
      <c r="TBY30" s="83"/>
      <c r="TBZ30" s="83"/>
      <c r="TCA30" s="83"/>
      <c r="TCB30" s="83"/>
      <c r="TCC30" s="83"/>
      <c r="TCD30" s="83"/>
      <c r="TCE30" s="83"/>
      <c r="TCF30" s="83"/>
      <c r="TCG30" s="83"/>
      <c r="TCH30" s="83"/>
      <c r="TCI30" s="83"/>
      <c r="TCJ30" s="83"/>
      <c r="TCK30" s="83"/>
      <c r="TCL30" s="83"/>
      <c r="TCM30" s="83"/>
      <c r="TCN30" s="83"/>
      <c r="TCO30" s="83"/>
      <c r="TCP30" s="83"/>
      <c r="TCQ30" s="83"/>
      <c r="TCR30" s="83"/>
      <c r="TCS30" s="83"/>
      <c r="TCT30" s="83"/>
      <c r="TCU30" s="83"/>
      <c r="TCV30" s="83"/>
      <c r="TCW30" s="83"/>
      <c r="TCX30" s="83"/>
      <c r="TCY30" s="83"/>
      <c r="TCZ30" s="83"/>
      <c r="TDA30" s="83"/>
      <c r="TDB30" s="83"/>
      <c r="TDC30" s="83"/>
      <c r="TDD30" s="83"/>
      <c r="TDE30" s="83"/>
      <c r="TDF30" s="83"/>
      <c r="TDG30" s="83"/>
      <c r="TDH30" s="83"/>
      <c r="TDI30" s="83"/>
      <c r="TDJ30" s="83"/>
      <c r="TDK30" s="83"/>
      <c r="TDL30" s="83"/>
      <c r="TDM30" s="83"/>
      <c r="TDN30" s="83"/>
      <c r="TDO30" s="83"/>
      <c r="TDP30" s="83"/>
      <c r="TDQ30" s="83"/>
      <c r="TDR30" s="83"/>
      <c r="TDS30" s="83"/>
      <c r="TDT30" s="83"/>
      <c r="TDU30" s="83"/>
      <c r="TDV30" s="83"/>
      <c r="TDW30" s="83"/>
      <c r="TDX30" s="83"/>
      <c r="TDY30" s="83"/>
      <c r="TDZ30" s="83"/>
      <c r="TEA30" s="83"/>
      <c r="TEB30" s="83"/>
      <c r="TEC30" s="83"/>
      <c r="TED30" s="83"/>
      <c r="TEE30" s="83"/>
      <c r="TEF30" s="83"/>
      <c r="TEG30" s="83"/>
      <c r="TEH30" s="83"/>
      <c r="TEI30" s="83"/>
      <c r="TEJ30" s="83"/>
      <c r="TEK30" s="83"/>
      <c r="TEL30" s="83"/>
      <c r="TEM30" s="83"/>
      <c r="TEN30" s="83"/>
      <c r="TEO30" s="83"/>
      <c r="TEP30" s="83"/>
      <c r="TEQ30" s="83"/>
      <c r="TER30" s="83"/>
      <c r="TES30" s="83"/>
      <c r="TET30" s="83"/>
      <c r="TEU30" s="83"/>
      <c r="TEV30" s="83"/>
      <c r="TEW30" s="83"/>
      <c r="TEX30" s="83"/>
      <c r="TEY30" s="83"/>
      <c r="TEZ30" s="83"/>
      <c r="TFA30" s="83"/>
      <c r="TFB30" s="83"/>
      <c r="TFC30" s="83"/>
      <c r="TFD30" s="83"/>
      <c r="TFE30" s="83"/>
      <c r="TFF30" s="83"/>
      <c r="TFG30" s="83"/>
      <c r="TFH30" s="83"/>
      <c r="TFI30" s="83"/>
      <c r="TFJ30" s="83"/>
      <c r="TFK30" s="83"/>
      <c r="TFL30" s="83"/>
      <c r="TFM30" s="83"/>
      <c r="TFN30" s="83"/>
      <c r="TFO30" s="83"/>
      <c r="TFP30" s="83"/>
      <c r="TFQ30" s="83"/>
      <c r="TFR30" s="83"/>
      <c r="TFS30" s="83"/>
      <c r="TFT30" s="83"/>
      <c r="TFU30" s="83"/>
      <c r="TFV30" s="83"/>
      <c r="TFW30" s="83"/>
      <c r="TFX30" s="83"/>
      <c r="TFY30" s="83"/>
      <c r="TFZ30" s="83"/>
      <c r="TGA30" s="83"/>
      <c r="TGB30" s="83"/>
      <c r="TGC30" s="83"/>
      <c r="TGD30" s="83"/>
      <c r="TGE30" s="83"/>
      <c r="TGF30" s="83"/>
      <c r="TGG30" s="83"/>
      <c r="TGH30" s="83"/>
      <c r="TGI30" s="83"/>
      <c r="TGJ30" s="83"/>
      <c r="TGK30" s="83"/>
      <c r="TGL30" s="83"/>
      <c r="TGM30" s="83"/>
      <c r="TGN30" s="83"/>
      <c r="TGO30" s="83"/>
      <c r="TGP30" s="83"/>
      <c r="TGQ30" s="83"/>
      <c r="TGR30" s="83"/>
      <c r="TGS30" s="83"/>
      <c r="TGT30" s="83"/>
      <c r="TGU30" s="83"/>
      <c r="TGV30" s="83"/>
      <c r="TGW30" s="83"/>
      <c r="TGX30" s="83"/>
      <c r="TGY30" s="83"/>
      <c r="TGZ30" s="83"/>
      <c r="THA30" s="83"/>
      <c r="THB30" s="83"/>
      <c r="THC30" s="83"/>
      <c r="THD30" s="83"/>
      <c r="THE30" s="83"/>
      <c r="THF30" s="83"/>
      <c r="THG30" s="83"/>
      <c r="THH30" s="83"/>
      <c r="THI30" s="83"/>
      <c r="THJ30" s="83"/>
      <c r="THK30" s="83"/>
      <c r="THL30" s="83"/>
      <c r="THM30" s="83"/>
      <c r="THN30" s="83"/>
      <c r="THO30" s="83"/>
      <c r="THP30" s="83"/>
      <c r="THQ30" s="83"/>
      <c r="THR30" s="83"/>
      <c r="THS30" s="83"/>
      <c r="THT30" s="83"/>
      <c r="THU30" s="83"/>
      <c r="THV30" s="83"/>
      <c r="THW30" s="83"/>
      <c r="THX30" s="83"/>
      <c r="THY30" s="83"/>
      <c r="THZ30" s="83"/>
      <c r="TIA30" s="83"/>
      <c r="TIB30" s="83"/>
      <c r="TIC30" s="83"/>
      <c r="TID30" s="83"/>
      <c r="TIE30" s="83"/>
      <c r="TIF30" s="83"/>
      <c r="TIG30" s="83"/>
      <c r="TIH30" s="83"/>
      <c r="TII30" s="83"/>
      <c r="TIJ30" s="83"/>
      <c r="TIK30" s="83"/>
      <c r="TIL30" s="83"/>
      <c r="TIM30" s="83"/>
      <c r="TIN30" s="83"/>
      <c r="TIO30" s="83"/>
      <c r="TIP30" s="83"/>
      <c r="TIQ30" s="83"/>
      <c r="TIR30" s="83"/>
      <c r="TIS30" s="83"/>
      <c r="TIT30" s="83"/>
      <c r="TIU30" s="83"/>
      <c r="TIV30" s="83"/>
      <c r="TIW30" s="83"/>
      <c r="TIX30" s="83"/>
      <c r="TIY30" s="83"/>
      <c r="TIZ30" s="83"/>
      <c r="TJA30" s="83"/>
      <c r="TJB30" s="83"/>
      <c r="TJC30" s="83"/>
      <c r="TJD30" s="83"/>
      <c r="TJE30" s="83"/>
      <c r="TJF30" s="83"/>
      <c r="TJG30" s="83"/>
      <c r="TJH30" s="83"/>
      <c r="TJI30" s="83"/>
      <c r="TJJ30" s="83"/>
      <c r="TJK30" s="83"/>
      <c r="TJL30" s="83"/>
      <c r="TJM30" s="83"/>
      <c r="TJN30" s="83"/>
      <c r="TJO30" s="83"/>
      <c r="TJP30" s="83"/>
      <c r="TJQ30" s="83"/>
      <c r="TJR30" s="83"/>
      <c r="TJS30" s="83"/>
      <c r="TJT30" s="83"/>
      <c r="TJU30" s="83"/>
      <c r="TJV30" s="83"/>
      <c r="TJW30" s="83"/>
      <c r="TJX30" s="83"/>
      <c r="TJY30" s="83"/>
      <c r="TJZ30" s="83"/>
      <c r="TKA30" s="83"/>
      <c r="TKB30" s="83"/>
      <c r="TKC30" s="83"/>
      <c r="TKD30" s="83"/>
      <c r="TKE30" s="83"/>
      <c r="TKF30" s="83"/>
      <c r="TKG30" s="83"/>
      <c r="TKH30" s="83"/>
      <c r="TKI30" s="83"/>
      <c r="TKJ30" s="83"/>
      <c r="TKK30" s="83"/>
      <c r="TKL30" s="83"/>
      <c r="TKM30" s="83"/>
      <c r="TKN30" s="83"/>
      <c r="TKO30" s="83"/>
      <c r="TKP30" s="83"/>
      <c r="TKQ30" s="83"/>
      <c r="TKR30" s="83"/>
      <c r="TKS30" s="83"/>
      <c r="TKT30" s="83"/>
      <c r="TKU30" s="83"/>
      <c r="TKV30" s="83"/>
      <c r="TKW30" s="83"/>
      <c r="TKX30" s="83"/>
      <c r="TKY30" s="83"/>
      <c r="TKZ30" s="83"/>
      <c r="TLA30" s="83"/>
      <c r="TLB30" s="83"/>
      <c r="TLC30" s="83"/>
      <c r="TLD30" s="83"/>
      <c r="TLE30" s="83"/>
      <c r="TLF30" s="83"/>
      <c r="TLG30" s="83"/>
      <c r="TLH30" s="83"/>
      <c r="TLI30" s="83"/>
      <c r="TLJ30" s="83"/>
      <c r="TLK30" s="83"/>
      <c r="TLL30" s="83"/>
      <c r="TLM30" s="83"/>
      <c r="TLN30" s="83"/>
      <c r="TLO30" s="83"/>
      <c r="TLP30" s="83"/>
      <c r="TLQ30" s="83"/>
      <c r="TLR30" s="83"/>
      <c r="TLS30" s="83"/>
      <c r="TLT30" s="83"/>
      <c r="TLU30" s="83"/>
      <c r="TLV30" s="83"/>
      <c r="TLW30" s="83"/>
      <c r="TLX30" s="83"/>
      <c r="TLY30" s="83"/>
      <c r="TLZ30" s="83"/>
      <c r="TMA30" s="83"/>
      <c r="TMB30" s="83"/>
      <c r="TMC30" s="83"/>
      <c r="TMD30" s="83"/>
      <c r="TME30" s="83"/>
      <c r="TMF30" s="83"/>
      <c r="TMG30" s="83"/>
      <c r="TMH30" s="83"/>
      <c r="TMI30" s="83"/>
      <c r="TMJ30" s="83"/>
      <c r="TMK30" s="83"/>
      <c r="TML30" s="83"/>
      <c r="TMM30" s="83"/>
      <c r="TMN30" s="83"/>
      <c r="TMO30" s="83"/>
      <c r="TMP30" s="83"/>
      <c r="TMQ30" s="83"/>
      <c r="TMR30" s="83"/>
      <c r="TMS30" s="83"/>
      <c r="TMT30" s="83"/>
      <c r="TMU30" s="83"/>
      <c r="TMV30" s="83"/>
      <c r="TMW30" s="83"/>
      <c r="TMX30" s="83"/>
      <c r="TMY30" s="83"/>
      <c r="TMZ30" s="83"/>
      <c r="TNA30" s="83"/>
      <c r="TNB30" s="83"/>
      <c r="TNC30" s="83"/>
      <c r="TND30" s="83"/>
      <c r="TNE30" s="83"/>
      <c r="TNF30" s="83"/>
      <c r="TNG30" s="83"/>
      <c r="TNH30" s="83"/>
      <c r="TNI30" s="83"/>
      <c r="TNJ30" s="83"/>
      <c r="TNK30" s="83"/>
      <c r="TNL30" s="83"/>
      <c r="TNM30" s="83"/>
      <c r="TNN30" s="83"/>
      <c r="TNO30" s="83"/>
      <c r="TNP30" s="83"/>
      <c r="TNQ30" s="83"/>
      <c r="TNR30" s="83"/>
      <c r="TNS30" s="83"/>
      <c r="TNT30" s="83"/>
      <c r="TNU30" s="83"/>
      <c r="TNV30" s="83"/>
      <c r="TNW30" s="83"/>
      <c r="TNX30" s="83"/>
      <c r="TNY30" s="83"/>
      <c r="TNZ30" s="83"/>
      <c r="TOA30" s="83"/>
      <c r="TOB30" s="83"/>
      <c r="TOC30" s="83"/>
      <c r="TOD30" s="83"/>
      <c r="TOE30" s="83"/>
      <c r="TOF30" s="83"/>
      <c r="TOG30" s="83"/>
      <c r="TOH30" s="83"/>
      <c r="TOI30" s="83"/>
      <c r="TOJ30" s="83"/>
      <c r="TOK30" s="83"/>
      <c r="TOL30" s="83"/>
      <c r="TOM30" s="83"/>
      <c r="TON30" s="83"/>
      <c r="TOO30" s="83"/>
      <c r="TOP30" s="83"/>
      <c r="TOQ30" s="83"/>
      <c r="TOR30" s="83"/>
      <c r="TOS30" s="83"/>
      <c r="TOT30" s="83"/>
      <c r="TOU30" s="83"/>
      <c r="TOV30" s="83"/>
      <c r="TOW30" s="83"/>
      <c r="TOX30" s="83"/>
      <c r="TOY30" s="83"/>
      <c r="TOZ30" s="83"/>
      <c r="TPA30" s="83"/>
      <c r="TPB30" s="83"/>
      <c r="TPC30" s="83"/>
      <c r="TPD30" s="83"/>
      <c r="TPE30" s="83"/>
      <c r="TPF30" s="83"/>
      <c r="TPG30" s="83"/>
      <c r="TPH30" s="83"/>
      <c r="TPI30" s="83"/>
      <c r="TPJ30" s="83"/>
      <c r="TPK30" s="83"/>
      <c r="TPL30" s="83"/>
      <c r="TPM30" s="83"/>
      <c r="TPN30" s="83"/>
      <c r="TPO30" s="83"/>
      <c r="TPP30" s="83"/>
      <c r="TPQ30" s="83"/>
      <c r="TPR30" s="83"/>
      <c r="TPS30" s="83"/>
      <c r="TPT30" s="83"/>
      <c r="TPU30" s="83"/>
      <c r="TPV30" s="83"/>
      <c r="TPW30" s="83"/>
      <c r="TPX30" s="83"/>
      <c r="TPY30" s="83"/>
      <c r="TPZ30" s="83"/>
      <c r="TQA30" s="83"/>
      <c r="TQB30" s="83"/>
      <c r="TQC30" s="83"/>
      <c r="TQD30" s="83"/>
      <c r="TQE30" s="83"/>
      <c r="TQF30" s="83"/>
      <c r="TQG30" s="83"/>
      <c r="TQH30" s="83"/>
      <c r="TQI30" s="83"/>
      <c r="TQJ30" s="83"/>
      <c r="TQK30" s="83"/>
      <c r="TQL30" s="83"/>
      <c r="TQM30" s="83"/>
      <c r="TQN30" s="83"/>
      <c r="TQO30" s="83"/>
      <c r="TQP30" s="83"/>
      <c r="TQQ30" s="83"/>
      <c r="TQR30" s="83"/>
      <c r="TQS30" s="83"/>
      <c r="TQT30" s="83"/>
      <c r="TQU30" s="83"/>
      <c r="TQV30" s="83"/>
      <c r="TQW30" s="83"/>
      <c r="TQX30" s="83"/>
      <c r="TQY30" s="83"/>
      <c r="TQZ30" s="83"/>
      <c r="TRA30" s="83"/>
      <c r="TRB30" s="83"/>
      <c r="TRC30" s="83"/>
      <c r="TRD30" s="83"/>
      <c r="TRE30" s="83"/>
      <c r="TRF30" s="83"/>
      <c r="TRG30" s="83"/>
      <c r="TRH30" s="83"/>
      <c r="TRI30" s="83"/>
      <c r="TRJ30" s="83"/>
      <c r="TRK30" s="83"/>
      <c r="TRL30" s="83"/>
      <c r="TRM30" s="83"/>
      <c r="TRN30" s="83"/>
      <c r="TRO30" s="83"/>
      <c r="TRP30" s="83"/>
      <c r="TRQ30" s="83"/>
      <c r="TRR30" s="83"/>
      <c r="TRS30" s="83"/>
      <c r="TRT30" s="83"/>
      <c r="TRU30" s="83"/>
      <c r="TRV30" s="83"/>
      <c r="TRW30" s="83"/>
      <c r="TRX30" s="83"/>
      <c r="TRY30" s="83"/>
      <c r="TRZ30" s="83"/>
      <c r="TSA30" s="83"/>
      <c r="TSB30" s="83"/>
      <c r="TSC30" s="83"/>
      <c r="TSD30" s="83"/>
      <c r="TSE30" s="83"/>
      <c r="TSF30" s="83"/>
      <c r="TSG30" s="83"/>
      <c r="TSH30" s="83"/>
      <c r="TSI30" s="83"/>
      <c r="TSJ30" s="83"/>
      <c r="TSK30" s="83"/>
      <c r="TSL30" s="83"/>
      <c r="TSM30" s="83"/>
      <c r="TSN30" s="83"/>
      <c r="TSO30" s="83"/>
      <c r="TSP30" s="83"/>
      <c r="TSQ30" s="83"/>
      <c r="TSR30" s="83"/>
      <c r="TSS30" s="83"/>
      <c r="TST30" s="83"/>
      <c r="TSU30" s="83"/>
      <c r="TSV30" s="83"/>
      <c r="TSW30" s="83"/>
      <c r="TSX30" s="83"/>
      <c r="TSY30" s="83"/>
      <c r="TSZ30" s="83"/>
      <c r="TTA30" s="83"/>
      <c r="TTB30" s="83"/>
      <c r="TTC30" s="83"/>
      <c r="TTD30" s="83"/>
      <c r="TTE30" s="83"/>
      <c r="TTF30" s="83"/>
      <c r="TTG30" s="83"/>
      <c r="TTH30" s="83"/>
      <c r="TTI30" s="83"/>
      <c r="TTJ30" s="83"/>
      <c r="TTK30" s="83"/>
      <c r="TTL30" s="83"/>
      <c r="TTM30" s="83"/>
      <c r="TTN30" s="83"/>
      <c r="TTO30" s="83"/>
      <c r="TTP30" s="83"/>
      <c r="TTQ30" s="83"/>
      <c r="TTR30" s="83"/>
      <c r="TTS30" s="83"/>
      <c r="TTT30" s="83"/>
      <c r="TTU30" s="83"/>
      <c r="TTV30" s="83"/>
      <c r="TTW30" s="83"/>
      <c r="TTX30" s="83"/>
      <c r="TTY30" s="83"/>
      <c r="TTZ30" s="83"/>
      <c r="TUA30" s="83"/>
      <c r="TUB30" s="83"/>
      <c r="TUC30" s="83"/>
      <c r="TUD30" s="83"/>
      <c r="TUE30" s="83"/>
      <c r="TUF30" s="83"/>
      <c r="TUG30" s="83"/>
      <c r="TUH30" s="83"/>
      <c r="TUI30" s="83"/>
      <c r="TUJ30" s="83"/>
      <c r="TUK30" s="83"/>
      <c r="TUL30" s="83"/>
      <c r="TUM30" s="83"/>
      <c r="TUN30" s="83"/>
      <c r="TUO30" s="83"/>
      <c r="TUP30" s="83"/>
      <c r="TUQ30" s="83"/>
      <c r="TUR30" s="83"/>
      <c r="TUS30" s="83"/>
      <c r="TUT30" s="83"/>
      <c r="TUU30" s="83"/>
      <c r="TUV30" s="83"/>
      <c r="TUW30" s="83"/>
      <c r="TUX30" s="83"/>
      <c r="TUY30" s="83"/>
      <c r="TUZ30" s="83"/>
      <c r="TVA30" s="83"/>
      <c r="TVB30" s="83"/>
      <c r="TVC30" s="83"/>
      <c r="TVD30" s="83"/>
      <c r="TVE30" s="83"/>
      <c r="TVF30" s="83"/>
      <c r="TVG30" s="83"/>
      <c r="TVH30" s="83"/>
      <c r="TVI30" s="83"/>
      <c r="TVJ30" s="83"/>
      <c r="TVK30" s="83"/>
      <c r="TVL30" s="83"/>
      <c r="TVM30" s="83"/>
      <c r="TVN30" s="83"/>
      <c r="TVO30" s="83"/>
      <c r="TVP30" s="83"/>
      <c r="TVQ30" s="83"/>
      <c r="TVR30" s="83"/>
      <c r="TVS30" s="83"/>
      <c r="TVT30" s="83"/>
      <c r="TVU30" s="83"/>
      <c r="TVV30" s="83"/>
      <c r="TVW30" s="83"/>
      <c r="TVX30" s="83"/>
      <c r="TVY30" s="83"/>
      <c r="TVZ30" s="83"/>
      <c r="TWA30" s="83"/>
      <c r="TWB30" s="83"/>
      <c r="TWC30" s="83"/>
      <c r="TWD30" s="83"/>
      <c r="TWE30" s="83"/>
      <c r="TWF30" s="83"/>
      <c r="TWG30" s="83"/>
      <c r="TWH30" s="83"/>
      <c r="TWI30" s="83"/>
      <c r="TWJ30" s="83"/>
      <c r="TWK30" s="83"/>
      <c r="TWL30" s="83"/>
      <c r="TWM30" s="83"/>
      <c r="TWN30" s="83"/>
      <c r="TWO30" s="83"/>
      <c r="TWP30" s="83"/>
      <c r="TWQ30" s="83"/>
      <c r="TWR30" s="83"/>
      <c r="TWS30" s="83"/>
      <c r="TWT30" s="83"/>
      <c r="TWU30" s="83"/>
      <c r="TWV30" s="83"/>
      <c r="TWW30" s="83"/>
      <c r="TWX30" s="83"/>
      <c r="TWY30" s="83"/>
      <c r="TWZ30" s="83"/>
      <c r="TXA30" s="83"/>
      <c r="TXB30" s="83"/>
      <c r="TXC30" s="83"/>
      <c r="TXD30" s="83"/>
      <c r="TXE30" s="83"/>
      <c r="TXF30" s="83"/>
      <c r="TXG30" s="83"/>
      <c r="TXH30" s="83"/>
      <c r="TXI30" s="83"/>
      <c r="TXJ30" s="83"/>
      <c r="TXK30" s="83"/>
      <c r="TXL30" s="83"/>
      <c r="TXM30" s="83"/>
      <c r="TXN30" s="83"/>
      <c r="TXO30" s="83"/>
      <c r="TXP30" s="83"/>
      <c r="TXQ30" s="83"/>
      <c r="TXR30" s="83"/>
      <c r="TXS30" s="83"/>
      <c r="TXT30" s="83"/>
      <c r="TXU30" s="83"/>
      <c r="TXV30" s="83"/>
      <c r="TXW30" s="83"/>
      <c r="TXX30" s="83"/>
      <c r="TXY30" s="83"/>
      <c r="TXZ30" s="83"/>
      <c r="TYA30" s="83"/>
      <c r="TYB30" s="83"/>
      <c r="TYC30" s="83"/>
      <c r="TYD30" s="83"/>
      <c r="TYE30" s="83"/>
      <c r="TYF30" s="83"/>
      <c r="TYG30" s="83"/>
      <c r="TYH30" s="83"/>
      <c r="TYI30" s="83"/>
      <c r="TYJ30" s="83"/>
      <c r="TYK30" s="83"/>
      <c r="TYL30" s="83"/>
      <c r="TYM30" s="83"/>
      <c r="TYN30" s="83"/>
      <c r="TYO30" s="83"/>
      <c r="TYP30" s="83"/>
      <c r="TYQ30" s="83"/>
      <c r="TYR30" s="83"/>
      <c r="TYS30" s="83"/>
      <c r="TYT30" s="83"/>
      <c r="TYU30" s="83"/>
      <c r="TYV30" s="83"/>
      <c r="TYW30" s="83"/>
      <c r="TYX30" s="83"/>
      <c r="TYY30" s="83"/>
      <c r="TYZ30" s="83"/>
      <c r="TZA30" s="83"/>
      <c r="TZB30" s="83"/>
      <c r="TZC30" s="83"/>
      <c r="TZD30" s="83"/>
      <c r="TZE30" s="83"/>
      <c r="TZF30" s="83"/>
      <c r="TZG30" s="83"/>
      <c r="TZH30" s="83"/>
      <c r="TZI30" s="83"/>
      <c r="TZJ30" s="83"/>
      <c r="TZK30" s="83"/>
      <c r="TZL30" s="83"/>
      <c r="TZM30" s="83"/>
      <c r="TZN30" s="83"/>
      <c r="TZO30" s="83"/>
      <c r="TZP30" s="83"/>
      <c r="TZQ30" s="83"/>
      <c r="TZR30" s="83"/>
      <c r="TZS30" s="83"/>
      <c r="TZT30" s="83"/>
      <c r="TZU30" s="83"/>
      <c r="TZV30" s="83"/>
      <c r="TZW30" s="83"/>
      <c r="TZX30" s="83"/>
      <c r="TZY30" s="83"/>
      <c r="TZZ30" s="83"/>
      <c r="UAA30" s="83"/>
      <c r="UAB30" s="83"/>
      <c r="UAC30" s="83"/>
      <c r="UAD30" s="83"/>
      <c r="UAE30" s="83"/>
      <c r="UAF30" s="83"/>
      <c r="UAG30" s="83"/>
      <c r="UAH30" s="83"/>
      <c r="UAI30" s="83"/>
      <c r="UAJ30" s="83"/>
      <c r="UAK30" s="83"/>
      <c r="UAL30" s="83"/>
      <c r="UAM30" s="83"/>
      <c r="UAN30" s="83"/>
      <c r="UAO30" s="83"/>
      <c r="UAP30" s="83"/>
      <c r="UAQ30" s="83"/>
      <c r="UAR30" s="83"/>
      <c r="UAS30" s="83"/>
      <c r="UAT30" s="83"/>
      <c r="UAU30" s="83"/>
      <c r="UAV30" s="83"/>
      <c r="UAW30" s="83"/>
      <c r="UAX30" s="83"/>
      <c r="UAY30" s="83"/>
      <c r="UAZ30" s="83"/>
      <c r="UBA30" s="83"/>
      <c r="UBB30" s="83"/>
      <c r="UBC30" s="83"/>
      <c r="UBD30" s="83"/>
      <c r="UBE30" s="83"/>
      <c r="UBF30" s="83"/>
      <c r="UBG30" s="83"/>
      <c r="UBH30" s="83"/>
      <c r="UBI30" s="83"/>
      <c r="UBJ30" s="83"/>
      <c r="UBK30" s="83"/>
      <c r="UBL30" s="83"/>
      <c r="UBM30" s="83"/>
      <c r="UBN30" s="83"/>
      <c r="UBO30" s="83"/>
      <c r="UBP30" s="83"/>
      <c r="UBQ30" s="83"/>
      <c r="UBR30" s="83"/>
      <c r="UBS30" s="83"/>
      <c r="UBT30" s="83"/>
      <c r="UBU30" s="83"/>
      <c r="UBV30" s="83"/>
      <c r="UBW30" s="83"/>
      <c r="UBX30" s="83"/>
      <c r="UBY30" s="83"/>
      <c r="UBZ30" s="83"/>
      <c r="UCA30" s="83"/>
      <c r="UCB30" s="83"/>
      <c r="UCC30" s="83"/>
      <c r="UCD30" s="83"/>
      <c r="UCE30" s="83"/>
      <c r="UCF30" s="83"/>
      <c r="UCG30" s="83"/>
      <c r="UCH30" s="83"/>
      <c r="UCI30" s="83"/>
      <c r="UCJ30" s="83"/>
      <c r="UCK30" s="83"/>
      <c r="UCL30" s="83"/>
      <c r="UCM30" s="83"/>
      <c r="UCN30" s="83"/>
      <c r="UCO30" s="83"/>
      <c r="UCP30" s="83"/>
      <c r="UCQ30" s="83"/>
      <c r="UCR30" s="83"/>
      <c r="UCS30" s="83"/>
      <c r="UCT30" s="83"/>
      <c r="UCU30" s="83"/>
      <c r="UCV30" s="83"/>
      <c r="UCW30" s="83"/>
      <c r="UCX30" s="83"/>
      <c r="UCY30" s="83"/>
      <c r="UCZ30" s="83"/>
      <c r="UDA30" s="83"/>
      <c r="UDB30" s="83"/>
      <c r="UDC30" s="83"/>
      <c r="UDD30" s="83"/>
      <c r="UDE30" s="83"/>
      <c r="UDF30" s="83"/>
      <c r="UDG30" s="83"/>
      <c r="UDH30" s="83"/>
      <c r="UDI30" s="83"/>
      <c r="UDJ30" s="83"/>
      <c r="UDK30" s="83"/>
      <c r="UDL30" s="83"/>
      <c r="UDM30" s="83"/>
      <c r="UDN30" s="83"/>
      <c r="UDO30" s="83"/>
      <c r="UDP30" s="83"/>
      <c r="UDQ30" s="83"/>
      <c r="UDR30" s="83"/>
      <c r="UDS30" s="83"/>
      <c r="UDT30" s="83"/>
      <c r="UDU30" s="83"/>
      <c r="UDV30" s="83"/>
      <c r="UDW30" s="83"/>
      <c r="UDX30" s="83"/>
      <c r="UDY30" s="83"/>
      <c r="UDZ30" s="83"/>
      <c r="UEA30" s="83"/>
      <c r="UEB30" s="83"/>
      <c r="UEC30" s="83"/>
      <c r="UED30" s="83"/>
      <c r="UEE30" s="83"/>
      <c r="UEF30" s="83"/>
      <c r="UEG30" s="83"/>
      <c r="UEH30" s="83"/>
      <c r="UEI30" s="83"/>
      <c r="UEJ30" s="83"/>
      <c r="UEK30" s="83"/>
      <c r="UEL30" s="83"/>
      <c r="UEM30" s="83"/>
      <c r="UEN30" s="83"/>
      <c r="UEO30" s="83"/>
      <c r="UEP30" s="83"/>
      <c r="UEQ30" s="83"/>
      <c r="UER30" s="83"/>
      <c r="UES30" s="83"/>
      <c r="UET30" s="83"/>
      <c r="UEU30" s="83"/>
      <c r="UEV30" s="83"/>
      <c r="UEW30" s="83"/>
      <c r="UEX30" s="83"/>
      <c r="UEY30" s="83"/>
      <c r="UEZ30" s="83"/>
      <c r="UFA30" s="83"/>
      <c r="UFB30" s="83"/>
      <c r="UFC30" s="83"/>
      <c r="UFD30" s="83"/>
      <c r="UFE30" s="83"/>
      <c r="UFF30" s="83"/>
      <c r="UFG30" s="83"/>
      <c r="UFH30" s="83"/>
      <c r="UFI30" s="83"/>
      <c r="UFJ30" s="83"/>
      <c r="UFK30" s="83"/>
      <c r="UFL30" s="83"/>
      <c r="UFM30" s="83"/>
      <c r="UFN30" s="83"/>
      <c r="UFO30" s="83"/>
      <c r="UFP30" s="83"/>
      <c r="UFQ30" s="83"/>
      <c r="UFR30" s="83"/>
      <c r="UFS30" s="83"/>
      <c r="UFT30" s="83"/>
      <c r="UFU30" s="83"/>
      <c r="UFV30" s="83"/>
      <c r="UFW30" s="83"/>
      <c r="UFX30" s="83"/>
      <c r="UFY30" s="83"/>
      <c r="UFZ30" s="83"/>
      <c r="UGA30" s="83"/>
      <c r="UGB30" s="83"/>
      <c r="UGC30" s="83"/>
      <c r="UGD30" s="83"/>
      <c r="UGE30" s="83"/>
      <c r="UGF30" s="83"/>
      <c r="UGG30" s="83"/>
      <c r="UGH30" s="83"/>
      <c r="UGI30" s="83"/>
      <c r="UGJ30" s="83"/>
      <c r="UGK30" s="83"/>
      <c r="UGL30" s="83"/>
      <c r="UGM30" s="83"/>
      <c r="UGN30" s="83"/>
      <c r="UGO30" s="83"/>
      <c r="UGP30" s="83"/>
      <c r="UGQ30" s="83"/>
      <c r="UGR30" s="83"/>
      <c r="UGS30" s="83"/>
      <c r="UGT30" s="83"/>
      <c r="UGU30" s="83"/>
      <c r="UGV30" s="83"/>
      <c r="UGW30" s="83"/>
      <c r="UGX30" s="83"/>
      <c r="UGY30" s="83"/>
      <c r="UGZ30" s="83"/>
      <c r="UHA30" s="83"/>
      <c r="UHB30" s="83"/>
      <c r="UHC30" s="83"/>
      <c r="UHD30" s="83"/>
      <c r="UHE30" s="83"/>
      <c r="UHF30" s="83"/>
      <c r="UHG30" s="83"/>
      <c r="UHH30" s="83"/>
      <c r="UHI30" s="83"/>
      <c r="UHJ30" s="83"/>
      <c r="UHK30" s="83"/>
      <c r="UHL30" s="83"/>
      <c r="UHM30" s="83"/>
      <c r="UHN30" s="83"/>
      <c r="UHO30" s="83"/>
      <c r="UHP30" s="83"/>
      <c r="UHQ30" s="83"/>
      <c r="UHR30" s="83"/>
      <c r="UHS30" s="83"/>
      <c r="UHT30" s="83"/>
      <c r="UHU30" s="83"/>
      <c r="UHV30" s="83"/>
      <c r="UHW30" s="83"/>
      <c r="UHX30" s="83"/>
      <c r="UHY30" s="83"/>
      <c r="UHZ30" s="83"/>
      <c r="UIA30" s="83"/>
      <c r="UIB30" s="83"/>
      <c r="UIC30" s="83"/>
      <c r="UID30" s="83"/>
      <c r="UIE30" s="83"/>
      <c r="UIF30" s="83"/>
      <c r="UIG30" s="83"/>
      <c r="UIH30" s="83"/>
      <c r="UII30" s="83"/>
      <c r="UIJ30" s="83"/>
      <c r="UIK30" s="83"/>
      <c r="UIL30" s="83"/>
      <c r="UIM30" s="83"/>
      <c r="UIN30" s="83"/>
      <c r="UIO30" s="83"/>
      <c r="UIP30" s="83"/>
      <c r="UIQ30" s="83"/>
      <c r="UIR30" s="83"/>
      <c r="UIS30" s="83"/>
      <c r="UIT30" s="83"/>
      <c r="UIU30" s="83"/>
      <c r="UIV30" s="83"/>
      <c r="UIW30" s="83"/>
      <c r="UIX30" s="83"/>
      <c r="UIY30" s="83"/>
      <c r="UIZ30" s="83"/>
      <c r="UJA30" s="83"/>
      <c r="UJB30" s="83"/>
      <c r="UJC30" s="83"/>
      <c r="UJD30" s="83"/>
      <c r="UJE30" s="83"/>
      <c r="UJF30" s="83"/>
      <c r="UJG30" s="83"/>
      <c r="UJH30" s="83"/>
      <c r="UJI30" s="83"/>
      <c r="UJJ30" s="83"/>
      <c r="UJK30" s="83"/>
      <c r="UJL30" s="83"/>
      <c r="UJM30" s="83"/>
      <c r="UJN30" s="83"/>
      <c r="UJO30" s="83"/>
      <c r="UJP30" s="83"/>
      <c r="UJQ30" s="83"/>
      <c r="UJR30" s="83"/>
      <c r="UJS30" s="83"/>
      <c r="UJT30" s="83"/>
      <c r="UJU30" s="83"/>
      <c r="UJV30" s="83"/>
      <c r="UJW30" s="83"/>
      <c r="UJX30" s="83"/>
      <c r="UJY30" s="83"/>
      <c r="UJZ30" s="83"/>
      <c r="UKA30" s="83"/>
      <c r="UKB30" s="83"/>
      <c r="UKC30" s="83"/>
      <c r="UKD30" s="83"/>
      <c r="UKE30" s="83"/>
      <c r="UKF30" s="83"/>
      <c r="UKG30" s="83"/>
      <c r="UKH30" s="83"/>
      <c r="UKI30" s="83"/>
      <c r="UKJ30" s="83"/>
      <c r="UKK30" s="83"/>
      <c r="UKL30" s="83"/>
      <c r="UKM30" s="83"/>
      <c r="UKN30" s="83"/>
      <c r="UKO30" s="83"/>
      <c r="UKP30" s="83"/>
      <c r="UKQ30" s="83"/>
      <c r="UKR30" s="83"/>
      <c r="UKS30" s="83"/>
      <c r="UKT30" s="83"/>
      <c r="UKU30" s="83"/>
      <c r="UKV30" s="83"/>
      <c r="UKW30" s="83"/>
      <c r="UKX30" s="83"/>
      <c r="UKY30" s="83"/>
      <c r="UKZ30" s="83"/>
      <c r="ULA30" s="83"/>
      <c r="ULB30" s="83"/>
      <c r="ULC30" s="83"/>
      <c r="ULD30" s="83"/>
      <c r="ULE30" s="83"/>
      <c r="ULF30" s="83"/>
      <c r="ULG30" s="83"/>
      <c r="ULH30" s="83"/>
      <c r="ULI30" s="83"/>
      <c r="ULJ30" s="83"/>
      <c r="ULK30" s="83"/>
      <c r="ULL30" s="83"/>
      <c r="ULM30" s="83"/>
      <c r="ULN30" s="83"/>
      <c r="ULO30" s="83"/>
      <c r="ULP30" s="83"/>
      <c r="ULQ30" s="83"/>
      <c r="ULR30" s="83"/>
      <c r="ULS30" s="83"/>
      <c r="ULT30" s="83"/>
      <c r="ULU30" s="83"/>
      <c r="ULV30" s="83"/>
      <c r="ULW30" s="83"/>
      <c r="ULX30" s="83"/>
      <c r="ULY30" s="83"/>
      <c r="ULZ30" s="83"/>
      <c r="UMA30" s="83"/>
      <c r="UMB30" s="83"/>
      <c r="UMC30" s="83"/>
      <c r="UMD30" s="83"/>
      <c r="UME30" s="83"/>
      <c r="UMF30" s="83"/>
      <c r="UMG30" s="83"/>
      <c r="UMH30" s="83"/>
      <c r="UMI30" s="83"/>
      <c r="UMJ30" s="83"/>
      <c r="UMK30" s="83"/>
      <c r="UML30" s="83"/>
      <c r="UMM30" s="83"/>
      <c r="UMN30" s="83"/>
      <c r="UMO30" s="83"/>
      <c r="UMP30" s="83"/>
      <c r="UMQ30" s="83"/>
      <c r="UMR30" s="83"/>
      <c r="UMS30" s="83"/>
      <c r="UMT30" s="83"/>
      <c r="UMU30" s="83"/>
      <c r="UMV30" s="83"/>
      <c r="UMW30" s="83"/>
      <c r="UMX30" s="83"/>
      <c r="UMY30" s="83"/>
      <c r="UMZ30" s="83"/>
      <c r="UNA30" s="83"/>
      <c r="UNB30" s="83"/>
      <c r="UNC30" s="83"/>
      <c r="UND30" s="83"/>
      <c r="UNE30" s="83"/>
      <c r="UNF30" s="83"/>
      <c r="UNG30" s="83"/>
      <c r="UNH30" s="83"/>
      <c r="UNI30" s="83"/>
      <c r="UNJ30" s="83"/>
      <c r="UNK30" s="83"/>
      <c r="UNL30" s="83"/>
      <c r="UNM30" s="83"/>
      <c r="UNN30" s="83"/>
      <c r="UNO30" s="83"/>
      <c r="UNP30" s="83"/>
      <c r="UNQ30" s="83"/>
      <c r="UNR30" s="83"/>
      <c r="UNS30" s="83"/>
      <c r="UNT30" s="83"/>
      <c r="UNU30" s="83"/>
      <c r="UNV30" s="83"/>
      <c r="UNW30" s="83"/>
      <c r="UNX30" s="83"/>
      <c r="UNY30" s="83"/>
      <c r="UNZ30" s="83"/>
      <c r="UOA30" s="83"/>
      <c r="UOB30" s="83"/>
      <c r="UOC30" s="83"/>
      <c r="UOD30" s="83"/>
      <c r="UOE30" s="83"/>
      <c r="UOF30" s="83"/>
      <c r="UOG30" s="83"/>
      <c r="UOH30" s="83"/>
      <c r="UOI30" s="83"/>
      <c r="UOJ30" s="83"/>
      <c r="UOK30" s="83"/>
      <c r="UOL30" s="83"/>
      <c r="UOM30" s="83"/>
      <c r="UON30" s="83"/>
      <c r="UOO30" s="83"/>
      <c r="UOP30" s="83"/>
      <c r="UOQ30" s="83"/>
      <c r="UOR30" s="83"/>
      <c r="UOS30" s="83"/>
      <c r="UOT30" s="83"/>
      <c r="UOU30" s="83"/>
      <c r="UOV30" s="83"/>
      <c r="UOW30" s="83"/>
      <c r="UOX30" s="83"/>
      <c r="UOY30" s="83"/>
      <c r="UOZ30" s="83"/>
      <c r="UPA30" s="83"/>
      <c r="UPB30" s="83"/>
      <c r="UPC30" s="83"/>
      <c r="UPD30" s="83"/>
      <c r="UPE30" s="83"/>
      <c r="UPF30" s="83"/>
      <c r="UPG30" s="83"/>
      <c r="UPH30" s="83"/>
      <c r="UPI30" s="83"/>
      <c r="UPJ30" s="83"/>
      <c r="UPK30" s="83"/>
      <c r="UPL30" s="83"/>
      <c r="UPM30" s="83"/>
      <c r="UPN30" s="83"/>
      <c r="UPO30" s="83"/>
      <c r="UPP30" s="83"/>
      <c r="UPQ30" s="83"/>
      <c r="UPR30" s="83"/>
      <c r="UPS30" s="83"/>
      <c r="UPT30" s="83"/>
      <c r="UPU30" s="83"/>
      <c r="UPV30" s="83"/>
      <c r="UPW30" s="83"/>
      <c r="UPX30" s="83"/>
      <c r="UPY30" s="83"/>
      <c r="UPZ30" s="83"/>
      <c r="UQA30" s="83"/>
      <c r="UQB30" s="83"/>
      <c r="UQC30" s="83"/>
      <c r="UQD30" s="83"/>
      <c r="UQE30" s="83"/>
      <c r="UQF30" s="83"/>
      <c r="UQG30" s="83"/>
      <c r="UQH30" s="83"/>
      <c r="UQI30" s="83"/>
      <c r="UQJ30" s="83"/>
      <c r="UQK30" s="83"/>
      <c r="UQL30" s="83"/>
      <c r="UQM30" s="83"/>
      <c r="UQN30" s="83"/>
      <c r="UQO30" s="83"/>
      <c r="UQP30" s="83"/>
      <c r="UQQ30" s="83"/>
      <c r="UQR30" s="83"/>
      <c r="UQS30" s="83"/>
      <c r="UQT30" s="83"/>
      <c r="UQU30" s="83"/>
      <c r="UQV30" s="83"/>
      <c r="UQW30" s="83"/>
      <c r="UQX30" s="83"/>
      <c r="UQY30" s="83"/>
      <c r="UQZ30" s="83"/>
      <c r="URA30" s="83"/>
      <c r="URB30" s="83"/>
      <c r="URC30" s="83"/>
      <c r="URD30" s="83"/>
      <c r="URE30" s="83"/>
      <c r="URF30" s="83"/>
      <c r="URG30" s="83"/>
      <c r="URH30" s="83"/>
      <c r="URI30" s="83"/>
      <c r="URJ30" s="83"/>
      <c r="URK30" s="83"/>
      <c r="URL30" s="83"/>
      <c r="URM30" s="83"/>
      <c r="URN30" s="83"/>
      <c r="URO30" s="83"/>
      <c r="URP30" s="83"/>
      <c r="URQ30" s="83"/>
      <c r="URR30" s="83"/>
      <c r="URS30" s="83"/>
      <c r="URT30" s="83"/>
      <c r="URU30" s="83"/>
      <c r="URV30" s="83"/>
      <c r="URW30" s="83"/>
      <c r="URX30" s="83"/>
      <c r="URY30" s="83"/>
      <c r="URZ30" s="83"/>
      <c r="USA30" s="83"/>
      <c r="USB30" s="83"/>
      <c r="USC30" s="83"/>
      <c r="USD30" s="83"/>
      <c r="USE30" s="83"/>
      <c r="USF30" s="83"/>
      <c r="USG30" s="83"/>
      <c r="USH30" s="83"/>
      <c r="USI30" s="83"/>
      <c r="USJ30" s="83"/>
      <c r="USK30" s="83"/>
      <c r="USL30" s="83"/>
      <c r="USM30" s="83"/>
      <c r="USN30" s="83"/>
      <c r="USO30" s="83"/>
      <c r="USP30" s="83"/>
      <c r="USQ30" s="83"/>
      <c r="USR30" s="83"/>
      <c r="USS30" s="83"/>
      <c r="UST30" s="83"/>
      <c r="USU30" s="83"/>
      <c r="USV30" s="83"/>
      <c r="USW30" s="83"/>
      <c r="USX30" s="83"/>
      <c r="USY30" s="83"/>
      <c r="USZ30" s="83"/>
      <c r="UTA30" s="83"/>
      <c r="UTB30" s="83"/>
      <c r="UTC30" s="83"/>
      <c r="UTD30" s="83"/>
      <c r="UTE30" s="83"/>
      <c r="UTF30" s="83"/>
      <c r="UTG30" s="83"/>
      <c r="UTH30" s="83"/>
      <c r="UTI30" s="83"/>
      <c r="UTJ30" s="83"/>
      <c r="UTK30" s="83"/>
      <c r="UTL30" s="83"/>
      <c r="UTM30" s="83"/>
      <c r="UTN30" s="83"/>
      <c r="UTO30" s="83"/>
      <c r="UTP30" s="83"/>
      <c r="UTQ30" s="83"/>
      <c r="UTR30" s="83"/>
      <c r="UTS30" s="83"/>
      <c r="UTT30" s="83"/>
      <c r="UTU30" s="83"/>
      <c r="UTV30" s="83"/>
      <c r="UTW30" s="83"/>
      <c r="UTX30" s="83"/>
      <c r="UTY30" s="83"/>
      <c r="UTZ30" s="83"/>
      <c r="UUA30" s="83"/>
      <c r="UUB30" s="83"/>
      <c r="UUC30" s="83"/>
      <c r="UUD30" s="83"/>
      <c r="UUE30" s="83"/>
      <c r="UUF30" s="83"/>
      <c r="UUG30" s="83"/>
      <c r="UUH30" s="83"/>
      <c r="UUI30" s="83"/>
      <c r="UUJ30" s="83"/>
      <c r="UUK30" s="83"/>
      <c r="UUL30" s="83"/>
      <c r="UUM30" s="83"/>
      <c r="UUN30" s="83"/>
      <c r="UUO30" s="83"/>
      <c r="UUP30" s="83"/>
      <c r="UUQ30" s="83"/>
      <c r="UUR30" s="83"/>
      <c r="UUS30" s="83"/>
      <c r="UUT30" s="83"/>
      <c r="UUU30" s="83"/>
      <c r="UUV30" s="83"/>
      <c r="UUW30" s="83"/>
      <c r="UUX30" s="83"/>
      <c r="UUY30" s="83"/>
      <c r="UUZ30" s="83"/>
      <c r="UVA30" s="83"/>
      <c r="UVB30" s="83"/>
      <c r="UVC30" s="83"/>
      <c r="UVD30" s="83"/>
      <c r="UVE30" s="83"/>
      <c r="UVF30" s="83"/>
      <c r="UVG30" s="83"/>
      <c r="UVH30" s="83"/>
      <c r="UVI30" s="83"/>
      <c r="UVJ30" s="83"/>
      <c r="UVK30" s="83"/>
      <c r="UVL30" s="83"/>
      <c r="UVM30" s="83"/>
      <c r="UVN30" s="83"/>
      <c r="UVO30" s="83"/>
      <c r="UVP30" s="83"/>
      <c r="UVQ30" s="83"/>
      <c r="UVR30" s="83"/>
      <c r="UVS30" s="83"/>
      <c r="UVT30" s="83"/>
      <c r="UVU30" s="83"/>
      <c r="UVV30" s="83"/>
      <c r="UVW30" s="83"/>
      <c r="UVX30" s="83"/>
      <c r="UVY30" s="83"/>
      <c r="UVZ30" s="83"/>
      <c r="UWA30" s="83"/>
      <c r="UWB30" s="83"/>
      <c r="UWC30" s="83"/>
      <c r="UWD30" s="83"/>
      <c r="UWE30" s="83"/>
      <c r="UWF30" s="83"/>
      <c r="UWG30" s="83"/>
      <c r="UWH30" s="83"/>
      <c r="UWI30" s="83"/>
      <c r="UWJ30" s="83"/>
      <c r="UWK30" s="83"/>
      <c r="UWL30" s="83"/>
      <c r="UWM30" s="83"/>
      <c r="UWN30" s="83"/>
      <c r="UWO30" s="83"/>
      <c r="UWP30" s="83"/>
      <c r="UWQ30" s="83"/>
      <c r="UWR30" s="83"/>
      <c r="UWS30" s="83"/>
      <c r="UWT30" s="83"/>
      <c r="UWU30" s="83"/>
      <c r="UWV30" s="83"/>
      <c r="UWW30" s="83"/>
      <c r="UWX30" s="83"/>
      <c r="UWY30" s="83"/>
      <c r="UWZ30" s="83"/>
      <c r="UXA30" s="83"/>
      <c r="UXB30" s="83"/>
      <c r="UXC30" s="83"/>
      <c r="UXD30" s="83"/>
      <c r="UXE30" s="83"/>
      <c r="UXF30" s="83"/>
      <c r="UXG30" s="83"/>
      <c r="UXH30" s="83"/>
      <c r="UXI30" s="83"/>
      <c r="UXJ30" s="83"/>
      <c r="UXK30" s="83"/>
      <c r="UXL30" s="83"/>
      <c r="UXM30" s="83"/>
      <c r="UXN30" s="83"/>
      <c r="UXO30" s="83"/>
      <c r="UXP30" s="83"/>
      <c r="UXQ30" s="83"/>
      <c r="UXR30" s="83"/>
      <c r="UXS30" s="83"/>
      <c r="UXT30" s="83"/>
      <c r="UXU30" s="83"/>
      <c r="UXV30" s="83"/>
      <c r="UXW30" s="83"/>
      <c r="UXX30" s="83"/>
      <c r="UXY30" s="83"/>
      <c r="UXZ30" s="83"/>
      <c r="UYA30" s="83"/>
      <c r="UYB30" s="83"/>
      <c r="UYC30" s="83"/>
      <c r="UYD30" s="83"/>
      <c r="UYE30" s="83"/>
      <c r="UYF30" s="83"/>
      <c r="UYG30" s="83"/>
      <c r="UYH30" s="83"/>
      <c r="UYI30" s="83"/>
      <c r="UYJ30" s="83"/>
      <c r="UYK30" s="83"/>
      <c r="UYL30" s="83"/>
      <c r="UYM30" s="83"/>
      <c r="UYN30" s="83"/>
      <c r="UYO30" s="83"/>
      <c r="UYP30" s="83"/>
      <c r="UYQ30" s="83"/>
      <c r="UYR30" s="83"/>
      <c r="UYS30" s="83"/>
      <c r="UYT30" s="83"/>
      <c r="UYU30" s="83"/>
      <c r="UYV30" s="83"/>
      <c r="UYW30" s="83"/>
      <c r="UYX30" s="83"/>
      <c r="UYY30" s="83"/>
      <c r="UYZ30" s="83"/>
      <c r="UZA30" s="83"/>
      <c r="UZB30" s="83"/>
      <c r="UZC30" s="83"/>
      <c r="UZD30" s="83"/>
      <c r="UZE30" s="83"/>
      <c r="UZF30" s="83"/>
      <c r="UZG30" s="83"/>
      <c r="UZH30" s="83"/>
      <c r="UZI30" s="83"/>
      <c r="UZJ30" s="83"/>
      <c r="UZK30" s="83"/>
      <c r="UZL30" s="83"/>
      <c r="UZM30" s="83"/>
      <c r="UZN30" s="83"/>
      <c r="UZO30" s="83"/>
      <c r="UZP30" s="83"/>
      <c r="UZQ30" s="83"/>
      <c r="UZR30" s="83"/>
      <c r="UZS30" s="83"/>
      <c r="UZT30" s="83"/>
      <c r="UZU30" s="83"/>
      <c r="UZV30" s="83"/>
      <c r="UZW30" s="83"/>
      <c r="UZX30" s="83"/>
      <c r="UZY30" s="83"/>
      <c r="UZZ30" s="83"/>
      <c r="VAA30" s="83"/>
      <c r="VAB30" s="83"/>
      <c r="VAC30" s="83"/>
      <c r="VAD30" s="83"/>
      <c r="VAE30" s="83"/>
      <c r="VAF30" s="83"/>
      <c r="VAG30" s="83"/>
      <c r="VAH30" s="83"/>
      <c r="VAI30" s="83"/>
      <c r="VAJ30" s="83"/>
      <c r="VAK30" s="83"/>
      <c r="VAL30" s="83"/>
      <c r="VAM30" s="83"/>
      <c r="VAN30" s="83"/>
      <c r="VAO30" s="83"/>
      <c r="VAP30" s="83"/>
      <c r="VAQ30" s="83"/>
      <c r="VAR30" s="83"/>
      <c r="VAS30" s="83"/>
      <c r="VAT30" s="83"/>
      <c r="VAU30" s="83"/>
      <c r="VAV30" s="83"/>
      <c r="VAW30" s="83"/>
      <c r="VAX30" s="83"/>
      <c r="VAY30" s="83"/>
      <c r="VAZ30" s="83"/>
      <c r="VBA30" s="83"/>
      <c r="VBB30" s="83"/>
      <c r="VBC30" s="83"/>
      <c r="VBD30" s="83"/>
      <c r="VBE30" s="83"/>
      <c r="VBF30" s="83"/>
      <c r="VBG30" s="83"/>
      <c r="VBH30" s="83"/>
      <c r="VBI30" s="83"/>
      <c r="VBJ30" s="83"/>
      <c r="VBK30" s="83"/>
      <c r="VBL30" s="83"/>
      <c r="VBM30" s="83"/>
      <c r="VBN30" s="83"/>
      <c r="VBO30" s="83"/>
      <c r="VBP30" s="83"/>
      <c r="VBQ30" s="83"/>
      <c r="VBR30" s="83"/>
      <c r="VBS30" s="83"/>
      <c r="VBT30" s="83"/>
      <c r="VBU30" s="83"/>
      <c r="VBV30" s="83"/>
      <c r="VBW30" s="83"/>
      <c r="VBX30" s="83"/>
      <c r="VBY30" s="83"/>
      <c r="VBZ30" s="83"/>
      <c r="VCA30" s="83"/>
      <c r="VCB30" s="83"/>
      <c r="VCC30" s="83"/>
      <c r="VCD30" s="83"/>
      <c r="VCE30" s="83"/>
      <c r="VCF30" s="83"/>
      <c r="VCG30" s="83"/>
      <c r="VCH30" s="83"/>
      <c r="VCI30" s="83"/>
      <c r="VCJ30" s="83"/>
      <c r="VCK30" s="83"/>
      <c r="VCL30" s="83"/>
      <c r="VCM30" s="83"/>
      <c r="VCN30" s="83"/>
      <c r="VCO30" s="83"/>
      <c r="VCP30" s="83"/>
      <c r="VCQ30" s="83"/>
      <c r="VCR30" s="83"/>
      <c r="VCS30" s="83"/>
      <c r="VCT30" s="83"/>
      <c r="VCU30" s="83"/>
      <c r="VCV30" s="83"/>
      <c r="VCW30" s="83"/>
      <c r="VCX30" s="83"/>
      <c r="VCY30" s="83"/>
      <c r="VCZ30" s="83"/>
      <c r="VDA30" s="83"/>
      <c r="VDB30" s="83"/>
      <c r="VDC30" s="83"/>
      <c r="VDD30" s="83"/>
      <c r="VDE30" s="83"/>
      <c r="VDF30" s="83"/>
      <c r="VDG30" s="83"/>
      <c r="VDH30" s="83"/>
      <c r="VDI30" s="83"/>
      <c r="VDJ30" s="83"/>
      <c r="VDK30" s="83"/>
      <c r="VDL30" s="83"/>
      <c r="VDM30" s="83"/>
      <c r="VDN30" s="83"/>
      <c r="VDO30" s="83"/>
      <c r="VDP30" s="83"/>
      <c r="VDQ30" s="83"/>
      <c r="VDR30" s="83"/>
      <c r="VDS30" s="83"/>
      <c r="VDT30" s="83"/>
      <c r="VDU30" s="83"/>
      <c r="VDV30" s="83"/>
      <c r="VDW30" s="83"/>
      <c r="VDX30" s="83"/>
      <c r="VDY30" s="83"/>
      <c r="VDZ30" s="83"/>
      <c r="VEA30" s="83"/>
      <c r="VEB30" s="83"/>
      <c r="VEC30" s="83"/>
      <c r="VED30" s="83"/>
      <c r="VEE30" s="83"/>
      <c r="VEF30" s="83"/>
      <c r="VEG30" s="83"/>
      <c r="VEH30" s="83"/>
      <c r="VEI30" s="83"/>
      <c r="VEJ30" s="83"/>
      <c r="VEK30" s="83"/>
      <c r="VEL30" s="83"/>
      <c r="VEM30" s="83"/>
      <c r="VEN30" s="83"/>
      <c r="VEO30" s="83"/>
      <c r="VEP30" s="83"/>
      <c r="VEQ30" s="83"/>
      <c r="VER30" s="83"/>
      <c r="VES30" s="83"/>
      <c r="VET30" s="83"/>
      <c r="VEU30" s="83"/>
      <c r="VEV30" s="83"/>
      <c r="VEW30" s="83"/>
      <c r="VEX30" s="83"/>
      <c r="VEY30" s="83"/>
      <c r="VEZ30" s="83"/>
      <c r="VFA30" s="83"/>
      <c r="VFB30" s="83"/>
      <c r="VFC30" s="83"/>
      <c r="VFD30" s="83"/>
      <c r="VFE30" s="83"/>
      <c r="VFF30" s="83"/>
      <c r="VFG30" s="83"/>
      <c r="VFH30" s="83"/>
      <c r="VFI30" s="83"/>
      <c r="VFJ30" s="83"/>
      <c r="VFK30" s="83"/>
      <c r="VFL30" s="83"/>
      <c r="VFM30" s="83"/>
      <c r="VFN30" s="83"/>
      <c r="VFO30" s="83"/>
      <c r="VFP30" s="83"/>
      <c r="VFQ30" s="83"/>
      <c r="VFR30" s="83"/>
      <c r="VFS30" s="83"/>
      <c r="VFT30" s="83"/>
      <c r="VFU30" s="83"/>
      <c r="VFV30" s="83"/>
      <c r="VFW30" s="83"/>
      <c r="VFX30" s="83"/>
      <c r="VFY30" s="83"/>
      <c r="VFZ30" s="83"/>
      <c r="VGA30" s="83"/>
      <c r="VGB30" s="83"/>
      <c r="VGC30" s="83"/>
      <c r="VGD30" s="83"/>
      <c r="VGE30" s="83"/>
      <c r="VGF30" s="83"/>
      <c r="VGG30" s="83"/>
      <c r="VGH30" s="83"/>
      <c r="VGI30" s="83"/>
      <c r="VGJ30" s="83"/>
      <c r="VGK30" s="83"/>
      <c r="VGL30" s="83"/>
      <c r="VGM30" s="83"/>
      <c r="VGN30" s="83"/>
      <c r="VGO30" s="83"/>
      <c r="VGP30" s="83"/>
      <c r="VGQ30" s="83"/>
      <c r="VGR30" s="83"/>
      <c r="VGS30" s="83"/>
      <c r="VGT30" s="83"/>
      <c r="VGU30" s="83"/>
      <c r="VGV30" s="83"/>
      <c r="VGW30" s="83"/>
      <c r="VGX30" s="83"/>
      <c r="VGY30" s="83"/>
      <c r="VGZ30" s="83"/>
      <c r="VHA30" s="83"/>
      <c r="VHB30" s="83"/>
      <c r="VHC30" s="83"/>
      <c r="VHD30" s="83"/>
      <c r="VHE30" s="83"/>
      <c r="VHF30" s="83"/>
      <c r="VHG30" s="83"/>
      <c r="VHH30" s="83"/>
      <c r="VHI30" s="83"/>
      <c r="VHJ30" s="83"/>
      <c r="VHK30" s="83"/>
      <c r="VHL30" s="83"/>
      <c r="VHM30" s="83"/>
      <c r="VHN30" s="83"/>
      <c r="VHO30" s="83"/>
      <c r="VHP30" s="83"/>
      <c r="VHQ30" s="83"/>
      <c r="VHR30" s="83"/>
      <c r="VHS30" s="83"/>
      <c r="VHT30" s="83"/>
      <c r="VHU30" s="83"/>
      <c r="VHV30" s="83"/>
      <c r="VHW30" s="83"/>
      <c r="VHX30" s="83"/>
      <c r="VHY30" s="83"/>
      <c r="VHZ30" s="83"/>
      <c r="VIA30" s="83"/>
      <c r="VIB30" s="83"/>
      <c r="VIC30" s="83"/>
      <c r="VID30" s="83"/>
      <c r="VIE30" s="83"/>
      <c r="VIF30" s="83"/>
      <c r="VIG30" s="83"/>
      <c r="VIH30" s="83"/>
      <c r="VII30" s="83"/>
      <c r="VIJ30" s="83"/>
      <c r="VIK30" s="83"/>
      <c r="VIL30" s="83"/>
      <c r="VIM30" s="83"/>
      <c r="VIN30" s="83"/>
      <c r="VIO30" s="83"/>
      <c r="VIP30" s="83"/>
      <c r="VIQ30" s="83"/>
      <c r="VIR30" s="83"/>
      <c r="VIS30" s="83"/>
      <c r="VIT30" s="83"/>
      <c r="VIU30" s="83"/>
      <c r="VIV30" s="83"/>
      <c r="VIW30" s="83"/>
      <c r="VIX30" s="83"/>
      <c r="VIY30" s="83"/>
      <c r="VIZ30" s="83"/>
      <c r="VJA30" s="83"/>
      <c r="VJB30" s="83"/>
      <c r="VJC30" s="83"/>
      <c r="VJD30" s="83"/>
      <c r="VJE30" s="83"/>
      <c r="VJF30" s="83"/>
      <c r="VJG30" s="83"/>
      <c r="VJH30" s="83"/>
      <c r="VJI30" s="83"/>
      <c r="VJJ30" s="83"/>
      <c r="VJK30" s="83"/>
      <c r="VJL30" s="83"/>
      <c r="VJM30" s="83"/>
      <c r="VJN30" s="83"/>
      <c r="VJO30" s="83"/>
      <c r="VJP30" s="83"/>
      <c r="VJQ30" s="83"/>
      <c r="VJR30" s="83"/>
      <c r="VJS30" s="83"/>
      <c r="VJT30" s="83"/>
      <c r="VJU30" s="83"/>
      <c r="VJV30" s="83"/>
      <c r="VJW30" s="83"/>
      <c r="VJX30" s="83"/>
      <c r="VJY30" s="83"/>
      <c r="VJZ30" s="83"/>
      <c r="VKA30" s="83"/>
      <c r="VKB30" s="83"/>
      <c r="VKC30" s="83"/>
      <c r="VKD30" s="83"/>
      <c r="VKE30" s="83"/>
      <c r="VKF30" s="83"/>
      <c r="VKG30" s="83"/>
      <c r="VKH30" s="83"/>
      <c r="VKI30" s="83"/>
      <c r="VKJ30" s="83"/>
      <c r="VKK30" s="83"/>
      <c r="VKL30" s="83"/>
      <c r="VKM30" s="83"/>
      <c r="VKN30" s="83"/>
      <c r="VKO30" s="83"/>
      <c r="VKP30" s="83"/>
      <c r="VKQ30" s="83"/>
      <c r="VKR30" s="83"/>
      <c r="VKS30" s="83"/>
      <c r="VKT30" s="83"/>
      <c r="VKU30" s="83"/>
      <c r="VKV30" s="83"/>
      <c r="VKW30" s="83"/>
      <c r="VKX30" s="83"/>
      <c r="VKY30" s="83"/>
      <c r="VKZ30" s="83"/>
      <c r="VLA30" s="83"/>
      <c r="VLB30" s="83"/>
      <c r="VLC30" s="83"/>
      <c r="VLD30" s="83"/>
      <c r="VLE30" s="83"/>
      <c r="VLF30" s="83"/>
      <c r="VLG30" s="83"/>
      <c r="VLH30" s="83"/>
      <c r="VLI30" s="83"/>
      <c r="VLJ30" s="83"/>
      <c r="VLK30" s="83"/>
      <c r="VLL30" s="83"/>
      <c r="VLM30" s="83"/>
      <c r="VLN30" s="83"/>
      <c r="VLO30" s="83"/>
      <c r="VLP30" s="83"/>
      <c r="VLQ30" s="83"/>
      <c r="VLR30" s="83"/>
      <c r="VLS30" s="83"/>
      <c r="VLT30" s="83"/>
      <c r="VLU30" s="83"/>
      <c r="VLV30" s="83"/>
      <c r="VLW30" s="83"/>
      <c r="VLX30" s="83"/>
      <c r="VLY30" s="83"/>
      <c r="VLZ30" s="83"/>
      <c r="VMA30" s="83"/>
      <c r="VMB30" s="83"/>
      <c r="VMC30" s="83"/>
      <c r="VMD30" s="83"/>
      <c r="VME30" s="83"/>
      <c r="VMF30" s="83"/>
      <c r="VMG30" s="83"/>
      <c r="VMH30" s="83"/>
      <c r="VMI30" s="83"/>
      <c r="VMJ30" s="83"/>
      <c r="VMK30" s="83"/>
      <c r="VML30" s="83"/>
      <c r="VMM30" s="83"/>
      <c r="VMN30" s="83"/>
      <c r="VMO30" s="83"/>
      <c r="VMP30" s="83"/>
      <c r="VMQ30" s="83"/>
      <c r="VMR30" s="83"/>
      <c r="VMS30" s="83"/>
      <c r="VMT30" s="83"/>
      <c r="VMU30" s="83"/>
      <c r="VMV30" s="83"/>
      <c r="VMW30" s="83"/>
      <c r="VMX30" s="83"/>
      <c r="VMY30" s="83"/>
      <c r="VMZ30" s="83"/>
      <c r="VNA30" s="83"/>
      <c r="VNB30" s="83"/>
      <c r="VNC30" s="83"/>
      <c r="VND30" s="83"/>
      <c r="VNE30" s="83"/>
      <c r="VNF30" s="83"/>
      <c r="VNG30" s="83"/>
      <c r="VNH30" s="83"/>
      <c r="VNI30" s="83"/>
      <c r="VNJ30" s="83"/>
      <c r="VNK30" s="83"/>
      <c r="VNL30" s="83"/>
      <c r="VNM30" s="83"/>
      <c r="VNN30" s="83"/>
      <c r="VNO30" s="83"/>
      <c r="VNP30" s="83"/>
      <c r="VNQ30" s="83"/>
      <c r="VNR30" s="83"/>
      <c r="VNS30" s="83"/>
      <c r="VNT30" s="83"/>
      <c r="VNU30" s="83"/>
      <c r="VNV30" s="83"/>
      <c r="VNW30" s="83"/>
      <c r="VNX30" s="83"/>
      <c r="VNY30" s="83"/>
      <c r="VNZ30" s="83"/>
      <c r="VOA30" s="83"/>
      <c r="VOB30" s="83"/>
      <c r="VOC30" s="83"/>
      <c r="VOD30" s="83"/>
      <c r="VOE30" s="83"/>
      <c r="VOF30" s="83"/>
      <c r="VOG30" s="83"/>
      <c r="VOH30" s="83"/>
      <c r="VOI30" s="83"/>
      <c r="VOJ30" s="83"/>
      <c r="VOK30" s="83"/>
      <c r="VOL30" s="83"/>
      <c r="VOM30" s="83"/>
      <c r="VON30" s="83"/>
      <c r="VOO30" s="83"/>
      <c r="VOP30" s="83"/>
      <c r="VOQ30" s="83"/>
      <c r="VOR30" s="83"/>
      <c r="VOS30" s="83"/>
      <c r="VOT30" s="83"/>
      <c r="VOU30" s="83"/>
      <c r="VOV30" s="83"/>
      <c r="VOW30" s="83"/>
      <c r="VOX30" s="83"/>
      <c r="VOY30" s="83"/>
      <c r="VOZ30" s="83"/>
      <c r="VPA30" s="83"/>
      <c r="VPB30" s="83"/>
      <c r="VPC30" s="83"/>
      <c r="VPD30" s="83"/>
      <c r="VPE30" s="83"/>
      <c r="VPF30" s="83"/>
      <c r="VPG30" s="83"/>
      <c r="VPH30" s="83"/>
      <c r="VPI30" s="83"/>
      <c r="VPJ30" s="83"/>
      <c r="VPK30" s="83"/>
      <c r="VPL30" s="83"/>
      <c r="VPM30" s="83"/>
      <c r="VPN30" s="83"/>
      <c r="VPO30" s="83"/>
      <c r="VPP30" s="83"/>
      <c r="VPQ30" s="83"/>
      <c r="VPR30" s="83"/>
      <c r="VPS30" s="83"/>
      <c r="VPT30" s="83"/>
      <c r="VPU30" s="83"/>
      <c r="VPV30" s="83"/>
      <c r="VPW30" s="83"/>
      <c r="VPX30" s="83"/>
      <c r="VPY30" s="83"/>
      <c r="VPZ30" s="83"/>
      <c r="VQA30" s="83"/>
      <c r="VQB30" s="83"/>
      <c r="VQC30" s="83"/>
      <c r="VQD30" s="83"/>
      <c r="VQE30" s="83"/>
      <c r="VQF30" s="83"/>
      <c r="VQG30" s="83"/>
      <c r="VQH30" s="83"/>
      <c r="VQI30" s="83"/>
      <c r="VQJ30" s="83"/>
      <c r="VQK30" s="83"/>
      <c r="VQL30" s="83"/>
      <c r="VQM30" s="83"/>
      <c r="VQN30" s="83"/>
      <c r="VQO30" s="83"/>
      <c r="VQP30" s="83"/>
      <c r="VQQ30" s="83"/>
      <c r="VQR30" s="83"/>
      <c r="VQS30" s="83"/>
      <c r="VQT30" s="83"/>
      <c r="VQU30" s="83"/>
      <c r="VQV30" s="83"/>
      <c r="VQW30" s="83"/>
      <c r="VQX30" s="83"/>
      <c r="VQY30" s="83"/>
      <c r="VQZ30" s="83"/>
      <c r="VRA30" s="83"/>
      <c r="VRB30" s="83"/>
      <c r="VRC30" s="83"/>
      <c r="VRD30" s="83"/>
      <c r="VRE30" s="83"/>
      <c r="VRF30" s="83"/>
      <c r="VRG30" s="83"/>
      <c r="VRH30" s="83"/>
      <c r="VRI30" s="83"/>
      <c r="VRJ30" s="83"/>
      <c r="VRK30" s="83"/>
      <c r="VRL30" s="83"/>
      <c r="VRM30" s="83"/>
      <c r="VRN30" s="83"/>
      <c r="VRO30" s="83"/>
      <c r="VRP30" s="83"/>
      <c r="VRQ30" s="83"/>
      <c r="VRR30" s="83"/>
      <c r="VRS30" s="83"/>
      <c r="VRT30" s="83"/>
      <c r="VRU30" s="83"/>
      <c r="VRV30" s="83"/>
      <c r="VRW30" s="83"/>
      <c r="VRX30" s="83"/>
      <c r="VRY30" s="83"/>
      <c r="VRZ30" s="83"/>
      <c r="VSA30" s="83"/>
      <c r="VSB30" s="83"/>
      <c r="VSC30" s="83"/>
      <c r="VSD30" s="83"/>
      <c r="VSE30" s="83"/>
      <c r="VSF30" s="83"/>
      <c r="VSG30" s="83"/>
      <c r="VSH30" s="83"/>
      <c r="VSI30" s="83"/>
      <c r="VSJ30" s="83"/>
      <c r="VSK30" s="83"/>
      <c r="VSL30" s="83"/>
      <c r="VSM30" s="83"/>
      <c r="VSN30" s="83"/>
      <c r="VSO30" s="83"/>
      <c r="VSP30" s="83"/>
      <c r="VSQ30" s="83"/>
      <c r="VSR30" s="83"/>
      <c r="VSS30" s="83"/>
      <c r="VST30" s="83"/>
      <c r="VSU30" s="83"/>
      <c r="VSV30" s="83"/>
      <c r="VSW30" s="83"/>
      <c r="VSX30" s="83"/>
      <c r="VSY30" s="83"/>
      <c r="VSZ30" s="83"/>
      <c r="VTA30" s="83"/>
      <c r="VTB30" s="83"/>
      <c r="VTC30" s="83"/>
      <c r="VTD30" s="83"/>
      <c r="VTE30" s="83"/>
      <c r="VTF30" s="83"/>
      <c r="VTG30" s="83"/>
      <c r="VTH30" s="83"/>
      <c r="VTI30" s="83"/>
      <c r="VTJ30" s="83"/>
      <c r="VTK30" s="83"/>
      <c r="VTL30" s="83"/>
      <c r="VTM30" s="83"/>
      <c r="VTN30" s="83"/>
      <c r="VTO30" s="83"/>
      <c r="VTP30" s="83"/>
      <c r="VTQ30" s="83"/>
      <c r="VTR30" s="83"/>
      <c r="VTS30" s="83"/>
      <c r="VTT30" s="83"/>
      <c r="VTU30" s="83"/>
      <c r="VTV30" s="83"/>
      <c r="VTW30" s="83"/>
      <c r="VTX30" s="83"/>
      <c r="VTY30" s="83"/>
      <c r="VTZ30" s="83"/>
      <c r="VUA30" s="83"/>
      <c r="VUB30" s="83"/>
      <c r="VUC30" s="83"/>
      <c r="VUD30" s="83"/>
      <c r="VUE30" s="83"/>
      <c r="VUF30" s="83"/>
      <c r="VUG30" s="83"/>
      <c r="VUH30" s="83"/>
      <c r="VUI30" s="83"/>
      <c r="VUJ30" s="83"/>
      <c r="VUK30" s="83"/>
      <c r="VUL30" s="83"/>
      <c r="VUM30" s="83"/>
      <c r="VUN30" s="83"/>
      <c r="VUO30" s="83"/>
      <c r="VUP30" s="83"/>
      <c r="VUQ30" s="83"/>
      <c r="VUR30" s="83"/>
      <c r="VUS30" s="83"/>
      <c r="VUT30" s="83"/>
      <c r="VUU30" s="83"/>
      <c r="VUV30" s="83"/>
      <c r="VUW30" s="83"/>
      <c r="VUX30" s="83"/>
      <c r="VUY30" s="83"/>
      <c r="VUZ30" s="83"/>
      <c r="VVA30" s="83"/>
      <c r="VVB30" s="83"/>
      <c r="VVC30" s="83"/>
      <c r="VVD30" s="83"/>
      <c r="VVE30" s="83"/>
      <c r="VVF30" s="83"/>
      <c r="VVG30" s="83"/>
      <c r="VVH30" s="83"/>
      <c r="VVI30" s="83"/>
      <c r="VVJ30" s="83"/>
      <c r="VVK30" s="83"/>
      <c r="VVL30" s="83"/>
      <c r="VVM30" s="83"/>
      <c r="VVN30" s="83"/>
      <c r="VVO30" s="83"/>
      <c r="VVP30" s="83"/>
      <c r="VVQ30" s="83"/>
      <c r="VVR30" s="83"/>
      <c r="VVS30" s="83"/>
      <c r="VVT30" s="83"/>
      <c r="VVU30" s="83"/>
      <c r="VVV30" s="83"/>
      <c r="VVW30" s="83"/>
      <c r="VVX30" s="83"/>
      <c r="VVY30" s="83"/>
      <c r="VVZ30" s="83"/>
      <c r="VWA30" s="83"/>
      <c r="VWB30" s="83"/>
      <c r="VWC30" s="83"/>
      <c r="VWD30" s="83"/>
      <c r="VWE30" s="83"/>
      <c r="VWF30" s="83"/>
      <c r="VWG30" s="83"/>
      <c r="VWH30" s="83"/>
      <c r="VWI30" s="83"/>
      <c r="VWJ30" s="83"/>
      <c r="VWK30" s="83"/>
      <c r="VWL30" s="83"/>
      <c r="VWM30" s="83"/>
      <c r="VWN30" s="83"/>
      <c r="VWO30" s="83"/>
      <c r="VWP30" s="83"/>
      <c r="VWQ30" s="83"/>
      <c r="VWR30" s="83"/>
      <c r="VWS30" s="83"/>
      <c r="VWT30" s="83"/>
      <c r="VWU30" s="83"/>
      <c r="VWV30" s="83"/>
      <c r="VWW30" s="83"/>
      <c r="VWX30" s="83"/>
      <c r="VWY30" s="83"/>
      <c r="VWZ30" s="83"/>
      <c r="VXA30" s="83"/>
      <c r="VXB30" s="83"/>
      <c r="VXC30" s="83"/>
      <c r="VXD30" s="83"/>
      <c r="VXE30" s="83"/>
      <c r="VXF30" s="83"/>
      <c r="VXG30" s="83"/>
      <c r="VXH30" s="83"/>
      <c r="VXI30" s="83"/>
      <c r="VXJ30" s="83"/>
      <c r="VXK30" s="83"/>
      <c r="VXL30" s="83"/>
      <c r="VXM30" s="83"/>
      <c r="VXN30" s="83"/>
      <c r="VXO30" s="83"/>
      <c r="VXP30" s="83"/>
      <c r="VXQ30" s="83"/>
      <c r="VXR30" s="83"/>
      <c r="VXS30" s="83"/>
      <c r="VXT30" s="83"/>
      <c r="VXU30" s="83"/>
      <c r="VXV30" s="83"/>
      <c r="VXW30" s="83"/>
      <c r="VXX30" s="83"/>
      <c r="VXY30" s="83"/>
      <c r="VXZ30" s="83"/>
      <c r="VYA30" s="83"/>
      <c r="VYB30" s="83"/>
      <c r="VYC30" s="83"/>
      <c r="VYD30" s="83"/>
      <c r="VYE30" s="83"/>
      <c r="VYF30" s="83"/>
      <c r="VYG30" s="83"/>
      <c r="VYH30" s="83"/>
      <c r="VYI30" s="83"/>
      <c r="VYJ30" s="83"/>
      <c r="VYK30" s="83"/>
      <c r="VYL30" s="83"/>
      <c r="VYM30" s="83"/>
      <c r="VYN30" s="83"/>
      <c r="VYO30" s="83"/>
      <c r="VYP30" s="83"/>
      <c r="VYQ30" s="83"/>
      <c r="VYR30" s="83"/>
      <c r="VYS30" s="83"/>
      <c r="VYT30" s="83"/>
      <c r="VYU30" s="83"/>
      <c r="VYV30" s="83"/>
      <c r="VYW30" s="83"/>
      <c r="VYX30" s="83"/>
      <c r="VYY30" s="83"/>
      <c r="VYZ30" s="83"/>
      <c r="VZA30" s="83"/>
      <c r="VZB30" s="83"/>
      <c r="VZC30" s="83"/>
      <c r="VZD30" s="83"/>
      <c r="VZE30" s="83"/>
      <c r="VZF30" s="83"/>
      <c r="VZG30" s="83"/>
      <c r="VZH30" s="83"/>
      <c r="VZI30" s="83"/>
      <c r="VZJ30" s="83"/>
      <c r="VZK30" s="83"/>
      <c r="VZL30" s="83"/>
      <c r="VZM30" s="83"/>
      <c r="VZN30" s="83"/>
      <c r="VZO30" s="83"/>
      <c r="VZP30" s="83"/>
      <c r="VZQ30" s="83"/>
      <c r="VZR30" s="83"/>
      <c r="VZS30" s="83"/>
      <c r="VZT30" s="83"/>
      <c r="VZU30" s="83"/>
      <c r="VZV30" s="83"/>
      <c r="VZW30" s="83"/>
      <c r="VZX30" s="83"/>
      <c r="VZY30" s="83"/>
      <c r="VZZ30" s="83"/>
      <c r="WAA30" s="83"/>
      <c r="WAB30" s="83"/>
      <c r="WAC30" s="83"/>
      <c r="WAD30" s="83"/>
      <c r="WAE30" s="83"/>
      <c r="WAF30" s="83"/>
      <c r="WAG30" s="83"/>
      <c r="WAH30" s="83"/>
      <c r="WAI30" s="83"/>
      <c r="WAJ30" s="83"/>
      <c r="WAK30" s="83"/>
      <c r="WAL30" s="83"/>
      <c r="WAM30" s="83"/>
      <c r="WAN30" s="83"/>
      <c r="WAO30" s="83"/>
      <c r="WAP30" s="83"/>
      <c r="WAQ30" s="83"/>
      <c r="WAR30" s="83"/>
      <c r="WAS30" s="83"/>
      <c r="WAT30" s="83"/>
      <c r="WAU30" s="83"/>
      <c r="WAV30" s="83"/>
      <c r="WAW30" s="83"/>
      <c r="WAX30" s="83"/>
      <c r="WAY30" s="83"/>
      <c r="WAZ30" s="83"/>
      <c r="WBA30" s="83"/>
      <c r="WBB30" s="83"/>
      <c r="WBC30" s="83"/>
      <c r="WBD30" s="83"/>
      <c r="WBE30" s="83"/>
      <c r="WBF30" s="83"/>
      <c r="WBG30" s="83"/>
      <c r="WBH30" s="83"/>
      <c r="WBI30" s="83"/>
      <c r="WBJ30" s="83"/>
      <c r="WBK30" s="83"/>
      <c r="WBL30" s="83"/>
      <c r="WBM30" s="83"/>
      <c r="WBN30" s="83"/>
      <c r="WBO30" s="83"/>
      <c r="WBP30" s="83"/>
      <c r="WBQ30" s="83"/>
      <c r="WBR30" s="83"/>
      <c r="WBS30" s="83"/>
      <c r="WBT30" s="83"/>
      <c r="WBU30" s="83"/>
      <c r="WBV30" s="83"/>
      <c r="WBW30" s="83"/>
      <c r="WBX30" s="83"/>
      <c r="WBY30" s="83"/>
      <c r="WBZ30" s="83"/>
      <c r="WCA30" s="83"/>
      <c r="WCB30" s="83"/>
      <c r="WCC30" s="83"/>
      <c r="WCD30" s="83"/>
      <c r="WCE30" s="83"/>
      <c r="WCF30" s="83"/>
      <c r="WCG30" s="83"/>
      <c r="WCH30" s="83"/>
      <c r="WCI30" s="83"/>
      <c r="WCJ30" s="83"/>
      <c r="WCK30" s="83"/>
      <c r="WCL30" s="83"/>
      <c r="WCM30" s="83"/>
      <c r="WCN30" s="83"/>
      <c r="WCO30" s="83"/>
      <c r="WCP30" s="83"/>
      <c r="WCQ30" s="83"/>
      <c r="WCR30" s="83"/>
      <c r="WCS30" s="83"/>
      <c r="WCT30" s="83"/>
      <c r="WCU30" s="83"/>
      <c r="WCV30" s="83"/>
      <c r="WCW30" s="83"/>
      <c r="WCX30" s="83"/>
      <c r="WCY30" s="83"/>
      <c r="WCZ30" s="83"/>
      <c r="WDA30" s="83"/>
      <c r="WDB30" s="83"/>
      <c r="WDC30" s="83"/>
      <c r="WDD30" s="83"/>
      <c r="WDE30" s="83"/>
      <c r="WDF30" s="83"/>
      <c r="WDG30" s="83"/>
      <c r="WDH30" s="83"/>
      <c r="WDI30" s="83"/>
      <c r="WDJ30" s="83"/>
      <c r="WDK30" s="83"/>
      <c r="WDL30" s="83"/>
      <c r="WDM30" s="83"/>
      <c r="WDN30" s="83"/>
      <c r="WDO30" s="83"/>
      <c r="WDP30" s="83"/>
      <c r="WDQ30" s="83"/>
      <c r="WDR30" s="83"/>
      <c r="WDS30" s="83"/>
      <c r="WDT30" s="83"/>
      <c r="WDU30" s="83"/>
      <c r="WDV30" s="83"/>
      <c r="WDW30" s="83"/>
      <c r="WDX30" s="83"/>
      <c r="WDY30" s="83"/>
      <c r="WDZ30" s="83"/>
      <c r="WEA30" s="83"/>
      <c r="WEB30" s="83"/>
      <c r="WEC30" s="83"/>
      <c r="WED30" s="83"/>
      <c r="WEE30" s="83"/>
      <c r="WEF30" s="83"/>
      <c r="WEG30" s="83"/>
      <c r="WEH30" s="83"/>
      <c r="WEI30" s="83"/>
      <c r="WEJ30" s="83"/>
      <c r="WEK30" s="83"/>
      <c r="WEL30" s="83"/>
      <c r="WEM30" s="83"/>
      <c r="WEN30" s="83"/>
      <c r="WEO30" s="83"/>
      <c r="WEP30" s="83"/>
      <c r="WEQ30" s="83"/>
      <c r="WER30" s="83"/>
      <c r="WES30" s="83"/>
      <c r="WET30" s="83"/>
      <c r="WEU30" s="83"/>
      <c r="WEV30" s="83"/>
      <c r="WEW30" s="83"/>
      <c r="WEX30" s="83"/>
      <c r="WEY30" s="83"/>
      <c r="WEZ30" s="83"/>
      <c r="WFA30" s="83"/>
      <c r="WFB30" s="83"/>
      <c r="WFC30" s="83"/>
      <c r="WFD30" s="83"/>
      <c r="WFE30" s="83"/>
      <c r="WFF30" s="83"/>
      <c r="WFG30" s="83"/>
      <c r="WFH30" s="83"/>
      <c r="WFI30" s="83"/>
      <c r="WFJ30" s="83"/>
      <c r="WFK30" s="83"/>
      <c r="WFL30" s="83"/>
      <c r="WFM30" s="83"/>
      <c r="WFN30" s="83"/>
      <c r="WFO30" s="83"/>
      <c r="WFP30" s="83"/>
      <c r="WFQ30" s="83"/>
      <c r="WFR30" s="83"/>
      <c r="WFS30" s="83"/>
      <c r="WFT30" s="83"/>
      <c r="WFU30" s="83"/>
      <c r="WFV30" s="83"/>
      <c r="WFW30" s="83"/>
      <c r="WFX30" s="83"/>
      <c r="WFY30" s="83"/>
      <c r="WFZ30" s="83"/>
      <c r="WGA30" s="83"/>
      <c r="WGB30" s="83"/>
      <c r="WGC30" s="83"/>
      <c r="WGD30" s="83"/>
      <c r="WGE30" s="83"/>
      <c r="WGF30" s="83"/>
      <c r="WGG30" s="83"/>
      <c r="WGH30" s="83"/>
      <c r="WGI30" s="83"/>
      <c r="WGJ30" s="83"/>
      <c r="WGK30" s="83"/>
      <c r="WGL30" s="83"/>
      <c r="WGM30" s="83"/>
      <c r="WGN30" s="83"/>
      <c r="WGO30" s="83"/>
      <c r="WGP30" s="83"/>
      <c r="WGQ30" s="83"/>
      <c r="WGR30" s="83"/>
      <c r="WGS30" s="83"/>
      <c r="WGT30" s="83"/>
      <c r="WGU30" s="83"/>
      <c r="WGV30" s="83"/>
      <c r="WGW30" s="83"/>
      <c r="WGX30" s="83"/>
      <c r="WGY30" s="83"/>
      <c r="WGZ30" s="83"/>
      <c r="WHA30" s="83"/>
      <c r="WHB30" s="83"/>
      <c r="WHC30" s="83"/>
      <c r="WHD30" s="83"/>
      <c r="WHE30" s="83"/>
      <c r="WHF30" s="83"/>
      <c r="WHG30" s="83"/>
      <c r="WHH30" s="83"/>
      <c r="WHI30" s="83"/>
      <c r="WHJ30" s="83"/>
      <c r="WHK30" s="83"/>
      <c r="WHL30" s="83"/>
      <c r="WHM30" s="83"/>
      <c r="WHN30" s="83"/>
      <c r="WHO30" s="83"/>
      <c r="WHP30" s="83"/>
      <c r="WHQ30" s="83"/>
      <c r="WHR30" s="83"/>
      <c r="WHS30" s="83"/>
      <c r="WHT30" s="83"/>
      <c r="WHU30" s="83"/>
      <c r="WHV30" s="83"/>
      <c r="WHW30" s="83"/>
      <c r="WHX30" s="83"/>
      <c r="WHY30" s="83"/>
      <c r="WHZ30" s="83"/>
      <c r="WIA30" s="83"/>
      <c r="WIB30" s="83"/>
      <c r="WIC30" s="83"/>
      <c r="WID30" s="83"/>
      <c r="WIE30" s="83"/>
      <c r="WIF30" s="83"/>
      <c r="WIG30" s="83"/>
      <c r="WIH30" s="83"/>
      <c r="WII30" s="83"/>
      <c r="WIJ30" s="83"/>
      <c r="WIK30" s="83"/>
      <c r="WIL30" s="83"/>
      <c r="WIM30" s="83"/>
      <c r="WIN30" s="83"/>
      <c r="WIO30" s="83"/>
      <c r="WIP30" s="83"/>
      <c r="WIQ30" s="83"/>
      <c r="WIR30" s="83"/>
      <c r="WIS30" s="83"/>
      <c r="WIT30" s="83"/>
      <c r="WIU30" s="83"/>
      <c r="WIV30" s="83"/>
      <c r="WIW30" s="83"/>
      <c r="WIX30" s="83"/>
      <c r="WIY30" s="83"/>
      <c r="WIZ30" s="83"/>
      <c r="WJA30" s="83"/>
      <c r="WJB30" s="83"/>
      <c r="WJC30" s="83"/>
      <c r="WJD30" s="83"/>
      <c r="WJE30" s="83"/>
      <c r="WJF30" s="83"/>
      <c r="WJG30" s="83"/>
      <c r="WJH30" s="83"/>
      <c r="WJI30" s="83"/>
      <c r="WJJ30" s="83"/>
      <c r="WJK30" s="83"/>
      <c r="WJL30" s="83"/>
      <c r="WJM30" s="83"/>
      <c r="WJN30" s="83"/>
      <c r="WJO30" s="83"/>
      <c r="WJP30" s="83"/>
      <c r="WJQ30" s="83"/>
      <c r="WJR30" s="83"/>
      <c r="WJS30" s="83"/>
      <c r="WJT30" s="83"/>
      <c r="WJU30" s="83"/>
      <c r="WJV30" s="83"/>
      <c r="WJW30" s="83"/>
      <c r="WJX30" s="83"/>
      <c r="WJY30" s="83"/>
      <c r="WJZ30" s="83"/>
      <c r="WKA30" s="83"/>
      <c r="WKB30" s="83"/>
      <c r="WKC30" s="83"/>
      <c r="WKD30" s="83"/>
      <c r="WKE30" s="83"/>
      <c r="WKF30" s="83"/>
      <c r="WKG30" s="83"/>
      <c r="WKH30" s="83"/>
      <c r="WKI30" s="83"/>
      <c r="WKJ30" s="83"/>
      <c r="WKK30" s="83"/>
      <c r="WKL30" s="83"/>
      <c r="WKM30" s="83"/>
      <c r="WKN30" s="83"/>
      <c r="WKO30" s="83"/>
      <c r="WKP30" s="83"/>
      <c r="WKQ30" s="83"/>
      <c r="WKR30" s="83"/>
      <c r="WKS30" s="83"/>
      <c r="WKT30" s="83"/>
      <c r="WKU30" s="83"/>
      <c r="WKV30" s="83"/>
      <c r="WKW30" s="83"/>
      <c r="WKX30" s="83"/>
      <c r="WKY30" s="83"/>
      <c r="WKZ30" s="83"/>
      <c r="WLA30" s="83"/>
      <c r="WLB30" s="83"/>
      <c r="WLC30" s="83"/>
      <c r="WLD30" s="83"/>
      <c r="WLE30" s="83"/>
      <c r="WLF30" s="83"/>
      <c r="WLG30" s="83"/>
      <c r="WLH30" s="83"/>
      <c r="WLI30" s="83"/>
      <c r="WLJ30" s="83"/>
      <c r="WLK30" s="83"/>
      <c r="WLL30" s="83"/>
      <c r="WLM30" s="83"/>
      <c r="WLN30" s="83"/>
      <c r="WLO30" s="83"/>
      <c r="WLP30" s="83"/>
      <c r="WLQ30" s="83"/>
      <c r="WLR30" s="83"/>
      <c r="WLS30" s="83"/>
      <c r="WLT30" s="83"/>
      <c r="WLU30" s="83"/>
      <c r="WLV30" s="83"/>
      <c r="WLW30" s="83"/>
      <c r="WLX30" s="83"/>
      <c r="WLY30" s="83"/>
      <c r="WLZ30" s="83"/>
      <c r="WMA30" s="83"/>
      <c r="WMB30" s="83"/>
      <c r="WMC30" s="83"/>
      <c r="WMD30" s="83"/>
      <c r="WME30" s="83"/>
      <c r="WMF30" s="83"/>
      <c r="WMG30" s="83"/>
      <c r="WMH30" s="83"/>
      <c r="WMI30" s="83"/>
      <c r="WMJ30" s="83"/>
      <c r="WMK30" s="83"/>
      <c r="WML30" s="83"/>
      <c r="WMM30" s="83"/>
      <c r="WMN30" s="83"/>
      <c r="WMO30" s="83"/>
      <c r="WMP30" s="83"/>
      <c r="WMQ30" s="83"/>
      <c r="WMR30" s="83"/>
      <c r="WMS30" s="83"/>
      <c r="WMT30" s="83"/>
      <c r="WMU30" s="83"/>
      <c r="WMV30" s="83"/>
      <c r="WMW30" s="83"/>
      <c r="WMX30" s="83"/>
      <c r="WMY30" s="83"/>
      <c r="WMZ30" s="83"/>
      <c r="WNA30" s="83"/>
      <c r="WNB30" s="83"/>
      <c r="WNC30" s="83"/>
      <c r="WND30" s="83"/>
      <c r="WNE30" s="83"/>
      <c r="WNF30" s="83"/>
      <c r="WNG30" s="83"/>
      <c r="WNH30" s="83"/>
      <c r="WNI30" s="83"/>
      <c r="WNJ30" s="83"/>
      <c r="WNK30" s="83"/>
      <c r="WNL30" s="83"/>
      <c r="WNM30" s="83"/>
      <c r="WNN30" s="83"/>
      <c r="WNO30" s="83"/>
      <c r="WNP30" s="83"/>
      <c r="WNQ30" s="83"/>
      <c r="WNR30" s="83"/>
      <c r="WNS30" s="83"/>
      <c r="WNT30" s="83"/>
      <c r="WNU30" s="83"/>
      <c r="WNV30" s="83"/>
      <c r="WNW30" s="83"/>
      <c r="WNX30" s="83"/>
      <c r="WNY30" s="83"/>
      <c r="WNZ30" s="83"/>
      <c r="WOA30" s="83"/>
      <c r="WOB30" s="83"/>
      <c r="WOC30" s="83"/>
      <c r="WOD30" s="83"/>
      <c r="WOE30" s="83"/>
      <c r="WOF30" s="83"/>
      <c r="WOG30" s="83"/>
      <c r="WOH30" s="83"/>
      <c r="WOI30" s="83"/>
      <c r="WOJ30" s="83"/>
      <c r="WOK30" s="83"/>
      <c r="WOL30" s="83"/>
      <c r="WOM30" s="83"/>
      <c r="WON30" s="83"/>
      <c r="WOO30" s="83"/>
      <c r="WOP30" s="83"/>
      <c r="WOQ30" s="83"/>
      <c r="WOR30" s="83"/>
      <c r="WOS30" s="83"/>
      <c r="WOT30" s="83"/>
      <c r="WOU30" s="83"/>
      <c r="WOV30" s="83"/>
      <c r="WOW30" s="83"/>
      <c r="WOX30" s="83"/>
      <c r="WOY30" s="83"/>
      <c r="WOZ30" s="83"/>
      <c r="WPA30" s="83"/>
      <c r="WPB30" s="83"/>
      <c r="WPC30" s="83"/>
      <c r="WPD30" s="83"/>
      <c r="WPE30" s="83"/>
      <c r="WPF30" s="83"/>
      <c r="WPG30" s="83"/>
      <c r="WPH30" s="83"/>
      <c r="WPI30" s="83"/>
      <c r="WPJ30" s="83"/>
      <c r="WPK30" s="83"/>
      <c r="WPL30" s="83"/>
      <c r="WPM30" s="83"/>
      <c r="WPN30" s="83"/>
      <c r="WPO30" s="83"/>
      <c r="WPP30" s="83"/>
      <c r="WPQ30" s="83"/>
      <c r="WPR30" s="83"/>
      <c r="WPS30" s="83"/>
      <c r="WPT30" s="83"/>
      <c r="WPU30" s="83"/>
      <c r="WPV30" s="83"/>
      <c r="WPW30" s="83"/>
      <c r="WPX30" s="83"/>
      <c r="WPY30" s="83"/>
      <c r="WPZ30" s="83"/>
      <c r="WQA30" s="83"/>
      <c r="WQB30" s="83"/>
      <c r="WQC30" s="83"/>
      <c r="WQD30" s="83"/>
      <c r="WQE30" s="83"/>
      <c r="WQF30" s="83"/>
      <c r="WQG30" s="83"/>
      <c r="WQH30" s="83"/>
      <c r="WQI30" s="83"/>
      <c r="WQJ30" s="83"/>
      <c r="WQK30" s="83"/>
      <c r="WQL30" s="83"/>
      <c r="WQM30" s="83"/>
      <c r="WQN30" s="83"/>
      <c r="WQO30" s="83"/>
      <c r="WQP30" s="83"/>
      <c r="WQQ30" s="83"/>
      <c r="WQR30" s="83"/>
      <c r="WQS30" s="83"/>
      <c r="WQT30" s="83"/>
      <c r="WQU30" s="83"/>
      <c r="WQV30" s="83"/>
      <c r="WQW30" s="83"/>
      <c r="WQX30" s="83"/>
      <c r="WQY30" s="83"/>
      <c r="WQZ30" s="83"/>
      <c r="WRA30" s="83"/>
      <c r="WRB30" s="83"/>
      <c r="WRC30" s="83"/>
      <c r="WRD30" s="83"/>
      <c r="WRE30" s="83"/>
      <c r="WRF30" s="83"/>
      <c r="WRG30" s="83"/>
      <c r="WRH30" s="83"/>
      <c r="WRI30" s="83"/>
      <c r="WRJ30" s="83"/>
      <c r="WRK30" s="83"/>
      <c r="WRL30" s="83"/>
      <c r="WRM30" s="83"/>
      <c r="WRN30" s="83"/>
      <c r="WRO30" s="83"/>
      <c r="WRP30" s="83"/>
      <c r="WRQ30" s="83"/>
      <c r="WRR30" s="83"/>
      <c r="WRS30" s="83"/>
      <c r="WRT30" s="83"/>
      <c r="WRU30" s="83"/>
      <c r="WRV30" s="83"/>
      <c r="WRW30" s="83"/>
      <c r="WRX30" s="83"/>
      <c r="WRY30" s="83"/>
      <c r="WRZ30" s="83"/>
      <c r="WSA30" s="83"/>
      <c r="WSB30" s="83"/>
      <c r="WSC30" s="83"/>
      <c r="WSD30" s="83"/>
      <c r="WSE30" s="83"/>
      <c r="WSF30" s="83"/>
      <c r="WSG30" s="83"/>
      <c r="WSH30" s="83"/>
      <c r="WSI30" s="83"/>
      <c r="WSJ30" s="83"/>
      <c r="WSK30" s="83"/>
      <c r="WSL30" s="83"/>
      <c r="WSM30" s="83"/>
      <c r="WSN30" s="83"/>
      <c r="WSO30" s="83"/>
      <c r="WSP30" s="83"/>
      <c r="WSQ30" s="83"/>
      <c r="WSR30" s="83"/>
      <c r="WSS30" s="83"/>
      <c r="WST30" s="83"/>
      <c r="WSU30" s="83"/>
      <c r="WSV30" s="83"/>
      <c r="WSW30" s="83"/>
      <c r="WSX30" s="83"/>
      <c r="WSY30" s="83"/>
      <c r="WSZ30" s="83"/>
      <c r="WTA30" s="83"/>
      <c r="WTB30" s="83"/>
      <c r="WTC30" s="83"/>
      <c r="WTD30" s="83"/>
      <c r="WTE30" s="83"/>
      <c r="WTF30" s="83"/>
      <c r="WTG30" s="83"/>
      <c r="WTH30" s="83"/>
      <c r="WTI30" s="83"/>
      <c r="WTJ30" s="83"/>
      <c r="WTK30" s="83"/>
      <c r="WTL30" s="83"/>
      <c r="WTM30" s="83"/>
      <c r="WTN30" s="83"/>
      <c r="WTO30" s="83"/>
      <c r="WTP30" s="83"/>
      <c r="WTQ30" s="83"/>
      <c r="WTR30" s="83"/>
      <c r="WTS30" s="83"/>
      <c r="WTT30" s="83"/>
      <c r="WTU30" s="83"/>
      <c r="WTV30" s="83"/>
      <c r="WTW30" s="83"/>
      <c r="WTX30" s="83"/>
      <c r="WTY30" s="83"/>
      <c r="WTZ30" s="83"/>
      <c r="WUA30" s="83"/>
      <c r="WUB30" s="83"/>
      <c r="WUC30" s="83"/>
      <c r="WUD30" s="83"/>
      <c r="WUE30" s="83"/>
      <c r="WUF30" s="83"/>
      <c r="WUG30" s="83"/>
      <c r="WUH30" s="83"/>
      <c r="WUI30" s="83"/>
      <c r="WUJ30" s="83"/>
      <c r="WUK30" s="83"/>
      <c r="WUL30" s="83"/>
      <c r="WUM30" s="83"/>
      <c r="WUN30" s="83"/>
      <c r="WUO30" s="83"/>
      <c r="WUP30" s="83"/>
      <c r="WUQ30" s="83"/>
      <c r="WUR30" s="83"/>
      <c r="WUS30" s="83"/>
      <c r="WUT30" s="83"/>
      <c r="WUU30" s="83"/>
      <c r="WUV30" s="83"/>
      <c r="WUW30" s="83"/>
      <c r="WUX30" s="83"/>
      <c r="WUY30" s="83"/>
      <c r="WUZ30" s="83"/>
      <c r="WVA30" s="83"/>
      <c r="WVB30" s="83"/>
      <c r="WVC30" s="83"/>
      <c r="WVD30" s="83"/>
      <c r="WVE30" s="83"/>
      <c r="WVF30" s="83"/>
      <c r="WVG30" s="83"/>
      <c r="WVH30" s="83"/>
      <c r="WVI30" s="83"/>
      <c r="WVJ30" s="83"/>
      <c r="WVK30" s="83"/>
      <c r="WVL30" s="83"/>
      <c r="WVM30" s="83"/>
      <c r="WVN30" s="83"/>
      <c r="WVO30" s="83"/>
      <c r="WVP30" s="83"/>
      <c r="WVQ30" s="83"/>
      <c r="WVR30" s="83"/>
      <c r="WVS30" s="83"/>
      <c r="WVT30" s="83"/>
      <c r="WVU30" s="83"/>
      <c r="WVV30" s="83"/>
      <c r="WVW30" s="83"/>
      <c r="WVX30" s="83"/>
      <c r="WVY30" s="83"/>
      <c r="WVZ30" s="83"/>
      <c r="WWA30" s="83"/>
      <c r="WWB30" s="83"/>
      <c r="WWC30" s="83"/>
      <c r="WWD30" s="83"/>
      <c r="WWE30" s="83"/>
      <c r="WWF30" s="83"/>
      <c r="WWG30" s="83"/>
    </row>
    <row r="31" spans="1:16153" s="113" customFormat="1">
      <c r="A31" s="83"/>
      <c r="B31" s="88">
        <v>17</v>
      </c>
      <c r="C31" s="83" t="s">
        <v>121</v>
      </c>
      <c r="D31" s="108">
        <v>31</v>
      </c>
      <c r="E31" s="111">
        <v>33.4</v>
      </c>
      <c r="F31" s="111"/>
      <c r="G31" s="111"/>
      <c r="H31" s="111">
        <v>32.9</v>
      </c>
      <c r="I31" s="111">
        <v>32.299999999999997</v>
      </c>
      <c r="J31" s="111">
        <v>31.7</v>
      </c>
      <c r="K31" s="111">
        <v>30.9</v>
      </c>
      <c r="L31" s="111">
        <v>30.1</v>
      </c>
      <c r="M31" s="111">
        <v>29.7</v>
      </c>
      <c r="N31" s="111">
        <v>29</v>
      </c>
      <c r="O31" s="111">
        <v>28.6</v>
      </c>
      <c r="P31" s="111">
        <v>28</v>
      </c>
      <c r="Q31" s="111">
        <v>27.3</v>
      </c>
      <c r="R31" s="111">
        <v>26.1</v>
      </c>
      <c r="S31" s="111">
        <v>24.7</v>
      </c>
      <c r="T31" s="111">
        <v>22.7</v>
      </c>
      <c r="U31" s="111">
        <v>20.399999999999999</v>
      </c>
      <c r="V31" s="111">
        <v>18.2</v>
      </c>
      <c r="W31" s="111">
        <v>15.5</v>
      </c>
      <c r="X31" s="111">
        <v>12.7</v>
      </c>
      <c r="Y31" s="111"/>
      <c r="Z31" s="119">
        <v>2</v>
      </c>
      <c r="AA31" s="83"/>
      <c r="AB31" s="83"/>
      <c r="AC31" s="83"/>
      <c r="AD31" s="83"/>
      <c r="AE31" s="83"/>
      <c r="AF31" s="83"/>
      <c r="AG31" s="83"/>
      <c r="AH31" s="83"/>
      <c r="AI31" s="83"/>
      <c r="AJ31" s="83"/>
      <c r="AK31" s="83"/>
      <c r="AL31" s="83"/>
      <c r="AM31" s="83"/>
      <c r="AN31" s="83"/>
      <c r="AO31" s="83"/>
      <c r="AP31" s="83"/>
      <c r="AQ31" s="83"/>
      <c r="AR31" s="83"/>
      <c r="AS31" s="83"/>
      <c r="AT31" s="83"/>
      <c r="AU31" s="83"/>
      <c r="AV31" s="83"/>
      <c r="AW31" s="83"/>
      <c r="AX31" s="83"/>
      <c r="AY31" s="83"/>
      <c r="AZ31" s="83"/>
      <c r="BA31" s="83"/>
      <c r="BB31" s="83"/>
      <c r="BC31" s="83"/>
      <c r="BD31" s="83"/>
      <c r="BE31" s="83"/>
      <c r="BF31" s="83"/>
      <c r="BG31" s="83"/>
      <c r="BH31" s="83"/>
      <c r="BI31" s="83"/>
      <c r="BJ31" s="83"/>
      <c r="BK31" s="83"/>
      <c r="BL31" s="83"/>
      <c r="BM31" s="83"/>
      <c r="BN31" s="83"/>
      <c r="BO31" s="83"/>
      <c r="BP31" s="83"/>
      <c r="BQ31" s="83"/>
      <c r="BR31" s="83"/>
      <c r="BS31" s="83"/>
      <c r="BT31" s="83"/>
      <c r="BU31" s="83"/>
      <c r="BV31" s="83"/>
      <c r="BW31" s="83"/>
      <c r="BX31" s="83"/>
      <c r="BY31" s="83"/>
      <c r="BZ31" s="83"/>
      <c r="CA31" s="83"/>
      <c r="CB31" s="83"/>
      <c r="CC31" s="83"/>
      <c r="CD31" s="83"/>
      <c r="CE31" s="83"/>
      <c r="CF31" s="83"/>
      <c r="CG31" s="83"/>
      <c r="CH31" s="83"/>
      <c r="CI31" s="83"/>
      <c r="CJ31" s="83"/>
      <c r="CK31" s="83"/>
      <c r="CL31" s="83"/>
      <c r="CM31" s="83"/>
      <c r="CN31" s="83"/>
      <c r="CO31" s="83"/>
      <c r="CP31" s="83"/>
      <c r="CQ31" s="83"/>
      <c r="CR31" s="83"/>
      <c r="CS31" s="83"/>
      <c r="CT31" s="83"/>
      <c r="CU31" s="83"/>
      <c r="CV31" s="83"/>
      <c r="CW31" s="83"/>
      <c r="CX31" s="83"/>
      <c r="CY31" s="83"/>
      <c r="CZ31" s="83"/>
      <c r="DA31" s="83"/>
      <c r="DB31" s="83"/>
      <c r="DC31" s="83"/>
      <c r="DD31" s="83"/>
      <c r="DE31" s="83"/>
      <c r="DF31" s="83"/>
      <c r="DG31" s="83"/>
      <c r="DH31" s="83"/>
      <c r="DI31" s="83"/>
      <c r="DJ31" s="83"/>
      <c r="DK31" s="83"/>
      <c r="DL31" s="83"/>
      <c r="DM31" s="83"/>
      <c r="DN31" s="83"/>
      <c r="DO31" s="83"/>
      <c r="DP31" s="83"/>
      <c r="DQ31" s="83"/>
      <c r="DR31" s="83"/>
      <c r="DS31" s="83"/>
      <c r="DT31" s="83"/>
      <c r="DU31" s="83"/>
      <c r="DV31" s="83"/>
      <c r="DW31" s="83"/>
      <c r="DX31" s="83"/>
      <c r="DY31" s="83"/>
      <c r="DZ31" s="83"/>
      <c r="EA31" s="83"/>
      <c r="EB31" s="83"/>
      <c r="EC31" s="83"/>
      <c r="ED31" s="83"/>
      <c r="EE31" s="83"/>
      <c r="EF31" s="83"/>
      <c r="EG31" s="83"/>
      <c r="EH31" s="83"/>
      <c r="EI31" s="83"/>
      <c r="EJ31" s="83"/>
      <c r="EK31" s="83"/>
      <c r="EL31" s="83"/>
      <c r="EM31" s="83"/>
      <c r="EN31" s="83"/>
      <c r="EO31" s="83"/>
      <c r="EP31" s="83"/>
      <c r="EQ31" s="83"/>
      <c r="ER31" s="83"/>
      <c r="ES31" s="83"/>
      <c r="ET31" s="83"/>
      <c r="EU31" s="83"/>
      <c r="EV31" s="83"/>
      <c r="EW31" s="83"/>
      <c r="EX31" s="83"/>
      <c r="EY31" s="83"/>
      <c r="EZ31" s="83"/>
      <c r="FA31" s="83"/>
      <c r="FB31" s="83"/>
      <c r="FC31" s="83"/>
      <c r="FD31" s="83"/>
      <c r="FE31" s="83"/>
      <c r="FF31" s="83"/>
      <c r="FG31" s="83"/>
      <c r="FH31" s="83"/>
      <c r="FI31" s="83"/>
      <c r="FJ31" s="83"/>
      <c r="FK31" s="83"/>
      <c r="FL31" s="83"/>
      <c r="FM31" s="83"/>
      <c r="FN31" s="83"/>
      <c r="FO31" s="83"/>
      <c r="FP31" s="83"/>
      <c r="FQ31" s="83"/>
      <c r="FR31" s="83"/>
      <c r="FS31" s="83"/>
      <c r="FT31" s="83"/>
      <c r="FU31" s="83"/>
      <c r="FV31" s="83"/>
      <c r="FW31" s="83"/>
      <c r="FX31" s="83"/>
      <c r="FY31" s="83"/>
      <c r="FZ31" s="83"/>
      <c r="GA31" s="83"/>
      <c r="GB31" s="83"/>
      <c r="GC31" s="83"/>
      <c r="GD31" s="83"/>
      <c r="GE31" s="83"/>
      <c r="GF31" s="83"/>
      <c r="GG31" s="83"/>
      <c r="GH31" s="83"/>
      <c r="GI31" s="83"/>
      <c r="GJ31" s="83"/>
      <c r="GK31" s="83"/>
      <c r="GL31" s="83"/>
      <c r="GM31" s="83"/>
      <c r="GN31" s="83"/>
      <c r="GO31" s="83"/>
      <c r="GP31" s="83"/>
      <c r="GQ31" s="83"/>
      <c r="GR31" s="83"/>
      <c r="GS31" s="83"/>
      <c r="GT31" s="83"/>
      <c r="GU31" s="83"/>
      <c r="GV31" s="83"/>
      <c r="GW31" s="83"/>
      <c r="GX31" s="83"/>
      <c r="GY31" s="83"/>
      <c r="GZ31" s="83"/>
      <c r="HA31" s="83"/>
      <c r="HB31" s="83"/>
      <c r="HC31" s="83"/>
      <c r="HD31" s="83"/>
      <c r="HE31" s="83"/>
      <c r="HF31" s="83"/>
      <c r="HG31" s="83"/>
      <c r="HH31" s="83"/>
      <c r="HI31" s="83"/>
      <c r="HJ31" s="83"/>
      <c r="HK31" s="83"/>
      <c r="HL31" s="83"/>
      <c r="HM31" s="83"/>
      <c r="HN31" s="83"/>
      <c r="HO31" s="83"/>
      <c r="HP31" s="83"/>
      <c r="HQ31" s="83"/>
      <c r="HR31" s="83"/>
      <c r="HS31" s="83"/>
      <c r="HT31" s="83"/>
      <c r="HU31" s="83"/>
      <c r="HV31" s="83"/>
      <c r="HW31" s="83"/>
      <c r="HX31" s="83"/>
      <c r="HY31" s="83"/>
      <c r="HZ31" s="83"/>
      <c r="IA31" s="83"/>
      <c r="IB31" s="83"/>
      <c r="IC31" s="83"/>
      <c r="ID31" s="83"/>
      <c r="IE31" s="83"/>
      <c r="IF31" s="83"/>
      <c r="IG31" s="83"/>
      <c r="IH31" s="83"/>
      <c r="II31" s="83"/>
      <c r="IJ31" s="83"/>
      <c r="IK31" s="83"/>
      <c r="IL31" s="83"/>
      <c r="IM31" s="83"/>
      <c r="IN31" s="83"/>
      <c r="IO31" s="83"/>
      <c r="IP31" s="83"/>
      <c r="IQ31" s="83"/>
      <c r="IR31" s="83"/>
      <c r="IS31" s="83"/>
      <c r="IT31" s="83"/>
      <c r="IU31" s="83"/>
      <c r="IV31" s="83"/>
      <c r="IW31" s="83"/>
      <c r="IX31" s="83"/>
      <c r="IY31" s="83"/>
      <c r="IZ31" s="83"/>
      <c r="JA31" s="83"/>
      <c r="JB31" s="83"/>
      <c r="JC31" s="83"/>
      <c r="JD31" s="83"/>
      <c r="JE31" s="83"/>
      <c r="JF31" s="83"/>
      <c r="JG31" s="83"/>
      <c r="JH31" s="83"/>
      <c r="JI31" s="83"/>
      <c r="JJ31" s="83"/>
      <c r="JK31" s="83"/>
      <c r="JL31" s="83"/>
      <c r="JM31" s="83"/>
      <c r="JN31" s="83"/>
      <c r="JO31" s="83"/>
      <c r="JP31" s="83"/>
      <c r="JQ31" s="83"/>
      <c r="JR31" s="83"/>
      <c r="JS31" s="83"/>
      <c r="JT31" s="83"/>
      <c r="JU31" s="83"/>
      <c r="JV31" s="83"/>
      <c r="JW31" s="83"/>
      <c r="JX31" s="83"/>
      <c r="JY31" s="83"/>
      <c r="JZ31" s="83"/>
      <c r="KA31" s="83"/>
      <c r="KB31" s="83"/>
      <c r="KC31" s="83"/>
      <c r="KD31" s="83"/>
      <c r="KE31" s="83"/>
      <c r="KF31" s="83"/>
      <c r="KG31" s="83"/>
      <c r="KH31" s="83"/>
      <c r="KI31" s="83"/>
      <c r="KJ31" s="83"/>
      <c r="KK31" s="83"/>
      <c r="KL31" s="83"/>
      <c r="KM31" s="83"/>
      <c r="KN31" s="83"/>
      <c r="KO31" s="83"/>
      <c r="KP31" s="83"/>
      <c r="KQ31" s="83"/>
      <c r="KR31" s="83"/>
      <c r="KS31" s="83"/>
      <c r="KT31" s="83"/>
      <c r="KU31" s="83"/>
      <c r="KV31" s="83"/>
      <c r="KW31" s="83"/>
      <c r="KX31" s="83"/>
      <c r="KY31" s="83"/>
      <c r="KZ31" s="83"/>
      <c r="LA31" s="83"/>
      <c r="LB31" s="83"/>
      <c r="LC31" s="83"/>
      <c r="LD31" s="83"/>
      <c r="LE31" s="83"/>
      <c r="LF31" s="83"/>
      <c r="LG31" s="83"/>
      <c r="LH31" s="83"/>
      <c r="LI31" s="83"/>
      <c r="LJ31" s="83"/>
      <c r="LK31" s="83"/>
      <c r="LL31" s="83"/>
      <c r="LM31" s="83"/>
      <c r="LN31" s="83"/>
      <c r="LO31" s="83"/>
      <c r="LP31" s="83"/>
      <c r="LQ31" s="83"/>
      <c r="LR31" s="83"/>
      <c r="LS31" s="83"/>
      <c r="LT31" s="83"/>
      <c r="LU31" s="83"/>
      <c r="LV31" s="83"/>
      <c r="LW31" s="83"/>
      <c r="LX31" s="83"/>
      <c r="LY31" s="83"/>
      <c r="LZ31" s="83"/>
      <c r="MA31" s="83"/>
      <c r="MB31" s="83"/>
      <c r="MC31" s="83"/>
      <c r="MD31" s="83"/>
      <c r="ME31" s="83"/>
      <c r="MF31" s="83"/>
      <c r="MG31" s="83"/>
      <c r="MH31" s="83"/>
      <c r="MI31" s="83"/>
      <c r="MJ31" s="83"/>
      <c r="MK31" s="83"/>
      <c r="ML31" s="83"/>
      <c r="MM31" s="83"/>
      <c r="MN31" s="83"/>
      <c r="MO31" s="83"/>
      <c r="MP31" s="83"/>
      <c r="MQ31" s="83"/>
      <c r="MR31" s="83"/>
      <c r="MS31" s="83"/>
      <c r="MT31" s="83"/>
      <c r="MU31" s="83"/>
      <c r="MV31" s="83"/>
      <c r="MW31" s="83"/>
      <c r="MX31" s="83"/>
      <c r="MY31" s="83"/>
      <c r="MZ31" s="83"/>
      <c r="NA31" s="83"/>
      <c r="NB31" s="83"/>
      <c r="NC31" s="83"/>
      <c r="ND31" s="83"/>
      <c r="NE31" s="83"/>
      <c r="NF31" s="83"/>
      <c r="NG31" s="83"/>
      <c r="NH31" s="83"/>
      <c r="NI31" s="83"/>
      <c r="NJ31" s="83"/>
      <c r="NK31" s="83"/>
      <c r="NL31" s="83"/>
      <c r="NM31" s="83"/>
      <c r="NN31" s="83"/>
      <c r="NO31" s="83"/>
      <c r="NP31" s="83"/>
      <c r="NQ31" s="83"/>
      <c r="NR31" s="83"/>
      <c r="NS31" s="83"/>
      <c r="NT31" s="83"/>
      <c r="NU31" s="83"/>
      <c r="NV31" s="83"/>
      <c r="NW31" s="83"/>
      <c r="NX31" s="83"/>
      <c r="NY31" s="83"/>
      <c r="NZ31" s="83"/>
      <c r="OA31" s="83"/>
      <c r="OB31" s="83"/>
      <c r="OC31" s="83"/>
      <c r="OD31" s="83"/>
      <c r="OE31" s="83"/>
      <c r="OF31" s="83"/>
      <c r="OG31" s="83"/>
      <c r="OH31" s="83"/>
      <c r="OI31" s="83"/>
      <c r="OJ31" s="83"/>
      <c r="OK31" s="83"/>
      <c r="OL31" s="83"/>
      <c r="OM31" s="83"/>
      <c r="ON31" s="83"/>
      <c r="OO31" s="83"/>
      <c r="OP31" s="83"/>
      <c r="OQ31" s="83"/>
      <c r="OR31" s="83"/>
      <c r="OS31" s="83"/>
      <c r="OT31" s="83"/>
      <c r="OU31" s="83"/>
      <c r="OV31" s="83"/>
      <c r="OW31" s="83"/>
      <c r="OX31" s="83"/>
      <c r="OY31" s="83"/>
      <c r="OZ31" s="83"/>
      <c r="PA31" s="83"/>
      <c r="PB31" s="83"/>
      <c r="PC31" s="83"/>
      <c r="PD31" s="83"/>
      <c r="PE31" s="83"/>
      <c r="PF31" s="83"/>
      <c r="PG31" s="83"/>
      <c r="PH31" s="83"/>
      <c r="PI31" s="83"/>
      <c r="PJ31" s="83"/>
      <c r="PK31" s="83"/>
      <c r="PL31" s="83"/>
      <c r="PM31" s="83"/>
      <c r="PN31" s="83"/>
      <c r="PO31" s="83"/>
      <c r="PP31" s="83"/>
      <c r="PQ31" s="83"/>
      <c r="PR31" s="83"/>
      <c r="PS31" s="83"/>
      <c r="PT31" s="83"/>
      <c r="PU31" s="83"/>
      <c r="PV31" s="83"/>
      <c r="PW31" s="83"/>
      <c r="PX31" s="83"/>
      <c r="PY31" s="83"/>
      <c r="PZ31" s="83"/>
      <c r="QA31" s="83"/>
      <c r="QB31" s="83"/>
      <c r="QC31" s="83"/>
      <c r="QD31" s="83"/>
      <c r="QE31" s="83"/>
      <c r="QF31" s="83"/>
      <c r="QG31" s="83"/>
      <c r="QH31" s="83"/>
      <c r="QI31" s="83"/>
      <c r="QJ31" s="83"/>
      <c r="QK31" s="83"/>
      <c r="QL31" s="83"/>
      <c r="QM31" s="83"/>
      <c r="QN31" s="83"/>
      <c r="QO31" s="83"/>
      <c r="QP31" s="83"/>
      <c r="QQ31" s="83"/>
      <c r="QR31" s="83"/>
      <c r="QS31" s="83"/>
      <c r="QT31" s="83"/>
      <c r="QU31" s="83"/>
      <c r="QV31" s="83"/>
      <c r="QW31" s="83"/>
      <c r="QX31" s="83"/>
      <c r="QY31" s="83"/>
      <c r="QZ31" s="83"/>
      <c r="RA31" s="83"/>
      <c r="RB31" s="83"/>
      <c r="RC31" s="83"/>
      <c r="RD31" s="83"/>
      <c r="RE31" s="83"/>
      <c r="RF31" s="83"/>
      <c r="RG31" s="83"/>
      <c r="RH31" s="83"/>
      <c r="RI31" s="83"/>
      <c r="RJ31" s="83"/>
      <c r="RK31" s="83"/>
      <c r="RL31" s="83"/>
      <c r="RM31" s="83"/>
      <c r="RN31" s="83"/>
      <c r="RO31" s="83"/>
      <c r="RP31" s="83"/>
      <c r="RQ31" s="83"/>
      <c r="RR31" s="83"/>
      <c r="RS31" s="83"/>
      <c r="RT31" s="83"/>
      <c r="RU31" s="83"/>
      <c r="RV31" s="83"/>
      <c r="RW31" s="83"/>
      <c r="RX31" s="83"/>
      <c r="RY31" s="83"/>
      <c r="RZ31" s="83"/>
      <c r="SA31" s="83"/>
      <c r="SB31" s="83"/>
      <c r="SC31" s="83"/>
      <c r="SD31" s="83"/>
      <c r="SE31" s="83"/>
      <c r="SF31" s="83"/>
      <c r="SG31" s="83"/>
      <c r="SH31" s="83"/>
      <c r="SI31" s="83"/>
      <c r="SJ31" s="83"/>
      <c r="SK31" s="83"/>
      <c r="SL31" s="83"/>
      <c r="SM31" s="83"/>
      <c r="SN31" s="83"/>
      <c r="SO31" s="83"/>
      <c r="SP31" s="83"/>
      <c r="SQ31" s="83"/>
      <c r="SR31" s="83"/>
      <c r="SS31" s="83"/>
      <c r="ST31" s="83"/>
      <c r="SU31" s="83"/>
      <c r="SV31" s="83"/>
      <c r="SW31" s="83"/>
      <c r="SX31" s="83"/>
      <c r="SY31" s="83"/>
      <c r="SZ31" s="83"/>
      <c r="TA31" s="83"/>
      <c r="TB31" s="83"/>
      <c r="TC31" s="83"/>
      <c r="TD31" s="83"/>
      <c r="TE31" s="83"/>
      <c r="TF31" s="83"/>
      <c r="TG31" s="83"/>
      <c r="TH31" s="83"/>
      <c r="TI31" s="83"/>
      <c r="TJ31" s="83"/>
      <c r="TK31" s="83"/>
      <c r="TL31" s="83"/>
      <c r="TM31" s="83"/>
      <c r="TN31" s="83"/>
      <c r="TO31" s="83"/>
      <c r="TP31" s="83"/>
      <c r="TQ31" s="83"/>
      <c r="TR31" s="83"/>
      <c r="TS31" s="83"/>
      <c r="TT31" s="83"/>
      <c r="TU31" s="83"/>
      <c r="TV31" s="83"/>
      <c r="TW31" s="83"/>
      <c r="TX31" s="83"/>
      <c r="TY31" s="83"/>
      <c r="TZ31" s="83"/>
      <c r="UA31" s="83"/>
      <c r="UB31" s="83"/>
      <c r="UC31" s="83"/>
      <c r="UD31" s="83"/>
      <c r="UE31" s="83"/>
      <c r="UF31" s="83"/>
      <c r="UG31" s="83"/>
      <c r="UH31" s="83"/>
      <c r="UI31" s="83"/>
      <c r="UJ31" s="83"/>
      <c r="UK31" s="83"/>
      <c r="UL31" s="83"/>
      <c r="UM31" s="83"/>
      <c r="UN31" s="83"/>
      <c r="UO31" s="83"/>
      <c r="UP31" s="83"/>
      <c r="UQ31" s="83"/>
      <c r="UR31" s="83"/>
      <c r="US31" s="83"/>
      <c r="UT31" s="83"/>
      <c r="UU31" s="83"/>
      <c r="UV31" s="83"/>
      <c r="UW31" s="83"/>
      <c r="UX31" s="83"/>
      <c r="UY31" s="83"/>
      <c r="UZ31" s="83"/>
      <c r="VA31" s="83"/>
      <c r="VB31" s="83"/>
      <c r="VC31" s="83"/>
      <c r="VD31" s="83"/>
      <c r="VE31" s="83"/>
      <c r="VF31" s="83"/>
      <c r="VG31" s="83"/>
      <c r="VH31" s="83"/>
      <c r="VI31" s="83"/>
      <c r="VJ31" s="83"/>
      <c r="VK31" s="83"/>
      <c r="VL31" s="83"/>
      <c r="VM31" s="83"/>
      <c r="VN31" s="83"/>
      <c r="VO31" s="83"/>
      <c r="VP31" s="83"/>
      <c r="VQ31" s="83"/>
      <c r="VR31" s="83"/>
      <c r="VS31" s="83"/>
      <c r="VT31" s="83"/>
      <c r="VU31" s="83"/>
      <c r="VV31" s="83"/>
      <c r="VW31" s="83"/>
      <c r="VX31" s="83"/>
      <c r="VY31" s="83"/>
      <c r="VZ31" s="83"/>
      <c r="WA31" s="83"/>
      <c r="WB31" s="83"/>
      <c r="WC31" s="83"/>
      <c r="WD31" s="83"/>
      <c r="WE31" s="83"/>
      <c r="WF31" s="83"/>
      <c r="WG31" s="83"/>
      <c r="WH31" s="83"/>
      <c r="WI31" s="83"/>
      <c r="WJ31" s="83"/>
      <c r="WK31" s="83"/>
      <c r="WL31" s="83"/>
      <c r="WM31" s="83"/>
      <c r="WN31" s="83"/>
      <c r="WO31" s="83"/>
      <c r="WP31" s="83"/>
      <c r="WQ31" s="83"/>
      <c r="WR31" s="83"/>
      <c r="WS31" s="83"/>
      <c r="WT31" s="83"/>
      <c r="WU31" s="83"/>
      <c r="WV31" s="83"/>
      <c r="WW31" s="83"/>
      <c r="WX31" s="83"/>
      <c r="WY31" s="83"/>
      <c r="WZ31" s="83"/>
      <c r="XA31" s="83"/>
      <c r="XB31" s="83"/>
      <c r="XC31" s="83"/>
      <c r="XD31" s="83"/>
      <c r="XE31" s="83"/>
      <c r="XF31" s="83"/>
      <c r="XG31" s="83"/>
      <c r="XH31" s="83"/>
      <c r="XI31" s="83"/>
      <c r="XJ31" s="83"/>
      <c r="XK31" s="83"/>
      <c r="XL31" s="83"/>
      <c r="XM31" s="83"/>
      <c r="XN31" s="83"/>
      <c r="XO31" s="83"/>
      <c r="XP31" s="83"/>
      <c r="XQ31" s="83"/>
      <c r="XR31" s="83"/>
      <c r="XS31" s="83"/>
      <c r="XT31" s="83"/>
      <c r="XU31" s="83"/>
      <c r="XV31" s="83"/>
      <c r="XW31" s="83"/>
      <c r="XX31" s="83"/>
      <c r="XY31" s="83"/>
      <c r="XZ31" s="83"/>
      <c r="YA31" s="83"/>
      <c r="YB31" s="83"/>
      <c r="YC31" s="83"/>
      <c r="YD31" s="83"/>
      <c r="YE31" s="83"/>
      <c r="YF31" s="83"/>
      <c r="YG31" s="83"/>
      <c r="YH31" s="83"/>
      <c r="YI31" s="83"/>
      <c r="YJ31" s="83"/>
      <c r="YK31" s="83"/>
      <c r="YL31" s="83"/>
      <c r="YM31" s="83"/>
      <c r="YN31" s="83"/>
      <c r="YO31" s="83"/>
      <c r="YP31" s="83"/>
      <c r="YQ31" s="83"/>
      <c r="YR31" s="83"/>
      <c r="YS31" s="83"/>
      <c r="YT31" s="83"/>
      <c r="YU31" s="83"/>
      <c r="YV31" s="83"/>
      <c r="YW31" s="83"/>
      <c r="YX31" s="83"/>
      <c r="YY31" s="83"/>
      <c r="YZ31" s="83"/>
      <c r="ZA31" s="83"/>
      <c r="ZB31" s="83"/>
      <c r="ZC31" s="83"/>
      <c r="ZD31" s="83"/>
      <c r="ZE31" s="83"/>
      <c r="ZF31" s="83"/>
      <c r="ZG31" s="83"/>
      <c r="ZH31" s="83"/>
      <c r="ZI31" s="83"/>
      <c r="ZJ31" s="83"/>
      <c r="ZK31" s="83"/>
      <c r="ZL31" s="83"/>
      <c r="ZM31" s="83"/>
      <c r="ZN31" s="83"/>
      <c r="ZO31" s="83"/>
      <c r="ZP31" s="83"/>
      <c r="ZQ31" s="83"/>
      <c r="ZR31" s="83"/>
      <c r="ZS31" s="83"/>
      <c r="ZT31" s="83"/>
      <c r="ZU31" s="83"/>
      <c r="ZV31" s="83"/>
      <c r="ZW31" s="83"/>
      <c r="ZX31" s="83"/>
      <c r="ZY31" s="83"/>
      <c r="ZZ31" s="83"/>
      <c r="AAA31" s="83"/>
      <c r="AAB31" s="83"/>
      <c r="AAC31" s="83"/>
      <c r="AAD31" s="83"/>
      <c r="AAE31" s="83"/>
      <c r="AAF31" s="83"/>
      <c r="AAG31" s="83"/>
      <c r="AAH31" s="83"/>
      <c r="AAI31" s="83"/>
      <c r="AAJ31" s="83"/>
      <c r="AAK31" s="83"/>
      <c r="AAL31" s="83"/>
      <c r="AAM31" s="83"/>
      <c r="AAN31" s="83"/>
      <c r="AAO31" s="83"/>
      <c r="AAP31" s="83"/>
      <c r="AAQ31" s="83"/>
      <c r="AAR31" s="83"/>
      <c r="AAS31" s="83"/>
      <c r="AAT31" s="83"/>
      <c r="AAU31" s="83"/>
      <c r="AAV31" s="83"/>
      <c r="AAW31" s="83"/>
      <c r="AAX31" s="83"/>
      <c r="AAY31" s="83"/>
      <c r="AAZ31" s="83"/>
      <c r="ABA31" s="83"/>
      <c r="ABB31" s="83"/>
      <c r="ABC31" s="83"/>
      <c r="ABD31" s="83"/>
      <c r="ABE31" s="83"/>
      <c r="ABF31" s="83"/>
      <c r="ABG31" s="83"/>
      <c r="ABH31" s="83"/>
      <c r="ABI31" s="83"/>
      <c r="ABJ31" s="83"/>
      <c r="ABK31" s="83"/>
      <c r="ABL31" s="83"/>
      <c r="ABM31" s="83"/>
      <c r="ABN31" s="83"/>
      <c r="ABO31" s="83"/>
      <c r="ABP31" s="83"/>
      <c r="ABQ31" s="83"/>
      <c r="ABR31" s="83"/>
      <c r="ABS31" s="83"/>
      <c r="ABT31" s="83"/>
      <c r="ABU31" s="83"/>
      <c r="ABV31" s="83"/>
      <c r="ABW31" s="83"/>
      <c r="ABX31" s="83"/>
      <c r="ABY31" s="83"/>
      <c r="ABZ31" s="83"/>
      <c r="ACA31" s="83"/>
      <c r="ACB31" s="83"/>
      <c r="ACC31" s="83"/>
      <c r="ACD31" s="83"/>
      <c r="ACE31" s="83"/>
      <c r="ACF31" s="83"/>
      <c r="ACG31" s="83"/>
      <c r="ACH31" s="83"/>
      <c r="ACI31" s="83"/>
      <c r="ACJ31" s="83"/>
      <c r="ACK31" s="83"/>
      <c r="ACL31" s="83"/>
      <c r="ACM31" s="83"/>
      <c r="ACN31" s="83"/>
      <c r="ACO31" s="83"/>
      <c r="ACP31" s="83"/>
      <c r="ACQ31" s="83"/>
      <c r="ACR31" s="83"/>
      <c r="ACS31" s="83"/>
      <c r="ACT31" s="83"/>
      <c r="ACU31" s="83"/>
      <c r="ACV31" s="83"/>
      <c r="ACW31" s="83"/>
      <c r="ACX31" s="83"/>
      <c r="ACY31" s="83"/>
      <c r="ACZ31" s="83"/>
      <c r="ADA31" s="83"/>
      <c r="ADB31" s="83"/>
      <c r="ADC31" s="83"/>
      <c r="ADD31" s="83"/>
      <c r="ADE31" s="83"/>
      <c r="ADF31" s="83"/>
      <c r="ADG31" s="83"/>
      <c r="ADH31" s="83"/>
      <c r="ADI31" s="83"/>
      <c r="ADJ31" s="83"/>
      <c r="ADK31" s="83"/>
      <c r="ADL31" s="83"/>
      <c r="ADM31" s="83"/>
      <c r="ADN31" s="83"/>
      <c r="ADO31" s="83"/>
      <c r="ADP31" s="83"/>
      <c r="ADQ31" s="83"/>
      <c r="ADR31" s="83"/>
      <c r="ADS31" s="83"/>
      <c r="ADT31" s="83"/>
      <c r="ADU31" s="83"/>
      <c r="ADV31" s="83"/>
      <c r="ADW31" s="83"/>
      <c r="ADX31" s="83"/>
      <c r="ADY31" s="83"/>
      <c r="ADZ31" s="83"/>
      <c r="AEA31" s="83"/>
      <c r="AEB31" s="83"/>
      <c r="AEC31" s="83"/>
      <c r="AED31" s="83"/>
      <c r="AEE31" s="83"/>
      <c r="AEF31" s="83"/>
      <c r="AEG31" s="83"/>
      <c r="AEH31" s="83"/>
      <c r="AEI31" s="83"/>
      <c r="AEJ31" s="83"/>
      <c r="AEK31" s="83"/>
      <c r="AEL31" s="83"/>
      <c r="AEM31" s="83"/>
      <c r="AEN31" s="83"/>
      <c r="AEO31" s="83"/>
      <c r="AEP31" s="83"/>
      <c r="AEQ31" s="83"/>
      <c r="AER31" s="83"/>
      <c r="AES31" s="83"/>
      <c r="AET31" s="83"/>
      <c r="AEU31" s="83"/>
      <c r="AEV31" s="83"/>
      <c r="AEW31" s="83"/>
      <c r="AEX31" s="83"/>
      <c r="AEY31" s="83"/>
      <c r="AEZ31" s="83"/>
      <c r="AFA31" s="83"/>
      <c r="AFB31" s="83"/>
      <c r="AFC31" s="83"/>
      <c r="AFD31" s="83"/>
      <c r="AFE31" s="83"/>
      <c r="AFF31" s="83"/>
      <c r="AFG31" s="83"/>
      <c r="AFH31" s="83"/>
      <c r="AFI31" s="83"/>
      <c r="AFJ31" s="83"/>
      <c r="AFK31" s="83"/>
      <c r="AFL31" s="83"/>
      <c r="AFM31" s="83"/>
      <c r="AFN31" s="83"/>
      <c r="AFO31" s="83"/>
      <c r="AFP31" s="83"/>
      <c r="AFQ31" s="83"/>
      <c r="AFR31" s="83"/>
      <c r="AFS31" s="83"/>
      <c r="AFT31" s="83"/>
      <c r="AFU31" s="83"/>
      <c r="AFV31" s="83"/>
      <c r="AFW31" s="83"/>
      <c r="AFX31" s="83"/>
      <c r="AFY31" s="83"/>
      <c r="AFZ31" s="83"/>
      <c r="AGA31" s="83"/>
      <c r="AGB31" s="83"/>
      <c r="AGC31" s="83"/>
      <c r="AGD31" s="83"/>
      <c r="AGE31" s="83"/>
      <c r="AGF31" s="83"/>
      <c r="AGG31" s="83"/>
      <c r="AGH31" s="83"/>
      <c r="AGI31" s="83"/>
      <c r="AGJ31" s="83"/>
      <c r="AGK31" s="83"/>
      <c r="AGL31" s="83"/>
      <c r="AGM31" s="83"/>
      <c r="AGN31" s="83"/>
      <c r="AGO31" s="83"/>
      <c r="AGP31" s="83"/>
      <c r="AGQ31" s="83"/>
      <c r="AGR31" s="83"/>
      <c r="AGS31" s="83"/>
      <c r="AGT31" s="83"/>
      <c r="AGU31" s="83"/>
      <c r="AGV31" s="83"/>
      <c r="AGW31" s="83"/>
      <c r="AGX31" s="83"/>
      <c r="AGY31" s="83"/>
      <c r="AGZ31" s="83"/>
      <c r="AHA31" s="83"/>
      <c r="AHB31" s="83"/>
      <c r="AHC31" s="83"/>
      <c r="AHD31" s="83"/>
      <c r="AHE31" s="83"/>
      <c r="AHF31" s="83"/>
      <c r="AHG31" s="83"/>
      <c r="AHH31" s="83"/>
      <c r="AHI31" s="83"/>
      <c r="AHJ31" s="83"/>
      <c r="AHK31" s="83"/>
      <c r="AHL31" s="83"/>
      <c r="AHM31" s="83"/>
      <c r="AHN31" s="83"/>
      <c r="AHO31" s="83"/>
      <c r="AHP31" s="83"/>
      <c r="AHQ31" s="83"/>
      <c r="AHR31" s="83"/>
      <c r="AHS31" s="83"/>
      <c r="AHT31" s="83"/>
      <c r="AHU31" s="83"/>
      <c r="AHV31" s="83"/>
      <c r="AHW31" s="83"/>
      <c r="AHX31" s="83"/>
      <c r="AHY31" s="83"/>
      <c r="AHZ31" s="83"/>
      <c r="AIA31" s="83"/>
      <c r="AIB31" s="83"/>
      <c r="AIC31" s="83"/>
      <c r="AID31" s="83"/>
      <c r="AIE31" s="83"/>
      <c r="AIF31" s="83"/>
      <c r="AIG31" s="83"/>
      <c r="AIH31" s="83"/>
      <c r="AII31" s="83"/>
      <c r="AIJ31" s="83"/>
      <c r="AIK31" s="83"/>
      <c r="AIL31" s="83"/>
      <c r="AIM31" s="83"/>
      <c r="AIN31" s="83"/>
      <c r="AIO31" s="83"/>
      <c r="AIP31" s="83"/>
      <c r="AIQ31" s="83"/>
      <c r="AIR31" s="83"/>
      <c r="AIS31" s="83"/>
      <c r="AIT31" s="83"/>
      <c r="AIU31" s="83"/>
      <c r="AIV31" s="83"/>
      <c r="AIW31" s="83"/>
      <c r="AIX31" s="83"/>
      <c r="AIY31" s="83"/>
      <c r="AIZ31" s="83"/>
      <c r="AJA31" s="83"/>
      <c r="AJB31" s="83"/>
      <c r="AJC31" s="83"/>
      <c r="AJD31" s="83"/>
      <c r="AJE31" s="83"/>
      <c r="AJF31" s="83"/>
      <c r="AJG31" s="83"/>
      <c r="AJH31" s="83"/>
      <c r="AJI31" s="83"/>
      <c r="AJJ31" s="83"/>
      <c r="AJK31" s="83"/>
      <c r="AJL31" s="83"/>
      <c r="AJM31" s="83"/>
      <c r="AJN31" s="83"/>
      <c r="AJO31" s="83"/>
      <c r="AJP31" s="83"/>
      <c r="AJQ31" s="83"/>
      <c r="AJR31" s="83"/>
      <c r="AJS31" s="83"/>
      <c r="AJT31" s="83"/>
      <c r="AJU31" s="83"/>
      <c r="AJV31" s="83"/>
      <c r="AJW31" s="83"/>
      <c r="AJX31" s="83"/>
      <c r="AJY31" s="83"/>
      <c r="AJZ31" s="83"/>
      <c r="AKA31" s="83"/>
      <c r="AKB31" s="83"/>
      <c r="AKC31" s="83"/>
      <c r="AKD31" s="83"/>
      <c r="AKE31" s="83"/>
      <c r="AKF31" s="83"/>
      <c r="AKG31" s="83"/>
      <c r="AKH31" s="83"/>
      <c r="AKI31" s="83"/>
      <c r="AKJ31" s="83"/>
      <c r="AKK31" s="83"/>
      <c r="AKL31" s="83"/>
      <c r="AKM31" s="83"/>
      <c r="AKN31" s="83"/>
      <c r="AKO31" s="83"/>
      <c r="AKP31" s="83"/>
      <c r="AKQ31" s="83"/>
      <c r="AKR31" s="83"/>
      <c r="AKS31" s="83"/>
      <c r="AKT31" s="83"/>
      <c r="AKU31" s="83"/>
      <c r="AKV31" s="83"/>
      <c r="AKW31" s="83"/>
      <c r="AKX31" s="83"/>
      <c r="AKY31" s="83"/>
      <c r="AKZ31" s="83"/>
      <c r="ALA31" s="83"/>
      <c r="ALB31" s="83"/>
      <c r="ALC31" s="83"/>
      <c r="ALD31" s="83"/>
      <c r="ALE31" s="83"/>
      <c r="ALF31" s="83"/>
      <c r="ALG31" s="83"/>
      <c r="ALH31" s="83"/>
      <c r="ALI31" s="83"/>
      <c r="ALJ31" s="83"/>
      <c r="ALK31" s="83"/>
      <c r="ALL31" s="83"/>
      <c r="ALM31" s="83"/>
      <c r="ALN31" s="83"/>
      <c r="ALO31" s="83"/>
      <c r="ALP31" s="83"/>
      <c r="ALQ31" s="83"/>
      <c r="ALR31" s="83"/>
      <c r="ALS31" s="83"/>
      <c r="ALT31" s="83"/>
      <c r="ALU31" s="83"/>
      <c r="ALV31" s="83"/>
      <c r="ALW31" s="83"/>
      <c r="ALX31" s="83"/>
      <c r="ALY31" s="83"/>
      <c r="ALZ31" s="83"/>
      <c r="AMA31" s="83"/>
      <c r="AMB31" s="83"/>
      <c r="AMC31" s="83"/>
      <c r="AMD31" s="83"/>
      <c r="AME31" s="83"/>
      <c r="AMF31" s="83"/>
      <c r="AMG31" s="83"/>
      <c r="AMH31" s="83"/>
      <c r="AMI31" s="83"/>
      <c r="AMJ31" s="83"/>
      <c r="AMK31" s="83"/>
      <c r="AML31" s="83"/>
      <c r="AMM31" s="83"/>
      <c r="AMN31" s="83"/>
      <c r="AMO31" s="83"/>
      <c r="AMP31" s="83"/>
      <c r="AMQ31" s="83"/>
      <c r="AMR31" s="83"/>
      <c r="AMS31" s="83"/>
      <c r="AMT31" s="83"/>
      <c r="AMU31" s="83"/>
      <c r="AMV31" s="83"/>
      <c r="AMW31" s="83"/>
      <c r="AMX31" s="83"/>
      <c r="AMY31" s="83"/>
      <c r="AMZ31" s="83"/>
      <c r="ANA31" s="83"/>
      <c r="ANB31" s="83"/>
      <c r="ANC31" s="83"/>
      <c r="AND31" s="83"/>
      <c r="ANE31" s="83"/>
      <c r="ANF31" s="83"/>
      <c r="ANG31" s="83"/>
      <c r="ANH31" s="83"/>
      <c r="ANI31" s="83"/>
      <c r="ANJ31" s="83"/>
      <c r="ANK31" s="83"/>
      <c r="ANL31" s="83"/>
      <c r="ANM31" s="83"/>
      <c r="ANN31" s="83"/>
      <c r="ANO31" s="83"/>
      <c r="ANP31" s="83"/>
      <c r="ANQ31" s="83"/>
      <c r="ANR31" s="83"/>
      <c r="ANS31" s="83"/>
      <c r="ANT31" s="83"/>
      <c r="ANU31" s="83"/>
      <c r="ANV31" s="83"/>
      <c r="ANW31" s="83"/>
      <c r="ANX31" s="83"/>
      <c r="ANY31" s="83"/>
      <c r="ANZ31" s="83"/>
      <c r="AOA31" s="83"/>
      <c r="AOB31" s="83"/>
      <c r="AOC31" s="83"/>
      <c r="AOD31" s="83"/>
      <c r="AOE31" s="83"/>
      <c r="AOF31" s="83"/>
      <c r="AOG31" s="83"/>
      <c r="AOH31" s="83"/>
      <c r="AOI31" s="83"/>
      <c r="AOJ31" s="83"/>
      <c r="AOK31" s="83"/>
      <c r="AOL31" s="83"/>
      <c r="AOM31" s="83"/>
      <c r="AON31" s="83"/>
      <c r="AOO31" s="83"/>
      <c r="AOP31" s="83"/>
      <c r="AOQ31" s="83"/>
      <c r="AOR31" s="83"/>
      <c r="AOS31" s="83"/>
      <c r="AOT31" s="83"/>
      <c r="AOU31" s="83"/>
      <c r="AOV31" s="83"/>
      <c r="AOW31" s="83"/>
      <c r="AOX31" s="83"/>
      <c r="AOY31" s="83"/>
      <c r="AOZ31" s="83"/>
      <c r="APA31" s="83"/>
      <c r="APB31" s="83"/>
      <c r="APC31" s="83"/>
      <c r="APD31" s="83"/>
      <c r="APE31" s="83"/>
      <c r="APF31" s="83"/>
      <c r="APG31" s="83"/>
      <c r="APH31" s="83"/>
      <c r="API31" s="83"/>
      <c r="APJ31" s="83"/>
      <c r="APK31" s="83"/>
      <c r="APL31" s="83"/>
      <c r="APM31" s="83"/>
      <c r="APN31" s="83"/>
      <c r="APO31" s="83"/>
      <c r="APP31" s="83"/>
      <c r="APQ31" s="83"/>
      <c r="APR31" s="83"/>
      <c r="APS31" s="83"/>
      <c r="APT31" s="83"/>
      <c r="APU31" s="83"/>
      <c r="APV31" s="83"/>
      <c r="APW31" s="83"/>
      <c r="APX31" s="83"/>
      <c r="APY31" s="83"/>
      <c r="APZ31" s="83"/>
      <c r="AQA31" s="83"/>
      <c r="AQB31" s="83"/>
      <c r="AQC31" s="83"/>
      <c r="AQD31" s="83"/>
      <c r="AQE31" s="83"/>
      <c r="AQF31" s="83"/>
      <c r="AQG31" s="83"/>
      <c r="AQH31" s="83"/>
      <c r="AQI31" s="83"/>
      <c r="AQJ31" s="83"/>
      <c r="AQK31" s="83"/>
      <c r="AQL31" s="83"/>
      <c r="AQM31" s="83"/>
      <c r="AQN31" s="83"/>
      <c r="AQO31" s="83"/>
      <c r="AQP31" s="83"/>
      <c r="AQQ31" s="83"/>
      <c r="AQR31" s="83"/>
      <c r="AQS31" s="83"/>
      <c r="AQT31" s="83"/>
      <c r="AQU31" s="83"/>
      <c r="AQV31" s="83"/>
      <c r="AQW31" s="83"/>
      <c r="AQX31" s="83"/>
      <c r="AQY31" s="83"/>
      <c r="AQZ31" s="83"/>
      <c r="ARA31" s="83"/>
      <c r="ARB31" s="83"/>
      <c r="ARC31" s="83"/>
      <c r="ARD31" s="83"/>
      <c r="ARE31" s="83"/>
      <c r="ARF31" s="83"/>
      <c r="ARG31" s="83"/>
      <c r="ARH31" s="83"/>
      <c r="ARI31" s="83"/>
      <c r="ARJ31" s="83"/>
      <c r="ARK31" s="83"/>
      <c r="ARL31" s="83"/>
      <c r="ARM31" s="83"/>
      <c r="ARN31" s="83"/>
      <c r="ARO31" s="83"/>
      <c r="ARP31" s="83"/>
      <c r="ARQ31" s="83"/>
      <c r="ARR31" s="83"/>
      <c r="ARS31" s="83"/>
      <c r="ART31" s="83"/>
      <c r="ARU31" s="83"/>
      <c r="ARV31" s="83"/>
      <c r="ARW31" s="83"/>
      <c r="ARX31" s="83"/>
      <c r="ARY31" s="83"/>
      <c r="ARZ31" s="83"/>
      <c r="ASA31" s="83"/>
      <c r="ASB31" s="83"/>
      <c r="ASC31" s="83"/>
      <c r="ASD31" s="83"/>
      <c r="ASE31" s="83"/>
      <c r="ASF31" s="83"/>
      <c r="ASG31" s="83"/>
      <c r="ASH31" s="83"/>
      <c r="ASI31" s="83"/>
      <c r="ASJ31" s="83"/>
      <c r="ASK31" s="83"/>
      <c r="ASL31" s="83"/>
      <c r="ASM31" s="83"/>
      <c r="ASN31" s="83"/>
      <c r="ASO31" s="83"/>
      <c r="ASP31" s="83"/>
      <c r="ASQ31" s="83"/>
      <c r="ASR31" s="83"/>
      <c r="ASS31" s="83"/>
      <c r="AST31" s="83"/>
      <c r="ASU31" s="83"/>
      <c r="ASV31" s="83"/>
      <c r="ASW31" s="83"/>
      <c r="ASX31" s="83"/>
      <c r="ASY31" s="83"/>
      <c r="ASZ31" s="83"/>
      <c r="ATA31" s="83"/>
      <c r="ATB31" s="83"/>
      <c r="ATC31" s="83"/>
      <c r="ATD31" s="83"/>
      <c r="ATE31" s="83"/>
      <c r="ATF31" s="83"/>
      <c r="ATG31" s="83"/>
      <c r="ATH31" s="83"/>
      <c r="ATI31" s="83"/>
      <c r="ATJ31" s="83"/>
      <c r="ATK31" s="83"/>
      <c r="ATL31" s="83"/>
      <c r="ATM31" s="83"/>
      <c r="ATN31" s="83"/>
      <c r="ATO31" s="83"/>
      <c r="ATP31" s="83"/>
      <c r="ATQ31" s="83"/>
      <c r="ATR31" s="83"/>
      <c r="ATS31" s="83"/>
      <c r="ATT31" s="83"/>
      <c r="ATU31" s="83"/>
      <c r="ATV31" s="83"/>
      <c r="ATW31" s="83"/>
      <c r="ATX31" s="83"/>
      <c r="ATY31" s="83"/>
      <c r="ATZ31" s="83"/>
      <c r="AUA31" s="83"/>
      <c r="AUB31" s="83"/>
      <c r="AUC31" s="83"/>
      <c r="AUD31" s="83"/>
      <c r="AUE31" s="83"/>
      <c r="AUF31" s="83"/>
      <c r="AUG31" s="83"/>
      <c r="AUH31" s="83"/>
      <c r="AUI31" s="83"/>
      <c r="AUJ31" s="83"/>
      <c r="AUK31" s="83"/>
      <c r="AUL31" s="83"/>
      <c r="AUM31" s="83"/>
      <c r="AUN31" s="83"/>
      <c r="AUO31" s="83"/>
      <c r="AUP31" s="83"/>
      <c r="AUQ31" s="83"/>
      <c r="AUR31" s="83"/>
      <c r="AUS31" s="83"/>
      <c r="AUT31" s="83"/>
      <c r="AUU31" s="83"/>
      <c r="AUV31" s="83"/>
      <c r="AUW31" s="83"/>
      <c r="AUX31" s="83"/>
      <c r="AUY31" s="83"/>
      <c r="AUZ31" s="83"/>
      <c r="AVA31" s="83"/>
      <c r="AVB31" s="83"/>
      <c r="AVC31" s="83"/>
      <c r="AVD31" s="83"/>
      <c r="AVE31" s="83"/>
      <c r="AVF31" s="83"/>
      <c r="AVG31" s="83"/>
      <c r="AVH31" s="83"/>
      <c r="AVI31" s="83"/>
      <c r="AVJ31" s="83"/>
      <c r="AVK31" s="83"/>
      <c r="AVL31" s="83"/>
      <c r="AVM31" s="83"/>
      <c r="AVN31" s="83"/>
      <c r="AVO31" s="83"/>
      <c r="AVP31" s="83"/>
      <c r="AVQ31" s="83"/>
      <c r="AVR31" s="83"/>
      <c r="AVS31" s="83"/>
      <c r="AVT31" s="83"/>
      <c r="AVU31" s="83"/>
      <c r="AVV31" s="83"/>
      <c r="AVW31" s="83"/>
      <c r="AVX31" s="83"/>
      <c r="AVY31" s="83"/>
      <c r="AVZ31" s="83"/>
      <c r="AWA31" s="83"/>
      <c r="AWB31" s="83"/>
      <c r="AWC31" s="83"/>
      <c r="AWD31" s="83"/>
      <c r="AWE31" s="83"/>
      <c r="AWF31" s="83"/>
      <c r="AWG31" s="83"/>
      <c r="AWH31" s="83"/>
      <c r="AWI31" s="83"/>
      <c r="AWJ31" s="83"/>
      <c r="AWK31" s="83"/>
      <c r="AWL31" s="83"/>
      <c r="AWM31" s="83"/>
      <c r="AWN31" s="83"/>
      <c r="AWO31" s="83"/>
      <c r="AWP31" s="83"/>
      <c r="AWQ31" s="83"/>
      <c r="AWR31" s="83"/>
      <c r="AWS31" s="83"/>
      <c r="AWT31" s="83"/>
      <c r="AWU31" s="83"/>
      <c r="AWV31" s="83"/>
      <c r="AWW31" s="83"/>
      <c r="AWX31" s="83"/>
      <c r="AWY31" s="83"/>
      <c r="AWZ31" s="83"/>
      <c r="AXA31" s="83"/>
      <c r="AXB31" s="83"/>
      <c r="AXC31" s="83"/>
      <c r="AXD31" s="83"/>
      <c r="AXE31" s="83"/>
      <c r="AXF31" s="83"/>
      <c r="AXG31" s="83"/>
      <c r="AXH31" s="83"/>
      <c r="AXI31" s="83"/>
      <c r="AXJ31" s="83"/>
      <c r="AXK31" s="83"/>
      <c r="AXL31" s="83"/>
      <c r="AXM31" s="83"/>
      <c r="AXN31" s="83"/>
      <c r="AXO31" s="83"/>
      <c r="AXP31" s="83"/>
      <c r="AXQ31" s="83"/>
      <c r="AXR31" s="83"/>
      <c r="AXS31" s="83"/>
      <c r="AXT31" s="83"/>
      <c r="AXU31" s="83"/>
      <c r="AXV31" s="83"/>
      <c r="AXW31" s="83"/>
      <c r="AXX31" s="83"/>
      <c r="AXY31" s="83"/>
      <c r="AXZ31" s="83"/>
      <c r="AYA31" s="83"/>
      <c r="AYB31" s="83"/>
      <c r="AYC31" s="83"/>
      <c r="AYD31" s="83"/>
      <c r="AYE31" s="83"/>
      <c r="AYF31" s="83"/>
      <c r="AYG31" s="83"/>
      <c r="AYH31" s="83"/>
      <c r="AYI31" s="83"/>
      <c r="AYJ31" s="83"/>
      <c r="AYK31" s="83"/>
      <c r="AYL31" s="83"/>
      <c r="AYM31" s="83"/>
      <c r="AYN31" s="83"/>
      <c r="AYO31" s="83"/>
      <c r="AYP31" s="83"/>
      <c r="AYQ31" s="83"/>
      <c r="AYR31" s="83"/>
      <c r="AYS31" s="83"/>
      <c r="AYT31" s="83"/>
      <c r="AYU31" s="83"/>
      <c r="AYV31" s="83"/>
      <c r="AYW31" s="83"/>
      <c r="AYX31" s="83"/>
      <c r="AYY31" s="83"/>
      <c r="AYZ31" s="83"/>
      <c r="AZA31" s="83"/>
      <c r="AZB31" s="83"/>
      <c r="AZC31" s="83"/>
      <c r="AZD31" s="83"/>
      <c r="AZE31" s="83"/>
      <c r="AZF31" s="83"/>
      <c r="AZG31" s="83"/>
      <c r="AZH31" s="83"/>
      <c r="AZI31" s="83"/>
      <c r="AZJ31" s="83"/>
      <c r="AZK31" s="83"/>
      <c r="AZL31" s="83"/>
      <c r="AZM31" s="83"/>
      <c r="AZN31" s="83"/>
      <c r="AZO31" s="83"/>
      <c r="AZP31" s="83"/>
      <c r="AZQ31" s="83"/>
      <c r="AZR31" s="83"/>
      <c r="AZS31" s="83"/>
      <c r="AZT31" s="83"/>
      <c r="AZU31" s="83"/>
      <c r="AZV31" s="83"/>
      <c r="AZW31" s="83"/>
      <c r="AZX31" s="83"/>
      <c r="AZY31" s="83"/>
      <c r="AZZ31" s="83"/>
      <c r="BAA31" s="83"/>
      <c r="BAB31" s="83"/>
      <c r="BAC31" s="83"/>
      <c r="BAD31" s="83"/>
      <c r="BAE31" s="83"/>
      <c r="BAF31" s="83"/>
      <c r="BAG31" s="83"/>
      <c r="BAH31" s="83"/>
      <c r="BAI31" s="83"/>
      <c r="BAJ31" s="83"/>
      <c r="BAK31" s="83"/>
      <c r="BAL31" s="83"/>
      <c r="BAM31" s="83"/>
      <c r="BAN31" s="83"/>
      <c r="BAO31" s="83"/>
      <c r="BAP31" s="83"/>
      <c r="BAQ31" s="83"/>
      <c r="BAR31" s="83"/>
      <c r="BAS31" s="83"/>
      <c r="BAT31" s="83"/>
      <c r="BAU31" s="83"/>
      <c r="BAV31" s="83"/>
      <c r="BAW31" s="83"/>
      <c r="BAX31" s="83"/>
      <c r="BAY31" s="83"/>
      <c r="BAZ31" s="83"/>
      <c r="BBA31" s="83"/>
      <c r="BBB31" s="83"/>
      <c r="BBC31" s="83"/>
      <c r="BBD31" s="83"/>
      <c r="BBE31" s="83"/>
      <c r="BBF31" s="83"/>
      <c r="BBG31" s="83"/>
      <c r="BBH31" s="83"/>
      <c r="BBI31" s="83"/>
      <c r="BBJ31" s="83"/>
      <c r="BBK31" s="83"/>
      <c r="BBL31" s="83"/>
      <c r="BBM31" s="83"/>
      <c r="BBN31" s="83"/>
      <c r="BBO31" s="83"/>
      <c r="BBP31" s="83"/>
      <c r="BBQ31" s="83"/>
      <c r="BBR31" s="83"/>
      <c r="BBS31" s="83"/>
      <c r="BBT31" s="83"/>
      <c r="BBU31" s="83"/>
      <c r="BBV31" s="83"/>
      <c r="BBW31" s="83"/>
      <c r="BBX31" s="83"/>
      <c r="BBY31" s="83"/>
      <c r="BBZ31" s="83"/>
      <c r="BCA31" s="83"/>
      <c r="BCB31" s="83"/>
      <c r="BCC31" s="83"/>
      <c r="BCD31" s="83"/>
      <c r="BCE31" s="83"/>
      <c r="BCF31" s="83"/>
      <c r="BCG31" s="83"/>
      <c r="BCH31" s="83"/>
      <c r="BCI31" s="83"/>
      <c r="BCJ31" s="83"/>
      <c r="BCK31" s="83"/>
      <c r="BCL31" s="83"/>
      <c r="BCM31" s="83"/>
      <c r="BCN31" s="83"/>
      <c r="BCO31" s="83"/>
      <c r="BCP31" s="83"/>
      <c r="BCQ31" s="83"/>
      <c r="BCR31" s="83"/>
      <c r="BCS31" s="83"/>
      <c r="BCT31" s="83"/>
      <c r="BCU31" s="83"/>
      <c r="BCV31" s="83"/>
      <c r="BCW31" s="83"/>
      <c r="BCX31" s="83"/>
      <c r="BCY31" s="83"/>
      <c r="BCZ31" s="83"/>
      <c r="BDA31" s="83"/>
      <c r="BDB31" s="83"/>
      <c r="BDC31" s="83"/>
      <c r="BDD31" s="83"/>
      <c r="BDE31" s="83"/>
      <c r="BDF31" s="83"/>
      <c r="BDG31" s="83"/>
      <c r="BDH31" s="83"/>
      <c r="BDI31" s="83"/>
      <c r="BDJ31" s="83"/>
      <c r="BDK31" s="83"/>
      <c r="BDL31" s="83"/>
      <c r="BDM31" s="83"/>
      <c r="BDN31" s="83"/>
      <c r="BDO31" s="83"/>
      <c r="BDP31" s="83"/>
      <c r="BDQ31" s="83"/>
      <c r="BDR31" s="83"/>
      <c r="BDS31" s="83"/>
      <c r="BDT31" s="83"/>
      <c r="BDU31" s="83"/>
      <c r="BDV31" s="83"/>
      <c r="BDW31" s="83"/>
      <c r="BDX31" s="83"/>
      <c r="BDY31" s="83"/>
      <c r="BDZ31" s="83"/>
      <c r="BEA31" s="83"/>
      <c r="BEB31" s="83"/>
      <c r="BEC31" s="83"/>
      <c r="BED31" s="83"/>
      <c r="BEE31" s="83"/>
      <c r="BEF31" s="83"/>
      <c r="BEG31" s="83"/>
      <c r="BEH31" s="83"/>
      <c r="BEI31" s="83"/>
      <c r="BEJ31" s="83"/>
      <c r="BEK31" s="83"/>
      <c r="BEL31" s="83"/>
      <c r="BEM31" s="83"/>
      <c r="BEN31" s="83"/>
      <c r="BEO31" s="83"/>
      <c r="BEP31" s="83"/>
      <c r="BEQ31" s="83"/>
      <c r="BER31" s="83"/>
      <c r="BES31" s="83"/>
      <c r="BET31" s="83"/>
      <c r="BEU31" s="83"/>
      <c r="BEV31" s="83"/>
      <c r="BEW31" s="83"/>
      <c r="BEX31" s="83"/>
      <c r="BEY31" s="83"/>
      <c r="BEZ31" s="83"/>
      <c r="BFA31" s="83"/>
      <c r="BFB31" s="83"/>
      <c r="BFC31" s="83"/>
      <c r="BFD31" s="83"/>
      <c r="BFE31" s="83"/>
      <c r="BFF31" s="83"/>
      <c r="BFG31" s="83"/>
      <c r="BFH31" s="83"/>
      <c r="BFI31" s="83"/>
      <c r="BFJ31" s="83"/>
      <c r="BFK31" s="83"/>
      <c r="BFL31" s="83"/>
      <c r="BFM31" s="83"/>
      <c r="BFN31" s="83"/>
      <c r="BFO31" s="83"/>
      <c r="BFP31" s="83"/>
      <c r="BFQ31" s="83"/>
      <c r="BFR31" s="83"/>
      <c r="BFS31" s="83"/>
      <c r="BFT31" s="83"/>
      <c r="BFU31" s="83"/>
      <c r="BFV31" s="83"/>
      <c r="BFW31" s="83"/>
      <c r="BFX31" s="83"/>
      <c r="BFY31" s="83"/>
      <c r="BFZ31" s="83"/>
      <c r="BGA31" s="83"/>
      <c r="BGB31" s="83"/>
      <c r="BGC31" s="83"/>
      <c r="BGD31" s="83"/>
      <c r="BGE31" s="83"/>
      <c r="BGF31" s="83"/>
      <c r="BGG31" s="83"/>
      <c r="BGH31" s="83"/>
      <c r="BGI31" s="83"/>
      <c r="BGJ31" s="83"/>
      <c r="BGK31" s="83"/>
      <c r="BGL31" s="83"/>
      <c r="BGM31" s="83"/>
      <c r="BGN31" s="83"/>
      <c r="BGO31" s="83"/>
      <c r="BGP31" s="83"/>
      <c r="BGQ31" s="83"/>
      <c r="BGR31" s="83"/>
      <c r="BGS31" s="83"/>
      <c r="BGT31" s="83"/>
      <c r="BGU31" s="83"/>
      <c r="BGV31" s="83"/>
      <c r="BGW31" s="83"/>
      <c r="BGX31" s="83"/>
      <c r="BGY31" s="83"/>
      <c r="BGZ31" s="83"/>
      <c r="BHA31" s="83"/>
      <c r="BHB31" s="83"/>
      <c r="BHC31" s="83"/>
      <c r="BHD31" s="83"/>
      <c r="BHE31" s="83"/>
      <c r="BHF31" s="83"/>
      <c r="BHG31" s="83"/>
      <c r="BHH31" s="83"/>
      <c r="BHI31" s="83"/>
      <c r="BHJ31" s="83"/>
      <c r="BHK31" s="83"/>
      <c r="BHL31" s="83"/>
      <c r="BHM31" s="83"/>
      <c r="BHN31" s="83"/>
      <c r="BHO31" s="83"/>
      <c r="BHP31" s="83"/>
      <c r="BHQ31" s="83"/>
      <c r="BHR31" s="83"/>
      <c r="BHS31" s="83"/>
      <c r="BHT31" s="83"/>
      <c r="BHU31" s="83"/>
      <c r="BHV31" s="83"/>
      <c r="BHW31" s="83"/>
      <c r="BHX31" s="83"/>
      <c r="BHY31" s="83"/>
      <c r="BHZ31" s="83"/>
      <c r="BIA31" s="83"/>
      <c r="BIB31" s="83"/>
      <c r="BIC31" s="83"/>
      <c r="BID31" s="83"/>
      <c r="BIE31" s="83"/>
      <c r="BIF31" s="83"/>
      <c r="BIG31" s="83"/>
      <c r="BIH31" s="83"/>
      <c r="BII31" s="83"/>
      <c r="BIJ31" s="83"/>
      <c r="BIK31" s="83"/>
      <c r="BIL31" s="83"/>
      <c r="BIM31" s="83"/>
      <c r="BIN31" s="83"/>
      <c r="BIO31" s="83"/>
      <c r="BIP31" s="83"/>
      <c r="BIQ31" s="83"/>
      <c r="BIR31" s="83"/>
      <c r="BIS31" s="83"/>
      <c r="BIT31" s="83"/>
      <c r="BIU31" s="83"/>
      <c r="BIV31" s="83"/>
      <c r="BIW31" s="83"/>
      <c r="BIX31" s="83"/>
      <c r="BIY31" s="83"/>
      <c r="BIZ31" s="83"/>
      <c r="BJA31" s="83"/>
      <c r="BJB31" s="83"/>
      <c r="BJC31" s="83"/>
      <c r="BJD31" s="83"/>
      <c r="BJE31" s="83"/>
      <c r="BJF31" s="83"/>
      <c r="BJG31" s="83"/>
      <c r="BJH31" s="83"/>
      <c r="BJI31" s="83"/>
      <c r="BJJ31" s="83"/>
      <c r="BJK31" s="83"/>
      <c r="BJL31" s="83"/>
      <c r="BJM31" s="83"/>
      <c r="BJN31" s="83"/>
      <c r="BJO31" s="83"/>
      <c r="BJP31" s="83"/>
      <c r="BJQ31" s="83"/>
      <c r="BJR31" s="83"/>
      <c r="BJS31" s="83"/>
      <c r="BJT31" s="83"/>
      <c r="BJU31" s="83"/>
      <c r="BJV31" s="83"/>
      <c r="BJW31" s="83"/>
      <c r="BJX31" s="83"/>
      <c r="BJY31" s="83"/>
      <c r="BJZ31" s="83"/>
      <c r="BKA31" s="83"/>
      <c r="BKB31" s="83"/>
      <c r="BKC31" s="83"/>
      <c r="BKD31" s="83"/>
      <c r="BKE31" s="83"/>
      <c r="BKF31" s="83"/>
      <c r="BKG31" s="83"/>
      <c r="BKH31" s="83"/>
      <c r="BKI31" s="83"/>
      <c r="BKJ31" s="83"/>
      <c r="BKK31" s="83"/>
      <c r="BKL31" s="83"/>
      <c r="BKM31" s="83"/>
      <c r="BKN31" s="83"/>
      <c r="BKO31" s="83"/>
      <c r="BKP31" s="83"/>
      <c r="BKQ31" s="83"/>
      <c r="BKR31" s="83"/>
      <c r="BKS31" s="83"/>
      <c r="BKT31" s="83"/>
      <c r="BKU31" s="83"/>
      <c r="BKV31" s="83"/>
      <c r="BKW31" s="83"/>
      <c r="BKX31" s="83"/>
      <c r="BKY31" s="83"/>
      <c r="BKZ31" s="83"/>
      <c r="BLA31" s="83"/>
      <c r="BLB31" s="83"/>
      <c r="BLC31" s="83"/>
      <c r="BLD31" s="83"/>
      <c r="BLE31" s="83"/>
      <c r="BLF31" s="83"/>
      <c r="BLG31" s="83"/>
      <c r="BLH31" s="83"/>
      <c r="BLI31" s="83"/>
      <c r="BLJ31" s="83"/>
      <c r="BLK31" s="83"/>
      <c r="BLL31" s="83"/>
      <c r="BLM31" s="83"/>
      <c r="BLN31" s="83"/>
      <c r="BLO31" s="83"/>
      <c r="BLP31" s="83"/>
      <c r="BLQ31" s="83"/>
      <c r="BLR31" s="83"/>
      <c r="BLS31" s="83"/>
      <c r="BLT31" s="83"/>
      <c r="BLU31" s="83"/>
      <c r="BLV31" s="83"/>
      <c r="BLW31" s="83"/>
      <c r="BLX31" s="83"/>
      <c r="BLY31" s="83"/>
      <c r="BLZ31" s="83"/>
      <c r="BMA31" s="83"/>
      <c r="BMB31" s="83"/>
      <c r="BMC31" s="83"/>
      <c r="BMD31" s="83"/>
      <c r="BME31" s="83"/>
      <c r="BMF31" s="83"/>
      <c r="BMG31" s="83"/>
      <c r="BMH31" s="83"/>
      <c r="BMI31" s="83"/>
      <c r="BMJ31" s="83"/>
      <c r="BMK31" s="83"/>
      <c r="BML31" s="83"/>
      <c r="BMM31" s="83"/>
      <c r="BMN31" s="83"/>
      <c r="BMO31" s="83"/>
      <c r="BMP31" s="83"/>
      <c r="BMQ31" s="83"/>
      <c r="BMR31" s="83"/>
      <c r="BMS31" s="83"/>
      <c r="BMT31" s="83"/>
      <c r="BMU31" s="83"/>
      <c r="BMV31" s="83"/>
      <c r="BMW31" s="83"/>
      <c r="BMX31" s="83"/>
      <c r="BMY31" s="83"/>
      <c r="BMZ31" s="83"/>
      <c r="BNA31" s="83"/>
      <c r="BNB31" s="83"/>
      <c r="BNC31" s="83"/>
      <c r="BND31" s="83"/>
      <c r="BNE31" s="83"/>
      <c r="BNF31" s="83"/>
      <c r="BNG31" s="83"/>
      <c r="BNH31" s="83"/>
      <c r="BNI31" s="83"/>
      <c r="BNJ31" s="83"/>
      <c r="BNK31" s="83"/>
      <c r="BNL31" s="83"/>
      <c r="BNM31" s="83"/>
      <c r="BNN31" s="83"/>
      <c r="BNO31" s="83"/>
      <c r="BNP31" s="83"/>
      <c r="BNQ31" s="83"/>
      <c r="BNR31" s="83"/>
      <c r="BNS31" s="83"/>
      <c r="BNT31" s="83"/>
      <c r="BNU31" s="83"/>
      <c r="BNV31" s="83"/>
      <c r="BNW31" s="83"/>
      <c r="BNX31" s="83"/>
      <c r="BNY31" s="83"/>
      <c r="BNZ31" s="83"/>
      <c r="BOA31" s="83"/>
      <c r="BOB31" s="83"/>
      <c r="BOC31" s="83"/>
      <c r="BOD31" s="83"/>
      <c r="BOE31" s="83"/>
      <c r="BOF31" s="83"/>
      <c r="BOG31" s="83"/>
      <c r="BOH31" s="83"/>
      <c r="BOI31" s="83"/>
      <c r="BOJ31" s="83"/>
      <c r="BOK31" s="83"/>
      <c r="BOL31" s="83"/>
      <c r="BOM31" s="83"/>
      <c r="BON31" s="83"/>
      <c r="BOO31" s="83"/>
      <c r="BOP31" s="83"/>
      <c r="BOQ31" s="83"/>
      <c r="BOR31" s="83"/>
      <c r="BOS31" s="83"/>
      <c r="BOT31" s="83"/>
      <c r="BOU31" s="83"/>
      <c r="BOV31" s="83"/>
      <c r="BOW31" s="83"/>
      <c r="BOX31" s="83"/>
      <c r="BOY31" s="83"/>
      <c r="BOZ31" s="83"/>
      <c r="BPA31" s="83"/>
      <c r="BPB31" s="83"/>
      <c r="BPC31" s="83"/>
      <c r="BPD31" s="83"/>
      <c r="BPE31" s="83"/>
      <c r="BPF31" s="83"/>
      <c r="BPG31" s="83"/>
      <c r="BPH31" s="83"/>
      <c r="BPI31" s="83"/>
      <c r="BPJ31" s="83"/>
      <c r="BPK31" s="83"/>
      <c r="BPL31" s="83"/>
      <c r="BPM31" s="83"/>
      <c r="BPN31" s="83"/>
      <c r="BPO31" s="83"/>
      <c r="BPP31" s="83"/>
      <c r="BPQ31" s="83"/>
      <c r="BPR31" s="83"/>
      <c r="BPS31" s="83"/>
      <c r="BPT31" s="83"/>
      <c r="BPU31" s="83"/>
      <c r="BPV31" s="83"/>
      <c r="BPW31" s="83"/>
      <c r="BPX31" s="83"/>
      <c r="BPY31" s="83"/>
      <c r="BPZ31" s="83"/>
      <c r="BQA31" s="83"/>
      <c r="BQB31" s="83"/>
      <c r="BQC31" s="83"/>
      <c r="BQD31" s="83"/>
      <c r="BQE31" s="83"/>
      <c r="BQF31" s="83"/>
      <c r="BQG31" s="83"/>
      <c r="BQH31" s="83"/>
      <c r="BQI31" s="83"/>
      <c r="BQJ31" s="83"/>
      <c r="BQK31" s="83"/>
      <c r="BQL31" s="83"/>
      <c r="BQM31" s="83"/>
      <c r="BQN31" s="83"/>
      <c r="BQO31" s="83"/>
      <c r="BQP31" s="83"/>
      <c r="BQQ31" s="83"/>
      <c r="BQR31" s="83"/>
      <c r="BQS31" s="83"/>
      <c r="BQT31" s="83"/>
      <c r="BQU31" s="83"/>
      <c r="BQV31" s="83"/>
      <c r="BQW31" s="83"/>
      <c r="BQX31" s="83"/>
      <c r="BQY31" s="83"/>
      <c r="BQZ31" s="83"/>
      <c r="BRA31" s="83"/>
      <c r="BRB31" s="83"/>
      <c r="BRC31" s="83"/>
      <c r="BRD31" s="83"/>
      <c r="BRE31" s="83"/>
      <c r="BRF31" s="83"/>
      <c r="BRG31" s="83"/>
      <c r="BRH31" s="83"/>
      <c r="BRI31" s="83"/>
      <c r="BRJ31" s="83"/>
      <c r="BRK31" s="83"/>
      <c r="BRL31" s="83"/>
      <c r="BRM31" s="83"/>
      <c r="BRN31" s="83"/>
      <c r="BRO31" s="83"/>
      <c r="BRP31" s="83"/>
      <c r="BRQ31" s="83"/>
      <c r="BRR31" s="83"/>
      <c r="BRS31" s="83"/>
      <c r="BRT31" s="83"/>
      <c r="BRU31" s="83"/>
      <c r="BRV31" s="83"/>
      <c r="BRW31" s="83"/>
      <c r="BRX31" s="83"/>
      <c r="BRY31" s="83"/>
      <c r="BRZ31" s="83"/>
      <c r="BSA31" s="83"/>
      <c r="BSB31" s="83"/>
      <c r="BSC31" s="83"/>
      <c r="BSD31" s="83"/>
      <c r="BSE31" s="83"/>
      <c r="BSF31" s="83"/>
      <c r="BSG31" s="83"/>
      <c r="BSH31" s="83"/>
      <c r="BSI31" s="83"/>
      <c r="BSJ31" s="83"/>
      <c r="BSK31" s="83"/>
      <c r="BSL31" s="83"/>
      <c r="BSM31" s="83"/>
      <c r="BSN31" s="83"/>
      <c r="BSO31" s="83"/>
      <c r="BSP31" s="83"/>
      <c r="BSQ31" s="83"/>
      <c r="BSR31" s="83"/>
      <c r="BSS31" s="83"/>
      <c r="BST31" s="83"/>
      <c r="BSU31" s="83"/>
      <c r="BSV31" s="83"/>
      <c r="BSW31" s="83"/>
      <c r="BSX31" s="83"/>
      <c r="BSY31" s="83"/>
      <c r="BSZ31" s="83"/>
      <c r="BTA31" s="83"/>
      <c r="BTB31" s="83"/>
      <c r="BTC31" s="83"/>
      <c r="BTD31" s="83"/>
      <c r="BTE31" s="83"/>
      <c r="BTF31" s="83"/>
      <c r="BTG31" s="83"/>
      <c r="BTH31" s="83"/>
      <c r="BTI31" s="83"/>
      <c r="BTJ31" s="83"/>
      <c r="BTK31" s="83"/>
      <c r="BTL31" s="83"/>
      <c r="BTM31" s="83"/>
      <c r="BTN31" s="83"/>
      <c r="BTO31" s="83"/>
      <c r="BTP31" s="83"/>
      <c r="BTQ31" s="83"/>
      <c r="BTR31" s="83"/>
      <c r="BTS31" s="83"/>
      <c r="BTT31" s="83"/>
      <c r="BTU31" s="83"/>
      <c r="BTV31" s="83"/>
      <c r="BTW31" s="83"/>
      <c r="BTX31" s="83"/>
      <c r="BTY31" s="83"/>
      <c r="BTZ31" s="83"/>
      <c r="BUA31" s="83"/>
      <c r="BUB31" s="83"/>
      <c r="BUC31" s="83"/>
      <c r="BUD31" s="83"/>
      <c r="BUE31" s="83"/>
      <c r="BUF31" s="83"/>
      <c r="BUG31" s="83"/>
      <c r="BUH31" s="83"/>
      <c r="BUI31" s="83"/>
      <c r="BUJ31" s="83"/>
      <c r="BUK31" s="83"/>
      <c r="BUL31" s="83"/>
      <c r="BUM31" s="83"/>
      <c r="BUN31" s="83"/>
      <c r="BUO31" s="83"/>
      <c r="BUP31" s="83"/>
      <c r="BUQ31" s="83"/>
      <c r="BUR31" s="83"/>
      <c r="BUS31" s="83"/>
      <c r="BUT31" s="83"/>
      <c r="BUU31" s="83"/>
      <c r="BUV31" s="83"/>
      <c r="BUW31" s="83"/>
      <c r="BUX31" s="83"/>
      <c r="BUY31" s="83"/>
      <c r="BUZ31" s="83"/>
      <c r="BVA31" s="83"/>
      <c r="BVB31" s="83"/>
      <c r="BVC31" s="83"/>
      <c r="BVD31" s="83"/>
      <c r="BVE31" s="83"/>
      <c r="BVF31" s="83"/>
      <c r="BVG31" s="83"/>
      <c r="BVH31" s="83"/>
      <c r="BVI31" s="83"/>
      <c r="BVJ31" s="83"/>
      <c r="BVK31" s="83"/>
      <c r="BVL31" s="83"/>
      <c r="BVM31" s="83"/>
      <c r="BVN31" s="83"/>
      <c r="BVO31" s="83"/>
      <c r="BVP31" s="83"/>
      <c r="BVQ31" s="83"/>
      <c r="BVR31" s="83"/>
      <c r="BVS31" s="83"/>
      <c r="BVT31" s="83"/>
      <c r="BVU31" s="83"/>
      <c r="BVV31" s="83"/>
      <c r="BVW31" s="83"/>
      <c r="BVX31" s="83"/>
      <c r="BVY31" s="83"/>
      <c r="BVZ31" s="83"/>
      <c r="BWA31" s="83"/>
      <c r="BWB31" s="83"/>
      <c r="BWC31" s="83"/>
      <c r="BWD31" s="83"/>
      <c r="BWE31" s="83"/>
      <c r="BWF31" s="83"/>
      <c r="BWG31" s="83"/>
      <c r="BWH31" s="83"/>
      <c r="BWI31" s="83"/>
      <c r="BWJ31" s="83"/>
      <c r="BWK31" s="83"/>
      <c r="BWL31" s="83"/>
      <c r="BWM31" s="83"/>
      <c r="BWN31" s="83"/>
      <c r="BWO31" s="83"/>
      <c r="BWP31" s="83"/>
      <c r="BWQ31" s="83"/>
      <c r="BWR31" s="83"/>
      <c r="BWS31" s="83"/>
      <c r="BWT31" s="83"/>
      <c r="BWU31" s="83"/>
      <c r="BWV31" s="83"/>
      <c r="BWW31" s="83"/>
      <c r="BWX31" s="83"/>
      <c r="BWY31" s="83"/>
      <c r="BWZ31" s="83"/>
      <c r="BXA31" s="83"/>
      <c r="BXB31" s="83"/>
      <c r="BXC31" s="83"/>
      <c r="BXD31" s="83"/>
      <c r="BXE31" s="83"/>
      <c r="BXF31" s="83"/>
      <c r="BXG31" s="83"/>
      <c r="BXH31" s="83"/>
      <c r="BXI31" s="83"/>
      <c r="BXJ31" s="83"/>
      <c r="BXK31" s="83"/>
      <c r="BXL31" s="83"/>
      <c r="BXM31" s="83"/>
      <c r="BXN31" s="83"/>
      <c r="BXO31" s="83"/>
      <c r="BXP31" s="83"/>
      <c r="BXQ31" s="83"/>
      <c r="BXR31" s="83"/>
      <c r="BXS31" s="83"/>
      <c r="BXT31" s="83"/>
      <c r="BXU31" s="83"/>
      <c r="BXV31" s="83"/>
      <c r="BXW31" s="83"/>
      <c r="BXX31" s="83"/>
      <c r="BXY31" s="83"/>
      <c r="BXZ31" s="83"/>
      <c r="BYA31" s="83"/>
      <c r="BYB31" s="83"/>
      <c r="BYC31" s="83"/>
      <c r="BYD31" s="83"/>
      <c r="BYE31" s="83"/>
      <c r="BYF31" s="83"/>
      <c r="BYG31" s="83"/>
      <c r="BYH31" s="83"/>
      <c r="BYI31" s="83"/>
      <c r="BYJ31" s="83"/>
      <c r="BYK31" s="83"/>
      <c r="BYL31" s="83"/>
      <c r="BYM31" s="83"/>
      <c r="BYN31" s="83"/>
      <c r="BYO31" s="83"/>
      <c r="BYP31" s="83"/>
      <c r="BYQ31" s="83"/>
      <c r="BYR31" s="83"/>
      <c r="BYS31" s="83"/>
      <c r="BYT31" s="83"/>
      <c r="BYU31" s="83"/>
      <c r="BYV31" s="83"/>
      <c r="BYW31" s="83"/>
      <c r="BYX31" s="83"/>
      <c r="BYY31" s="83"/>
      <c r="BYZ31" s="83"/>
      <c r="BZA31" s="83"/>
      <c r="BZB31" s="83"/>
      <c r="BZC31" s="83"/>
      <c r="BZD31" s="83"/>
      <c r="BZE31" s="83"/>
      <c r="BZF31" s="83"/>
      <c r="BZG31" s="83"/>
      <c r="BZH31" s="83"/>
      <c r="BZI31" s="83"/>
      <c r="BZJ31" s="83"/>
      <c r="BZK31" s="83"/>
      <c r="BZL31" s="83"/>
      <c r="BZM31" s="83"/>
      <c r="BZN31" s="83"/>
      <c r="BZO31" s="83"/>
      <c r="BZP31" s="83"/>
      <c r="BZQ31" s="83"/>
      <c r="BZR31" s="83"/>
      <c r="BZS31" s="83"/>
      <c r="BZT31" s="83"/>
      <c r="BZU31" s="83"/>
      <c r="BZV31" s="83"/>
      <c r="BZW31" s="83"/>
      <c r="BZX31" s="83"/>
      <c r="BZY31" s="83"/>
      <c r="BZZ31" s="83"/>
      <c r="CAA31" s="83"/>
      <c r="CAB31" s="83"/>
      <c r="CAC31" s="83"/>
      <c r="CAD31" s="83"/>
      <c r="CAE31" s="83"/>
      <c r="CAF31" s="83"/>
      <c r="CAG31" s="83"/>
      <c r="CAH31" s="83"/>
      <c r="CAI31" s="83"/>
      <c r="CAJ31" s="83"/>
      <c r="CAK31" s="83"/>
      <c r="CAL31" s="83"/>
      <c r="CAM31" s="83"/>
      <c r="CAN31" s="83"/>
      <c r="CAO31" s="83"/>
      <c r="CAP31" s="83"/>
      <c r="CAQ31" s="83"/>
      <c r="CAR31" s="83"/>
      <c r="CAS31" s="83"/>
      <c r="CAT31" s="83"/>
      <c r="CAU31" s="83"/>
      <c r="CAV31" s="83"/>
      <c r="CAW31" s="83"/>
      <c r="CAX31" s="83"/>
      <c r="CAY31" s="83"/>
      <c r="CAZ31" s="83"/>
      <c r="CBA31" s="83"/>
      <c r="CBB31" s="83"/>
      <c r="CBC31" s="83"/>
      <c r="CBD31" s="83"/>
      <c r="CBE31" s="83"/>
      <c r="CBF31" s="83"/>
      <c r="CBG31" s="83"/>
      <c r="CBH31" s="83"/>
      <c r="CBI31" s="83"/>
      <c r="CBJ31" s="83"/>
      <c r="CBK31" s="83"/>
      <c r="CBL31" s="83"/>
      <c r="CBM31" s="83"/>
      <c r="CBN31" s="83"/>
      <c r="CBO31" s="83"/>
      <c r="CBP31" s="83"/>
      <c r="CBQ31" s="83"/>
      <c r="CBR31" s="83"/>
      <c r="CBS31" s="83"/>
      <c r="CBT31" s="83"/>
      <c r="CBU31" s="83"/>
      <c r="CBV31" s="83"/>
      <c r="CBW31" s="83"/>
      <c r="CBX31" s="83"/>
      <c r="CBY31" s="83"/>
      <c r="CBZ31" s="83"/>
      <c r="CCA31" s="83"/>
      <c r="CCB31" s="83"/>
      <c r="CCC31" s="83"/>
      <c r="CCD31" s="83"/>
      <c r="CCE31" s="83"/>
      <c r="CCF31" s="83"/>
      <c r="CCG31" s="83"/>
      <c r="CCH31" s="83"/>
      <c r="CCI31" s="83"/>
      <c r="CCJ31" s="83"/>
      <c r="CCK31" s="83"/>
      <c r="CCL31" s="83"/>
      <c r="CCM31" s="83"/>
      <c r="CCN31" s="83"/>
      <c r="CCO31" s="83"/>
      <c r="CCP31" s="83"/>
      <c r="CCQ31" s="83"/>
      <c r="CCR31" s="83"/>
      <c r="CCS31" s="83"/>
      <c r="CCT31" s="83"/>
      <c r="CCU31" s="83"/>
      <c r="CCV31" s="83"/>
      <c r="CCW31" s="83"/>
      <c r="CCX31" s="83"/>
      <c r="CCY31" s="83"/>
      <c r="CCZ31" s="83"/>
      <c r="CDA31" s="83"/>
      <c r="CDB31" s="83"/>
      <c r="CDC31" s="83"/>
      <c r="CDD31" s="83"/>
      <c r="CDE31" s="83"/>
      <c r="CDF31" s="83"/>
      <c r="CDG31" s="83"/>
      <c r="CDH31" s="83"/>
      <c r="CDI31" s="83"/>
      <c r="CDJ31" s="83"/>
      <c r="CDK31" s="83"/>
      <c r="CDL31" s="83"/>
      <c r="CDM31" s="83"/>
      <c r="CDN31" s="83"/>
      <c r="CDO31" s="83"/>
      <c r="CDP31" s="83"/>
      <c r="CDQ31" s="83"/>
      <c r="CDR31" s="83"/>
      <c r="CDS31" s="83"/>
      <c r="CDT31" s="83"/>
      <c r="CDU31" s="83"/>
      <c r="CDV31" s="83"/>
      <c r="CDW31" s="83"/>
      <c r="CDX31" s="83"/>
      <c r="CDY31" s="83"/>
      <c r="CDZ31" s="83"/>
      <c r="CEA31" s="83"/>
      <c r="CEB31" s="83"/>
      <c r="CEC31" s="83"/>
      <c r="CED31" s="83"/>
      <c r="CEE31" s="83"/>
      <c r="CEF31" s="83"/>
      <c r="CEG31" s="83"/>
      <c r="CEH31" s="83"/>
      <c r="CEI31" s="83"/>
      <c r="CEJ31" s="83"/>
      <c r="CEK31" s="83"/>
      <c r="CEL31" s="83"/>
      <c r="CEM31" s="83"/>
      <c r="CEN31" s="83"/>
      <c r="CEO31" s="83"/>
      <c r="CEP31" s="83"/>
      <c r="CEQ31" s="83"/>
      <c r="CER31" s="83"/>
      <c r="CES31" s="83"/>
      <c r="CET31" s="83"/>
      <c r="CEU31" s="83"/>
      <c r="CEV31" s="83"/>
      <c r="CEW31" s="83"/>
      <c r="CEX31" s="83"/>
      <c r="CEY31" s="83"/>
      <c r="CEZ31" s="83"/>
      <c r="CFA31" s="83"/>
      <c r="CFB31" s="83"/>
      <c r="CFC31" s="83"/>
      <c r="CFD31" s="83"/>
      <c r="CFE31" s="83"/>
      <c r="CFF31" s="83"/>
      <c r="CFG31" s="83"/>
      <c r="CFH31" s="83"/>
      <c r="CFI31" s="83"/>
      <c r="CFJ31" s="83"/>
      <c r="CFK31" s="83"/>
      <c r="CFL31" s="83"/>
      <c r="CFM31" s="83"/>
      <c r="CFN31" s="83"/>
      <c r="CFO31" s="83"/>
      <c r="CFP31" s="83"/>
      <c r="CFQ31" s="83"/>
      <c r="CFR31" s="83"/>
      <c r="CFS31" s="83"/>
      <c r="CFT31" s="83"/>
      <c r="CFU31" s="83"/>
      <c r="CFV31" s="83"/>
      <c r="CFW31" s="83"/>
      <c r="CFX31" s="83"/>
      <c r="CFY31" s="83"/>
      <c r="CFZ31" s="83"/>
      <c r="CGA31" s="83"/>
      <c r="CGB31" s="83"/>
      <c r="CGC31" s="83"/>
      <c r="CGD31" s="83"/>
      <c r="CGE31" s="83"/>
      <c r="CGF31" s="83"/>
      <c r="CGG31" s="83"/>
      <c r="CGH31" s="83"/>
      <c r="CGI31" s="83"/>
      <c r="CGJ31" s="83"/>
      <c r="CGK31" s="83"/>
      <c r="CGL31" s="83"/>
      <c r="CGM31" s="83"/>
      <c r="CGN31" s="83"/>
      <c r="CGO31" s="83"/>
      <c r="CGP31" s="83"/>
      <c r="CGQ31" s="83"/>
      <c r="CGR31" s="83"/>
      <c r="CGS31" s="83"/>
      <c r="CGT31" s="83"/>
      <c r="CGU31" s="83"/>
      <c r="CGV31" s="83"/>
      <c r="CGW31" s="83"/>
      <c r="CGX31" s="83"/>
      <c r="CGY31" s="83"/>
      <c r="CGZ31" s="83"/>
      <c r="CHA31" s="83"/>
      <c r="CHB31" s="83"/>
      <c r="CHC31" s="83"/>
      <c r="CHD31" s="83"/>
      <c r="CHE31" s="83"/>
      <c r="CHF31" s="83"/>
      <c r="CHG31" s="83"/>
      <c r="CHH31" s="83"/>
      <c r="CHI31" s="83"/>
      <c r="CHJ31" s="83"/>
      <c r="CHK31" s="83"/>
      <c r="CHL31" s="83"/>
      <c r="CHM31" s="83"/>
      <c r="CHN31" s="83"/>
      <c r="CHO31" s="83"/>
      <c r="CHP31" s="83"/>
      <c r="CHQ31" s="83"/>
      <c r="CHR31" s="83"/>
      <c r="CHS31" s="83"/>
      <c r="CHT31" s="83"/>
      <c r="CHU31" s="83"/>
      <c r="CHV31" s="83"/>
      <c r="CHW31" s="83"/>
      <c r="CHX31" s="83"/>
      <c r="CHY31" s="83"/>
      <c r="CHZ31" s="83"/>
      <c r="CIA31" s="83"/>
      <c r="CIB31" s="83"/>
      <c r="CIC31" s="83"/>
      <c r="CID31" s="83"/>
      <c r="CIE31" s="83"/>
      <c r="CIF31" s="83"/>
      <c r="CIG31" s="83"/>
      <c r="CIH31" s="83"/>
      <c r="CII31" s="83"/>
      <c r="CIJ31" s="83"/>
      <c r="CIK31" s="83"/>
      <c r="CIL31" s="83"/>
      <c r="CIM31" s="83"/>
      <c r="CIN31" s="83"/>
      <c r="CIO31" s="83"/>
      <c r="CIP31" s="83"/>
      <c r="CIQ31" s="83"/>
      <c r="CIR31" s="83"/>
      <c r="CIS31" s="83"/>
      <c r="CIT31" s="83"/>
      <c r="CIU31" s="83"/>
      <c r="CIV31" s="83"/>
      <c r="CIW31" s="83"/>
      <c r="CIX31" s="83"/>
      <c r="CIY31" s="83"/>
      <c r="CIZ31" s="83"/>
      <c r="CJA31" s="83"/>
      <c r="CJB31" s="83"/>
      <c r="CJC31" s="83"/>
      <c r="CJD31" s="83"/>
      <c r="CJE31" s="83"/>
      <c r="CJF31" s="83"/>
      <c r="CJG31" s="83"/>
      <c r="CJH31" s="83"/>
      <c r="CJI31" s="83"/>
      <c r="CJJ31" s="83"/>
      <c r="CJK31" s="83"/>
      <c r="CJL31" s="83"/>
      <c r="CJM31" s="83"/>
      <c r="CJN31" s="83"/>
      <c r="CJO31" s="83"/>
      <c r="CJP31" s="83"/>
      <c r="CJQ31" s="83"/>
      <c r="CJR31" s="83"/>
      <c r="CJS31" s="83"/>
      <c r="CJT31" s="83"/>
      <c r="CJU31" s="83"/>
      <c r="CJV31" s="83"/>
      <c r="CJW31" s="83"/>
      <c r="CJX31" s="83"/>
      <c r="CJY31" s="83"/>
      <c r="CJZ31" s="83"/>
      <c r="CKA31" s="83"/>
      <c r="CKB31" s="83"/>
      <c r="CKC31" s="83"/>
      <c r="CKD31" s="83"/>
      <c r="CKE31" s="83"/>
      <c r="CKF31" s="83"/>
      <c r="CKG31" s="83"/>
      <c r="CKH31" s="83"/>
      <c r="CKI31" s="83"/>
      <c r="CKJ31" s="83"/>
      <c r="CKK31" s="83"/>
      <c r="CKL31" s="83"/>
      <c r="CKM31" s="83"/>
      <c r="CKN31" s="83"/>
      <c r="CKO31" s="83"/>
      <c r="CKP31" s="83"/>
      <c r="CKQ31" s="83"/>
      <c r="CKR31" s="83"/>
      <c r="CKS31" s="83"/>
      <c r="CKT31" s="83"/>
      <c r="CKU31" s="83"/>
      <c r="CKV31" s="83"/>
      <c r="CKW31" s="83"/>
      <c r="CKX31" s="83"/>
      <c r="CKY31" s="83"/>
      <c r="CKZ31" s="83"/>
      <c r="CLA31" s="83"/>
      <c r="CLB31" s="83"/>
      <c r="CLC31" s="83"/>
      <c r="CLD31" s="83"/>
      <c r="CLE31" s="83"/>
      <c r="CLF31" s="83"/>
      <c r="CLG31" s="83"/>
      <c r="CLH31" s="83"/>
      <c r="CLI31" s="83"/>
      <c r="CLJ31" s="83"/>
      <c r="CLK31" s="83"/>
      <c r="CLL31" s="83"/>
      <c r="CLM31" s="83"/>
      <c r="CLN31" s="83"/>
      <c r="CLO31" s="83"/>
      <c r="CLP31" s="83"/>
      <c r="CLQ31" s="83"/>
      <c r="CLR31" s="83"/>
      <c r="CLS31" s="83"/>
      <c r="CLT31" s="83"/>
      <c r="CLU31" s="83"/>
      <c r="CLV31" s="83"/>
      <c r="CLW31" s="83"/>
      <c r="CLX31" s="83"/>
      <c r="CLY31" s="83"/>
      <c r="CLZ31" s="83"/>
      <c r="CMA31" s="83"/>
      <c r="CMB31" s="83"/>
      <c r="CMC31" s="83"/>
      <c r="CMD31" s="83"/>
      <c r="CME31" s="83"/>
      <c r="CMF31" s="83"/>
      <c r="CMG31" s="83"/>
      <c r="CMH31" s="83"/>
      <c r="CMI31" s="83"/>
      <c r="CMJ31" s="83"/>
      <c r="CMK31" s="83"/>
      <c r="CML31" s="83"/>
      <c r="CMM31" s="83"/>
      <c r="CMN31" s="83"/>
      <c r="CMO31" s="83"/>
      <c r="CMP31" s="83"/>
      <c r="CMQ31" s="83"/>
      <c r="CMR31" s="83"/>
      <c r="CMS31" s="83"/>
      <c r="CMT31" s="83"/>
      <c r="CMU31" s="83"/>
      <c r="CMV31" s="83"/>
      <c r="CMW31" s="83"/>
      <c r="CMX31" s="83"/>
      <c r="CMY31" s="83"/>
      <c r="CMZ31" s="83"/>
      <c r="CNA31" s="83"/>
      <c r="CNB31" s="83"/>
      <c r="CNC31" s="83"/>
      <c r="CND31" s="83"/>
      <c r="CNE31" s="83"/>
      <c r="CNF31" s="83"/>
      <c r="CNG31" s="83"/>
      <c r="CNH31" s="83"/>
      <c r="CNI31" s="83"/>
      <c r="CNJ31" s="83"/>
      <c r="CNK31" s="83"/>
      <c r="CNL31" s="83"/>
      <c r="CNM31" s="83"/>
      <c r="CNN31" s="83"/>
      <c r="CNO31" s="83"/>
      <c r="CNP31" s="83"/>
      <c r="CNQ31" s="83"/>
      <c r="CNR31" s="83"/>
      <c r="CNS31" s="83"/>
      <c r="CNT31" s="83"/>
      <c r="CNU31" s="83"/>
      <c r="CNV31" s="83"/>
      <c r="CNW31" s="83"/>
      <c r="CNX31" s="83"/>
      <c r="CNY31" s="83"/>
      <c r="CNZ31" s="83"/>
      <c r="COA31" s="83"/>
      <c r="COB31" s="83"/>
      <c r="COC31" s="83"/>
      <c r="COD31" s="83"/>
      <c r="COE31" s="83"/>
      <c r="COF31" s="83"/>
      <c r="COG31" s="83"/>
      <c r="COH31" s="83"/>
      <c r="COI31" s="83"/>
      <c r="COJ31" s="83"/>
      <c r="COK31" s="83"/>
      <c r="COL31" s="83"/>
      <c r="COM31" s="83"/>
      <c r="CON31" s="83"/>
      <c r="COO31" s="83"/>
      <c r="COP31" s="83"/>
      <c r="COQ31" s="83"/>
      <c r="COR31" s="83"/>
      <c r="COS31" s="83"/>
      <c r="COT31" s="83"/>
      <c r="COU31" s="83"/>
      <c r="COV31" s="83"/>
      <c r="COW31" s="83"/>
      <c r="COX31" s="83"/>
      <c r="COY31" s="83"/>
      <c r="COZ31" s="83"/>
      <c r="CPA31" s="83"/>
      <c r="CPB31" s="83"/>
      <c r="CPC31" s="83"/>
      <c r="CPD31" s="83"/>
      <c r="CPE31" s="83"/>
      <c r="CPF31" s="83"/>
      <c r="CPG31" s="83"/>
      <c r="CPH31" s="83"/>
      <c r="CPI31" s="83"/>
      <c r="CPJ31" s="83"/>
      <c r="CPK31" s="83"/>
      <c r="CPL31" s="83"/>
      <c r="CPM31" s="83"/>
      <c r="CPN31" s="83"/>
      <c r="CPO31" s="83"/>
      <c r="CPP31" s="83"/>
      <c r="CPQ31" s="83"/>
      <c r="CPR31" s="83"/>
      <c r="CPS31" s="83"/>
      <c r="CPT31" s="83"/>
      <c r="CPU31" s="83"/>
      <c r="CPV31" s="83"/>
      <c r="CPW31" s="83"/>
      <c r="CPX31" s="83"/>
      <c r="CPY31" s="83"/>
      <c r="CPZ31" s="83"/>
      <c r="CQA31" s="83"/>
      <c r="CQB31" s="83"/>
      <c r="CQC31" s="83"/>
      <c r="CQD31" s="83"/>
      <c r="CQE31" s="83"/>
      <c r="CQF31" s="83"/>
      <c r="CQG31" s="83"/>
      <c r="CQH31" s="83"/>
      <c r="CQI31" s="83"/>
      <c r="CQJ31" s="83"/>
      <c r="CQK31" s="83"/>
      <c r="CQL31" s="83"/>
      <c r="CQM31" s="83"/>
      <c r="CQN31" s="83"/>
      <c r="CQO31" s="83"/>
      <c r="CQP31" s="83"/>
      <c r="CQQ31" s="83"/>
      <c r="CQR31" s="83"/>
      <c r="CQS31" s="83"/>
      <c r="CQT31" s="83"/>
      <c r="CQU31" s="83"/>
      <c r="CQV31" s="83"/>
      <c r="CQW31" s="83"/>
      <c r="CQX31" s="83"/>
      <c r="CQY31" s="83"/>
      <c r="CQZ31" s="83"/>
      <c r="CRA31" s="83"/>
      <c r="CRB31" s="83"/>
      <c r="CRC31" s="83"/>
      <c r="CRD31" s="83"/>
      <c r="CRE31" s="83"/>
      <c r="CRF31" s="83"/>
      <c r="CRG31" s="83"/>
      <c r="CRH31" s="83"/>
      <c r="CRI31" s="83"/>
      <c r="CRJ31" s="83"/>
      <c r="CRK31" s="83"/>
      <c r="CRL31" s="83"/>
      <c r="CRM31" s="83"/>
      <c r="CRN31" s="83"/>
      <c r="CRO31" s="83"/>
      <c r="CRP31" s="83"/>
      <c r="CRQ31" s="83"/>
      <c r="CRR31" s="83"/>
      <c r="CRS31" s="83"/>
      <c r="CRT31" s="83"/>
      <c r="CRU31" s="83"/>
      <c r="CRV31" s="83"/>
      <c r="CRW31" s="83"/>
      <c r="CRX31" s="83"/>
      <c r="CRY31" s="83"/>
      <c r="CRZ31" s="83"/>
      <c r="CSA31" s="83"/>
      <c r="CSB31" s="83"/>
      <c r="CSC31" s="83"/>
      <c r="CSD31" s="83"/>
      <c r="CSE31" s="83"/>
      <c r="CSF31" s="83"/>
      <c r="CSG31" s="83"/>
      <c r="CSH31" s="83"/>
      <c r="CSI31" s="83"/>
      <c r="CSJ31" s="83"/>
      <c r="CSK31" s="83"/>
      <c r="CSL31" s="83"/>
      <c r="CSM31" s="83"/>
      <c r="CSN31" s="83"/>
      <c r="CSO31" s="83"/>
      <c r="CSP31" s="83"/>
      <c r="CSQ31" s="83"/>
      <c r="CSR31" s="83"/>
      <c r="CSS31" s="83"/>
      <c r="CST31" s="83"/>
      <c r="CSU31" s="83"/>
      <c r="CSV31" s="83"/>
      <c r="CSW31" s="83"/>
      <c r="CSX31" s="83"/>
      <c r="CSY31" s="83"/>
      <c r="CSZ31" s="83"/>
      <c r="CTA31" s="83"/>
      <c r="CTB31" s="83"/>
      <c r="CTC31" s="83"/>
      <c r="CTD31" s="83"/>
      <c r="CTE31" s="83"/>
      <c r="CTF31" s="83"/>
      <c r="CTG31" s="83"/>
      <c r="CTH31" s="83"/>
      <c r="CTI31" s="83"/>
      <c r="CTJ31" s="83"/>
      <c r="CTK31" s="83"/>
      <c r="CTL31" s="83"/>
      <c r="CTM31" s="83"/>
      <c r="CTN31" s="83"/>
      <c r="CTO31" s="83"/>
      <c r="CTP31" s="83"/>
      <c r="CTQ31" s="83"/>
      <c r="CTR31" s="83"/>
      <c r="CTS31" s="83"/>
      <c r="CTT31" s="83"/>
      <c r="CTU31" s="83"/>
      <c r="CTV31" s="83"/>
      <c r="CTW31" s="83"/>
      <c r="CTX31" s="83"/>
      <c r="CTY31" s="83"/>
      <c r="CTZ31" s="83"/>
      <c r="CUA31" s="83"/>
      <c r="CUB31" s="83"/>
      <c r="CUC31" s="83"/>
      <c r="CUD31" s="83"/>
      <c r="CUE31" s="83"/>
      <c r="CUF31" s="83"/>
      <c r="CUG31" s="83"/>
      <c r="CUH31" s="83"/>
      <c r="CUI31" s="83"/>
      <c r="CUJ31" s="83"/>
      <c r="CUK31" s="83"/>
      <c r="CUL31" s="83"/>
      <c r="CUM31" s="83"/>
      <c r="CUN31" s="83"/>
      <c r="CUO31" s="83"/>
      <c r="CUP31" s="83"/>
      <c r="CUQ31" s="83"/>
      <c r="CUR31" s="83"/>
      <c r="CUS31" s="83"/>
      <c r="CUT31" s="83"/>
      <c r="CUU31" s="83"/>
      <c r="CUV31" s="83"/>
      <c r="CUW31" s="83"/>
      <c r="CUX31" s="83"/>
      <c r="CUY31" s="83"/>
      <c r="CUZ31" s="83"/>
      <c r="CVA31" s="83"/>
      <c r="CVB31" s="83"/>
      <c r="CVC31" s="83"/>
      <c r="CVD31" s="83"/>
      <c r="CVE31" s="83"/>
      <c r="CVF31" s="83"/>
      <c r="CVG31" s="83"/>
      <c r="CVH31" s="83"/>
      <c r="CVI31" s="83"/>
      <c r="CVJ31" s="83"/>
      <c r="CVK31" s="83"/>
      <c r="CVL31" s="83"/>
      <c r="CVM31" s="83"/>
      <c r="CVN31" s="83"/>
      <c r="CVO31" s="83"/>
      <c r="CVP31" s="83"/>
      <c r="CVQ31" s="83"/>
      <c r="CVR31" s="83"/>
      <c r="CVS31" s="83"/>
      <c r="CVT31" s="83"/>
      <c r="CVU31" s="83"/>
      <c r="CVV31" s="83"/>
      <c r="CVW31" s="83"/>
      <c r="CVX31" s="83"/>
      <c r="CVY31" s="83"/>
      <c r="CVZ31" s="83"/>
      <c r="CWA31" s="83"/>
      <c r="CWB31" s="83"/>
      <c r="CWC31" s="83"/>
      <c r="CWD31" s="83"/>
      <c r="CWE31" s="83"/>
      <c r="CWF31" s="83"/>
      <c r="CWG31" s="83"/>
      <c r="CWH31" s="83"/>
      <c r="CWI31" s="83"/>
      <c r="CWJ31" s="83"/>
      <c r="CWK31" s="83"/>
      <c r="CWL31" s="83"/>
      <c r="CWM31" s="83"/>
      <c r="CWN31" s="83"/>
      <c r="CWO31" s="83"/>
      <c r="CWP31" s="83"/>
      <c r="CWQ31" s="83"/>
      <c r="CWR31" s="83"/>
      <c r="CWS31" s="83"/>
      <c r="CWT31" s="83"/>
      <c r="CWU31" s="83"/>
      <c r="CWV31" s="83"/>
      <c r="CWW31" s="83"/>
      <c r="CWX31" s="83"/>
      <c r="CWY31" s="83"/>
      <c r="CWZ31" s="83"/>
      <c r="CXA31" s="83"/>
      <c r="CXB31" s="83"/>
      <c r="CXC31" s="83"/>
      <c r="CXD31" s="83"/>
      <c r="CXE31" s="83"/>
      <c r="CXF31" s="83"/>
      <c r="CXG31" s="83"/>
      <c r="CXH31" s="83"/>
      <c r="CXI31" s="83"/>
      <c r="CXJ31" s="83"/>
      <c r="CXK31" s="83"/>
      <c r="CXL31" s="83"/>
      <c r="CXM31" s="83"/>
      <c r="CXN31" s="83"/>
      <c r="CXO31" s="83"/>
      <c r="CXP31" s="83"/>
      <c r="CXQ31" s="83"/>
      <c r="CXR31" s="83"/>
      <c r="CXS31" s="83"/>
      <c r="CXT31" s="83"/>
      <c r="CXU31" s="83"/>
      <c r="CXV31" s="83"/>
      <c r="CXW31" s="83"/>
      <c r="CXX31" s="83"/>
      <c r="CXY31" s="83"/>
      <c r="CXZ31" s="83"/>
      <c r="CYA31" s="83"/>
      <c r="CYB31" s="83"/>
      <c r="CYC31" s="83"/>
      <c r="CYD31" s="83"/>
      <c r="CYE31" s="83"/>
      <c r="CYF31" s="83"/>
      <c r="CYG31" s="83"/>
      <c r="CYH31" s="83"/>
      <c r="CYI31" s="83"/>
      <c r="CYJ31" s="83"/>
      <c r="CYK31" s="83"/>
      <c r="CYL31" s="83"/>
      <c r="CYM31" s="83"/>
      <c r="CYN31" s="83"/>
      <c r="CYO31" s="83"/>
      <c r="CYP31" s="83"/>
      <c r="CYQ31" s="83"/>
      <c r="CYR31" s="83"/>
      <c r="CYS31" s="83"/>
      <c r="CYT31" s="83"/>
      <c r="CYU31" s="83"/>
      <c r="CYV31" s="83"/>
      <c r="CYW31" s="83"/>
      <c r="CYX31" s="83"/>
      <c r="CYY31" s="83"/>
      <c r="CYZ31" s="83"/>
      <c r="CZA31" s="83"/>
      <c r="CZB31" s="83"/>
      <c r="CZC31" s="83"/>
      <c r="CZD31" s="83"/>
      <c r="CZE31" s="83"/>
      <c r="CZF31" s="83"/>
      <c r="CZG31" s="83"/>
      <c r="CZH31" s="83"/>
      <c r="CZI31" s="83"/>
      <c r="CZJ31" s="83"/>
      <c r="CZK31" s="83"/>
      <c r="CZL31" s="83"/>
      <c r="CZM31" s="83"/>
      <c r="CZN31" s="83"/>
      <c r="CZO31" s="83"/>
      <c r="CZP31" s="83"/>
      <c r="CZQ31" s="83"/>
      <c r="CZR31" s="83"/>
      <c r="CZS31" s="83"/>
      <c r="CZT31" s="83"/>
      <c r="CZU31" s="83"/>
      <c r="CZV31" s="83"/>
      <c r="CZW31" s="83"/>
      <c r="CZX31" s="83"/>
      <c r="CZY31" s="83"/>
      <c r="CZZ31" s="83"/>
      <c r="DAA31" s="83"/>
      <c r="DAB31" s="83"/>
      <c r="DAC31" s="83"/>
      <c r="DAD31" s="83"/>
      <c r="DAE31" s="83"/>
      <c r="DAF31" s="83"/>
      <c r="DAG31" s="83"/>
      <c r="DAH31" s="83"/>
      <c r="DAI31" s="83"/>
      <c r="DAJ31" s="83"/>
      <c r="DAK31" s="83"/>
      <c r="DAL31" s="83"/>
      <c r="DAM31" s="83"/>
      <c r="DAN31" s="83"/>
      <c r="DAO31" s="83"/>
      <c r="DAP31" s="83"/>
      <c r="DAQ31" s="83"/>
      <c r="DAR31" s="83"/>
      <c r="DAS31" s="83"/>
      <c r="DAT31" s="83"/>
      <c r="DAU31" s="83"/>
      <c r="DAV31" s="83"/>
      <c r="DAW31" s="83"/>
      <c r="DAX31" s="83"/>
      <c r="DAY31" s="83"/>
      <c r="DAZ31" s="83"/>
      <c r="DBA31" s="83"/>
      <c r="DBB31" s="83"/>
      <c r="DBC31" s="83"/>
      <c r="DBD31" s="83"/>
      <c r="DBE31" s="83"/>
      <c r="DBF31" s="83"/>
      <c r="DBG31" s="83"/>
      <c r="DBH31" s="83"/>
      <c r="DBI31" s="83"/>
      <c r="DBJ31" s="83"/>
      <c r="DBK31" s="83"/>
      <c r="DBL31" s="83"/>
      <c r="DBM31" s="83"/>
      <c r="DBN31" s="83"/>
      <c r="DBO31" s="83"/>
      <c r="DBP31" s="83"/>
      <c r="DBQ31" s="83"/>
      <c r="DBR31" s="83"/>
      <c r="DBS31" s="83"/>
      <c r="DBT31" s="83"/>
      <c r="DBU31" s="83"/>
      <c r="DBV31" s="83"/>
      <c r="DBW31" s="83"/>
      <c r="DBX31" s="83"/>
      <c r="DBY31" s="83"/>
      <c r="DBZ31" s="83"/>
      <c r="DCA31" s="83"/>
      <c r="DCB31" s="83"/>
      <c r="DCC31" s="83"/>
      <c r="DCD31" s="83"/>
      <c r="DCE31" s="83"/>
      <c r="DCF31" s="83"/>
      <c r="DCG31" s="83"/>
      <c r="DCH31" s="83"/>
      <c r="DCI31" s="83"/>
      <c r="DCJ31" s="83"/>
      <c r="DCK31" s="83"/>
      <c r="DCL31" s="83"/>
      <c r="DCM31" s="83"/>
      <c r="DCN31" s="83"/>
      <c r="DCO31" s="83"/>
      <c r="DCP31" s="83"/>
      <c r="DCQ31" s="83"/>
      <c r="DCR31" s="83"/>
      <c r="DCS31" s="83"/>
      <c r="DCT31" s="83"/>
      <c r="DCU31" s="83"/>
      <c r="DCV31" s="83"/>
      <c r="DCW31" s="83"/>
      <c r="DCX31" s="83"/>
      <c r="DCY31" s="83"/>
      <c r="DCZ31" s="83"/>
      <c r="DDA31" s="83"/>
      <c r="DDB31" s="83"/>
      <c r="DDC31" s="83"/>
      <c r="DDD31" s="83"/>
      <c r="DDE31" s="83"/>
      <c r="DDF31" s="83"/>
      <c r="DDG31" s="83"/>
      <c r="DDH31" s="83"/>
      <c r="DDI31" s="83"/>
      <c r="DDJ31" s="83"/>
      <c r="DDK31" s="83"/>
      <c r="DDL31" s="83"/>
      <c r="DDM31" s="83"/>
      <c r="DDN31" s="83"/>
      <c r="DDO31" s="83"/>
      <c r="DDP31" s="83"/>
      <c r="DDQ31" s="83"/>
      <c r="DDR31" s="83"/>
      <c r="DDS31" s="83"/>
      <c r="DDT31" s="83"/>
      <c r="DDU31" s="83"/>
      <c r="DDV31" s="83"/>
      <c r="DDW31" s="83"/>
      <c r="DDX31" s="83"/>
      <c r="DDY31" s="83"/>
      <c r="DDZ31" s="83"/>
      <c r="DEA31" s="83"/>
      <c r="DEB31" s="83"/>
      <c r="DEC31" s="83"/>
      <c r="DED31" s="83"/>
      <c r="DEE31" s="83"/>
      <c r="DEF31" s="83"/>
      <c r="DEG31" s="83"/>
      <c r="DEH31" s="83"/>
      <c r="DEI31" s="83"/>
      <c r="DEJ31" s="83"/>
      <c r="DEK31" s="83"/>
      <c r="DEL31" s="83"/>
      <c r="DEM31" s="83"/>
      <c r="DEN31" s="83"/>
      <c r="DEO31" s="83"/>
      <c r="DEP31" s="83"/>
      <c r="DEQ31" s="83"/>
      <c r="DER31" s="83"/>
      <c r="DES31" s="83"/>
      <c r="DET31" s="83"/>
      <c r="DEU31" s="83"/>
      <c r="DEV31" s="83"/>
      <c r="DEW31" s="83"/>
      <c r="DEX31" s="83"/>
      <c r="DEY31" s="83"/>
      <c r="DEZ31" s="83"/>
      <c r="DFA31" s="83"/>
      <c r="DFB31" s="83"/>
      <c r="DFC31" s="83"/>
      <c r="DFD31" s="83"/>
      <c r="DFE31" s="83"/>
      <c r="DFF31" s="83"/>
      <c r="DFG31" s="83"/>
      <c r="DFH31" s="83"/>
      <c r="DFI31" s="83"/>
      <c r="DFJ31" s="83"/>
      <c r="DFK31" s="83"/>
      <c r="DFL31" s="83"/>
      <c r="DFM31" s="83"/>
      <c r="DFN31" s="83"/>
      <c r="DFO31" s="83"/>
      <c r="DFP31" s="83"/>
      <c r="DFQ31" s="83"/>
      <c r="DFR31" s="83"/>
      <c r="DFS31" s="83"/>
      <c r="DFT31" s="83"/>
      <c r="DFU31" s="83"/>
      <c r="DFV31" s="83"/>
      <c r="DFW31" s="83"/>
      <c r="DFX31" s="83"/>
      <c r="DFY31" s="83"/>
      <c r="DFZ31" s="83"/>
      <c r="DGA31" s="83"/>
      <c r="DGB31" s="83"/>
      <c r="DGC31" s="83"/>
      <c r="DGD31" s="83"/>
      <c r="DGE31" s="83"/>
      <c r="DGF31" s="83"/>
      <c r="DGG31" s="83"/>
      <c r="DGH31" s="83"/>
      <c r="DGI31" s="83"/>
      <c r="DGJ31" s="83"/>
      <c r="DGK31" s="83"/>
      <c r="DGL31" s="83"/>
      <c r="DGM31" s="83"/>
      <c r="DGN31" s="83"/>
      <c r="DGO31" s="83"/>
      <c r="DGP31" s="83"/>
      <c r="DGQ31" s="83"/>
      <c r="DGR31" s="83"/>
      <c r="DGS31" s="83"/>
      <c r="DGT31" s="83"/>
      <c r="DGU31" s="83"/>
      <c r="DGV31" s="83"/>
      <c r="DGW31" s="83"/>
      <c r="DGX31" s="83"/>
      <c r="DGY31" s="83"/>
      <c r="DGZ31" s="83"/>
      <c r="DHA31" s="83"/>
      <c r="DHB31" s="83"/>
      <c r="DHC31" s="83"/>
      <c r="DHD31" s="83"/>
      <c r="DHE31" s="83"/>
      <c r="DHF31" s="83"/>
      <c r="DHG31" s="83"/>
      <c r="DHH31" s="83"/>
      <c r="DHI31" s="83"/>
      <c r="DHJ31" s="83"/>
      <c r="DHK31" s="83"/>
      <c r="DHL31" s="83"/>
      <c r="DHM31" s="83"/>
      <c r="DHN31" s="83"/>
      <c r="DHO31" s="83"/>
      <c r="DHP31" s="83"/>
      <c r="DHQ31" s="83"/>
      <c r="DHR31" s="83"/>
      <c r="DHS31" s="83"/>
      <c r="DHT31" s="83"/>
      <c r="DHU31" s="83"/>
      <c r="DHV31" s="83"/>
      <c r="DHW31" s="83"/>
      <c r="DHX31" s="83"/>
      <c r="DHY31" s="83"/>
      <c r="DHZ31" s="83"/>
      <c r="DIA31" s="83"/>
      <c r="DIB31" s="83"/>
      <c r="DIC31" s="83"/>
      <c r="DID31" s="83"/>
      <c r="DIE31" s="83"/>
      <c r="DIF31" s="83"/>
      <c r="DIG31" s="83"/>
      <c r="DIH31" s="83"/>
      <c r="DII31" s="83"/>
      <c r="DIJ31" s="83"/>
      <c r="DIK31" s="83"/>
      <c r="DIL31" s="83"/>
      <c r="DIM31" s="83"/>
      <c r="DIN31" s="83"/>
      <c r="DIO31" s="83"/>
      <c r="DIP31" s="83"/>
      <c r="DIQ31" s="83"/>
      <c r="DIR31" s="83"/>
      <c r="DIS31" s="83"/>
      <c r="DIT31" s="83"/>
      <c r="DIU31" s="83"/>
      <c r="DIV31" s="83"/>
      <c r="DIW31" s="83"/>
      <c r="DIX31" s="83"/>
      <c r="DIY31" s="83"/>
      <c r="DIZ31" s="83"/>
      <c r="DJA31" s="83"/>
      <c r="DJB31" s="83"/>
      <c r="DJC31" s="83"/>
      <c r="DJD31" s="83"/>
      <c r="DJE31" s="83"/>
      <c r="DJF31" s="83"/>
      <c r="DJG31" s="83"/>
      <c r="DJH31" s="83"/>
      <c r="DJI31" s="83"/>
      <c r="DJJ31" s="83"/>
      <c r="DJK31" s="83"/>
      <c r="DJL31" s="83"/>
      <c r="DJM31" s="83"/>
      <c r="DJN31" s="83"/>
      <c r="DJO31" s="83"/>
      <c r="DJP31" s="83"/>
      <c r="DJQ31" s="83"/>
      <c r="DJR31" s="83"/>
      <c r="DJS31" s="83"/>
      <c r="DJT31" s="83"/>
      <c r="DJU31" s="83"/>
      <c r="DJV31" s="83"/>
      <c r="DJW31" s="83"/>
      <c r="DJX31" s="83"/>
      <c r="DJY31" s="83"/>
      <c r="DJZ31" s="83"/>
      <c r="DKA31" s="83"/>
      <c r="DKB31" s="83"/>
      <c r="DKC31" s="83"/>
      <c r="DKD31" s="83"/>
      <c r="DKE31" s="83"/>
      <c r="DKF31" s="83"/>
      <c r="DKG31" s="83"/>
      <c r="DKH31" s="83"/>
      <c r="DKI31" s="83"/>
      <c r="DKJ31" s="83"/>
      <c r="DKK31" s="83"/>
      <c r="DKL31" s="83"/>
      <c r="DKM31" s="83"/>
      <c r="DKN31" s="83"/>
      <c r="DKO31" s="83"/>
      <c r="DKP31" s="83"/>
      <c r="DKQ31" s="83"/>
      <c r="DKR31" s="83"/>
      <c r="DKS31" s="83"/>
      <c r="DKT31" s="83"/>
      <c r="DKU31" s="83"/>
      <c r="DKV31" s="83"/>
      <c r="DKW31" s="83"/>
      <c r="DKX31" s="83"/>
      <c r="DKY31" s="83"/>
      <c r="DKZ31" s="83"/>
      <c r="DLA31" s="83"/>
      <c r="DLB31" s="83"/>
      <c r="DLC31" s="83"/>
      <c r="DLD31" s="83"/>
      <c r="DLE31" s="83"/>
      <c r="DLF31" s="83"/>
      <c r="DLG31" s="83"/>
      <c r="DLH31" s="83"/>
      <c r="DLI31" s="83"/>
      <c r="DLJ31" s="83"/>
      <c r="DLK31" s="83"/>
      <c r="DLL31" s="83"/>
      <c r="DLM31" s="83"/>
      <c r="DLN31" s="83"/>
      <c r="DLO31" s="83"/>
      <c r="DLP31" s="83"/>
      <c r="DLQ31" s="83"/>
      <c r="DLR31" s="83"/>
      <c r="DLS31" s="83"/>
      <c r="DLT31" s="83"/>
      <c r="DLU31" s="83"/>
      <c r="DLV31" s="83"/>
      <c r="DLW31" s="83"/>
      <c r="DLX31" s="83"/>
      <c r="DLY31" s="83"/>
      <c r="DLZ31" s="83"/>
      <c r="DMA31" s="83"/>
      <c r="DMB31" s="83"/>
      <c r="DMC31" s="83"/>
      <c r="DMD31" s="83"/>
      <c r="DME31" s="83"/>
      <c r="DMF31" s="83"/>
      <c r="DMG31" s="83"/>
      <c r="DMH31" s="83"/>
      <c r="DMI31" s="83"/>
      <c r="DMJ31" s="83"/>
      <c r="DMK31" s="83"/>
      <c r="DML31" s="83"/>
      <c r="DMM31" s="83"/>
      <c r="DMN31" s="83"/>
      <c r="DMO31" s="83"/>
      <c r="DMP31" s="83"/>
      <c r="DMQ31" s="83"/>
      <c r="DMR31" s="83"/>
      <c r="DMS31" s="83"/>
      <c r="DMT31" s="83"/>
      <c r="DMU31" s="83"/>
      <c r="DMV31" s="83"/>
      <c r="DMW31" s="83"/>
      <c r="DMX31" s="83"/>
      <c r="DMY31" s="83"/>
      <c r="DMZ31" s="83"/>
      <c r="DNA31" s="83"/>
      <c r="DNB31" s="83"/>
      <c r="DNC31" s="83"/>
      <c r="DND31" s="83"/>
      <c r="DNE31" s="83"/>
      <c r="DNF31" s="83"/>
      <c r="DNG31" s="83"/>
      <c r="DNH31" s="83"/>
      <c r="DNI31" s="83"/>
      <c r="DNJ31" s="83"/>
      <c r="DNK31" s="83"/>
      <c r="DNL31" s="83"/>
      <c r="DNM31" s="83"/>
      <c r="DNN31" s="83"/>
      <c r="DNO31" s="83"/>
      <c r="DNP31" s="83"/>
      <c r="DNQ31" s="83"/>
      <c r="DNR31" s="83"/>
      <c r="DNS31" s="83"/>
      <c r="DNT31" s="83"/>
      <c r="DNU31" s="83"/>
      <c r="DNV31" s="83"/>
      <c r="DNW31" s="83"/>
      <c r="DNX31" s="83"/>
      <c r="DNY31" s="83"/>
      <c r="DNZ31" s="83"/>
      <c r="DOA31" s="83"/>
      <c r="DOB31" s="83"/>
      <c r="DOC31" s="83"/>
      <c r="DOD31" s="83"/>
      <c r="DOE31" s="83"/>
      <c r="DOF31" s="83"/>
      <c r="DOG31" s="83"/>
      <c r="DOH31" s="83"/>
      <c r="DOI31" s="83"/>
      <c r="DOJ31" s="83"/>
      <c r="DOK31" s="83"/>
      <c r="DOL31" s="83"/>
      <c r="DOM31" s="83"/>
      <c r="DON31" s="83"/>
      <c r="DOO31" s="83"/>
      <c r="DOP31" s="83"/>
      <c r="DOQ31" s="83"/>
      <c r="DOR31" s="83"/>
      <c r="DOS31" s="83"/>
      <c r="DOT31" s="83"/>
      <c r="DOU31" s="83"/>
      <c r="DOV31" s="83"/>
      <c r="DOW31" s="83"/>
      <c r="DOX31" s="83"/>
      <c r="DOY31" s="83"/>
      <c r="DOZ31" s="83"/>
      <c r="DPA31" s="83"/>
      <c r="DPB31" s="83"/>
      <c r="DPC31" s="83"/>
      <c r="DPD31" s="83"/>
      <c r="DPE31" s="83"/>
      <c r="DPF31" s="83"/>
      <c r="DPG31" s="83"/>
      <c r="DPH31" s="83"/>
      <c r="DPI31" s="83"/>
      <c r="DPJ31" s="83"/>
      <c r="DPK31" s="83"/>
      <c r="DPL31" s="83"/>
      <c r="DPM31" s="83"/>
      <c r="DPN31" s="83"/>
      <c r="DPO31" s="83"/>
      <c r="DPP31" s="83"/>
      <c r="DPQ31" s="83"/>
      <c r="DPR31" s="83"/>
      <c r="DPS31" s="83"/>
      <c r="DPT31" s="83"/>
      <c r="DPU31" s="83"/>
      <c r="DPV31" s="83"/>
      <c r="DPW31" s="83"/>
      <c r="DPX31" s="83"/>
      <c r="DPY31" s="83"/>
      <c r="DPZ31" s="83"/>
      <c r="DQA31" s="83"/>
      <c r="DQB31" s="83"/>
      <c r="DQC31" s="83"/>
      <c r="DQD31" s="83"/>
      <c r="DQE31" s="83"/>
      <c r="DQF31" s="83"/>
      <c r="DQG31" s="83"/>
      <c r="DQH31" s="83"/>
      <c r="DQI31" s="83"/>
      <c r="DQJ31" s="83"/>
      <c r="DQK31" s="83"/>
      <c r="DQL31" s="83"/>
      <c r="DQM31" s="83"/>
      <c r="DQN31" s="83"/>
      <c r="DQO31" s="83"/>
      <c r="DQP31" s="83"/>
      <c r="DQQ31" s="83"/>
      <c r="DQR31" s="83"/>
      <c r="DQS31" s="83"/>
      <c r="DQT31" s="83"/>
      <c r="DQU31" s="83"/>
      <c r="DQV31" s="83"/>
      <c r="DQW31" s="83"/>
      <c r="DQX31" s="83"/>
      <c r="DQY31" s="83"/>
      <c r="DQZ31" s="83"/>
      <c r="DRA31" s="83"/>
      <c r="DRB31" s="83"/>
      <c r="DRC31" s="83"/>
      <c r="DRD31" s="83"/>
      <c r="DRE31" s="83"/>
      <c r="DRF31" s="83"/>
      <c r="DRG31" s="83"/>
      <c r="DRH31" s="83"/>
      <c r="DRI31" s="83"/>
      <c r="DRJ31" s="83"/>
      <c r="DRK31" s="83"/>
      <c r="DRL31" s="83"/>
      <c r="DRM31" s="83"/>
      <c r="DRN31" s="83"/>
      <c r="DRO31" s="83"/>
      <c r="DRP31" s="83"/>
      <c r="DRQ31" s="83"/>
      <c r="DRR31" s="83"/>
      <c r="DRS31" s="83"/>
      <c r="DRT31" s="83"/>
      <c r="DRU31" s="83"/>
      <c r="DRV31" s="83"/>
      <c r="DRW31" s="83"/>
      <c r="DRX31" s="83"/>
      <c r="DRY31" s="83"/>
      <c r="DRZ31" s="83"/>
      <c r="DSA31" s="83"/>
      <c r="DSB31" s="83"/>
      <c r="DSC31" s="83"/>
      <c r="DSD31" s="83"/>
      <c r="DSE31" s="83"/>
      <c r="DSF31" s="83"/>
      <c r="DSG31" s="83"/>
      <c r="DSH31" s="83"/>
      <c r="DSI31" s="83"/>
      <c r="DSJ31" s="83"/>
      <c r="DSK31" s="83"/>
      <c r="DSL31" s="83"/>
      <c r="DSM31" s="83"/>
      <c r="DSN31" s="83"/>
      <c r="DSO31" s="83"/>
      <c r="DSP31" s="83"/>
      <c r="DSQ31" s="83"/>
      <c r="DSR31" s="83"/>
      <c r="DSS31" s="83"/>
      <c r="DST31" s="83"/>
      <c r="DSU31" s="83"/>
      <c r="DSV31" s="83"/>
      <c r="DSW31" s="83"/>
      <c r="DSX31" s="83"/>
      <c r="DSY31" s="83"/>
      <c r="DSZ31" s="83"/>
      <c r="DTA31" s="83"/>
      <c r="DTB31" s="83"/>
      <c r="DTC31" s="83"/>
      <c r="DTD31" s="83"/>
      <c r="DTE31" s="83"/>
      <c r="DTF31" s="83"/>
      <c r="DTG31" s="83"/>
      <c r="DTH31" s="83"/>
      <c r="DTI31" s="83"/>
      <c r="DTJ31" s="83"/>
      <c r="DTK31" s="83"/>
      <c r="DTL31" s="83"/>
      <c r="DTM31" s="83"/>
      <c r="DTN31" s="83"/>
      <c r="DTO31" s="83"/>
      <c r="DTP31" s="83"/>
      <c r="DTQ31" s="83"/>
      <c r="DTR31" s="83"/>
      <c r="DTS31" s="83"/>
      <c r="DTT31" s="83"/>
      <c r="DTU31" s="83"/>
      <c r="DTV31" s="83"/>
      <c r="DTW31" s="83"/>
      <c r="DTX31" s="83"/>
      <c r="DTY31" s="83"/>
      <c r="DTZ31" s="83"/>
      <c r="DUA31" s="83"/>
      <c r="DUB31" s="83"/>
      <c r="DUC31" s="83"/>
      <c r="DUD31" s="83"/>
      <c r="DUE31" s="83"/>
      <c r="DUF31" s="83"/>
      <c r="DUG31" s="83"/>
      <c r="DUH31" s="83"/>
      <c r="DUI31" s="83"/>
      <c r="DUJ31" s="83"/>
      <c r="DUK31" s="83"/>
      <c r="DUL31" s="83"/>
      <c r="DUM31" s="83"/>
      <c r="DUN31" s="83"/>
      <c r="DUO31" s="83"/>
      <c r="DUP31" s="83"/>
      <c r="DUQ31" s="83"/>
      <c r="DUR31" s="83"/>
      <c r="DUS31" s="83"/>
      <c r="DUT31" s="83"/>
      <c r="DUU31" s="83"/>
      <c r="DUV31" s="83"/>
      <c r="DUW31" s="83"/>
      <c r="DUX31" s="83"/>
      <c r="DUY31" s="83"/>
      <c r="DUZ31" s="83"/>
      <c r="DVA31" s="83"/>
      <c r="DVB31" s="83"/>
      <c r="DVC31" s="83"/>
      <c r="DVD31" s="83"/>
      <c r="DVE31" s="83"/>
      <c r="DVF31" s="83"/>
      <c r="DVG31" s="83"/>
      <c r="DVH31" s="83"/>
      <c r="DVI31" s="83"/>
      <c r="DVJ31" s="83"/>
      <c r="DVK31" s="83"/>
      <c r="DVL31" s="83"/>
      <c r="DVM31" s="83"/>
      <c r="DVN31" s="83"/>
      <c r="DVO31" s="83"/>
      <c r="DVP31" s="83"/>
      <c r="DVQ31" s="83"/>
      <c r="DVR31" s="83"/>
      <c r="DVS31" s="83"/>
      <c r="DVT31" s="83"/>
      <c r="DVU31" s="83"/>
      <c r="DVV31" s="83"/>
      <c r="DVW31" s="83"/>
      <c r="DVX31" s="83"/>
      <c r="DVY31" s="83"/>
      <c r="DVZ31" s="83"/>
      <c r="DWA31" s="83"/>
      <c r="DWB31" s="83"/>
      <c r="DWC31" s="83"/>
      <c r="DWD31" s="83"/>
      <c r="DWE31" s="83"/>
      <c r="DWF31" s="83"/>
      <c r="DWG31" s="83"/>
      <c r="DWH31" s="83"/>
      <c r="DWI31" s="83"/>
      <c r="DWJ31" s="83"/>
      <c r="DWK31" s="83"/>
      <c r="DWL31" s="83"/>
      <c r="DWM31" s="83"/>
      <c r="DWN31" s="83"/>
      <c r="DWO31" s="83"/>
      <c r="DWP31" s="83"/>
      <c r="DWQ31" s="83"/>
      <c r="DWR31" s="83"/>
      <c r="DWS31" s="83"/>
      <c r="DWT31" s="83"/>
      <c r="DWU31" s="83"/>
      <c r="DWV31" s="83"/>
      <c r="DWW31" s="83"/>
      <c r="DWX31" s="83"/>
      <c r="DWY31" s="83"/>
      <c r="DWZ31" s="83"/>
      <c r="DXA31" s="83"/>
      <c r="DXB31" s="83"/>
      <c r="DXC31" s="83"/>
      <c r="DXD31" s="83"/>
      <c r="DXE31" s="83"/>
      <c r="DXF31" s="83"/>
      <c r="DXG31" s="83"/>
      <c r="DXH31" s="83"/>
      <c r="DXI31" s="83"/>
      <c r="DXJ31" s="83"/>
      <c r="DXK31" s="83"/>
      <c r="DXL31" s="83"/>
      <c r="DXM31" s="83"/>
      <c r="DXN31" s="83"/>
      <c r="DXO31" s="83"/>
      <c r="DXP31" s="83"/>
      <c r="DXQ31" s="83"/>
      <c r="DXR31" s="83"/>
      <c r="DXS31" s="83"/>
      <c r="DXT31" s="83"/>
      <c r="DXU31" s="83"/>
      <c r="DXV31" s="83"/>
      <c r="DXW31" s="83"/>
      <c r="DXX31" s="83"/>
      <c r="DXY31" s="83"/>
      <c r="DXZ31" s="83"/>
      <c r="DYA31" s="83"/>
      <c r="DYB31" s="83"/>
      <c r="DYC31" s="83"/>
      <c r="DYD31" s="83"/>
      <c r="DYE31" s="83"/>
      <c r="DYF31" s="83"/>
      <c r="DYG31" s="83"/>
      <c r="DYH31" s="83"/>
      <c r="DYI31" s="83"/>
      <c r="DYJ31" s="83"/>
      <c r="DYK31" s="83"/>
      <c r="DYL31" s="83"/>
      <c r="DYM31" s="83"/>
      <c r="DYN31" s="83"/>
      <c r="DYO31" s="83"/>
      <c r="DYP31" s="83"/>
      <c r="DYQ31" s="83"/>
      <c r="DYR31" s="83"/>
      <c r="DYS31" s="83"/>
      <c r="DYT31" s="83"/>
      <c r="DYU31" s="83"/>
      <c r="DYV31" s="83"/>
      <c r="DYW31" s="83"/>
      <c r="DYX31" s="83"/>
      <c r="DYY31" s="83"/>
      <c r="DYZ31" s="83"/>
      <c r="DZA31" s="83"/>
      <c r="DZB31" s="83"/>
      <c r="DZC31" s="83"/>
      <c r="DZD31" s="83"/>
      <c r="DZE31" s="83"/>
      <c r="DZF31" s="83"/>
      <c r="DZG31" s="83"/>
      <c r="DZH31" s="83"/>
      <c r="DZI31" s="83"/>
      <c r="DZJ31" s="83"/>
      <c r="DZK31" s="83"/>
      <c r="DZL31" s="83"/>
      <c r="DZM31" s="83"/>
      <c r="DZN31" s="83"/>
      <c r="DZO31" s="83"/>
      <c r="DZP31" s="83"/>
      <c r="DZQ31" s="83"/>
      <c r="DZR31" s="83"/>
      <c r="DZS31" s="83"/>
      <c r="DZT31" s="83"/>
      <c r="DZU31" s="83"/>
      <c r="DZV31" s="83"/>
      <c r="DZW31" s="83"/>
      <c r="DZX31" s="83"/>
      <c r="DZY31" s="83"/>
      <c r="DZZ31" s="83"/>
      <c r="EAA31" s="83"/>
      <c r="EAB31" s="83"/>
      <c r="EAC31" s="83"/>
      <c r="EAD31" s="83"/>
      <c r="EAE31" s="83"/>
      <c r="EAF31" s="83"/>
      <c r="EAG31" s="83"/>
      <c r="EAH31" s="83"/>
      <c r="EAI31" s="83"/>
      <c r="EAJ31" s="83"/>
      <c r="EAK31" s="83"/>
      <c r="EAL31" s="83"/>
      <c r="EAM31" s="83"/>
      <c r="EAN31" s="83"/>
      <c r="EAO31" s="83"/>
      <c r="EAP31" s="83"/>
      <c r="EAQ31" s="83"/>
      <c r="EAR31" s="83"/>
      <c r="EAS31" s="83"/>
      <c r="EAT31" s="83"/>
      <c r="EAU31" s="83"/>
      <c r="EAV31" s="83"/>
      <c r="EAW31" s="83"/>
      <c r="EAX31" s="83"/>
      <c r="EAY31" s="83"/>
      <c r="EAZ31" s="83"/>
      <c r="EBA31" s="83"/>
      <c r="EBB31" s="83"/>
      <c r="EBC31" s="83"/>
      <c r="EBD31" s="83"/>
      <c r="EBE31" s="83"/>
      <c r="EBF31" s="83"/>
      <c r="EBG31" s="83"/>
      <c r="EBH31" s="83"/>
      <c r="EBI31" s="83"/>
      <c r="EBJ31" s="83"/>
      <c r="EBK31" s="83"/>
      <c r="EBL31" s="83"/>
      <c r="EBM31" s="83"/>
      <c r="EBN31" s="83"/>
      <c r="EBO31" s="83"/>
      <c r="EBP31" s="83"/>
      <c r="EBQ31" s="83"/>
      <c r="EBR31" s="83"/>
      <c r="EBS31" s="83"/>
      <c r="EBT31" s="83"/>
      <c r="EBU31" s="83"/>
      <c r="EBV31" s="83"/>
      <c r="EBW31" s="83"/>
      <c r="EBX31" s="83"/>
      <c r="EBY31" s="83"/>
      <c r="EBZ31" s="83"/>
      <c r="ECA31" s="83"/>
      <c r="ECB31" s="83"/>
      <c r="ECC31" s="83"/>
      <c r="ECD31" s="83"/>
      <c r="ECE31" s="83"/>
      <c r="ECF31" s="83"/>
      <c r="ECG31" s="83"/>
      <c r="ECH31" s="83"/>
      <c r="ECI31" s="83"/>
      <c r="ECJ31" s="83"/>
      <c r="ECK31" s="83"/>
      <c r="ECL31" s="83"/>
      <c r="ECM31" s="83"/>
      <c r="ECN31" s="83"/>
      <c r="ECO31" s="83"/>
      <c r="ECP31" s="83"/>
      <c r="ECQ31" s="83"/>
      <c r="ECR31" s="83"/>
      <c r="ECS31" s="83"/>
      <c r="ECT31" s="83"/>
      <c r="ECU31" s="83"/>
      <c r="ECV31" s="83"/>
      <c r="ECW31" s="83"/>
      <c r="ECX31" s="83"/>
      <c r="ECY31" s="83"/>
      <c r="ECZ31" s="83"/>
      <c r="EDA31" s="83"/>
      <c r="EDB31" s="83"/>
      <c r="EDC31" s="83"/>
      <c r="EDD31" s="83"/>
      <c r="EDE31" s="83"/>
      <c r="EDF31" s="83"/>
      <c r="EDG31" s="83"/>
      <c r="EDH31" s="83"/>
      <c r="EDI31" s="83"/>
      <c r="EDJ31" s="83"/>
      <c r="EDK31" s="83"/>
      <c r="EDL31" s="83"/>
      <c r="EDM31" s="83"/>
      <c r="EDN31" s="83"/>
      <c r="EDO31" s="83"/>
      <c r="EDP31" s="83"/>
      <c r="EDQ31" s="83"/>
      <c r="EDR31" s="83"/>
      <c r="EDS31" s="83"/>
      <c r="EDT31" s="83"/>
      <c r="EDU31" s="83"/>
      <c r="EDV31" s="83"/>
      <c r="EDW31" s="83"/>
      <c r="EDX31" s="83"/>
      <c r="EDY31" s="83"/>
      <c r="EDZ31" s="83"/>
      <c r="EEA31" s="83"/>
      <c r="EEB31" s="83"/>
      <c r="EEC31" s="83"/>
      <c r="EED31" s="83"/>
      <c r="EEE31" s="83"/>
      <c r="EEF31" s="83"/>
      <c r="EEG31" s="83"/>
      <c r="EEH31" s="83"/>
      <c r="EEI31" s="83"/>
      <c r="EEJ31" s="83"/>
      <c r="EEK31" s="83"/>
      <c r="EEL31" s="83"/>
      <c r="EEM31" s="83"/>
      <c r="EEN31" s="83"/>
      <c r="EEO31" s="83"/>
      <c r="EEP31" s="83"/>
      <c r="EEQ31" s="83"/>
      <c r="EER31" s="83"/>
      <c r="EES31" s="83"/>
      <c r="EET31" s="83"/>
      <c r="EEU31" s="83"/>
      <c r="EEV31" s="83"/>
      <c r="EEW31" s="83"/>
      <c r="EEX31" s="83"/>
      <c r="EEY31" s="83"/>
      <c r="EEZ31" s="83"/>
      <c r="EFA31" s="83"/>
      <c r="EFB31" s="83"/>
      <c r="EFC31" s="83"/>
      <c r="EFD31" s="83"/>
      <c r="EFE31" s="83"/>
      <c r="EFF31" s="83"/>
      <c r="EFG31" s="83"/>
      <c r="EFH31" s="83"/>
      <c r="EFI31" s="83"/>
      <c r="EFJ31" s="83"/>
      <c r="EFK31" s="83"/>
      <c r="EFL31" s="83"/>
      <c r="EFM31" s="83"/>
      <c r="EFN31" s="83"/>
      <c r="EFO31" s="83"/>
      <c r="EFP31" s="83"/>
      <c r="EFQ31" s="83"/>
      <c r="EFR31" s="83"/>
      <c r="EFS31" s="83"/>
      <c r="EFT31" s="83"/>
      <c r="EFU31" s="83"/>
      <c r="EFV31" s="83"/>
      <c r="EFW31" s="83"/>
      <c r="EFX31" s="83"/>
      <c r="EFY31" s="83"/>
      <c r="EFZ31" s="83"/>
      <c r="EGA31" s="83"/>
      <c r="EGB31" s="83"/>
      <c r="EGC31" s="83"/>
      <c r="EGD31" s="83"/>
      <c r="EGE31" s="83"/>
      <c r="EGF31" s="83"/>
      <c r="EGG31" s="83"/>
      <c r="EGH31" s="83"/>
      <c r="EGI31" s="83"/>
      <c r="EGJ31" s="83"/>
      <c r="EGK31" s="83"/>
      <c r="EGL31" s="83"/>
      <c r="EGM31" s="83"/>
      <c r="EGN31" s="83"/>
      <c r="EGO31" s="83"/>
      <c r="EGP31" s="83"/>
      <c r="EGQ31" s="83"/>
      <c r="EGR31" s="83"/>
      <c r="EGS31" s="83"/>
      <c r="EGT31" s="83"/>
      <c r="EGU31" s="83"/>
      <c r="EGV31" s="83"/>
      <c r="EGW31" s="83"/>
      <c r="EGX31" s="83"/>
      <c r="EGY31" s="83"/>
      <c r="EGZ31" s="83"/>
      <c r="EHA31" s="83"/>
      <c r="EHB31" s="83"/>
      <c r="EHC31" s="83"/>
      <c r="EHD31" s="83"/>
      <c r="EHE31" s="83"/>
      <c r="EHF31" s="83"/>
      <c r="EHG31" s="83"/>
      <c r="EHH31" s="83"/>
      <c r="EHI31" s="83"/>
      <c r="EHJ31" s="83"/>
      <c r="EHK31" s="83"/>
      <c r="EHL31" s="83"/>
      <c r="EHM31" s="83"/>
      <c r="EHN31" s="83"/>
      <c r="EHO31" s="83"/>
      <c r="EHP31" s="83"/>
      <c r="EHQ31" s="83"/>
      <c r="EHR31" s="83"/>
      <c r="EHS31" s="83"/>
      <c r="EHT31" s="83"/>
      <c r="EHU31" s="83"/>
      <c r="EHV31" s="83"/>
      <c r="EHW31" s="83"/>
      <c r="EHX31" s="83"/>
      <c r="EHY31" s="83"/>
      <c r="EHZ31" s="83"/>
      <c r="EIA31" s="83"/>
      <c r="EIB31" s="83"/>
      <c r="EIC31" s="83"/>
      <c r="EID31" s="83"/>
      <c r="EIE31" s="83"/>
      <c r="EIF31" s="83"/>
      <c r="EIG31" s="83"/>
      <c r="EIH31" s="83"/>
      <c r="EII31" s="83"/>
      <c r="EIJ31" s="83"/>
      <c r="EIK31" s="83"/>
      <c r="EIL31" s="83"/>
      <c r="EIM31" s="83"/>
      <c r="EIN31" s="83"/>
      <c r="EIO31" s="83"/>
      <c r="EIP31" s="83"/>
      <c r="EIQ31" s="83"/>
      <c r="EIR31" s="83"/>
      <c r="EIS31" s="83"/>
      <c r="EIT31" s="83"/>
      <c r="EIU31" s="83"/>
      <c r="EIV31" s="83"/>
      <c r="EIW31" s="83"/>
      <c r="EIX31" s="83"/>
      <c r="EIY31" s="83"/>
      <c r="EIZ31" s="83"/>
      <c r="EJA31" s="83"/>
      <c r="EJB31" s="83"/>
      <c r="EJC31" s="83"/>
      <c r="EJD31" s="83"/>
      <c r="EJE31" s="83"/>
      <c r="EJF31" s="83"/>
      <c r="EJG31" s="83"/>
      <c r="EJH31" s="83"/>
      <c r="EJI31" s="83"/>
      <c r="EJJ31" s="83"/>
      <c r="EJK31" s="83"/>
      <c r="EJL31" s="83"/>
      <c r="EJM31" s="83"/>
      <c r="EJN31" s="83"/>
      <c r="EJO31" s="83"/>
      <c r="EJP31" s="83"/>
      <c r="EJQ31" s="83"/>
      <c r="EJR31" s="83"/>
      <c r="EJS31" s="83"/>
      <c r="EJT31" s="83"/>
      <c r="EJU31" s="83"/>
      <c r="EJV31" s="83"/>
      <c r="EJW31" s="83"/>
      <c r="EJX31" s="83"/>
      <c r="EJY31" s="83"/>
      <c r="EJZ31" s="83"/>
      <c r="EKA31" s="83"/>
      <c r="EKB31" s="83"/>
      <c r="EKC31" s="83"/>
      <c r="EKD31" s="83"/>
      <c r="EKE31" s="83"/>
      <c r="EKF31" s="83"/>
      <c r="EKG31" s="83"/>
      <c r="EKH31" s="83"/>
      <c r="EKI31" s="83"/>
      <c r="EKJ31" s="83"/>
      <c r="EKK31" s="83"/>
      <c r="EKL31" s="83"/>
      <c r="EKM31" s="83"/>
      <c r="EKN31" s="83"/>
      <c r="EKO31" s="83"/>
      <c r="EKP31" s="83"/>
      <c r="EKQ31" s="83"/>
      <c r="EKR31" s="83"/>
      <c r="EKS31" s="83"/>
      <c r="EKT31" s="83"/>
      <c r="EKU31" s="83"/>
      <c r="EKV31" s="83"/>
      <c r="EKW31" s="83"/>
      <c r="EKX31" s="83"/>
      <c r="EKY31" s="83"/>
      <c r="EKZ31" s="83"/>
      <c r="ELA31" s="83"/>
      <c r="ELB31" s="83"/>
      <c r="ELC31" s="83"/>
      <c r="ELD31" s="83"/>
      <c r="ELE31" s="83"/>
      <c r="ELF31" s="83"/>
      <c r="ELG31" s="83"/>
      <c r="ELH31" s="83"/>
      <c r="ELI31" s="83"/>
      <c r="ELJ31" s="83"/>
      <c r="ELK31" s="83"/>
      <c r="ELL31" s="83"/>
      <c r="ELM31" s="83"/>
      <c r="ELN31" s="83"/>
      <c r="ELO31" s="83"/>
      <c r="ELP31" s="83"/>
      <c r="ELQ31" s="83"/>
      <c r="ELR31" s="83"/>
      <c r="ELS31" s="83"/>
      <c r="ELT31" s="83"/>
      <c r="ELU31" s="83"/>
      <c r="ELV31" s="83"/>
      <c r="ELW31" s="83"/>
      <c r="ELX31" s="83"/>
      <c r="ELY31" s="83"/>
      <c r="ELZ31" s="83"/>
      <c r="EMA31" s="83"/>
      <c r="EMB31" s="83"/>
      <c r="EMC31" s="83"/>
      <c r="EMD31" s="83"/>
      <c r="EME31" s="83"/>
      <c r="EMF31" s="83"/>
      <c r="EMG31" s="83"/>
      <c r="EMH31" s="83"/>
      <c r="EMI31" s="83"/>
      <c r="EMJ31" s="83"/>
      <c r="EMK31" s="83"/>
      <c r="EML31" s="83"/>
      <c r="EMM31" s="83"/>
      <c r="EMN31" s="83"/>
      <c r="EMO31" s="83"/>
      <c r="EMP31" s="83"/>
      <c r="EMQ31" s="83"/>
      <c r="EMR31" s="83"/>
      <c r="EMS31" s="83"/>
      <c r="EMT31" s="83"/>
      <c r="EMU31" s="83"/>
      <c r="EMV31" s="83"/>
      <c r="EMW31" s="83"/>
      <c r="EMX31" s="83"/>
      <c r="EMY31" s="83"/>
      <c r="EMZ31" s="83"/>
      <c r="ENA31" s="83"/>
      <c r="ENB31" s="83"/>
      <c r="ENC31" s="83"/>
      <c r="END31" s="83"/>
      <c r="ENE31" s="83"/>
      <c r="ENF31" s="83"/>
      <c r="ENG31" s="83"/>
      <c r="ENH31" s="83"/>
      <c r="ENI31" s="83"/>
      <c r="ENJ31" s="83"/>
      <c r="ENK31" s="83"/>
      <c r="ENL31" s="83"/>
      <c r="ENM31" s="83"/>
      <c r="ENN31" s="83"/>
      <c r="ENO31" s="83"/>
      <c r="ENP31" s="83"/>
      <c r="ENQ31" s="83"/>
      <c r="ENR31" s="83"/>
      <c r="ENS31" s="83"/>
      <c r="ENT31" s="83"/>
      <c r="ENU31" s="83"/>
      <c r="ENV31" s="83"/>
      <c r="ENW31" s="83"/>
      <c r="ENX31" s="83"/>
      <c r="ENY31" s="83"/>
      <c r="ENZ31" s="83"/>
      <c r="EOA31" s="83"/>
      <c r="EOB31" s="83"/>
      <c r="EOC31" s="83"/>
      <c r="EOD31" s="83"/>
      <c r="EOE31" s="83"/>
      <c r="EOF31" s="83"/>
      <c r="EOG31" s="83"/>
      <c r="EOH31" s="83"/>
      <c r="EOI31" s="83"/>
      <c r="EOJ31" s="83"/>
      <c r="EOK31" s="83"/>
      <c r="EOL31" s="83"/>
      <c r="EOM31" s="83"/>
      <c r="EON31" s="83"/>
      <c r="EOO31" s="83"/>
      <c r="EOP31" s="83"/>
      <c r="EOQ31" s="83"/>
      <c r="EOR31" s="83"/>
      <c r="EOS31" s="83"/>
      <c r="EOT31" s="83"/>
      <c r="EOU31" s="83"/>
      <c r="EOV31" s="83"/>
      <c r="EOW31" s="83"/>
      <c r="EOX31" s="83"/>
      <c r="EOY31" s="83"/>
      <c r="EOZ31" s="83"/>
      <c r="EPA31" s="83"/>
      <c r="EPB31" s="83"/>
      <c r="EPC31" s="83"/>
      <c r="EPD31" s="83"/>
      <c r="EPE31" s="83"/>
      <c r="EPF31" s="83"/>
      <c r="EPG31" s="83"/>
      <c r="EPH31" s="83"/>
      <c r="EPI31" s="83"/>
      <c r="EPJ31" s="83"/>
      <c r="EPK31" s="83"/>
      <c r="EPL31" s="83"/>
      <c r="EPM31" s="83"/>
      <c r="EPN31" s="83"/>
      <c r="EPO31" s="83"/>
      <c r="EPP31" s="83"/>
      <c r="EPQ31" s="83"/>
      <c r="EPR31" s="83"/>
      <c r="EPS31" s="83"/>
      <c r="EPT31" s="83"/>
      <c r="EPU31" s="83"/>
      <c r="EPV31" s="83"/>
      <c r="EPW31" s="83"/>
      <c r="EPX31" s="83"/>
      <c r="EPY31" s="83"/>
      <c r="EPZ31" s="83"/>
      <c r="EQA31" s="83"/>
      <c r="EQB31" s="83"/>
      <c r="EQC31" s="83"/>
      <c r="EQD31" s="83"/>
      <c r="EQE31" s="83"/>
      <c r="EQF31" s="83"/>
      <c r="EQG31" s="83"/>
      <c r="EQH31" s="83"/>
      <c r="EQI31" s="83"/>
      <c r="EQJ31" s="83"/>
      <c r="EQK31" s="83"/>
      <c r="EQL31" s="83"/>
      <c r="EQM31" s="83"/>
      <c r="EQN31" s="83"/>
      <c r="EQO31" s="83"/>
      <c r="EQP31" s="83"/>
      <c r="EQQ31" s="83"/>
      <c r="EQR31" s="83"/>
      <c r="EQS31" s="83"/>
      <c r="EQT31" s="83"/>
      <c r="EQU31" s="83"/>
      <c r="EQV31" s="83"/>
      <c r="EQW31" s="83"/>
      <c r="EQX31" s="83"/>
      <c r="EQY31" s="83"/>
      <c r="EQZ31" s="83"/>
      <c r="ERA31" s="83"/>
      <c r="ERB31" s="83"/>
      <c r="ERC31" s="83"/>
      <c r="ERD31" s="83"/>
      <c r="ERE31" s="83"/>
      <c r="ERF31" s="83"/>
      <c r="ERG31" s="83"/>
      <c r="ERH31" s="83"/>
      <c r="ERI31" s="83"/>
      <c r="ERJ31" s="83"/>
      <c r="ERK31" s="83"/>
      <c r="ERL31" s="83"/>
      <c r="ERM31" s="83"/>
      <c r="ERN31" s="83"/>
      <c r="ERO31" s="83"/>
      <c r="ERP31" s="83"/>
      <c r="ERQ31" s="83"/>
      <c r="ERR31" s="83"/>
      <c r="ERS31" s="83"/>
      <c r="ERT31" s="83"/>
      <c r="ERU31" s="83"/>
      <c r="ERV31" s="83"/>
      <c r="ERW31" s="83"/>
      <c r="ERX31" s="83"/>
      <c r="ERY31" s="83"/>
      <c r="ERZ31" s="83"/>
      <c r="ESA31" s="83"/>
      <c r="ESB31" s="83"/>
      <c r="ESC31" s="83"/>
      <c r="ESD31" s="83"/>
      <c r="ESE31" s="83"/>
      <c r="ESF31" s="83"/>
      <c r="ESG31" s="83"/>
      <c r="ESH31" s="83"/>
      <c r="ESI31" s="83"/>
      <c r="ESJ31" s="83"/>
      <c r="ESK31" s="83"/>
      <c r="ESL31" s="83"/>
      <c r="ESM31" s="83"/>
      <c r="ESN31" s="83"/>
      <c r="ESO31" s="83"/>
      <c r="ESP31" s="83"/>
      <c r="ESQ31" s="83"/>
      <c r="ESR31" s="83"/>
      <c r="ESS31" s="83"/>
      <c r="EST31" s="83"/>
      <c r="ESU31" s="83"/>
      <c r="ESV31" s="83"/>
      <c r="ESW31" s="83"/>
      <c r="ESX31" s="83"/>
      <c r="ESY31" s="83"/>
      <c r="ESZ31" s="83"/>
      <c r="ETA31" s="83"/>
      <c r="ETB31" s="83"/>
      <c r="ETC31" s="83"/>
      <c r="ETD31" s="83"/>
      <c r="ETE31" s="83"/>
      <c r="ETF31" s="83"/>
      <c r="ETG31" s="83"/>
      <c r="ETH31" s="83"/>
      <c r="ETI31" s="83"/>
      <c r="ETJ31" s="83"/>
      <c r="ETK31" s="83"/>
      <c r="ETL31" s="83"/>
      <c r="ETM31" s="83"/>
      <c r="ETN31" s="83"/>
      <c r="ETO31" s="83"/>
      <c r="ETP31" s="83"/>
      <c r="ETQ31" s="83"/>
      <c r="ETR31" s="83"/>
      <c r="ETS31" s="83"/>
      <c r="ETT31" s="83"/>
      <c r="ETU31" s="83"/>
      <c r="ETV31" s="83"/>
      <c r="ETW31" s="83"/>
      <c r="ETX31" s="83"/>
      <c r="ETY31" s="83"/>
      <c r="ETZ31" s="83"/>
      <c r="EUA31" s="83"/>
      <c r="EUB31" s="83"/>
      <c r="EUC31" s="83"/>
      <c r="EUD31" s="83"/>
      <c r="EUE31" s="83"/>
      <c r="EUF31" s="83"/>
      <c r="EUG31" s="83"/>
      <c r="EUH31" s="83"/>
      <c r="EUI31" s="83"/>
      <c r="EUJ31" s="83"/>
      <c r="EUK31" s="83"/>
      <c r="EUL31" s="83"/>
      <c r="EUM31" s="83"/>
      <c r="EUN31" s="83"/>
      <c r="EUO31" s="83"/>
      <c r="EUP31" s="83"/>
      <c r="EUQ31" s="83"/>
      <c r="EUR31" s="83"/>
      <c r="EUS31" s="83"/>
      <c r="EUT31" s="83"/>
      <c r="EUU31" s="83"/>
      <c r="EUV31" s="83"/>
      <c r="EUW31" s="83"/>
      <c r="EUX31" s="83"/>
      <c r="EUY31" s="83"/>
      <c r="EUZ31" s="83"/>
      <c r="EVA31" s="83"/>
      <c r="EVB31" s="83"/>
      <c r="EVC31" s="83"/>
      <c r="EVD31" s="83"/>
      <c r="EVE31" s="83"/>
      <c r="EVF31" s="83"/>
      <c r="EVG31" s="83"/>
      <c r="EVH31" s="83"/>
      <c r="EVI31" s="83"/>
      <c r="EVJ31" s="83"/>
      <c r="EVK31" s="83"/>
      <c r="EVL31" s="83"/>
      <c r="EVM31" s="83"/>
      <c r="EVN31" s="83"/>
      <c r="EVO31" s="83"/>
      <c r="EVP31" s="83"/>
      <c r="EVQ31" s="83"/>
      <c r="EVR31" s="83"/>
      <c r="EVS31" s="83"/>
      <c r="EVT31" s="83"/>
      <c r="EVU31" s="83"/>
      <c r="EVV31" s="83"/>
      <c r="EVW31" s="83"/>
      <c r="EVX31" s="83"/>
      <c r="EVY31" s="83"/>
      <c r="EVZ31" s="83"/>
      <c r="EWA31" s="83"/>
      <c r="EWB31" s="83"/>
      <c r="EWC31" s="83"/>
      <c r="EWD31" s="83"/>
      <c r="EWE31" s="83"/>
      <c r="EWF31" s="83"/>
      <c r="EWG31" s="83"/>
      <c r="EWH31" s="83"/>
      <c r="EWI31" s="83"/>
      <c r="EWJ31" s="83"/>
      <c r="EWK31" s="83"/>
      <c r="EWL31" s="83"/>
      <c r="EWM31" s="83"/>
      <c r="EWN31" s="83"/>
      <c r="EWO31" s="83"/>
      <c r="EWP31" s="83"/>
      <c r="EWQ31" s="83"/>
      <c r="EWR31" s="83"/>
      <c r="EWS31" s="83"/>
      <c r="EWT31" s="83"/>
      <c r="EWU31" s="83"/>
      <c r="EWV31" s="83"/>
      <c r="EWW31" s="83"/>
      <c r="EWX31" s="83"/>
      <c r="EWY31" s="83"/>
      <c r="EWZ31" s="83"/>
      <c r="EXA31" s="83"/>
      <c r="EXB31" s="83"/>
      <c r="EXC31" s="83"/>
      <c r="EXD31" s="83"/>
      <c r="EXE31" s="83"/>
      <c r="EXF31" s="83"/>
      <c r="EXG31" s="83"/>
      <c r="EXH31" s="83"/>
      <c r="EXI31" s="83"/>
      <c r="EXJ31" s="83"/>
      <c r="EXK31" s="83"/>
      <c r="EXL31" s="83"/>
      <c r="EXM31" s="83"/>
      <c r="EXN31" s="83"/>
      <c r="EXO31" s="83"/>
      <c r="EXP31" s="83"/>
      <c r="EXQ31" s="83"/>
      <c r="EXR31" s="83"/>
      <c r="EXS31" s="83"/>
      <c r="EXT31" s="83"/>
      <c r="EXU31" s="83"/>
      <c r="EXV31" s="83"/>
      <c r="EXW31" s="83"/>
      <c r="EXX31" s="83"/>
      <c r="EXY31" s="83"/>
      <c r="EXZ31" s="83"/>
      <c r="EYA31" s="83"/>
      <c r="EYB31" s="83"/>
      <c r="EYC31" s="83"/>
      <c r="EYD31" s="83"/>
      <c r="EYE31" s="83"/>
      <c r="EYF31" s="83"/>
      <c r="EYG31" s="83"/>
      <c r="EYH31" s="83"/>
      <c r="EYI31" s="83"/>
      <c r="EYJ31" s="83"/>
      <c r="EYK31" s="83"/>
      <c r="EYL31" s="83"/>
      <c r="EYM31" s="83"/>
      <c r="EYN31" s="83"/>
      <c r="EYO31" s="83"/>
      <c r="EYP31" s="83"/>
      <c r="EYQ31" s="83"/>
      <c r="EYR31" s="83"/>
      <c r="EYS31" s="83"/>
      <c r="EYT31" s="83"/>
      <c r="EYU31" s="83"/>
      <c r="EYV31" s="83"/>
      <c r="EYW31" s="83"/>
      <c r="EYX31" s="83"/>
      <c r="EYY31" s="83"/>
      <c r="EYZ31" s="83"/>
      <c r="EZA31" s="83"/>
      <c r="EZB31" s="83"/>
      <c r="EZC31" s="83"/>
      <c r="EZD31" s="83"/>
      <c r="EZE31" s="83"/>
      <c r="EZF31" s="83"/>
      <c r="EZG31" s="83"/>
      <c r="EZH31" s="83"/>
      <c r="EZI31" s="83"/>
      <c r="EZJ31" s="83"/>
      <c r="EZK31" s="83"/>
      <c r="EZL31" s="83"/>
      <c r="EZM31" s="83"/>
      <c r="EZN31" s="83"/>
      <c r="EZO31" s="83"/>
      <c r="EZP31" s="83"/>
      <c r="EZQ31" s="83"/>
      <c r="EZR31" s="83"/>
      <c r="EZS31" s="83"/>
      <c r="EZT31" s="83"/>
      <c r="EZU31" s="83"/>
      <c r="EZV31" s="83"/>
      <c r="EZW31" s="83"/>
      <c r="EZX31" s="83"/>
      <c r="EZY31" s="83"/>
      <c r="EZZ31" s="83"/>
      <c r="FAA31" s="83"/>
      <c r="FAB31" s="83"/>
      <c r="FAC31" s="83"/>
      <c r="FAD31" s="83"/>
      <c r="FAE31" s="83"/>
      <c r="FAF31" s="83"/>
      <c r="FAG31" s="83"/>
      <c r="FAH31" s="83"/>
      <c r="FAI31" s="83"/>
      <c r="FAJ31" s="83"/>
      <c r="FAK31" s="83"/>
      <c r="FAL31" s="83"/>
      <c r="FAM31" s="83"/>
      <c r="FAN31" s="83"/>
      <c r="FAO31" s="83"/>
      <c r="FAP31" s="83"/>
      <c r="FAQ31" s="83"/>
      <c r="FAR31" s="83"/>
      <c r="FAS31" s="83"/>
      <c r="FAT31" s="83"/>
      <c r="FAU31" s="83"/>
      <c r="FAV31" s="83"/>
      <c r="FAW31" s="83"/>
      <c r="FAX31" s="83"/>
      <c r="FAY31" s="83"/>
      <c r="FAZ31" s="83"/>
      <c r="FBA31" s="83"/>
      <c r="FBB31" s="83"/>
      <c r="FBC31" s="83"/>
      <c r="FBD31" s="83"/>
      <c r="FBE31" s="83"/>
      <c r="FBF31" s="83"/>
      <c r="FBG31" s="83"/>
      <c r="FBH31" s="83"/>
      <c r="FBI31" s="83"/>
      <c r="FBJ31" s="83"/>
      <c r="FBK31" s="83"/>
      <c r="FBL31" s="83"/>
      <c r="FBM31" s="83"/>
      <c r="FBN31" s="83"/>
      <c r="FBO31" s="83"/>
      <c r="FBP31" s="83"/>
      <c r="FBQ31" s="83"/>
      <c r="FBR31" s="83"/>
      <c r="FBS31" s="83"/>
      <c r="FBT31" s="83"/>
      <c r="FBU31" s="83"/>
      <c r="FBV31" s="83"/>
      <c r="FBW31" s="83"/>
      <c r="FBX31" s="83"/>
      <c r="FBY31" s="83"/>
      <c r="FBZ31" s="83"/>
      <c r="FCA31" s="83"/>
      <c r="FCB31" s="83"/>
      <c r="FCC31" s="83"/>
      <c r="FCD31" s="83"/>
      <c r="FCE31" s="83"/>
      <c r="FCF31" s="83"/>
      <c r="FCG31" s="83"/>
      <c r="FCH31" s="83"/>
      <c r="FCI31" s="83"/>
      <c r="FCJ31" s="83"/>
      <c r="FCK31" s="83"/>
      <c r="FCL31" s="83"/>
      <c r="FCM31" s="83"/>
      <c r="FCN31" s="83"/>
      <c r="FCO31" s="83"/>
      <c r="FCP31" s="83"/>
      <c r="FCQ31" s="83"/>
      <c r="FCR31" s="83"/>
      <c r="FCS31" s="83"/>
      <c r="FCT31" s="83"/>
      <c r="FCU31" s="83"/>
      <c r="FCV31" s="83"/>
      <c r="FCW31" s="83"/>
      <c r="FCX31" s="83"/>
      <c r="FCY31" s="83"/>
      <c r="FCZ31" s="83"/>
      <c r="FDA31" s="83"/>
      <c r="FDB31" s="83"/>
      <c r="FDC31" s="83"/>
      <c r="FDD31" s="83"/>
      <c r="FDE31" s="83"/>
      <c r="FDF31" s="83"/>
      <c r="FDG31" s="83"/>
      <c r="FDH31" s="83"/>
      <c r="FDI31" s="83"/>
      <c r="FDJ31" s="83"/>
      <c r="FDK31" s="83"/>
      <c r="FDL31" s="83"/>
      <c r="FDM31" s="83"/>
      <c r="FDN31" s="83"/>
      <c r="FDO31" s="83"/>
      <c r="FDP31" s="83"/>
      <c r="FDQ31" s="83"/>
      <c r="FDR31" s="83"/>
      <c r="FDS31" s="83"/>
      <c r="FDT31" s="83"/>
      <c r="FDU31" s="83"/>
      <c r="FDV31" s="83"/>
      <c r="FDW31" s="83"/>
      <c r="FDX31" s="83"/>
      <c r="FDY31" s="83"/>
      <c r="FDZ31" s="83"/>
      <c r="FEA31" s="83"/>
      <c r="FEB31" s="83"/>
      <c r="FEC31" s="83"/>
      <c r="FED31" s="83"/>
      <c r="FEE31" s="83"/>
      <c r="FEF31" s="83"/>
      <c r="FEG31" s="83"/>
      <c r="FEH31" s="83"/>
      <c r="FEI31" s="83"/>
      <c r="FEJ31" s="83"/>
      <c r="FEK31" s="83"/>
      <c r="FEL31" s="83"/>
      <c r="FEM31" s="83"/>
      <c r="FEN31" s="83"/>
      <c r="FEO31" s="83"/>
      <c r="FEP31" s="83"/>
      <c r="FEQ31" s="83"/>
      <c r="FER31" s="83"/>
      <c r="FES31" s="83"/>
      <c r="FET31" s="83"/>
      <c r="FEU31" s="83"/>
      <c r="FEV31" s="83"/>
      <c r="FEW31" s="83"/>
      <c r="FEX31" s="83"/>
      <c r="FEY31" s="83"/>
      <c r="FEZ31" s="83"/>
      <c r="FFA31" s="83"/>
      <c r="FFB31" s="83"/>
      <c r="FFC31" s="83"/>
      <c r="FFD31" s="83"/>
      <c r="FFE31" s="83"/>
      <c r="FFF31" s="83"/>
      <c r="FFG31" s="83"/>
      <c r="FFH31" s="83"/>
      <c r="FFI31" s="83"/>
      <c r="FFJ31" s="83"/>
      <c r="FFK31" s="83"/>
      <c r="FFL31" s="83"/>
      <c r="FFM31" s="83"/>
      <c r="FFN31" s="83"/>
      <c r="FFO31" s="83"/>
      <c r="FFP31" s="83"/>
      <c r="FFQ31" s="83"/>
      <c r="FFR31" s="83"/>
      <c r="FFS31" s="83"/>
      <c r="FFT31" s="83"/>
      <c r="FFU31" s="83"/>
      <c r="FFV31" s="83"/>
      <c r="FFW31" s="83"/>
      <c r="FFX31" s="83"/>
      <c r="FFY31" s="83"/>
      <c r="FFZ31" s="83"/>
      <c r="FGA31" s="83"/>
      <c r="FGB31" s="83"/>
      <c r="FGC31" s="83"/>
      <c r="FGD31" s="83"/>
      <c r="FGE31" s="83"/>
      <c r="FGF31" s="83"/>
      <c r="FGG31" s="83"/>
      <c r="FGH31" s="83"/>
      <c r="FGI31" s="83"/>
      <c r="FGJ31" s="83"/>
      <c r="FGK31" s="83"/>
      <c r="FGL31" s="83"/>
      <c r="FGM31" s="83"/>
      <c r="FGN31" s="83"/>
      <c r="FGO31" s="83"/>
      <c r="FGP31" s="83"/>
      <c r="FGQ31" s="83"/>
      <c r="FGR31" s="83"/>
      <c r="FGS31" s="83"/>
      <c r="FGT31" s="83"/>
      <c r="FGU31" s="83"/>
      <c r="FGV31" s="83"/>
      <c r="FGW31" s="83"/>
      <c r="FGX31" s="83"/>
      <c r="FGY31" s="83"/>
      <c r="FGZ31" s="83"/>
      <c r="FHA31" s="83"/>
      <c r="FHB31" s="83"/>
      <c r="FHC31" s="83"/>
      <c r="FHD31" s="83"/>
      <c r="FHE31" s="83"/>
      <c r="FHF31" s="83"/>
      <c r="FHG31" s="83"/>
      <c r="FHH31" s="83"/>
      <c r="FHI31" s="83"/>
      <c r="FHJ31" s="83"/>
      <c r="FHK31" s="83"/>
      <c r="FHL31" s="83"/>
      <c r="FHM31" s="83"/>
      <c r="FHN31" s="83"/>
      <c r="FHO31" s="83"/>
      <c r="FHP31" s="83"/>
      <c r="FHQ31" s="83"/>
      <c r="FHR31" s="83"/>
      <c r="FHS31" s="83"/>
      <c r="FHT31" s="83"/>
      <c r="FHU31" s="83"/>
      <c r="FHV31" s="83"/>
      <c r="FHW31" s="83"/>
      <c r="FHX31" s="83"/>
      <c r="FHY31" s="83"/>
      <c r="FHZ31" s="83"/>
      <c r="FIA31" s="83"/>
      <c r="FIB31" s="83"/>
      <c r="FIC31" s="83"/>
      <c r="FID31" s="83"/>
      <c r="FIE31" s="83"/>
      <c r="FIF31" s="83"/>
      <c r="FIG31" s="83"/>
      <c r="FIH31" s="83"/>
      <c r="FII31" s="83"/>
      <c r="FIJ31" s="83"/>
      <c r="FIK31" s="83"/>
      <c r="FIL31" s="83"/>
      <c r="FIM31" s="83"/>
      <c r="FIN31" s="83"/>
      <c r="FIO31" s="83"/>
      <c r="FIP31" s="83"/>
      <c r="FIQ31" s="83"/>
      <c r="FIR31" s="83"/>
      <c r="FIS31" s="83"/>
      <c r="FIT31" s="83"/>
      <c r="FIU31" s="83"/>
      <c r="FIV31" s="83"/>
      <c r="FIW31" s="83"/>
      <c r="FIX31" s="83"/>
      <c r="FIY31" s="83"/>
      <c r="FIZ31" s="83"/>
      <c r="FJA31" s="83"/>
      <c r="FJB31" s="83"/>
      <c r="FJC31" s="83"/>
      <c r="FJD31" s="83"/>
      <c r="FJE31" s="83"/>
      <c r="FJF31" s="83"/>
      <c r="FJG31" s="83"/>
      <c r="FJH31" s="83"/>
      <c r="FJI31" s="83"/>
      <c r="FJJ31" s="83"/>
      <c r="FJK31" s="83"/>
      <c r="FJL31" s="83"/>
      <c r="FJM31" s="83"/>
      <c r="FJN31" s="83"/>
      <c r="FJO31" s="83"/>
      <c r="FJP31" s="83"/>
      <c r="FJQ31" s="83"/>
      <c r="FJR31" s="83"/>
      <c r="FJS31" s="83"/>
      <c r="FJT31" s="83"/>
      <c r="FJU31" s="83"/>
      <c r="FJV31" s="83"/>
      <c r="FJW31" s="83"/>
      <c r="FJX31" s="83"/>
      <c r="FJY31" s="83"/>
      <c r="FJZ31" s="83"/>
      <c r="FKA31" s="83"/>
      <c r="FKB31" s="83"/>
      <c r="FKC31" s="83"/>
      <c r="FKD31" s="83"/>
      <c r="FKE31" s="83"/>
      <c r="FKF31" s="83"/>
      <c r="FKG31" s="83"/>
      <c r="FKH31" s="83"/>
      <c r="FKI31" s="83"/>
      <c r="FKJ31" s="83"/>
      <c r="FKK31" s="83"/>
      <c r="FKL31" s="83"/>
      <c r="FKM31" s="83"/>
      <c r="FKN31" s="83"/>
      <c r="FKO31" s="83"/>
      <c r="FKP31" s="83"/>
      <c r="FKQ31" s="83"/>
      <c r="FKR31" s="83"/>
      <c r="FKS31" s="83"/>
      <c r="FKT31" s="83"/>
      <c r="FKU31" s="83"/>
      <c r="FKV31" s="83"/>
      <c r="FKW31" s="83"/>
      <c r="FKX31" s="83"/>
      <c r="FKY31" s="83"/>
      <c r="FKZ31" s="83"/>
      <c r="FLA31" s="83"/>
      <c r="FLB31" s="83"/>
      <c r="FLC31" s="83"/>
      <c r="FLD31" s="83"/>
      <c r="FLE31" s="83"/>
      <c r="FLF31" s="83"/>
      <c r="FLG31" s="83"/>
      <c r="FLH31" s="83"/>
      <c r="FLI31" s="83"/>
      <c r="FLJ31" s="83"/>
      <c r="FLK31" s="83"/>
      <c r="FLL31" s="83"/>
      <c r="FLM31" s="83"/>
      <c r="FLN31" s="83"/>
      <c r="FLO31" s="83"/>
      <c r="FLP31" s="83"/>
      <c r="FLQ31" s="83"/>
      <c r="FLR31" s="83"/>
      <c r="FLS31" s="83"/>
      <c r="FLT31" s="83"/>
      <c r="FLU31" s="83"/>
      <c r="FLV31" s="83"/>
      <c r="FLW31" s="83"/>
      <c r="FLX31" s="83"/>
      <c r="FLY31" s="83"/>
      <c r="FLZ31" s="83"/>
      <c r="FMA31" s="83"/>
      <c r="FMB31" s="83"/>
      <c r="FMC31" s="83"/>
      <c r="FMD31" s="83"/>
      <c r="FME31" s="83"/>
      <c r="FMF31" s="83"/>
      <c r="FMG31" s="83"/>
      <c r="FMH31" s="83"/>
      <c r="FMI31" s="83"/>
      <c r="FMJ31" s="83"/>
      <c r="FMK31" s="83"/>
      <c r="FML31" s="83"/>
      <c r="FMM31" s="83"/>
      <c r="FMN31" s="83"/>
      <c r="FMO31" s="83"/>
      <c r="FMP31" s="83"/>
      <c r="FMQ31" s="83"/>
      <c r="FMR31" s="83"/>
      <c r="FMS31" s="83"/>
      <c r="FMT31" s="83"/>
      <c r="FMU31" s="83"/>
      <c r="FMV31" s="83"/>
      <c r="FMW31" s="83"/>
      <c r="FMX31" s="83"/>
      <c r="FMY31" s="83"/>
      <c r="FMZ31" s="83"/>
      <c r="FNA31" s="83"/>
      <c r="FNB31" s="83"/>
      <c r="FNC31" s="83"/>
      <c r="FND31" s="83"/>
      <c r="FNE31" s="83"/>
      <c r="FNF31" s="83"/>
      <c r="FNG31" s="83"/>
      <c r="FNH31" s="83"/>
      <c r="FNI31" s="83"/>
      <c r="FNJ31" s="83"/>
      <c r="FNK31" s="83"/>
      <c r="FNL31" s="83"/>
      <c r="FNM31" s="83"/>
      <c r="FNN31" s="83"/>
      <c r="FNO31" s="83"/>
      <c r="FNP31" s="83"/>
      <c r="FNQ31" s="83"/>
      <c r="FNR31" s="83"/>
      <c r="FNS31" s="83"/>
      <c r="FNT31" s="83"/>
      <c r="FNU31" s="83"/>
      <c r="FNV31" s="83"/>
      <c r="FNW31" s="83"/>
      <c r="FNX31" s="83"/>
      <c r="FNY31" s="83"/>
      <c r="FNZ31" s="83"/>
      <c r="FOA31" s="83"/>
      <c r="FOB31" s="83"/>
      <c r="FOC31" s="83"/>
      <c r="FOD31" s="83"/>
      <c r="FOE31" s="83"/>
      <c r="FOF31" s="83"/>
      <c r="FOG31" s="83"/>
      <c r="FOH31" s="83"/>
      <c r="FOI31" s="83"/>
      <c r="FOJ31" s="83"/>
      <c r="FOK31" s="83"/>
      <c r="FOL31" s="83"/>
      <c r="FOM31" s="83"/>
      <c r="FON31" s="83"/>
      <c r="FOO31" s="83"/>
      <c r="FOP31" s="83"/>
      <c r="FOQ31" s="83"/>
      <c r="FOR31" s="83"/>
      <c r="FOS31" s="83"/>
      <c r="FOT31" s="83"/>
      <c r="FOU31" s="83"/>
      <c r="FOV31" s="83"/>
      <c r="FOW31" s="83"/>
      <c r="FOX31" s="83"/>
      <c r="FOY31" s="83"/>
      <c r="FOZ31" s="83"/>
      <c r="FPA31" s="83"/>
      <c r="FPB31" s="83"/>
      <c r="FPC31" s="83"/>
      <c r="FPD31" s="83"/>
      <c r="FPE31" s="83"/>
      <c r="FPF31" s="83"/>
      <c r="FPG31" s="83"/>
      <c r="FPH31" s="83"/>
      <c r="FPI31" s="83"/>
      <c r="FPJ31" s="83"/>
      <c r="FPK31" s="83"/>
      <c r="FPL31" s="83"/>
      <c r="FPM31" s="83"/>
      <c r="FPN31" s="83"/>
      <c r="FPO31" s="83"/>
      <c r="FPP31" s="83"/>
      <c r="FPQ31" s="83"/>
      <c r="FPR31" s="83"/>
      <c r="FPS31" s="83"/>
      <c r="FPT31" s="83"/>
      <c r="FPU31" s="83"/>
      <c r="FPV31" s="83"/>
      <c r="FPW31" s="83"/>
      <c r="FPX31" s="83"/>
      <c r="FPY31" s="83"/>
      <c r="FPZ31" s="83"/>
      <c r="FQA31" s="83"/>
      <c r="FQB31" s="83"/>
      <c r="FQC31" s="83"/>
      <c r="FQD31" s="83"/>
      <c r="FQE31" s="83"/>
      <c r="FQF31" s="83"/>
      <c r="FQG31" s="83"/>
      <c r="FQH31" s="83"/>
      <c r="FQI31" s="83"/>
      <c r="FQJ31" s="83"/>
      <c r="FQK31" s="83"/>
      <c r="FQL31" s="83"/>
      <c r="FQM31" s="83"/>
      <c r="FQN31" s="83"/>
      <c r="FQO31" s="83"/>
      <c r="FQP31" s="83"/>
      <c r="FQQ31" s="83"/>
      <c r="FQR31" s="83"/>
      <c r="FQS31" s="83"/>
      <c r="FQT31" s="83"/>
      <c r="FQU31" s="83"/>
      <c r="FQV31" s="83"/>
      <c r="FQW31" s="83"/>
      <c r="FQX31" s="83"/>
      <c r="FQY31" s="83"/>
      <c r="FQZ31" s="83"/>
      <c r="FRA31" s="83"/>
      <c r="FRB31" s="83"/>
      <c r="FRC31" s="83"/>
      <c r="FRD31" s="83"/>
      <c r="FRE31" s="83"/>
      <c r="FRF31" s="83"/>
      <c r="FRG31" s="83"/>
      <c r="FRH31" s="83"/>
      <c r="FRI31" s="83"/>
      <c r="FRJ31" s="83"/>
      <c r="FRK31" s="83"/>
      <c r="FRL31" s="83"/>
      <c r="FRM31" s="83"/>
      <c r="FRN31" s="83"/>
      <c r="FRO31" s="83"/>
      <c r="FRP31" s="83"/>
      <c r="FRQ31" s="83"/>
      <c r="FRR31" s="83"/>
      <c r="FRS31" s="83"/>
      <c r="FRT31" s="83"/>
      <c r="FRU31" s="83"/>
      <c r="FRV31" s="83"/>
      <c r="FRW31" s="83"/>
      <c r="FRX31" s="83"/>
      <c r="FRY31" s="83"/>
      <c r="FRZ31" s="83"/>
      <c r="FSA31" s="83"/>
      <c r="FSB31" s="83"/>
      <c r="FSC31" s="83"/>
      <c r="FSD31" s="83"/>
      <c r="FSE31" s="83"/>
      <c r="FSF31" s="83"/>
      <c r="FSG31" s="83"/>
      <c r="FSH31" s="83"/>
      <c r="FSI31" s="83"/>
      <c r="FSJ31" s="83"/>
      <c r="FSK31" s="83"/>
      <c r="FSL31" s="83"/>
      <c r="FSM31" s="83"/>
      <c r="FSN31" s="83"/>
      <c r="FSO31" s="83"/>
      <c r="FSP31" s="83"/>
      <c r="FSQ31" s="83"/>
      <c r="FSR31" s="83"/>
      <c r="FSS31" s="83"/>
      <c r="FST31" s="83"/>
      <c r="FSU31" s="83"/>
      <c r="FSV31" s="83"/>
      <c r="FSW31" s="83"/>
      <c r="FSX31" s="83"/>
      <c r="FSY31" s="83"/>
      <c r="FSZ31" s="83"/>
      <c r="FTA31" s="83"/>
      <c r="FTB31" s="83"/>
      <c r="FTC31" s="83"/>
      <c r="FTD31" s="83"/>
      <c r="FTE31" s="83"/>
      <c r="FTF31" s="83"/>
      <c r="FTG31" s="83"/>
      <c r="FTH31" s="83"/>
      <c r="FTI31" s="83"/>
      <c r="FTJ31" s="83"/>
      <c r="FTK31" s="83"/>
      <c r="FTL31" s="83"/>
      <c r="FTM31" s="83"/>
      <c r="FTN31" s="83"/>
      <c r="FTO31" s="83"/>
      <c r="FTP31" s="83"/>
      <c r="FTQ31" s="83"/>
      <c r="FTR31" s="83"/>
      <c r="FTS31" s="83"/>
      <c r="FTT31" s="83"/>
      <c r="FTU31" s="83"/>
      <c r="FTV31" s="83"/>
      <c r="FTW31" s="83"/>
      <c r="FTX31" s="83"/>
      <c r="FTY31" s="83"/>
      <c r="FTZ31" s="83"/>
      <c r="FUA31" s="83"/>
      <c r="FUB31" s="83"/>
      <c r="FUC31" s="83"/>
      <c r="FUD31" s="83"/>
      <c r="FUE31" s="83"/>
      <c r="FUF31" s="83"/>
      <c r="FUG31" s="83"/>
      <c r="FUH31" s="83"/>
      <c r="FUI31" s="83"/>
      <c r="FUJ31" s="83"/>
      <c r="FUK31" s="83"/>
      <c r="FUL31" s="83"/>
      <c r="FUM31" s="83"/>
      <c r="FUN31" s="83"/>
      <c r="FUO31" s="83"/>
      <c r="FUP31" s="83"/>
      <c r="FUQ31" s="83"/>
      <c r="FUR31" s="83"/>
      <c r="FUS31" s="83"/>
      <c r="FUT31" s="83"/>
      <c r="FUU31" s="83"/>
      <c r="FUV31" s="83"/>
      <c r="FUW31" s="83"/>
      <c r="FUX31" s="83"/>
      <c r="FUY31" s="83"/>
      <c r="FUZ31" s="83"/>
      <c r="FVA31" s="83"/>
      <c r="FVB31" s="83"/>
      <c r="FVC31" s="83"/>
      <c r="FVD31" s="83"/>
      <c r="FVE31" s="83"/>
      <c r="FVF31" s="83"/>
      <c r="FVG31" s="83"/>
      <c r="FVH31" s="83"/>
      <c r="FVI31" s="83"/>
      <c r="FVJ31" s="83"/>
      <c r="FVK31" s="83"/>
      <c r="FVL31" s="83"/>
      <c r="FVM31" s="83"/>
      <c r="FVN31" s="83"/>
      <c r="FVO31" s="83"/>
      <c r="FVP31" s="83"/>
      <c r="FVQ31" s="83"/>
      <c r="FVR31" s="83"/>
      <c r="FVS31" s="83"/>
      <c r="FVT31" s="83"/>
      <c r="FVU31" s="83"/>
      <c r="FVV31" s="83"/>
      <c r="FVW31" s="83"/>
      <c r="FVX31" s="83"/>
      <c r="FVY31" s="83"/>
      <c r="FVZ31" s="83"/>
      <c r="FWA31" s="83"/>
      <c r="FWB31" s="83"/>
      <c r="FWC31" s="83"/>
      <c r="FWD31" s="83"/>
      <c r="FWE31" s="83"/>
      <c r="FWF31" s="83"/>
      <c r="FWG31" s="83"/>
      <c r="FWH31" s="83"/>
      <c r="FWI31" s="83"/>
      <c r="FWJ31" s="83"/>
      <c r="FWK31" s="83"/>
      <c r="FWL31" s="83"/>
      <c r="FWM31" s="83"/>
      <c r="FWN31" s="83"/>
      <c r="FWO31" s="83"/>
      <c r="FWP31" s="83"/>
      <c r="FWQ31" s="83"/>
      <c r="FWR31" s="83"/>
      <c r="FWS31" s="83"/>
      <c r="FWT31" s="83"/>
      <c r="FWU31" s="83"/>
      <c r="FWV31" s="83"/>
      <c r="FWW31" s="83"/>
      <c r="FWX31" s="83"/>
      <c r="FWY31" s="83"/>
      <c r="FWZ31" s="83"/>
      <c r="FXA31" s="83"/>
      <c r="FXB31" s="83"/>
      <c r="FXC31" s="83"/>
      <c r="FXD31" s="83"/>
      <c r="FXE31" s="83"/>
      <c r="FXF31" s="83"/>
      <c r="FXG31" s="83"/>
      <c r="FXH31" s="83"/>
      <c r="FXI31" s="83"/>
      <c r="FXJ31" s="83"/>
      <c r="FXK31" s="83"/>
      <c r="FXL31" s="83"/>
      <c r="FXM31" s="83"/>
      <c r="FXN31" s="83"/>
      <c r="FXO31" s="83"/>
      <c r="FXP31" s="83"/>
      <c r="FXQ31" s="83"/>
      <c r="FXR31" s="83"/>
      <c r="FXS31" s="83"/>
      <c r="FXT31" s="83"/>
      <c r="FXU31" s="83"/>
      <c r="FXV31" s="83"/>
      <c r="FXW31" s="83"/>
      <c r="FXX31" s="83"/>
      <c r="FXY31" s="83"/>
      <c r="FXZ31" s="83"/>
      <c r="FYA31" s="83"/>
      <c r="FYB31" s="83"/>
      <c r="FYC31" s="83"/>
      <c r="FYD31" s="83"/>
      <c r="FYE31" s="83"/>
      <c r="FYF31" s="83"/>
      <c r="FYG31" s="83"/>
      <c r="FYH31" s="83"/>
      <c r="FYI31" s="83"/>
      <c r="FYJ31" s="83"/>
      <c r="FYK31" s="83"/>
      <c r="FYL31" s="83"/>
      <c r="FYM31" s="83"/>
      <c r="FYN31" s="83"/>
      <c r="FYO31" s="83"/>
      <c r="FYP31" s="83"/>
      <c r="FYQ31" s="83"/>
      <c r="FYR31" s="83"/>
      <c r="FYS31" s="83"/>
      <c r="FYT31" s="83"/>
      <c r="FYU31" s="83"/>
      <c r="FYV31" s="83"/>
      <c r="FYW31" s="83"/>
      <c r="FYX31" s="83"/>
      <c r="FYY31" s="83"/>
      <c r="FYZ31" s="83"/>
      <c r="FZA31" s="83"/>
      <c r="FZB31" s="83"/>
      <c r="FZC31" s="83"/>
      <c r="FZD31" s="83"/>
      <c r="FZE31" s="83"/>
      <c r="FZF31" s="83"/>
      <c r="FZG31" s="83"/>
      <c r="FZH31" s="83"/>
      <c r="FZI31" s="83"/>
      <c r="FZJ31" s="83"/>
      <c r="FZK31" s="83"/>
      <c r="FZL31" s="83"/>
      <c r="FZM31" s="83"/>
      <c r="FZN31" s="83"/>
      <c r="FZO31" s="83"/>
      <c r="FZP31" s="83"/>
      <c r="FZQ31" s="83"/>
      <c r="FZR31" s="83"/>
      <c r="FZS31" s="83"/>
      <c r="FZT31" s="83"/>
      <c r="FZU31" s="83"/>
      <c r="FZV31" s="83"/>
      <c r="FZW31" s="83"/>
      <c r="FZX31" s="83"/>
      <c r="FZY31" s="83"/>
      <c r="FZZ31" s="83"/>
      <c r="GAA31" s="83"/>
      <c r="GAB31" s="83"/>
      <c r="GAC31" s="83"/>
      <c r="GAD31" s="83"/>
      <c r="GAE31" s="83"/>
      <c r="GAF31" s="83"/>
      <c r="GAG31" s="83"/>
      <c r="GAH31" s="83"/>
      <c r="GAI31" s="83"/>
      <c r="GAJ31" s="83"/>
      <c r="GAK31" s="83"/>
      <c r="GAL31" s="83"/>
      <c r="GAM31" s="83"/>
      <c r="GAN31" s="83"/>
      <c r="GAO31" s="83"/>
      <c r="GAP31" s="83"/>
      <c r="GAQ31" s="83"/>
      <c r="GAR31" s="83"/>
      <c r="GAS31" s="83"/>
      <c r="GAT31" s="83"/>
      <c r="GAU31" s="83"/>
      <c r="GAV31" s="83"/>
      <c r="GAW31" s="83"/>
      <c r="GAX31" s="83"/>
      <c r="GAY31" s="83"/>
      <c r="GAZ31" s="83"/>
      <c r="GBA31" s="83"/>
      <c r="GBB31" s="83"/>
      <c r="GBC31" s="83"/>
      <c r="GBD31" s="83"/>
      <c r="GBE31" s="83"/>
      <c r="GBF31" s="83"/>
      <c r="GBG31" s="83"/>
      <c r="GBH31" s="83"/>
      <c r="GBI31" s="83"/>
      <c r="GBJ31" s="83"/>
      <c r="GBK31" s="83"/>
      <c r="GBL31" s="83"/>
      <c r="GBM31" s="83"/>
      <c r="GBN31" s="83"/>
      <c r="GBO31" s="83"/>
      <c r="GBP31" s="83"/>
      <c r="GBQ31" s="83"/>
      <c r="GBR31" s="83"/>
      <c r="GBS31" s="83"/>
      <c r="GBT31" s="83"/>
      <c r="GBU31" s="83"/>
      <c r="GBV31" s="83"/>
      <c r="GBW31" s="83"/>
      <c r="GBX31" s="83"/>
      <c r="GBY31" s="83"/>
      <c r="GBZ31" s="83"/>
      <c r="GCA31" s="83"/>
      <c r="GCB31" s="83"/>
      <c r="GCC31" s="83"/>
      <c r="GCD31" s="83"/>
      <c r="GCE31" s="83"/>
      <c r="GCF31" s="83"/>
      <c r="GCG31" s="83"/>
      <c r="GCH31" s="83"/>
      <c r="GCI31" s="83"/>
      <c r="GCJ31" s="83"/>
      <c r="GCK31" s="83"/>
      <c r="GCL31" s="83"/>
      <c r="GCM31" s="83"/>
      <c r="GCN31" s="83"/>
      <c r="GCO31" s="83"/>
      <c r="GCP31" s="83"/>
      <c r="GCQ31" s="83"/>
      <c r="GCR31" s="83"/>
      <c r="GCS31" s="83"/>
      <c r="GCT31" s="83"/>
      <c r="GCU31" s="83"/>
      <c r="GCV31" s="83"/>
      <c r="GCW31" s="83"/>
      <c r="GCX31" s="83"/>
      <c r="GCY31" s="83"/>
      <c r="GCZ31" s="83"/>
      <c r="GDA31" s="83"/>
      <c r="GDB31" s="83"/>
      <c r="GDC31" s="83"/>
      <c r="GDD31" s="83"/>
      <c r="GDE31" s="83"/>
      <c r="GDF31" s="83"/>
      <c r="GDG31" s="83"/>
      <c r="GDH31" s="83"/>
      <c r="GDI31" s="83"/>
      <c r="GDJ31" s="83"/>
      <c r="GDK31" s="83"/>
      <c r="GDL31" s="83"/>
      <c r="GDM31" s="83"/>
      <c r="GDN31" s="83"/>
      <c r="GDO31" s="83"/>
      <c r="GDP31" s="83"/>
      <c r="GDQ31" s="83"/>
      <c r="GDR31" s="83"/>
      <c r="GDS31" s="83"/>
      <c r="GDT31" s="83"/>
      <c r="GDU31" s="83"/>
      <c r="GDV31" s="83"/>
      <c r="GDW31" s="83"/>
      <c r="GDX31" s="83"/>
      <c r="GDY31" s="83"/>
      <c r="GDZ31" s="83"/>
      <c r="GEA31" s="83"/>
      <c r="GEB31" s="83"/>
      <c r="GEC31" s="83"/>
      <c r="GED31" s="83"/>
      <c r="GEE31" s="83"/>
      <c r="GEF31" s="83"/>
      <c r="GEG31" s="83"/>
      <c r="GEH31" s="83"/>
      <c r="GEI31" s="83"/>
      <c r="GEJ31" s="83"/>
      <c r="GEK31" s="83"/>
      <c r="GEL31" s="83"/>
      <c r="GEM31" s="83"/>
      <c r="GEN31" s="83"/>
      <c r="GEO31" s="83"/>
      <c r="GEP31" s="83"/>
      <c r="GEQ31" s="83"/>
      <c r="GER31" s="83"/>
      <c r="GES31" s="83"/>
      <c r="GET31" s="83"/>
      <c r="GEU31" s="83"/>
      <c r="GEV31" s="83"/>
      <c r="GEW31" s="83"/>
      <c r="GEX31" s="83"/>
      <c r="GEY31" s="83"/>
      <c r="GEZ31" s="83"/>
      <c r="GFA31" s="83"/>
      <c r="GFB31" s="83"/>
      <c r="GFC31" s="83"/>
      <c r="GFD31" s="83"/>
      <c r="GFE31" s="83"/>
      <c r="GFF31" s="83"/>
      <c r="GFG31" s="83"/>
      <c r="GFH31" s="83"/>
      <c r="GFI31" s="83"/>
      <c r="GFJ31" s="83"/>
      <c r="GFK31" s="83"/>
      <c r="GFL31" s="83"/>
      <c r="GFM31" s="83"/>
      <c r="GFN31" s="83"/>
      <c r="GFO31" s="83"/>
      <c r="GFP31" s="83"/>
      <c r="GFQ31" s="83"/>
      <c r="GFR31" s="83"/>
      <c r="GFS31" s="83"/>
      <c r="GFT31" s="83"/>
      <c r="GFU31" s="83"/>
      <c r="GFV31" s="83"/>
      <c r="GFW31" s="83"/>
      <c r="GFX31" s="83"/>
      <c r="GFY31" s="83"/>
      <c r="GFZ31" s="83"/>
      <c r="GGA31" s="83"/>
      <c r="GGB31" s="83"/>
      <c r="GGC31" s="83"/>
      <c r="GGD31" s="83"/>
      <c r="GGE31" s="83"/>
      <c r="GGF31" s="83"/>
      <c r="GGG31" s="83"/>
      <c r="GGH31" s="83"/>
      <c r="GGI31" s="83"/>
      <c r="GGJ31" s="83"/>
      <c r="GGK31" s="83"/>
      <c r="GGL31" s="83"/>
      <c r="GGM31" s="83"/>
      <c r="GGN31" s="83"/>
      <c r="GGO31" s="83"/>
      <c r="GGP31" s="83"/>
      <c r="GGQ31" s="83"/>
      <c r="GGR31" s="83"/>
      <c r="GGS31" s="83"/>
      <c r="GGT31" s="83"/>
      <c r="GGU31" s="83"/>
      <c r="GGV31" s="83"/>
      <c r="GGW31" s="83"/>
      <c r="GGX31" s="83"/>
      <c r="GGY31" s="83"/>
      <c r="GGZ31" s="83"/>
      <c r="GHA31" s="83"/>
      <c r="GHB31" s="83"/>
      <c r="GHC31" s="83"/>
      <c r="GHD31" s="83"/>
      <c r="GHE31" s="83"/>
      <c r="GHF31" s="83"/>
      <c r="GHG31" s="83"/>
      <c r="GHH31" s="83"/>
      <c r="GHI31" s="83"/>
      <c r="GHJ31" s="83"/>
      <c r="GHK31" s="83"/>
      <c r="GHL31" s="83"/>
      <c r="GHM31" s="83"/>
      <c r="GHN31" s="83"/>
      <c r="GHO31" s="83"/>
      <c r="GHP31" s="83"/>
      <c r="GHQ31" s="83"/>
      <c r="GHR31" s="83"/>
      <c r="GHS31" s="83"/>
      <c r="GHT31" s="83"/>
      <c r="GHU31" s="83"/>
      <c r="GHV31" s="83"/>
      <c r="GHW31" s="83"/>
      <c r="GHX31" s="83"/>
      <c r="GHY31" s="83"/>
      <c r="GHZ31" s="83"/>
      <c r="GIA31" s="83"/>
      <c r="GIB31" s="83"/>
      <c r="GIC31" s="83"/>
      <c r="GID31" s="83"/>
      <c r="GIE31" s="83"/>
      <c r="GIF31" s="83"/>
      <c r="GIG31" s="83"/>
      <c r="GIH31" s="83"/>
      <c r="GII31" s="83"/>
      <c r="GIJ31" s="83"/>
      <c r="GIK31" s="83"/>
      <c r="GIL31" s="83"/>
      <c r="GIM31" s="83"/>
      <c r="GIN31" s="83"/>
      <c r="GIO31" s="83"/>
      <c r="GIP31" s="83"/>
      <c r="GIQ31" s="83"/>
      <c r="GIR31" s="83"/>
      <c r="GIS31" s="83"/>
      <c r="GIT31" s="83"/>
      <c r="GIU31" s="83"/>
      <c r="GIV31" s="83"/>
      <c r="GIW31" s="83"/>
      <c r="GIX31" s="83"/>
      <c r="GIY31" s="83"/>
      <c r="GIZ31" s="83"/>
      <c r="GJA31" s="83"/>
      <c r="GJB31" s="83"/>
      <c r="GJC31" s="83"/>
      <c r="GJD31" s="83"/>
      <c r="GJE31" s="83"/>
      <c r="GJF31" s="83"/>
      <c r="GJG31" s="83"/>
      <c r="GJH31" s="83"/>
      <c r="GJI31" s="83"/>
      <c r="GJJ31" s="83"/>
      <c r="GJK31" s="83"/>
      <c r="GJL31" s="83"/>
      <c r="GJM31" s="83"/>
      <c r="GJN31" s="83"/>
      <c r="GJO31" s="83"/>
      <c r="GJP31" s="83"/>
      <c r="GJQ31" s="83"/>
      <c r="GJR31" s="83"/>
      <c r="GJS31" s="83"/>
      <c r="GJT31" s="83"/>
      <c r="GJU31" s="83"/>
      <c r="GJV31" s="83"/>
      <c r="GJW31" s="83"/>
      <c r="GJX31" s="83"/>
      <c r="GJY31" s="83"/>
      <c r="GJZ31" s="83"/>
      <c r="GKA31" s="83"/>
      <c r="GKB31" s="83"/>
      <c r="GKC31" s="83"/>
      <c r="GKD31" s="83"/>
      <c r="GKE31" s="83"/>
      <c r="GKF31" s="83"/>
      <c r="GKG31" s="83"/>
      <c r="GKH31" s="83"/>
      <c r="GKI31" s="83"/>
      <c r="GKJ31" s="83"/>
      <c r="GKK31" s="83"/>
      <c r="GKL31" s="83"/>
      <c r="GKM31" s="83"/>
      <c r="GKN31" s="83"/>
      <c r="GKO31" s="83"/>
      <c r="GKP31" s="83"/>
      <c r="GKQ31" s="83"/>
      <c r="GKR31" s="83"/>
      <c r="GKS31" s="83"/>
      <c r="GKT31" s="83"/>
      <c r="GKU31" s="83"/>
      <c r="GKV31" s="83"/>
      <c r="GKW31" s="83"/>
      <c r="GKX31" s="83"/>
      <c r="GKY31" s="83"/>
      <c r="GKZ31" s="83"/>
      <c r="GLA31" s="83"/>
      <c r="GLB31" s="83"/>
      <c r="GLC31" s="83"/>
      <c r="GLD31" s="83"/>
      <c r="GLE31" s="83"/>
      <c r="GLF31" s="83"/>
      <c r="GLG31" s="83"/>
      <c r="GLH31" s="83"/>
      <c r="GLI31" s="83"/>
      <c r="GLJ31" s="83"/>
      <c r="GLK31" s="83"/>
      <c r="GLL31" s="83"/>
      <c r="GLM31" s="83"/>
      <c r="GLN31" s="83"/>
      <c r="GLO31" s="83"/>
      <c r="GLP31" s="83"/>
      <c r="GLQ31" s="83"/>
      <c r="GLR31" s="83"/>
      <c r="GLS31" s="83"/>
      <c r="GLT31" s="83"/>
      <c r="GLU31" s="83"/>
      <c r="GLV31" s="83"/>
      <c r="GLW31" s="83"/>
      <c r="GLX31" s="83"/>
      <c r="GLY31" s="83"/>
      <c r="GLZ31" s="83"/>
      <c r="GMA31" s="83"/>
      <c r="GMB31" s="83"/>
      <c r="GMC31" s="83"/>
      <c r="GMD31" s="83"/>
      <c r="GME31" s="83"/>
      <c r="GMF31" s="83"/>
      <c r="GMG31" s="83"/>
      <c r="GMH31" s="83"/>
      <c r="GMI31" s="83"/>
      <c r="GMJ31" s="83"/>
      <c r="GMK31" s="83"/>
      <c r="GML31" s="83"/>
      <c r="GMM31" s="83"/>
      <c r="GMN31" s="83"/>
      <c r="GMO31" s="83"/>
      <c r="GMP31" s="83"/>
      <c r="GMQ31" s="83"/>
      <c r="GMR31" s="83"/>
      <c r="GMS31" s="83"/>
      <c r="GMT31" s="83"/>
      <c r="GMU31" s="83"/>
      <c r="GMV31" s="83"/>
      <c r="GMW31" s="83"/>
      <c r="GMX31" s="83"/>
      <c r="GMY31" s="83"/>
      <c r="GMZ31" s="83"/>
      <c r="GNA31" s="83"/>
      <c r="GNB31" s="83"/>
      <c r="GNC31" s="83"/>
      <c r="GND31" s="83"/>
      <c r="GNE31" s="83"/>
      <c r="GNF31" s="83"/>
      <c r="GNG31" s="83"/>
      <c r="GNH31" s="83"/>
      <c r="GNI31" s="83"/>
      <c r="GNJ31" s="83"/>
      <c r="GNK31" s="83"/>
      <c r="GNL31" s="83"/>
      <c r="GNM31" s="83"/>
      <c r="GNN31" s="83"/>
      <c r="GNO31" s="83"/>
      <c r="GNP31" s="83"/>
      <c r="GNQ31" s="83"/>
      <c r="GNR31" s="83"/>
      <c r="GNS31" s="83"/>
      <c r="GNT31" s="83"/>
      <c r="GNU31" s="83"/>
      <c r="GNV31" s="83"/>
      <c r="GNW31" s="83"/>
      <c r="GNX31" s="83"/>
      <c r="GNY31" s="83"/>
      <c r="GNZ31" s="83"/>
      <c r="GOA31" s="83"/>
      <c r="GOB31" s="83"/>
      <c r="GOC31" s="83"/>
      <c r="GOD31" s="83"/>
      <c r="GOE31" s="83"/>
      <c r="GOF31" s="83"/>
      <c r="GOG31" s="83"/>
      <c r="GOH31" s="83"/>
      <c r="GOI31" s="83"/>
      <c r="GOJ31" s="83"/>
      <c r="GOK31" s="83"/>
      <c r="GOL31" s="83"/>
      <c r="GOM31" s="83"/>
      <c r="GON31" s="83"/>
      <c r="GOO31" s="83"/>
      <c r="GOP31" s="83"/>
      <c r="GOQ31" s="83"/>
      <c r="GOR31" s="83"/>
      <c r="GOS31" s="83"/>
      <c r="GOT31" s="83"/>
      <c r="GOU31" s="83"/>
      <c r="GOV31" s="83"/>
      <c r="GOW31" s="83"/>
      <c r="GOX31" s="83"/>
      <c r="GOY31" s="83"/>
      <c r="GOZ31" s="83"/>
      <c r="GPA31" s="83"/>
      <c r="GPB31" s="83"/>
      <c r="GPC31" s="83"/>
      <c r="GPD31" s="83"/>
      <c r="GPE31" s="83"/>
      <c r="GPF31" s="83"/>
      <c r="GPG31" s="83"/>
      <c r="GPH31" s="83"/>
      <c r="GPI31" s="83"/>
      <c r="GPJ31" s="83"/>
      <c r="GPK31" s="83"/>
      <c r="GPL31" s="83"/>
      <c r="GPM31" s="83"/>
      <c r="GPN31" s="83"/>
      <c r="GPO31" s="83"/>
      <c r="GPP31" s="83"/>
      <c r="GPQ31" s="83"/>
      <c r="GPR31" s="83"/>
      <c r="GPS31" s="83"/>
      <c r="GPT31" s="83"/>
      <c r="GPU31" s="83"/>
      <c r="GPV31" s="83"/>
      <c r="GPW31" s="83"/>
      <c r="GPX31" s="83"/>
      <c r="GPY31" s="83"/>
      <c r="GPZ31" s="83"/>
      <c r="GQA31" s="83"/>
      <c r="GQB31" s="83"/>
      <c r="GQC31" s="83"/>
      <c r="GQD31" s="83"/>
      <c r="GQE31" s="83"/>
      <c r="GQF31" s="83"/>
      <c r="GQG31" s="83"/>
      <c r="GQH31" s="83"/>
      <c r="GQI31" s="83"/>
      <c r="GQJ31" s="83"/>
      <c r="GQK31" s="83"/>
      <c r="GQL31" s="83"/>
      <c r="GQM31" s="83"/>
      <c r="GQN31" s="83"/>
      <c r="GQO31" s="83"/>
      <c r="GQP31" s="83"/>
      <c r="GQQ31" s="83"/>
      <c r="GQR31" s="83"/>
      <c r="GQS31" s="83"/>
      <c r="GQT31" s="83"/>
      <c r="GQU31" s="83"/>
      <c r="GQV31" s="83"/>
      <c r="GQW31" s="83"/>
      <c r="GQX31" s="83"/>
      <c r="GQY31" s="83"/>
      <c r="GQZ31" s="83"/>
      <c r="GRA31" s="83"/>
      <c r="GRB31" s="83"/>
      <c r="GRC31" s="83"/>
      <c r="GRD31" s="83"/>
      <c r="GRE31" s="83"/>
      <c r="GRF31" s="83"/>
      <c r="GRG31" s="83"/>
      <c r="GRH31" s="83"/>
      <c r="GRI31" s="83"/>
      <c r="GRJ31" s="83"/>
      <c r="GRK31" s="83"/>
      <c r="GRL31" s="83"/>
      <c r="GRM31" s="83"/>
      <c r="GRN31" s="83"/>
      <c r="GRO31" s="83"/>
      <c r="GRP31" s="83"/>
      <c r="GRQ31" s="83"/>
      <c r="GRR31" s="83"/>
      <c r="GRS31" s="83"/>
      <c r="GRT31" s="83"/>
      <c r="GRU31" s="83"/>
      <c r="GRV31" s="83"/>
      <c r="GRW31" s="83"/>
      <c r="GRX31" s="83"/>
      <c r="GRY31" s="83"/>
      <c r="GRZ31" s="83"/>
      <c r="GSA31" s="83"/>
      <c r="GSB31" s="83"/>
      <c r="GSC31" s="83"/>
      <c r="GSD31" s="83"/>
      <c r="GSE31" s="83"/>
      <c r="GSF31" s="83"/>
      <c r="GSG31" s="83"/>
      <c r="GSH31" s="83"/>
      <c r="GSI31" s="83"/>
      <c r="GSJ31" s="83"/>
      <c r="GSK31" s="83"/>
      <c r="GSL31" s="83"/>
      <c r="GSM31" s="83"/>
      <c r="GSN31" s="83"/>
      <c r="GSO31" s="83"/>
      <c r="GSP31" s="83"/>
      <c r="GSQ31" s="83"/>
      <c r="GSR31" s="83"/>
      <c r="GSS31" s="83"/>
      <c r="GST31" s="83"/>
      <c r="GSU31" s="83"/>
      <c r="GSV31" s="83"/>
      <c r="GSW31" s="83"/>
      <c r="GSX31" s="83"/>
      <c r="GSY31" s="83"/>
      <c r="GSZ31" s="83"/>
      <c r="GTA31" s="83"/>
      <c r="GTB31" s="83"/>
      <c r="GTC31" s="83"/>
      <c r="GTD31" s="83"/>
      <c r="GTE31" s="83"/>
      <c r="GTF31" s="83"/>
      <c r="GTG31" s="83"/>
      <c r="GTH31" s="83"/>
      <c r="GTI31" s="83"/>
      <c r="GTJ31" s="83"/>
      <c r="GTK31" s="83"/>
      <c r="GTL31" s="83"/>
      <c r="GTM31" s="83"/>
      <c r="GTN31" s="83"/>
      <c r="GTO31" s="83"/>
      <c r="GTP31" s="83"/>
      <c r="GTQ31" s="83"/>
      <c r="GTR31" s="83"/>
      <c r="GTS31" s="83"/>
      <c r="GTT31" s="83"/>
      <c r="GTU31" s="83"/>
      <c r="GTV31" s="83"/>
      <c r="GTW31" s="83"/>
      <c r="GTX31" s="83"/>
      <c r="GTY31" s="83"/>
      <c r="GTZ31" s="83"/>
      <c r="GUA31" s="83"/>
      <c r="GUB31" s="83"/>
      <c r="GUC31" s="83"/>
      <c r="GUD31" s="83"/>
      <c r="GUE31" s="83"/>
      <c r="GUF31" s="83"/>
      <c r="GUG31" s="83"/>
      <c r="GUH31" s="83"/>
      <c r="GUI31" s="83"/>
      <c r="GUJ31" s="83"/>
      <c r="GUK31" s="83"/>
      <c r="GUL31" s="83"/>
      <c r="GUM31" s="83"/>
      <c r="GUN31" s="83"/>
      <c r="GUO31" s="83"/>
      <c r="GUP31" s="83"/>
      <c r="GUQ31" s="83"/>
      <c r="GUR31" s="83"/>
      <c r="GUS31" s="83"/>
      <c r="GUT31" s="83"/>
      <c r="GUU31" s="83"/>
      <c r="GUV31" s="83"/>
      <c r="GUW31" s="83"/>
      <c r="GUX31" s="83"/>
      <c r="GUY31" s="83"/>
      <c r="GUZ31" s="83"/>
      <c r="GVA31" s="83"/>
      <c r="GVB31" s="83"/>
      <c r="GVC31" s="83"/>
      <c r="GVD31" s="83"/>
      <c r="GVE31" s="83"/>
      <c r="GVF31" s="83"/>
      <c r="GVG31" s="83"/>
      <c r="GVH31" s="83"/>
      <c r="GVI31" s="83"/>
      <c r="GVJ31" s="83"/>
      <c r="GVK31" s="83"/>
      <c r="GVL31" s="83"/>
      <c r="GVM31" s="83"/>
      <c r="GVN31" s="83"/>
      <c r="GVO31" s="83"/>
      <c r="GVP31" s="83"/>
      <c r="GVQ31" s="83"/>
      <c r="GVR31" s="83"/>
      <c r="GVS31" s="83"/>
      <c r="GVT31" s="83"/>
      <c r="GVU31" s="83"/>
      <c r="GVV31" s="83"/>
      <c r="GVW31" s="83"/>
      <c r="GVX31" s="83"/>
      <c r="GVY31" s="83"/>
      <c r="GVZ31" s="83"/>
      <c r="GWA31" s="83"/>
      <c r="GWB31" s="83"/>
      <c r="GWC31" s="83"/>
      <c r="GWD31" s="83"/>
      <c r="GWE31" s="83"/>
      <c r="GWF31" s="83"/>
      <c r="GWG31" s="83"/>
      <c r="GWH31" s="83"/>
      <c r="GWI31" s="83"/>
      <c r="GWJ31" s="83"/>
      <c r="GWK31" s="83"/>
      <c r="GWL31" s="83"/>
      <c r="GWM31" s="83"/>
      <c r="GWN31" s="83"/>
      <c r="GWO31" s="83"/>
      <c r="GWP31" s="83"/>
      <c r="GWQ31" s="83"/>
      <c r="GWR31" s="83"/>
      <c r="GWS31" s="83"/>
      <c r="GWT31" s="83"/>
      <c r="GWU31" s="83"/>
      <c r="GWV31" s="83"/>
      <c r="GWW31" s="83"/>
      <c r="GWX31" s="83"/>
      <c r="GWY31" s="83"/>
      <c r="GWZ31" s="83"/>
      <c r="GXA31" s="83"/>
      <c r="GXB31" s="83"/>
      <c r="GXC31" s="83"/>
      <c r="GXD31" s="83"/>
      <c r="GXE31" s="83"/>
      <c r="GXF31" s="83"/>
      <c r="GXG31" s="83"/>
      <c r="GXH31" s="83"/>
      <c r="GXI31" s="83"/>
      <c r="GXJ31" s="83"/>
      <c r="GXK31" s="83"/>
      <c r="GXL31" s="83"/>
      <c r="GXM31" s="83"/>
      <c r="GXN31" s="83"/>
      <c r="GXO31" s="83"/>
      <c r="GXP31" s="83"/>
      <c r="GXQ31" s="83"/>
      <c r="GXR31" s="83"/>
      <c r="GXS31" s="83"/>
      <c r="GXT31" s="83"/>
      <c r="GXU31" s="83"/>
      <c r="GXV31" s="83"/>
      <c r="GXW31" s="83"/>
      <c r="GXX31" s="83"/>
      <c r="GXY31" s="83"/>
      <c r="GXZ31" s="83"/>
      <c r="GYA31" s="83"/>
      <c r="GYB31" s="83"/>
      <c r="GYC31" s="83"/>
      <c r="GYD31" s="83"/>
      <c r="GYE31" s="83"/>
      <c r="GYF31" s="83"/>
      <c r="GYG31" s="83"/>
      <c r="GYH31" s="83"/>
      <c r="GYI31" s="83"/>
      <c r="GYJ31" s="83"/>
      <c r="GYK31" s="83"/>
      <c r="GYL31" s="83"/>
      <c r="GYM31" s="83"/>
      <c r="GYN31" s="83"/>
      <c r="GYO31" s="83"/>
      <c r="GYP31" s="83"/>
      <c r="GYQ31" s="83"/>
      <c r="GYR31" s="83"/>
      <c r="GYS31" s="83"/>
      <c r="GYT31" s="83"/>
      <c r="GYU31" s="83"/>
      <c r="GYV31" s="83"/>
      <c r="GYW31" s="83"/>
      <c r="GYX31" s="83"/>
      <c r="GYY31" s="83"/>
      <c r="GYZ31" s="83"/>
      <c r="GZA31" s="83"/>
      <c r="GZB31" s="83"/>
      <c r="GZC31" s="83"/>
      <c r="GZD31" s="83"/>
      <c r="GZE31" s="83"/>
      <c r="GZF31" s="83"/>
      <c r="GZG31" s="83"/>
      <c r="GZH31" s="83"/>
      <c r="GZI31" s="83"/>
      <c r="GZJ31" s="83"/>
      <c r="GZK31" s="83"/>
      <c r="GZL31" s="83"/>
      <c r="GZM31" s="83"/>
      <c r="GZN31" s="83"/>
      <c r="GZO31" s="83"/>
      <c r="GZP31" s="83"/>
      <c r="GZQ31" s="83"/>
      <c r="GZR31" s="83"/>
      <c r="GZS31" s="83"/>
      <c r="GZT31" s="83"/>
      <c r="GZU31" s="83"/>
      <c r="GZV31" s="83"/>
      <c r="GZW31" s="83"/>
      <c r="GZX31" s="83"/>
      <c r="GZY31" s="83"/>
      <c r="GZZ31" s="83"/>
      <c r="HAA31" s="83"/>
      <c r="HAB31" s="83"/>
      <c r="HAC31" s="83"/>
      <c r="HAD31" s="83"/>
      <c r="HAE31" s="83"/>
      <c r="HAF31" s="83"/>
      <c r="HAG31" s="83"/>
      <c r="HAH31" s="83"/>
      <c r="HAI31" s="83"/>
      <c r="HAJ31" s="83"/>
      <c r="HAK31" s="83"/>
      <c r="HAL31" s="83"/>
      <c r="HAM31" s="83"/>
      <c r="HAN31" s="83"/>
      <c r="HAO31" s="83"/>
      <c r="HAP31" s="83"/>
      <c r="HAQ31" s="83"/>
      <c r="HAR31" s="83"/>
      <c r="HAS31" s="83"/>
      <c r="HAT31" s="83"/>
      <c r="HAU31" s="83"/>
      <c r="HAV31" s="83"/>
      <c r="HAW31" s="83"/>
      <c r="HAX31" s="83"/>
      <c r="HAY31" s="83"/>
      <c r="HAZ31" s="83"/>
      <c r="HBA31" s="83"/>
      <c r="HBB31" s="83"/>
      <c r="HBC31" s="83"/>
      <c r="HBD31" s="83"/>
      <c r="HBE31" s="83"/>
      <c r="HBF31" s="83"/>
      <c r="HBG31" s="83"/>
      <c r="HBH31" s="83"/>
      <c r="HBI31" s="83"/>
      <c r="HBJ31" s="83"/>
      <c r="HBK31" s="83"/>
      <c r="HBL31" s="83"/>
      <c r="HBM31" s="83"/>
      <c r="HBN31" s="83"/>
      <c r="HBO31" s="83"/>
      <c r="HBP31" s="83"/>
      <c r="HBQ31" s="83"/>
      <c r="HBR31" s="83"/>
      <c r="HBS31" s="83"/>
      <c r="HBT31" s="83"/>
      <c r="HBU31" s="83"/>
      <c r="HBV31" s="83"/>
      <c r="HBW31" s="83"/>
      <c r="HBX31" s="83"/>
      <c r="HBY31" s="83"/>
      <c r="HBZ31" s="83"/>
      <c r="HCA31" s="83"/>
      <c r="HCB31" s="83"/>
      <c r="HCC31" s="83"/>
      <c r="HCD31" s="83"/>
      <c r="HCE31" s="83"/>
      <c r="HCF31" s="83"/>
      <c r="HCG31" s="83"/>
      <c r="HCH31" s="83"/>
      <c r="HCI31" s="83"/>
      <c r="HCJ31" s="83"/>
      <c r="HCK31" s="83"/>
      <c r="HCL31" s="83"/>
      <c r="HCM31" s="83"/>
      <c r="HCN31" s="83"/>
      <c r="HCO31" s="83"/>
      <c r="HCP31" s="83"/>
      <c r="HCQ31" s="83"/>
      <c r="HCR31" s="83"/>
      <c r="HCS31" s="83"/>
      <c r="HCT31" s="83"/>
      <c r="HCU31" s="83"/>
      <c r="HCV31" s="83"/>
      <c r="HCW31" s="83"/>
      <c r="HCX31" s="83"/>
      <c r="HCY31" s="83"/>
      <c r="HCZ31" s="83"/>
      <c r="HDA31" s="83"/>
      <c r="HDB31" s="83"/>
      <c r="HDC31" s="83"/>
      <c r="HDD31" s="83"/>
      <c r="HDE31" s="83"/>
      <c r="HDF31" s="83"/>
      <c r="HDG31" s="83"/>
      <c r="HDH31" s="83"/>
      <c r="HDI31" s="83"/>
      <c r="HDJ31" s="83"/>
      <c r="HDK31" s="83"/>
      <c r="HDL31" s="83"/>
      <c r="HDM31" s="83"/>
      <c r="HDN31" s="83"/>
      <c r="HDO31" s="83"/>
      <c r="HDP31" s="83"/>
      <c r="HDQ31" s="83"/>
      <c r="HDR31" s="83"/>
      <c r="HDS31" s="83"/>
      <c r="HDT31" s="83"/>
      <c r="HDU31" s="83"/>
      <c r="HDV31" s="83"/>
      <c r="HDW31" s="83"/>
      <c r="HDX31" s="83"/>
      <c r="HDY31" s="83"/>
      <c r="HDZ31" s="83"/>
      <c r="HEA31" s="83"/>
      <c r="HEB31" s="83"/>
      <c r="HEC31" s="83"/>
      <c r="HED31" s="83"/>
      <c r="HEE31" s="83"/>
      <c r="HEF31" s="83"/>
      <c r="HEG31" s="83"/>
      <c r="HEH31" s="83"/>
      <c r="HEI31" s="83"/>
      <c r="HEJ31" s="83"/>
      <c r="HEK31" s="83"/>
      <c r="HEL31" s="83"/>
      <c r="HEM31" s="83"/>
      <c r="HEN31" s="83"/>
      <c r="HEO31" s="83"/>
      <c r="HEP31" s="83"/>
      <c r="HEQ31" s="83"/>
      <c r="HER31" s="83"/>
      <c r="HES31" s="83"/>
      <c r="HET31" s="83"/>
      <c r="HEU31" s="83"/>
      <c r="HEV31" s="83"/>
      <c r="HEW31" s="83"/>
      <c r="HEX31" s="83"/>
      <c r="HEY31" s="83"/>
      <c r="HEZ31" s="83"/>
      <c r="HFA31" s="83"/>
      <c r="HFB31" s="83"/>
      <c r="HFC31" s="83"/>
      <c r="HFD31" s="83"/>
      <c r="HFE31" s="83"/>
      <c r="HFF31" s="83"/>
      <c r="HFG31" s="83"/>
      <c r="HFH31" s="83"/>
      <c r="HFI31" s="83"/>
      <c r="HFJ31" s="83"/>
      <c r="HFK31" s="83"/>
      <c r="HFL31" s="83"/>
      <c r="HFM31" s="83"/>
      <c r="HFN31" s="83"/>
      <c r="HFO31" s="83"/>
      <c r="HFP31" s="83"/>
      <c r="HFQ31" s="83"/>
      <c r="HFR31" s="83"/>
      <c r="HFS31" s="83"/>
      <c r="HFT31" s="83"/>
      <c r="HFU31" s="83"/>
      <c r="HFV31" s="83"/>
      <c r="HFW31" s="83"/>
      <c r="HFX31" s="83"/>
      <c r="HFY31" s="83"/>
      <c r="HFZ31" s="83"/>
      <c r="HGA31" s="83"/>
      <c r="HGB31" s="83"/>
      <c r="HGC31" s="83"/>
      <c r="HGD31" s="83"/>
      <c r="HGE31" s="83"/>
      <c r="HGF31" s="83"/>
      <c r="HGG31" s="83"/>
      <c r="HGH31" s="83"/>
      <c r="HGI31" s="83"/>
      <c r="HGJ31" s="83"/>
      <c r="HGK31" s="83"/>
      <c r="HGL31" s="83"/>
      <c r="HGM31" s="83"/>
      <c r="HGN31" s="83"/>
      <c r="HGO31" s="83"/>
      <c r="HGP31" s="83"/>
      <c r="HGQ31" s="83"/>
      <c r="HGR31" s="83"/>
      <c r="HGS31" s="83"/>
      <c r="HGT31" s="83"/>
      <c r="HGU31" s="83"/>
      <c r="HGV31" s="83"/>
      <c r="HGW31" s="83"/>
      <c r="HGX31" s="83"/>
      <c r="HGY31" s="83"/>
      <c r="HGZ31" s="83"/>
      <c r="HHA31" s="83"/>
      <c r="HHB31" s="83"/>
      <c r="HHC31" s="83"/>
      <c r="HHD31" s="83"/>
      <c r="HHE31" s="83"/>
      <c r="HHF31" s="83"/>
      <c r="HHG31" s="83"/>
      <c r="HHH31" s="83"/>
      <c r="HHI31" s="83"/>
      <c r="HHJ31" s="83"/>
      <c r="HHK31" s="83"/>
      <c r="HHL31" s="83"/>
      <c r="HHM31" s="83"/>
      <c r="HHN31" s="83"/>
      <c r="HHO31" s="83"/>
      <c r="HHP31" s="83"/>
      <c r="HHQ31" s="83"/>
      <c r="HHR31" s="83"/>
      <c r="HHS31" s="83"/>
      <c r="HHT31" s="83"/>
      <c r="HHU31" s="83"/>
      <c r="HHV31" s="83"/>
      <c r="HHW31" s="83"/>
      <c r="HHX31" s="83"/>
      <c r="HHY31" s="83"/>
      <c r="HHZ31" s="83"/>
      <c r="HIA31" s="83"/>
      <c r="HIB31" s="83"/>
      <c r="HIC31" s="83"/>
      <c r="HID31" s="83"/>
      <c r="HIE31" s="83"/>
      <c r="HIF31" s="83"/>
      <c r="HIG31" s="83"/>
      <c r="HIH31" s="83"/>
      <c r="HII31" s="83"/>
      <c r="HIJ31" s="83"/>
      <c r="HIK31" s="83"/>
      <c r="HIL31" s="83"/>
      <c r="HIM31" s="83"/>
      <c r="HIN31" s="83"/>
      <c r="HIO31" s="83"/>
      <c r="HIP31" s="83"/>
      <c r="HIQ31" s="83"/>
      <c r="HIR31" s="83"/>
      <c r="HIS31" s="83"/>
      <c r="HIT31" s="83"/>
      <c r="HIU31" s="83"/>
      <c r="HIV31" s="83"/>
      <c r="HIW31" s="83"/>
      <c r="HIX31" s="83"/>
      <c r="HIY31" s="83"/>
      <c r="HIZ31" s="83"/>
      <c r="HJA31" s="83"/>
      <c r="HJB31" s="83"/>
      <c r="HJC31" s="83"/>
      <c r="HJD31" s="83"/>
      <c r="HJE31" s="83"/>
      <c r="HJF31" s="83"/>
      <c r="HJG31" s="83"/>
      <c r="HJH31" s="83"/>
      <c r="HJI31" s="83"/>
      <c r="HJJ31" s="83"/>
      <c r="HJK31" s="83"/>
      <c r="HJL31" s="83"/>
      <c r="HJM31" s="83"/>
      <c r="HJN31" s="83"/>
      <c r="HJO31" s="83"/>
      <c r="HJP31" s="83"/>
      <c r="HJQ31" s="83"/>
      <c r="HJR31" s="83"/>
      <c r="HJS31" s="83"/>
      <c r="HJT31" s="83"/>
      <c r="HJU31" s="83"/>
      <c r="HJV31" s="83"/>
      <c r="HJW31" s="83"/>
      <c r="HJX31" s="83"/>
      <c r="HJY31" s="83"/>
      <c r="HJZ31" s="83"/>
      <c r="HKA31" s="83"/>
      <c r="HKB31" s="83"/>
      <c r="HKC31" s="83"/>
      <c r="HKD31" s="83"/>
      <c r="HKE31" s="83"/>
      <c r="HKF31" s="83"/>
      <c r="HKG31" s="83"/>
      <c r="HKH31" s="83"/>
      <c r="HKI31" s="83"/>
      <c r="HKJ31" s="83"/>
      <c r="HKK31" s="83"/>
      <c r="HKL31" s="83"/>
      <c r="HKM31" s="83"/>
      <c r="HKN31" s="83"/>
      <c r="HKO31" s="83"/>
      <c r="HKP31" s="83"/>
      <c r="HKQ31" s="83"/>
      <c r="HKR31" s="83"/>
      <c r="HKS31" s="83"/>
      <c r="HKT31" s="83"/>
      <c r="HKU31" s="83"/>
      <c r="HKV31" s="83"/>
      <c r="HKW31" s="83"/>
      <c r="HKX31" s="83"/>
      <c r="HKY31" s="83"/>
      <c r="HKZ31" s="83"/>
      <c r="HLA31" s="83"/>
      <c r="HLB31" s="83"/>
      <c r="HLC31" s="83"/>
      <c r="HLD31" s="83"/>
      <c r="HLE31" s="83"/>
      <c r="HLF31" s="83"/>
      <c r="HLG31" s="83"/>
      <c r="HLH31" s="83"/>
      <c r="HLI31" s="83"/>
      <c r="HLJ31" s="83"/>
      <c r="HLK31" s="83"/>
      <c r="HLL31" s="83"/>
      <c r="HLM31" s="83"/>
      <c r="HLN31" s="83"/>
      <c r="HLO31" s="83"/>
      <c r="HLP31" s="83"/>
      <c r="HLQ31" s="83"/>
      <c r="HLR31" s="83"/>
      <c r="HLS31" s="83"/>
      <c r="HLT31" s="83"/>
      <c r="HLU31" s="83"/>
      <c r="HLV31" s="83"/>
      <c r="HLW31" s="83"/>
      <c r="HLX31" s="83"/>
      <c r="HLY31" s="83"/>
      <c r="HLZ31" s="83"/>
      <c r="HMA31" s="83"/>
      <c r="HMB31" s="83"/>
      <c r="HMC31" s="83"/>
      <c r="HMD31" s="83"/>
      <c r="HME31" s="83"/>
      <c r="HMF31" s="83"/>
      <c r="HMG31" s="83"/>
      <c r="HMH31" s="83"/>
      <c r="HMI31" s="83"/>
      <c r="HMJ31" s="83"/>
      <c r="HMK31" s="83"/>
      <c r="HML31" s="83"/>
      <c r="HMM31" s="83"/>
      <c r="HMN31" s="83"/>
      <c r="HMO31" s="83"/>
      <c r="HMP31" s="83"/>
      <c r="HMQ31" s="83"/>
      <c r="HMR31" s="83"/>
      <c r="HMS31" s="83"/>
      <c r="HMT31" s="83"/>
      <c r="HMU31" s="83"/>
      <c r="HMV31" s="83"/>
      <c r="HMW31" s="83"/>
      <c r="HMX31" s="83"/>
      <c r="HMY31" s="83"/>
      <c r="HMZ31" s="83"/>
      <c r="HNA31" s="83"/>
      <c r="HNB31" s="83"/>
      <c r="HNC31" s="83"/>
      <c r="HND31" s="83"/>
      <c r="HNE31" s="83"/>
      <c r="HNF31" s="83"/>
      <c r="HNG31" s="83"/>
      <c r="HNH31" s="83"/>
      <c r="HNI31" s="83"/>
      <c r="HNJ31" s="83"/>
      <c r="HNK31" s="83"/>
      <c r="HNL31" s="83"/>
      <c r="HNM31" s="83"/>
      <c r="HNN31" s="83"/>
      <c r="HNO31" s="83"/>
      <c r="HNP31" s="83"/>
      <c r="HNQ31" s="83"/>
      <c r="HNR31" s="83"/>
      <c r="HNS31" s="83"/>
      <c r="HNT31" s="83"/>
      <c r="HNU31" s="83"/>
      <c r="HNV31" s="83"/>
      <c r="HNW31" s="83"/>
      <c r="HNX31" s="83"/>
      <c r="HNY31" s="83"/>
      <c r="HNZ31" s="83"/>
      <c r="HOA31" s="83"/>
      <c r="HOB31" s="83"/>
      <c r="HOC31" s="83"/>
      <c r="HOD31" s="83"/>
      <c r="HOE31" s="83"/>
      <c r="HOF31" s="83"/>
      <c r="HOG31" s="83"/>
      <c r="HOH31" s="83"/>
      <c r="HOI31" s="83"/>
      <c r="HOJ31" s="83"/>
      <c r="HOK31" s="83"/>
      <c r="HOL31" s="83"/>
      <c r="HOM31" s="83"/>
      <c r="HON31" s="83"/>
      <c r="HOO31" s="83"/>
      <c r="HOP31" s="83"/>
      <c r="HOQ31" s="83"/>
      <c r="HOR31" s="83"/>
      <c r="HOS31" s="83"/>
      <c r="HOT31" s="83"/>
      <c r="HOU31" s="83"/>
      <c r="HOV31" s="83"/>
      <c r="HOW31" s="83"/>
      <c r="HOX31" s="83"/>
      <c r="HOY31" s="83"/>
      <c r="HOZ31" s="83"/>
      <c r="HPA31" s="83"/>
      <c r="HPB31" s="83"/>
      <c r="HPC31" s="83"/>
      <c r="HPD31" s="83"/>
      <c r="HPE31" s="83"/>
      <c r="HPF31" s="83"/>
      <c r="HPG31" s="83"/>
      <c r="HPH31" s="83"/>
      <c r="HPI31" s="83"/>
      <c r="HPJ31" s="83"/>
      <c r="HPK31" s="83"/>
      <c r="HPL31" s="83"/>
      <c r="HPM31" s="83"/>
      <c r="HPN31" s="83"/>
      <c r="HPO31" s="83"/>
      <c r="HPP31" s="83"/>
      <c r="HPQ31" s="83"/>
      <c r="HPR31" s="83"/>
      <c r="HPS31" s="83"/>
      <c r="HPT31" s="83"/>
      <c r="HPU31" s="83"/>
      <c r="HPV31" s="83"/>
      <c r="HPW31" s="83"/>
      <c r="HPX31" s="83"/>
      <c r="HPY31" s="83"/>
      <c r="HPZ31" s="83"/>
      <c r="HQA31" s="83"/>
      <c r="HQB31" s="83"/>
      <c r="HQC31" s="83"/>
      <c r="HQD31" s="83"/>
      <c r="HQE31" s="83"/>
      <c r="HQF31" s="83"/>
      <c r="HQG31" s="83"/>
      <c r="HQH31" s="83"/>
      <c r="HQI31" s="83"/>
      <c r="HQJ31" s="83"/>
      <c r="HQK31" s="83"/>
      <c r="HQL31" s="83"/>
      <c r="HQM31" s="83"/>
      <c r="HQN31" s="83"/>
      <c r="HQO31" s="83"/>
      <c r="HQP31" s="83"/>
      <c r="HQQ31" s="83"/>
      <c r="HQR31" s="83"/>
      <c r="HQS31" s="83"/>
      <c r="HQT31" s="83"/>
      <c r="HQU31" s="83"/>
      <c r="HQV31" s="83"/>
      <c r="HQW31" s="83"/>
      <c r="HQX31" s="83"/>
      <c r="HQY31" s="83"/>
      <c r="HQZ31" s="83"/>
      <c r="HRA31" s="83"/>
      <c r="HRB31" s="83"/>
      <c r="HRC31" s="83"/>
      <c r="HRD31" s="83"/>
      <c r="HRE31" s="83"/>
      <c r="HRF31" s="83"/>
      <c r="HRG31" s="83"/>
      <c r="HRH31" s="83"/>
      <c r="HRI31" s="83"/>
      <c r="HRJ31" s="83"/>
      <c r="HRK31" s="83"/>
      <c r="HRL31" s="83"/>
      <c r="HRM31" s="83"/>
      <c r="HRN31" s="83"/>
      <c r="HRO31" s="83"/>
      <c r="HRP31" s="83"/>
      <c r="HRQ31" s="83"/>
      <c r="HRR31" s="83"/>
      <c r="HRS31" s="83"/>
      <c r="HRT31" s="83"/>
      <c r="HRU31" s="83"/>
      <c r="HRV31" s="83"/>
      <c r="HRW31" s="83"/>
      <c r="HRX31" s="83"/>
      <c r="HRY31" s="83"/>
      <c r="HRZ31" s="83"/>
      <c r="HSA31" s="83"/>
      <c r="HSB31" s="83"/>
      <c r="HSC31" s="83"/>
      <c r="HSD31" s="83"/>
      <c r="HSE31" s="83"/>
      <c r="HSF31" s="83"/>
      <c r="HSG31" s="83"/>
      <c r="HSH31" s="83"/>
      <c r="HSI31" s="83"/>
      <c r="HSJ31" s="83"/>
      <c r="HSK31" s="83"/>
      <c r="HSL31" s="83"/>
      <c r="HSM31" s="83"/>
      <c r="HSN31" s="83"/>
      <c r="HSO31" s="83"/>
      <c r="HSP31" s="83"/>
      <c r="HSQ31" s="83"/>
      <c r="HSR31" s="83"/>
      <c r="HSS31" s="83"/>
      <c r="HST31" s="83"/>
      <c r="HSU31" s="83"/>
      <c r="HSV31" s="83"/>
      <c r="HSW31" s="83"/>
      <c r="HSX31" s="83"/>
      <c r="HSY31" s="83"/>
      <c r="HSZ31" s="83"/>
      <c r="HTA31" s="83"/>
      <c r="HTB31" s="83"/>
      <c r="HTC31" s="83"/>
      <c r="HTD31" s="83"/>
      <c r="HTE31" s="83"/>
      <c r="HTF31" s="83"/>
      <c r="HTG31" s="83"/>
      <c r="HTH31" s="83"/>
      <c r="HTI31" s="83"/>
      <c r="HTJ31" s="83"/>
      <c r="HTK31" s="83"/>
      <c r="HTL31" s="83"/>
      <c r="HTM31" s="83"/>
      <c r="HTN31" s="83"/>
      <c r="HTO31" s="83"/>
      <c r="HTP31" s="83"/>
      <c r="HTQ31" s="83"/>
      <c r="HTR31" s="83"/>
      <c r="HTS31" s="83"/>
      <c r="HTT31" s="83"/>
      <c r="HTU31" s="83"/>
      <c r="HTV31" s="83"/>
      <c r="HTW31" s="83"/>
      <c r="HTX31" s="83"/>
      <c r="HTY31" s="83"/>
      <c r="HTZ31" s="83"/>
      <c r="HUA31" s="83"/>
      <c r="HUB31" s="83"/>
      <c r="HUC31" s="83"/>
      <c r="HUD31" s="83"/>
      <c r="HUE31" s="83"/>
      <c r="HUF31" s="83"/>
      <c r="HUG31" s="83"/>
      <c r="HUH31" s="83"/>
      <c r="HUI31" s="83"/>
      <c r="HUJ31" s="83"/>
      <c r="HUK31" s="83"/>
      <c r="HUL31" s="83"/>
      <c r="HUM31" s="83"/>
      <c r="HUN31" s="83"/>
      <c r="HUO31" s="83"/>
      <c r="HUP31" s="83"/>
      <c r="HUQ31" s="83"/>
      <c r="HUR31" s="83"/>
      <c r="HUS31" s="83"/>
      <c r="HUT31" s="83"/>
      <c r="HUU31" s="83"/>
      <c r="HUV31" s="83"/>
      <c r="HUW31" s="83"/>
      <c r="HUX31" s="83"/>
      <c r="HUY31" s="83"/>
      <c r="HUZ31" s="83"/>
      <c r="HVA31" s="83"/>
      <c r="HVB31" s="83"/>
      <c r="HVC31" s="83"/>
      <c r="HVD31" s="83"/>
      <c r="HVE31" s="83"/>
      <c r="HVF31" s="83"/>
      <c r="HVG31" s="83"/>
      <c r="HVH31" s="83"/>
      <c r="HVI31" s="83"/>
      <c r="HVJ31" s="83"/>
      <c r="HVK31" s="83"/>
      <c r="HVL31" s="83"/>
      <c r="HVM31" s="83"/>
      <c r="HVN31" s="83"/>
      <c r="HVO31" s="83"/>
      <c r="HVP31" s="83"/>
      <c r="HVQ31" s="83"/>
      <c r="HVR31" s="83"/>
      <c r="HVS31" s="83"/>
      <c r="HVT31" s="83"/>
      <c r="HVU31" s="83"/>
      <c r="HVV31" s="83"/>
      <c r="HVW31" s="83"/>
      <c r="HVX31" s="83"/>
      <c r="HVY31" s="83"/>
      <c r="HVZ31" s="83"/>
      <c r="HWA31" s="83"/>
      <c r="HWB31" s="83"/>
      <c r="HWC31" s="83"/>
      <c r="HWD31" s="83"/>
      <c r="HWE31" s="83"/>
      <c r="HWF31" s="83"/>
      <c r="HWG31" s="83"/>
      <c r="HWH31" s="83"/>
      <c r="HWI31" s="83"/>
      <c r="HWJ31" s="83"/>
      <c r="HWK31" s="83"/>
      <c r="HWL31" s="83"/>
      <c r="HWM31" s="83"/>
      <c r="HWN31" s="83"/>
      <c r="HWO31" s="83"/>
      <c r="HWP31" s="83"/>
      <c r="HWQ31" s="83"/>
      <c r="HWR31" s="83"/>
      <c r="HWS31" s="83"/>
      <c r="HWT31" s="83"/>
      <c r="HWU31" s="83"/>
      <c r="HWV31" s="83"/>
      <c r="HWW31" s="83"/>
      <c r="HWX31" s="83"/>
      <c r="HWY31" s="83"/>
      <c r="HWZ31" s="83"/>
      <c r="HXA31" s="83"/>
      <c r="HXB31" s="83"/>
      <c r="HXC31" s="83"/>
      <c r="HXD31" s="83"/>
      <c r="HXE31" s="83"/>
      <c r="HXF31" s="83"/>
      <c r="HXG31" s="83"/>
      <c r="HXH31" s="83"/>
      <c r="HXI31" s="83"/>
      <c r="HXJ31" s="83"/>
      <c r="HXK31" s="83"/>
      <c r="HXL31" s="83"/>
      <c r="HXM31" s="83"/>
      <c r="HXN31" s="83"/>
      <c r="HXO31" s="83"/>
      <c r="HXP31" s="83"/>
      <c r="HXQ31" s="83"/>
      <c r="HXR31" s="83"/>
      <c r="HXS31" s="83"/>
      <c r="HXT31" s="83"/>
      <c r="HXU31" s="83"/>
      <c r="HXV31" s="83"/>
      <c r="HXW31" s="83"/>
      <c r="HXX31" s="83"/>
      <c r="HXY31" s="83"/>
      <c r="HXZ31" s="83"/>
      <c r="HYA31" s="83"/>
      <c r="HYB31" s="83"/>
      <c r="HYC31" s="83"/>
      <c r="HYD31" s="83"/>
      <c r="HYE31" s="83"/>
      <c r="HYF31" s="83"/>
      <c r="HYG31" s="83"/>
      <c r="HYH31" s="83"/>
      <c r="HYI31" s="83"/>
      <c r="HYJ31" s="83"/>
      <c r="HYK31" s="83"/>
      <c r="HYL31" s="83"/>
      <c r="HYM31" s="83"/>
      <c r="HYN31" s="83"/>
      <c r="HYO31" s="83"/>
      <c r="HYP31" s="83"/>
      <c r="HYQ31" s="83"/>
      <c r="HYR31" s="83"/>
      <c r="HYS31" s="83"/>
      <c r="HYT31" s="83"/>
      <c r="HYU31" s="83"/>
      <c r="HYV31" s="83"/>
      <c r="HYW31" s="83"/>
      <c r="HYX31" s="83"/>
      <c r="HYY31" s="83"/>
      <c r="HYZ31" s="83"/>
      <c r="HZA31" s="83"/>
      <c r="HZB31" s="83"/>
      <c r="HZC31" s="83"/>
      <c r="HZD31" s="83"/>
      <c r="HZE31" s="83"/>
      <c r="HZF31" s="83"/>
      <c r="HZG31" s="83"/>
      <c r="HZH31" s="83"/>
      <c r="HZI31" s="83"/>
      <c r="HZJ31" s="83"/>
      <c r="HZK31" s="83"/>
      <c r="HZL31" s="83"/>
      <c r="HZM31" s="83"/>
      <c r="HZN31" s="83"/>
      <c r="HZO31" s="83"/>
      <c r="HZP31" s="83"/>
      <c r="HZQ31" s="83"/>
      <c r="HZR31" s="83"/>
      <c r="HZS31" s="83"/>
      <c r="HZT31" s="83"/>
      <c r="HZU31" s="83"/>
      <c r="HZV31" s="83"/>
      <c r="HZW31" s="83"/>
      <c r="HZX31" s="83"/>
      <c r="HZY31" s="83"/>
      <c r="HZZ31" s="83"/>
      <c r="IAA31" s="83"/>
      <c r="IAB31" s="83"/>
      <c r="IAC31" s="83"/>
      <c r="IAD31" s="83"/>
      <c r="IAE31" s="83"/>
      <c r="IAF31" s="83"/>
      <c r="IAG31" s="83"/>
      <c r="IAH31" s="83"/>
      <c r="IAI31" s="83"/>
      <c r="IAJ31" s="83"/>
      <c r="IAK31" s="83"/>
      <c r="IAL31" s="83"/>
      <c r="IAM31" s="83"/>
      <c r="IAN31" s="83"/>
      <c r="IAO31" s="83"/>
      <c r="IAP31" s="83"/>
      <c r="IAQ31" s="83"/>
      <c r="IAR31" s="83"/>
      <c r="IAS31" s="83"/>
      <c r="IAT31" s="83"/>
      <c r="IAU31" s="83"/>
      <c r="IAV31" s="83"/>
      <c r="IAW31" s="83"/>
      <c r="IAX31" s="83"/>
      <c r="IAY31" s="83"/>
      <c r="IAZ31" s="83"/>
      <c r="IBA31" s="83"/>
      <c r="IBB31" s="83"/>
      <c r="IBC31" s="83"/>
      <c r="IBD31" s="83"/>
      <c r="IBE31" s="83"/>
      <c r="IBF31" s="83"/>
      <c r="IBG31" s="83"/>
      <c r="IBH31" s="83"/>
      <c r="IBI31" s="83"/>
      <c r="IBJ31" s="83"/>
      <c r="IBK31" s="83"/>
      <c r="IBL31" s="83"/>
      <c r="IBM31" s="83"/>
      <c r="IBN31" s="83"/>
      <c r="IBO31" s="83"/>
      <c r="IBP31" s="83"/>
      <c r="IBQ31" s="83"/>
      <c r="IBR31" s="83"/>
      <c r="IBS31" s="83"/>
      <c r="IBT31" s="83"/>
      <c r="IBU31" s="83"/>
      <c r="IBV31" s="83"/>
      <c r="IBW31" s="83"/>
      <c r="IBX31" s="83"/>
      <c r="IBY31" s="83"/>
      <c r="IBZ31" s="83"/>
      <c r="ICA31" s="83"/>
      <c r="ICB31" s="83"/>
      <c r="ICC31" s="83"/>
      <c r="ICD31" s="83"/>
      <c r="ICE31" s="83"/>
      <c r="ICF31" s="83"/>
      <c r="ICG31" s="83"/>
      <c r="ICH31" s="83"/>
      <c r="ICI31" s="83"/>
      <c r="ICJ31" s="83"/>
      <c r="ICK31" s="83"/>
      <c r="ICL31" s="83"/>
      <c r="ICM31" s="83"/>
      <c r="ICN31" s="83"/>
      <c r="ICO31" s="83"/>
      <c r="ICP31" s="83"/>
      <c r="ICQ31" s="83"/>
      <c r="ICR31" s="83"/>
      <c r="ICS31" s="83"/>
      <c r="ICT31" s="83"/>
      <c r="ICU31" s="83"/>
      <c r="ICV31" s="83"/>
      <c r="ICW31" s="83"/>
      <c r="ICX31" s="83"/>
      <c r="ICY31" s="83"/>
      <c r="ICZ31" s="83"/>
      <c r="IDA31" s="83"/>
      <c r="IDB31" s="83"/>
      <c r="IDC31" s="83"/>
      <c r="IDD31" s="83"/>
      <c r="IDE31" s="83"/>
      <c r="IDF31" s="83"/>
      <c r="IDG31" s="83"/>
      <c r="IDH31" s="83"/>
      <c r="IDI31" s="83"/>
      <c r="IDJ31" s="83"/>
      <c r="IDK31" s="83"/>
      <c r="IDL31" s="83"/>
      <c r="IDM31" s="83"/>
      <c r="IDN31" s="83"/>
      <c r="IDO31" s="83"/>
      <c r="IDP31" s="83"/>
      <c r="IDQ31" s="83"/>
      <c r="IDR31" s="83"/>
      <c r="IDS31" s="83"/>
      <c r="IDT31" s="83"/>
      <c r="IDU31" s="83"/>
      <c r="IDV31" s="83"/>
      <c r="IDW31" s="83"/>
      <c r="IDX31" s="83"/>
      <c r="IDY31" s="83"/>
      <c r="IDZ31" s="83"/>
      <c r="IEA31" s="83"/>
      <c r="IEB31" s="83"/>
      <c r="IEC31" s="83"/>
      <c r="IED31" s="83"/>
      <c r="IEE31" s="83"/>
      <c r="IEF31" s="83"/>
      <c r="IEG31" s="83"/>
      <c r="IEH31" s="83"/>
      <c r="IEI31" s="83"/>
      <c r="IEJ31" s="83"/>
      <c r="IEK31" s="83"/>
      <c r="IEL31" s="83"/>
      <c r="IEM31" s="83"/>
      <c r="IEN31" s="83"/>
      <c r="IEO31" s="83"/>
      <c r="IEP31" s="83"/>
      <c r="IEQ31" s="83"/>
      <c r="IER31" s="83"/>
      <c r="IES31" s="83"/>
      <c r="IET31" s="83"/>
      <c r="IEU31" s="83"/>
      <c r="IEV31" s="83"/>
      <c r="IEW31" s="83"/>
      <c r="IEX31" s="83"/>
      <c r="IEY31" s="83"/>
      <c r="IEZ31" s="83"/>
      <c r="IFA31" s="83"/>
      <c r="IFB31" s="83"/>
      <c r="IFC31" s="83"/>
      <c r="IFD31" s="83"/>
      <c r="IFE31" s="83"/>
      <c r="IFF31" s="83"/>
      <c r="IFG31" s="83"/>
      <c r="IFH31" s="83"/>
      <c r="IFI31" s="83"/>
      <c r="IFJ31" s="83"/>
      <c r="IFK31" s="83"/>
      <c r="IFL31" s="83"/>
      <c r="IFM31" s="83"/>
      <c r="IFN31" s="83"/>
      <c r="IFO31" s="83"/>
      <c r="IFP31" s="83"/>
      <c r="IFQ31" s="83"/>
      <c r="IFR31" s="83"/>
      <c r="IFS31" s="83"/>
      <c r="IFT31" s="83"/>
      <c r="IFU31" s="83"/>
      <c r="IFV31" s="83"/>
      <c r="IFW31" s="83"/>
      <c r="IFX31" s="83"/>
      <c r="IFY31" s="83"/>
      <c r="IFZ31" s="83"/>
      <c r="IGA31" s="83"/>
      <c r="IGB31" s="83"/>
      <c r="IGC31" s="83"/>
      <c r="IGD31" s="83"/>
      <c r="IGE31" s="83"/>
      <c r="IGF31" s="83"/>
      <c r="IGG31" s="83"/>
      <c r="IGH31" s="83"/>
      <c r="IGI31" s="83"/>
      <c r="IGJ31" s="83"/>
      <c r="IGK31" s="83"/>
      <c r="IGL31" s="83"/>
      <c r="IGM31" s="83"/>
      <c r="IGN31" s="83"/>
      <c r="IGO31" s="83"/>
      <c r="IGP31" s="83"/>
      <c r="IGQ31" s="83"/>
      <c r="IGR31" s="83"/>
      <c r="IGS31" s="83"/>
      <c r="IGT31" s="83"/>
      <c r="IGU31" s="83"/>
      <c r="IGV31" s="83"/>
      <c r="IGW31" s="83"/>
      <c r="IGX31" s="83"/>
      <c r="IGY31" s="83"/>
      <c r="IGZ31" s="83"/>
      <c r="IHA31" s="83"/>
      <c r="IHB31" s="83"/>
      <c r="IHC31" s="83"/>
      <c r="IHD31" s="83"/>
      <c r="IHE31" s="83"/>
      <c r="IHF31" s="83"/>
      <c r="IHG31" s="83"/>
      <c r="IHH31" s="83"/>
      <c r="IHI31" s="83"/>
      <c r="IHJ31" s="83"/>
      <c r="IHK31" s="83"/>
      <c r="IHL31" s="83"/>
      <c r="IHM31" s="83"/>
      <c r="IHN31" s="83"/>
      <c r="IHO31" s="83"/>
      <c r="IHP31" s="83"/>
      <c r="IHQ31" s="83"/>
      <c r="IHR31" s="83"/>
      <c r="IHS31" s="83"/>
      <c r="IHT31" s="83"/>
      <c r="IHU31" s="83"/>
      <c r="IHV31" s="83"/>
      <c r="IHW31" s="83"/>
      <c r="IHX31" s="83"/>
      <c r="IHY31" s="83"/>
      <c r="IHZ31" s="83"/>
      <c r="IIA31" s="83"/>
      <c r="IIB31" s="83"/>
      <c r="IIC31" s="83"/>
      <c r="IID31" s="83"/>
      <c r="IIE31" s="83"/>
      <c r="IIF31" s="83"/>
      <c r="IIG31" s="83"/>
      <c r="IIH31" s="83"/>
      <c r="III31" s="83"/>
      <c r="IIJ31" s="83"/>
      <c r="IIK31" s="83"/>
      <c r="IIL31" s="83"/>
      <c r="IIM31" s="83"/>
      <c r="IIN31" s="83"/>
      <c r="IIO31" s="83"/>
      <c r="IIP31" s="83"/>
      <c r="IIQ31" s="83"/>
      <c r="IIR31" s="83"/>
      <c r="IIS31" s="83"/>
      <c r="IIT31" s="83"/>
      <c r="IIU31" s="83"/>
      <c r="IIV31" s="83"/>
      <c r="IIW31" s="83"/>
      <c r="IIX31" s="83"/>
      <c r="IIY31" s="83"/>
      <c r="IIZ31" s="83"/>
      <c r="IJA31" s="83"/>
      <c r="IJB31" s="83"/>
      <c r="IJC31" s="83"/>
      <c r="IJD31" s="83"/>
      <c r="IJE31" s="83"/>
      <c r="IJF31" s="83"/>
      <c r="IJG31" s="83"/>
      <c r="IJH31" s="83"/>
      <c r="IJI31" s="83"/>
      <c r="IJJ31" s="83"/>
      <c r="IJK31" s="83"/>
      <c r="IJL31" s="83"/>
      <c r="IJM31" s="83"/>
      <c r="IJN31" s="83"/>
      <c r="IJO31" s="83"/>
      <c r="IJP31" s="83"/>
      <c r="IJQ31" s="83"/>
      <c r="IJR31" s="83"/>
      <c r="IJS31" s="83"/>
      <c r="IJT31" s="83"/>
      <c r="IJU31" s="83"/>
      <c r="IJV31" s="83"/>
      <c r="IJW31" s="83"/>
      <c r="IJX31" s="83"/>
      <c r="IJY31" s="83"/>
      <c r="IJZ31" s="83"/>
      <c r="IKA31" s="83"/>
      <c r="IKB31" s="83"/>
      <c r="IKC31" s="83"/>
      <c r="IKD31" s="83"/>
      <c r="IKE31" s="83"/>
      <c r="IKF31" s="83"/>
      <c r="IKG31" s="83"/>
      <c r="IKH31" s="83"/>
      <c r="IKI31" s="83"/>
      <c r="IKJ31" s="83"/>
      <c r="IKK31" s="83"/>
      <c r="IKL31" s="83"/>
      <c r="IKM31" s="83"/>
      <c r="IKN31" s="83"/>
      <c r="IKO31" s="83"/>
      <c r="IKP31" s="83"/>
      <c r="IKQ31" s="83"/>
      <c r="IKR31" s="83"/>
      <c r="IKS31" s="83"/>
      <c r="IKT31" s="83"/>
      <c r="IKU31" s="83"/>
      <c r="IKV31" s="83"/>
      <c r="IKW31" s="83"/>
      <c r="IKX31" s="83"/>
      <c r="IKY31" s="83"/>
      <c r="IKZ31" s="83"/>
      <c r="ILA31" s="83"/>
      <c r="ILB31" s="83"/>
      <c r="ILC31" s="83"/>
      <c r="ILD31" s="83"/>
      <c r="ILE31" s="83"/>
      <c r="ILF31" s="83"/>
      <c r="ILG31" s="83"/>
      <c r="ILH31" s="83"/>
      <c r="ILI31" s="83"/>
      <c r="ILJ31" s="83"/>
      <c r="ILK31" s="83"/>
      <c r="ILL31" s="83"/>
      <c r="ILM31" s="83"/>
      <c r="ILN31" s="83"/>
      <c r="ILO31" s="83"/>
      <c r="ILP31" s="83"/>
      <c r="ILQ31" s="83"/>
      <c r="ILR31" s="83"/>
      <c r="ILS31" s="83"/>
      <c r="ILT31" s="83"/>
      <c r="ILU31" s="83"/>
      <c r="ILV31" s="83"/>
      <c r="ILW31" s="83"/>
      <c r="ILX31" s="83"/>
      <c r="ILY31" s="83"/>
      <c r="ILZ31" s="83"/>
      <c r="IMA31" s="83"/>
      <c r="IMB31" s="83"/>
      <c r="IMC31" s="83"/>
      <c r="IMD31" s="83"/>
      <c r="IME31" s="83"/>
      <c r="IMF31" s="83"/>
      <c r="IMG31" s="83"/>
      <c r="IMH31" s="83"/>
      <c r="IMI31" s="83"/>
      <c r="IMJ31" s="83"/>
      <c r="IMK31" s="83"/>
      <c r="IML31" s="83"/>
      <c r="IMM31" s="83"/>
      <c r="IMN31" s="83"/>
      <c r="IMO31" s="83"/>
      <c r="IMP31" s="83"/>
      <c r="IMQ31" s="83"/>
      <c r="IMR31" s="83"/>
      <c r="IMS31" s="83"/>
      <c r="IMT31" s="83"/>
      <c r="IMU31" s="83"/>
      <c r="IMV31" s="83"/>
      <c r="IMW31" s="83"/>
      <c r="IMX31" s="83"/>
      <c r="IMY31" s="83"/>
      <c r="IMZ31" s="83"/>
      <c r="INA31" s="83"/>
      <c r="INB31" s="83"/>
      <c r="INC31" s="83"/>
      <c r="IND31" s="83"/>
      <c r="INE31" s="83"/>
      <c r="INF31" s="83"/>
      <c r="ING31" s="83"/>
      <c r="INH31" s="83"/>
      <c r="INI31" s="83"/>
      <c r="INJ31" s="83"/>
      <c r="INK31" s="83"/>
      <c r="INL31" s="83"/>
      <c r="INM31" s="83"/>
      <c r="INN31" s="83"/>
      <c r="INO31" s="83"/>
      <c r="INP31" s="83"/>
      <c r="INQ31" s="83"/>
      <c r="INR31" s="83"/>
      <c r="INS31" s="83"/>
      <c r="INT31" s="83"/>
      <c r="INU31" s="83"/>
      <c r="INV31" s="83"/>
      <c r="INW31" s="83"/>
      <c r="INX31" s="83"/>
      <c r="INY31" s="83"/>
      <c r="INZ31" s="83"/>
      <c r="IOA31" s="83"/>
      <c r="IOB31" s="83"/>
      <c r="IOC31" s="83"/>
      <c r="IOD31" s="83"/>
      <c r="IOE31" s="83"/>
      <c r="IOF31" s="83"/>
      <c r="IOG31" s="83"/>
      <c r="IOH31" s="83"/>
      <c r="IOI31" s="83"/>
      <c r="IOJ31" s="83"/>
      <c r="IOK31" s="83"/>
      <c r="IOL31" s="83"/>
      <c r="IOM31" s="83"/>
      <c r="ION31" s="83"/>
      <c r="IOO31" s="83"/>
      <c r="IOP31" s="83"/>
      <c r="IOQ31" s="83"/>
      <c r="IOR31" s="83"/>
      <c r="IOS31" s="83"/>
      <c r="IOT31" s="83"/>
      <c r="IOU31" s="83"/>
      <c r="IOV31" s="83"/>
      <c r="IOW31" s="83"/>
      <c r="IOX31" s="83"/>
      <c r="IOY31" s="83"/>
      <c r="IOZ31" s="83"/>
      <c r="IPA31" s="83"/>
      <c r="IPB31" s="83"/>
      <c r="IPC31" s="83"/>
      <c r="IPD31" s="83"/>
      <c r="IPE31" s="83"/>
      <c r="IPF31" s="83"/>
      <c r="IPG31" s="83"/>
      <c r="IPH31" s="83"/>
      <c r="IPI31" s="83"/>
      <c r="IPJ31" s="83"/>
      <c r="IPK31" s="83"/>
      <c r="IPL31" s="83"/>
      <c r="IPM31" s="83"/>
      <c r="IPN31" s="83"/>
      <c r="IPO31" s="83"/>
      <c r="IPP31" s="83"/>
      <c r="IPQ31" s="83"/>
      <c r="IPR31" s="83"/>
      <c r="IPS31" s="83"/>
      <c r="IPT31" s="83"/>
      <c r="IPU31" s="83"/>
      <c r="IPV31" s="83"/>
      <c r="IPW31" s="83"/>
      <c r="IPX31" s="83"/>
      <c r="IPY31" s="83"/>
      <c r="IPZ31" s="83"/>
      <c r="IQA31" s="83"/>
      <c r="IQB31" s="83"/>
      <c r="IQC31" s="83"/>
      <c r="IQD31" s="83"/>
      <c r="IQE31" s="83"/>
      <c r="IQF31" s="83"/>
      <c r="IQG31" s="83"/>
      <c r="IQH31" s="83"/>
      <c r="IQI31" s="83"/>
      <c r="IQJ31" s="83"/>
      <c r="IQK31" s="83"/>
      <c r="IQL31" s="83"/>
      <c r="IQM31" s="83"/>
      <c r="IQN31" s="83"/>
      <c r="IQO31" s="83"/>
      <c r="IQP31" s="83"/>
      <c r="IQQ31" s="83"/>
      <c r="IQR31" s="83"/>
      <c r="IQS31" s="83"/>
      <c r="IQT31" s="83"/>
      <c r="IQU31" s="83"/>
      <c r="IQV31" s="83"/>
      <c r="IQW31" s="83"/>
      <c r="IQX31" s="83"/>
      <c r="IQY31" s="83"/>
      <c r="IQZ31" s="83"/>
      <c r="IRA31" s="83"/>
      <c r="IRB31" s="83"/>
      <c r="IRC31" s="83"/>
      <c r="IRD31" s="83"/>
      <c r="IRE31" s="83"/>
      <c r="IRF31" s="83"/>
      <c r="IRG31" s="83"/>
      <c r="IRH31" s="83"/>
      <c r="IRI31" s="83"/>
      <c r="IRJ31" s="83"/>
      <c r="IRK31" s="83"/>
      <c r="IRL31" s="83"/>
      <c r="IRM31" s="83"/>
      <c r="IRN31" s="83"/>
      <c r="IRO31" s="83"/>
      <c r="IRP31" s="83"/>
      <c r="IRQ31" s="83"/>
      <c r="IRR31" s="83"/>
      <c r="IRS31" s="83"/>
      <c r="IRT31" s="83"/>
      <c r="IRU31" s="83"/>
      <c r="IRV31" s="83"/>
      <c r="IRW31" s="83"/>
      <c r="IRX31" s="83"/>
      <c r="IRY31" s="83"/>
      <c r="IRZ31" s="83"/>
      <c r="ISA31" s="83"/>
      <c r="ISB31" s="83"/>
      <c r="ISC31" s="83"/>
      <c r="ISD31" s="83"/>
      <c r="ISE31" s="83"/>
      <c r="ISF31" s="83"/>
      <c r="ISG31" s="83"/>
      <c r="ISH31" s="83"/>
      <c r="ISI31" s="83"/>
      <c r="ISJ31" s="83"/>
      <c r="ISK31" s="83"/>
      <c r="ISL31" s="83"/>
      <c r="ISM31" s="83"/>
      <c r="ISN31" s="83"/>
      <c r="ISO31" s="83"/>
      <c r="ISP31" s="83"/>
      <c r="ISQ31" s="83"/>
      <c r="ISR31" s="83"/>
      <c r="ISS31" s="83"/>
      <c r="IST31" s="83"/>
      <c r="ISU31" s="83"/>
      <c r="ISV31" s="83"/>
      <c r="ISW31" s="83"/>
      <c r="ISX31" s="83"/>
      <c r="ISY31" s="83"/>
      <c r="ISZ31" s="83"/>
      <c r="ITA31" s="83"/>
      <c r="ITB31" s="83"/>
      <c r="ITC31" s="83"/>
      <c r="ITD31" s="83"/>
      <c r="ITE31" s="83"/>
      <c r="ITF31" s="83"/>
      <c r="ITG31" s="83"/>
      <c r="ITH31" s="83"/>
      <c r="ITI31" s="83"/>
      <c r="ITJ31" s="83"/>
      <c r="ITK31" s="83"/>
      <c r="ITL31" s="83"/>
      <c r="ITM31" s="83"/>
      <c r="ITN31" s="83"/>
      <c r="ITO31" s="83"/>
      <c r="ITP31" s="83"/>
      <c r="ITQ31" s="83"/>
      <c r="ITR31" s="83"/>
      <c r="ITS31" s="83"/>
      <c r="ITT31" s="83"/>
      <c r="ITU31" s="83"/>
      <c r="ITV31" s="83"/>
      <c r="ITW31" s="83"/>
      <c r="ITX31" s="83"/>
      <c r="ITY31" s="83"/>
      <c r="ITZ31" s="83"/>
      <c r="IUA31" s="83"/>
      <c r="IUB31" s="83"/>
      <c r="IUC31" s="83"/>
      <c r="IUD31" s="83"/>
      <c r="IUE31" s="83"/>
      <c r="IUF31" s="83"/>
      <c r="IUG31" s="83"/>
      <c r="IUH31" s="83"/>
      <c r="IUI31" s="83"/>
      <c r="IUJ31" s="83"/>
      <c r="IUK31" s="83"/>
      <c r="IUL31" s="83"/>
      <c r="IUM31" s="83"/>
      <c r="IUN31" s="83"/>
      <c r="IUO31" s="83"/>
      <c r="IUP31" s="83"/>
      <c r="IUQ31" s="83"/>
      <c r="IUR31" s="83"/>
      <c r="IUS31" s="83"/>
      <c r="IUT31" s="83"/>
      <c r="IUU31" s="83"/>
      <c r="IUV31" s="83"/>
      <c r="IUW31" s="83"/>
      <c r="IUX31" s="83"/>
      <c r="IUY31" s="83"/>
      <c r="IUZ31" s="83"/>
      <c r="IVA31" s="83"/>
      <c r="IVB31" s="83"/>
      <c r="IVC31" s="83"/>
      <c r="IVD31" s="83"/>
      <c r="IVE31" s="83"/>
      <c r="IVF31" s="83"/>
      <c r="IVG31" s="83"/>
      <c r="IVH31" s="83"/>
      <c r="IVI31" s="83"/>
      <c r="IVJ31" s="83"/>
      <c r="IVK31" s="83"/>
      <c r="IVL31" s="83"/>
      <c r="IVM31" s="83"/>
      <c r="IVN31" s="83"/>
      <c r="IVO31" s="83"/>
      <c r="IVP31" s="83"/>
      <c r="IVQ31" s="83"/>
      <c r="IVR31" s="83"/>
      <c r="IVS31" s="83"/>
      <c r="IVT31" s="83"/>
      <c r="IVU31" s="83"/>
      <c r="IVV31" s="83"/>
      <c r="IVW31" s="83"/>
      <c r="IVX31" s="83"/>
      <c r="IVY31" s="83"/>
      <c r="IVZ31" s="83"/>
      <c r="IWA31" s="83"/>
      <c r="IWB31" s="83"/>
      <c r="IWC31" s="83"/>
      <c r="IWD31" s="83"/>
      <c r="IWE31" s="83"/>
      <c r="IWF31" s="83"/>
      <c r="IWG31" s="83"/>
      <c r="IWH31" s="83"/>
      <c r="IWI31" s="83"/>
      <c r="IWJ31" s="83"/>
      <c r="IWK31" s="83"/>
      <c r="IWL31" s="83"/>
      <c r="IWM31" s="83"/>
      <c r="IWN31" s="83"/>
      <c r="IWO31" s="83"/>
      <c r="IWP31" s="83"/>
      <c r="IWQ31" s="83"/>
      <c r="IWR31" s="83"/>
      <c r="IWS31" s="83"/>
      <c r="IWT31" s="83"/>
      <c r="IWU31" s="83"/>
      <c r="IWV31" s="83"/>
      <c r="IWW31" s="83"/>
      <c r="IWX31" s="83"/>
      <c r="IWY31" s="83"/>
      <c r="IWZ31" s="83"/>
      <c r="IXA31" s="83"/>
      <c r="IXB31" s="83"/>
      <c r="IXC31" s="83"/>
      <c r="IXD31" s="83"/>
      <c r="IXE31" s="83"/>
      <c r="IXF31" s="83"/>
      <c r="IXG31" s="83"/>
      <c r="IXH31" s="83"/>
      <c r="IXI31" s="83"/>
      <c r="IXJ31" s="83"/>
      <c r="IXK31" s="83"/>
      <c r="IXL31" s="83"/>
      <c r="IXM31" s="83"/>
      <c r="IXN31" s="83"/>
      <c r="IXO31" s="83"/>
      <c r="IXP31" s="83"/>
      <c r="IXQ31" s="83"/>
      <c r="IXR31" s="83"/>
      <c r="IXS31" s="83"/>
      <c r="IXT31" s="83"/>
      <c r="IXU31" s="83"/>
      <c r="IXV31" s="83"/>
      <c r="IXW31" s="83"/>
      <c r="IXX31" s="83"/>
      <c r="IXY31" s="83"/>
      <c r="IXZ31" s="83"/>
      <c r="IYA31" s="83"/>
      <c r="IYB31" s="83"/>
      <c r="IYC31" s="83"/>
      <c r="IYD31" s="83"/>
      <c r="IYE31" s="83"/>
      <c r="IYF31" s="83"/>
      <c r="IYG31" s="83"/>
      <c r="IYH31" s="83"/>
      <c r="IYI31" s="83"/>
      <c r="IYJ31" s="83"/>
      <c r="IYK31" s="83"/>
      <c r="IYL31" s="83"/>
      <c r="IYM31" s="83"/>
      <c r="IYN31" s="83"/>
      <c r="IYO31" s="83"/>
      <c r="IYP31" s="83"/>
      <c r="IYQ31" s="83"/>
      <c r="IYR31" s="83"/>
      <c r="IYS31" s="83"/>
      <c r="IYT31" s="83"/>
      <c r="IYU31" s="83"/>
      <c r="IYV31" s="83"/>
      <c r="IYW31" s="83"/>
      <c r="IYX31" s="83"/>
      <c r="IYY31" s="83"/>
      <c r="IYZ31" s="83"/>
      <c r="IZA31" s="83"/>
      <c r="IZB31" s="83"/>
      <c r="IZC31" s="83"/>
      <c r="IZD31" s="83"/>
      <c r="IZE31" s="83"/>
      <c r="IZF31" s="83"/>
      <c r="IZG31" s="83"/>
      <c r="IZH31" s="83"/>
      <c r="IZI31" s="83"/>
      <c r="IZJ31" s="83"/>
      <c r="IZK31" s="83"/>
      <c r="IZL31" s="83"/>
      <c r="IZM31" s="83"/>
      <c r="IZN31" s="83"/>
      <c r="IZO31" s="83"/>
      <c r="IZP31" s="83"/>
      <c r="IZQ31" s="83"/>
      <c r="IZR31" s="83"/>
      <c r="IZS31" s="83"/>
      <c r="IZT31" s="83"/>
      <c r="IZU31" s="83"/>
      <c r="IZV31" s="83"/>
      <c r="IZW31" s="83"/>
      <c r="IZX31" s="83"/>
      <c r="IZY31" s="83"/>
      <c r="IZZ31" s="83"/>
      <c r="JAA31" s="83"/>
      <c r="JAB31" s="83"/>
      <c r="JAC31" s="83"/>
      <c r="JAD31" s="83"/>
      <c r="JAE31" s="83"/>
      <c r="JAF31" s="83"/>
      <c r="JAG31" s="83"/>
      <c r="JAH31" s="83"/>
      <c r="JAI31" s="83"/>
      <c r="JAJ31" s="83"/>
      <c r="JAK31" s="83"/>
      <c r="JAL31" s="83"/>
      <c r="JAM31" s="83"/>
      <c r="JAN31" s="83"/>
      <c r="JAO31" s="83"/>
      <c r="JAP31" s="83"/>
      <c r="JAQ31" s="83"/>
      <c r="JAR31" s="83"/>
      <c r="JAS31" s="83"/>
      <c r="JAT31" s="83"/>
      <c r="JAU31" s="83"/>
      <c r="JAV31" s="83"/>
      <c r="JAW31" s="83"/>
      <c r="JAX31" s="83"/>
      <c r="JAY31" s="83"/>
      <c r="JAZ31" s="83"/>
      <c r="JBA31" s="83"/>
      <c r="JBB31" s="83"/>
      <c r="JBC31" s="83"/>
      <c r="JBD31" s="83"/>
      <c r="JBE31" s="83"/>
      <c r="JBF31" s="83"/>
      <c r="JBG31" s="83"/>
      <c r="JBH31" s="83"/>
      <c r="JBI31" s="83"/>
      <c r="JBJ31" s="83"/>
      <c r="JBK31" s="83"/>
      <c r="JBL31" s="83"/>
      <c r="JBM31" s="83"/>
      <c r="JBN31" s="83"/>
      <c r="JBO31" s="83"/>
      <c r="JBP31" s="83"/>
      <c r="JBQ31" s="83"/>
      <c r="JBR31" s="83"/>
      <c r="JBS31" s="83"/>
      <c r="JBT31" s="83"/>
      <c r="JBU31" s="83"/>
      <c r="JBV31" s="83"/>
      <c r="JBW31" s="83"/>
      <c r="JBX31" s="83"/>
      <c r="JBY31" s="83"/>
      <c r="JBZ31" s="83"/>
      <c r="JCA31" s="83"/>
      <c r="JCB31" s="83"/>
      <c r="JCC31" s="83"/>
      <c r="JCD31" s="83"/>
      <c r="JCE31" s="83"/>
      <c r="JCF31" s="83"/>
      <c r="JCG31" s="83"/>
      <c r="JCH31" s="83"/>
      <c r="JCI31" s="83"/>
      <c r="JCJ31" s="83"/>
      <c r="JCK31" s="83"/>
      <c r="JCL31" s="83"/>
      <c r="JCM31" s="83"/>
      <c r="JCN31" s="83"/>
      <c r="JCO31" s="83"/>
      <c r="JCP31" s="83"/>
      <c r="JCQ31" s="83"/>
      <c r="JCR31" s="83"/>
      <c r="JCS31" s="83"/>
      <c r="JCT31" s="83"/>
      <c r="JCU31" s="83"/>
      <c r="JCV31" s="83"/>
      <c r="JCW31" s="83"/>
      <c r="JCX31" s="83"/>
      <c r="JCY31" s="83"/>
      <c r="JCZ31" s="83"/>
      <c r="JDA31" s="83"/>
      <c r="JDB31" s="83"/>
      <c r="JDC31" s="83"/>
      <c r="JDD31" s="83"/>
      <c r="JDE31" s="83"/>
      <c r="JDF31" s="83"/>
      <c r="JDG31" s="83"/>
      <c r="JDH31" s="83"/>
      <c r="JDI31" s="83"/>
      <c r="JDJ31" s="83"/>
      <c r="JDK31" s="83"/>
      <c r="JDL31" s="83"/>
      <c r="JDM31" s="83"/>
      <c r="JDN31" s="83"/>
      <c r="JDO31" s="83"/>
      <c r="JDP31" s="83"/>
      <c r="JDQ31" s="83"/>
      <c r="JDR31" s="83"/>
      <c r="JDS31" s="83"/>
      <c r="JDT31" s="83"/>
      <c r="JDU31" s="83"/>
      <c r="JDV31" s="83"/>
      <c r="JDW31" s="83"/>
      <c r="JDX31" s="83"/>
      <c r="JDY31" s="83"/>
      <c r="JDZ31" s="83"/>
      <c r="JEA31" s="83"/>
      <c r="JEB31" s="83"/>
      <c r="JEC31" s="83"/>
      <c r="JED31" s="83"/>
      <c r="JEE31" s="83"/>
      <c r="JEF31" s="83"/>
      <c r="JEG31" s="83"/>
      <c r="JEH31" s="83"/>
      <c r="JEI31" s="83"/>
      <c r="JEJ31" s="83"/>
      <c r="JEK31" s="83"/>
      <c r="JEL31" s="83"/>
      <c r="JEM31" s="83"/>
      <c r="JEN31" s="83"/>
      <c r="JEO31" s="83"/>
      <c r="JEP31" s="83"/>
      <c r="JEQ31" s="83"/>
      <c r="JER31" s="83"/>
      <c r="JES31" s="83"/>
      <c r="JET31" s="83"/>
      <c r="JEU31" s="83"/>
      <c r="JEV31" s="83"/>
      <c r="JEW31" s="83"/>
      <c r="JEX31" s="83"/>
      <c r="JEY31" s="83"/>
      <c r="JEZ31" s="83"/>
      <c r="JFA31" s="83"/>
      <c r="JFB31" s="83"/>
      <c r="JFC31" s="83"/>
      <c r="JFD31" s="83"/>
      <c r="JFE31" s="83"/>
      <c r="JFF31" s="83"/>
      <c r="JFG31" s="83"/>
      <c r="JFH31" s="83"/>
      <c r="JFI31" s="83"/>
      <c r="JFJ31" s="83"/>
      <c r="JFK31" s="83"/>
      <c r="JFL31" s="83"/>
      <c r="JFM31" s="83"/>
      <c r="JFN31" s="83"/>
      <c r="JFO31" s="83"/>
      <c r="JFP31" s="83"/>
      <c r="JFQ31" s="83"/>
      <c r="JFR31" s="83"/>
      <c r="JFS31" s="83"/>
      <c r="JFT31" s="83"/>
      <c r="JFU31" s="83"/>
      <c r="JFV31" s="83"/>
      <c r="JFW31" s="83"/>
      <c r="JFX31" s="83"/>
      <c r="JFY31" s="83"/>
      <c r="JFZ31" s="83"/>
      <c r="JGA31" s="83"/>
      <c r="JGB31" s="83"/>
      <c r="JGC31" s="83"/>
      <c r="JGD31" s="83"/>
      <c r="JGE31" s="83"/>
      <c r="JGF31" s="83"/>
      <c r="JGG31" s="83"/>
      <c r="JGH31" s="83"/>
      <c r="JGI31" s="83"/>
      <c r="JGJ31" s="83"/>
      <c r="JGK31" s="83"/>
      <c r="JGL31" s="83"/>
      <c r="JGM31" s="83"/>
      <c r="JGN31" s="83"/>
      <c r="JGO31" s="83"/>
      <c r="JGP31" s="83"/>
      <c r="JGQ31" s="83"/>
      <c r="JGR31" s="83"/>
      <c r="JGS31" s="83"/>
      <c r="JGT31" s="83"/>
      <c r="JGU31" s="83"/>
      <c r="JGV31" s="83"/>
      <c r="JGW31" s="83"/>
      <c r="JGX31" s="83"/>
      <c r="JGY31" s="83"/>
      <c r="JGZ31" s="83"/>
      <c r="JHA31" s="83"/>
      <c r="JHB31" s="83"/>
      <c r="JHC31" s="83"/>
      <c r="JHD31" s="83"/>
      <c r="JHE31" s="83"/>
      <c r="JHF31" s="83"/>
      <c r="JHG31" s="83"/>
      <c r="JHH31" s="83"/>
      <c r="JHI31" s="83"/>
      <c r="JHJ31" s="83"/>
      <c r="JHK31" s="83"/>
      <c r="JHL31" s="83"/>
      <c r="JHM31" s="83"/>
      <c r="JHN31" s="83"/>
      <c r="JHO31" s="83"/>
      <c r="JHP31" s="83"/>
      <c r="JHQ31" s="83"/>
      <c r="JHR31" s="83"/>
      <c r="JHS31" s="83"/>
      <c r="JHT31" s="83"/>
      <c r="JHU31" s="83"/>
      <c r="JHV31" s="83"/>
      <c r="JHW31" s="83"/>
      <c r="JHX31" s="83"/>
      <c r="JHY31" s="83"/>
      <c r="JHZ31" s="83"/>
      <c r="JIA31" s="83"/>
      <c r="JIB31" s="83"/>
      <c r="JIC31" s="83"/>
      <c r="JID31" s="83"/>
      <c r="JIE31" s="83"/>
      <c r="JIF31" s="83"/>
      <c r="JIG31" s="83"/>
      <c r="JIH31" s="83"/>
      <c r="JII31" s="83"/>
      <c r="JIJ31" s="83"/>
      <c r="JIK31" s="83"/>
      <c r="JIL31" s="83"/>
      <c r="JIM31" s="83"/>
      <c r="JIN31" s="83"/>
      <c r="JIO31" s="83"/>
      <c r="JIP31" s="83"/>
      <c r="JIQ31" s="83"/>
      <c r="JIR31" s="83"/>
      <c r="JIS31" s="83"/>
      <c r="JIT31" s="83"/>
      <c r="JIU31" s="83"/>
      <c r="JIV31" s="83"/>
      <c r="JIW31" s="83"/>
      <c r="JIX31" s="83"/>
      <c r="JIY31" s="83"/>
      <c r="JIZ31" s="83"/>
      <c r="JJA31" s="83"/>
      <c r="JJB31" s="83"/>
      <c r="JJC31" s="83"/>
      <c r="JJD31" s="83"/>
      <c r="JJE31" s="83"/>
      <c r="JJF31" s="83"/>
      <c r="JJG31" s="83"/>
      <c r="JJH31" s="83"/>
      <c r="JJI31" s="83"/>
      <c r="JJJ31" s="83"/>
      <c r="JJK31" s="83"/>
      <c r="JJL31" s="83"/>
      <c r="JJM31" s="83"/>
      <c r="JJN31" s="83"/>
      <c r="JJO31" s="83"/>
      <c r="JJP31" s="83"/>
      <c r="JJQ31" s="83"/>
      <c r="JJR31" s="83"/>
      <c r="JJS31" s="83"/>
      <c r="JJT31" s="83"/>
      <c r="JJU31" s="83"/>
      <c r="JJV31" s="83"/>
      <c r="JJW31" s="83"/>
      <c r="JJX31" s="83"/>
      <c r="JJY31" s="83"/>
      <c r="JJZ31" s="83"/>
      <c r="JKA31" s="83"/>
      <c r="JKB31" s="83"/>
      <c r="JKC31" s="83"/>
      <c r="JKD31" s="83"/>
      <c r="JKE31" s="83"/>
      <c r="JKF31" s="83"/>
      <c r="JKG31" s="83"/>
      <c r="JKH31" s="83"/>
      <c r="JKI31" s="83"/>
      <c r="JKJ31" s="83"/>
      <c r="JKK31" s="83"/>
      <c r="JKL31" s="83"/>
      <c r="JKM31" s="83"/>
      <c r="JKN31" s="83"/>
      <c r="JKO31" s="83"/>
      <c r="JKP31" s="83"/>
      <c r="JKQ31" s="83"/>
      <c r="JKR31" s="83"/>
      <c r="JKS31" s="83"/>
      <c r="JKT31" s="83"/>
      <c r="JKU31" s="83"/>
      <c r="JKV31" s="83"/>
      <c r="JKW31" s="83"/>
      <c r="JKX31" s="83"/>
      <c r="JKY31" s="83"/>
      <c r="JKZ31" s="83"/>
      <c r="JLA31" s="83"/>
      <c r="JLB31" s="83"/>
      <c r="JLC31" s="83"/>
      <c r="JLD31" s="83"/>
      <c r="JLE31" s="83"/>
      <c r="JLF31" s="83"/>
      <c r="JLG31" s="83"/>
      <c r="JLH31" s="83"/>
      <c r="JLI31" s="83"/>
      <c r="JLJ31" s="83"/>
      <c r="JLK31" s="83"/>
      <c r="JLL31" s="83"/>
      <c r="JLM31" s="83"/>
      <c r="JLN31" s="83"/>
      <c r="JLO31" s="83"/>
      <c r="JLP31" s="83"/>
      <c r="JLQ31" s="83"/>
      <c r="JLR31" s="83"/>
      <c r="JLS31" s="83"/>
      <c r="JLT31" s="83"/>
      <c r="JLU31" s="83"/>
      <c r="JLV31" s="83"/>
      <c r="JLW31" s="83"/>
      <c r="JLX31" s="83"/>
      <c r="JLY31" s="83"/>
      <c r="JLZ31" s="83"/>
      <c r="JMA31" s="83"/>
      <c r="JMB31" s="83"/>
      <c r="JMC31" s="83"/>
      <c r="JMD31" s="83"/>
      <c r="JME31" s="83"/>
      <c r="JMF31" s="83"/>
      <c r="JMG31" s="83"/>
      <c r="JMH31" s="83"/>
      <c r="JMI31" s="83"/>
      <c r="JMJ31" s="83"/>
      <c r="JMK31" s="83"/>
      <c r="JML31" s="83"/>
      <c r="JMM31" s="83"/>
      <c r="JMN31" s="83"/>
      <c r="JMO31" s="83"/>
      <c r="JMP31" s="83"/>
      <c r="JMQ31" s="83"/>
      <c r="JMR31" s="83"/>
      <c r="JMS31" s="83"/>
      <c r="JMT31" s="83"/>
      <c r="JMU31" s="83"/>
      <c r="JMV31" s="83"/>
      <c r="JMW31" s="83"/>
      <c r="JMX31" s="83"/>
      <c r="JMY31" s="83"/>
      <c r="JMZ31" s="83"/>
      <c r="JNA31" s="83"/>
      <c r="JNB31" s="83"/>
      <c r="JNC31" s="83"/>
      <c r="JND31" s="83"/>
      <c r="JNE31" s="83"/>
      <c r="JNF31" s="83"/>
      <c r="JNG31" s="83"/>
      <c r="JNH31" s="83"/>
      <c r="JNI31" s="83"/>
      <c r="JNJ31" s="83"/>
      <c r="JNK31" s="83"/>
      <c r="JNL31" s="83"/>
      <c r="JNM31" s="83"/>
      <c r="JNN31" s="83"/>
      <c r="JNO31" s="83"/>
      <c r="JNP31" s="83"/>
      <c r="JNQ31" s="83"/>
      <c r="JNR31" s="83"/>
      <c r="JNS31" s="83"/>
      <c r="JNT31" s="83"/>
      <c r="JNU31" s="83"/>
      <c r="JNV31" s="83"/>
      <c r="JNW31" s="83"/>
      <c r="JNX31" s="83"/>
      <c r="JNY31" s="83"/>
      <c r="JNZ31" s="83"/>
      <c r="JOA31" s="83"/>
      <c r="JOB31" s="83"/>
      <c r="JOC31" s="83"/>
      <c r="JOD31" s="83"/>
      <c r="JOE31" s="83"/>
      <c r="JOF31" s="83"/>
      <c r="JOG31" s="83"/>
      <c r="JOH31" s="83"/>
      <c r="JOI31" s="83"/>
      <c r="JOJ31" s="83"/>
      <c r="JOK31" s="83"/>
      <c r="JOL31" s="83"/>
      <c r="JOM31" s="83"/>
      <c r="JON31" s="83"/>
      <c r="JOO31" s="83"/>
      <c r="JOP31" s="83"/>
      <c r="JOQ31" s="83"/>
      <c r="JOR31" s="83"/>
      <c r="JOS31" s="83"/>
      <c r="JOT31" s="83"/>
      <c r="JOU31" s="83"/>
      <c r="JOV31" s="83"/>
      <c r="JOW31" s="83"/>
      <c r="JOX31" s="83"/>
      <c r="JOY31" s="83"/>
      <c r="JOZ31" s="83"/>
      <c r="JPA31" s="83"/>
      <c r="JPB31" s="83"/>
      <c r="JPC31" s="83"/>
      <c r="JPD31" s="83"/>
      <c r="JPE31" s="83"/>
      <c r="JPF31" s="83"/>
      <c r="JPG31" s="83"/>
      <c r="JPH31" s="83"/>
      <c r="JPI31" s="83"/>
      <c r="JPJ31" s="83"/>
      <c r="JPK31" s="83"/>
      <c r="JPL31" s="83"/>
      <c r="JPM31" s="83"/>
      <c r="JPN31" s="83"/>
      <c r="JPO31" s="83"/>
      <c r="JPP31" s="83"/>
      <c r="JPQ31" s="83"/>
      <c r="JPR31" s="83"/>
      <c r="JPS31" s="83"/>
      <c r="JPT31" s="83"/>
      <c r="JPU31" s="83"/>
      <c r="JPV31" s="83"/>
      <c r="JPW31" s="83"/>
      <c r="JPX31" s="83"/>
      <c r="JPY31" s="83"/>
      <c r="JPZ31" s="83"/>
      <c r="JQA31" s="83"/>
      <c r="JQB31" s="83"/>
      <c r="JQC31" s="83"/>
      <c r="JQD31" s="83"/>
      <c r="JQE31" s="83"/>
      <c r="JQF31" s="83"/>
      <c r="JQG31" s="83"/>
      <c r="JQH31" s="83"/>
      <c r="JQI31" s="83"/>
      <c r="JQJ31" s="83"/>
      <c r="JQK31" s="83"/>
      <c r="JQL31" s="83"/>
      <c r="JQM31" s="83"/>
      <c r="JQN31" s="83"/>
      <c r="JQO31" s="83"/>
      <c r="JQP31" s="83"/>
      <c r="JQQ31" s="83"/>
      <c r="JQR31" s="83"/>
      <c r="JQS31" s="83"/>
      <c r="JQT31" s="83"/>
      <c r="JQU31" s="83"/>
      <c r="JQV31" s="83"/>
      <c r="JQW31" s="83"/>
      <c r="JQX31" s="83"/>
      <c r="JQY31" s="83"/>
      <c r="JQZ31" s="83"/>
      <c r="JRA31" s="83"/>
      <c r="JRB31" s="83"/>
      <c r="JRC31" s="83"/>
      <c r="JRD31" s="83"/>
      <c r="JRE31" s="83"/>
      <c r="JRF31" s="83"/>
      <c r="JRG31" s="83"/>
      <c r="JRH31" s="83"/>
      <c r="JRI31" s="83"/>
      <c r="JRJ31" s="83"/>
      <c r="JRK31" s="83"/>
      <c r="JRL31" s="83"/>
      <c r="JRM31" s="83"/>
      <c r="JRN31" s="83"/>
      <c r="JRO31" s="83"/>
      <c r="JRP31" s="83"/>
      <c r="JRQ31" s="83"/>
      <c r="JRR31" s="83"/>
      <c r="JRS31" s="83"/>
      <c r="JRT31" s="83"/>
      <c r="JRU31" s="83"/>
      <c r="JRV31" s="83"/>
      <c r="JRW31" s="83"/>
      <c r="JRX31" s="83"/>
      <c r="JRY31" s="83"/>
      <c r="JRZ31" s="83"/>
      <c r="JSA31" s="83"/>
      <c r="JSB31" s="83"/>
      <c r="JSC31" s="83"/>
      <c r="JSD31" s="83"/>
      <c r="JSE31" s="83"/>
      <c r="JSF31" s="83"/>
      <c r="JSG31" s="83"/>
      <c r="JSH31" s="83"/>
      <c r="JSI31" s="83"/>
      <c r="JSJ31" s="83"/>
      <c r="JSK31" s="83"/>
      <c r="JSL31" s="83"/>
      <c r="JSM31" s="83"/>
      <c r="JSN31" s="83"/>
      <c r="JSO31" s="83"/>
      <c r="JSP31" s="83"/>
      <c r="JSQ31" s="83"/>
      <c r="JSR31" s="83"/>
      <c r="JSS31" s="83"/>
      <c r="JST31" s="83"/>
      <c r="JSU31" s="83"/>
      <c r="JSV31" s="83"/>
      <c r="JSW31" s="83"/>
      <c r="JSX31" s="83"/>
      <c r="JSY31" s="83"/>
      <c r="JSZ31" s="83"/>
      <c r="JTA31" s="83"/>
      <c r="JTB31" s="83"/>
      <c r="JTC31" s="83"/>
      <c r="JTD31" s="83"/>
      <c r="JTE31" s="83"/>
      <c r="JTF31" s="83"/>
      <c r="JTG31" s="83"/>
      <c r="JTH31" s="83"/>
      <c r="JTI31" s="83"/>
      <c r="JTJ31" s="83"/>
      <c r="JTK31" s="83"/>
      <c r="JTL31" s="83"/>
      <c r="JTM31" s="83"/>
      <c r="JTN31" s="83"/>
      <c r="JTO31" s="83"/>
      <c r="JTP31" s="83"/>
      <c r="JTQ31" s="83"/>
      <c r="JTR31" s="83"/>
      <c r="JTS31" s="83"/>
      <c r="JTT31" s="83"/>
      <c r="JTU31" s="83"/>
      <c r="JTV31" s="83"/>
      <c r="JTW31" s="83"/>
      <c r="JTX31" s="83"/>
      <c r="JTY31" s="83"/>
      <c r="JTZ31" s="83"/>
      <c r="JUA31" s="83"/>
      <c r="JUB31" s="83"/>
      <c r="JUC31" s="83"/>
      <c r="JUD31" s="83"/>
      <c r="JUE31" s="83"/>
      <c r="JUF31" s="83"/>
      <c r="JUG31" s="83"/>
      <c r="JUH31" s="83"/>
      <c r="JUI31" s="83"/>
      <c r="JUJ31" s="83"/>
      <c r="JUK31" s="83"/>
      <c r="JUL31" s="83"/>
      <c r="JUM31" s="83"/>
      <c r="JUN31" s="83"/>
      <c r="JUO31" s="83"/>
      <c r="JUP31" s="83"/>
      <c r="JUQ31" s="83"/>
      <c r="JUR31" s="83"/>
      <c r="JUS31" s="83"/>
      <c r="JUT31" s="83"/>
      <c r="JUU31" s="83"/>
      <c r="JUV31" s="83"/>
      <c r="JUW31" s="83"/>
      <c r="JUX31" s="83"/>
      <c r="JUY31" s="83"/>
      <c r="JUZ31" s="83"/>
      <c r="JVA31" s="83"/>
      <c r="JVB31" s="83"/>
      <c r="JVC31" s="83"/>
      <c r="JVD31" s="83"/>
      <c r="JVE31" s="83"/>
      <c r="JVF31" s="83"/>
      <c r="JVG31" s="83"/>
      <c r="JVH31" s="83"/>
      <c r="JVI31" s="83"/>
      <c r="JVJ31" s="83"/>
      <c r="JVK31" s="83"/>
      <c r="JVL31" s="83"/>
      <c r="JVM31" s="83"/>
      <c r="JVN31" s="83"/>
      <c r="JVO31" s="83"/>
      <c r="JVP31" s="83"/>
      <c r="JVQ31" s="83"/>
      <c r="JVR31" s="83"/>
      <c r="JVS31" s="83"/>
      <c r="JVT31" s="83"/>
      <c r="JVU31" s="83"/>
      <c r="JVV31" s="83"/>
      <c r="JVW31" s="83"/>
      <c r="JVX31" s="83"/>
      <c r="JVY31" s="83"/>
      <c r="JVZ31" s="83"/>
      <c r="JWA31" s="83"/>
      <c r="JWB31" s="83"/>
      <c r="JWC31" s="83"/>
      <c r="JWD31" s="83"/>
      <c r="JWE31" s="83"/>
      <c r="JWF31" s="83"/>
      <c r="JWG31" s="83"/>
      <c r="JWH31" s="83"/>
      <c r="JWI31" s="83"/>
      <c r="JWJ31" s="83"/>
      <c r="JWK31" s="83"/>
      <c r="JWL31" s="83"/>
      <c r="JWM31" s="83"/>
      <c r="JWN31" s="83"/>
      <c r="JWO31" s="83"/>
      <c r="JWP31" s="83"/>
      <c r="JWQ31" s="83"/>
      <c r="JWR31" s="83"/>
      <c r="JWS31" s="83"/>
      <c r="JWT31" s="83"/>
      <c r="JWU31" s="83"/>
      <c r="JWV31" s="83"/>
      <c r="JWW31" s="83"/>
      <c r="JWX31" s="83"/>
      <c r="JWY31" s="83"/>
      <c r="JWZ31" s="83"/>
      <c r="JXA31" s="83"/>
      <c r="JXB31" s="83"/>
      <c r="JXC31" s="83"/>
      <c r="JXD31" s="83"/>
      <c r="JXE31" s="83"/>
      <c r="JXF31" s="83"/>
      <c r="JXG31" s="83"/>
      <c r="JXH31" s="83"/>
      <c r="JXI31" s="83"/>
      <c r="JXJ31" s="83"/>
      <c r="JXK31" s="83"/>
      <c r="JXL31" s="83"/>
      <c r="JXM31" s="83"/>
      <c r="JXN31" s="83"/>
      <c r="JXO31" s="83"/>
      <c r="JXP31" s="83"/>
      <c r="JXQ31" s="83"/>
      <c r="JXR31" s="83"/>
      <c r="JXS31" s="83"/>
      <c r="JXT31" s="83"/>
      <c r="JXU31" s="83"/>
      <c r="JXV31" s="83"/>
      <c r="JXW31" s="83"/>
      <c r="JXX31" s="83"/>
      <c r="JXY31" s="83"/>
      <c r="JXZ31" s="83"/>
      <c r="JYA31" s="83"/>
      <c r="JYB31" s="83"/>
      <c r="JYC31" s="83"/>
      <c r="JYD31" s="83"/>
      <c r="JYE31" s="83"/>
      <c r="JYF31" s="83"/>
      <c r="JYG31" s="83"/>
      <c r="JYH31" s="83"/>
      <c r="JYI31" s="83"/>
      <c r="JYJ31" s="83"/>
      <c r="JYK31" s="83"/>
      <c r="JYL31" s="83"/>
      <c r="JYM31" s="83"/>
      <c r="JYN31" s="83"/>
      <c r="JYO31" s="83"/>
      <c r="JYP31" s="83"/>
      <c r="JYQ31" s="83"/>
      <c r="JYR31" s="83"/>
      <c r="JYS31" s="83"/>
      <c r="JYT31" s="83"/>
      <c r="JYU31" s="83"/>
      <c r="JYV31" s="83"/>
      <c r="JYW31" s="83"/>
      <c r="JYX31" s="83"/>
      <c r="JYY31" s="83"/>
      <c r="JYZ31" s="83"/>
      <c r="JZA31" s="83"/>
      <c r="JZB31" s="83"/>
      <c r="JZC31" s="83"/>
      <c r="JZD31" s="83"/>
      <c r="JZE31" s="83"/>
      <c r="JZF31" s="83"/>
      <c r="JZG31" s="83"/>
      <c r="JZH31" s="83"/>
      <c r="JZI31" s="83"/>
      <c r="JZJ31" s="83"/>
      <c r="JZK31" s="83"/>
      <c r="JZL31" s="83"/>
      <c r="JZM31" s="83"/>
      <c r="JZN31" s="83"/>
      <c r="JZO31" s="83"/>
      <c r="JZP31" s="83"/>
      <c r="JZQ31" s="83"/>
      <c r="JZR31" s="83"/>
      <c r="JZS31" s="83"/>
      <c r="JZT31" s="83"/>
      <c r="JZU31" s="83"/>
      <c r="JZV31" s="83"/>
      <c r="JZW31" s="83"/>
      <c r="JZX31" s="83"/>
      <c r="JZY31" s="83"/>
      <c r="JZZ31" s="83"/>
      <c r="KAA31" s="83"/>
      <c r="KAB31" s="83"/>
      <c r="KAC31" s="83"/>
      <c r="KAD31" s="83"/>
      <c r="KAE31" s="83"/>
      <c r="KAF31" s="83"/>
      <c r="KAG31" s="83"/>
      <c r="KAH31" s="83"/>
      <c r="KAI31" s="83"/>
      <c r="KAJ31" s="83"/>
      <c r="KAK31" s="83"/>
      <c r="KAL31" s="83"/>
      <c r="KAM31" s="83"/>
      <c r="KAN31" s="83"/>
      <c r="KAO31" s="83"/>
      <c r="KAP31" s="83"/>
      <c r="KAQ31" s="83"/>
      <c r="KAR31" s="83"/>
      <c r="KAS31" s="83"/>
      <c r="KAT31" s="83"/>
      <c r="KAU31" s="83"/>
      <c r="KAV31" s="83"/>
      <c r="KAW31" s="83"/>
      <c r="KAX31" s="83"/>
      <c r="KAY31" s="83"/>
      <c r="KAZ31" s="83"/>
      <c r="KBA31" s="83"/>
      <c r="KBB31" s="83"/>
      <c r="KBC31" s="83"/>
      <c r="KBD31" s="83"/>
      <c r="KBE31" s="83"/>
      <c r="KBF31" s="83"/>
      <c r="KBG31" s="83"/>
      <c r="KBH31" s="83"/>
      <c r="KBI31" s="83"/>
      <c r="KBJ31" s="83"/>
      <c r="KBK31" s="83"/>
      <c r="KBL31" s="83"/>
      <c r="KBM31" s="83"/>
      <c r="KBN31" s="83"/>
      <c r="KBO31" s="83"/>
      <c r="KBP31" s="83"/>
      <c r="KBQ31" s="83"/>
      <c r="KBR31" s="83"/>
      <c r="KBS31" s="83"/>
      <c r="KBT31" s="83"/>
      <c r="KBU31" s="83"/>
      <c r="KBV31" s="83"/>
      <c r="KBW31" s="83"/>
      <c r="KBX31" s="83"/>
      <c r="KBY31" s="83"/>
      <c r="KBZ31" s="83"/>
      <c r="KCA31" s="83"/>
      <c r="KCB31" s="83"/>
      <c r="KCC31" s="83"/>
      <c r="KCD31" s="83"/>
      <c r="KCE31" s="83"/>
      <c r="KCF31" s="83"/>
      <c r="KCG31" s="83"/>
      <c r="KCH31" s="83"/>
      <c r="KCI31" s="83"/>
      <c r="KCJ31" s="83"/>
      <c r="KCK31" s="83"/>
      <c r="KCL31" s="83"/>
      <c r="KCM31" s="83"/>
      <c r="KCN31" s="83"/>
      <c r="KCO31" s="83"/>
      <c r="KCP31" s="83"/>
      <c r="KCQ31" s="83"/>
      <c r="KCR31" s="83"/>
      <c r="KCS31" s="83"/>
      <c r="KCT31" s="83"/>
      <c r="KCU31" s="83"/>
      <c r="KCV31" s="83"/>
      <c r="KCW31" s="83"/>
      <c r="KCX31" s="83"/>
      <c r="KCY31" s="83"/>
      <c r="KCZ31" s="83"/>
      <c r="KDA31" s="83"/>
      <c r="KDB31" s="83"/>
      <c r="KDC31" s="83"/>
      <c r="KDD31" s="83"/>
      <c r="KDE31" s="83"/>
      <c r="KDF31" s="83"/>
      <c r="KDG31" s="83"/>
      <c r="KDH31" s="83"/>
      <c r="KDI31" s="83"/>
      <c r="KDJ31" s="83"/>
      <c r="KDK31" s="83"/>
      <c r="KDL31" s="83"/>
      <c r="KDM31" s="83"/>
      <c r="KDN31" s="83"/>
      <c r="KDO31" s="83"/>
      <c r="KDP31" s="83"/>
      <c r="KDQ31" s="83"/>
      <c r="KDR31" s="83"/>
      <c r="KDS31" s="83"/>
      <c r="KDT31" s="83"/>
      <c r="KDU31" s="83"/>
      <c r="KDV31" s="83"/>
      <c r="KDW31" s="83"/>
      <c r="KDX31" s="83"/>
      <c r="KDY31" s="83"/>
      <c r="KDZ31" s="83"/>
      <c r="KEA31" s="83"/>
      <c r="KEB31" s="83"/>
      <c r="KEC31" s="83"/>
      <c r="KED31" s="83"/>
      <c r="KEE31" s="83"/>
      <c r="KEF31" s="83"/>
      <c r="KEG31" s="83"/>
      <c r="KEH31" s="83"/>
      <c r="KEI31" s="83"/>
      <c r="KEJ31" s="83"/>
      <c r="KEK31" s="83"/>
      <c r="KEL31" s="83"/>
      <c r="KEM31" s="83"/>
      <c r="KEN31" s="83"/>
      <c r="KEO31" s="83"/>
      <c r="KEP31" s="83"/>
      <c r="KEQ31" s="83"/>
      <c r="KER31" s="83"/>
      <c r="KES31" s="83"/>
      <c r="KET31" s="83"/>
      <c r="KEU31" s="83"/>
      <c r="KEV31" s="83"/>
      <c r="KEW31" s="83"/>
      <c r="KEX31" s="83"/>
      <c r="KEY31" s="83"/>
      <c r="KEZ31" s="83"/>
      <c r="KFA31" s="83"/>
      <c r="KFB31" s="83"/>
      <c r="KFC31" s="83"/>
      <c r="KFD31" s="83"/>
      <c r="KFE31" s="83"/>
      <c r="KFF31" s="83"/>
      <c r="KFG31" s="83"/>
      <c r="KFH31" s="83"/>
      <c r="KFI31" s="83"/>
      <c r="KFJ31" s="83"/>
      <c r="KFK31" s="83"/>
      <c r="KFL31" s="83"/>
      <c r="KFM31" s="83"/>
      <c r="KFN31" s="83"/>
      <c r="KFO31" s="83"/>
      <c r="KFP31" s="83"/>
      <c r="KFQ31" s="83"/>
      <c r="KFR31" s="83"/>
      <c r="KFS31" s="83"/>
      <c r="KFT31" s="83"/>
      <c r="KFU31" s="83"/>
      <c r="KFV31" s="83"/>
      <c r="KFW31" s="83"/>
      <c r="KFX31" s="83"/>
      <c r="KFY31" s="83"/>
      <c r="KFZ31" s="83"/>
      <c r="KGA31" s="83"/>
      <c r="KGB31" s="83"/>
      <c r="KGC31" s="83"/>
      <c r="KGD31" s="83"/>
      <c r="KGE31" s="83"/>
      <c r="KGF31" s="83"/>
      <c r="KGG31" s="83"/>
      <c r="KGH31" s="83"/>
      <c r="KGI31" s="83"/>
      <c r="KGJ31" s="83"/>
      <c r="KGK31" s="83"/>
      <c r="KGL31" s="83"/>
      <c r="KGM31" s="83"/>
      <c r="KGN31" s="83"/>
      <c r="KGO31" s="83"/>
      <c r="KGP31" s="83"/>
      <c r="KGQ31" s="83"/>
      <c r="KGR31" s="83"/>
      <c r="KGS31" s="83"/>
      <c r="KGT31" s="83"/>
      <c r="KGU31" s="83"/>
      <c r="KGV31" s="83"/>
      <c r="KGW31" s="83"/>
      <c r="KGX31" s="83"/>
      <c r="KGY31" s="83"/>
      <c r="KGZ31" s="83"/>
      <c r="KHA31" s="83"/>
      <c r="KHB31" s="83"/>
      <c r="KHC31" s="83"/>
      <c r="KHD31" s="83"/>
      <c r="KHE31" s="83"/>
      <c r="KHF31" s="83"/>
      <c r="KHG31" s="83"/>
      <c r="KHH31" s="83"/>
      <c r="KHI31" s="83"/>
      <c r="KHJ31" s="83"/>
      <c r="KHK31" s="83"/>
      <c r="KHL31" s="83"/>
      <c r="KHM31" s="83"/>
      <c r="KHN31" s="83"/>
      <c r="KHO31" s="83"/>
      <c r="KHP31" s="83"/>
      <c r="KHQ31" s="83"/>
      <c r="KHR31" s="83"/>
      <c r="KHS31" s="83"/>
      <c r="KHT31" s="83"/>
      <c r="KHU31" s="83"/>
      <c r="KHV31" s="83"/>
      <c r="KHW31" s="83"/>
      <c r="KHX31" s="83"/>
      <c r="KHY31" s="83"/>
      <c r="KHZ31" s="83"/>
      <c r="KIA31" s="83"/>
      <c r="KIB31" s="83"/>
      <c r="KIC31" s="83"/>
      <c r="KID31" s="83"/>
      <c r="KIE31" s="83"/>
      <c r="KIF31" s="83"/>
      <c r="KIG31" s="83"/>
      <c r="KIH31" s="83"/>
      <c r="KII31" s="83"/>
      <c r="KIJ31" s="83"/>
      <c r="KIK31" s="83"/>
      <c r="KIL31" s="83"/>
      <c r="KIM31" s="83"/>
      <c r="KIN31" s="83"/>
      <c r="KIO31" s="83"/>
      <c r="KIP31" s="83"/>
      <c r="KIQ31" s="83"/>
      <c r="KIR31" s="83"/>
      <c r="KIS31" s="83"/>
      <c r="KIT31" s="83"/>
      <c r="KIU31" s="83"/>
      <c r="KIV31" s="83"/>
      <c r="KIW31" s="83"/>
      <c r="KIX31" s="83"/>
      <c r="KIY31" s="83"/>
      <c r="KIZ31" s="83"/>
      <c r="KJA31" s="83"/>
      <c r="KJB31" s="83"/>
      <c r="KJC31" s="83"/>
      <c r="KJD31" s="83"/>
      <c r="KJE31" s="83"/>
      <c r="KJF31" s="83"/>
      <c r="KJG31" s="83"/>
      <c r="KJH31" s="83"/>
      <c r="KJI31" s="83"/>
      <c r="KJJ31" s="83"/>
      <c r="KJK31" s="83"/>
      <c r="KJL31" s="83"/>
      <c r="KJM31" s="83"/>
      <c r="KJN31" s="83"/>
      <c r="KJO31" s="83"/>
      <c r="KJP31" s="83"/>
      <c r="KJQ31" s="83"/>
      <c r="KJR31" s="83"/>
      <c r="KJS31" s="83"/>
      <c r="KJT31" s="83"/>
      <c r="KJU31" s="83"/>
      <c r="KJV31" s="83"/>
      <c r="KJW31" s="83"/>
      <c r="KJX31" s="83"/>
      <c r="KJY31" s="83"/>
      <c r="KJZ31" s="83"/>
      <c r="KKA31" s="83"/>
      <c r="KKB31" s="83"/>
      <c r="KKC31" s="83"/>
      <c r="KKD31" s="83"/>
      <c r="KKE31" s="83"/>
      <c r="KKF31" s="83"/>
      <c r="KKG31" s="83"/>
      <c r="KKH31" s="83"/>
      <c r="KKI31" s="83"/>
      <c r="KKJ31" s="83"/>
      <c r="KKK31" s="83"/>
      <c r="KKL31" s="83"/>
      <c r="KKM31" s="83"/>
      <c r="KKN31" s="83"/>
      <c r="KKO31" s="83"/>
      <c r="KKP31" s="83"/>
      <c r="KKQ31" s="83"/>
      <c r="KKR31" s="83"/>
      <c r="KKS31" s="83"/>
      <c r="KKT31" s="83"/>
      <c r="KKU31" s="83"/>
      <c r="KKV31" s="83"/>
      <c r="KKW31" s="83"/>
      <c r="KKX31" s="83"/>
      <c r="KKY31" s="83"/>
      <c r="KKZ31" s="83"/>
      <c r="KLA31" s="83"/>
      <c r="KLB31" s="83"/>
      <c r="KLC31" s="83"/>
      <c r="KLD31" s="83"/>
      <c r="KLE31" s="83"/>
      <c r="KLF31" s="83"/>
      <c r="KLG31" s="83"/>
      <c r="KLH31" s="83"/>
      <c r="KLI31" s="83"/>
      <c r="KLJ31" s="83"/>
      <c r="KLK31" s="83"/>
      <c r="KLL31" s="83"/>
      <c r="KLM31" s="83"/>
      <c r="KLN31" s="83"/>
      <c r="KLO31" s="83"/>
      <c r="KLP31" s="83"/>
      <c r="KLQ31" s="83"/>
      <c r="KLR31" s="83"/>
      <c r="KLS31" s="83"/>
      <c r="KLT31" s="83"/>
      <c r="KLU31" s="83"/>
      <c r="KLV31" s="83"/>
      <c r="KLW31" s="83"/>
      <c r="KLX31" s="83"/>
      <c r="KLY31" s="83"/>
      <c r="KLZ31" s="83"/>
      <c r="KMA31" s="83"/>
      <c r="KMB31" s="83"/>
      <c r="KMC31" s="83"/>
      <c r="KMD31" s="83"/>
      <c r="KME31" s="83"/>
      <c r="KMF31" s="83"/>
      <c r="KMG31" s="83"/>
      <c r="KMH31" s="83"/>
      <c r="KMI31" s="83"/>
      <c r="KMJ31" s="83"/>
      <c r="KMK31" s="83"/>
      <c r="KML31" s="83"/>
      <c r="KMM31" s="83"/>
      <c r="KMN31" s="83"/>
      <c r="KMO31" s="83"/>
      <c r="KMP31" s="83"/>
      <c r="KMQ31" s="83"/>
      <c r="KMR31" s="83"/>
      <c r="KMS31" s="83"/>
      <c r="KMT31" s="83"/>
      <c r="KMU31" s="83"/>
      <c r="KMV31" s="83"/>
      <c r="KMW31" s="83"/>
      <c r="KMX31" s="83"/>
      <c r="KMY31" s="83"/>
      <c r="KMZ31" s="83"/>
      <c r="KNA31" s="83"/>
      <c r="KNB31" s="83"/>
      <c r="KNC31" s="83"/>
      <c r="KND31" s="83"/>
      <c r="KNE31" s="83"/>
      <c r="KNF31" s="83"/>
      <c r="KNG31" s="83"/>
      <c r="KNH31" s="83"/>
      <c r="KNI31" s="83"/>
      <c r="KNJ31" s="83"/>
      <c r="KNK31" s="83"/>
      <c r="KNL31" s="83"/>
      <c r="KNM31" s="83"/>
      <c r="KNN31" s="83"/>
      <c r="KNO31" s="83"/>
      <c r="KNP31" s="83"/>
      <c r="KNQ31" s="83"/>
      <c r="KNR31" s="83"/>
      <c r="KNS31" s="83"/>
      <c r="KNT31" s="83"/>
      <c r="KNU31" s="83"/>
      <c r="KNV31" s="83"/>
      <c r="KNW31" s="83"/>
      <c r="KNX31" s="83"/>
      <c r="KNY31" s="83"/>
      <c r="KNZ31" s="83"/>
      <c r="KOA31" s="83"/>
      <c r="KOB31" s="83"/>
      <c r="KOC31" s="83"/>
      <c r="KOD31" s="83"/>
      <c r="KOE31" s="83"/>
      <c r="KOF31" s="83"/>
      <c r="KOG31" s="83"/>
      <c r="KOH31" s="83"/>
      <c r="KOI31" s="83"/>
      <c r="KOJ31" s="83"/>
      <c r="KOK31" s="83"/>
      <c r="KOL31" s="83"/>
      <c r="KOM31" s="83"/>
      <c r="KON31" s="83"/>
      <c r="KOO31" s="83"/>
      <c r="KOP31" s="83"/>
      <c r="KOQ31" s="83"/>
      <c r="KOR31" s="83"/>
      <c r="KOS31" s="83"/>
      <c r="KOT31" s="83"/>
      <c r="KOU31" s="83"/>
      <c r="KOV31" s="83"/>
      <c r="KOW31" s="83"/>
      <c r="KOX31" s="83"/>
      <c r="KOY31" s="83"/>
      <c r="KOZ31" s="83"/>
      <c r="KPA31" s="83"/>
      <c r="KPB31" s="83"/>
      <c r="KPC31" s="83"/>
      <c r="KPD31" s="83"/>
      <c r="KPE31" s="83"/>
      <c r="KPF31" s="83"/>
      <c r="KPG31" s="83"/>
      <c r="KPH31" s="83"/>
      <c r="KPI31" s="83"/>
      <c r="KPJ31" s="83"/>
      <c r="KPK31" s="83"/>
      <c r="KPL31" s="83"/>
      <c r="KPM31" s="83"/>
      <c r="KPN31" s="83"/>
      <c r="KPO31" s="83"/>
      <c r="KPP31" s="83"/>
      <c r="KPQ31" s="83"/>
      <c r="KPR31" s="83"/>
      <c r="KPS31" s="83"/>
      <c r="KPT31" s="83"/>
      <c r="KPU31" s="83"/>
      <c r="KPV31" s="83"/>
      <c r="KPW31" s="83"/>
      <c r="KPX31" s="83"/>
      <c r="KPY31" s="83"/>
      <c r="KPZ31" s="83"/>
      <c r="KQA31" s="83"/>
      <c r="KQB31" s="83"/>
      <c r="KQC31" s="83"/>
      <c r="KQD31" s="83"/>
      <c r="KQE31" s="83"/>
      <c r="KQF31" s="83"/>
      <c r="KQG31" s="83"/>
      <c r="KQH31" s="83"/>
      <c r="KQI31" s="83"/>
      <c r="KQJ31" s="83"/>
      <c r="KQK31" s="83"/>
      <c r="KQL31" s="83"/>
      <c r="KQM31" s="83"/>
      <c r="KQN31" s="83"/>
      <c r="KQO31" s="83"/>
      <c r="KQP31" s="83"/>
      <c r="KQQ31" s="83"/>
      <c r="KQR31" s="83"/>
      <c r="KQS31" s="83"/>
      <c r="KQT31" s="83"/>
      <c r="KQU31" s="83"/>
      <c r="KQV31" s="83"/>
      <c r="KQW31" s="83"/>
      <c r="KQX31" s="83"/>
      <c r="KQY31" s="83"/>
      <c r="KQZ31" s="83"/>
      <c r="KRA31" s="83"/>
      <c r="KRB31" s="83"/>
      <c r="KRC31" s="83"/>
      <c r="KRD31" s="83"/>
      <c r="KRE31" s="83"/>
      <c r="KRF31" s="83"/>
      <c r="KRG31" s="83"/>
      <c r="KRH31" s="83"/>
      <c r="KRI31" s="83"/>
      <c r="KRJ31" s="83"/>
      <c r="KRK31" s="83"/>
      <c r="KRL31" s="83"/>
      <c r="KRM31" s="83"/>
      <c r="KRN31" s="83"/>
      <c r="KRO31" s="83"/>
      <c r="KRP31" s="83"/>
      <c r="KRQ31" s="83"/>
      <c r="KRR31" s="83"/>
      <c r="KRS31" s="83"/>
      <c r="KRT31" s="83"/>
      <c r="KRU31" s="83"/>
      <c r="KRV31" s="83"/>
      <c r="KRW31" s="83"/>
      <c r="KRX31" s="83"/>
      <c r="KRY31" s="83"/>
      <c r="KRZ31" s="83"/>
      <c r="KSA31" s="83"/>
      <c r="KSB31" s="83"/>
      <c r="KSC31" s="83"/>
      <c r="KSD31" s="83"/>
      <c r="KSE31" s="83"/>
      <c r="KSF31" s="83"/>
      <c r="KSG31" s="83"/>
      <c r="KSH31" s="83"/>
      <c r="KSI31" s="83"/>
      <c r="KSJ31" s="83"/>
      <c r="KSK31" s="83"/>
      <c r="KSL31" s="83"/>
      <c r="KSM31" s="83"/>
      <c r="KSN31" s="83"/>
      <c r="KSO31" s="83"/>
      <c r="KSP31" s="83"/>
      <c r="KSQ31" s="83"/>
      <c r="KSR31" s="83"/>
      <c r="KSS31" s="83"/>
      <c r="KST31" s="83"/>
      <c r="KSU31" s="83"/>
      <c r="KSV31" s="83"/>
      <c r="KSW31" s="83"/>
      <c r="KSX31" s="83"/>
      <c r="KSY31" s="83"/>
      <c r="KSZ31" s="83"/>
      <c r="KTA31" s="83"/>
      <c r="KTB31" s="83"/>
      <c r="KTC31" s="83"/>
      <c r="KTD31" s="83"/>
      <c r="KTE31" s="83"/>
      <c r="KTF31" s="83"/>
      <c r="KTG31" s="83"/>
      <c r="KTH31" s="83"/>
      <c r="KTI31" s="83"/>
      <c r="KTJ31" s="83"/>
      <c r="KTK31" s="83"/>
      <c r="KTL31" s="83"/>
      <c r="KTM31" s="83"/>
      <c r="KTN31" s="83"/>
      <c r="KTO31" s="83"/>
      <c r="KTP31" s="83"/>
      <c r="KTQ31" s="83"/>
      <c r="KTR31" s="83"/>
      <c r="KTS31" s="83"/>
      <c r="KTT31" s="83"/>
      <c r="KTU31" s="83"/>
      <c r="KTV31" s="83"/>
      <c r="KTW31" s="83"/>
      <c r="KTX31" s="83"/>
      <c r="KTY31" s="83"/>
      <c r="KTZ31" s="83"/>
      <c r="KUA31" s="83"/>
      <c r="KUB31" s="83"/>
      <c r="KUC31" s="83"/>
      <c r="KUD31" s="83"/>
      <c r="KUE31" s="83"/>
      <c r="KUF31" s="83"/>
      <c r="KUG31" s="83"/>
      <c r="KUH31" s="83"/>
      <c r="KUI31" s="83"/>
      <c r="KUJ31" s="83"/>
      <c r="KUK31" s="83"/>
      <c r="KUL31" s="83"/>
      <c r="KUM31" s="83"/>
      <c r="KUN31" s="83"/>
      <c r="KUO31" s="83"/>
      <c r="KUP31" s="83"/>
      <c r="KUQ31" s="83"/>
      <c r="KUR31" s="83"/>
      <c r="KUS31" s="83"/>
      <c r="KUT31" s="83"/>
      <c r="KUU31" s="83"/>
      <c r="KUV31" s="83"/>
      <c r="KUW31" s="83"/>
      <c r="KUX31" s="83"/>
      <c r="KUY31" s="83"/>
      <c r="KUZ31" s="83"/>
      <c r="KVA31" s="83"/>
      <c r="KVB31" s="83"/>
      <c r="KVC31" s="83"/>
      <c r="KVD31" s="83"/>
      <c r="KVE31" s="83"/>
      <c r="KVF31" s="83"/>
      <c r="KVG31" s="83"/>
      <c r="KVH31" s="83"/>
      <c r="KVI31" s="83"/>
      <c r="KVJ31" s="83"/>
      <c r="KVK31" s="83"/>
      <c r="KVL31" s="83"/>
      <c r="KVM31" s="83"/>
      <c r="KVN31" s="83"/>
      <c r="KVO31" s="83"/>
      <c r="KVP31" s="83"/>
      <c r="KVQ31" s="83"/>
      <c r="KVR31" s="83"/>
      <c r="KVS31" s="83"/>
      <c r="KVT31" s="83"/>
      <c r="KVU31" s="83"/>
      <c r="KVV31" s="83"/>
      <c r="KVW31" s="83"/>
      <c r="KVX31" s="83"/>
      <c r="KVY31" s="83"/>
      <c r="KVZ31" s="83"/>
      <c r="KWA31" s="83"/>
      <c r="KWB31" s="83"/>
      <c r="KWC31" s="83"/>
      <c r="KWD31" s="83"/>
      <c r="KWE31" s="83"/>
      <c r="KWF31" s="83"/>
      <c r="KWG31" s="83"/>
      <c r="KWH31" s="83"/>
      <c r="KWI31" s="83"/>
      <c r="KWJ31" s="83"/>
      <c r="KWK31" s="83"/>
      <c r="KWL31" s="83"/>
      <c r="KWM31" s="83"/>
      <c r="KWN31" s="83"/>
      <c r="KWO31" s="83"/>
      <c r="KWP31" s="83"/>
      <c r="KWQ31" s="83"/>
      <c r="KWR31" s="83"/>
      <c r="KWS31" s="83"/>
      <c r="KWT31" s="83"/>
      <c r="KWU31" s="83"/>
      <c r="KWV31" s="83"/>
      <c r="KWW31" s="83"/>
      <c r="KWX31" s="83"/>
      <c r="KWY31" s="83"/>
      <c r="KWZ31" s="83"/>
      <c r="KXA31" s="83"/>
      <c r="KXB31" s="83"/>
      <c r="KXC31" s="83"/>
      <c r="KXD31" s="83"/>
      <c r="KXE31" s="83"/>
      <c r="KXF31" s="83"/>
      <c r="KXG31" s="83"/>
      <c r="KXH31" s="83"/>
      <c r="KXI31" s="83"/>
      <c r="KXJ31" s="83"/>
      <c r="KXK31" s="83"/>
      <c r="KXL31" s="83"/>
      <c r="KXM31" s="83"/>
      <c r="KXN31" s="83"/>
      <c r="KXO31" s="83"/>
      <c r="KXP31" s="83"/>
      <c r="KXQ31" s="83"/>
      <c r="KXR31" s="83"/>
      <c r="KXS31" s="83"/>
      <c r="KXT31" s="83"/>
      <c r="KXU31" s="83"/>
      <c r="KXV31" s="83"/>
      <c r="KXW31" s="83"/>
      <c r="KXX31" s="83"/>
      <c r="KXY31" s="83"/>
      <c r="KXZ31" s="83"/>
      <c r="KYA31" s="83"/>
      <c r="KYB31" s="83"/>
      <c r="KYC31" s="83"/>
      <c r="KYD31" s="83"/>
      <c r="KYE31" s="83"/>
      <c r="KYF31" s="83"/>
      <c r="KYG31" s="83"/>
      <c r="KYH31" s="83"/>
      <c r="KYI31" s="83"/>
      <c r="KYJ31" s="83"/>
      <c r="KYK31" s="83"/>
      <c r="KYL31" s="83"/>
      <c r="KYM31" s="83"/>
      <c r="KYN31" s="83"/>
      <c r="KYO31" s="83"/>
      <c r="KYP31" s="83"/>
      <c r="KYQ31" s="83"/>
      <c r="KYR31" s="83"/>
      <c r="KYS31" s="83"/>
      <c r="KYT31" s="83"/>
      <c r="KYU31" s="83"/>
      <c r="KYV31" s="83"/>
      <c r="KYW31" s="83"/>
      <c r="KYX31" s="83"/>
      <c r="KYY31" s="83"/>
      <c r="KYZ31" s="83"/>
      <c r="KZA31" s="83"/>
      <c r="KZB31" s="83"/>
      <c r="KZC31" s="83"/>
      <c r="KZD31" s="83"/>
      <c r="KZE31" s="83"/>
      <c r="KZF31" s="83"/>
      <c r="KZG31" s="83"/>
      <c r="KZH31" s="83"/>
      <c r="KZI31" s="83"/>
      <c r="KZJ31" s="83"/>
      <c r="KZK31" s="83"/>
      <c r="KZL31" s="83"/>
      <c r="KZM31" s="83"/>
      <c r="KZN31" s="83"/>
      <c r="KZO31" s="83"/>
      <c r="KZP31" s="83"/>
      <c r="KZQ31" s="83"/>
      <c r="KZR31" s="83"/>
      <c r="KZS31" s="83"/>
      <c r="KZT31" s="83"/>
      <c r="KZU31" s="83"/>
      <c r="KZV31" s="83"/>
      <c r="KZW31" s="83"/>
      <c r="KZX31" s="83"/>
      <c r="KZY31" s="83"/>
      <c r="KZZ31" s="83"/>
      <c r="LAA31" s="83"/>
      <c r="LAB31" s="83"/>
      <c r="LAC31" s="83"/>
      <c r="LAD31" s="83"/>
      <c r="LAE31" s="83"/>
      <c r="LAF31" s="83"/>
      <c r="LAG31" s="83"/>
      <c r="LAH31" s="83"/>
      <c r="LAI31" s="83"/>
      <c r="LAJ31" s="83"/>
      <c r="LAK31" s="83"/>
      <c r="LAL31" s="83"/>
      <c r="LAM31" s="83"/>
      <c r="LAN31" s="83"/>
      <c r="LAO31" s="83"/>
      <c r="LAP31" s="83"/>
      <c r="LAQ31" s="83"/>
      <c r="LAR31" s="83"/>
      <c r="LAS31" s="83"/>
      <c r="LAT31" s="83"/>
      <c r="LAU31" s="83"/>
      <c r="LAV31" s="83"/>
      <c r="LAW31" s="83"/>
      <c r="LAX31" s="83"/>
      <c r="LAY31" s="83"/>
      <c r="LAZ31" s="83"/>
      <c r="LBA31" s="83"/>
      <c r="LBB31" s="83"/>
      <c r="LBC31" s="83"/>
      <c r="LBD31" s="83"/>
      <c r="LBE31" s="83"/>
      <c r="LBF31" s="83"/>
      <c r="LBG31" s="83"/>
      <c r="LBH31" s="83"/>
      <c r="LBI31" s="83"/>
      <c r="LBJ31" s="83"/>
      <c r="LBK31" s="83"/>
      <c r="LBL31" s="83"/>
      <c r="LBM31" s="83"/>
      <c r="LBN31" s="83"/>
      <c r="LBO31" s="83"/>
      <c r="LBP31" s="83"/>
      <c r="LBQ31" s="83"/>
      <c r="LBR31" s="83"/>
      <c r="LBS31" s="83"/>
      <c r="LBT31" s="83"/>
      <c r="LBU31" s="83"/>
      <c r="LBV31" s="83"/>
      <c r="LBW31" s="83"/>
      <c r="LBX31" s="83"/>
      <c r="LBY31" s="83"/>
      <c r="LBZ31" s="83"/>
      <c r="LCA31" s="83"/>
      <c r="LCB31" s="83"/>
      <c r="LCC31" s="83"/>
      <c r="LCD31" s="83"/>
      <c r="LCE31" s="83"/>
      <c r="LCF31" s="83"/>
      <c r="LCG31" s="83"/>
      <c r="LCH31" s="83"/>
      <c r="LCI31" s="83"/>
      <c r="LCJ31" s="83"/>
      <c r="LCK31" s="83"/>
      <c r="LCL31" s="83"/>
      <c r="LCM31" s="83"/>
      <c r="LCN31" s="83"/>
      <c r="LCO31" s="83"/>
      <c r="LCP31" s="83"/>
      <c r="LCQ31" s="83"/>
      <c r="LCR31" s="83"/>
      <c r="LCS31" s="83"/>
      <c r="LCT31" s="83"/>
      <c r="LCU31" s="83"/>
      <c r="LCV31" s="83"/>
      <c r="LCW31" s="83"/>
      <c r="LCX31" s="83"/>
      <c r="LCY31" s="83"/>
      <c r="LCZ31" s="83"/>
      <c r="LDA31" s="83"/>
      <c r="LDB31" s="83"/>
      <c r="LDC31" s="83"/>
      <c r="LDD31" s="83"/>
      <c r="LDE31" s="83"/>
      <c r="LDF31" s="83"/>
      <c r="LDG31" s="83"/>
      <c r="LDH31" s="83"/>
      <c r="LDI31" s="83"/>
      <c r="LDJ31" s="83"/>
      <c r="LDK31" s="83"/>
      <c r="LDL31" s="83"/>
      <c r="LDM31" s="83"/>
      <c r="LDN31" s="83"/>
      <c r="LDO31" s="83"/>
      <c r="LDP31" s="83"/>
      <c r="LDQ31" s="83"/>
      <c r="LDR31" s="83"/>
      <c r="LDS31" s="83"/>
      <c r="LDT31" s="83"/>
      <c r="LDU31" s="83"/>
      <c r="LDV31" s="83"/>
      <c r="LDW31" s="83"/>
      <c r="LDX31" s="83"/>
      <c r="LDY31" s="83"/>
      <c r="LDZ31" s="83"/>
      <c r="LEA31" s="83"/>
      <c r="LEB31" s="83"/>
      <c r="LEC31" s="83"/>
      <c r="LED31" s="83"/>
      <c r="LEE31" s="83"/>
      <c r="LEF31" s="83"/>
      <c r="LEG31" s="83"/>
      <c r="LEH31" s="83"/>
      <c r="LEI31" s="83"/>
      <c r="LEJ31" s="83"/>
      <c r="LEK31" s="83"/>
      <c r="LEL31" s="83"/>
      <c r="LEM31" s="83"/>
      <c r="LEN31" s="83"/>
      <c r="LEO31" s="83"/>
      <c r="LEP31" s="83"/>
      <c r="LEQ31" s="83"/>
      <c r="LER31" s="83"/>
      <c r="LES31" s="83"/>
      <c r="LET31" s="83"/>
      <c r="LEU31" s="83"/>
      <c r="LEV31" s="83"/>
      <c r="LEW31" s="83"/>
      <c r="LEX31" s="83"/>
      <c r="LEY31" s="83"/>
      <c r="LEZ31" s="83"/>
      <c r="LFA31" s="83"/>
      <c r="LFB31" s="83"/>
      <c r="LFC31" s="83"/>
      <c r="LFD31" s="83"/>
      <c r="LFE31" s="83"/>
      <c r="LFF31" s="83"/>
      <c r="LFG31" s="83"/>
      <c r="LFH31" s="83"/>
      <c r="LFI31" s="83"/>
      <c r="LFJ31" s="83"/>
      <c r="LFK31" s="83"/>
      <c r="LFL31" s="83"/>
      <c r="LFM31" s="83"/>
      <c r="LFN31" s="83"/>
      <c r="LFO31" s="83"/>
      <c r="LFP31" s="83"/>
      <c r="LFQ31" s="83"/>
      <c r="LFR31" s="83"/>
      <c r="LFS31" s="83"/>
      <c r="LFT31" s="83"/>
      <c r="LFU31" s="83"/>
      <c r="LFV31" s="83"/>
      <c r="LFW31" s="83"/>
      <c r="LFX31" s="83"/>
      <c r="LFY31" s="83"/>
      <c r="LFZ31" s="83"/>
      <c r="LGA31" s="83"/>
      <c r="LGB31" s="83"/>
      <c r="LGC31" s="83"/>
      <c r="LGD31" s="83"/>
      <c r="LGE31" s="83"/>
      <c r="LGF31" s="83"/>
      <c r="LGG31" s="83"/>
      <c r="LGH31" s="83"/>
      <c r="LGI31" s="83"/>
      <c r="LGJ31" s="83"/>
      <c r="LGK31" s="83"/>
      <c r="LGL31" s="83"/>
      <c r="LGM31" s="83"/>
      <c r="LGN31" s="83"/>
      <c r="LGO31" s="83"/>
      <c r="LGP31" s="83"/>
      <c r="LGQ31" s="83"/>
      <c r="LGR31" s="83"/>
      <c r="LGS31" s="83"/>
      <c r="LGT31" s="83"/>
      <c r="LGU31" s="83"/>
      <c r="LGV31" s="83"/>
      <c r="LGW31" s="83"/>
      <c r="LGX31" s="83"/>
      <c r="LGY31" s="83"/>
      <c r="LGZ31" s="83"/>
      <c r="LHA31" s="83"/>
      <c r="LHB31" s="83"/>
      <c r="LHC31" s="83"/>
      <c r="LHD31" s="83"/>
      <c r="LHE31" s="83"/>
      <c r="LHF31" s="83"/>
      <c r="LHG31" s="83"/>
      <c r="LHH31" s="83"/>
      <c r="LHI31" s="83"/>
      <c r="LHJ31" s="83"/>
      <c r="LHK31" s="83"/>
      <c r="LHL31" s="83"/>
      <c r="LHM31" s="83"/>
      <c r="LHN31" s="83"/>
      <c r="LHO31" s="83"/>
      <c r="LHP31" s="83"/>
      <c r="LHQ31" s="83"/>
      <c r="LHR31" s="83"/>
      <c r="LHS31" s="83"/>
      <c r="LHT31" s="83"/>
      <c r="LHU31" s="83"/>
      <c r="LHV31" s="83"/>
      <c r="LHW31" s="83"/>
      <c r="LHX31" s="83"/>
      <c r="LHY31" s="83"/>
      <c r="LHZ31" s="83"/>
      <c r="LIA31" s="83"/>
      <c r="LIB31" s="83"/>
      <c r="LIC31" s="83"/>
      <c r="LID31" s="83"/>
      <c r="LIE31" s="83"/>
      <c r="LIF31" s="83"/>
      <c r="LIG31" s="83"/>
      <c r="LIH31" s="83"/>
      <c r="LII31" s="83"/>
      <c r="LIJ31" s="83"/>
      <c r="LIK31" s="83"/>
      <c r="LIL31" s="83"/>
      <c r="LIM31" s="83"/>
      <c r="LIN31" s="83"/>
      <c r="LIO31" s="83"/>
      <c r="LIP31" s="83"/>
      <c r="LIQ31" s="83"/>
      <c r="LIR31" s="83"/>
      <c r="LIS31" s="83"/>
      <c r="LIT31" s="83"/>
      <c r="LIU31" s="83"/>
      <c r="LIV31" s="83"/>
      <c r="LIW31" s="83"/>
      <c r="LIX31" s="83"/>
      <c r="LIY31" s="83"/>
      <c r="LIZ31" s="83"/>
      <c r="LJA31" s="83"/>
      <c r="LJB31" s="83"/>
      <c r="LJC31" s="83"/>
      <c r="LJD31" s="83"/>
      <c r="LJE31" s="83"/>
      <c r="LJF31" s="83"/>
      <c r="LJG31" s="83"/>
      <c r="LJH31" s="83"/>
      <c r="LJI31" s="83"/>
      <c r="LJJ31" s="83"/>
      <c r="LJK31" s="83"/>
      <c r="LJL31" s="83"/>
      <c r="LJM31" s="83"/>
      <c r="LJN31" s="83"/>
      <c r="LJO31" s="83"/>
      <c r="LJP31" s="83"/>
      <c r="LJQ31" s="83"/>
      <c r="LJR31" s="83"/>
      <c r="LJS31" s="83"/>
      <c r="LJT31" s="83"/>
      <c r="LJU31" s="83"/>
      <c r="LJV31" s="83"/>
      <c r="LJW31" s="83"/>
      <c r="LJX31" s="83"/>
      <c r="LJY31" s="83"/>
      <c r="LJZ31" s="83"/>
      <c r="LKA31" s="83"/>
      <c r="LKB31" s="83"/>
      <c r="LKC31" s="83"/>
      <c r="LKD31" s="83"/>
      <c r="LKE31" s="83"/>
      <c r="LKF31" s="83"/>
      <c r="LKG31" s="83"/>
      <c r="LKH31" s="83"/>
      <c r="LKI31" s="83"/>
      <c r="LKJ31" s="83"/>
      <c r="LKK31" s="83"/>
      <c r="LKL31" s="83"/>
      <c r="LKM31" s="83"/>
      <c r="LKN31" s="83"/>
      <c r="LKO31" s="83"/>
      <c r="LKP31" s="83"/>
      <c r="LKQ31" s="83"/>
      <c r="LKR31" s="83"/>
      <c r="LKS31" s="83"/>
      <c r="LKT31" s="83"/>
      <c r="LKU31" s="83"/>
      <c r="LKV31" s="83"/>
      <c r="LKW31" s="83"/>
      <c r="LKX31" s="83"/>
      <c r="LKY31" s="83"/>
      <c r="LKZ31" s="83"/>
      <c r="LLA31" s="83"/>
      <c r="LLB31" s="83"/>
      <c r="LLC31" s="83"/>
      <c r="LLD31" s="83"/>
      <c r="LLE31" s="83"/>
      <c r="LLF31" s="83"/>
      <c r="LLG31" s="83"/>
      <c r="LLH31" s="83"/>
      <c r="LLI31" s="83"/>
      <c r="LLJ31" s="83"/>
      <c r="LLK31" s="83"/>
      <c r="LLL31" s="83"/>
      <c r="LLM31" s="83"/>
      <c r="LLN31" s="83"/>
      <c r="LLO31" s="83"/>
      <c r="LLP31" s="83"/>
      <c r="LLQ31" s="83"/>
      <c r="LLR31" s="83"/>
      <c r="LLS31" s="83"/>
      <c r="LLT31" s="83"/>
      <c r="LLU31" s="83"/>
      <c r="LLV31" s="83"/>
      <c r="LLW31" s="83"/>
      <c r="LLX31" s="83"/>
      <c r="LLY31" s="83"/>
      <c r="LLZ31" s="83"/>
      <c r="LMA31" s="83"/>
      <c r="LMB31" s="83"/>
      <c r="LMC31" s="83"/>
      <c r="LMD31" s="83"/>
      <c r="LME31" s="83"/>
      <c r="LMF31" s="83"/>
      <c r="LMG31" s="83"/>
      <c r="LMH31" s="83"/>
      <c r="LMI31" s="83"/>
      <c r="LMJ31" s="83"/>
      <c r="LMK31" s="83"/>
      <c r="LML31" s="83"/>
      <c r="LMM31" s="83"/>
      <c r="LMN31" s="83"/>
      <c r="LMO31" s="83"/>
      <c r="LMP31" s="83"/>
      <c r="LMQ31" s="83"/>
      <c r="LMR31" s="83"/>
      <c r="LMS31" s="83"/>
      <c r="LMT31" s="83"/>
      <c r="LMU31" s="83"/>
      <c r="LMV31" s="83"/>
      <c r="LMW31" s="83"/>
      <c r="LMX31" s="83"/>
      <c r="LMY31" s="83"/>
      <c r="LMZ31" s="83"/>
      <c r="LNA31" s="83"/>
      <c r="LNB31" s="83"/>
      <c r="LNC31" s="83"/>
      <c r="LND31" s="83"/>
      <c r="LNE31" s="83"/>
      <c r="LNF31" s="83"/>
      <c r="LNG31" s="83"/>
      <c r="LNH31" s="83"/>
      <c r="LNI31" s="83"/>
      <c r="LNJ31" s="83"/>
      <c r="LNK31" s="83"/>
      <c r="LNL31" s="83"/>
      <c r="LNM31" s="83"/>
      <c r="LNN31" s="83"/>
      <c r="LNO31" s="83"/>
      <c r="LNP31" s="83"/>
      <c r="LNQ31" s="83"/>
      <c r="LNR31" s="83"/>
      <c r="LNS31" s="83"/>
      <c r="LNT31" s="83"/>
      <c r="LNU31" s="83"/>
      <c r="LNV31" s="83"/>
      <c r="LNW31" s="83"/>
      <c r="LNX31" s="83"/>
      <c r="LNY31" s="83"/>
      <c r="LNZ31" s="83"/>
      <c r="LOA31" s="83"/>
      <c r="LOB31" s="83"/>
      <c r="LOC31" s="83"/>
      <c r="LOD31" s="83"/>
      <c r="LOE31" s="83"/>
      <c r="LOF31" s="83"/>
      <c r="LOG31" s="83"/>
      <c r="LOH31" s="83"/>
      <c r="LOI31" s="83"/>
      <c r="LOJ31" s="83"/>
      <c r="LOK31" s="83"/>
      <c r="LOL31" s="83"/>
      <c r="LOM31" s="83"/>
      <c r="LON31" s="83"/>
      <c r="LOO31" s="83"/>
      <c r="LOP31" s="83"/>
      <c r="LOQ31" s="83"/>
      <c r="LOR31" s="83"/>
      <c r="LOS31" s="83"/>
      <c r="LOT31" s="83"/>
      <c r="LOU31" s="83"/>
      <c r="LOV31" s="83"/>
      <c r="LOW31" s="83"/>
      <c r="LOX31" s="83"/>
      <c r="LOY31" s="83"/>
      <c r="LOZ31" s="83"/>
      <c r="LPA31" s="83"/>
      <c r="LPB31" s="83"/>
      <c r="LPC31" s="83"/>
      <c r="LPD31" s="83"/>
      <c r="LPE31" s="83"/>
      <c r="LPF31" s="83"/>
      <c r="LPG31" s="83"/>
      <c r="LPH31" s="83"/>
      <c r="LPI31" s="83"/>
      <c r="LPJ31" s="83"/>
      <c r="LPK31" s="83"/>
      <c r="LPL31" s="83"/>
      <c r="LPM31" s="83"/>
      <c r="LPN31" s="83"/>
      <c r="LPO31" s="83"/>
      <c r="LPP31" s="83"/>
      <c r="LPQ31" s="83"/>
      <c r="LPR31" s="83"/>
      <c r="LPS31" s="83"/>
      <c r="LPT31" s="83"/>
      <c r="LPU31" s="83"/>
      <c r="LPV31" s="83"/>
      <c r="LPW31" s="83"/>
      <c r="LPX31" s="83"/>
      <c r="LPY31" s="83"/>
      <c r="LPZ31" s="83"/>
      <c r="LQA31" s="83"/>
      <c r="LQB31" s="83"/>
      <c r="LQC31" s="83"/>
      <c r="LQD31" s="83"/>
      <c r="LQE31" s="83"/>
      <c r="LQF31" s="83"/>
      <c r="LQG31" s="83"/>
      <c r="LQH31" s="83"/>
      <c r="LQI31" s="83"/>
      <c r="LQJ31" s="83"/>
      <c r="LQK31" s="83"/>
      <c r="LQL31" s="83"/>
      <c r="LQM31" s="83"/>
      <c r="LQN31" s="83"/>
      <c r="LQO31" s="83"/>
      <c r="LQP31" s="83"/>
      <c r="LQQ31" s="83"/>
      <c r="LQR31" s="83"/>
      <c r="LQS31" s="83"/>
      <c r="LQT31" s="83"/>
      <c r="LQU31" s="83"/>
      <c r="LQV31" s="83"/>
      <c r="LQW31" s="83"/>
      <c r="LQX31" s="83"/>
      <c r="LQY31" s="83"/>
      <c r="LQZ31" s="83"/>
      <c r="LRA31" s="83"/>
      <c r="LRB31" s="83"/>
      <c r="LRC31" s="83"/>
      <c r="LRD31" s="83"/>
      <c r="LRE31" s="83"/>
      <c r="LRF31" s="83"/>
      <c r="LRG31" s="83"/>
      <c r="LRH31" s="83"/>
      <c r="LRI31" s="83"/>
      <c r="LRJ31" s="83"/>
      <c r="LRK31" s="83"/>
      <c r="LRL31" s="83"/>
      <c r="LRM31" s="83"/>
      <c r="LRN31" s="83"/>
      <c r="LRO31" s="83"/>
      <c r="LRP31" s="83"/>
      <c r="LRQ31" s="83"/>
      <c r="LRR31" s="83"/>
      <c r="LRS31" s="83"/>
      <c r="LRT31" s="83"/>
      <c r="LRU31" s="83"/>
      <c r="LRV31" s="83"/>
      <c r="LRW31" s="83"/>
      <c r="LRX31" s="83"/>
      <c r="LRY31" s="83"/>
      <c r="LRZ31" s="83"/>
      <c r="LSA31" s="83"/>
      <c r="LSB31" s="83"/>
      <c r="LSC31" s="83"/>
      <c r="LSD31" s="83"/>
      <c r="LSE31" s="83"/>
      <c r="LSF31" s="83"/>
      <c r="LSG31" s="83"/>
      <c r="LSH31" s="83"/>
      <c r="LSI31" s="83"/>
      <c r="LSJ31" s="83"/>
      <c r="LSK31" s="83"/>
      <c r="LSL31" s="83"/>
      <c r="LSM31" s="83"/>
      <c r="LSN31" s="83"/>
      <c r="LSO31" s="83"/>
      <c r="LSP31" s="83"/>
      <c r="LSQ31" s="83"/>
      <c r="LSR31" s="83"/>
      <c r="LSS31" s="83"/>
      <c r="LST31" s="83"/>
      <c r="LSU31" s="83"/>
      <c r="LSV31" s="83"/>
      <c r="LSW31" s="83"/>
      <c r="LSX31" s="83"/>
      <c r="LSY31" s="83"/>
      <c r="LSZ31" s="83"/>
      <c r="LTA31" s="83"/>
      <c r="LTB31" s="83"/>
      <c r="LTC31" s="83"/>
      <c r="LTD31" s="83"/>
      <c r="LTE31" s="83"/>
      <c r="LTF31" s="83"/>
      <c r="LTG31" s="83"/>
      <c r="LTH31" s="83"/>
      <c r="LTI31" s="83"/>
      <c r="LTJ31" s="83"/>
      <c r="LTK31" s="83"/>
      <c r="LTL31" s="83"/>
      <c r="LTM31" s="83"/>
      <c r="LTN31" s="83"/>
      <c r="LTO31" s="83"/>
      <c r="LTP31" s="83"/>
      <c r="LTQ31" s="83"/>
      <c r="LTR31" s="83"/>
      <c r="LTS31" s="83"/>
      <c r="LTT31" s="83"/>
      <c r="LTU31" s="83"/>
      <c r="LTV31" s="83"/>
      <c r="LTW31" s="83"/>
      <c r="LTX31" s="83"/>
      <c r="LTY31" s="83"/>
      <c r="LTZ31" s="83"/>
      <c r="LUA31" s="83"/>
      <c r="LUB31" s="83"/>
      <c r="LUC31" s="83"/>
      <c r="LUD31" s="83"/>
      <c r="LUE31" s="83"/>
      <c r="LUF31" s="83"/>
      <c r="LUG31" s="83"/>
      <c r="LUH31" s="83"/>
      <c r="LUI31" s="83"/>
      <c r="LUJ31" s="83"/>
      <c r="LUK31" s="83"/>
      <c r="LUL31" s="83"/>
      <c r="LUM31" s="83"/>
      <c r="LUN31" s="83"/>
      <c r="LUO31" s="83"/>
      <c r="LUP31" s="83"/>
      <c r="LUQ31" s="83"/>
      <c r="LUR31" s="83"/>
      <c r="LUS31" s="83"/>
      <c r="LUT31" s="83"/>
      <c r="LUU31" s="83"/>
      <c r="LUV31" s="83"/>
      <c r="LUW31" s="83"/>
      <c r="LUX31" s="83"/>
      <c r="LUY31" s="83"/>
      <c r="LUZ31" s="83"/>
      <c r="LVA31" s="83"/>
      <c r="LVB31" s="83"/>
      <c r="LVC31" s="83"/>
      <c r="LVD31" s="83"/>
      <c r="LVE31" s="83"/>
      <c r="LVF31" s="83"/>
      <c r="LVG31" s="83"/>
      <c r="LVH31" s="83"/>
      <c r="LVI31" s="83"/>
      <c r="LVJ31" s="83"/>
      <c r="LVK31" s="83"/>
      <c r="LVL31" s="83"/>
      <c r="LVM31" s="83"/>
      <c r="LVN31" s="83"/>
      <c r="LVO31" s="83"/>
      <c r="LVP31" s="83"/>
      <c r="LVQ31" s="83"/>
      <c r="LVR31" s="83"/>
      <c r="LVS31" s="83"/>
      <c r="LVT31" s="83"/>
      <c r="LVU31" s="83"/>
      <c r="LVV31" s="83"/>
      <c r="LVW31" s="83"/>
      <c r="LVX31" s="83"/>
      <c r="LVY31" s="83"/>
      <c r="LVZ31" s="83"/>
      <c r="LWA31" s="83"/>
      <c r="LWB31" s="83"/>
      <c r="LWC31" s="83"/>
      <c r="LWD31" s="83"/>
      <c r="LWE31" s="83"/>
      <c r="LWF31" s="83"/>
      <c r="LWG31" s="83"/>
      <c r="LWH31" s="83"/>
      <c r="LWI31" s="83"/>
      <c r="LWJ31" s="83"/>
      <c r="LWK31" s="83"/>
      <c r="LWL31" s="83"/>
      <c r="LWM31" s="83"/>
      <c r="LWN31" s="83"/>
      <c r="LWO31" s="83"/>
      <c r="LWP31" s="83"/>
      <c r="LWQ31" s="83"/>
      <c r="LWR31" s="83"/>
      <c r="LWS31" s="83"/>
      <c r="LWT31" s="83"/>
      <c r="LWU31" s="83"/>
      <c r="LWV31" s="83"/>
      <c r="LWW31" s="83"/>
      <c r="LWX31" s="83"/>
      <c r="LWY31" s="83"/>
      <c r="LWZ31" s="83"/>
      <c r="LXA31" s="83"/>
      <c r="LXB31" s="83"/>
      <c r="LXC31" s="83"/>
      <c r="LXD31" s="83"/>
      <c r="LXE31" s="83"/>
      <c r="LXF31" s="83"/>
      <c r="LXG31" s="83"/>
      <c r="LXH31" s="83"/>
      <c r="LXI31" s="83"/>
      <c r="LXJ31" s="83"/>
      <c r="LXK31" s="83"/>
      <c r="LXL31" s="83"/>
      <c r="LXM31" s="83"/>
      <c r="LXN31" s="83"/>
      <c r="LXO31" s="83"/>
      <c r="LXP31" s="83"/>
      <c r="LXQ31" s="83"/>
      <c r="LXR31" s="83"/>
      <c r="LXS31" s="83"/>
      <c r="LXT31" s="83"/>
      <c r="LXU31" s="83"/>
      <c r="LXV31" s="83"/>
      <c r="LXW31" s="83"/>
      <c r="LXX31" s="83"/>
      <c r="LXY31" s="83"/>
      <c r="LXZ31" s="83"/>
      <c r="LYA31" s="83"/>
      <c r="LYB31" s="83"/>
      <c r="LYC31" s="83"/>
      <c r="LYD31" s="83"/>
      <c r="LYE31" s="83"/>
      <c r="LYF31" s="83"/>
      <c r="LYG31" s="83"/>
      <c r="LYH31" s="83"/>
      <c r="LYI31" s="83"/>
      <c r="LYJ31" s="83"/>
      <c r="LYK31" s="83"/>
      <c r="LYL31" s="83"/>
      <c r="LYM31" s="83"/>
      <c r="LYN31" s="83"/>
      <c r="LYO31" s="83"/>
      <c r="LYP31" s="83"/>
      <c r="LYQ31" s="83"/>
      <c r="LYR31" s="83"/>
      <c r="LYS31" s="83"/>
      <c r="LYT31" s="83"/>
      <c r="LYU31" s="83"/>
      <c r="LYV31" s="83"/>
      <c r="LYW31" s="83"/>
      <c r="LYX31" s="83"/>
      <c r="LYY31" s="83"/>
      <c r="LYZ31" s="83"/>
      <c r="LZA31" s="83"/>
      <c r="LZB31" s="83"/>
      <c r="LZC31" s="83"/>
      <c r="LZD31" s="83"/>
      <c r="LZE31" s="83"/>
      <c r="LZF31" s="83"/>
      <c r="LZG31" s="83"/>
      <c r="LZH31" s="83"/>
      <c r="LZI31" s="83"/>
      <c r="LZJ31" s="83"/>
      <c r="LZK31" s="83"/>
      <c r="LZL31" s="83"/>
      <c r="LZM31" s="83"/>
      <c r="LZN31" s="83"/>
      <c r="LZO31" s="83"/>
      <c r="LZP31" s="83"/>
      <c r="LZQ31" s="83"/>
      <c r="LZR31" s="83"/>
      <c r="LZS31" s="83"/>
      <c r="LZT31" s="83"/>
      <c r="LZU31" s="83"/>
      <c r="LZV31" s="83"/>
      <c r="LZW31" s="83"/>
      <c r="LZX31" s="83"/>
      <c r="LZY31" s="83"/>
      <c r="LZZ31" s="83"/>
      <c r="MAA31" s="83"/>
      <c r="MAB31" s="83"/>
      <c r="MAC31" s="83"/>
      <c r="MAD31" s="83"/>
      <c r="MAE31" s="83"/>
      <c r="MAF31" s="83"/>
      <c r="MAG31" s="83"/>
      <c r="MAH31" s="83"/>
      <c r="MAI31" s="83"/>
      <c r="MAJ31" s="83"/>
      <c r="MAK31" s="83"/>
      <c r="MAL31" s="83"/>
      <c r="MAM31" s="83"/>
      <c r="MAN31" s="83"/>
      <c r="MAO31" s="83"/>
      <c r="MAP31" s="83"/>
      <c r="MAQ31" s="83"/>
      <c r="MAR31" s="83"/>
      <c r="MAS31" s="83"/>
      <c r="MAT31" s="83"/>
      <c r="MAU31" s="83"/>
      <c r="MAV31" s="83"/>
      <c r="MAW31" s="83"/>
      <c r="MAX31" s="83"/>
      <c r="MAY31" s="83"/>
      <c r="MAZ31" s="83"/>
      <c r="MBA31" s="83"/>
      <c r="MBB31" s="83"/>
      <c r="MBC31" s="83"/>
      <c r="MBD31" s="83"/>
      <c r="MBE31" s="83"/>
      <c r="MBF31" s="83"/>
      <c r="MBG31" s="83"/>
      <c r="MBH31" s="83"/>
      <c r="MBI31" s="83"/>
      <c r="MBJ31" s="83"/>
      <c r="MBK31" s="83"/>
      <c r="MBL31" s="83"/>
      <c r="MBM31" s="83"/>
      <c r="MBN31" s="83"/>
      <c r="MBO31" s="83"/>
      <c r="MBP31" s="83"/>
      <c r="MBQ31" s="83"/>
      <c r="MBR31" s="83"/>
      <c r="MBS31" s="83"/>
      <c r="MBT31" s="83"/>
      <c r="MBU31" s="83"/>
      <c r="MBV31" s="83"/>
      <c r="MBW31" s="83"/>
      <c r="MBX31" s="83"/>
      <c r="MBY31" s="83"/>
      <c r="MBZ31" s="83"/>
      <c r="MCA31" s="83"/>
      <c r="MCB31" s="83"/>
      <c r="MCC31" s="83"/>
      <c r="MCD31" s="83"/>
      <c r="MCE31" s="83"/>
      <c r="MCF31" s="83"/>
      <c r="MCG31" s="83"/>
      <c r="MCH31" s="83"/>
      <c r="MCI31" s="83"/>
      <c r="MCJ31" s="83"/>
      <c r="MCK31" s="83"/>
      <c r="MCL31" s="83"/>
      <c r="MCM31" s="83"/>
      <c r="MCN31" s="83"/>
      <c r="MCO31" s="83"/>
      <c r="MCP31" s="83"/>
      <c r="MCQ31" s="83"/>
      <c r="MCR31" s="83"/>
      <c r="MCS31" s="83"/>
      <c r="MCT31" s="83"/>
      <c r="MCU31" s="83"/>
      <c r="MCV31" s="83"/>
      <c r="MCW31" s="83"/>
      <c r="MCX31" s="83"/>
      <c r="MCY31" s="83"/>
      <c r="MCZ31" s="83"/>
      <c r="MDA31" s="83"/>
      <c r="MDB31" s="83"/>
      <c r="MDC31" s="83"/>
      <c r="MDD31" s="83"/>
      <c r="MDE31" s="83"/>
      <c r="MDF31" s="83"/>
      <c r="MDG31" s="83"/>
      <c r="MDH31" s="83"/>
      <c r="MDI31" s="83"/>
      <c r="MDJ31" s="83"/>
      <c r="MDK31" s="83"/>
      <c r="MDL31" s="83"/>
      <c r="MDM31" s="83"/>
      <c r="MDN31" s="83"/>
      <c r="MDO31" s="83"/>
      <c r="MDP31" s="83"/>
      <c r="MDQ31" s="83"/>
      <c r="MDR31" s="83"/>
      <c r="MDS31" s="83"/>
      <c r="MDT31" s="83"/>
      <c r="MDU31" s="83"/>
      <c r="MDV31" s="83"/>
      <c r="MDW31" s="83"/>
      <c r="MDX31" s="83"/>
      <c r="MDY31" s="83"/>
      <c r="MDZ31" s="83"/>
      <c r="MEA31" s="83"/>
      <c r="MEB31" s="83"/>
      <c r="MEC31" s="83"/>
      <c r="MED31" s="83"/>
      <c r="MEE31" s="83"/>
      <c r="MEF31" s="83"/>
      <c r="MEG31" s="83"/>
      <c r="MEH31" s="83"/>
      <c r="MEI31" s="83"/>
      <c r="MEJ31" s="83"/>
      <c r="MEK31" s="83"/>
      <c r="MEL31" s="83"/>
      <c r="MEM31" s="83"/>
      <c r="MEN31" s="83"/>
      <c r="MEO31" s="83"/>
      <c r="MEP31" s="83"/>
      <c r="MEQ31" s="83"/>
      <c r="MER31" s="83"/>
      <c r="MES31" s="83"/>
      <c r="MET31" s="83"/>
      <c r="MEU31" s="83"/>
      <c r="MEV31" s="83"/>
      <c r="MEW31" s="83"/>
      <c r="MEX31" s="83"/>
      <c r="MEY31" s="83"/>
      <c r="MEZ31" s="83"/>
      <c r="MFA31" s="83"/>
      <c r="MFB31" s="83"/>
      <c r="MFC31" s="83"/>
      <c r="MFD31" s="83"/>
      <c r="MFE31" s="83"/>
      <c r="MFF31" s="83"/>
      <c r="MFG31" s="83"/>
      <c r="MFH31" s="83"/>
      <c r="MFI31" s="83"/>
      <c r="MFJ31" s="83"/>
      <c r="MFK31" s="83"/>
      <c r="MFL31" s="83"/>
      <c r="MFM31" s="83"/>
      <c r="MFN31" s="83"/>
      <c r="MFO31" s="83"/>
      <c r="MFP31" s="83"/>
      <c r="MFQ31" s="83"/>
      <c r="MFR31" s="83"/>
      <c r="MFS31" s="83"/>
      <c r="MFT31" s="83"/>
      <c r="MFU31" s="83"/>
      <c r="MFV31" s="83"/>
      <c r="MFW31" s="83"/>
      <c r="MFX31" s="83"/>
      <c r="MFY31" s="83"/>
      <c r="MFZ31" s="83"/>
      <c r="MGA31" s="83"/>
      <c r="MGB31" s="83"/>
      <c r="MGC31" s="83"/>
      <c r="MGD31" s="83"/>
      <c r="MGE31" s="83"/>
      <c r="MGF31" s="83"/>
      <c r="MGG31" s="83"/>
      <c r="MGH31" s="83"/>
      <c r="MGI31" s="83"/>
      <c r="MGJ31" s="83"/>
      <c r="MGK31" s="83"/>
      <c r="MGL31" s="83"/>
      <c r="MGM31" s="83"/>
      <c r="MGN31" s="83"/>
      <c r="MGO31" s="83"/>
      <c r="MGP31" s="83"/>
      <c r="MGQ31" s="83"/>
      <c r="MGR31" s="83"/>
      <c r="MGS31" s="83"/>
      <c r="MGT31" s="83"/>
      <c r="MGU31" s="83"/>
      <c r="MGV31" s="83"/>
      <c r="MGW31" s="83"/>
      <c r="MGX31" s="83"/>
      <c r="MGY31" s="83"/>
      <c r="MGZ31" s="83"/>
      <c r="MHA31" s="83"/>
      <c r="MHB31" s="83"/>
      <c r="MHC31" s="83"/>
      <c r="MHD31" s="83"/>
      <c r="MHE31" s="83"/>
      <c r="MHF31" s="83"/>
      <c r="MHG31" s="83"/>
      <c r="MHH31" s="83"/>
      <c r="MHI31" s="83"/>
      <c r="MHJ31" s="83"/>
      <c r="MHK31" s="83"/>
      <c r="MHL31" s="83"/>
      <c r="MHM31" s="83"/>
      <c r="MHN31" s="83"/>
      <c r="MHO31" s="83"/>
      <c r="MHP31" s="83"/>
      <c r="MHQ31" s="83"/>
      <c r="MHR31" s="83"/>
      <c r="MHS31" s="83"/>
      <c r="MHT31" s="83"/>
      <c r="MHU31" s="83"/>
      <c r="MHV31" s="83"/>
      <c r="MHW31" s="83"/>
      <c r="MHX31" s="83"/>
      <c r="MHY31" s="83"/>
      <c r="MHZ31" s="83"/>
      <c r="MIA31" s="83"/>
      <c r="MIB31" s="83"/>
      <c r="MIC31" s="83"/>
      <c r="MID31" s="83"/>
      <c r="MIE31" s="83"/>
      <c r="MIF31" s="83"/>
      <c r="MIG31" s="83"/>
      <c r="MIH31" s="83"/>
      <c r="MII31" s="83"/>
      <c r="MIJ31" s="83"/>
      <c r="MIK31" s="83"/>
      <c r="MIL31" s="83"/>
      <c r="MIM31" s="83"/>
      <c r="MIN31" s="83"/>
      <c r="MIO31" s="83"/>
      <c r="MIP31" s="83"/>
      <c r="MIQ31" s="83"/>
      <c r="MIR31" s="83"/>
      <c r="MIS31" s="83"/>
      <c r="MIT31" s="83"/>
      <c r="MIU31" s="83"/>
      <c r="MIV31" s="83"/>
      <c r="MIW31" s="83"/>
      <c r="MIX31" s="83"/>
      <c r="MIY31" s="83"/>
      <c r="MIZ31" s="83"/>
      <c r="MJA31" s="83"/>
      <c r="MJB31" s="83"/>
      <c r="MJC31" s="83"/>
      <c r="MJD31" s="83"/>
      <c r="MJE31" s="83"/>
      <c r="MJF31" s="83"/>
      <c r="MJG31" s="83"/>
      <c r="MJH31" s="83"/>
      <c r="MJI31" s="83"/>
      <c r="MJJ31" s="83"/>
      <c r="MJK31" s="83"/>
      <c r="MJL31" s="83"/>
      <c r="MJM31" s="83"/>
      <c r="MJN31" s="83"/>
      <c r="MJO31" s="83"/>
      <c r="MJP31" s="83"/>
      <c r="MJQ31" s="83"/>
      <c r="MJR31" s="83"/>
      <c r="MJS31" s="83"/>
      <c r="MJT31" s="83"/>
      <c r="MJU31" s="83"/>
      <c r="MJV31" s="83"/>
      <c r="MJW31" s="83"/>
      <c r="MJX31" s="83"/>
      <c r="MJY31" s="83"/>
      <c r="MJZ31" s="83"/>
      <c r="MKA31" s="83"/>
      <c r="MKB31" s="83"/>
      <c r="MKC31" s="83"/>
      <c r="MKD31" s="83"/>
      <c r="MKE31" s="83"/>
      <c r="MKF31" s="83"/>
      <c r="MKG31" s="83"/>
      <c r="MKH31" s="83"/>
      <c r="MKI31" s="83"/>
      <c r="MKJ31" s="83"/>
      <c r="MKK31" s="83"/>
      <c r="MKL31" s="83"/>
      <c r="MKM31" s="83"/>
      <c r="MKN31" s="83"/>
      <c r="MKO31" s="83"/>
      <c r="MKP31" s="83"/>
      <c r="MKQ31" s="83"/>
      <c r="MKR31" s="83"/>
      <c r="MKS31" s="83"/>
      <c r="MKT31" s="83"/>
      <c r="MKU31" s="83"/>
      <c r="MKV31" s="83"/>
      <c r="MKW31" s="83"/>
      <c r="MKX31" s="83"/>
      <c r="MKY31" s="83"/>
      <c r="MKZ31" s="83"/>
      <c r="MLA31" s="83"/>
      <c r="MLB31" s="83"/>
      <c r="MLC31" s="83"/>
      <c r="MLD31" s="83"/>
      <c r="MLE31" s="83"/>
      <c r="MLF31" s="83"/>
      <c r="MLG31" s="83"/>
      <c r="MLH31" s="83"/>
      <c r="MLI31" s="83"/>
      <c r="MLJ31" s="83"/>
      <c r="MLK31" s="83"/>
      <c r="MLL31" s="83"/>
      <c r="MLM31" s="83"/>
      <c r="MLN31" s="83"/>
      <c r="MLO31" s="83"/>
      <c r="MLP31" s="83"/>
      <c r="MLQ31" s="83"/>
      <c r="MLR31" s="83"/>
      <c r="MLS31" s="83"/>
      <c r="MLT31" s="83"/>
      <c r="MLU31" s="83"/>
      <c r="MLV31" s="83"/>
      <c r="MLW31" s="83"/>
      <c r="MLX31" s="83"/>
      <c r="MLY31" s="83"/>
      <c r="MLZ31" s="83"/>
      <c r="MMA31" s="83"/>
      <c r="MMB31" s="83"/>
      <c r="MMC31" s="83"/>
      <c r="MMD31" s="83"/>
      <c r="MME31" s="83"/>
      <c r="MMF31" s="83"/>
      <c r="MMG31" s="83"/>
      <c r="MMH31" s="83"/>
      <c r="MMI31" s="83"/>
      <c r="MMJ31" s="83"/>
      <c r="MMK31" s="83"/>
      <c r="MML31" s="83"/>
      <c r="MMM31" s="83"/>
      <c r="MMN31" s="83"/>
      <c r="MMO31" s="83"/>
      <c r="MMP31" s="83"/>
      <c r="MMQ31" s="83"/>
      <c r="MMR31" s="83"/>
      <c r="MMS31" s="83"/>
      <c r="MMT31" s="83"/>
      <c r="MMU31" s="83"/>
      <c r="MMV31" s="83"/>
      <c r="MMW31" s="83"/>
      <c r="MMX31" s="83"/>
      <c r="MMY31" s="83"/>
      <c r="MMZ31" s="83"/>
      <c r="MNA31" s="83"/>
      <c r="MNB31" s="83"/>
      <c r="MNC31" s="83"/>
      <c r="MND31" s="83"/>
      <c r="MNE31" s="83"/>
      <c r="MNF31" s="83"/>
      <c r="MNG31" s="83"/>
      <c r="MNH31" s="83"/>
      <c r="MNI31" s="83"/>
      <c r="MNJ31" s="83"/>
      <c r="MNK31" s="83"/>
      <c r="MNL31" s="83"/>
      <c r="MNM31" s="83"/>
      <c r="MNN31" s="83"/>
      <c r="MNO31" s="83"/>
      <c r="MNP31" s="83"/>
      <c r="MNQ31" s="83"/>
      <c r="MNR31" s="83"/>
      <c r="MNS31" s="83"/>
      <c r="MNT31" s="83"/>
      <c r="MNU31" s="83"/>
      <c r="MNV31" s="83"/>
      <c r="MNW31" s="83"/>
      <c r="MNX31" s="83"/>
      <c r="MNY31" s="83"/>
      <c r="MNZ31" s="83"/>
      <c r="MOA31" s="83"/>
      <c r="MOB31" s="83"/>
      <c r="MOC31" s="83"/>
      <c r="MOD31" s="83"/>
      <c r="MOE31" s="83"/>
      <c r="MOF31" s="83"/>
      <c r="MOG31" s="83"/>
      <c r="MOH31" s="83"/>
      <c r="MOI31" s="83"/>
      <c r="MOJ31" s="83"/>
      <c r="MOK31" s="83"/>
      <c r="MOL31" s="83"/>
      <c r="MOM31" s="83"/>
      <c r="MON31" s="83"/>
      <c r="MOO31" s="83"/>
      <c r="MOP31" s="83"/>
      <c r="MOQ31" s="83"/>
      <c r="MOR31" s="83"/>
      <c r="MOS31" s="83"/>
      <c r="MOT31" s="83"/>
      <c r="MOU31" s="83"/>
      <c r="MOV31" s="83"/>
      <c r="MOW31" s="83"/>
      <c r="MOX31" s="83"/>
      <c r="MOY31" s="83"/>
      <c r="MOZ31" s="83"/>
      <c r="MPA31" s="83"/>
      <c r="MPB31" s="83"/>
      <c r="MPC31" s="83"/>
      <c r="MPD31" s="83"/>
      <c r="MPE31" s="83"/>
      <c r="MPF31" s="83"/>
      <c r="MPG31" s="83"/>
      <c r="MPH31" s="83"/>
      <c r="MPI31" s="83"/>
      <c r="MPJ31" s="83"/>
      <c r="MPK31" s="83"/>
      <c r="MPL31" s="83"/>
      <c r="MPM31" s="83"/>
      <c r="MPN31" s="83"/>
      <c r="MPO31" s="83"/>
      <c r="MPP31" s="83"/>
      <c r="MPQ31" s="83"/>
      <c r="MPR31" s="83"/>
      <c r="MPS31" s="83"/>
      <c r="MPT31" s="83"/>
      <c r="MPU31" s="83"/>
      <c r="MPV31" s="83"/>
      <c r="MPW31" s="83"/>
      <c r="MPX31" s="83"/>
      <c r="MPY31" s="83"/>
      <c r="MPZ31" s="83"/>
      <c r="MQA31" s="83"/>
      <c r="MQB31" s="83"/>
      <c r="MQC31" s="83"/>
      <c r="MQD31" s="83"/>
      <c r="MQE31" s="83"/>
      <c r="MQF31" s="83"/>
      <c r="MQG31" s="83"/>
      <c r="MQH31" s="83"/>
      <c r="MQI31" s="83"/>
      <c r="MQJ31" s="83"/>
      <c r="MQK31" s="83"/>
      <c r="MQL31" s="83"/>
      <c r="MQM31" s="83"/>
      <c r="MQN31" s="83"/>
      <c r="MQO31" s="83"/>
      <c r="MQP31" s="83"/>
      <c r="MQQ31" s="83"/>
      <c r="MQR31" s="83"/>
      <c r="MQS31" s="83"/>
      <c r="MQT31" s="83"/>
      <c r="MQU31" s="83"/>
      <c r="MQV31" s="83"/>
      <c r="MQW31" s="83"/>
      <c r="MQX31" s="83"/>
      <c r="MQY31" s="83"/>
      <c r="MQZ31" s="83"/>
      <c r="MRA31" s="83"/>
      <c r="MRB31" s="83"/>
      <c r="MRC31" s="83"/>
      <c r="MRD31" s="83"/>
      <c r="MRE31" s="83"/>
      <c r="MRF31" s="83"/>
      <c r="MRG31" s="83"/>
      <c r="MRH31" s="83"/>
      <c r="MRI31" s="83"/>
      <c r="MRJ31" s="83"/>
      <c r="MRK31" s="83"/>
      <c r="MRL31" s="83"/>
      <c r="MRM31" s="83"/>
      <c r="MRN31" s="83"/>
      <c r="MRO31" s="83"/>
      <c r="MRP31" s="83"/>
      <c r="MRQ31" s="83"/>
      <c r="MRR31" s="83"/>
      <c r="MRS31" s="83"/>
      <c r="MRT31" s="83"/>
      <c r="MRU31" s="83"/>
      <c r="MRV31" s="83"/>
      <c r="MRW31" s="83"/>
      <c r="MRX31" s="83"/>
      <c r="MRY31" s="83"/>
      <c r="MRZ31" s="83"/>
      <c r="MSA31" s="83"/>
      <c r="MSB31" s="83"/>
      <c r="MSC31" s="83"/>
      <c r="MSD31" s="83"/>
      <c r="MSE31" s="83"/>
      <c r="MSF31" s="83"/>
      <c r="MSG31" s="83"/>
      <c r="MSH31" s="83"/>
      <c r="MSI31" s="83"/>
      <c r="MSJ31" s="83"/>
      <c r="MSK31" s="83"/>
      <c r="MSL31" s="83"/>
      <c r="MSM31" s="83"/>
      <c r="MSN31" s="83"/>
      <c r="MSO31" s="83"/>
      <c r="MSP31" s="83"/>
      <c r="MSQ31" s="83"/>
      <c r="MSR31" s="83"/>
      <c r="MSS31" s="83"/>
      <c r="MST31" s="83"/>
      <c r="MSU31" s="83"/>
      <c r="MSV31" s="83"/>
      <c r="MSW31" s="83"/>
      <c r="MSX31" s="83"/>
      <c r="MSY31" s="83"/>
      <c r="MSZ31" s="83"/>
      <c r="MTA31" s="83"/>
      <c r="MTB31" s="83"/>
      <c r="MTC31" s="83"/>
      <c r="MTD31" s="83"/>
      <c r="MTE31" s="83"/>
      <c r="MTF31" s="83"/>
      <c r="MTG31" s="83"/>
      <c r="MTH31" s="83"/>
      <c r="MTI31" s="83"/>
      <c r="MTJ31" s="83"/>
      <c r="MTK31" s="83"/>
      <c r="MTL31" s="83"/>
      <c r="MTM31" s="83"/>
      <c r="MTN31" s="83"/>
      <c r="MTO31" s="83"/>
      <c r="MTP31" s="83"/>
      <c r="MTQ31" s="83"/>
      <c r="MTR31" s="83"/>
      <c r="MTS31" s="83"/>
      <c r="MTT31" s="83"/>
      <c r="MTU31" s="83"/>
      <c r="MTV31" s="83"/>
      <c r="MTW31" s="83"/>
      <c r="MTX31" s="83"/>
      <c r="MTY31" s="83"/>
      <c r="MTZ31" s="83"/>
      <c r="MUA31" s="83"/>
      <c r="MUB31" s="83"/>
      <c r="MUC31" s="83"/>
      <c r="MUD31" s="83"/>
      <c r="MUE31" s="83"/>
      <c r="MUF31" s="83"/>
      <c r="MUG31" s="83"/>
      <c r="MUH31" s="83"/>
      <c r="MUI31" s="83"/>
      <c r="MUJ31" s="83"/>
      <c r="MUK31" s="83"/>
      <c r="MUL31" s="83"/>
      <c r="MUM31" s="83"/>
      <c r="MUN31" s="83"/>
      <c r="MUO31" s="83"/>
      <c r="MUP31" s="83"/>
      <c r="MUQ31" s="83"/>
      <c r="MUR31" s="83"/>
      <c r="MUS31" s="83"/>
      <c r="MUT31" s="83"/>
      <c r="MUU31" s="83"/>
      <c r="MUV31" s="83"/>
      <c r="MUW31" s="83"/>
      <c r="MUX31" s="83"/>
      <c r="MUY31" s="83"/>
      <c r="MUZ31" s="83"/>
      <c r="MVA31" s="83"/>
      <c r="MVB31" s="83"/>
      <c r="MVC31" s="83"/>
      <c r="MVD31" s="83"/>
      <c r="MVE31" s="83"/>
      <c r="MVF31" s="83"/>
      <c r="MVG31" s="83"/>
      <c r="MVH31" s="83"/>
      <c r="MVI31" s="83"/>
      <c r="MVJ31" s="83"/>
      <c r="MVK31" s="83"/>
      <c r="MVL31" s="83"/>
      <c r="MVM31" s="83"/>
      <c r="MVN31" s="83"/>
      <c r="MVO31" s="83"/>
      <c r="MVP31" s="83"/>
      <c r="MVQ31" s="83"/>
      <c r="MVR31" s="83"/>
      <c r="MVS31" s="83"/>
      <c r="MVT31" s="83"/>
      <c r="MVU31" s="83"/>
      <c r="MVV31" s="83"/>
      <c r="MVW31" s="83"/>
      <c r="MVX31" s="83"/>
      <c r="MVY31" s="83"/>
      <c r="MVZ31" s="83"/>
      <c r="MWA31" s="83"/>
      <c r="MWB31" s="83"/>
      <c r="MWC31" s="83"/>
      <c r="MWD31" s="83"/>
      <c r="MWE31" s="83"/>
      <c r="MWF31" s="83"/>
      <c r="MWG31" s="83"/>
      <c r="MWH31" s="83"/>
      <c r="MWI31" s="83"/>
      <c r="MWJ31" s="83"/>
      <c r="MWK31" s="83"/>
      <c r="MWL31" s="83"/>
      <c r="MWM31" s="83"/>
      <c r="MWN31" s="83"/>
      <c r="MWO31" s="83"/>
      <c r="MWP31" s="83"/>
      <c r="MWQ31" s="83"/>
      <c r="MWR31" s="83"/>
      <c r="MWS31" s="83"/>
      <c r="MWT31" s="83"/>
      <c r="MWU31" s="83"/>
      <c r="MWV31" s="83"/>
      <c r="MWW31" s="83"/>
      <c r="MWX31" s="83"/>
      <c r="MWY31" s="83"/>
      <c r="MWZ31" s="83"/>
      <c r="MXA31" s="83"/>
      <c r="MXB31" s="83"/>
      <c r="MXC31" s="83"/>
      <c r="MXD31" s="83"/>
      <c r="MXE31" s="83"/>
      <c r="MXF31" s="83"/>
      <c r="MXG31" s="83"/>
      <c r="MXH31" s="83"/>
      <c r="MXI31" s="83"/>
      <c r="MXJ31" s="83"/>
      <c r="MXK31" s="83"/>
      <c r="MXL31" s="83"/>
      <c r="MXM31" s="83"/>
      <c r="MXN31" s="83"/>
      <c r="MXO31" s="83"/>
      <c r="MXP31" s="83"/>
      <c r="MXQ31" s="83"/>
      <c r="MXR31" s="83"/>
      <c r="MXS31" s="83"/>
      <c r="MXT31" s="83"/>
      <c r="MXU31" s="83"/>
      <c r="MXV31" s="83"/>
      <c r="MXW31" s="83"/>
      <c r="MXX31" s="83"/>
      <c r="MXY31" s="83"/>
      <c r="MXZ31" s="83"/>
      <c r="MYA31" s="83"/>
      <c r="MYB31" s="83"/>
      <c r="MYC31" s="83"/>
      <c r="MYD31" s="83"/>
      <c r="MYE31" s="83"/>
      <c r="MYF31" s="83"/>
      <c r="MYG31" s="83"/>
      <c r="MYH31" s="83"/>
      <c r="MYI31" s="83"/>
      <c r="MYJ31" s="83"/>
      <c r="MYK31" s="83"/>
      <c r="MYL31" s="83"/>
      <c r="MYM31" s="83"/>
      <c r="MYN31" s="83"/>
      <c r="MYO31" s="83"/>
      <c r="MYP31" s="83"/>
      <c r="MYQ31" s="83"/>
      <c r="MYR31" s="83"/>
      <c r="MYS31" s="83"/>
      <c r="MYT31" s="83"/>
      <c r="MYU31" s="83"/>
      <c r="MYV31" s="83"/>
      <c r="MYW31" s="83"/>
      <c r="MYX31" s="83"/>
      <c r="MYY31" s="83"/>
      <c r="MYZ31" s="83"/>
      <c r="MZA31" s="83"/>
      <c r="MZB31" s="83"/>
      <c r="MZC31" s="83"/>
      <c r="MZD31" s="83"/>
      <c r="MZE31" s="83"/>
      <c r="MZF31" s="83"/>
      <c r="MZG31" s="83"/>
      <c r="MZH31" s="83"/>
      <c r="MZI31" s="83"/>
      <c r="MZJ31" s="83"/>
      <c r="MZK31" s="83"/>
      <c r="MZL31" s="83"/>
      <c r="MZM31" s="83"/>
      <c r="MZN31" s="83"/>
      <c r="MZO31" s="83"/>
      <c r="MZP31" s="83"/>
      <c r="MZQ31" s="83"/>
      <c r="MZR31" s="83"/>
      <c r="MZS31" s="83"/>
      <c r="MZT31" s="83"/>
      <c r="MZU31" s="83"/>
      <c r="MZV31" s="83"/>
      <c r="MZW31" s="83"/>
      <c r="MZX31" s="83"/>
      <c r="MZY31" s="83"/>
      <c r="MZZ31" s="83"/>
      <c r="NAA31" s="83"/>
      <c r="NAB31" s="83"/>
      <c r="NAC31" s="83"/>
      <c r="NAD31" s="83"/>
      <c r="NAE31" s="83"/>
      <c r="NAF31" s="83"/>
      <c r="NAG31" s="83"/>
      <c r="NAH31" s="83"/>
      <c r="NAI31" s="83"/>
      <c r="NAJ31" s="83"/>
      <c r="NAK31" s="83"/>
      <c r="NAL31" s="83"/>
      <c r="NAM31" s="83"/>
      <c r="NAN31" s="83"/>
      <c r="NAO31" s="83"/>
      <c r="NAP31" s="83"/>
      <c r="NAQ31" s="83"/>
      <c r="NAR31" s="83"/>
      <c r="NAS31" s="83"/>
      <c r="NAT31" s="83"/>
      <c r="NAU31" s="83"/>
      <c r="NAV31" s="83"/>
      <c r="NAW31" s="83"/>
      <c r="NAX31" s="83"/>
      <c r="NAY31" s="83"/>
      <c r="NAZ31" s="83"/>
      <c r="NBA31" s="83"/>
      <c r="NBB31" s="83"/>
      <c r="NBC31" s="83"/>
      <c r="NBD31" s="83"/>
      <c r="NBE31" s="83"/>
      <c r="NBF31" s="83"/>
      <c r="NBG31" s="83"/>
      <c r="NBH31" s="83"/>
      <c r="NBI31" s="83"/>
      <c r="NBJ31" s="83"/>
      <c r="NBK31" s="83"/>
      <c r="NBL31" s="83"/>
      <c r="NBM31" s="83"/>
      <c r="NBN31" s="83"/>
      <c r="NBO31" s="83"/>
      <c r="NBP31" s="83"/>
      <c r="NBQ31" s="83"/>
      <c r="NBR31" s="83"/>
      <c r="NBS31" s="83"/>
      <c r="NBT31" s="83"/>
      <c r="NBU31" s="83"/>
      <c r="NBV31" s="83"/>
      <c r="NBW31" s="83"/>
      <c r="NBX31" s="83"/>
      <c r="NBY31" s="83"/>
      <c r="NBZ31" s="83"/>
      <c r="NCA31" s="83"/>
      <c r="NCB31" s="83"/>
      <c r="NCC31" s="83"/>
      <c r="NCD31" s="83"/>
      <c r="NCE31" s="83"/>
      <c r="NCF31" s="83"/>
      <c r="NCG31" s="83"/>
      <c r="NCH31" s="83"/>
      <c r="NCI31" s="83"/>
      <c r="NCJ31" s="83"/>
      <c r="NCK31" s="83"/>
      <c r="NCL31" s="83"/>
      <c r="NCM31" s="83"/>
      <c r="NCN31" s="83"/>
      <c r="NCO31" s="83"/>
      <c r="NCP31" s="83"/>
      <c r="NCQ31" s="83"/>
      <c r="NCR31" s="83"/>
      <c r="NCS31" s="83"/>
      <c r="NCT31" s="83"/>
      <c r="NCU31" s="83"/>
      <c r="NCV31" s="83"/>
      <c r="NCW31" s="83"/>
      <c r="NCX31" s="83"/>
      <c r="NCY31" s="83"/>
      <c r="NCZ31" s="83"/>
      <c r="NDA31" s="83"/>
      <c r="NDB31" s="83"/>
      <c r="NDC31" s="83"/>
      <c r="NDD31" s="83"/>
      <c r="NDE31" s="83"/>
      <c r="NDF31" s="83"/>
      <c r="NDG31" s="83"/>
      <c r="NDH31" s="83"/>
      <c r="NDI31" s="83"/>
      <c r="NDJ31" s="83"/>
      <c r="NDK31" s="83"/>
      <c r="NDL31" s="83"/>
      <c r="NDM31" s="83"/>
      <c r="NDN31" s="83"/>
      <c r="NDO31" s="83"/>
      <c r="NDP31" s="83"/>
      <c r="NDQ31" s="83"/>
      <c r="NDR31" s="83"/>
      <c r="NDS31" s="83"/>
      <c r="NDT31" s="83"/>
      <c r="NDU31" s="83"/>
      <c r="NDV31" s="83"/>
      <c r="NDW31" s="83"/>
      <c r="NDX31" s="83"/>
      <c r="NDY31" s="83"/>
      <c r="NDZ31" s="83"/>
      <c r="NEA31" s="83"/>
      <c r="NEB31" s="83"/>
      <c r="NEC31" s="83"/>
      <c r="NED31" s="83"/>
      <c r="NEE31" s="83"/>
      <c r="NEF31" s="83"/>
      <c r="NEG31" s="83"/>
      <c r="NEH31" s="83"/>
      <c r="NEI31" s="83"/>
      <c r="NEJ31" s="83"/>
      <c r="NEK31" s="83"/>
      <c r="NEL31" s="83"/>
      <c r="NEM31" s="83"/>
      <c r="NEN31" s="83"/>
      <c r="NEO31" s="83"/>
      <c r="NEP31" s="83"/>
      <c r="NEQ31" s="83"/>
      <c r="NER31" s="83"/>
      <c r="NES31" s="83"/>
      <c r="NET31" s="83"/>
      <c r="NEU31" s="83"/>
      <c r="NEV31" s="83"/>
      <c r="NEW31" s="83"/>
      <c r="NEX31" s="83"/>
      <c r="NEY31" s="83"/>
      <c r="NEZ31" s="83"/>
      <c r="NFA31" s="83"/>
      <c r="NFB31" s="83"/>
      <c r="NFC31" s="83"/>
      <c r="NFD31" s="83"/>
      <c r="NFE31" s="83"/>
      <c r="NFF31" s="83"/>
      <c r="NFG31" s="83"/>
      <c r="NFH31" s="83"/>
      <c r="NFI31" s="83"/>
      <c r="NFJ31" s="83"/>
      <c r="NFK31" s="83"/>
      <c r="NFL31" s="83"/>
      <c r="NFM31" s="83"/>
      <c r="NFN31" s="83"/>
      <c r="NFO31" s="83"/>
      <c r="NFP31" s="83"/>
      <c r="NFQ31" s="83"/>
      <c r="NFR31" s="83"/>
      <c r="NFS31" s="83"/>
      <c r="NFT31" s="83"/>
      <c r="NFU31" s="83"/>
      <c r="NFV31" s="83"/>
      <c r="NFW31" s="83"/>
      <c r="NFX31" s="83"/>
      <c r="NFY31" s="83"/>
      <c r="NFZ31" s="83"/>
      <c r="NGA31" s="83"/>
      <c r="NGB31" s="83"/>
      <c r="NGC31" s="83"/>
      <c r="NGD31" s="83"/>
      <c r="NGE31" s="83"/>
      <c r="NGF31" s="83"/>
      <c r="NGG31" s="83"/>
      <c r="NGH31" s="83"/>
      <c r="NGI31" s="83"/>
      <c r="NGJ31" s="83"/>
      <c r="NGK31" s="83"/>
      <c r="NGL31" s="83"/>
      <c r="NGM31" s="83"/>
      <c r="NGN31" s="83"/>
      <c r="NGO31" s="83"/>
      <c r="NGP31" s="83"/>
      <c r="NGQ31" s="83"/>
      <c r="NGR31" s="83"/>
      <c r="NGS31" s="83"/>
      <c r="NGT31" s="83"/>
      <c r="NGU31" s="83"/>
      <c r="NGV31" s="83"/>
      <c r="NGW31" s="83"/>
      <c r="NGX31" s="83"/>
      <c r="NGY31" s="83"/>
      <c r="NGZ31" s="83"/>
      <c r="NHA31" s="83"/>
      <c r="NHB31" s="83"/>
      <c r="NHC31" s="83"/>
      <c r="NHD31" s="83"/>
      <c r="NHE31" s="83"/>
      <c r="NHF31" s="83"/>
      <c r="NHG31" s="83"/>
      <c r="NHH31" s="83"/>
      <c r="NHI31" s="83"/>
      <c r="NHJ31" s="83"/>
      <c r="NHK31" s="83"/>
      <c r="NHL31" s="83"/>
      <c r="NHM31" s="83"/>
      <c r="NHN31" s="83"/>
      <c r="NHO31" s="83"/>
      <c r="NHP31" s="83"/>
      <c r="NHQ31" s="83"/>
      <c r="NHR31" s="83"/>
      <c r="NHS31" s="83"/>
      <c r="NHT31" s="83"/>
      <c r="NHU31" s="83"/>
      <c r="NHV31" s="83"/>
      <c r="NHW31" s="83"/>
      <c r="NHX31" s="83"/>
      <c r="NHY31" s="83"/>
      <c r="NHZ31" s="83"/>
      <c r="NIA31" s="83"/>
      <c r="NIB31" s="83"/>
      <c r="NIC31" s="83"/>
      <c r="NID31" s="83"/>
      <c r="NIE31" s="83"/>
      <c r="NIF31" s="83"/>
      <c r="NIG31" s="83"/>
      <c r="NIH31" s="83"/>
      <c r="NII31" s="83"/>
      <c r="NIJ31" s="83"/>
      <c r="NIK31" s="83"/>
      <c r="NIL31" s="83"/>
      <c r="NIM31" s="83"/>
      <c r="NIN31" s="83"/>
      <c r="NIO31" s="83"/>
      <c r="NIP31" s="83"/>
      <c r="NIQ31" s="83"/>
      <c r="NIR31" s="83"/>
      <c r="NIS31" s="83"/>
      <c r="NIT31" s="83"/>
      <c r="NIU31" s="83"/>
      <c r="NIV31" s="83"/>
      <c r="NIW31" s="83"/>
      <c r="NIX31" s="83"/>
      <c r="NIY31" s="83"/>
      <c r="NIZ31" s="83"/>
      <c r="NJA31" s="83"/>
      <c r="NJB31" s="83"/>
      <c r="NJC31" s="83"/>
      <c r="NJD31" s="83"/>
      <c r="NJE31" s="83"/>
      <c r="NJF31" s="83"/>
      <c r="NJG31" s="83"/>
      <c r="NJH31" s="83"/>
      <c r="NJI31" s="83"/>
      <c r="NJJ31" s="83"/>
      <c r="NJK31" s="83"/>
      <c r="NJL31" s="83"/>
      <c r="NJM31" s="83"/>
      <c r="NJN31" s="83"/>
      <c r="NJO31" s="83"/>
      <c r="NJP31" s="83"/>
      <c r="NJQ31" s="83"/>
      <c r="NJR31" s="83"/>
      <c r="NJS31" s="83"/>
      <c r="NJT31" s="83"/>
      <c r="NJU31" s="83"/>
      <c r="NJV31" s="83"/>
      <c r="NJW31" s="83"/>
      <c r="NJX31" s="83"/>
      <c r="NJY31" s="83"/>
      <c r="NJZ31" s="83"/>
      <c r="NKA31" s="83"/>
      <c r="NKB31" s="83"/>
      <c r="NKC31" s="83"/>
      <c r="NKD31" s="83"/>
      <c r="NKE31" s="83"/>
      <c r="NKF31" s="83"/>
      <c r="NKG31" s="83"/>
      <c r="NKH31" s="83"/>
      <c r="NKI31" s="83"/>
      <c r="NKJ31" s="83"/>
      <c r="NKK31" s="83"/>
      <c r="NKL31" s="83"/>
      <c r="NKM31" s="83"/>
      <c r="NKN31" s="83"/>
      <c r="NKO31" s="83"/>
      <c r="NKP31" s="83"/>
      <c r="NKQ31" s="83"/>
      <c r="NKR31" s="83"/>
      <c r="NKS31" s="83"/>
      <c r="NKT31" s="83"/>
      <c r="NKU31" s="83"/>
      <c r="NKV31" s="83"/>
      <c r="NKW31" s="83"/>
      <c r="NKX31" s="83"/>
      <c r="NKY31" s="83"/>
      <c r="NKZ31" s="83"/>
      <c r="NLA31" s="83"/>
      <c r="NLB31" s="83"/>
      <c r="NLC31" s="83"/>
      <c r="NLD31" s="83"/>
      <c r="NLE31" s="83"/>
      <c r="NLF31" s="83"/>
      <c r="NLG31" s="83"/>
      <c r="NLH31" s="83"/>
      <c r="NLI31" s="83"/>
      <c r="NLJ31" s="83"/>
      <c r="NLK31" s="83"/>
      <c r="NLL31" s="83"/>
      <c r="NLM31" s="83"/>
      <c r="NLN31" s="83"/>
      <c r="NLO31" s="83"/>
      <c r="NLP31" s="83"/>
      <c r="NLQ31" s="83"/>
      <c r="NLR31" s="83"/>
      <c r="NLS31" s="83"/>
      <c r="NLT31" s="83"/>
      <c r="NLU31" s="83"/>
      <c r="NLV31" s="83"/>
      <c r="NLW31" s="83"/>
      <c r="NLX31" s="83"/>
      <c r="NLY31" s="83"/>
      <c r="NLZ31" s="83"/>
      <c r="NMA31" s="83"/>
      <c r="NMB31" s="83"/>
      <c r="NMC31" s="83"/>
      <c r="NMD31" s="83"/>
      <c r="NME31" s="83"/>
      <c r="NMF31" s="83"/>
      <c r="NMG31" s="83"/>
      <c r="NMH31" s="83"/>
      <c r="NMI31" s="83"/>
      <c r="NMJ31" s="83"/>
      <c r="NMK31" s="83"/>
      <c r="NML31" s="83"/>
      <c r="NMM31" s="83"/>
      <c r="NMN31" s="83"/>
      <c r="NMO31" s="83"/>
      <c r="NMP31" s="83"/>
      <c r="NMQ31" s="83"/>
      <c r="NMR31" s="83"/>
      <c r="NMS31" s="83"/>
      <c r="NMT31" s="83"/>
      <c r="NMU31" s="83"/>
      <c r="NMV31" s="83"/>
      <c r="NMW31" s="83"/>
      <c r="NMX31" s="83"/>
      <c r="NMY31" s="83"/>
      <c r="NMZ31" s="83"/>
      <c r="NNA31" s="83"/>
      <c r="NNB31" s="83"/>
      <c r="NNC31" s="83"/>
      <c r="NND31" s="83"/>
      <c r="NNE31" s="83"/>
      <c r="NNF31" s="83"/>
      <c r="NNG31" s="83"/>
      <c r="NNH31" s="83"/>
      <c r="NNI31" s="83"/>
      <c r="NNJ31" s="83"/>
      <c r="NNK31" s="83"/>
      <c r="NNL31" s="83"/>
      <c r="NNM31" s="83"/>
      <c r="NNN31" s="83"/>
      <c r="NNO31" s="83"/>
      <c r="NNP31" s="83"/>
      <c r="NNQ31" s="83"/>
      <c r="NNR31" s="83"/>
      <c r="NNS31" s="83"/>
      <c r="NNT31" s="83"/>
      <c r="NNU31" s="83"/>
      <c r="NNV31" s="83"/>
      <c r="NNW31" s="83"/>
      <c r="NNX31" s="83"/>
      <c r="NNY31" s="83"/>
      <c r="NNZ31" s="83"/>
      <c r="NOA31" s="83"/>
      <c r="NOB31" s="83"/>
      <c r="NOC31" s="83"/>
      <c r="NOD31" s="83"/>
      <c r="NOE31" s="83"/>
      <c r="NOF31" s="83"/>
      <c r="NOG31" s="83"/>
      <c r="NOH31" s="83"/>
      <c r="NOI31" s="83"/>
      <c r="NOJ31" s="83"/>
      <c r="NOK31" s="83"/>
      <c r="NOL31" s="83"/>
      <c r="NOM31" s="83"/>
      <c r="NON31" s="83"/>
      <c r="NOO31" s="83"/>
      <c r="NOP31" s="83"/>
      <c r="NOQ31" s="83"/>
      <c r="NOR31" s="83"/>
      <c r="NOS31" s="83"/>
      <c r="NOT31" s="83"/>
      <c r="NOU31" s="83"/>
      <c r="NOV31" s="83"/>
      <c r="NOW31" s="83"/>
      <c r="NOX31" s="83"/>
      <c r="NOY31" s="83"/>
      <c r="NOZ31" s="83"/>
      <c r="NPA31" s="83"/>
      <c r="NPB31" s="83"/>
      <c r="NPC31" s="83"/>
      <c r="NPD31" s="83"/>
      <c r="NPE31" s="83"/>
      <c r="NPF31" s="83"/>
      <c r="NPG31" s="83"/>
      <c r="NPH31" s="83"/>
      <c r="NPI31" s="83"/>
      <c r="NPJ31" s="83"/>
      <c r="NPK31" s="83"/>
      <c r="NPL31" s="83"/>
      <c r="NPM31" s="83"/>
      <c r="NPN31" s="83"/>
      <c r="NPO31" s="83"/>
      <c r="NPP31" s="83"/>
      <c r="NPQ31" s="83"/>
      <c r="NPR31" s="83"/>
      <c r="NPS31" s="83"/>
      <c r="NPT31" s="83"/>
      <c r="NPU31" s="83"/>
      <c r="NPV31" s="83"/>
      <c r="NPW31" s="83"/>
      <c r="NPX31" s="83"/>
      <c r="NPY31" s="83"/>
      <c r="NPZ31" s="83"/>
      <c r="NQA31" s="83"/>
      <c r="NQB31" s="83"/>
      <c r="NQC31" s="83"/>
      <c r="NQD31" s="83"/>
      <c r="NQE31" s="83"/>
      <c r="NQF31" s="83"/>
      <c r="NQG31" s="83"/>
      <c r="NQH31" s="83"/>
      <c r="NQI31" s="83"/>
      <c r="NQJ31" s="83"/>
      <c r="NQK31" s="83"/>
      <c r="NQL31" s="83"/>
      <c r="NQM31" s="83"/>
      <c r="NQN31" s="83"/>
      <c r="NQO31" s="83"/>
      <c r="NQP31" s="83"/>
      <c r="NQQ31" s="83"/>
      <c r="NQR31" s="83"/>
      <c r="NQS31" s="83"/>
      <c r="NQT31" s="83"/>
      <c r="NQU31" s="83"/>
      <c r="NQV31" s="83"/>
      <c r="NQW31" s="83"/>
      <c r="NQX31" s="83"/>
      <c r="NQY31" s="83"/>
      <c r="NQZ31" s="83"/>
      <c r="NRA31" s="83"/>
      <c r="NRB31" s="83"/>
      <c r="NRC31" s="83"/>
      <c r="NRD31" s="83"/>
      <c r="NRE31" s="83"/>
      <c r="NRF31" s="83"/>
      <c r="NRG31" s="83"/>
      <c r="NRH31" s="83"/>
      <c r="NRI31" s="83"/>
      <c r="NRJ31" s="83"/>
      <c r="NRK31" s="83"/>
      <c r="NRL31" s="83"/>
      <c r="NRM31" s="83"/>
      <c r="NRN31" s="83"/>
      <c r="NRO31" s="83"/>
      <c r="NRP31" s="83"/>
      <c r="NRQ31" s="83"/>
      <c r="NRR31" s="83"/>
      <c r="NRS31" s="83"/>
      <c r="NRT31" s="83"/>
      <c r="NRU31" s="83"/>
      <c r="NRV31" s="83"/>
      <c r="NRW31" s="83"/>
      <c r="NRX31" s="83"/>
      <c r="NRY31" s="83"/>
      <c r="NRZ31" s="83"/>
      <c r="NSA31" s="83"/>
      <c r="NSB31" s="83"/>
      <c r="NSC31" s="83"/>
      <c r="NSD31" s="83"/>
      <c r="NSE31" s="83"/>
      <c r="NSF31" s="83"/>
      <c r="NSG31" s="83"/>
      <c r="NSH31" s="83"/>
      <c r="NSI31" s="83"/>
      <c r="NSJ31" s="83"/>
      <c r="NSK31" s="83"/>
      <c r="NSL31" s="83"/>
      <c r="NSM31" s="83"/>
      <c r="NSN31" s="83"/>
      <c r="NSO31" s="83"/>
      <c r="NSP31" s="83"/>
      <c r="NSQ31" s="83"/>
      <c r="NSR31" s="83"/>
      <c r="NSS31" s="83"/>
      <c r="NST31" s="83"/>
      <c r="NSU31" s="83"/>
      <c r="NSV31" s="83"/>
      <c r="NSW31" s="83"/>
      <c r="NSX31" s="83"/>
      <c r="NSY31" s="83"/>
      <c r="NSZ31" s="83"/>
      <c r="NTA31" s="83"/>
      <c r="NTB31" s="83"/>
      <c r="NTC31" s="83"/>
      <c r="NTD31" s="83"/>
      <c r="NTE31" s="83"/>
      <c r="NTF31" s="83"/>
      <c r="NTG31" s="83"/>
      <c r="NTH31" s="83"/>
      <c r="NTI31" s="83"/>
      <c r="NTJ31" s="83"/>
      <c r="NTK31" s="83"/>
      <c r="NTL31" s="83"/>
      <c r="NTM31" s="83"/>
      <c r="NTN31" s="83"/>
      <c r="NTO31" s="83"/>
      <c r="NTP31" s="83"/>
      <c r="NTQ31" s="83"/>
      <c r="NTR31" s="83"/>
      <c r="NTS31" s="83"/>
      <c r="NTT31" s="83"/>
      <c r="NTU31" s="83"/>
      <c r="NTV31" s="83"/>
      <c r="NTW31" s="83"/>
      <c r="NTX31" s="83"/>
      <c r="NTY31" s="83"/>
      <c r="NTZ31" s="83"/>
      <c r="NUA31" s="83"/>
      <c r="NUB31" s="83"/>
      <c r="NUC31" s="83"/>
      <c r="NUD31" s="83"/>
      <c r="NUE31" s="83"/>
      <c r="NUF31" s="83"/>
      <c r="NUG31" s="83"/>
      <c r="NUH31" s="83"/>
      <c r="NUI31" s="83"/>
      <c r="NUJ31" s="83"/>
      <c r="NUK31" s="83"/>
      <c r="NUL31" s="83"/>
      <c r="NUM31" s="83"/>
      <c r="NUN31" s="83"/>
      <c r="NUO31" s="83"/>
      <c r="NUP31" s="83"/>
      <c r="NUQ31" s="83"/>
      <c r="NUR31" s="83"/>
      <c r="NUS31" s="83"/>
      <c r="NUT31" s="83"/>
      <c r="NUU31" s="83"/>
      <c r="NUV31" s="83"/>
      <c r="NUW31" s="83"/>
      <c r="NUX31" s="83"/>
      <c r="NUY31" s="83"/>
      <c r="NUZ31" s="83"/>
      <c r="NVA31" s="83"/>
      <c r="NVB31" s="83"/>
      <c r="NVC31" s="83"/>
      <c r="NVD31" s="83"/>
      <c r="NVE31" s="83"/>
      <c r="NVF31" s="83"/>
      <c r="NVG31" s="83"/>
      <c r="NVH31" s="83"/>
      <c r="NVI31" s="83"/>
      <c r="NVJ31" s="83"/>
      <c r="NVK31" s="83"/>
      <c r="NVL31" s="83"/>
      <c r="NVM31" s="83"/>
      <c r="NVN31" s="83"/>
      <c r="NVO31" s="83"/>
      <c r="NVP31" s="83"/>
      <c r="NVQ31" s="83"/>
      <c r="NVR31" s="83"/>
      <c r="NVS31" s="83"/>
      <c r="NVT31" s="83"/>
      <c r="NVU31" s="83"/>
      <c r="NVV31" s="83"/>
      <c r="NVW31" s="83"/>
      <c r="NVX31" s="83"/>
      <c r="NVY31" s="83"/>
      <c r="NVZ31" s="83"/>
      <c r="NWA31" s="83"/>
      <c r="NWB31" s="83"/>
      <c r="NWC31" s="83"/>
      <c r="NWD31" s="83"/>
      <c r="NWE31" s="83"/>
      <c r="NWF31" s="83"/>
      <c r="NWG31" s="83"/>
      <c r="NWH31" s="83"/>
      <c r="NWI31" s="83"/>
      <c r="NWJ31" s="83"/>
      <c r="NWK31" s="83"/>
      <c r="NWL31" s="83"/>
      <c r="NWM31" s="83"/>
      <c r="NWN31" s="83"/>
      <c r="NWO31" s="83"/>
      <c r="NWP31" s="83"/>
      <c r="NWQ31" s="83"/>
      <c r="NWR31" s="83"/>
      <c r="NWS31" s="83"/>
      <c r="NWT31" s="83"/>
      <c r="NWU31" s="83"/>
      <c r="NWV31" s="83"/>
      <c r="NWW31" s="83"/>
      <c r="NWX31" s="83"/>
      <c r="NWY31" s="83"/>
      <c r="NWZ31" s="83"/>
      <c r="NXA31" s="83"/>
      <c r="NXB31" s="83"/>
      <c r="NXC31" s="83"/>
      <c r="NXD31" s="83"/>
      <c r="NXE31" s="83"/>
      <c r="NXF31" s="83"/>
      <c r="NXG31" s="83"/>
      <c r="NXH31" s="83"/>
      <c r="NXI31" s="83"/>
      <c r="NXJ31" s="83"/>
      <c r="NXK31" s="83"/>
      <c r="NXL31" s="83"/>
      <c r="NXM31" s="83"/>
      <c r="NXN31" s="83"/>
      <c r="NXO31" s="83"/>
      <c r="NXP31" s="83"/>
      <c r="NXQ31" s="83"/>
      <c r="NXR31" s="83"/>
      <c r="NXS31" s="83"/>
      <c r="NXT31" s="83"/>
      <c r="NXU31" s="83"/>
      <c r="NXV31" s="83"/>
      <c r="NXW31" s="83"/>
      <c r="NXX31" s="83"/>
      <c r="NXY31" s="83"/>
      <c r="NXZ31" s="83"/>
      <c r="NYA31" s="83"/>
      <c r="NYB31" s="83"/>
      <c r="NYC31" s="83"/>
      <c r="NYD31" s="83"/>
      <c r="NYE31" s="83"/>
      <c r="NYF31" s="83"/>
      <c r="NYG31" s="83"/>
      <c r="NYH31" s="83"/>
      <c r="NYI31" s="83"/>
      <c r="NYJ31" s="83"/>
      <c r="NYK31" s="83"/>
      <c r="NYL31" s="83"/>
      <c r="NYM31" s="83"/>
      <c r="NYN31" s="83"/>
      <c r="NYO31" s="83"/>
      <c r="NYP31" s="83"/>
      <c r="NYQ31" s="83"/>
      <c r="NYR31" s="83"/>
      <c r="NYS31" s="83"/>
      <c r="NYT31" s="83"/>
      <c r="NYU31" s="83"/>
      <c r="NYV31" s="83"/>
      <c r="NYW31" s="83"/>
      <c r="NYX31" s="83"/>
      <c r="NYY31" s="83"/>
      <c r="NYZ31" s="83"/>
      <c r="NZA31" s="83"/>
      <c r="NZB31" s="83"/>
      <c r="NZC31" s="83"/>
      <c r="NZD31" s="83"/>
      <c r="NZE31" s="83"/>
      <c r="NZF31" s="83"/>
      <c r="NZG31" s="83"/>
      <c r="NZH31" s="83"/>
      <c r="NZI31" s="83"/>
      <c r="NZJ31" s="83"/>
      <c r="NZK31" s="83"/>
      <c r="NZL31" s="83"/>
      <c r="NZM31" s="83"/>
      <c r="NZN31" s="83"/>
      <c r="NZO31" s="83"/>
      <c r="NZP31" s="83"/>
      <c r="NZQ31" s="83"/>
      <c r="NZR31" s="83"/>
      <c r="NZS31" s="83"/>
      <c r="NZT31" s="83"/>
      <c r="NZU31" s="83"/>
      <c r="NZV31" s="83"/>
      <c r="NZW31" s="83"/>
      <c r="NZX31" s="83"/>
      <c r="NZY31" s="83"/>
      <c r="NZZ31" s="83"/>
      <c r="OAA31" s="83"/>
      <c r="OAB31" s="83"/>
      <c r="OAC31" s="83"/>
      <c r="OAD31" s="83"/>
      <c r="OAE31" s="83"/>
      <c r="OAF31" s="83"/>
      <c r="OAG31" s="83"/>
      <c r="OAH31" s="83"/>
      <c r="OAI31" s="83"/>
      <c r="OAJ31" s="83"/>
      <c r="OAK31" s="83"/>
      <c r="OAL31" s="83"/>
      <c r="OAM31" s="83"/>
      <c r="OAN31" s="83"/>
      <c r="OAO31" s="83"/>
      <c r="OAP31" s="83"/>
      <c r="OAQ31" s="83"/>
      <c r="OAR31" s="83"/>
      <c r="OAS31" s="83"/>
      <c r="OAT31" s="83"/>
      <c r="OAU31" s="83"/>
      <c r="OAV31" s="83"/>
      <c r="OAW31" s="83"/>
      <c r="OAX31" s="83"/>
      <c r="OAY31" s="83"/>
      <c r="OAZ31" s="83"/>
      <c r="OBA31" s="83"/>
      <c r="OBB31" s="83"/>
      <c r="OBC31" s="83"/>
      <c r="OBD31" s="83"/>
      <c r="OBE31" s="83"/>
      <c r="OBF31" s="83"/>
      <c r="OBG31" s="83"/>
      <c r="OBH31" s="83"/>
      <c r="OBI31" s="83"/>
      <c r="OBJ31" s="83"/>
      <c r="OBK31" s="83"/>
      <c r="OBL31" s="83"/>
      <c r="OBM31" s="83"/>
      <c r="OBN31" s="83"/>
      <c r="OBO31" s="83"/>
      <c r="OBP31" s="83"/>
      <c r="OBQ31" s="83"/>
      <c r="OBR31" s="83"/>
      <c r="OBS31" s="83"/>
      <c r="OBT31" s="83"/>
      <c r="OBU31" s="83"/>
      <c r="OBV31" s="83"/>
      <c r="OBW31" s="83"/>
      <c r="OBX31" s="83"/>
      <c r="OBY31" s="83"/>
      <c r="OBZ31" s="83"/>
      <c r="OCA31" s="83"/>
      <c r="OCB31" s="83"/>
      <c r="OCC31" s="83"/>
      <c r="OCD31" s="83"/>
      <c r="OCE31" s="83"/>
      <c r="OCF31" s="83"/>
      <c r="OCG31" s="83"/>
      <c r="OCH31" s="83"/>
      <c r="OCI31" s="83"/>
      <c r="OCJ31" s="83"/>
      <c r="OCK31" s="83"/>
      <c r="OCL31" s="83"/>
      <c r="OCM31" s="83"/>
      <c r="OCN31" s="83"/>
      <c r="OCO31" s="83"/>
      <c r="OCP31" s="83"/>
      <c r="OCQ31" s="83"/>
      <c r="OCR31" s="83"/>
      <c r="OCS31" s="83"/>
      <c r="OCT31" s="83"/>
      <c r="OCU31" s="83"/>
      <c r="OCV31" s="83"/>
      <c r="OCW31" s="83"/>
      <c r="OCX31" s="83"/>
      <c r="OCY31" s="83"/>
      <c r="OCZ31" s="83"/>
      <c r="ODA31" s="83"/>
      <c r="ODB31" s="83"/>
      <c r="ODC31" s="83"/>
      <c r="ODD31" s="83"/>
      <c r="ODE31" s="83"/>
      <c r="ODF31" s="83"/>
      <c r="ODG31" s="83"/>
      <c r="ODH31" s="83"/>
      <c r="ODI31" s="83"/>
      <c r="ODJ31" s="83"/>
      <c r="ODK31" s="83"/>
      <c r="ODL31" s="83"/>
      <c r="ODM31" s="83"/>
      <c r="ODN31" s="83"/>
      <c r="ODO31" s="83"/>
      <c r="ODP31" s="83"/>
      <c r="ODQ31" s="83"/>
      <c r="ODR31" s="83"/>
      <c r="ODS31" s="83"/>
      <c r="ODT31" s="83"/>
      <c r="ODU31" s="83"/>
      <c r="ODV31" s="83"/>
      <c r="ODW31" s="83"/>
      <c r="ODX31" s="83"/>
      <c r="ODY31" s="83"/>
      <c r="ODZ31" s="83"/>
      <c r="OEA31" s="83"/>
      <c r="OEB31" s="83"/>
      <c r="OEC31" s="83"/>
      <c r="OED31" s="83"/>
      <c r="OEE31" s="83"/>
      <c r="OEF31" s="83"/>
      <c r="OEG31" s="83"/>
      <c r="OEH31" s="83"/>
      <c r="OEI31" s="83"/>
      <c r="OEJ31" s="83"/>
      <c r="OEK31" s="83"/>
      <c r="OEL31" s="83"/>
      <c r="OEM31" s="83"/>
      <c r="OEN31" s="83"/>
      <c r="OEO31" s="83"/>
      <c r="OEP31" s="83"/>
      <c r="OEQ31" s="83"/>
      <c r="OER31" s="83"/>
      <c r="OES31" s="83"/>
      <c r="OET31" s="83"/>
      <c r="OEU31" s="83"/>
      <c r="OEV31" s="83"/>
      <c r="OEW31" s="83"/>
      <c r="OEX31" s="83"/>
      <c r="OEY31" s="83"/>
      <c r="OEZ31" s="83"/>
      <c r="OFA31" s="83"/>
      <c r="OFB31" s="83"/>
      <c r="OFC31" s="83"/>
      <c r="OFD31" s="83"/>
      <c r="OFE31" s="83"/>
      <c r="OFF31" s="83"/>
      <c r="OFG31" s="83"/>
      <c r="OFH31" s="83"/>
      <c r="OFI31" s="83"/>
      <c r="OFJ31" s="83"/>
      <c r="OFK31" s="83"/>
      <c r="OFL31" s="83"/>
      <c r="OFM31" s="83"/>
      <c r="OFN31" s="83"/>
      <c r="OFO31" s="83"/>
      <c r="OFP31" s="83"/>
      <c r="OFQ31" s="83"/>
      <c r="OFR31" s="83"/>
      <c r="OFS31" s="83"/>
      <c r="OFT31" s="83"/>
      <c r="OFU31" s="83"/>
      <c r="OFV31" s="83"/>
      <c r="OFW31" s="83"/>
      <c r="OFX31" s="83"/>
      <c r="OFY31" s="83"/>
      <c r="OFZ31" s="83"/>
      <c r="OGA31" s="83"/>
      <c r="OGB31" s="83"/>
      <c r="OGC31" s="83"/>
      <c r="OGD31" s="83"/>
      <c r="OGE31" s="83"/>
      <c r="OGF31" s="83"/>
      <c r="OGG31" s="83"/>
      <c r="OGH31" s="83"/>
      <c r="OGI31" s="83"/>
      <c r="OGJ31" s="83"/>
      <c r="OGK31" s="83"/>
      <c r="OGL31" s="83"/>
      <c r="OGM31" s="83"/>
      <c r="OGN31" s="83"/>
      <c r="OGO31" s="83"/>
      <c r="OGP31" s="83"/>
      <c r="OGQ31" s="83"/>
      <c r="OGR31" s="83"/>
      <c r="OGS31" s="83"/>
      <c r="OGT31" s="83"/>
      <c r="OGU31" s="83"/>
      <c r="OGV31" s="83"/>
      <c r="OGW31" s="83"/>
      <c r="OGX31" s="83"/>
      <c r="OGY31" s="83"/>
      <c r="OGZ31" s="83"/>
      <c r="OHA31" s="83"/>
      <c r="OHB31" s="83"/>
      <c r="OHC31" s="83"/>
      <c r="OHD31" s="83"/>
      <c r="OHE31" s="83"/>
      <c r="OHF31" s="83"/>
      <c r="OHG31" s="83"/>
      <c r="OHH31" s="83"/>
      <c r="OHI31" s="83"/>
      <c r="OHJ31" s="83"/>
      <c r="OHK31" s="83"/>
      <c r="OHL31" s="83"/>
      <c r="OHM31" s="83"/>
      <c r="OHN31" s="83"/>
      <c r="OHO31" s="83"/>
      <c r="OHP31" s="83"/>
      <c r="OHQ31" s="83"/>
      <c r="OHR31" s="83"/>
      <c r="OHS31" s="83"/>
      <c r="OHT31" s="83"/>
      <c r="OHU31" s="83"/>
      <c r="OHV31" s="83"/>
      <c r="OHW31" s="83"/>
      <c r="OHX31" s="83"/>
      <c r="OHY31" s="83"/>
      <c r="OHZ31" s="83"/>
      <c r="OIA31" s="83"/>
      <c r="OIB31" s="83"/>
      <c r="OIC31" s="83"/>
      <c r="OID31" s="83"/>
      <c r="OIE31" s="83"/>
      <c r="OIF31" s="83"/>
      <c r="OIG31" s="83"/>
      <c r="OIH31" s="83"/>
      <c r="OII31" s="83"/>
      <c r="OIJ31" s="83"/>
      <c r="OIK31" s="83"/>
      <c r="OIL31" s="83"/>
      <c r="OIM31" s="83"/>
      <c r="OIN31" s="83"/>
      <c r="OIO31" s="83"/>
      <c r="OIP31" s="83"/>
      <c r="OIQ31" s="83"/>
      <c r="OIR31" s="83"/>
      <c r="OIS31" s="83"/>
      <c r="OIT31" s="83"/>
      <c r="OIU31" s="83"/>
      <c r="OIV31" s="83"/>
      <c r="OIW31" s="83"/>
      <c r="OIX31" s="83"/>
      <c r="OIY31" s="83"/>
      <c r="OIZ31" s="83"/>
      <c r="OJA31" s="83"/>
      <c r="OJB31" s="83"/>
      <c r="OJC31" s="83"/>
      <c r="OJD31" s="83"/>
      <c r="OJE31" s="83"/>
      <c r="OJF31" s="83"/>
      <c r="OJG31" s="83"/>
      <c r="OJH31" s="83"/>
      <c r="OJI31" s="83"/>
      <c r="OJJ31" s="83"/>
      <c r="OJK31" s="83"/>
      <c r="OJL31" s="83"/>
      <c r="OJM31" s="83"/>
      <c r="OJN31" s="83"/>
      <c r="OJO31" s="83"/>
      <c r="OJP31" s="83"/>
      <c r="OJQ31" s="83"/>
      <c r="OJR31" s="83"/>
      <c r="OJS31" s="83"/>
      <c r="OJT31" s="83"/>
      <c r="OJU31" s="83"/>
      <c r="OJV31" s="83"/>
      <c r="OJW31" s="83"/>
      <c r="OJX31" s="83"/>
      <c r="OJY31" s="83"/>
      <c r="OJZ31" s="83"/>
      <c r="OKA31" s="83"/>
      <c r="OKB31" s="83"/>
      <c r="OKC31" s="83"/>
      <c r="OKD31" s="83"/>
      <c r="OKE31" s="83"/>
      <c r="OKF31" s="83"/>
      <c r="OKG31" s="83"/>
      <c r="OKH31" s="83"/>
      <c r="OKI31" s="83"/>
      <c r="OKJ31" s="83"/>
      <c r="OKK31" s="83"/>
      <c r="OKL31" s="83"/>
      <c r="OKM31" s="83"/>
      <c r="OKN31" s="83"/>
      <c r="OKO31" s="83"/>
      <c r="OKP31" s="83"/>
      <c r="OKQ31" s="83"/>
      <c r="OKR31" s="83"/>
      <c r="OKS31" s="83"/>
      <c r="OKT31" s="83"/>
      <c r="OKU31" s="83"/>
      <c r="OKV31" s="83"/>
      <c r="OKW31" s="83"/>
      <c r="OKX31" s="83"/>
      <c r="OKY31" s="83"/>
      <c r="OKZ31" s="83"/>
      <c r="OLA31" s="83"/>
      <c r="OLB31" s="83"/>
      <c r="OLC31" s="83"/>
      <c r="OLD31" s="83"/>
      <c r="OLE31" s="83"/>
      <c r="OLF31" s="83"/>
      <c r="OLG31" s="83"/>
      <c r="OLH31" s="83"/>
      <c r="OLI31" s="83"/>
      <c r="OLJ31" s="83"/>
      <c r="OLK31" s="83"/>
      <c r="OLL31" s="83"/>
      <c r="OLM31" s="83"/>
      <c r="OLN31" s="83"/>
      <c r="OLO31" s="83"/>
      <c r="OLP31" s="83"/>
      <c r="OLQ31" s="83"/>
      <c r="OLR31" s="83"/>
      <c r="OLS31" s="83"/>
      <c r="OLT31" s="83"/>
      <c r="OLU31" s="83"/>
      <c r="OLV31" s="83"/>
      <c r="OLW31" s="83"/>
      <c r="OLX31" s="83"/>
      <c r="OLY31" s="83"/>
      <c r="OLZ31" s="83"/>
      <c r="OMA31" s="83"/>
      <c r="OMB31" s="83"/>
      <c r="OMC31" s="83"/>
      <c r="OMD31" s="83"/>
      <c r="OME31" s="83"/>
      <c r="OMF31" s="83"/>
      <c r="OMG31" s="83"/>
      <c r="OMH31" s="83"/>
      <c r="OMI31" s="83"/>
      <c r="OMJ31" s="83"/>
      <c r="OMK31" s="83"/>
      <c r="OML31" s="83"/>
      <c r="OMM31" s="83"/>
      <c r="OMN31" s="83"/>
      <c r="OMO31" s="83"/>
      <c r="OMP31" s="83"/>
      <c r="OMQ31" s="83"/>
      <c r="OMR31" s="83"/>
      <c r="OMS31" s="83"/>
      <c r="OMT31" s="83"/>
      <c r="OMU31" s="83"/>
      <c r="OMV31" s="83"/>
      <c r="OMW31" s="83"/>
      <c r="OMX31" s="83"/>
      <c r="OMY31" s="83"/>
      <c r="OMZ31" s="83"/>
      <c r="ONA31" s="83"/>
      <c r="ONB31" s="83"/>
      <c r="ONC31" s="83"/>
      <c r="OND31" s="83"/>
      <c r="ONE31" s="83"/>
      <c r="ONF31" s="83"/>
      <c r="ONG31" s="83"/>
      <c r="ONH31" s="83"/>
      <c r="ONI31" s="83"/>
      <c r="ONJ31" s="83"/>
      <c r="ONK31" s="83"/>
      <c r="ONL31" s="83"/>
      <c r="ONM31" s="83"/>
      <c r="ONN31" s="83"/>
      <c r="ONO31" s="83"/>
      <c r="ONP31" s="83"/>
      <c r="ONQ31" s="83"/>
      <c r="ONR31" s="83"/>
      <c r="ONS31" s="83"/>
      <c r="ONT31" s="83"/>
      <c r="ONU31" s="83"/>
      <c r="ONV31" s="83"/>
      <c r="ONW31" s="83"/>
      <c r="ONX31" s="83"/>
      <c r="ONY31" s="83"/>
      <c r="ONZ31" s="83"/>
      <c r="OOA31" s="83"/>
      <c r="OOB31" s="83"/>
      <c r="OOC31" s="83"/>
      <c r="OOD31" s="83"/>
      <c r="OOE31" s="83"/>
      <c r="OOF31" s="83"/>
      <c r="OOG31" s="83"/>
      <c r="OOH31" s="83"/>
      <c r="OOI31" s="83"/>
      <c r="OOJ31" s="83"/>
      <c r="OOK31" s="83"/>
      <c r="OOL31" s="83"/>
      <c r="OOM31" s="83"/>
      <c r="OON31" s="83"/>
      <c r="OOO31" s="83"/>
      <c r="OOP31" s="83"/>
      <c r="OOQ31" s="83"/>
      <c r="OOR31" s="83"/>
      <c r="OOS31" s="83"/>
      <c r="OOT31" s="83"/>
      <c r="OOU31" s="83"/>
      <c r="OOV31" s="83"/>
      <c r="OOW31" s="83"/>
      <c r="OOX31" s="83"/>
      <c r="OOY31" s="83"/>
      <c r="OOZ31" s="83"/>
      <c r="OPA31" s="83"/>
      <c r="OPB31" s="83"/>
      <c r="OPC31" s="83"/>
      <c r="OPD31" s="83"/>
      <c r="OPE31" s="83"/>
      <c r="OPF31" s="83"/>
      <c r="OPG31" s="83"/>
      <c r="OPH31" s="83"/>
      <c r="OPI31" s="83"/>
      <c r="OPJ31" s="83"/>
      <c r="OPK31" s="83"/>
      <c r="OPL31" s="83"/>
      <c r="OPM31" s="83"/>
      <c r="OPN31" s="83"/>
      <c r="OPO31" s="83"/>
      <c r="OPP31" s="83"/>
      <c r="OPQ31" s="83"/>
      <c r="OPR31" s="83"/>
      <c r="OPS31" s="83"/>
      <c r="OPT31" s="83"/>
      <c r="OPU31" s="83"/>
      <c r="OPV31" s="83"/>
      <c r="OPW31" s="83"/>
      <c r="OPX31" s="83"/>
      <c r="OPY31" s="83"/>
      <c r="OPZ31" s="83"/>
      <c r="OQA31" s="83"/>
      <c r="OQB31" s="83"/>
      <c r="OQC31" s="83"/>
      <c r="OQD31" s="83"/>
      <c r="OQE31" s="83"/>
      <c r="OQF31" s="83"/>
      <c r="OQG31" s="83"/>
      <c r="OQH31" s="83"/>
      <c r="OQI31" s="83"/>
      <c r="OQJ31" s="83"/>
      <c r="OQK31" s="83"/>
      <c r="OQL31" s="83"/>
      <c r="OQM31" s="83"/>
      <c r="OQN31" s="83"/>
      <c r="OQO31" s="83"/>
      <c r="OQP31" s="83"/>
      <c r="OQQ31" s="83"/>
      <c r="OQR31" s="83"/>
      <c r="OQS31" s="83"/>
      <c r="OQT31" s="83"/>
      <c r="OQU31" s="83"/>
      <c r="OQV31" s="83"/>
      <c r="OQW31" s="83"/>
      <c r="OQX31" s="83"/>
      <c r="OQY31" s="83"/>
      <c r="OQZ31" s="83"/>
      <c r="ORA31" s="83"/>
      <c r="ORB31" s="83"/>
      <c r="ORC31" s="83"/>
      <c r="ORD31" s="83"/>
      <c r="ORE31" s="83"/>
      <c r="ORF31" s="83"/>
      <c r="ORG31" s="83"/>
      <c r="ORH31" s="83"/>
      <c r="ORI31" s="83"/>
      <c r="ORJ31" s="83"/>
      <c r="ORK31" s="83"/>
      <c r="ORL31" s="83"/>
      <c r="ORM31" s="83"/>
      <c r="ORN31" s="83"/>
      <c r="ORO31" s="83"/>
      <c r="ORP31" s="83"/>
      <c r="ORQ31" s="83"/>
      <c r="ORR31" s="83"/>
      <c r="ORS31" s="83"/>
      <c r="ORT31" s="83"/>
      <c r="ORU31" s="83"/>
      <c r="ORV31" s="83"/>
      <c r="ORW31" s="83"/>
      <c r="ORX31" s="83"/>
      <c r="ORY31" s="83"/>
      <c r="ORZ31" s="83"/>
      <c r="OSA31" s="83"/>
      <c r="OSB31" s="83"/>
      <c r="OSC31" s="83"/>
      <c r="OSD31" s="83"/>
      <c r="OSE31" s="83"/>
      <c r="OSF31" s="83"/>
      <c r="OSG31" s="83"/>
      <c r="OSH31" s="83"/>
      <c r="OSI31" s="83"/>
      <c r="OSJ31" s="83"/>
      <c r="OSK31" s="83"/>
      <c r="OSL31" s="83"/>
      <c r="OSM31" s="83"/>
      <c r="OSN31" s="83"/>
      <c r="OSO31" s="83"/>
      <c r="OSP31" s="83"/>
      <c r="OSQ31" s="83"/>
      <c r="OSR31" s="83"/>
      <c r="OSS31" s="83"/>
      <c r="OST31" s="83"/>
      <c r="OSU31" s="83"/>
      <c r="OSV31" s="83"/>
      <c r="OSW31" s="83"/>
      <c r="OSX31" s="83"/>
      <c r="OSY31" s="83"/>
      <c r="OSZ31" s="83"/>
      <c r="OTA31" s="83"/>
      <c r="OTB31" s="83"/>
      <c r="OTC31" s="83"/>
      <c r="OTD31" s="83"/>
      <c r="OTE31" s="83"/>
      <c r="OTF31" s="83"/>
      <c r="OTG31" s="83"/>
      <c r="OTH31" s="83"/>
      <c r="OTI31" s="83"/>
      <c r="OTJ31" s="83"/>
      <c r="OTK31" s="83"/>
      <c r="OTL31" s="83"/>
      <c r="OTM31" s="83"/>
      <c r="OTN31" s="83"/>
      <c r="OTO31" s="83"/>
      <c r="OTP31" s="83"/>
      <c r="OTQ31" s="83"/>
      <c r="OTR31" s="83"/>
      <c r="OTS31" s="83"/>
      <c r="OTT31" s="83"/>
      <c r="OTU31" s="83"/>
      <c r="OTV31" s="83"/>
      <c r="OTW31" s="83"/>
      <c r="OTX31" s="83"/>
      <c r="OTY31" s="83"/>
      <c r="OTZ31" s="83"/>
      <c r="OUA31" s="83"/>
      <c r="OUB31" s="83"/>
      <c r="OUC31" s="83"/>
      <c r="OUD31" s="83"/>
      <c r="OUE31" s="83"/>
      <c r="OUF31" s="83"/>
      <c r="OUG31" s="83"/>
      <c r="OUH31" s="83"/>
      <c r="OUI31" s="83"/>
      <c r="OUJ31" s="83"/>
      <c r="OUK31" s="83"/>
      <c r="OUL31" s="83"/>
      <c r="OUM31" s="83"/>
      <c r="OUN31" s="83"/>
      <c r="OUO31" s="83"/>
      <c r="OUP31" s="83"/>
      <c r="OUQ31" s="83"/>
      <c r="OUR31" s="83"/>
      <c r="OUS31" s="83"/>
      <c r="OUT31" s="83"/>
      <c r="OUU31" s="83"/>
      <c r="OUV31" s="83"/>
      <c r="OUW31" s="83"/>
      <c r="OUX31" s="83"/>
      <c r="OUY31" s="83"/>
      <c r="OUZ31" s="83"/>
      <c r="OVA31" s="83"/>
      <c r="OVB31" s="83"/>
      <c r="OVC31" s="83"/>
      <c r="OVD31" s="83"/>
      <c r="OVE31" s="83"/>
      <c r="OVF31" s="83"/>
      <c r="OVG31" s="83"/>
      <c r="OVH31" s="83"/>
      <c r="OVI31" s="83"/>
      <c r="OVJ31" s="83"/>
      <c r="OVK31" s="83"/>
      <c r="OVL31" s="83"/>
      <c r="OVM31" s="83"/>
      <c r="OVN31" s="83"/>
      <c r="OVO31" s="83"/>
      <c r="OVP31" s="83"/>
      <c r="OVQ31" s="83"/>
      <c r="OVR31" s="83"/>
      <c r="OVS31" s="83"/>
      <c r="OVT31" s="83"/>
      <c r="OVU31" s="83"/>
      <c r="OVV31" s="83"/>
      <c r="OVW31" s="83"/>
      <c r="OVX31" s="83"/>
      <c r="OVY31" s="83"/>
      <c r="OVZ31" s="83"/>
      <c r="OWA31" s="83"/>
      <c r="OWB31" s="83"/>
      <c r="OWC31" s="83"/>
      <c r="OWD31" s="83"/>
      <c r="OWE31" s="83"/>
      <c r="OWF31" s="83"/>
      <c r="OWG31" s="83"/>
      <c r="OWH31" s="83"/>
      <c r="OWI31" s="83"/>
      <c r="OWJ31" s="83"/>
      <c r="OWK31" s="83"/>
      <c r="OWL31" s="83"/>
      <c r="OWM31" s="83"/>
      <c r="OWN31" s="83"/>
      <c r="OWO31" s="83"/>
      <c r="OWP31" s="83"/>
      <c r="OWQ31" s="83"/>
      <c r="OWR31" s="83"/>
      <c r="OWS31" s="83"/>
      <c r="OWT31" s="83"/>
      <c r="OWU31" s="83"/>
      <c r="OWV31" s="83"/>
      <c r="OWW31" s="83"/>
      <c r="OWX31" s="83"/>
      <c r="OWY31" s="83"/>
      <c r="OWZ31" s="83"/>
      <c r="OXA31" s="83"/>
      <c r="OXB31" s="83"/>
      <c r="OXC31" s="83"/>
      <c r="OXD31" s="83"/>
      <c r="OXE31" s="83"/>
      <c r="OXF31" s="83"/>
      <c r="OXG31" s="83"/>
      <c r="OXH31" s="83"/>
      <c r="OXI31" s="83"/>
      <c r="OXJ31" s="83"/>
      <c r="OXK31" s="83"/>
      <c r="OXL31" s="83"/>
      <c r="OXM31" s="83"/>
      <c r="OXN31" s="83"/>
      <c r="OXO31" s="83"/>
      <c r="OXP31" s="83"/>
      <c r="OXQ31" s="83"/>
      <c r="OXR31" s="83"/>
      <c r="OXS31" s="83"/>
      <c r="OXT31" s="83"/>
      <c r="OXU31" s="83"/>
      <c r="OXV31" s="83"/>
      <c r="OXW31" s="83"/>
      <c r="OXX31" s="83"/>
      <c r="OXY31" s="83"/>
      <c r="OXZ31" s="83"/>
      <c r="OYA31" s="83"/>
      <c r="OYB31" s="83"/>
      <c r="OYC31" s="83"/>
      <c r="OYD31" s="83"/>
      <c r="OYE31" s="83"/>
      <c r="OYF31" s="83"/>
      <c r="OYG31" s="83"/>
      <c r="OYH31" s="83"/>
      <c r="OYI31" s="83"/>
      <c r="OYJ31" s="83"/>
      <c r="OYK31" s="83"/>
      <c r="OYL31" s="83"/>
      <c r="OYM31" s="83"/>
      <c r="OYN31" s="83"/>
      <c r="OYO31" s="83"/>
      <c r="OYP31" s="83"/>
      <c r="OYQ31" s="83"/>
      <c r="OYR31" s="83"/>
      <c r="OYS31" s="83"/>
      <c r="OYT31" s="83"/>
      <c r="OYU31" s="83"/>
      <c r="OYV31" s="83"/>
      <c r="OYW31" s="83"/>
      <c r="OYX31" s="83"/>
      <c r="OYY31" s="83"/>
      <c r="OYZ31" s="83"/>
      <c r="OZA31" s="83"/>
      <c r="OZB31" s="83"/>
      <c r="OZC31" s="83"/>
      <c r="OZD31" s="83"/>
      <c r="OZE31" s="83"/>
      <c r="OZF31" s="83"/>
      <c r="OZG31" s="83"/>
      <c r="OZH31" s="83"/>
      <c r="OZI31" s="83"/>
      <c r="OZJ31" s="83"/>
      <c r="OZK31" s="83"/>
      <c r="OZL31" s="83"/>
      <c r="OZM31" s="83"/>
      <c r="OZN31" s="83"/>
      <c r="OZO31" s="83"/>
      <c r="OZP31" s="83"/>
      <c r="OZQ31" s="83"/>
      <c r="OZR31" s="83"/>
      <c r="OZS31" s="83"/>
      <c r="OZT31" s="83"/>
      <c r="OZU31" s="83"/>
      <c r="OZV31" s="83"/>
      <c r="OZW31" s="83"/>
      <c r="OZX31" s="83"/>
      <c r="OZY31" s="83"/>
      <c r="OZZ31" s="83"/>
      <c r="PAA31" s="83"/>
      <c r="PAB31" s="83"/>
      <c r="PAC31" s="83"/>
      <c r="PAD31" s="83"/>
      <c r="PAE31" s="83"/>
      <c r="PAF31" s="83"/>
      <c r="PAG31" s="83"/>
      <c r="PAH31" s="83"/>
      <c r="PAI31" s="83"/>
      <c r="PAJ31" s="83"/>
      <c r="PAK31" s="83"/>
      <c r="PAL31" s="83"/>
      <c r="PAM31" s="83"/>
      <c r="PAN31" s="83"/>
      <c r="PAO31" s="83"/>
      <c r="PAP31" s="83"/>
      <c r="PAQ31" s="83"/>
      <c r="PAR31" s="83"/>
      <c r="PAS31" s="83"/>
      <c r="PAT31" s="83"/>
      <c r="PAU31" s="83"/>
      <c r="PAV31" s="83"/>
      <c r="PAW31" s="83"/>
      <c r="PAX31" s="83"/>
      <c r="PAY31" s="83"/>
      <c r="PAZ31" s="83"/>
      <c r="PBA31" s="83"/>
      <c r="PBB31" s="83"/>
      <c r="PBC31" s="83"/>
      <c r="PBD31" s="83"/>
      <c r="PBE31" s="83"/>
      <c r="PBF31" s="83"/>
      <c r="PBG31" s="83"/>
      <c r="PBH31" s="83"/>
      <c r="PBI31" s="83"/>
      <c r="PBJ31" s="83"/>
      <c r="PBK31" s="83"/>
      <c r="PBL31" s="83"/>
      <c r="PBM31" s="83"/>
      <c r="PBN31" s="83"/>
      <c r="PBO31" s="83"/>
      <c r="PBP31" s="83"/>
      <c r="PBQ31" s="83"/>
      <c r="PBR31" s="83"/>
      <c r="PBS31" s="83"/>
      <c r="PBT31" s="83"/>
      <c r="PBU31" s="83"/>
      <c r="PBV31" s="83"/>
      <c r="PBW31" s="83"/>
      <c r="PBX31" s="83"/>
      <c r="PBY31" s="83"/>
      <c r="PBZ31" s="83"/>
      <c r="PCA31" s="83"/>
      <c r="PCB31" s="83"/>
      <c r="PCC31" s="83"/>
      <c r="PCD31" s="83"/>
      <c r="PCE31" s="83"/>
      <c r="PCF31" s="83"/>
      <c r="PCG31" s="83"/>
      <c r="PCH31" s="83"/>
      <c r="PCI31" s="83"/>
      <c r="PCJ31" s="83"/>
      <c r="PCK31" s="83"/>
      <c r="PCL31" s="83"/>
      <c r="PCM31" s="83"/>
      <c r="PCN31" s="83"/>
      <c r="PCO31" s="83"/>
      <c r="PCP31" s="83"/>
      <c r="PCQ31" s="83"/>
      <c r="PCR31" s="83"/>
      <c r="PCS31" s="83"/>
      <c r="PCT31" s="83"/>
      <c r="PCU31" s="83"/>
      <c r="PCV31" s="83"/>
      <c r="PCW31" s="83"/>
      <c r="PCX31" s="83"/>
      <c r="PCY31" s="83"/>
      <c r="PCZ31" s="83"/>
      <c r="PDA31" s="83"/>
      <c r="PDB31" s="83"/>
      <c r="PDC31" s="83"/>
      <c r="PDD31" s="83"/>
      <c r="PDE31" s="83"/>
      <c r="PDF31" s="83"/>
      <c r="PDG31" s="83"/>
      <c r="PDH31" s="83"/>
      <c r="PDI31" s="83"/>
      <c r="PDJ31" s="83"/>
      <c r="PDK31" s="83"/>
      <c r="PDL31" s="83"/>
      <c r="PDM31" s="83"/>
      <c r="PDN31" s="83"/>
      <c r="PDO31" s="83"/>
      <c r="PDP31" s="83"/>
      <c r="PDQ31" s="83"/>
      <c r="PDR31" s="83"/>
      <c r="PDS31" s="83"/>
      <c r="PDT31" s="83"/>
      <c r="PDU31" s="83"/>
      <c r="PDV31" s="83"/>
      <c r="PDW31" s="83"/>
      <c r="PDX31" s="83"/>
      <c r="PDY31" s="83"/>
      <c r="PDZ31" s="83"/>
      <c r="PEA31" s="83"/>
      <c r="PEB31" s="83"/>
      <c r="PEC31" s="83"/>
      <c r="PED31" s="83"/>
      <c r="PEE31" s="83"/>
      <c r="PEF31" s="83"/>
      <c r="PEG31" s="83"/>
      <c r="PEH31" s="83"/>
      <c r="PEI31" s="83"/>
      <c r="PEJ31" s="83"/>
      <c r="PEK31" s="83"/>
      <c r="PEL31" s="83"/>
      <c r="PEM31" s="83"/>
      <c r="PEN31" s="83"/>
      <c r="PEO31" s="83"/>
      <c r="PEP31" s="83"/>
      <c r="PEQ31" s="83"/>
      <c r="PER31" s="83"/>
      <c r="PES31" s="83"/>
      <c r="PET31" s="83"/>
      <c r="PEU31" s="83"/>
      <c r="PEV31" s="83"/>
      <c r="PEW31" s="83"/>
      <c r="PEX31" s="83"/>
      <c r="PEY31" s="83"/>
      <c r="PEZ31" s="83"/>
      <c r="PFA31" s="83"/>
      <c r="PFB31" s="83"/>
      <c r="PFC31" s="83"/>
      <c r="PFD31" s="83"/>
      <c r="PFE31" s="83"/>
      <c r="PFF31" s="83"/>
      <c r="PFG31" s="83"/>
      <c r="PFH31" s="83"/>
      <c r="PFI31" s="83"/>
      <c r="PFJ31" s="83"/>
      <c r="PFK31" s="83"/>
      <c r="PFL31" s="83"/>
      <c r="PFM31" s="83"/>
      <c r="PFN31" s="83"/>
      <c r="PFO31" s="83"/>
      <c r="PFP31" s="83"/>
      <c r="PFQ31" s="83"/>
      <c r="PFR31" s="83"/>
      <c r="PFS31" s="83"/>
      <c r="PFT31" s="83"/>
      <c r="PFU31" s="83"/>
      <c r="PFV31" s="83"/>
      <c r="PFW31" s="83"/>
      <c r="PFX31" s="83"/>
      <c r="PFY31" s="83"/>
      <c r="PFZ31" s="83"/>
      <c r="PGA31" s="83"/>
      <c r="PGB31" s="83"/>
      <c r="PGC31" s="83"/>
      <c r="PGD31" s="83"/>
      <c r="PGE31" s="83"/>
      <c r="PGF31" s="83"/>
      <c r="PGG31" s="83"/>
      <c r="PGH31" s="83"/>
      <c r="PGI31" s="83"/>
      <c r="PGJ31" s="83"/>
      <c r="PGK31" s="83"/>
      <c r="PGL31" s="83"/>
      <c r="PGM31" s="83"/>
      <c r="PGN31" s="83"/>
      <c r="PGO31" s="83"/>
      <c r="PGP31" s="83"/>
      <c r="PGQ31" s="83"/>
      <c r="PGR31" s="83"/>
      <c r="PGS31" s="83"/>
      <c r="PGT31" s="83"/>
      <c r="PGU31" s="83"/>
      <c r="PGV31" s="83"/>
      <c r="PGW31" s="83"/>
      <c r="PGX31" s="83"/>
      <c r="PGY31" s="83"/>
      <c r="PGZ31" s="83"/>
      <c r="PHA31" s="83"/>
      <c r="PHB31" s="83"/>
      <c r="PHC31" s="83"/>
      <c r="PHD31" s="83"/>
      <c r="PHE31" s="83"/>
      <c r="PHF31" s="83"/>
      <c r="PHG31" s="83"/>
      <c r="PHH31" s="83"/>
      <c r="PHI31" s="83"/>
      <c r="PHJ31" s="83"/>
      <c r="PHK31" s="83"/>
      <c r="PHL31" s="83"/>
      <c r="PHM31" s="83"/>
      <c r="PHN31" s="83"/>
      <c r="PHO31" s="83"/>
      <c r="PHP31" s="83"/>
      <c r="PHQ31" s="83"/>
      <c r="PHR31" s="83"/>
      <c r="PHS31" s="83"/>
      <c r="PHT31" s="83"/>
      <c r="PHU31" s="83"/>
      <c r="PHV31" s="83"/>
      <c r="PHW31" s="83"/>
      <c r="PHX31" s="83"/>
      <c r="PHY31" s="83"/>
      <c r="PHZ31" s="83"/>
      <c r="PIA31" s="83"/>
      <c r="PIB31" s="83"/>
      <c r="PIC31" s="83"/>
      <c r="PID31" s="83"/>
      <c r="PIE31" s="83"/>
      <c r="PIF31" s="83"/>
      <c r="PIG31" s="83"/>
      <c r="PIH31" s="83"/>
      <c r="PII31" s="83"/>
      <c r="PIJ31" s="83"/>
      <c r="PIK31" s="83"/>
      <c r="PIL31" s="83"/>
      <c r="PIM31" s="83"/>
      <c r="PIN31" s="83"/>
      <c r="PIO31" s="83"/>
      <c r="PIP31" s="83"/>
      <c r="PIQ31" s="83"/>
      <c r="PIR31" s="83"/>
      <c r="PIS31" s="83"/>
      <c r="PIT31" s="83"/>
      <c r="PIU31" s="83"/>
      <c r="PIV31" s="83"/>
      <c r="PIW31" s="83"/>
      <c r="PIX31" s="83"/>
      <c r="PIY31" s="83"/>
      <c r="PIZ31" s="83"/>
      <c r="PJA31" s="83"/>
      <c r="PJB31" s="83"/>
      <c r="PJC31" s="83"/>
      <c r="PJD31" s="83"/>
      <c r="PJE31" s="83"/>
      <c r="PJF31" s="83"/>
      <c r="PJG31" s="83"/>
      <c r="PJH31" s="83"/>
      <c r="PJI31" s="83"/>
      <c r="PJJ31" s="83"/>
      <c r="PJK31" s="83"/>
      <c r="PJL31" s="83"/>
      <c r="PJM31" s="83"/>
      <c r="PJN31" s="83"/>
      <c r="PJO31" s="83"/>
      <c r="PJP31" s="83"/>
      <c r="PJQ31" s="83"/>
      <c r="PJR31" s="83"/>
      <c r="PJS31" s="83"/>
      <c r="PJT31" s="83"/>
      <c r="PJU31" s="83"/>
      <c r="PJV31" s="83"/>
      <c r="PJW31" s="83"/>
      <c r="PJX31" s="83"/>
      <c r="PJY31" s="83"/>
      <c r="PJZ31" s="83"/>
      <c r="PKA31" s="83"/>
      <c r="PKB31" s="83"/>
      <c r="PKC31" s="83"/>
      <c r="PKD31" s="83"/>
      <c r="PKE31" s="83"/>
      <c r="PKF31" s="83"/>
      <c r="PKG31" s="83"/>
      <c r="PKH31" s="83"/>
      <c r="PKI31" s="83"/>
      <c r="PKJ31" s="83"/>
      <c r="PKK31" s="83"/>
      <c r="PKL31" s="83"/>
      <c r="PKM31" s="83"/>
      <c r="PKN31" s="83"/>
      <c r="PKO31" s="83"/>
      <c r="PKP31" s="83"/>
      <c r="PKQ31" s="83"/>
      <c r="PKR31" s="83"/>
      <c r="PKS31" s="83"/>
      <c r="PKT31" s="83"/>
      <c r="PKU31" s="83"/>
      <c r="PKV31" s="83"/>
      <c r="PKW31" s="83"/>
      <c r="PKX31" s="83"/>
      <c r="PKY31" s="83"/>
      <c r="PKZ31" s="83"/>
      <c r="PLA31" s="83"/>
      <c r="PLB31" s="83"/>
      <c r="PLC31" s="83"/>
      <c r="PLD31" s="83"/>
      <c r="PLE31" s="83"/>
      <c r="PLF31" s="83"/>
      <c r="PLG31" s="83"/>
      <c r="PLH31" s="83"/>
      <c r="PLI31" s="83"/>
      <c r="PLJ31" s="83"/>
      <c r="PLK31" s="83"/>
      <c r="PLL31" s="83"/>
      <c r="PLM31" s="83"/>
      <c r="PLN31" s="83"/>
      <c r="PLO31" s="83"/>
      <c r="PLP31" s="83"/>
      <c r="PLQ31" s="83"/>
      <c r="PLR31" s="83"/>
      <c r="PLS31" s="83"/>
      <c r="PLT31" s="83"/>
      <c r="PLU31" s="83"/>
      <c r="PLV31" s="83"/>
      <c r="PLW31" s="83"/>
      <c r="PLX31" s="83"/>
      <c r="PLY31" s="83"/>
      <c r="PLZ31" s="83"/>
      <c r="PMA31" s="83"/>
      <c r="PMB31" s="83"/>
      <c r="PMC31" s="83"/>
      <c r="PMD31" s="83"/>
      <c r="PME31" s="83"/>
      <c r="PMF31" s="83"/>
      <c r="PMG31" s="83"/>
      <c r="PMH31" s="83"/>
      <c r="PMI31" s="83"/>
      <c r="PMJ31" s="83"/>
      <c r="PMK31" s="83"/>
      <c r="PML31" s="83"/>
      <c r="PMM31" s="83"/>
      <c r="PMN31" s="83"/>
      <c r="PMO31" s="83"/>
      <c r="PMP31" s="83"/>
      <c r="PMQ31" s="83"/>
      <c r="PMR31" s="83"/>
      <c r="PMS31" s="83"/>
      <c r="PMT31" s="83"/>
      <c r="PMU31" s="83"/>
      <c r="PMV31" s="83"/>
      <c r="PMW31" s="83"/>
      <c r="PMX31" s="83"/>
      <c r="PMY31" s="83"/>
      <c r="PMZ31" s="83"/>
      <c r="PNA31" s="83"/>
      <c r="PNB31" s="83"/>
      <c r="PNC31" s="83"/>
      <c r="PND31" s="83"/>
      <c r="PNE31" s="83"/>
      <c r="PNF31" s="83"/>
      <c r="PNG31" s="83"/>
      <c r="PNH31" s="83"/>
      <c r="PNI31" s="83"/>
      <c r="PNJ31" s="83"/>
      <c r="PNK31" s="83"/>
      <c r="PNL31" s="83"/>
      <c r="PNM31" s="83"/>
      <c r="PNN31" s="83"/>
      <c r="PNO31" s="83"/>
      <c r="PNP31" s="83"/>
      <c r="PNQ31" s="83"/>
      <c r="PNR31" s="83"/>
      <c r="PNS31" s="83"/>
      <c r="PNT31" s="83"/>
      <c r="PNU31" s="83"/>
      <c r="PNV31" s="83"/>
      <c r="PNW31" s="83"/>
      <c r="PNX31" s="83"/>
      <c r="PNY31" s="83"/>
      <c r="PNZ31" s="83"/>
      <c r="POA31" s="83"/>
      <c r="POB31" s="83"/>
      <c r="POC31" s="83"/>
      <c r="POD31" s="83"/>
      <c r="POE31" s="83"/>
      <c r="POF31" s="83"/>
      <c r="POG31" s="83"/>
      <c r="POH31" s="83"/>
      <c r="POI31" s="83"/>
      <c r="POJ31" s="83"/>
      <c r="POK31" s="83"/>
      <c r="POL31" s="83"/>
      <c r="POM31" s="83"/>
      <c r="PON31" s="83"/>
      <c r="POO31" s="83"/>
      <c r="POP31" s="83"/>
      <c r="POQ31" s="83"/>
      <c r="POR31" s="83"/>
      <c r="POS31" s="83"/>
      <c r="POT31" s="83"/>
      <c r="POU31" s="83"/>
      <c r="POV31" s="83"/>
      <c r="POW31" s="83"/>
      <c r="POX31" s="83"/>
      <c r="POY31" s="83"/>
      <c r="POZ31" s="83"/>
      <c r="PPA31" s="83"/>
      <c r="PPB31" s="83"/>
      <c r="PPC31" s="83"/>
      <c r="PPD31" s="83"/>
      <c r="PPE31" s="83"/>
      <c r="PPF31" s="83"/>
      <c r="PPG31" s="83"/>
      <c r="PPH31" s="83"/>
      <c r="PPI31" s="83"/>
      <c r="PPJ31" s="83"/>
      <c r="PPK31" s="83"/>
      <c r="PPL31" s="83"/>
      <c r="PPM31" s="83"/>
      <c r="PPN31" s="83"/>
      <c r="PPO31" s="83"/>
      <c r="PPP31" s="83"/>
      <c r="PPQ31" s="83"/>
      <c r="PPR31" s="83"/>
      <c r="PPS31" s="83"/>
      <c r="PPT31" s="83"/>
      <c r="PPU31" s="83"/>
      <c r="PPV31" s="83"/>
      <c r="PPW31" s="83"/>
      <c r="PPX31" s="83"/>
      <c r="PPY31" s="83"/>
      <c r="PPZ31" s="83"/>
      <c r="PQA31" s="83"/>
      <c r="PQB31" s="83"/>
      <c r="PQC31" s="83"/>
      <c r="PQD31" s="83"/>
      <c r="PQE31" s="83"/>
      <c r="PQF31" s="83"/>
      <c r="PQG31" s="83"/>
      <c r="PQH31" s="83"/>
      <c r="PQI31" s="83"/>
      <c r="PQJ31" s="83"/>
      <c r="PQK31" s="83"/>
      <c r="PQL31" s="83"/>
      <c r="PQM31" s="83"/>
      <c r="PQN31" s="83"/>
      <c r="PQO31" s="83"/>
      <c r="PQP31" s="83"/>
      <c r="PQQ31" s="83"/>
      <c r="PQR31" s="83"/>
      <c r="PQS31" s="83"/>
      <c r="PQT31" s="83"/>
      <c r="PQU31" s="83"/>
      <c r="PQV31" s="83"/>
      <c r="PQW31" s="83"/>
      <c r="PQX31" s="83"/>
      <c r="PQY31" s="83"/>
      <c r="PQZ31" s="83"/>
      <c r="PRA31" s="83"/>
      <c r="PRB31" s="83"/>
      <c r="PRC31" s="83"/>
      <c r="PRD31" s="83"/>
      <c r="PRE31" s="83"/>
      <c r="PRF31" s="83"/>
      <c r="PRG31" s="83"/>
      <c r="PRH31" s="83"/>
      <c r="PRI31" s="83"/>
      <c r="PRJ31" s="83"/>
      <c r="PRK31" s="83"/>
      <c r="PRL31" s="83"/>
      <c r="PRM31" s="83"/>
      <c r="PRN31" s="83"/>
      <c r="PRO31" s="83"/>
      <c r="PRP31" s="83"/>
      <c r="PRQ31" s="83"/>
      <c r="PRR31" s="83"/>
      <c r="PRS31" s="83"/>
      <c r="PRT31" s="83"/>
      <c r="PRU31" s="83"/>
      <c r="PRV31" s="83"/>
      <c r="PRW31" s="83"/>
      <c r="PRX31" s="83"/>
      <c r="PRY31" s="83"/>
      <c r="PRZ31" s="83"/>
      <c r="PSA31" s="83"/>
      <c r="PSB31" s="83"/>
      <c r="PSC31" s="83"/>
      <c r="PSD31" s="83"/>
      <c r="PSE31" s="83"/>
      <c r="PSF31" s="83"/>
      <c r="PSG31" s="83"/>
      <c r="PSH31" s="83"/>
      <c r="PSI31" s="83"/>
      <c r="PSJ31" s="83"/>
      <c r="PSK31" s="83"/>
      <c r="PSL31" s="83"/>
      <c r="PSM31" s="83"/>
      <c r="PSN31" s="83"/>
      <c r="PSO31" s="83"/>
      <c r="PSP31" s="83"/>
      <c r="PSQ31" s="83"/>
      <c r="PSR31" s="83"/>
      <c r="PSS31" s="83"/>
      <c r="PST31" s="83"/>
      <c r="PSU31" s="83"/>
      <c r="PSV31" s="83"/>
      <c r="PSW31" s="83"/>
      <c r="PSX31" s="83"/>
      <c r="PSY31" s="83"/>
      <c r="PSZ31" s="83"/>
      <c r="PTA31" s="83"/>
      <c r="PTB31" s="83"/>
      <c r="PTC31" s="83"/>
      <c r="PTD31" s="83"/>
      <c r="PTE31" s="83"/>
      <c r="PTF31" s="83"/>
      <c r="PTG31" s="83"/>
      <c r="PTH31" s="83"/>
      <c r="PTI31" s="83"/>
      <c r="PTJ31" s="83"/>
      <c r="PTK31" s="83"/>
      <c r="PTL31" s="83"/>
      <c r="PTM31" s="83"/>
      <c r="PTN31" s="83"/>
      <c r="PTO31" s="83"/>
      <c r="PTP31" s="83"/>
      <c r="PTQ31" s="83"/>
      <c r="PTR31" s="83"/>
      <c r="PTS31" s="83"/>
      <c r="PTT31" s="83"/>
      <c r="PTU31" s="83"/>
      <c r="PTV31" s="83"/>
      <c r="PTW31" s="83"/>
      <c r="PTX31" s="83"/>
      <c r="PTY31" s="83"/>
      <c r="PTZ31" s="83"/>
      <c r="PUA31" s="83"/>
      <c r="PUB31" s="83"/>
      <c r="PUC31" s="83"/>
      <c r="PUD31" s="83"/>
      <c r="PUE31" s="83"/>
      <c r="PUF31" s="83"/>
      <c r="PUG31" s="83"/>
      <c r="PUH31" s="83"/>
      <c r="PUI31" s="83"/>
      <c r="PUJ31" s="83"/>
      <c r="PUK31" s="83"/>
      <c r="PUL31" s="83"/>
      <c r="PUM31" s="83"/>
      <c r="PUN31" s="83"/>
      <c r="PUO31" s="83"/>
      <c r="PUP31" s="83"/>
      <c r="PUQ31" s="83"/>
      <c r="PUR31" s="83"/>
      <c r="PUS31" s="83"/>
      <c r="PUT31" s="83"/>
      <c r="PUU31" s="83"/>
      <c r="PUV31" s="83"/>
      <c r="PUW31" s="83"/>
      <c r="PUX31" s="83"/>
      <c r="PUY31" s="83"/>
      <c r="PUZ31" s="83"/>
      <c r="PVA31" s="83"/>
      <c r="PVB31" s="83"/>
      <c r="PVC31" s="83"/>
      <c r="PVD31" s="83"/>
      <c r="PVE31" s="83"/>
      <c r="PVF31" s="83"/>
      <c r="PVG31" s="83"/>
      <c r="PVH31" s="83"/>
      <c r="PVI31" s="83"/>
      <c r="PVJ31" s="83"/>
      <c r="PVK31" s="83"/>
      <c r="PVL31" s="83"/>
      <c r="PVM31" s="83"/>
      <c r="PVN31" s="83"/>
      <c r="PVO31" s="83"/>
      <c r="PVP31" s="83"/>
      <c r="PVQ31" s="83"/>
      <c r="PVR31" s="83"/>
      <c r="PVS31" s="83"/>
      <c r="PVT31" s="83"/>
      <c r="PVU31" s="83"/>
      <c r="PVV31" s="83"/>
      <c r="PVW31" s="83"/>
      <c r="PVX31" s="83"/>
      <c r="PVY31" s="83"/>
      <c r="PVZ31" s="83"/>
      <c r="PWA31" s="83"/>
      <c r="PWB31" s="83"/>
      <c r="PWC31" s="83"/>
      <c r="PWD31" s="83"/>
      <c r="PWE31" s="83"/>
      <c r="PWF31" s="83"/>
      <c r="PWG31" s="83"/>
      <c r="PWH31" s="83"/>
      <c r="PWI31" s="83"/>
      <c r="PWJ31" s="83"/>
      <c r="PWK31" s="83"/>
      <c r="PWL31" s="83"/>
      <c r="PWM31" s="83"/>
      <c r="PWN31" s="83"/>
      <c r="PWO31" s="83"/>
      <c r="PWP31" s="83"/>
      <c r="PWQ31" s="83"/>
      <c r="PWR31" s="83"/>
      <c r="PWS31" s="83"/>
      <c r="PWT31" s="83"/>
      <c r="PWU31" s="83"/>
      <c r="PWV31" s="83"/>
      <c r="PWW31" s="83"/>
      <c r="PWX31" s="83"/>
      <c r="PWY31" s="83"/>
      <c r="PWZ31" s="83"/>
      <c r="PXA31" s="83"/>
      <c r="PXB31" s="83"/>
      <c r="PXC31" s="83"/>
      <c r="PXD31" s="83"/>
      <c r="PXE31" s="83"/>
      <c r="PXF31" s="83"/>
      <c r="PXG31" s="83"/>
      <c r="PXH31" s="83"/>
      <c r="PXI31" s="83"/>
      <c r="PXJ31" s="83"/>
      <c r="PXK31" s="83"/>
      <c r="PXL31" s="83"/>
      <c r="PXM31" s="83"/>
      <c r="PXN31" s="83"/>
      <c r="PXO31" s="83"/>
      <c r="PXP31" s="83"/>
      <c r="PXQ31" s="83"/>
      <c r="PXR31" s="83"/>
      <c r="PXS31" s="83"/>
      <c r="PXT31" s="83"/>
      <c r="PXU31" s="83"/>
      <c r="PXV31" s="83"/>
      <c r="PXW31" s="83"/>
      <c r="PXX31" s="83"/>
      <c r="PXY31" s="83"/>
      <c r="PXZ31" s="83"/>
      <c r="PYA31" s="83"/>
      <c r="PYB31" s="83"/>
      <c r="PYC31" s="83"/>
      <c r="PYD31" s="83"/>
      <c r="PYE31" s="83"/>
      <c r="PYF31" s="83"/>
      <c r="PYG31" s="83"/>
      <c r="PYH31" s="83"/>
      <c r="PYI31" s="83"/>
      <c r="PYJ31" s="83"/>
      <c r="PYK31" s="83"/>
      <c r="PYL31" s="83"/>
      <c r="PYM31" s="83"/>
      <c r="PYN31" s="83"/>
      <c r="PYO31" s="83"/>
      <c r="PYP31" s="83"/>
      <c r="PYQ31" s="83"/>
      <c r="PYR31" s="83"/>
      <c r="PYS31" s="83"/>
      <c r="PYT31" s="83"/>
      <c r="PYU31" s="83"/>
      <c r="PYV31" s="83"/>
      <c r="PYW31" s="83"/>
      <c r="PYX31" s="83"/>
      <c r="PYY31" s="83"/>
      <c r="PYZ31" s="83"/>
      <c r="PZA31" s="83"/>
      <c r="PZB31" s="83"/>
      <c r="PZC31" s="83"/>
      <c r="PZD31" s="83"/>
      <c r="PZE31" s="83"/>
      <c r="PZF31" s="83"/>
      <c r="PZG31" s="83"/>
      <c r="PZH31" s="83"/>
      <c r="PZI31" s="83"/>
      <c r="PZJ31" s="83"/>
      <c r="PZK31" s="83"/>
      <c r="PZL31" s="83"/>
      <c r="PZM31" s="83"/>
      <c r="PZN31" s="83"/>
      <c r="PZO31" s="83"/>
      <c r="PZP31" s="83"/>
      <c r="PZQ31" s="83"/>
      <c r="PZR31" s="83"/>
      <c r="PZS31" s="83"/>
      <c r="PZT31" s="83"/>
      <c r="PZU31" s="83"/>
      <c r="PZV31" s="83"/>
      <c r="PZW31" s="83"/>
      <c r="PZX31" s="83"/>
      <c r="PZY31" s="83"/>
      <c r="PZZ31" s="83"/>
      <c r="QAA31" s="83"/>
      <c r="QAB31" s="83"/>
      <c r="QAC31" s="83"/>
      <c r="QAD31" s="83"/>
      <c r="QAE31" s="83"/>
      <c r="QAF31" s="83"/>
      <c r="QAG31" s="83"/>
      <c r="QAH31" s="83"/>
      <c r="QAI31" s="83"/>
      <c r="QAJ31" s="83"/>
      <c r="QAK31" s="83"/>
      <c r="QAL31" s="83"/>
      <c r="QAM31" s="83"/>
      <c r="QAN31" s="83"/>
      <c r="QAO31" s="83"/>
      <c r="QAP31" s="83"/>
      <c r="QAQ31" s="83"/>
      <c r="QAR31" s="83"/>
      <c r="QAS31" s="83"/>
      <c r="QAT31" s="83"/>
      <c r="QAU31" s="83"/>
      <c r="QAV31" s="83"/>
      <c r="QAW31" s="83"/>
      <c r="QAX31" s="83"/>
      <c r="QAY31" s="83"/>
      <c r="QAZ31" s="83"/>
      <c r="QBA31" s="83"/>
      <c r="QBB31" s="83"/>
      <c r="QBC31" s="83"/>
      <c r="QBD31" s="83"/>
      <c r="QBE31" s="83"/>
      <c r="QBF31" s="83"/>
      <c r="QBG31" s="83"/>
      <c r="QBH31" s="83"/>
      <c r="QBI31" s="83"/>
      <c r="QBJ31" s="83"/>
      <c r="QBK31" s="83"/>
      <c r="QBL31" s="83"/>
      <c r="QBM31" s="83"/>
      <c r="QBN31" s="83"/>
      <c r="QBO31" s="83"/>
      <c r="QBP31" s="83"/>
      <c r="QBQ31" s="83"/>
      <c r="QBR31" s="83"/>
      <c r="QBS31" s="83"/>
      <c r="QBT31" s="83"/>
      <c r="QBU31" s="83"/>
      <c r="QBV31" s="83"/>
      <c r="QBW31" s="83"/>
      <c r="QBX31" s="83"/>
      <c r="QBY31" s="83"/>
      <c r="QBZ31" s="83"/>
      <c r="QCA31" s="83"/>
      <c r="QCB31" s="83"/>
      <c r="QCC31" s="83"/>
      <c r="QCD31" s="83"/>
      <c r="QCE31" s="83"/>
      <c r="QCF31" s="83"/>
      <c r="QCG31" s="83"/>
      <c r="QCH31" s="83"/>
      <c r="QCI31" s="83"/>
      <c r="QCJ31" s="83"/>
      <c r="QCK31" s="83"/>
      <c r="QCL31" s="83"/>
      <c r="QCM31" s="83"/>
      <c r="QCN31" s="83"/>
      <c r="QCO31" s="83"/>
      <c r="QCP31" s="83"/>
      <c r="QCQ31" s="83"/>
      <c r="QCR31" s="83"/>
      <c r="QCS31" s="83"/>
      <c r="QCT31" s="83"/>
      <c r="QCU31" s="83"/>
      <c r="QCV31" s="83"/>
      <c r="QCW31" s="83"/>
      <c r="QCX31" s="83"/>
      <c r="QCY31" s="83"/>
      <c r="QCZ31" s="83"/>
      <c r="QDA31" s="83"/>
      <c r="QDB31" s="83"/>
      <c r="QDC31" s="83"/>
      <c r="QDD31" s="83"/>
      <c r="QDE31" s="83"/>
      <c r="QDF31" s="83"/>
      <c r="QDG31" s="83"/>
      <c r="QDH31" s="83"/>
      <c r="QDI31" s="83"/>
      <c r="QDJ31" s="83"/>
      <c r="QDK31" s="83"/>
      <c r="QDL31" s="83"/>
      <c r="QDM31" s="83"/>
      <c r="QDN31" s="83"/>
      <c r="QDO31" s="83"/>
      <c r="QDP31" s="83"/>
      <c r="QDQ31" s="83"/>
      <c r="QDR31" s="83"/>
      <c r="QDS31" s="83"/>
      <c r="QDT31" s="83"/>
      <c r="QDU31" s="83"/>
      <c r="QDV31" s="83"/>
      <c r="QDW31" s="83"/>
      <c r="QDX31" s="83"/>
      <c r="QDY31" s="83"/>
      <c r="QDZ31" s="83"/>
      <c r="QEA31" s="83"/>
      <c r="QEB31" s="83"/>
      <c r="QEC31" s="83"/>
      <c r="QED31" s="83"/>
      <c r="QEE31" s="83"/>
      <c r="QEF31" s="83"/>
      <c r="QEG31" s="83"/>
      <c r="QEH31" s="83"/>
      <c r="QEI31" s="83"/>
      <c r="QEJ31" s="83"/>
      <c r="QEK31" s="83"/>
      <c r="QEL31" s="83"/>
      <c r="QEM31" s="83"/>
      <c r="QEN31" s="83"/>
      <c r="QEO31" s="83"/>
      <c r="QEP31" s="83"/>
      <c r="QEQ31" s="83"/>
      <c r="QER31" s="83"/>
      <c r="QES31" s="83"/>
      <c r="QET31" s="83"/>
      <c r="QEU31" s="83"/>
      <c r="QEV31" s="83"/>
      <c r="QEW31" s="83"/>
      <c r="QEX31" s="83"/>
      <c r="QEY31" s="83"/>
      <c r="QEZ31" s="83"/>
      <c r="QFA31" s="83"/>
      <c r="QFB31" s="83"/>
      <c r="QFC31" s="83"/>
      <c r="QFD31" s="83"/>
      <c r="QFE31" s="83"/>
      <c r="QFF31" s="83"/>
      <c r="QFG31" s="83"/>
      <c r="QFH31" s="83"/>
      <c r="QFI31" s="83"/>
      <c r="QFJ31" s="83"/>
      <c r="QFK31" s="83"/>
      <c r="QFL31" s="83"/>
      <c r="QFM31" s="83"/>
      <c r="QFN31" s="83"/>
      <c r="QFO31" s="83"/>
      <c r="QFP31" s="83"/>
      <c r="QFQ31" s="83"/>
      <c r="QFR31" s="83"/>
      <c r="QFS31" s="83"/>
      <c r="QFT31" s="83"/>
      <c r="QFU31" s="83"/>
      <c r="QFV31" s="83"/>
      <c r="QFW31" s="83"/>
      <c r="QFX31" s="83"/>
      <c r="QFY31" s="83"/>
      <c r="QFZ31" s="83"/>
      <c r="QGA31" s="83"/>
      <c r="QGB31" s="83"/>
      <c r="QGC31" s="83"/>
      <c r="QGD31" s="83"/>
      <c r="QGE31" s="83"/>
      <c r="QGF31" s="83"/>
      <c r="QGG31" s="83"/>
      <c r="QGH31" s="83"/>
      <c r="QGI31" s="83"/>
      <c r="QGJ31" s="83"/>
      <c r="QGK31" s="83"/>
      <c r="QGL31" s="83"/>
      <c r="QGM31" s="83"/>
      <c r="QGN31" s="83"/>
      <c r="QGO31" s="83"/>
      <c r="QGP31" s="83"/>
      <c r="QGQ31" s="83"/>
      <c r="QGR31" s="83"/>
      <c r="QGS31" s="83"/>
      <c r="QGT31" s="83"/>
      <c r="QGU31" s="83"/>
      <c r="QGV31" s="83"/>
      <c r="QGW31" s="83"/>
      <c r="QGX31" s="83"/>
      <c r="QGY31" s="83"/>
      <c r="QGZ31" s="83"/>
      <c r="QHA31" s="83"/>
      <c r="QHB31" s="83"/>
      <c r="QHC31" s="83"/>
      <c r="QHD31" s="83"/>
      <c r="QHE31" s="83"/>
      <c r="QHF31" s="83"/>
      <c r="QHG31" s="83"/>
      <c r="QHH31" s="83"/>
      <c r="QHI31" s="83"/>
      <c r="QHJ31" s="83"/>
      <c r="QHK31" s="83"/>
      <c r="QHL31" s="83"/>
      <c r="QHM31" s="83"/>
      <c r="QHN31" s="83"/>
      <c r="QHO31" s="83"/>
      <c r="QHP31" s="83"/>
      <c r="QHQ31" s="83"/>
      <c r="QHR31" s="83"/>
      <c r="QHS31" s="83"/>
      <c r="QHT31" s="83"/>
      <c r="QHU31" s="83"/>
      <c r="QHV31" s="83"/>
      <c r="QHW31" s="83"/>
      <c r="QHX31" s="83"/>
      <c r="QHY31" s="83"/>
      <c r="QHZ31" s="83"/>
      <c r="QIA31" s="83"/>
      <c r="QIB31" s="83"/>
      <c r="QIC31" s="83"/>
      <c r="QID31" s="83"/>
      <c r="QIE31" s="83"/>
      <c r="QIF31" s="83"/>
      <c r="QIG31" s="83"/>
      <c r="QIH31" s="83"/>
      <c r="QII31" s="83"/>
      <c r="QIJ31" s="83"/>
      <c r="QIK31" s="83"/>
      <c r="QIL31" s="83"/>
      <c r="QIM31" s="83"/>
      <c r="QIN31" s="83"/>
      <c r="QIO31" s="83"/>
      <c r="QIP31" s="83"/>
      <c r="QIQ31" s="83"/>
      <c r="QIR31" s="83"/>
      <c r="QIS31" s="83"/>
      <c r="QIT31" s="83"/>
      <c r="QIU31" s="83"/>
      <c r="QIV31" s="83"/>
      <c r="QIW31" s="83"/>
      <c r="QIX31" s="83"/>
      <c r="QIY31" s="83"/>
      <c r="QIZ31" s="83"/>
      <c r="QJA31" s="83"/>
      <c r="QJB31" s="83"/>
      <c r="QJC31" s="83"/>
      <c r="QJD31" s="83"/>
      <c r="QJE31" s="83"/>
      <c r="QJF31" s="83"/>
      <c r="QJG31" s="83"/>
      <c r="QJH31" s="83"/>
      <c r="QJI31" s="83"/>
      <c r="QJJ31" s="83"/>
      <c r="QJK31" s="83"/>
      <c r="QJL31" s="83"/>
      <c r="QJM31" s="83"/>
      <c r="QJN31" s="83"/>
      <c r="QJO31" s="83"/>
      <c r="QJP31" s="83"/>
      <c r="QJQ31" s="83"/>
      <c r="QJR31" s="83"/>
      <c r="QJS31" s="83"/>
      <c r="QJT31" s="83"/>
      <c r="QJU31" s="83"/>
      <c r="QJV31" s="83"/>
      <c r="QJW31" s="83"/>
      <c r="QJX31" s="83"/>
      <c r="QJY31" s="83"/>
      <c r="QJZ31" s="83"/>
      <c r="QKA31" s="83"/>
      <c r="QKB31" s="83"/>
      <c r="QKC31" s="83"/>
      <c r="QKD31" s="83"/>
      <c r="QKE31" s="83"/>
      <c r="QKF31" s="83"/>
      <c r="QKG31" s="83"/>
      <c r="QKH31" s="83"/>
      <c r="QKI31" s="83"/>
      <c r="QKJ31" s="83"/>
      <c r="QKK31" s="83"/>
      <c r="QKL31" s="83"/>
      <c r="QKM31" s="83"/>
      <c r="QKN31" s="83"/>
      <c r="QKO31" s="83"/>
      <c r="QKP31" s="83"/>
      <c r="QKQ31" s="83"/>
      <c r="QKR31" s="83"/>
      <c r="QKS31" s="83"/>
      <c r="QKT31" s="83"/>
      <c r="QKU31" s="83"/>
      <c r="QKV31" s="83"/>
      <c r="QKW31" s="83"/>
      <c r="QKX31" s="83"/>
      <c r="QKY31" s="83"/>
      <c r="QKZ31" s="83"/>
      <c r="QLA31" s="83"/>
      <c r="QLB31" s="83"/>
      <c r="QLC31" s="83"/>
      <c r="QLD31" s="83"/>
      <c r="QLE31" s="83"/>
      <c r="QLF31" s="83"/>
      <c r="QLG31" s="83"/>
      <c r="QLH31" s="83"/>
      <c r="QLI31" s="83"/>
      <c r="QLJ31" s="83"/>
      <c r="QLK31" s="83"/>
      <c r="QLL31" s="83"/>
      <c r="QLM31" s="83"/>
      <c r="QLN31" s="83"/>
      <c r="QLO31" s="83"/>
      <c r="QLP31" s="83"/>
      <c r="QLQ31" s="83"/>
      <c r="QLR31" s="83"/>
      <c r="QLS31" s="83"/>
      <c r="QLT31" s="83"/>
      <c r="QLU31" s="83"/>
      <c r="QLV31" s="83"/>
      <c r="QLW31" s="83"/>
      <c r="QLX31" s="83"/>
      <c r="QLY31" s="83"/>
      <c r="QLZ31" s="83"/>
      <c r="QMA31" s="83"/>
      <c r="QMB31" s="83"/>
      <c r="QMC31" s="83"/>
      <c r="QMD31" s="83"/>
      <c r="QME31" s="83"/>
      <c r="QMF31" s="83"/>
      <c r="QMG31" s="83"/>
      <c r="QMH31" s="83"/>
      <c r="QMI31" s="83"/>
      <c r="QMJ31" s="83"/>
      <c r="QMK31" s="83"/>
      <c r="QML31" s="83"/>
      <c r="QMM31" s="83"/>
      <c r="QMN31" s="83"/>
      <c r="QMO31" s="83"/>
      <c r="QMP31" s="83"/>
      <c r="QMQ31" s="83"/>
      <c r="QMR31" s="83"/>
      <c r="QMS31" s="83"/>
      <c r="QMT31" s="83"/>
      <c r="QMU31" s="83"/>
      <c r="QMV31" s="83"/>
      <c r="QMW31" s="83"/>
      <c r="QMX31" s="83"/>
      <c r="QMY31" s="83"/>
      <c r="QMZ31" s="83"/>
      <c r="QNA31" s="83"/>
      <c r="QNB31" s="83"/>
      <c r="QNC31" s="83"/>
      <c r="QND31" s="83"/>
      <c r="QNE31" s="83"/>
      <c r="QNF31" s="83"/>
      <c r="QNG31" s="83"/>
      <c r="QNH31" s="83"/>
      <c r="QNI31" s="83"/>
      <c r="QNJ31" s="83"/>
      <c r="QNK31" s="83"/>
      <c r="QNL31" s="83"/>
      <c r="QNM31" s="83"/>
      <c r="QNN31" s="83"/>
      <c r="QNO31" s="83"/>
      <c r="QNP31" s="83"/>
      <c r="QNQ31" s="83"/>
      <c r="QNR31" s="83"/>
      <c r="QNS31" s="83"/>
      <c r="QNT31" s="83"/>
      <c r="QNU31" s="83"/>
      <c r="QNV31" s="83"/>
      <c r="QNW31" s="83"/>
      <c r="QNX31" s="83"/>
      <c r="QNY31" s="83"/>
      <c r="QNZ31" s="83"/>
      <c r="QOA31" s="83"/>
      <c r="QOB31" s="83"/>
      <c r="QOC31" s="83"/>
      <c r="QOD31" s="83"/>
      <c r="QOE31" s="83"/>
      <c r="QOF31" s="83"/>
      <c r="QOG31" s="83"/>
      <c r="QOH31" s="83"/>
      <c r="QOI31" s="83"/>
      <c r="QOJ31" s="83"/>
      <c r="QOK31" s="83"/>
      <c r="QOL31" s="83"/>
      <c r="QOM31" s="83"/>
      <c r="QON31" s="83"/>
      <c r="QOO31" s="83"/>
      <c r="QOP31" s="83"/>
      <c r="QOQ31" s="83"/>
      <c r="QOR31" s="83"/>
      <c r="QOS31" s="83"/>
      <c r="QOT31" s="83"/>
      <c r="QOU31" s="83"/>
      <c r="QOV31" s="83"/>
      <c r="QOW31" s="83"/>
      <c r="QOX31" s="83"/>
      <c r="QOY31" s="83"/>
      <c r="QOZ31" s="83"/>
      <c r="QPA31" s="83"/>
      <c r="QPB31" s="83"/>
      <c r="QPC31" s="83"/>
      <c r="QPD31" s="83"/>
      <c r="QPE31" s="83"/>
      <c r="QPF31" s="83"/>
      <c r="QPG31" s="83"/>
      <c r="QPH31" s="83"/>
      <c r="QPI31" s="83"/>
      <c r="QPJ31" s="83"/>
      <c r="QPK31" s="83"/>
      <c r="QPL31" s="83"/>
      <c r="QPM31" s="83"/>
      <c r="QPN31" s="83"/>
      <c r="QPO31" s="83"/>
      <c r="QPP31" s="83"/>
      <c r="QPQ31" s="83"/>
      <c r="QPR31" s="83"/>
      <c r="QPS31" s="83"/>
      <c r="QPT31" s="83"/>
      <c r="QPU31" s="83"/>
      <c r="QPV31" s="83"/>
      <c r="QPW31" s="83"/>
      <c r="QPX31" s="83"/>
      <c r="QPY31" s="83"/>
      <c r="QPZ31" s="83"/>
      <c r="QQA31" s="83"/>
      <c r="QQB31" s="83"/>
      <c r="QQC31" s="83"/>
      <c r="QQD31" s="83"/>
      <c r="QQE31" s="83"/>
      <c r="QQF31" s="83"/>
      <c r="QQG31" s="83"/>
      <c r="QQH31" s="83"/>
      <c r="QQI31" s="83"/>
      <c r="QQJ31" s="83"/>
      <c r="QQK31" s="83"/>
      <c r="QQL31" s="83"/>
      <c r="QQM31" s="83"/>
      <c r="QQN31" s="83"/>
      <c r="QQO31" s="83"/>
      <c r="QQP31" s="83"/>
      <c r="QQQ31" s="83"/>
      <c r="QQR31" s="83"/>
      <c r="QQS31" s="83"/>
      <c r="QQT31" s="83"/>
      <c r="QQU31" s="83"/>
      <c r="QQV31" s="83"/>
      <c r="QQW31" s="83"/>
      <c r="QQX31" s="83"/>
      <c r="QQY31" s="83"/>
      <c r="QQZ31" s="83"/>
      <c r="QRA31" s="83"/>
      <c r="QRB31" s="83"/>
      <c r="QRC31" s="83"/>
      <c r="QRD31" s="83"/>
      <c r="QRE31" s="83"/>
      <c r="QRF31" s="83"/>
      <c r="QRG31" s="83"/>
      <c r="QRH31" s="83"/>
      <c r="QRI31" s="83"/>
      <c r="QRJ31" s="83"/>
      <c r="QRK31" s="83"/>
      <c r="QRL31" s="83"/>
      <c r="QRM31" s="83"/>
      <c r="QRN31" s="83"/>
      <c r="QRO31" s="83"/>
      <c r="QRP31" s="83"/>
      <c r="QRQ31" s="83"/>
      <c r="QRR31" s="83"/>
      <c r="QRS31" s="83"/>
      <c r="QRT31" s="83"/>
      <c r="QRU31" s="83"/>
      <c r="QRV31" s="83"/>
      <c r="QRW31" s="83"/>
      <c r="QRX31" s="83"/>
      <c r="QRY31" s="83"/>
      <c r="QRZ31" s="83"/>
      <c r="QSA31" s="83"/>
      <c r="QSB31" s="83"/>
      <c r="QSC31" s="83"/>
      <c r="QSD31" s="83"/>
      <c r="QSE31" s="83"/>
      <c r="QSF31" s="83"/>
      <c r="QSG31" s="83"/>
      <c r="QSH31" s="83"/>
      <c r="QSI31" s="83"/>
      <c r="QSJ31" s="83"/>
      <c r="QSK31" s="83"/>
      <c r="QSL31" s="83"/>
      <c r="QSM31" s="83"/>
      <c r="QSN31" s="83"/>
      <c r="QSO31" s="83"/>
      <c r="QSP31" s="83"/>
      <c r="QSQ31" s="83"/>
      <c r="QSR31" s="83"/>
      <c r="QSS31" s="83"/>
      <c r="QST31" s="83"/>
      <c r="QSU31" s="83"/>
      <c r="QSV31" s="83"/>
      <c r="QSW31" s="83"/>
      <c r="QSX31" s="83"/>
      <c r="QSY31" s="83"/>
      <c r="QSZ31" s="83"/>
      <c r="QTA31" s="83"/>
      <c r="QTB31" s="83"/>
      <c r="QTC31" s="83"/>
      <c r="QTD31" s="83"/>
      <c r="QTE31" s="83"/>
      <c r="QTF31" s="83"/>
      <c r="QTG31" s="83"/>
      <c r="QTH31" s="83"/>
      <c r="QTI31" s="83"/>
      <c r="QTJ31" s="83"/>
      <c r="QTK31" s="83"/>
      <c r="QTL31" s="83"/>
      <c r="QTM31" s="83"/>
      <c r="QTN31" s="83"/>
      <c r="QTO31" s="83"/>
      <c r="QTP31" s="83"/>
      <c r="QTQ31" s="83"/>
      <c r="QTR31" s="83"/>
      <c r="QTS31" s="83"/>
      <c r="QTT31" s="83"/>
      <c r="QTU31" s="83"/>
      <c r="QTV31" s="83"/>
      <c r="QTW31" s="83"/>
      <c r="QTX31" s="83"/>
      <c r="QTY31" s="83"/>
      <c r="QTZ31" s="83"/>
      <c r="QUA31" s="83"/>
      <c r="QUB31" s="83"/>
      <c r="QUC31" s="83"/>
      <c r="QUD31" s="83"/>
      <c r="QUE31" s="83"/>
      <c r="QUF31" s="83"/>
      <c r="QUG31" s="83"/>
      <c r="QUH31" s="83"/>
      <c r="QUI31" s="83"/>
      <c r="QUJ31" s="83"/>
      <c r="QUK31" s="83"/>
      <c r="QUL31" s="83"/>
      <c r="QUM31" s="83"/>
      <c r="QUN31" s="83"/>
      <c r="QUO31" s="83"/>
      <c r="QUP31" s="83"/>
      <c r="QUQ31" s="83"/>
      <c r="QUR31" s="83"/>
      <c r="QUS31" s="83"/>
      <c r="QUT31" s="83"/>
      <c r="QUU31" s="83"/>
      <c r="QUV31" s="83"/>
      <c r="QUW31" s="83"/>
      <c r="QUX31" s="83"/>
      <c r="QUY31" s="83"/>
      <c r="QUZ31" s="83"/>
      <c r="QVA31" s="83"/>
      <c r="QVB31" s="83"/>
      <c r="QVC31" s="83"/>
      <c r="QVD31" s="83"/>
      <c r="QVE31" s="83"/>
      <c r="QVF31" s="83"/>
      <c r="QVG31" s="83"/>
      <c r="QVH31" s="83"/>
      <c r="QVI31" s="83"/>
      <c r="QVJ31" s="83"/>
      <c r="QVK31" s="83"/>
      <c r="QVL31" s="83"/>
      <c r="QVM31" s="83"/>
      <c r="QVN31" s="83"/>
      <c r="QVO31" s="83"/>
      <c r="QVP31" s="83"/>
      <c r="QVQ31" s="83"/>
      <c r="QVR31" s="83"/>
      <c r="QVS31" s="83"/>
      <c r="QVT31" s="83"/>
      <c r="QVU31" s="83"/>
      <c r="QVV31" s="83"/>
      <c r="QVW31" s="83"/>
      <c r="QVX31" s="83"/>
      <c r="QVY31" s="83"/>
      <c r="QVZ31" s="83"/>
      <c r="QWA31" s="83"/>
      <c r="QWB31" s="83"/>
      <c r="QWC31" s="83"/>
      <c r="QWD31" s="83"/>
      <c r="QWE31" s="83"/>
      <c r="QWF31" s="83"/>
      <c r="QWG31" s="83"/>
      <c r="QWH31" s="83"/>
      <c r="QWI31" s="83"/>
      <c r="QWJ31" s="83"/>
      <c r="QWK31" s="83"/>
      <c r="QWL31" s="83"/>
      <c r="QWM31" s="83"/>
      <c r="QWN31" s="83"/>
      <c r="QWO31" s="83"/>
      <c r="QWP31" s="83"/>
      <c r="QWQ31" s="83"/>
      <c r="QWR31" s="83"/>
      <c r="QWS31" s="83"/>
      <c r="QWT31" s="83"/>
      <c r="QWU31" s="83"/>
      <c r="QWV31" s="83"/>
      <c r="QWW31" s="83"/>
      <c r="QWX31" s="83"/>
      <c r="QWY31" s="83"/>
      <c r="QWZ31" s="83"/>
      <c r="QXA31" s="83"/>
      <c r="QXB31" s="83"/>
      <c r="QXC31" s="83"/>
      <c r="QXD31" s="83"/>
      <c r="QXE31" s="83"/>
      <c r="QXF31" s="83"/>
      <c r="QXG31" s="83"/>
      <c r="QXH31" s="83"/>
      <c r="QXI31" s="83"/>
      <c r="QXJ31" s="83"/>
      <c r="QXK31" s="83"/>
      <c r="QXL31" s="83"/>
      <c r="QXM31" s="83"/>
      <c r="QXN31" s="83"/>
      <c r="QXO31" s="83"/>
      <c r="QXP31" s="83"/>
      <c r="QXQ31" s="83"/>
      <c r="QXR31" s="83"/>
      <c r="QXS31" s="83"/>
      <c r="QXT31" s="83"/>
      <c r="QXU31" s="83"/>
      <c r="QXV31" s="83"/>
      <c r="QXW31" s="83"/>
      <c r="QXX31" s="83"/>
      <c r="QXY31" s="83"/>
      <c r="QXZ31" s="83"/>
      <c r="QYA31" s="83"/>
      <c r="QYB31" s="83"/>
      <c r="QYC31" s="83"/>
      <c r="QYD31" s="83"/>
      <c r="QYE31" s="83"/>
      <c r="QYF31" s="83"/>
      <c r="QYG31" s="83"/>
      <c r="QYH31" s="83"/>
      <c r="QYI31" s="83"/>
      <c r="QYJ31" s="83"/>
      <c r="QYK31" s="83"/>
      <c r="QYL31" s="83"/>
      <c r="QYM31" s="83"/>
      <c r="QYN31" s="83"/>
      <c r="QYO31" s="83"/>
      <c r="QYP31" s="83"/>
      <c r="QYQ31" s="83"/>
      <c r="QYR31" s="83"/>
      <c r="QYS31" s="83"/>
      <c r="QYT31" s="83"/>
      <c r="QYU31" s="83"/>
      <c r="QYV31" s="83"/>
      <c r="QYW31" s="83"/>
      <c r="QYX31" s="83"/>
      <c r="QYY31" s="83"/>
      <c r="QYZ31" s="83"/>
      <c r="QZA31" s="83"/>
      <c r="QZB31" s="83"/>
      <c r="QZC31" s="83"/>
      <c r="QZD31" s="83"/>
      <c r="QZE31" s="83"/>
      <c r="QZF31" s="83"/>
      <c r="QZG31" s="83"/>
      <c r="QZH31" s="83"/>
      <c r="QZI31" s="83"/>
      <c r="QZJ31" s="83"/>
      <c r="QZK31" s="83"/>
      <c r="QZL31" s="83"/>
      <c r="QZM31" s="83"/>
      <c r="QZN31" s="83"/>
      <c r="QZO31" s="83"/>
      <c r="QZP31" s="83"/>
      <c r="QZQ31" s="83"/>
      <c r="QZR31" s="83"/>
      <c r="QZS31" s="83"/>
      <c r="QZT31" s="83"/>
      <c r="QZU31" s="83"/>
      <c r="QZV31" s="83"/>
      <c r="QZW31" s="83"/>
      <c r="QZX31" s="83"/>
      <c r="QZY31" s="83"/>
      <c r="QZZ31" s="83"/>
      <c r="RAA31" s="83"/>
      <c r="RAB31" s="83"/>
      <c r="RAC31" s="83"/>
      <c r="RAD31" s="83"/>
      <c r="RAE31" s="83"/>
      <c r="RAF31" s="83"/>
      <c r="RAG31" s="83"/>
      <c r="RAH31" s="83"/>
      <c r="RAI31" s="83"/>
      <c r="RAJ31" s="83"/>
      <c r="RAK31" s="83"/>
      <c r="RAL31" s="83"/>
      <c r="RAM31" s="83"/>
      <c r="RAN31" s="83"/>
      <c r="RAO31" s="83"/>
      <c r="RAP31" s="83"/>
      <c r="RAQ31" s="83"/>
      <c r="RAR31" s="83"/>
      <c r="RAS31" s="83"/>
      <c r="RAT31" s="83"/>
      <c r="RAU31" s="83"/>
      <c r="RAV31" s="83"/>
      <c r="RAW31" s="83"/>
      <c r="RAX31" s="83"/>
      <c r="RAY31" s="83"/>
      <c r="RAZ31" s="83"/>
      <c r="RBA31" s="83"/>
      <c r="RBB31" s="83"/>
      <c r="RBC31" s="83"/>
      <c r="RBD31" s="83"/>
      <c r="RBE31" s="83"/>
      <c r="RBF31" s="83"/>
      <c r="RBG31" s="83"/>
      <c r="RBH31" s="83"/>
      <c r="RBI31" s="83"/>
      <c r="RBJ31" s="83"/>
      <c r="RBK31" s="83"/>
      <c r="RBL31" s="83"/>
      <c r="RBM31" s="83"/>
      <c r="RBN31" s="83"/>
      <c r="RBO31" s="83"/>
      <c r="RBP31" s="83"/>
      <c r="RBQ31" s="83"/>
      <c r="RBR31" s="83"/>
      <c r="RBS31" s="83"/>
      <c r="RBT31" s="83"/>
      <c r="RBU31" s="83"/>
      <c r="RBV31" s="83"/>
      <c r="RBW31" s="83"/>
      <c r="RBX31" s="83"/>
      <c r="RBY31" s="83"/>
      <c r="RBZ31" s="83"/>
      <c r="RCA31" s="83"/>
      <c r="RCB31" s="83"/>
      <c r="RCC31" s="83"/>
      <c r="RCD31" s="83"/>
      <c r="RCE31" s="83"/>
      <c r="RCF31" s="83"/>
      <c r="RCG31" s="83"/>
      <c r="RCH31" s="83"/>
      <c r="RCI31" s="83"/>
      <c r="RCJ31" s="83"/>
      <c r="RCK31" s="83"/>
      <c r="RCL31" s="83"/>
      <c r="RCM31" s="83"/>
      <c r="RCN31" s="83"/>
      <c r="RCO31" s="83"/>
      <c r="RCP31" s="83"/>
      <c r="RCQ31" s="83"/>
      <c r="RCR31" s="83"/>
      <c r="RCS31" s="83"/>
      <c r="RCT31" s="83"/>
      <c r="RCU31" s="83"/>
      <c r="RCV31" s="83"/>
      <c r="RCW31" s="83"/>
      <c r="RCX31" s="83"/>
      <c r="RCY31" s="83"/>
      <c r="RCZ31" s="83"/>
      <c r="RDA31" s="83"/>
      <c r="RDB31" s="83"/>
      <c r="RDC31" s="83"/>
      <c r="RDD31" s="83"/>
      <c r="RDE31" s="83"/>
      <c r="RDF31" s="83"/>
      <c r="RDG31" s="83"/>
      <c r="RDH31" s="83"/>
      <c r="RDI31" s="83"/>
      <c r="RDJ31" s="83"/>
      <c r="RDK31" s="83"/>
      <c r="RDL31" s="83"/>
      <c r="RDM31" s="83"/>
      <c r="RDN31" s="83"/>
      <c r="RDO31" s="83"/>
      <c r="RDP31" s="83"/>
      <c r="RDQ31" s="83"/>
      <c r="RDR31" s="83"/>
      <c r="RDS31" s="83"/>
      <c r="RDT31" s="83"/>
      <c r="RDU31" s="83"/>
      <c r="RDV31" s="83"/>
      <c r="RDW31" s="83"/>
      <c r="RDX31" s="83"/>
      <c r="RDY31" s="83"/>
      <c r="RDZ31" s="83"/>
      <c r="REA31" s="83"/>
      <c r="REB31" s="83"/>
      <c r="REC31" s="83"/>
      <c r="RED31" s="83"/>
      <c r="REE31" s="83"/>
      <c r="REF31" s="83"/>
      <c r="REG31" s="83"/>
      <c r="REH31" s="83"/>
      <c r="REI31" s="83"/>
      <c r="REJ31" s="83"/>
      <c r="REK31" s="83"/>
      <c r="REL31" s="83"/>
      <c r="REM31" s="83"/>
      <c r="REN31" s="83"/>
      <c r="REO31" s="83"/>
      <c r="REP31" s="83"/>
      <c r="REQ31" s="83"/>
      <c r="RER31" s="83"/>
      <c r="RES31" s="83"/>
      <c r="RET31" s="83"/>
      <c r="REU31" s="83"/>
      <c r="REV31" s="83"/>
      <c r="REW31" s="83"/>
      <c r="REX31" s="83"/>
      <c r="REY31" s="83"/>
      <c r="REZ31" s="83"/>
      <c r="RFA31" s="83"/>
      <c r="RFB31" s="83"/>
      <c r="RFC31" s="83"/>
      <c r="RFD31" s="83"/>
      <c r="RFE31" s="83"/>
      <c r="RFF31" s="83"/>
      <c r="RFG31" s="83"/>
      <c r="RFH31" s="83"/>
      <c r="RFI31" s="83"/>
      <c r="RFJ31" s="83"/>
      <c r="RFK31" s="83"/>
      <c r="RFL31" s="83"/>
      <c r="RFM31" s="83"/>
      <c r="RFN31" s="83"/>
      <c r="RFO31" s="83"/>
      <c r="RFP31" s="83"/>
      <c r="RFQ31" s="83"/>
      <c r="RFR31" s="83"/>
      <c r="RFS31" s="83"/>
      <c r="RFT31" s="83"/>
      <c r="RFU31" s="83"/>
      <c r="RFV31" s="83"/>
      <c r="RFW31" s="83"/>
      <c r="RFX31" s="83"/>
      <c r="RFY31" s="83"/>
      <c r="RFZ31" s="83"/>
      <c r="RGA31" s="83"/>
      <c r="RGB31" s="83"/>
      <c r="RGC31" s="83"/>
      <c r="RGD31" s="83"/>
      <c r="RGE31" s="83"/>
      <c r="RGF31" s="83"/>
      <c r="RGG31" s="83"/>
      <c r="RGH31" s="83"/>
      <c r="RGI31" s="83"/>
      <c r="RGJ31" s="83"/>
      <c r="RGK31" s="83"/>
      <c r="RGL31" s="83"/>
      <c r="RGM31" s="83"/>
      <c r="RGN31" s="83"/>
      <c r="RGO31" s="83"/>
      <c r="RGP31" s="83"/>
      <c r="RGQ31" s="83"/>
      <c r="RGR31" s="83"/>
      <c r="RGS31" s="83"/>
      <c r="RGT31" s="83"/>
      <c r="RGU31" s="83"/>
      <c r="RGV31" s="83"/>
      <c r="RGW31" s="83"/>
      <c r="RGX31" s="83"/>
      <c r="RGY31" s="83"/>
      <c r="RGZ31" s="83"/>
      <c r="RHA31" s="83"/>
      <c r="RHB31" s="83"/>
      <c r="RHC31" s="83"/>
      <c r="RHD31" s="83"/>
      <c r="RHE31" s="83"/>
      <c r="RHF31" s="83"/>
      <c r="RHG31" s="83"/>
      <c r="RHH31" s="83"/>
      <c r="RHI31" s="83"/>
      <c r="RHJ31" s="83"/>
      <c r="RHK31" s="83"/>
      <c r="RHL31" s="83"/>
      <c r="RHM31" s="83"/>
      <c r="RHN31" s="83"/>
      <c r="RHO31" s="83"/>
      <c r="RHP31" s="83"/>
      <c r="RHQ31" s="83"/>
      <c r="RHR31" s="83"/>
      <c r="RHS31" s="83"/>
      <c r="RHT31" s="83"/>
      <c r="RHU31" s="83"/>
      <c r="RHV31" s="83"/>
      <c r="RHW31" s="83"/>
      <c r="RHX31" s="83"/>
      <c r="RHY31" s="83"/>
      <c r="RHZ31" s="83"/>
      <c r="RIA31" s="83"/>
      <c r="RIB31" s="83"/>
      <c r="RIC31" s="83"/>
      <c r="RID31" s="83"/>
      <c r="RIE31" s="83"/>
      <c r="RIF31" s="83"/>
      <c r="RIG31" s="83"/>
      <c r="RIH31" s="83"/>
      <c r="RII31" s="83"/>
      <c r="RIJ31" s="83"/>
      <c r="RIK31" s="83"/>
      <c r="RIL31" s="83"/>
      <c r="RIM31" s="83"/>
      <c r="RIN31" s="83"/>
      <c r="RIO31" s="83"/>
      <c r="RIP31" s="83"/>
      <c r="RIQ31" s="83"/>
      <c r="RIR31" s="83"/>
      <c r="RIS31" s="83"/>
      <c r="RIT31" s="83"/>
      <c r="RIU31" s="83"/>
      <c r="RIV31" s="83"/>
      <c r="RIW31" s="83"/>
      <c r="RIX31" s="83"/>
      <c r="RIY31" s="83"/>
      <c r="RIZ31" s="83"/>
      <c r="RJA31" s="83"/>
      <c r="RJB31" s="83"/>
      <c r="RJC31" s="83"/>
      <c r="RJD31" s="83"/>
      <c r="RJE31" s="83"/>
      <c r="RJF31" s="83"/>
      <c r="RJG31" s="83"/>
      <c r="RJH31" s="83"/>
      <c r="RJI31" s="83"/>
      <c r="RJJ31" s="83"/>
      <c r="RJK31" s="83"/>
      <c r="RJL31" s="83"/>
      <c r="RJM31" s="83"/>
      <c r="RJN31" s="83"/>
      <c r="RJO31" s="83"/>
      <c r="RJP31" s="83"/>
      <c r="RJQ31" s="83"/>
      <c r="RJR31" s="83"/>
      <c r="RJS31" s="83"/>
      <c r="RJT31" s="83"/>
      <c r="RJU31" s="83"/>
      <c r="RJV31" s="83"/>
      <c r="RJW31" s="83"/>
      <c r="RJX31" s="83"/>
      <c r="RJY31" s="83"/>
      <c r="RJZ31" s="83"/>
      <c r="RKA31" s="83"/>
      <c r="RKB31" s="83"/>
      <c r="RKC31" s="83"/>
      <c r="RKD31" s="83"/>
      <c r="RKE31" s="83"/>
      <c r="RKF31" s="83"/>
      <c r="RKG31" s="83"/>
      <c r="RKH31" s="83"/>
      <c r="RKI31" s="83"/>
      <c r="RKJ31" s="83"/>
      <c r="RKK31" s="83"/>
      <c r="RKL31" s="83"/>
      <c r="RKM31" s="83"/>
      <c r="RKN31" s="83"/>
      <c r="RKO31" s="83"/>
      <c r="RKP31" s="83"/>
      <c r="RKQ31" s="83"/>
      <c r="RKR31" s="83"/>
      <c r="RKS31" s="83"/>
      <c r="RKT31" s="83"/>
      <c r="RKU31" s="83"/>
      <c r="RKV31" s="83"/>
      <c r="RKW31" s="83"/>
      <c r="RKX31" s="83"/>
      <c r="RKY31" s="83"/>
      <c r="RKZ31" s="83"/>
      <c r="RLA31" s="83"/>
      <c r="RLB31" s="83"/>
      <c r="RLC31" s="83"/>
      <c r="RLD31" s="83"/>
      <c r="RLE31" s="83"/>
      <c r="RLF31" s="83"/>
      <c r="RLG31" s="83"/>
      <c r="RLH31" s="83"/>
      <c r="RLI31" s="83"/>
      <c r="RLJ31" s="83"/>
      <c r="RLK31" s="83"/>
      <c r="RLL31" s="83"/>
      <c r="RLM31" s="83"/>
      <c r="RLN31" s="83"/>
      <c r="RLO31" s="83"/>
      <c r="RLP31" s="83"/>
      <c r="RLQ31" s="83"/>
      <c r="RLR31" s="83"/>
      <c r="RLS31" s="83"/>
      <c r="RLT31" s="83"/>
      <c r="RLU31" s="83"/>
      <c r="RLV31" s="83"/>
      <c r="RLW31" s="83"/>
      <c r="RLX31" s="83"/>
      <c r="RLY31" s="83"/>
      <c r="RLZ31" s="83"/>
      <c r="RMA31" s="83"/>
      <c r="RMB31" s="83"/>
      <c r="RMC31" s="83"/>
      <c r="RMD31" s="83"/>
      <c r="RME31" s="83"/>
      <c r="RMF31" s="83"/>
      <c r="RMG31" s="83"/>
      <c r="RMH31" s="83"/>
      <c r="RMI31" s="83"/>
      <c r="RMJ31" s="83"/>
      <c r="RMK31" s="83"/>
      <c r="RML31" s="83"/>
      <c r="RMM31" s="83"/>
      <c r="RMN31" s="83"/>
      <c r="RMO31" s="83"/>
      <c r="RMP31" s="83"/>
      <c r="RMQ31" s="83"/>
      <c r="RMR31" s="83"/>
      <c r="RMS31" s="83"/>
      <c r="RMT31" s="83"/>
      <c r="RMU31" s="83"/>
      <c r="RMV31" s="83"/>
      <c r="RMW31" s="83"/>
      <c r="RMX31" s="83"/>
      <c r="RMY31" s="83"/>
      <c r="RMZ31" s="83"/>
      <c r="RNA31" s="83"/>
      <c r="RNB31" s="83"/>
      <c r="RNC31" s="83"/>
      <c r="RND31" s="83"/>
      <c r="RNE31" s="83"/>
      <c r="RNF31" s="83"/>
      <c r="RNG31" s="83"/>
      <c r="RNH31" s="83"/>
      <c r="RNI31" s="83"/>
      <c r="RNJ31" s="83"/>
      <c r="RNK31" s="83"/>
      <c r="RNL31" s="83"/>
      <c r="RNM31" s="83"/>
      <c r="RNN31" s="83"/>
      <c r="RNO31" s="83"/>
      <c r="RNP31" s="83"/>
      <c r="RNQ31" s="83"/>
      <c r="RNR31" s="83"/>
      <c r="RNS31" s="83"/>
      <c r="RNT31" s="83"/>
      <c r="RNU31" s="83"/>
      <c r="RNV31" s="83"/>
      <c r="RNW31" s="83"/>
      <c r="RNX31" s="83"/>
      <c r="RNY31" s="83"/>
      <c r="RNZ31" s="83"/>
      <c r="ROA31" s="83"/>
      <c r="ROB31" s="83"/>
      <c r="ROC31" s="83"/>
      <c r="ROD31" s="83"/>
      <c r="ROE31" s="83"/>
      <c r="ROF31" s="83"/>
      <c r="ROG31" s="83"/>
      <c r="ROH31" s="83"/>
      <c r="ROI31" s="83"/>
      <c r="ROJ31" s="83"/>
      <c r="ROK31" s="83"/>
      <c r="ROL31" s="83"/>
      <c r="ROM31" s="83"/>
      <c r="RON31" s="83"/>
      <c r="ROO31" s="83"/>
      <c r="ROP31" s="83"/>
      <c r="ROQ31" s="83"/>
      <c r="ROR31" s="83"/>
      <c r="ROS31" s="83"/>
      <c r="ROT31" s="83"/>
      <c r="ROU31" s="83"/>
      <c r="ROV31" s="83"/>
      <c r="ROW31" s="83"/>
      <c r="ROX31" s="83"/>
      <c r="ROY31" s="83"/>
      <c r="ROZ31" s="83"/>
      <c r="RPA31" s="83"/>
      <c r="RPB31" s="83"/>
      <c r="RPC31" s="83"/>
      <c r="RPD31" s="83"/>
      <c r="RPE31" s="83"/>
      <c r="RPF31" s="83"/>
      <c r="RPG31" s="83"/>
      <c r="RPH31" s="83"/>
      <c r="RPI31" s="83"/>
      <c r="RPJ31" s="83"/>
      <c r="RPK31" s="83"/>
      <c r="RPL31" s="83"/>
      <c r="RPM31" s="83"/>
      <c r="RPN31" s="83"/>
      <c r="RPO31" s="83"/>
      <c r="RPP31" s="83"/>
      <c r="RPQ31" s="83"/>
      <c r="RPR31" s="83"/>
      <c r="RPS31" s="83"/>
      <c r="RPT31" s="83"/>
      <c r="RPU31" s="83"/>
      <c r="RPV31" s="83"/>
      <c r="RPW31" s="83"/>
      <c r="RPX31" s="83"/>
      <c r="RPY31" s="83"/>
      <c r="RPZ31" s="83"/>
      <c r="RQA31" s="83"/>
      <c r="RQB31" s="83"/>
      <c r="RQC31" s="83"/>
      <c r="RQD31" s="83"/>
      <c r="RQE31" s="83"/>
      <c r="RQF31" s="83"/>
      <c r="RQG31" s="83"/>
      <c r="RQH31" s="83"/>
      <c r="RQI31" s="83"/>
      <c r="RQJ31" s="83"/>
      <c r="RQK31" s="83"/>
      <c r="RQL31" s="83"/>
      <c r="RQM31" s="83"/>
      <c r="RQN31" s="83"/>
      <c r="RQO31" s="83"/>
      <c r="RQP31" s="83"/>
      <c r="RQQ31" s="83"/>
      <c r="RQR31" s="83"/>
      <c r="RQS31" s="83"/>
      <c r="RQT31" s="83"/>
      <c r="RQU31" s="83"/>
      <c r="RQV31" s="83"/>
      <c r="RQW31" s="83"/>
      <c r="RQX31" s="83"/>
      <c r="RQY31" s="83"/>
      <c r="RQZ31" s="83"/>
      <c r="RRA31" s="83"/>
      <c r="RRB31" s="83"/>
      <c r="RRC31" s="83"/>
      <c r="RRD31" s="83"/>
      <c r="RRE31" s="83"/>
      <c r="RRF31" s="83"/>
      <c r="RRG31" s="83"/>
      <c r="RRH31" s="83"/>
      <c r="RRI31" s="83"/>
      <c r="RRJ31" s="83"/>
      <c r="RRK31" s="83"/>
      <c r="RRL31" s="83"/>
      <c r="RRM31" s="83"/>
      <c r="RRN31" s="83"/>
      <c r="RRO31" s="83"/>
      <c r="RRP31" s="83"/>
      <c r="RRQ31" s="83"/>
      <c r="RRR31" s="83"/>
      <c r="RRS31" s="83"/>
      <c r="RRT31" s="83"/>
      <c r="RRU31" s="83"/>
      <c r="RRV31" s="83"/>
      <c r="RRW31" s="83"/>
      <c r="RRX31" s="83"/>
      <c r="RRY31" s="83"/>
      <c r="RRZ31" s="83"/>
      <c r="RSA31" s="83"/>
      <c r="RSB31" s="83"/>
      <c r="RSC31" s="83"/>
      <c r="RSD31" s="83"/>
      <c r="RSE31" s="83"/>
      <c r="RSF31" s="83"/>
      <c r="RSG31" s="83"/>
      <c r="RSH31" s="83"/>
      <c r="RSI31" s="83"/>
      <c r="RSJ31" s="83"/>
      <c r="RSK31" s="83"/>
      <c r="RSL31" s="83"/>
      <c r="RSM31" s="83"/>
      <c r="RSN31" s="83"/>
      <c r="RSO31" s="83"/>
      <c r="RSP31" s="83"/>
      <c r="RSQ31" s="83"/>
      <c r="RSR31" s="83"/>
      <c r="RSS31" s="83"/>
      <c r="RST31" s="83"/>
      <c r="RSU31" s="83"/>
      <c r="RSV31" s="83"/>
      <c r="RSW31" s="83"/>
      <c r="RSX31" s="83"/>
      <c r="RSY31" s="83"/>
      <c r="RSZ31" s="83"/>
      <c r="RTA31" s="83"/>
      <c r="RTB31" s="83"/>
      <c r="RTC31" s="83"/>
      <c r="RTD31" s="83"/>
      <c r="RTE31" s="83"/>
      <c r="RTF31" s="83"/>
      <c r="RTG31" s="83"/>
      <c r="RTH31" s="83"/>
      <c r="RTI31" s="83"/>
      <c r="RTJ31" s="83"/>
      <c r="RTK31" s="83"/>
      <c r="RTL31" s="83"/>
      <c r="RTM31" s="83"/>
      <c r="RTN31" s="83"/>
      <c r="RTO31" s="83"/>
      <c r="RTP31" s="83"/>
      <c r="RTQ31" s="83"/>
      <c r="RTR31" s="83"/>
      <c r="RTS31" s="83"/>
      <c r="RTT31" s="83"/>
      <c r="RTU31" s="83"/>
      <c r="RTV31" s="83"/>
      <c r="RTW31" s="83"/>
      <c r="RTX31" s="83"/>
      <c r="RTY31" s="83"/>
      <c r="RTZ31" s="83"/>
      <c r="RUA31" s="83"/>
      <c r="RUB31" s="83"/>
      <c r="RUC31" s="83"/>
      <c r="RUD31" s="83"/>
      <c r="RUE31" s="83"/>
      <c r="RUF31" s="83"/>
      <c r="RUG31" s="83"/>
      <c r="RUH31" s="83"/>
      <c r="RUI31" s="83"/>
      <c r="RUJ31" s="83"/>
      <c r="RUK31" s="83"/>
      <c r="RUL31" s="83"/>
      <c r="RUM31" s="83"/>
      <c r="RUN31" s="83"/>
      <c r="RUO31" s="83"/>
      <c r="RUP31" s="83"/>
      <c r="RUQ31" s="83"/>
      <c r="RUR31" s="83"/>
      <c r="RUS31" s="83"/>
      <c r="RUT31" s="83"/>
      <c r="RUU31" s="83"/>
      <c r="RUV31" s="83"/>
      <c r="RUW31" s="83"/>
      <c r="RUX31" s="83"/>
      <c r="RUY31" s="83"/>
      <c r="RUZ31" s="83"/>
      <c r="RVA31" s="83"/>
      <c r="RVB31" s="83"/>
      <c r="RVC31" s="83"/>
      <c r="RVD31" s="83"/>
      <c r="RVE31" s="83"/>
      <c r="RVF31" s="83"/>
      <c r="RVG31" s="83"/>
      <c r="RVH31" s="83"/>
      <c r="RVI31" s="83"/>
      <c r="RVJ31" s="83"/>
      <c r="RVK31" s="83"/>
      <c r="RVL31" s="83"/>
      <c r="RVM31" s="83"/>
      <c r="RVN31" s="83"/>
      <c r="RVO31" s="83"/>
      <c r="RVP31" s="83"/>
      <c r="RVQ31" s="83"/>
      <c r="RVR31" s="83"/>
      <c r="RVS31" s="83"/>
      <c r="RVT31" s="83"/>
      <c r="RVU31" s="83"/>
      <c r="RVV31" s="83"/>
      <c r="RVW31" s="83"/>
      <c r="RVX31" s="83"/>
      <c r="RVY31" s="83"/>
      <c r="RVZ31" s="83"/>
      <c r="RWA31" s="83"/>
      <c r="RWB31" s="83"/>
      <c r="RWC31" s="83"/>
      <c r="RWD31" s="83"/>
      <c r="RWE31" s="83"/>
      <c r="RWF31" s="83"/>
      <c r="RWG31" s="83"/>
      <c r="RWH31" s="83"/>
      <c r="RWI31" s="83"/>
      <c r="RWJ31" s="83"/>
      <c r="RWK31" s="83"/>
      <c r="RWL31" s="83"/>
      <c r="RWM31" s="83"/>
      <c r="RWN31" s="83"/>
      <c r="RWO31" s="83"/>
      <c r="RWP31" s="83"/>
      <c r="RWQ31" s="83"/>
      <c r="RWR31" s="83"/>
      <c r="RWS31" s="83"/>
      <c r="RWT31" s="83"/>
      <c r="RWU31" s="83"/>
      <c r="RWV31" s="83"/>
      <c r="RWW31" s="83"/>
      <c r="RWX31" s="83"/>
      <c r="RWY31" s="83"/>
      <c r="RWZ31" s="83"/>
      <c r="RXA31" s="83"/>
      <c r="RXB31" s="83"/>
      <c r="RXC31" s="83"/>
      <c r="RXD31" s="83"/>
      <c r="RXE31" s="83"/>
      <c r="RXF31" s="83"/>
      <c r="RXG31" s="83"/>
      <c r="RXH31" s="83"/>
      <c r="RXI31" s="83"/>
      <c r="RXJ31" s="83"/>
      <c r="RXK31" s="83"/>
      <c r="RXL31" s="83"/>
      <c r="RXM31" s="83"/>
      <c r="RXN31" s="83"/>
      <c r="RXO31" s="83"/>
      <c r="RXP31" s="83"/>
      <c r="RXQ31" s="83"/>
      <c r="RXR31" s="83"/>
      <c r="RXS31" s="83"/>
      <c r="RXT31" s="83"/>
      <c r="RXU31" s="83"/>
      <c r="RXV31" s="83"/>
      <c r="RXW31" s="83"/>
      <c r="RXX31" s="83"/>
      <c r="RXY31" s="83"/>
      <c r="RXZ31" s="83"/>
      <c r="RYA31" s="83"/>
      <c r="RYB31" s="83"/>
      <c r="RYC31" s="83"/>
      <c r="RYD31" s="83"/>
      <c r="RYE31" s="83"/>
      <c r="RYF31" s="83"/>
      <c r="RYG31" s="83"/>
      <c r="RYH31" s="83"/>
      <c r="RYI31" s="83"/>
      <c r="RYJ31" s="83"/>
      <c r="RYK31" s="83"/>
      <c r="RYL31" s="83"/>
      <c r="RYM31" s="83"/>
      <c r="RYN31" s="83"/>
      <c r="RYO31" s="83"/>
      <c r="RYP31" s="83"/>
      <c r="RYQ31" s="83"/>
      <c r="RYR31" s="83"/>
      <c r="RYS31" s="83"/>
      <c r="RYT31" s="83"/>
      <c r="RYU31" s="83"/>
      <c r="RYV31" s="83"/>
      <c r="RYW31" s="83"/>
      <c r="RYX31" s="83"/>
      <c r="RYY31" s="83"/>
      <c r="RYZ31" s="83"/>
      <c r="RZA31" s="83"/>
      <c r="RZB31" s="83"/>
      <c r="RZC31" s="83"/>
      <c r="RZD31" s="83"/>
      <c r="RZE31" s="83"/>
      <c r="RZF31" s="83"/>
      <c r="RZG31" s="83"/>
      <c r="RZH31" s="83"/>
      <c r="RZI31" s="83"/>
      <c r="RZJ31" s="83"/>
      <c r="RZK31" s="83"/>
      <c r="RZL31" s="83"/>
      <c r="RZM31" s="83"/>
      <c r="RZN31" s="83"/>
      <c r="RZO31" s="83"/>
      <c r="RZP31" s="83"/>
      <c r="RZQ31" s="83"/>
      <c r="RZR31" s="83"/>
      <c r="RZS31" s="83"/>
      <c r="RZT31" s="83"/>
      <c r="RZU31" s="83"/>
      <c r="RZV31" s="83"/>
      <c r="RZW31" s="83"/>
      <c r="RZX31" s="83"/>
      <c r="RZY31" s="83"/>
      <c r="RZZ31" s="83"/>
      <c r="SAA31" s="83"/>
      <c r="SAB31" s="83"/>
      <c r="SAC31" s="83"/>
      <c r="SAD31" s="83"/>
      <c r="SAE31" s="83"/>
      <c r="SAF31" s="83"/>
      <c r="SAG31" s="83"/>
      <c r="SAH31" s="83"/>
      <c r="SAI31" s="83"/>
      <c r="SAJ31" s="83"/>
      <c r="SAK31" s="83"/>
      <c r="SAL31" s="83"/>
      <c r="SAM31" s="83"/>
      <c r="SAN31" s="83"/>
      <c r="SAO31" s="83"/>
      <c r="SAP31" s="83"/>
      <c r="SAQ31" s="83"/>
      <c r="SAR31" s="83"/>
      <c r="SAS31" s="83"/>
      <c r="SAT31" s="83"/>
      <c r="SAU31" s="83"/>
      <c r="SAV31" s="83"/>
      <c r="SAW31" s="83"/>
      <c r="SAX31" s="83"/>
      <c r="SAY31" s="83"/>
      <c r="SAZ31" s="83"/>
      <c r="SBA31" s="83"/>
      <c r="SBB31" s="83"/>
      <c r="SBC31" s="83"/>
      <c r="SBD31" s="83"/>
      <c r="SBE31" s="83"/>
      <c r="SBF31" s="83"/>
      <c r="SBG31" s="83"/>
      <c r="SBH31" s="83"/>
      <c r="SBI31" s="83"/>
      <c r="SBJ31" s="83"/>
      <c r="SBK31" s="83"/>
      <c r="SBL31" s="83"/>
      <c r="SBM31" s="83"/>
      <c r="SBN31" s="83"/>
      <c r="SBO31" s="83"/>
      <c r="SBP31" s="83"/>
      <c r="SBQ31" s="83"/>
      <c r="SBR31" s="83"/>
      <c r="SBS31" s="83"/>
      <c r="SBT31" s="83"/>
      <c r="SBU31" s="83"/>
      <c r="SBV31" s="83"/>
      <c r="SBW31" s="83"/>
      <c r="SBX31" s="83"/>
      <c r="SBY31" s="83"/>
      <c r="SBZ31" s="83"/>
      <c r="SCA31" s="83"/>
      <c r="SCB31" s="83"/>
      <c r="SCC31" s="83"/>
      <c r="SCD31" s="83"/>
      <c r="SCE31" s="83"/>
      <c r="SCF31" s="83"/>
      <c r="SCG31" s="83"/>
      <c r="SCH31" s="83"/>
      <c r="SCI31" s="83"/>
      <c r="SCJ31" s="83"/>
      <c r="SCK31" s="83"/>
      <c r="SCL31" s="83"/>
      <c r="SCM31" s="83"/>
      <c r="SCN31" s="83"/>
      <c r="SCO31" s="83"/>
      <c r="SCP31" s="83"/>
      <c r="SCQ31" s="83"/>
      <c r="SCR31" s="83"/>
      <c r="SCS31" s="83"/>
      <c r="SCT31" s="83"/>
      <c r="SCU31" s="83"/>
      <c r="SCV31" s="83"/>
      <c r="SCW31" s="83"/>
      <c r="SCX31" s="83"/>
      <c r="SCY31" s="83"/>
      <c r="SCZ31" s="83"/>
      <c r="SDA31" s="83"/>
      <c r="SDB31" s="83"/>
      <c r="SDC31" s="83"/>
      <c r="SDD31" s="83"/>
      <c r="SDE31" s="83"/>
      <c r="SDF31" s="83"/>
      <c r="SDG31" s="83"/>
      <c r="SDH31" s="83"/>
      <c r="SDI31" s="83"/>
      <c r="SDJ31" s="83"/>
      <c r="SDK31" s="83"/>
      <c r="SDL31" s="83"/>
      <c r="SDM31" s="83"/>
      <c r="SDN31" s="83"/>
      <c r="SDO31" s="83"/>
      <c r="SDP31" s="83"/>
      <c r="SDQ31" s="83"/>
      <c r="SDR31" s="83"/>
      <c r="SDS31" s="83"/>
      <c r="SDT31" s="83"/>
      <c r="SDU31" s="83"/>
      <c r="SDV31" s="83"/>
      <c r="SDW31" s="83"/>
      <c r="SDX31" s="83"/>
      <c r="SDY31" s="83"/>
      <c r="SDZ31" s="83"/>
      <c r="SEA31" s="83"/>
      <c r="SEB31" s="83"/>
      <c r="SEC31" s="83"/>
      <c r="SED31" s="83"/>
      <c r="SEE31" s="83"/>
      <c r="SEF31" s="83"/>
      <c r="SEG31" s="83"/>
      <c r="SEH31" s="83"/>
      <c r="SEI31" s="83"/>
      <c r="SEJ31" s="83"/>
      <c r="SEK31" s="83"/>
      <c r="SEL31" s="83"/>
      <c r="SEM31" s="83"/>
      <c r="SEN31" s="83"/>
      <c r="SEO31" s="83"/>
      <c r="SEP31" s="83"/>
      <c r="SEQ31" s="83"/>
      <c r="SER31" s="83"/>
      <c r="SES31" s="83"/>
      <c r="SET31" s="83"/>
      <c r="SEU31" s="83"/>
      <c r="SEV31" s="83"/>
      <c r="SEW31" s="83"/>
      <c r="SEX31" s="83"/>
      <c r="SEY31" s="83"/>
      <c r="SEZ31" s="83"/>
      <c r="SFA31" s="83"/>
      <c r="SFB31" s="83"/>
      <c r="SFC31" s="83"/>
      <c r="SFD31" s="83"/>
      <c r="SFE31" s="83"/>
      <c r="SFF31" s="83"/>
      <c r="SFG31" s="83"/>
      <c r="SFH31" s="83"/>
      <c r="SFI31" s="83"/>
      <c r="SFJ31" s="83"/>
      <c r="SFK31" s="83"/>
      <c r="SFL31" s="83"/>
      <c r="SFM31" s="83"/>
      <c r="SFN31" s="83"/>
      <c r="SFO31" s="83"/>
      <c r="SFP31" s="83"/>
      <c r="SFQ31" s="83"/>
      <c r="SFR31" s="83"/>
      <c r="SFS31" s="83"/>
      <c r="SFT31" s="83"/>
      <c r="SFU31" s="83"/>
      <c r="SFV31" s="83"/>
      <c r="SFW31" s="83"/>
      <c r="SFX31" s="83"/>
      <c r="SFY31" s="83"/>
      <c r="SFZ31" s="83"/>
      <c r="SGA31" s="83"/>
      <c r="SGB31" s="83"/>
      <c r="SGC31" s="83"/>
      <c r="SGD31" s="83"/>
      <c r="SGE31" s="83"/>
      <c r="SGF31" s="83"/>
      <c r="SGG31" s="83"/>
      <c r="SGH31" s="83"/>
      <c r="SGI31" s="83"/>
      <c r="SGJ31" s="83"/>
      <c r="SGK31" s="83"/>
      <c r="SGL31" s="83"/>
      <c r="SGM31" s="83"/>
      <c r="SGN31" s="83"/>
      <c r="SGO31" s="83"/>
      <c r="SGP31" s="83"/>
      <c r="SGQ31" s="83"/>
      <c r="SGR31" s="83"/>
      <c r="SGS31" s="83"/>
      <c r="SGT31" s="83"/>
      <c r="SGU31" s="83"/>
      <c r="SGV31" s="83"/>
      <c r="SGW31" s="83"/>
      <c r="SGX31" s="83"/>
      <c r="SGY31" s="83"/>
      <c r="SGZ31" s="83"/>
      <c r="SHA31" s="83"/>
      <c r="SHB31" s="83"/>
      <c r="SHC31" s="83"/>
      <c r="SHD31" s="83"/>
      <c r="SHE31" s="83"/>
      <c r="SHF31" s="83"/>
      <c r="SHG31" s="83"/>
      <c r="SHH31" s="83"/>
      <c r="SHI31" s="83"/>
      <c r="SHJ31" s="83"/>
      <c r="SHK31" s="83"/>
      <c r="SHL31" s="83"/>
      <c r="SHM31" s="83"/>
      <c r="SHN31" s="83"/>
      <c r="SHO31" s="83"/>
      <c r="SHP31" s="83"/>
      <c r="SHQ31" s="83"/>
      <c r="SHR31" s="83"/>
      <c r="SHS31" s="83"/>
      <c r="SHT31" s="83"/>
      <c r="SHU31" s="83"/>
      <c r="SHV31" s="83"/>
      <c r="SHW31" s="83"/>
      <c r="SHX31" s="83"/>
      <c r="SHY31" s="83"/>
      <c r="SHZ31" s="83"/>
      <c r="SIA31" s="83"/>
      <c r="SIB31" s="83"/>
      <c r="SIC31" s="83"/>
      <c r="SID31" s="83"/>
      <c r="SIE31" s="83"/>
      <c r="SIF31" s="83"/>
      <c r="SIG31" s="83"/>
      <c r="SIH31" s="83"/>
      <c r="SII31" s="83"/>
      <c r="SIJ31" s="83"/>
      <c r="SIK31" s="83"/>
      <c r="SIL31" s="83"/>
      <c r="SIM31" s="83"/>
      <c r="SIN31" s="83"/>
      <c r="SIO31" s="83"/>
      <c r="SIP31" s="83"/>
      <c r="SIQ31" s="83"/>
      <c r="SIR31" s="83"/>
      <c r="SIS31" s="83"/>
      <c r="SIT31" s="83"/>
      <c r="SIU31" s="83"/>
      <c r="SIV31" s="83"/>
      <c r="SIW31" s="83"/>
      <c r="SIX31" s="83"/>
      <c r="SIY31" s="83"/>
      <c r="SIZ31" s="83"/>
      <c r="SJA31" s="83"/>
      <c r="SJB31" s="83"/>
      <c r="SJC31" s="83"/>
      <c r="SJD31" s="83"/>
      <c r="SJE31" s="83"/>
      <c r="SJF31" s="83"/>
      <c r="SJG31" s="83"/>
      <c r="SJH31" s="83"/>
      <c r="SJI31" s="83"/>
      <c r="SJJ31" s="83"/>
      <c r="SJK31" s="83"/>
      <c r="SJL31" s="83"/>
      <c r="SJM31" s="83"/>
      <c r="SJN31" s="83"/>
      <c r="SJO31" s="83"/>
      <c r="SJP31" s="83"/>
      <c r="SJQ31" s="83"/>
      <c r="SJR31" s="83"/>
      <c r="SJS31" s="83"/>
      <c r="SJT31" s="83"/>
      <c r="SJU31" s="83"/>
      <c r="SJV31" s="83"/>
      <c r="SJW31" s="83"/>
      <c r="SJX31" s="83"/>
      <c r="SJY31" s="83"/>
      <c r="SJZ31" s="83"/>
      <c r="SKA31" s="83"/>
      <c r="SKB31" s="83"/>
      <c r="SKC31" s="83"/>
      <c r="SKD31" s="83"/>
      <c r="SKE31" s="83"/>
      <c r="SKF31" s="83"/>
      <c r="SKG31" s="83"/>
      <c r="SKH31" s="83"/>
      <c r="SKI31" s="83"/>
      <c r="SKJ31" s="83"/>
      <c r="SKK31" s="83"/>
      <c r="SKL31" s="83"/>
      <c r="SKM31" s="83"/>
      <c r="SKN31" s="83"/>
      <c r="SKO31" s="83"/>
      <c r="SKP31" s="83"/>
      <c r="SKQ31" s="83"/>
      <c r="SKR31" s="83"/>
      <c r="SKS31" s="83"/>
      <c r="SKT31" s="83"/>
      <c r="SKU31" s="83"/>
      <c r="SKV31" s="83"/>
      <c r="SKW31" s="83"/>
      <c r="SKX31" s="83"/>
      <c r="SKY31" s="83"/>
      <c r="SKZ31" s="83"/>
      <c r="SLA31" s="83"/>
      <c r="SLB31" s="83"/>
      <c r="SLC31" s="83"/>
      <c r="SLD31" s="83"/>
      <c r="SLE31" s="83"/>
      <c r="SLF31" s="83"/>
      <c r="SLG31" s="83"/>
      <c r="SLH31" s="83"/>
      <c r="SLI31" s="83"/>
      <c r="SLJ31" s="83"/>
      <c r="SLK31" s="83"/>
      <c r="SLL31" s="83"/>
      <c r="SLM31" s="83"/>
      <c r="SLN31" s="83"/>
      <c r="SLO31" s="83"/>
      <c r="SLP31" s="83"/>
      <c r="SLQ31" s="83"/>
      <c r="SLR31" s="83"/>
      <c r="SLS31" s="83"/>
      <c r="SLT31" s="83"/>
      <c r="SLU31" s="83"/>
      <c r="SLV31" s="83"/>
      <c r="SLW31" s="83"/>
      <c r="SLX31" s="83"/>
      <c r="SLY31" s="83"/>
      <c r="SLZ31" s="83"/>
      <c r="SMA31" s="83"/>
      <c r="SMB31" s="83"/>
      <c r="SMC31" s="83"/>
      <c r="SMD31" s="83"/>
      <c r="SME31" s="83"/>
      <c r="SMF31" s="83"/>
      <c r="SMG31" s="83"/>
      <c r="SMH31" s="83"/>
      <c r="SMI31" s="83"/>
      <c r="SMJ31" s="83"/>
      <c r="SMK31" s="83"/>
      <c r="SML31" s="83"/>
      <c r="SMM31" s="83"/>
      <c r="SMN31" s="83"/>
      <c r="SMO31" s="83"/>
      <c r="SMP31" s="83"/>
      <c r="SMQ31" s="83"/>
      <c r="SMR31" s="83"/>
      <c r="SMS31" s="83"/>
      <c r="SMT31" s="83"/>
      <c r="SMU31" s="83"/>
      <c r="SMV31" s="83"/>
      <c r="SMW31" s="83"/>
      <c r="SMX31" s="83"/>
      <c r="SMY31" s="83"/>
      <c r="SMZ31" s="83"/>
      <c r="SNA31" s="83"/>
      <c r="SNB31" s="83"/>
      <c r="SNC31" s="83"/>
      <c r="SND31" s="83"/>
      <c r="SNE31" s="83"/>
      <c r="SNF31" s="83"/>
      <c r="SNG31" s="83"/>
      <c r="SNH31" s="83"/>
      <c r="SNI31" s="83"/>
      <c r="SNJ31" s="83"/>
      <c r="SNK31" s="83"/>
      <c r="SNL31" s="83"/>
      <c r="SNM31" s="83"/>
      <c r="SNN31" s="83"/>
      <c r="SNO31" s="83"/>
      <c r="SNP31" s="83"/>
      <c r="SNQ31" s="83"/>
      <c r="SNR31" s="83"/>
      <c r="SNS31" s="83"/>
      <c r="SNT31" s="83"/>
      <c r="SNU31" s="83"/>
      <c r="SNV31" s="83"/>
      <c r="SNW31" s="83"/>
      <c r="SNX31" s="83"/>
      <c r="SNY31" s="83"/>
      <c r="SNZ31" s="83"/>
      <c r="SOA31" s="83"/>
      <c r="SOB31" s="83"/>
      <c r="SOC31" s="83"/>
      <c r="SOD31" s="83"/>
      <c r="SOE31" s="83"/>
      <c r="SOF31" s="83"/>
      <c r="SOG31" s="83"/>
      <c r="SOH31" s="83"/>
      <c r="SOI31" s="83"/>
      <c r="SOJ31" s="83"/>
      <c r="SOK31" s="83"/>
      <c r="SOL31" s="83"/>
      <c r="SOM31" s="83"/>
      <c r="SON31" s="83"/>
      <c r="SOO31" s="83"/>
      <c r="SOP31" s="83"/>
      <c r="SOQ31" s="83"/>
      <c r="SOR31" s="83"/>
      <c r="SOS31" s="83"/>
      <c r="SOT31" s="83"/>
      <c r="SOU31" s="83"/>
      <c r="SOV31" s="83"/>
      <c r="SOW31" s="83"/>
      <c r="SOX31" s="83"/>
      <c r="SOY31" s="83"/>
      <c r="SOZ31" s="83"/>
      <c r="SPA31" s="83"/>
      <c r="SPB31" s="83"/>
      <c r="SPC31" s="83"/>
      <c r="SPD31" s="83"/>
      <c r="SPE31" s="83"/>
      <c r="SPF31" s="83"/>
      <c r="SPG31" s="83"/>
      <c r="SPH31" s="83"/>
      <c r="SPI31" s="83"/>
      <c r="SPJ31" s="83"/>
      <c r="SPK31" s="83"/>
      <c r="SPL31" s="83"/>
      <c r="SPM31" s="83"/>
      <c r="SPN31" s="83"/>
      <c r="SPO31" s="83"/>
      <c r="SPP31" s="83"/>
      <c r="SPQ31" s="83"/>
      <c r="SPR31" s="83"/>
      <c r="SPS31" s="83"/>
      <c r="SPT31" s="83"/>
      <c r="SPU31" s="83"/>
      <c r="SPV31" s="83"/>
      <c r="SPW31" s="83"/>
      <c r="SPX31" s="83"/>
      <c r="SPY31" s="83"/>
      <c r="SPZ31" s="83"/>
      <c r="SQA31" s="83"/>
      <c r="SQB31" s="83"/>
      <c r="SQC31" s="83"/>
      <c r="SQD31" s="83"/>
      <c r="SQE31" s="83"/>
      <c r="SQF31" s="83"/>
      <c r="SQG31" s="83"/>
      <c r="SQH31" s="83"/>
      <c r="SQI31" s="83"/>
      <c r="SQJ31" s="83"/>
      <c r="SQK31" s="83"/>
      <c r="SQL31" s="83"/>
      <c r="SQM31" s="83"/>
      <c r="SQN31" s="83"/>
      <c r="SQO31" s="83"/>
      <c r="SQP31" s="83"/>
      <c r="SQQ31" s="83"/>
      <c r="SQR31" s="83"/>
      <c r="SQS31" s="83"/>
      <c r="SQT31" s="83"/>
      <c r="SQU31" s="83"/>
      <c r="SQV31" s="83"/>
      <c r="SQW31" s="83"/>
      <c r="SQX31" s="83"/>
      <c r="SQY31" s="83"/>
      <c r="SQZ31" s="83"/>
      <c r="SRA31" s="83"/>
      <c r="SRB31" s="83"/>
      <c r="SRC31" s="83"/>
      <c r="SRD31" s="83"/>
      <c r="SRE31" s="83"/>
      <c r="SRF31" s="83"/>
      <c r="SRG31" s="83"/>
      <c r="SRH31" s="83"/>
      <c r="SRI31" s="83"/>
      <c r="SRJ31" s="83"/>
      <c r="SRK31" s="83"/>
      <c r="SRL31" s="83"/>
      <c r="SRM31" s="83"/>
      <c r="SRN31" s="83"/>
      <c r="SRO31" s="83"/>
      <c r="SRP31" s="83"/>
      <c r="SRQ31" s="83"/>
      <c r="SRR31" s="83"/>
      <c r="SRS31" s="83"/>
      <c r="SRT31" s="83"/>
      <c r="SRU31" s="83"/>
      <c r="SRV31" s="83"/>
      <c r="SRW31" s="83"/>
      <c r="SRX31" s="83"/>
      <c r="SRY31" s="83"/>
      <c r="SRZ31" s="83"/>
      <c r="SSA31" s="83"/>
      <c r="SSB31" s="83"/>
      <c r="SSC31" s="83"/>
      <c r="SSD31" s="83"/>
      <c r="SSE31" s="83"/>
      <c r="SSF31" s="83"/>
      <c r="SSG31" s="83"/>
      <c r="SSH31" s="83"/>
      <c r="SSI31" s="83"/>
      <c r="SSJ31" s="83"/>
      <c r="SSK31" s="83"/>
      <c r="SSL31" s="83"/>
      <c r="SSM31" s="83"/>
      <c r="SSN31" s="83"/>
      <c r="SSO31" s="83"/>
      <c r="SSP31" s="83"/>
      <c r="SSQ31" s="83"/>
      <c r="SSR31" s="83"/>
      <c r="SSS31" s="83"/>
      <c r="SST31" s="83"/>
      <c r="SSU31" s="83"/>
      <c r="SSV31" s="83"/>
      <c r="SSW31" s="83"/>
      <c r="SSX31" s="83"/>
      <c r="SSY31" s="83"/>
      <c r="SSZ31" s="83"/>
      <c r="STA31" s="83"/>
      <c r="STB31" s="83"/>
      <c r="STC31" s="83"/>
      <c r="STD31" s="83"/>
      <c r="STE31" s="83"/>
      <c r="STF31" s="83"/>
      <c r="STG31" s="83"/>
      <c r="STH31" s="83"/>
      <c r="STI31" s="83"/>
      <c r="STJ31" s="83"/>
      <c r="STK31" s="83"/>
      <c r="STL31" s="83"/>
      <c r="STM31" s="83"/>
      <c r="STN31" s="83"/>
      <c r="STO31" s="83"/>
      <c r="STP31" s="83"/>
      <c r="STQ31" s="83"/>
      <c r="STR31" s="83"/>
      <c r="STS31" s="83"/>
      <c r="STT31" s="83"/>
      <c r="STU31" s="83"/>
      <c r="STV31" s="83"/>
      <c r="STW31" s="83"/>
      <c r="STX31" s="83"/>
      <c r="STY31" s="83"/>
      <c r="STZ31" s="83"/>
      <c r="SUA31" s="83"/>
      <c r="SUB31" s="83"/>
      <c r="SUC31" s="83"/>
      <c r="SUD31" s="83"/>
      <c r="SUE31" s="83"/>
      <c r="SUF31" s="83"/>
      <c r="SUG31" s="83"/>
      <c r="SUH31" s="83"/>
      <c r="SUI31" s="83"/>
      <c r="SUJ31" s="83"/>
      <c r="SUK31" s="83"/>
      <c r="SUL31" s="83"/>
      <c r="SUM31" s="83"/>
      <c r="SUN31" s="83"/>
      <c r="SUO31" s="83"/>
      <c r="SUP31" s="83"/>
      <c r="SUQ31" s="83"/>
      <c r="SUR31" s="83"/>
      <c r="SUS31" s="83"/>
      <c r="SUT31" s="83"/>
      <c r="SUU31" s="83"/>
      <c r="SUV31" s="83"/>
      <c r="SUW31" s="83"/>
      <c r="SUX31" s="83"/>
      <c r="SUY31" s="83"/>
      <c r="SUZ31" s="83"/>
      <c r="SVA31" s="83"/>
      <c r="SVB31" s="83"/>
      <c r="SVC31" s="83"/>
      <c r="SVD31" s="83"/>
      <c r="SVE31" s="83"/>
      <c r="SVF31" s="83"/>
      <c r="SVG31" s="83"/>
      <c r="SVH31" s="83"/>
      <c r="SVI31" s="83"/>
      <c r="SVJ31" s="83"/>
      <c r="SVK31" s="83"/>
      <c r="SVL31" s="83"/>
      <c r="SVM31" s="83"/>
      <c r="SVN31" s="83"/>
      <c r="SVO31" s="83"/>
      <c r="SVP31" s="83"/>
      <c r="SVQ31" s="83"/>
      <c r="SVR31" s="83"/>
      <c r="SVS31" s="83"/>
      <c r="SVT31" s="83"/>
      <c r="SVU31" s="83"/>
      <c r="SVV31" s="83"/>
      <c r="SVW31" s="83"/>
      <c r="SVX31" s="83"/>
      <c r="SVY31" s="83"/>
      <c r="SVZ31" s="83"/>
      <c r="SWA31" s="83"/>
      <c r="SWB31" s="83"/>
      <c r="SWC31" s="83"/>
      <c r="SWD31" s="83"/>
      <c r="SWE31" s="83"/>
      <c r="SWF31" s="83"/>
      <c r="SWG31" s="83"/>
      <c r="SWH31" s="83"/>
      <c r="SWI31" s="83"/>
      <c r="SWJ31" s="83"/>
      <c r="SWK31" s="83"/>
      <c r="SWL31" s="83"/>
      <c r="SWM31" s="83"/>
      <c r="SWN31" s="83"/>
      <c r="SWO31" s="83"/>
      <c r="SWP31" s="83"/>
      <c r="SWQ31" s="83"/>
      <c r="SWR31" s="83"/>
      <c r="SWS31" s="83"/>
      <c r="SWT31" s="83"/>
      <c r="SWU31" s="83"/>
      <c r="SWV31" s="83"/>
      <c r="SWW31" s="83"/>
      <c r="SWX31" s="83"/>
      <c r="SWY31" s="83"/>
      <c r="SWZ31" s="83"/>
      <c r="SXA31" s="83"/>
      <c r="SXB31" s="83"/>
      <c r="SXC31" s="83"/>
      <c r="SXD31" s="83"/>
      <c r="SXE31" s="83"/>
      <c r="SXF31" s="83"/>
      <c r="SXG31" s="83"/>
      <c r="SXH31" s="83"/>
      <c r="SXI31" s="83"/>
      <c r="SXJ31" s="83"/>
      <c r="SXK31" s="83"/>
      <c r="SXL31" s="83"/>
      <c r="SXM31" s="83"/>
      <c r="SXN31" s="83"/>
      <c r="SXO31" s="83"/>
      <c r="SXP31" s="83"/>
      <c r="SXQ31" s="83"/>
      <c r="SXR31" s="83"/>
      <c r="SXS31" s="83"/>
      <c r="SXT31" s="83"/>
      <c r="SXU31" s="83"/>
      <c r="SXV31" s="83"/>
      <c r="SXW31" s="83"/>
      <c r="SXX31" s="83"/>
      <c r="SXY31" s="83"/>
      <c r="SXZ31" s="83"/>
      <c r="SYA31" s="83"/>
      <c r="SYB31" s="83"/>
      <c r="SYC31" s="83"/>
      <c r="SYD31" s="83"/>
      <c r="SYE31" s="83"/>
      <c r="SYF31" s="83"/>
      <c r="SYG31" s="83"/>
      <c r="SYH31" s="83"/>
      <c r="SYI31" s="83"/>
      <c r="SYJ31" s="83"/>
      <c r="SYK31" s="83"/>
      <c r="SYL31" s="83"/>
      <c r="SYM31" s="83"/>
      <c r="SYN31" s="83"/>
      <c r="SYO31" s="83"/>
      <c r="SYP31" s="83"/>
      <c r="SYQ31" s="83"/>
      <c r="SYR31" s="83"/>
      <c r="SYS31" s="83"/>
      <c r="SYT31" s="83"/>
      <c r="SYU31" s="83"/>
      <c r="SYV31" s="83"/>
      <c r="SYW31" s="83"/>
      <c r="SYX31" s="83"/>
      <c r="SYY31" s="83"/>
      <c r="SYZ31" s="83"/>
      <c r="SZA31" s="83"/>
      <c r="SZB31" s="83"/>
      <c r="SZC31" s="83"/>
      <c r="SZD31" s="83"/>
      <c r="SZE31" s="83"/>
      <c r="SZF31" s="83"/>
      <c r="SZG31" s="83"/>
      <c r="SZH31" s="83"/>
      <c r="SZI31" s="83"/>
      <c r="SZJ31" s="83"/>
      <c r="SZK31" s="83"/>
      <c r="SZL31" s="83"/>
      <c r="SZM31" s="83"/>
      <c r="SZN31" s="83"/>
      <c r="SZO31" s="83"/>
      <c r="SZP31" s="83"/>
      <c r="SZQ31" s="83"/>
      <c r="SZR31" s="83"/>
      <c r="SZS31" s="83"/>
      <c r="SZT31" s="83"/>
      <c r="SZU31" s="83"/>
      <c r="SZV31" s="83"/>
      <c r="SZW31" s="83"/>
      <c r="SZX31" s="83"/>
      <c r="SZY31" s="83"/>
      <c r="SZZ31" s="83"/>
      <c r="TAA31" s="83"/>
      <c r="TAB31" s="83"/>
      <c r="TAC31" s="83"/>
      <c r="TAD31" s="83"/>
      <c r="TAE31" s="83"/>
      <c r="TAF31" s="83"/>
      <c r="TAG31" s="83"/>
      <c r="TAH31" s="83"/>
      <c r="TAI31" s="83"/>
      <c r="TAJ31" s="83"/>
      <c r="TAK31" s="83"/>
      <c r="TAL31" s="83"/>
      <c r="TAM31" s="83"/>
      <c r="TAN31" s="83"/>
      <c r="TAO31" s="83"/>
      <c r="TAP31" s="83"/>
      <c r="TAQ31" s="83"/>
      <c r="TAR31" s="83"/>
      <c r="TAS31" s="83"/>
      <c r="TAT31" s="83"/>
      <c r="TAU31" s="83"/>
      <c r="TAV31" s="83"/>
      <c r="TAW31" s="83"/>
      <c r="TAX31" s="83"/>
      <c r="TAY31" s="83"/>
      <c r="TAZ31" s="83"/>
      <c r="TBA31" s="83"/>
      <c r="TBB31" s="83"/>
      <c r="TBC31" s="83"/>
      <c r="TBD31" s="83"/>
      <c r="TBE31" s="83"/>
      <c r="TBF31" s="83"/>
      <c r="TBG31" s="83"/>
      <c r="TBH31" s="83"/>
      <c r="TBI31" s="83"/>
      <c r="TBJ31" s="83"/>
      <c r="TBK31" s="83"/>
      <c r="TBL31" s="83"/>
      <c r="TBM31" s="83"/>
      <c r="TBN31" s="83"/>
      <c r="TBO31" s="83"/>
      <c r="TBP31" s="83"/>
      <c r="TBQ31" s="83"/>
      <c r="TBR31" s="83"/>
      <c r="TBS31" s="83"/>
      <c r="TBT31" s="83"/>
      <c r="TBU31" s="83"/>
      <c r="TBV31" s="83"/>
      <c r="TBW31" s="83"/>
      <c r="TBX31" s="83"/>
      <c r="TBY31" s="83"/>
      <c r="TBZ31" s="83"/>
      <c r="TCA31" s="83"/>
      <c r="TCB31" s="83"/>
      <c r="TCC31" s="83"/>
      <c r="TCD31" s="83"/>
      <c r="TCE31" s="83"/>
      <c r="TCF31" s="83"/>
      <c r="TCG31" s="83"/>
      <c r="TCH31" s="83"/>
      <c r="TCI31" s="83"/>
      <c r="TCJ31" s="83"/>
      <c r="TCK31" s="83"/>
      <c r="TCL31" s="83"/>
      <c r="TCM31" s="83"/>
      <c r="TCN31" s="83"/>
      <c r="TCO31" s="83"/>
      <c r="TCP31" s="83"/>
      <c r="TCQ31" s="83"/>
      <c r="TCR31" s="83"/>
      <c r="TCS31" s="83"/>
      <c r="TCT31" s="83"/>
      <c r="TCU31" s="83"/>
      <c r="TCV31" s="83"/>
      <c r="TCW31" s="83"/>
      <c r="TCX31" s="83"/>
      <c r="TCY31" s="83"/>
      <c r="TCZ31" s="83"/>
      <c r="TDA31" s="83"/>
      <c r="TDB31" s="83"/>
      <c r="TDC31" s="83"/>
      <c r="TDD31" s="83"/>
      <c r="TDE31" s="83"/>
      <c r="TDF31" s="83"/>
      <c r="TDG31" s="83"/>
      <c r="TDH31" s="83"/>
      <c r="TDI31" s="83"/>
      <c r="TDJ31" s="83"/>
      <c r="TDK31" s="83"/>
      <c r="TDL31" s="83"/>
      <c r="TDM31" s="83"/>
      <c r="TDN31" s="83"/>
      <c r="TDO31" s="83"/>
      <c r="TDP31" s="83"/>
      <c r="TDQ31" s="83"/>
      <c r="TDR31" s="83"/>
      <c r="TDS31" s="83"/>
      <c r="TDT31" s="83"/>
      <c r="TDU31" s="83"/>
      <c r="TDV31" s="83"/>
      <c r="TDW31" s="83"/>
      <c r="TDX31" s="83"/>
      <c r="TDY31" s="83"/>
      <c r="TDZ31" s="83"/>
      <c r="TEA31" s="83"/>
      <c r="TEB31" s="83"/>
      <c r="TEC31" s="83"/>
      <c r="TED31" s="83"/>
      <c r="TEE31" s="83"/>
      <c r="TEF31" s="83"/>
      <c r="TEG31" s="83"/>
      <c r="TEH31" s="83"/>
      <c r="TEI31" s="83"/>
      <c r="TEJ31" s="83"/>
      <c r="TEK31" s="83"/>
      <c r="TEL31" s="83"/>
      <c r="TEM31" s="83"/>
      <c r="TEN31" s="83"/>
      <c r="TEO31" s="83"/>
      <c r="TEP31" s="83"/>
      <c r="TEQ31" s="83"/>
      <c r="TER31" s="83"/>
      <c r="TES31" s="83"/>
      <c r="TET31" s="83"/>
      <c r="TEU31" s="83"/>
      <c r="TEV31" s="83"/>
      <c r="TEW31" s="83"/>
      <c r="TEX31" s="83"/>
      <c r="TEY31" s="83"/>
      <c r="TEZ31" s="83"/>
      <c r="TFA31" s="83"/>
      <c r="TFB31" s="83"/>
      <c r="TFC31" s="83"/>
      <c r="TFD31" s="83"/>
      <c r="TFE31" s="83"/>
      <c r="TFF31" s="83"/>
      <c r="TFG31" s="83"/>
      <c r="TFH31" s="83"/>
      <c r="TFI31" s="83"/>
      <c r="TFJ31" s="83"/>
      <c r="TFK31" s="83"/>
      <c r="TFL31" s="83"/>
      <c r="TFM31" s="83"/>
      <c r="TFN31" s="83"/>
      <c r="TFO31" s="83"/>
      <c r="TFP31" s="83"/>
      <c r="TFQ31" s="83"/>
      <c r="TFR31" s="83"/>
      <c r="TFS31" s="83"/>
      <c r="TFT31" s="83"/>
      <c r="TFU31" s="83"/>
      <c r="TFV31" s="83"/>
      <c r="TFW31" s="83"/>
      <c r="TFX31" s="83"/>
      <c r="TFY31" s="83"/>
      <c r="TFZ31" s="83"/>
      <c r="TGA31" s="83"/>
      <c r="TGB31" s="83"/>
      <c r="TGC31" s="83"/>
      <c r="TGD31" s="83"/>
      <c r="TGE31" s="83"/>
      <c r="TGF31" s="83"/>
      <c r="TGG31" s="83"/>
      <c r="TGH31" s="83"/>
      <c r="TGI31" s="83"/>
      <c r="TGJ31" s="83"/>
      <c r="TGK31" s="83"/>
      <c r="TGL31" s="83"/>
      <c r="TGM31" s="83"/>
      <c r="TGN31" s="83"/>
      <c r="TGO31" s="83"/>
      <c r="TGP31" s="83"/>
      <c r="TGQ31" s="83"/>
      <c r="TGR31" s="83"/>
      <c r="TGS31" s="83"/>
      <c r="TGT31" s="83"/>
      <c r="TGU31" s="83"/>
      <c r="TGV31" s="83"/>
      <c r="TGW31" s="83"/>
      <c r="TGX31" s="83"/>
      <c r="TGY31" s="83"/>
      <c r="TGZ31" s="83"/>
      <c r="THA31" s="83"/>
      <c r="THB31" s="83"/>
      <c r="THC31" s="83"/>
      <c r="THD31" s="83"/>
      <c r="THE31" s="83"/>
      <c r="THF31" s="83"/>
      <c r="THG31" s="83"/>
      <c r="THH31" s="83"/>
      <c r="THI31" s="83"/>
      <c r="THJ31" s="83"/>
      <c r="THK31" s="83"/>
      <c r="THL31" s="83"/>
      <c r="THM31" s="83"/>
      <c r="THN31" s="83"/>
      <c r="THO31" s="83"/>
      <c r="THP31" s="83"/>
      <c r="THQ31" s="83"/>
      <c r="THR31" s="83"/>
      <c r="THS31" s="83"/>
      <c r="THT31" s="83"/>
      <c r="THU31" s="83"/>
      <c r="THV31" s="83"/>
      <c r="THW31" s="83"/>
      <c r="THX31" s="83"/>
      <c r="THY31" s="83"/>
      <c r="THZ31" s="83"/>
      <c r="TIA31" s="83"/>
      <c r="TIB31" s="83"/>
      <c r="TIC31" s="83"/>
      <c r="TID31" s="83"/>
      <c r="TIE31" s="83"/>
      <c r="TIF31" s="83"/>
      <c r="TIG31" s="83"/>
      <c r="TIH31" s="83"/>
      <c r="TII31" s="83"/>
      <c r="TIJ31" s="83"/>
      <c r="TIK31" s="83"/>
      <c r="TIL31" s="83"/>
      <c r="TIM31" s="83"/>
      <c r="TIN31" s="83"/>
      <c r="TIO31" s="83"/>
      <c r="TIP31" s="83"/>
      <c r="TIQ31" s="83"/>
      <c r="TIR31" s="83"/>
      <c r="TIS31" s="83"/>
      <c r="TIT31" s="83"/>
      <c r="TIU31" s="83"/>
      <c r="TIV31" s="83"/>
      <c r="TIW31" s="83"/>
      <c r="TIX31" s="83"/>
      <c r="TIY31" s="83"/>
      <c r="TIZ31" s="83"/>
      <c r="TJA31" s="83"/>
      <c r="TJB31" s="83"/>
      <c r="TJC31" s="83"/>
      <c r="TJD31" s="83"/>
      <c r="TJE31" s="83"/>
      <c r="TJF31" s="83"/>
      <c r="TJG31" s="83"/>
      <c r="TJH31" s="83"/>
      <c r="TJI31" s="83"/>
      <c r="TJJ31" s="83"/>
      <c r="TJK31" s="83"/>
      <c r="TJL31" s="83"/>
      <c r="TJM31" s="83"/>
      <c r="TJN31" s="83"/>
      <c r="TJO31" s="83"/>
      <c r="TJP31" s="83"/>
      <c r="TJQ31" s="83"/>
      <c r="TJR31" s="83"/>
      <c r="TJS31" s="83"/>
      <c r="TJT31" s="83"/>
      <c r="TJU31" s="83"/>
      <c r="TJV31" s="83"/>
      <c r="TJW31" s="83"/>
      <c r="TJX31" s="83"/>
      <c r="TJY31" s="83"/>
      <c r="TJZ31" s="83"/>
      <c r="TKA31" s="83"/>
      <c r="TKB31" s="83"/>
      <c r="TKC31" s="83"/>
      <c r="TKD31" s="83"/>
      <c r="TKE31" s="83"/>
      <c r="TKF31" s="83"/>
      <c r="TKG31" s="83"/>
      <c r="TKH31" s="83"/>
      <c r="TKI31" s="83"/>
      <c r="TKJ31" s="83"/>
      <c r="TKK31" s="83"/>
      <c r="TKL31" s="83"/>
      <c r="TKM31" s="83"/>
      <c r="TKN31" s="83"/>
      <c r="TKO31" s="83"/>
      <c r="TKP31" s="83"/>
      <c r="TKQ31" s="83"/>
      <c r="TKR31" s="83"/>
      <c r="TKS31" s="83"/>
      <c r="TKT31" s="83"/>
      <c r="TKU31" s="83"/>
      <c r="TKV31" s="83"/>
      <c r="TKW31" s="83"/>
      <c r="TKX31" s="83"/>
      <c r="TKY31" s="83"/>
      <c r="TKZ31" s="83"/>
      <c r="TLA31" s="83"/>
      <c r="TLB31" s="83"/>
      <c r="TLC31" s="83"/>
      <c r="TLD31" s="83"/>
      <c r="TLE31" s="83"/>
      <c r="TLF31" s="83"/>
      <c r="TLG31" s="83"/>
      <c r="TLH31" s="83"/>
      <c r="TLI31" s="83"/>
      <c r="TLJ31" s="83"/>
      <c r="TLK31" s="83"/>
      <c r="TLL31" s="83"/>
      <c r="TLM31" s="83"/>
      <c r="TLN31" s="83"/>
      <c r="TLO31" s="83"/>
      <c r="TLP31" s="83"/>
      <c r="TLQ31" s="83"/>
      <c r="TLR31" s="83"/>
      <c r="TLS31" s="83"/>
      <c r="TLT31" s="83"/>
      <c r="TLU31" s="83"/>
      <c r="TLV31" s="83"/>
      <c r="TLW31" s="83"/>
      <c r="TLX31" s="83"/>
      <c r="TLY31" s="83"/>
      <c r="TLZ31" s="83"/>
      <c r="TMA31" s="83"/>
      <c r="TMB31" s="83"/>
      <c r="TMC31" s="83"/>
      <c r="TMD31" s="83"/>
      <c r="TME31" s="83"/>
      <c r="TMF31" s="83"/>
      <c r="TMG31" s="83"/>
      <c r="TMH31" s="83"/>
      <c r="TMI31" s="83"/>
      <c r="TMJ31" s="83"/>
      <c r="TMK31" s="83"/>
      <c r="TML31" s="83"/>
      <c r="TMM31" s="83"/>
      <c r="TMN31" s="83"/>
      <c r="TMO31" s="83"/>
      <c r="TMP31" s="83"/>
      <c r="TMQ31" s="83"/>
      <c r="TMR31" s="83"/>
      <c r="TMS31" s="83"/>
      <c r="TMT31" s="83"/>
      <c r="TMU31" s="83"/>
      <c r="TMV31" s="83"/>
      <c r="TMW31" s="83"/>
      <c r="TMX31" s="83"/>
      <c r="TMY31" s="83"/>
      <c r="TMZ31" s="83"/>
      <c r="TNA31" s="83"/>
      <c r="TNB31" s="83"/>
      <c r="TNC31" s="83"/>
      <c r="TND31" s="83"/>
      <c r="TNE31" s="83"/>
      <c r="TNF31" s="83"/>
      <c r="TNG31" s="83"/>
      <c r="TNH31" s="83"/>
      <c r="TNI31" s="83"/>
      <c r="TNJ31" s="83"/>
      <c r="TNK31" s="83"/>
      <c r="TNL31" s="83"/>
      <c r="TNM31" s="83"/>
      <c r="TNN31" s="83"/>
      <c r="TNO31" s="83"/>
      <c r="TNP31" s="83"/>
      <c r="TNQ31" s="83"/>
      <c r="TNR31" s="83"/>
      <c r="TNS31" s="83"/>
      <c r="TNT31" s="83"/>
      <c r="TNU31" s="83"/>
      <c r="TNV31" s="83"/>
      <c r="TNW31" s="83"/>
      <c r="TNX31" s="83"/>
      <c r="TNY31" s="83"/>
      <c r="TNZ31" s="83"/>
      <c r="TOA31" s="83"/>
      <c r="TOB31" s="83"/>
      <c r="TOC31" s="83"/>
      <c r="TOD31" s="83"/>
      <c r="TOE31" s="83"/>
      <c r="TOF31" s="83"/>
      <c r="TOG31" s="83"/>
      <c r="TOH31" s="83"/>
      <c r="TOI31" s="83"/>
      <c r="TOJ31" s="83"/>
      <c r="TOK31" s="83"/>
      <c r="TOL31" s="83"/>
      <c r="TOM31" s="83"/>
      <c r="TON31" s="83"/>
      <c r="TOO31" s="83"/>
      <c r="TOP31" s="83"/>
      <c r="TOQ31" s="83"/>
      <c r="TOR31" s="83"/>
      <c r="TOS31" s="83"/>
      <c r="TOT31" s="83"/>
      <c r="TOU31" s="83"/>
      <c r="TOV31" s="83"/>
      <c r="TOW31" s="83"/>
      <c r="TOX31" s="83"/>
      <c r="TOY31" s="83"/>
      <c r="TOZ31" s="83"/>
      <c r="TPA31" s="83"/>
      <c r="TPB31" s="83"/>
      <c r="TPC31" s="83"/>
      <c r="TPD31" s="83"/>
      <c r="TPE31" s="83"/>
      <c r="TPF31" s="83"/>
      <c r="TPG31" s="83"/>
      <c r="TPH31" s="83"/>
      <c r="TPI31" s="83"/>
      <c r="TPJ31" s="83"/>
      <c r="TPK31" s="83"/>
      <c r="TPL31" s="83"/>
      <c r="TPM31" s="83"/>
      <c r="TPN31" s="83"/>
      <c r="TPO31" s="83"/>
      <c r="TPP31" s="83"/>
      <c r="TPQ31" s="83"/>
      <c r="TPR31" s="83"/>
      <c r="TPS31" s="83"/>
      <c r="TPT31" s="83"/>
      <c r="TPU31" s="83"/>
      <c r="TPV31" s="83"/>
      <c r="TPW31" s="83"/>
      <c r="TPX31" s="83"/>
      <c r="TPY31" s="83"/>
      <c r="TPZ31" s="83"/>
      <c r="TQA31" s="83"/>
      <c r="TQB31" s="83"/>
      <c r="TQC31" s="83"/>
      <c r="TQD31" s="83"/>
      <c r="TQE31" s="83"/>
      <c r="TQF31" s="83"/>
      <c r="TQG31" s="83"/>
      <c r="TQH31" s="83"/>
      <c r="TQI31" s="83"/>
      <c r="TQJ31" s="83"/>
      <c r="TQK31" s="83"/>
      <c r="TQL31" s="83"/>
      <c r="TQM31" s="83"/>
      <c r="TQN31" s="83"/>
      <c r="TQO31" s="83"/>
      <c r="TQP31" s="83"/>
      <c r="TQQ31" s="83"/>
      <c r="TQR31" s="83"/>
      <c r="TQS31" s="83"/>
      <c r="TQT31" s="83"/>
      <c r="TQU31" s="83"/>
      <c r="TQV31" s="83"/>
      <c r="TQW31" s="83"/>
      <c r="TQX31" s="83"/>
      <c r="TQY31" s="83"/>
      <c r="TQZ31" s="83"/>
      <c r="TRA31" s="83"/>
      <c r="TRB31" s="83"/>
      <c r="TRC31" s="83"/>
      <c r="TRD31" s="83"/>
      <c r="TRE31" s="83"/>
      <c r="TRF31" s="83"/>
      <c r="TRG31" s="83"/>
      <c r="TRH31" s="83"/>
      <c r="TRI31" s="83"/>
      <c r="TRJ31" s="83"/>
      <c r="TRK31" s="83"/>
      <c r="TRL31" s="83"/>
      <c r="TRM31" s="83"/>
      <c r="TRN31" s="83"/>
      <c r="TRO31" s="83"/>
      <c r="TRP31" s="83"/>
      <c r="TRQ31" s="83"/>
      <c r="TRR31" s="83"/>
      <c r="TRS31" s="83"/>
      <c r="TRT31" s="83"/>
      <c r="TRU31" s="83"/>
      <c r="TRV31" s="83"/>
      <c r="TRW31" s="83"/>
      <c r="TRX31" s="83"/>
      <c r="TRY31" s="83"/>
      <c r="TRZ31" s="83"/>
      <c r="TSA31" s="83"/>
      <c r="TSB31" s="83"/>
      <c r="TSC31" s="83"/>
      <c r="TSD31" s="83"/>
      <c r="TSE31" s="83"/>
      <c r="TSF31" s="83"/>
      <c r="TSG31" s="83"/>
      <c r="TSH31" s="83"/>
      <c r="TSI31" s="83"/>
      <c r="TSJ31" s="83"/>
      <c r="TSK31" s="83"/>
      <c r="TSL31" s="83"/>
      <c r="TSM31" s="83"/>
      <c r="TSN31" s="83"/>
      <c r="TSO31" s="83"/>
      <c r="TSP31" s="83"/>
      <c r="TSQ31" s="83"/>
      <c r="TSR31" s="83"/>
      <c r="TSS31" s="83"/>
      <c r="TST31" s="83"/>
      <c r="TSU31" s="83"/>
      <c r="TSV31" s="83"/>
      <c r="TSW31" s="83"/>
      <c r="TSX31" s="83"/>
      <c r="TSY31" s="83"/>
      <c r="TSZ31" s="83"/>
      <c r="TTA31" s="83"/>
      <c r="TTB31" s="83"/>
      <c r="TTC31" s="83"/>
      <c r="TTD31" s="83"/>
      <c r="TTE31" s="83"/>
      <c r="TTF31" s="83"/>
      <c r="TTG31" s="83"/>
      <c r="TTH31" s="83"/>
      <c r="TTI31" s="83"/>
      <c r="TTJ31" s="83"/>
      <c r="TTK31" s="83"/>
      <c r="TTL31" s="83"/>
      <c r="TTM31" s="83"/>
      <c r="TTN31" s="83"/>
      <c r="TTO31" s="83"/>
      <c r="TTP31" s="83"/>
      <c r="TTQ31" s="83"/>
      <c r="TTR31" s="83"/>
      <c r="TTS31" s="83"/>
      <c r="TTT31" s="83"/>
      <c r="TTU31" s="83"/>
      <c r="TTV31" s="83"/>
      <c r="TTW31" s="83"/>
      <c r="TTX31" s="83"/>
      <c r="TTY31" s="83"/>
      <c r="TTZ31" s="83"/>
      <c r="TUA31" s="83"/>
      <c r="TUB31" s="83"/>
      <c r="TUC31" s="83"/>
      <c r="TUD31" s="83"/>
      <c r="TUE31" s="83"/>
      <c r="TUF31" s="83"/>
      <c r="TUG31" s="83"/>
      <c r="TUH31" s="83"/>
      <c r="TUI31" s="83"/>
      <c r="TUJ31" s="83"/>
      <c r="TUK31" s="83"/>
      <c r="TUL31" s="83"/>
      <c r="TUM31" s="83"/>
      <c r="TUN31" s="83"/>
      <c r="TUO31" s="83"/>
      <c r="TUP31" s="83"/>
      <c r="TUQ31" s="83"/>
      <c r="TUR31" s="83"/>
      <c r="TUS31" s="83"/>
      <c r="TUT31" s="83"/>
      <c r="TUU31" s="83"/>
      <c r="TUV31" s="83"/>
      <c r="TUW31" s="83"/>
      <c r="TUX31" s="83"/>
      <c r="TUY31" s="83"/>
      <c r="TUZ31" s="83"/>
      <c r="TVA31" s="83"/>
      <c r="TVB31" s="83"/>
      <c r="TVC31" s="83"/>
      <c r="TVD31" s="83"/>
      <c r="TVE31" s="83"/>
      <c r="TVF31" s="83"/>
      <c r="TVG31" s="83"/>
      <c r="TVH31" s="83"/>
      <c r="TVI31" s="83"/>
      <c r="TVJ31" s="83"/>
      <c r="TVK31" s="83"/>
      <c r="TVL31" s="83"/>
      <c r="TVM31" s="83"/>
      <c r="TVN31" s="83"/>
      <c r="TVO31" s="83"/>
      <c r="TVP31" s="83"/>
      <c r="TVQ31" s="83"/>
      <c r="TVR31" s="83"/>
      <c r="TVS31" s="83"/>
      <c r="TVT31" s="83"/>
      <c r="TVU31" s="83"/>
      <c r="TVV31" s="83"/>
      <c r="TVW31" s="83"/>
      <c r="TVX31" s="83"/>
      <c r="TVY31" s="83"/>
      <c r="TVZ31" s="83"/>
      <c r="TWA31" s="83"/>
      <c r="TWB31" s="83"/>
      <c r="TWC31" s="83"/>
      <c r="TWD31" s="83"/>
      <c r="TWE31" s="83"/>
      <c r="TWF31" s="83"/>
      <c r="TWG31" s="83"/>
      <c r="TWH31" s="83"/>
      <c r="TWI31" s="83"/>
      <c r="TWJ31" s="83"/>
      <c r="TWK31" s="83"/>
      <c r="TWL31" s="83"/>
      <c r="TWM31" s="83"/>
      <c r="TWN31" s="83"/>
      <c r="TWO31" s="83"/>
      <c r="TWP31" s="83"/>
      <c r="TWQ31" s="83"/>
      <c r="TWR31" s="83"/>
      <c r="TWS31" s="83"/>
      <c r="TWT31" s="83"/>
      <c r="TWU31" s="83"/>
      <c r="TWV31" s="83"/>
      <c r="TWW31" s="83"/>
      <c r="TWX31" s="83"/>
      <c r="TWY31" s="83"/>
      <c r="TWZ31" s="83"/>
      <c r="TXA31" s="83"/>
      <c r="TXB31" s="83"/>
      <c r="TXC31" s="83"/>
      <c r="TXD31" s="83"/>
      <c r="TXE31" s="83"/>
      <c r="TXF31" s="83"/>
      <c r="TXG31" s="83"/>
      <c r="TXH31" s="83"/>
      <c r="TXI31" s="83"/>
      <c r="TXJ31" s="83"/>
      <c r="TXK31" s="83"/>
      <c r="TXL31" s="83"/>
      <c r="TXM31" s="83"/>
      <c r="TXN31" s="83"/>
      <c r="TXO31" s="83"/>
      <c r="TXP31" s="83"/>
      <c r="TXQ31" s="83"/>
      <c r="TXR31" s="83"/>
      <c r="TXS31" s="83"/>
      <c r="TXT31" s="83"/>
      <c r="TXU31" s="83"/>
      <c r="TXV31" s="83"/>
      <c r="TXW31" s="83"/>
      <c r="TXX31" s="83"/>
      <c r="TXY31" s="83"/>
      <c r="TXZ31" s="83"/>
      <c r="TYA31" s="83"/>
      <c r="TYB31" s="83"/>
      <c r="TYC31" s="83"/>
      <c r="TYD31" s="83"/>
      <c r="TYE31" s="83"/>
      <c r="TYF31" s="83"/>
      <c r="TYG31" s="83"/>
      <c r="TYH31" s="83"/>
      <c r="TYI31" s="83"/>
      <c r="TYJ31" s="83"/>
      <c r="TYK31" s="83"/>
      <c r="TYL31" s="83"/>
      <c r="TYM31" s="83"/>
      <c r="TYN31" s="83"/>
      <c r="TYO31" s="83"/>
      <c r="TYP31" s="83"/>
      <c r="TYQ31" s="83"/>
      <c r="TYR31" s="83"/>
      <c r="TYS31" s="83"/>
      <c r="TYT31" s="83"/>
      <c r="TYU31" s="83"/>
      <c r="TYV31" s="83"/>
      <c r="TYW31" s="83"/>
      <c r="TYX31" s="83"/>
      <c r="TYY31" s="83"/>
      <c r="TYZ31" s="83"/>
      <c r="TZA31" s="83"/>
      <c r="TZB31" s="83"/>
      <c r="TZC31" s="83"/>
      <c r="TZD31" s="83"/>
      <c r="TZE31" s="83"/>
      <c r="TZF31" s="83"/>
      <c r="TZG31" s="83"/>
      <c r="TZH31" s="83"/>
      <c r="TZI31" s="83"/>
      <c r="TZJ31" s="83"/>
      <c r="TZK31" s="83"/>
      <c r="TZL31" s="83"/>
      <c r="TZM31" s="83"/>
      <c r="TZN31" s="83"/>
      <c r="TZO31" s="83"/>
      <c r="TZP31" s="83"/>
      <c r="TZQ31" s="83"/>
      <c r="TZR31" s="83"/>
      <c r="TZS31" s="83"/>
      <c r="TZT31" s="83"/>
      <c r="TZU31" s="83"/>
      <c r="TZV31" s="83"/>
      <c r="TZW31" s="83"/>
      <c r="TZX31" s="83"/>
      <c r="TZY31" s="83"/>
      <c r="TZZ31" s="83"/>
      <c r="UAA31" s="83"/>
      <c r="UAB31" s="83"/>
      <c r="UAC31" s="83"/>
      <c r="UAD31" s="83"/>
      <c r="UAE31" s="83"/>
      <c r="UAF31" s="83"/>
      <c r="UAG31" s="83"/>
      <c r="UAH31" s="83"/>
      <c r="UAI31" s="83"/>
      <c r="UAJ31" s="83"/>
      <c r="UAK31" s="83"/>
      <c r="UAL31" s="83"/>
      <c r="UAM31" s="83"/>
      <c r="UAN31" s="83"/>
      <c r="UAO31" s="83"/>
      <c r="UAP31" s="83"/>
      <c r="UAQ31" s="83"/>
      <c r="UAR31" s="83"/>
      <c r="UAS31" s="83"/>
      <c r="UAT31" s="83"/>
      <c r="UAU31" s="83"/>
      <c r="UAV31" s="83"/>
      <c r="UAW31" s="83"/>
      <c r="UAX31" s="83"/>
      <c r="UAY31" s="83"/>
      <c r="UAZ31" s="83"/>
      <c r="UBA31" s="83"/>
      <c r="UBB31" s="83"/>
      <c r="UBC31" s="83"/>
      <c r="UBD31" s="83"/>
      <c r="UBE31" s="83"/>
      <c r="UBF31" s="83"/>
      <c r="UBG31" s="83"/>
      <c r="UBH31" s="83"/>
      <c r="UBI31" s="83"/>
      <c r="UBJ31" s="83"/>
      <c r="UBK31" s="83"/>
      <c r="UBL31" s="83"/>
      <c r="UBM31" s="83"/>
      <c r="UBN31" s="83"/>
      <c r="UBO31" s="83"/>
      <c r="UBP31" s="83"/>
      <c r="UBQ31" s="83"/>
      <c r="UBR31" s="83"/>
      <c r="UBS31" s="83"/>
      <c r="UBT31" s="83"/>
      <c r="UBU31" s="83"/>
      <c r="UBV31" s="83"/>
      <c r="UBW31" s="83"/>
      <c r="UBX31" s="83"/>
      <c r="UBY31" s="83"/>
      <c r="UBZ31" s="83"/>
      <c r="UCA31" s="83"/>
      <c r="UCB31" s="83"/>
      <c r="UCC31" s="83"/>
      <c r="UCD31" s="83"/>
      <c r="UCE31" s="83"/>
      <c r="UCF31" s="83"/>
      <c r="UCG31" s="83"/>
      <c r="UCH31" s="83"/>
      <c r="UCI31" s="83"/>
      <c r="UCJ31" s="83"/>
      <c r="UCK31" s="83"/>
      <c r="UCL31" s="83"/>
      <c r="UCM31" s="83"/>
      <c r="UCN31" s="83"/>
      <c r="UCO31" s="83"/>
      <c r="UCP31" s="83"/>
      <c r="UCQ31" s="83"/>
      <c r="UCR31" s="83"/>
      <c r="UCS31" s="83"/>
      <c r="UCT31" s="83"/>
      <c r="UCU31" s="83"/>
      <c r="UCV31" s="83"/>
      <c r="UCW31" s="83"/>
      <c r="UCX31" s="83"/>
      <c r="UCY31" s="83"/>
      <c r="UCZ31" s="83"/>
      <c r="UDA31" s="83"/>
      <c r="UDB31" s="83"/>
      <c r="UDC31" s="83"/>
      <c r="UDD31" s="83"/>
      <c r="UDE31" s="83"/>
      <c r="UDF31" s="83"/>
      <c r="UDG31" s="83"/>
      <c r="UDH31" s="83"/>
      <c r="UDI31" s="83"/>
      <c r="UDJ31" s="83"/>
      <c r="UDK31" s="83"/>
      <c r="UDL31" s="83"/>
      <c r="UDM31" s="83"/>
      <c r="UDN31" s="83"/>
      <c r="UDO31" s="83"/>
      <c r="UDP31" s="83"/>
      <c r="UDQ31" s="83"/>
      <c r="UDR31" s="83"/>
      <c r="UDS31" s="83"/>
      <c r="UDT31" s="83"/>
      <c r="UDU31" s="83"/>
      <c r="UDV31" s="83"/>
      <c r="UDW31" s="83"/>
      <c r="UDX31" s="83"/>
      <c r="UDY31" s="83"/>
      <c r="UDZ31" s="83"/>
      <c r="UEA31" s="83"/>
      <c r="UEB31" s="83"/>
      <c r="UEC31" s="83"/>
      <c r="UED31" s="83"/>
      <c r="UEE31" s="83"/>
      <c r="UEF31" s="83"/>
      <c r="UEG31" s="83"/>
      <c r="UEH31" s="83"/>
      <c r="UEI31" s="83"/>
      <c r="UEJ31" s="83"/>
      <c r="UEK31" s="83"/>
      <c r="UEL31" s="83"/>
      <c r="UEM31" s="83"/>
      <c r="UEN31" s="83"/>
      <c r="UEO31" s="83"/>
      <c r="UEP31" s="83"/>
      <c r="UEQ31" s="83"/>
      <c r="UER31" s="83"/>
      <c r="UES31" s="83"/>
      <c r="UET31" s="83"/>
      <c r="UEU31" s="83"/>
      <c r="UEV31" s="83"/>
      <c r="UEW31" s="83"/>
      <c r="UEX31" s="83"/>
      <c r="UEY31" s="83"/>
      <c r="UEZ31" s="83"/>
      <c r="UFA31" s="83"/>
      <c r="UFB31" s="83"/>
      <c r="UFC31" s="83"/>
      <c r="UFD31" s="83"/>
      <c r="UFE31" s="83"/>
      <c r="UFF31" s="83"/>
      <c r="UFG31" s="83"/>
      <c r="UFH31" s="83"/>
      <c r="UFI31" s="83"/>
      <c r="UFJ31" s="83"/>
      <c r="UFK31" s="83"/>
      <c r="UFL31" s="83"/>
      <c r="UFM31" s="83"/>
      <c r="UFN31" s="83"/>
      <c r="UFO31" s="83"/>
      <c r="UFP31" s="83"/>
      <c r="UFQ31" s="83"/>
      <c r="UFR31" s="83"/>
      <c r="UFS31" s="83"/>
      <c r="UFT31" s="83"/>
      <c r="UFU31" s="83"/>
      <c r="UFV31" s="83"/>
      <c r="UFW31" s="83"/>
      <c r="UFX31" s="83"/>
      <c r="UFY31" s="83"/>
      <c r="UFZ31" s="83"/>
      <c r="UGA31" s="83"/>
      <c r="UGB31" s="83"/>
      <c r="UGC31" s="83"/>
      <c r="UGD31" s="83"/>
      <c r="UGE31" s="83"/>
      <c r="UGF31" s="83"/>
      <c r="UGG31" s="83"/>
      <c r="UGH31" s="83"/>
      <c r="UGI31" s="83"/>
      <c r="UGJ31" s="83"/>
      <c r="UGK31" s="83"/>
      <c r="UGL31" s="83"/>
      <c r="UGM31" s="83"/>
      <c r="UGN31" s="83"/>
      <c r="UGO31" s="83"/>
      <c r="UGP31" s="83"/>
      <c r="UGQ31" s="83"/>
      <c r="UGR31" s="83"/>
      <c r="UGS31" s="83"/>
      <c r="UGT31" s="83"/>
      <c r="UGU31" s="83"/>
      <c r="UGV31" s="83"/>
      <c r="UGW31" s="83"/>
      <c r="UGX31" s="83"/>
      <c r="UGY31" s="83"/>
      <c r="UGZ31" s="83"/>
      <c r="UHA31" s="83"/>
      <c r="UHB31" s="83"/>
      <c r="UHC31" s="83"/>
      <c r="UHD31" s="83"/>
      <c r="UHE31" s="83"/>
      <c r="UHF31" s="83"/>
      <c r="UHG31" s="83"/>
      <c r="UHH31" s="83"/>
      <c r="UHI31" s="83"/>
      <c r="UHJ31" s="83"/>
      <c r="UHK31" s="83"/>
      <c r="UHL31" s="83"/>
      <c r="UHM31" s="83"/>
      <c r="UHN31" s="83"/>
      <c r="UHO31" s="83"/>
      <c r="UHP31" s="83"/>
      <c r="UHQ31" s="83"/>
      <c r="UHR31" s="83"/>
      <c r="UHS31" s="83"/>
      <c r="UHT31" s="83"/>
      <c r="UHU31" s="83"/>
      <c r="UHV31" s="83"/>
      <c r="UHW31" s="83"/>
      <c r="UHX31" s="83"/>
      <c r="UHY31" s="83"/>
      <c r="UHZ31" s="83"/>
      <c r="UIA31" s="83"/>
      <c r="UIB31" s="83"/>
      <c r="UIC31" s="83"/>
      <c r="UID31" s="83"/>
      <c r="UIE31" s="83"/>
      <c r="UIF31" s="83"/>
      <c r="UIG31" s="83"/>
      <c r="UIH31" s="83"/>
      <c r="UII31" s="83"/>
      <c r="UIJ31" s="83"/>
      <c r="UIK31" s="83"/>
      <c r="UIL31" s="83"/>
      <c r="UIM31" s="83"/>
      <c r="UIN31" s="83"/>
      <c r="UIO31" s="83"/>
      <c r="UIP31" s="83"/>
      <c r="UIQ31" s="83"/>
      <c r="UIR31" s="83"/>
      <c r="UIS31" s="83"/>
      <c r="UIT31" s="83"/>
      <c r="UIU31" s="83"/>
      <c r="UIV31" s="83"/>
      <c r="UIW31" s="83"/>
      <c r="UIX31" s="83"/>
      <c r="UIY31" s="83"/>
      <c r="UIZ31" s="83"/>
      <c r="UJA31" s="83"/>
      <c r="UJB31" s="83"/>
      <c r="UJC31" s="83"/>
      <c r="UJD31" s="83"/>
      <c r="UJE31" s="83"/>
      <c r="UJF31" s="83"/>
      <c r="UJG31" s="83"/>
      <c r="UJH31" s="83"/>
      <c r="UJI31" s="83"/>
      <c r="UJJ31" s="83"/>
      <c r="UJK31" s="83"/>
      <c r="UJL31" s="83"/>
      <c r="UJM31" s="83"/>
      <c r="UJN31" s="83"/>
      <c r="UJO31" s="83"/>
      <c r="UJP31" s="83"/>
      <c r="UJQ31" s="83"/>
      <c r="UJR31" s="83"/>
      <c r="UJS31" s="83"/>
      <c r="UJT31" s="83"/>
      <c r="UJU31" s="83"/>
      <c r="UJV31" s="83"/>
      <c r="UJW31" s="83"/>
      <c r="UJX31" s="83"/>
      <c r="UJY31" s="83"/>
      <c r="UJZ31" s="83"/>
      <c r="UKA31" s="83"/>
      <c r="UKB31" s="83"/>
      <c r="UKC31" s="83"/>
      <c r="UKD31" s="83"/>
      <c r="UKE31" s="83"/>
      <c r="UKF31" s="83"/>
      <c r="UKG31" s="83"/>
      <c r="UKH31" s="83"/>
      <c r="UKI31" s="83"/>
      <c r="UKJ31" s="83"/>
      <c r="UKK31" s="83"/>
      <c r="UKL31" s="83"/>
      <c r="UKM31" s="83"/>
      <c r="UKN31" s="83"/>
      <c r="UKO31" s="83"/>
      <c r="UKP31" s="83"/>
      <c r="UKQ31" s="83"/>
      <c r="UKR31" s="83"/>
      <c r="UKS31" s="83"/>
      <c r="UKT31" s="83"/>
      <c r="UKU31" s="83"/>
      <c r="UKV31" s="83"/>
      <c r="UKW31" s="83"/>
      <c r="UKX31" s="83"/>
      <c r="UKY31" s="83"/>
      <c r="UKZ31" s="83"/>
      <c r="ULA31" s="83"/>
      <c r="ULB31" s="83"/>
      <c r="ULC31" s="83"/>
      <c r="ULD31" s="83"/>
      <c r="ULE31" s="83"/>
      <c r="ULF31" s="83"/>
      <c r="ULG31" s="83"/>
      <c r="ULH31" s="83"/>
      <c r="ULI31" s="83"/>
      <c r="ULJ31" s="83"/>
      <c r="ULK31" s="83"/>
      <c r="ULL31" s="83"/>
      <c r="ULM31" s="83"/>
      <c r="ULN31" s="83"/>
      <c r="ULO31" s="83"/>
      <c r="ULP31" s="83"/>
      <c r="ULQ31" s="83"/>
      <c r="ULR31" s="83"/>
      <c r="ULS31" s="83"/>
      <c r="ULT31" s="83"/>
      <c r="ULU31" s="83"/>
      <c r="ULV31" s="83"/>
      <c r="ULW31" s="83"/>
      <c r="ULX31" s="83"/>
      <c r="ULY31" s="83"/>
      <c r="ULZ31" s="83"/>
      <c r="UMA31" s="83"/>
      <c r="UMB31" s="83"/>
      <c r="UMC31" s="83"/>
      <c r="UMD31" s="83"/>
      <c r="UME31" s="83"/>
      <c r="UMF31" s="83"/>
      <c r="UMG31" s="83"/>
      <c r="UMH31" s="83"/>
      <c r="UMI31" s="83"/>
      <c r="UMJ31" s="83"/>
      <c r="UMK31" s="83"/>
      <c r="UML31" s="83"/>
      <c r="UMM31" s="83"/>
      <c r="UMN31" s="83"/>
      <c r="UMO31" s="83"/>
      <c r="UMP31" s="83"/>
      <c r="UMQ31" s="83"/>
      <c r="UMR31" s="83"/>
      <c r="UMS31" s="83"/>
      <c r="UMT31" s="83"/>
      <c r="UMU31" s="83"/>
      <c r="UMV31" s="83"/>
      <c r="UMW31" s="83"/>
      <c r="UMX31" s="83"/>
      <c r="UMY31" s="83"/>
      <c r="UMZ31" s="83"/>
      <c r="UNA31" s="83"/>
      <c r="UNB31" s="83"/>
      <c r="UNC31" s="83"/>
      <c r="UND31" s="83"/>
      <c r="UNE31" s="83"/>
      <c r="UNF31" s="83"/>
      <c r="UNG31" s="83"/>
      <c r="UNH31" s="83"/>
      <c r="UNI31" s="83"/>
      <c r="UNJ31" s="83"/>
      <c r="UNK31" s="83"/>
      <c r="UNL31" s="83"/>
      <c r="UNM31" s="83"/>
      <c r="UNN31" s="83"/>
      <c r="UNO31" s="83"/>
      <c r="UNP31" s="83"/>
      <c r="UNQ31" s="83"/>
      <c r="UNR31" s="83"/>
      <c r="UNS31" s="83"/>
      <c r="UNT31" s="83"/>
      <c r="UNU31" s="83"/>
      <c r="UNV31" s="83"/>
      <c r="UNW31" s="83"/>
      <c r="UNX31" s="83"/>
      <c r="UNY31" s="83"/>
      <c r="UNZ31" s="83"/>
      <c r="UOA31" s="83"/>
      <c r="UOB31" s="83"/>
      <c r="UOC31" s="83"/>
      <c r="UOD31" s="83"/>
      <c r="UOE31" s="83"/>
      <c r="UOF31" s="83"/>
      <c r="UOG31" s="83"/>
      <c r="UOH31" s="83"/>
      <c r="UOI31" s="83"/>
      <c r="UOJ31" s="83"/>
      <c r="UOK31" s="83"/>
      <c r="UOL31" s="83"/>
      <c r="UOM31" s="83"/>
      <c r="UON31" s="83"/>
      <c r="UOO31" s="83"/>
      <c r="UOP31" s="83"/>
      <c r="UOQ31" s="83"/>
      <c r="UOR31" s="83"/>
      <c r="UOS31" s="83"/>
      <c r="UOT31" s="83"/>
      <c r="UOU31" s="83"/>
      <c r="UOV31" s="83"/>
      <c r="UOW31" s="83"/>
      <c r="UOX31" s="83"/>
      <c r="UOY31" s="83"/>
      <c r="UOZ31" s="83"/>
      <c r="UPA31" s="83"/>
      <c r="UPB31" s="83"/>
      <c r="UPC31" s="83"/>
      <c r="UPD31" s="83"/>
      <c r="UPE31" s="83"/>
      <c r="UPF31" s="83"/>
      <c r="UPG31" s="83"/>
      <c r="UPH31" s="83"/>
      <c r="UPI31" s="83"/>
      <c r="UPJ31" s="83"/>
      <c r="UPK31" s="83"/>
      <c r="UPL31" s="83"/>
      <c r="UPM31" s="83"/>
      <c r="UPN31" s="83"/>
      <c r="UPO31" s="83"/>
      <c r="UPP31" s="83"/>
      <c r="UPQ31" s="83"/>
      <c r="UPR31" s="83"/>
      <c r="UPS31" s="83"/>
      <c r="UPT31" s="83"/>
      <c r="UPU31" s="83"/>
      <c r="UPV31" s="83"/>
      <c r="UPW31" s="83"/>
      <c r="UPX31" s="83"/>
      <c r="UPY31" s="83"/>
      <c r="UPZ31" s="83"/>
      <c r="UQA31" s="83"/>
      <c r="UQB31" s="83"/>
      <c r="UQC31" s="83"/>
      <c r="UQD31" s="83"/>
      <c r="UQE31" s="83"/>
      <c r="UQF31" s="83"/>
      <c r="UQG31" s="83"/>
      <c r="UQH31" s="83"/>
      <c r="UQI31" s="83"/>
      <c r="UQJ31" s="83"/>
      <c r="UQK31" s="83"/>
      <c r="UQL31" s="83"/>
      <c r="UQM31" s="83"/>
      <c r="UQN31" s="83"/>
      <c r="UQO31" s="83"/>
      <c r="UQP31" s="83"/>
      <c r="UQQ31" s="83"/>
      <c r="UQR31" s="83"/>
      <c r="UQS31" s="83"/>
      <c r="UQT31" s="83"/>
      <c r="UQU31" s="83"/>
      <c r="UQV31" s="83"/>
      <c r="UQW31" s="83"/>
      <c r="UQX31" s="83"/>
      <c r="UQY31" s="83"/>
      <c r="UQZ31" s="83"/>
      <c r="URA31" s="83"/>
      <c r="URB31" s="83"/>
      <c r="URC31" s="83"/>
      <c r="URD31" s="83"/>
      <c r="URE31" s="83"/>
      <c r="URF31" s="83"/>
      <c r="URG31" s="83"/>
      <c r="URH31" s="83"/>
      <c r="URI31" s="83"/>
      <c r="URJ31" s="83"/>
      <c r="URK31" s="83"/>
      <c r="URL31" s="83"/>
      <c r="URM31" s="83"/>
      <c r="URN31" s="83"/>
      <c r="URO31" s="83"/>
      <c r="URP31" s="83"/>
      <c r="URQ31" s="83"/>
      <c r="URR31" s="83"/>
      <c r="URS31" s="83"/>
      <c r="URT31" s="83"/>
      <c r="URU31" s="83"/>
      <c r="URV31" s="83"/>
      <c r="URW31" s="83"/>
      <c r="URX31" s="83"/>
      <c r="URY31" s="83"/>
      <c r="URZ31" s="83"/>
      <c r="USA31" s="83"/>
      <c r="USB31" s="83"/>
      <c r="USC31" s="83"/>
      <c r="USD31" s="83"/>
      <c r="USE31" s="83"/>
      <c r="USF31" s="83"/>
      <c r="USG31" s="83"/>
      <c r="USH31" s="83"/>
      <c r="USI31" s="83"/>
      <c r="USJ31" s="83"/>
      <c r="USK31" s="83"/>
      <c r="USL31" s="83"/>
      <c r="USM31" s="83"/>
      <c r="USN31" s="83"/>
      <c r="USO31" s="83"/>
      <c r="USP31" s="83"/>
      <c r="USQ31" s="83"/>
      <c r="USR31" s="83"/>
      <c r="USS31" s="83"/>
      <c r="UST31" s="83"/>
      <c r="USU31" s="83"/>
      <c r="USV31" s="83"/>
      <c r="USW31" s="83"/>
      <c r="USX31" s="83"/>
      <c r="USY31" s="83"/>
      <c r="USZ31" s="83"/>
      <c r="UTA31" s="83"/>
      <c r="UTB31" s="83"/>
      <c r="UTC31" s="83"/>
      <c r="UTD31" s="83"/>
      <c r="UTE31" s="83"/>
      <c r="UTF31" s="83"/>
      <c r="UTG31" s="83"/>
      <c r="UTH31" s="83"/>
      <c r="UTI31" s="83"/>
      <c r="UTJ31" s="83"/>
      <c r="UTK31" s="83"/>
      <c r="UTL31" s="83"/>
      <c r="UTM31" s="83"/>
      <c r="UTN31" s="83"/>
      <c r="UTO31" s="83"/>
      <c r="UTP31" s="83"/>
      <c r="UTQ31" s="83"/>
      <c r="UTR31" s="83"/>
      <c r="UTS31" s="83"/>
      <c r="UTT31" s="83"/>
      <c r="UTU31" s="83"/>
      <c r="UTV31" s="83"/>
      <c r="UTW31" s="83"/>
      <c r="UTX31" s="83"/>
      <c r="UTY31" s="83"/>
      <c r="UTZ31" s="83"/>
      <c r="UUA31" s="83"/>
      <c r="UUB31" s="83"/>
      <c r="UUC31" s="83"/>
      <c r="UUD31" s="83"/>
      <c r="UUE31" s="83"/>
      <c r="UUF31" s="83"/>
      <c r="UUG31" s="83"/>
      <c r="UUH31" s="83"/>
      <c r="UUI31" s="83"/>
      <c r="UUJ31" s="83"/>
      <c r="UUK31" s="83"/>
      <c r="UUL31" s="83"/>
      <c r="UUM31" s="83"/>
      <c r="UUN31" s="83"/>
      <c r="UUO31" s="83"/>
      <c r="UUP31" s="83"/>
      <c r="UUQ31" s="83"/>
      <c r="UUR31" s="83"/>
      <c r="UUS31" s="83"/>
      <c r="UUT31" s="83"/>
      <c r="UUU31" s="83"/>
      <c r="UUV31" s="83"/>
      <c r="UUW31" s="83"/>
      <c r="UUX31" s="83"/>
      <c r="UUY31" s="83"/>
      <c r="UUZ31" s="83"/>
      <c r="UVA31" s="83"/>
      <c r="UVB31" s="83"/>
      <c r="UVC31" s="83"/>
      <c r="UVD31" s="83"/>
      <c r="UVE31" s="83"/>
      <c r="UVF31" s="83"/>
      <c r="UVG31" s="83"/>
      <c r="UVH31" s="83"/>
      <c r="UVI31" s="83"/>
      <c r="UVJ31" s="83"/>
      <c r="UVK31" s="83"/>
      <c r="UVL31" s="83"/>
      <c r="UVM31" s="83"/>
      <c r="UVN31" s="83"/>
      <c r="UVO31" s="83"/>
      <c r="UVP31" s="83"/>
      <c r="UVQ31" s="83"/>
      <c r="UVR31" s="83"/>
      <c r="UVS31" s="83"/>
      <c r="UVT31" s="83"/>
      <c r="UVU31" s="83"/>
      <c r="UVV31" s="83"/>
      <c r="UVW31" s="83"/>
      <c r="UVX31" s="83"/>
      <c r="UVY31" s="83"/>
      <c r="UVZ31" s="83"/>
      <c r="UWA31" s="83"/>
      <c r="UWB31" s="83"/>
      <c r="UWC31" s="83"/>
      <c r="UWD31" s="83"/>
      <c r="UWE31" s="83"/>
      <c r="UWF31" s="83"/>
      <c r="UWG31" s="83"/>
      <c r="UWH31" s="83"/>
      <c r="UWI31" s="83"/>
      <c r="UWJ31" s="83"/>
      <c r="UWK31" s="83"/>
      <c r="UWL31" s="83"/>
      <c r="UWM31" s="83"/>
      <c r="UWN31" s="83"/>
      <c r="UWO31" s="83"/>
      <c r="UWP31" s="83"/>
      <c r="UWQ31" s="83"/>
      <c r="UWR31" s="83"/>
      <c r="UWS31" s="83"/>
      <c r="UWT31" s="83"/>
      <c r="UWU31" s="83"/>
      <c r="UWV31" s="83"/>
      <c r="UWW31" s="83"/>
      <c r="UWX31" s="83"/>
      <c r="UWY31" s="83"/>
      <c r="UWZ31" s="83"/>
      <c r="UXA31" s="83"/>
      <c r="UXB31" s="83"/>
      <c r="UXC31" s="83"/>
      <c r="UXD31" s="83"/>
      <c r="UXE31" s="83"/>
      <c r="UXF31" s="83"/>
      <c r="UXG31" s="83"/>
      <c r="UXH31" s="83"/>
      <c r="UXI31" s="83"/>
      <c r="UXJ31" s="83"/>
      <c r="UXK31" s="83"/>
      <c r="UXL31" s="83"/>
      <c r="UXM31" s="83"/>
      <c r="UXN31" s="83"/>
      <c r="UXO31" s="83"/>
      <c r="UXP31" s="83"/>
      <c r="UXQ31" s="83"/>
      <c r="UXR31" s="83"/>
      <c r="UXS31" s="83"/>
      <c r="UXT31" s="83"/>
      <c r="UXU31" s="83"/>
      <c r="UXV31" s="83"/>
      <c r="UXW31" s="83"/>
      <c r="UXX31" s="83"/>
      <c r="UXY31" s="83"/>
      <c r="UXZ31" s="83"/>
      <c r="UYA31" s="83"/>
      <c r="UYB31" s="83"/>
      <c r="UYC31" s="83"/>
      <c r="UYD31" s="83"/>
      <c r="UYE31" s="83"/>
      <c r="UYF31" s="83"/>
      <c r="UYG31" s="83"/>
      <c r="UYH31" s="83"/>
      <c r="UYI31" s="83"/>
      <c r="UYJ31" s="83"/>
      <c r="UYK31" s="83"/>
      <c r="UYL31" s="83"/>
      <c r="UYM31" s="83"/>
      <c r="UYN31" s="83"/>
      <c r="UYO31" s="83"/>
      <c r="UYP31" s="83"/>
      <c r="UYQ31" s="83"/>
      <c r="UYR31" s="83"/>
      <c r="UYS31" s="83"/>
      <c r="UYT31" s="83"/>
      <c r="UYU31" s="83"/>
      <c r="UYV31" s="83"/>
      <c r="UYW31" s="83"/>
      <c r="UYX31" s="83"/>
      <c r="UYY31" s="83"/>
      <c r="UYZ31" s="83"/>
      <c r="UZA31" s="83"/>
      <c r="UZB31" s="83"/>
      <c r="UZC31" s="83"/>
      <c r="UZD31" s="83"/>
      <c r="UZE31" s="83"/>
      <c r="UZF31" s="83"/>
      <c r="UZG31" s="83"/>
      <c r="UZH31" s="83"/>
      <c r="UZI31" s="83"/>
      <c r="UZJ31" s="83"/>
      <c r="UZK31" s="83"/>
      <c r="UZL31" s="83"/>
      <c r="UZM31" s="83"/>
      <c r="UZN31" s="83"/>
      <c r="UZO31" s="83"/>
      <c r="UZP31" s="83"/>
      <c r="UZQ31" s="83"/>
      <c r="UZR31" s="83"/>
      <c r="UZS31" s="83"/>
      <c r="UZT31" s="83"/>
      <c r="UZU31" s="83"/>
      <c r="UZV31" s="83"/>
      <c r="UZW31" s="83"/>
      <c r="UZX31" s="83"/>
      <c r="UZY31" s="83"/>
      <c r="UZZ31" s="83"/>
      <c r="VAA31" s="83"/>
      <c r="VAB31" s="83"/>
      <c r="VAC31" s="83"/>
      <c r="VAD31" s="83"/>
      <c r="VAE31" s="83"/>
      <c r="VAF31" s="83"/>
      <c r="VAG31" s="83"/>
      <c r="VAH31" s="83"/>
      <c r="VAI31" s="83"/>
      <c r="VAJ31" s="83"/>
      <c r="VAK31" s="83"/>
      <c r="VAL31" s="83"/>
      <c r="VAM31" s="83"/>
      <c r="VAN31" s="83"/>
      <c r="VAO31" s="83"/>
      <c r="VAP31" s="83"/>
      <c r="VAQ31" s="83"/>
      <c r="VAR31" s="83"/>
      <c r="VAS31" s="83"/>
      <c r="VAT31" s="83"/>
      <c r="VAU31" s="83"/>
      <c r="VAV31" s="83"/>
      <c r="VAW31" s="83"/>
      <c r="VAX31" s="83"/>
      <c r="VAY31" s="83"/>
      <c r="VAZ31" s="83"/>
      <c r="VBA31" s="83"/>
      <c r="VBB31" s="83"/>
      <c r="VBC31" s="83"/>
      <c r="VBD31" s="83"/>
      <c r="VBE31" s="83"/>
      <c r="VBF31" s="83"/>
      <c r="VBG31" s="83"/>
      <c r="VBH31" s="83"/>
      <c r="VBI31" s="83"/>
      <c r="VBJ31" s="83"/>
      <c r="VBK31" s="83"/>
      <c r="VBL31" s="83"/>
      <c r="VBM31" s="83"/>
      <c r="VBN31" s="83"/>
      <c r="VBO31" s="83"/>
      <c r="VBP31" s="83"/>
      <c r="VBQ31" s="83"/>
      <c r="VBR31" s="83"/>
      <c r="VBS31" s="83"/>
      <c r="VBT31" s="83"/>
      <c r="VBU31" s="83"/>
      <c r="VBV31" s="83"/>
      <c r="VBW31" s="83"/>
      <c r="VBX31" s="83"/>
      <c r="VBY31" s="83"/>
      <c r="VBZ31" s="83"/>
      <c r="VCA31" s="83"/>
      <c r="VCB31" s="83"/>
      <c r="VCC31" s="83"/>
      <c r="VCD31" s="83"/>
      <c r="VCE31" s="83"/>
      <c r="VCF31" s="83"/>
      <c r="VCG31" s="83"/>
      <c r="VCH31" s="83"/>
      <c r="VCI31" s="83"/>
      <c r="VCJ31" s="83"/>
      <c r="VCK31" s="83"/>
      <c r="VCL31" s="83"/>
      <c r="VCM31" s="83"/>
      <c r="VCN31" s="83"/>
      <c r="VCO31" s="83"/>
      <c r="VCP31" s="83"/>
      <c r="VCQ31" s="83"/>
      <c r="VCR31" s="83"/>
      <c r="VCS31" s="83"/>
      <c r="VCT31" s="83"/>
      <c r="VCU31" s="83"/>
      <c r="VCV31" s="83"/>
      <c r="VCW31" s="83"/>
      <c r="VCX31" s="83"/>
      <c r="VCY31" s="83"/>
      <c r="VCZ31" s="83"/>
      <c r="VDA31" s="83"/>
      <c r="VDB31" s="83"/>
      <c r="VDC31" s="83"/>
      <c r="VDD31" s="83"/>
      <c r="VDE31" s="83"/>
      <c r="VDF31" s="83"/>
      <c r="VDG31" s="83"/>
      <c r="VDH31" s="83"/>
      <c r="VDI31" s="83"/>
      <c r="VDJ31" s="83"/>
      <c r="VDK31" s="83"/>
      <c r="VDL31" s="83"/>
      <c r="VDM31" s="83"/>
      <c r="VDN31" s="83"/>
      <c r="VDO31" s="83"/>
      <c r="VDP31" s="83"/>
      <c r="VDQ31" s="83"/>
      <c r="VDR31" s="83"/>
      <c r="VDS31" s="83"/>
      <c r="VDT31" s="83"/>
      <c r="VDU31" s="83"/>
      <c r="VDV31" s="83"/>
      <c r="VDW31" s="83"/>
      <c r="VDX31" s="83"/>
      <c r="VDY31" s="83"/>
      <c r="VDZ31" s="83"/>
      <c r="VEA31" s="83"/>
      <c r="VEB31" s="83"/>
      <c r="VEC31" s="83"/>
      <c r="VED31" s="83"/>
      <c r="VEE31" s="83"/>
      <c r="VEF31" s="83"/>
      <c r="VEG31" s="83"/>
      <c r="VEH31" s="83"/>
      <c r="VEI31" s="83"/>
      <c r="VEJ31" s="83"/>
      <c r="VEK31" s="83"/>
      <c r="VEL31" s="83"/>
      <c r="VEM31" s="83"/>
      <c r="VEN31" s="83"/>
      <c r="VEO31" s="83"/>
      <c r="VEP31" s="83"/>
      <c r="VEQ31" s="83"/>
      <c r="VER31" s="83"/>
      <c r="VES31" s="83"/>
      <c r="VET31" s="83"/>
      <c r="VEU31" s="83"/>
      <c r="VEV31" s="83"/>
      <c r="VEW31" s="83"/>
      <c r="VEX31" s="83"/>
      <c r="VEY31" s="83"/>
      <c r="VEZ31" s="83"/>
      <c r="VFA31" s="83"/>
      <c r="VFB31" s="83"/>
      <c r="VFC31" s="83"/>
      <c r="VFD31" s="83"/>
      <c r="VFE31" s="83"/>
      <c r="VFF31" s="83"/>
      <c r="VFG31" s="83"/>
      <c r="VFH31" s="83"/>
      <c r="VFI31" s="83"/>
      <c r="VFJ31" s="83"/>
      <c r="VFK31" s="83"/>
      <c r="VFL31" s="83"/>
      <c r="VFM31" s="83"/>
      <c r="VFN31" s="83"/>
      <c r="VFO31" s="83"/>
      <c r="VFP31" s="83"/>
      <c r="VFQ31" s="83"/>
      <c r="VFR31" s="83"/>
      <c r="VFS31" s="83"/>
      <c r="VFT31" s="83"/>
      <c r="VFU31" s="83"/>
      <c r="VFV31" s="83"/>
      <c r="VFW31" s="83"/>
      <c r="VFX31" s="83"/>
      <c r="VFY31" s="83"/>
      <c r="VFZ31" s="83"/>
      <c r="VGA31" s="83"/>
      <c r="VGB31" s="83"/>
      <c r="VGC31" s="83"/>
      <c r="VGD31" s="83"/>
      <c r="VGE31" s="83"/>
      <c r="VGF31" s="83"/>
      <c r="VGG31" s="83"/>
      <c r="VGH31" s="83"/>
      <c r="VGI31" s="83"/>
      <c r="VGJ31" s="83"/>
      <c r="VGK31" s="83"/>
      <c r="VGL31" s="83"/>
      <c r="VGM31" s="83"/>
      <c r="VGN31" s="83"/>
      <c r="VGO31" s="83"/>
      <c r="VGP31" s="83"/>
      <c r="VGQ31" s="83"/>
      <c r="VGR31" s="83"/>
      <c r="VGS31" s="83"/>
      <c r="VGT31" s="83"/>
      <c r="VGU31" s="83"/>
      <c r="VGV31" s="83"/>
      <c r="VGW31" s="83"/>
      <c r="VGX31" s="83"/>
      <c r="VGY31" s="83"/>
      <c r="VGZ31" s="83"/>
      <c r="VHA31" s="83"/>
      <c r="VHB31" s="83"/>
      <c r="VHC31" s="83"/>
      <c r="VHD31" s="83"/>
      <c r="VHE31" s="83"/>
      <c r="VHF31" s="83"/>
      <c r="VHG31" s="83"/>
      <c r="VHH31" s="83"/>
      <c r="VHI31" s="83"/>
      <c r="VHJ31" s="83"/>
      <c r="VHK31" s="83"/>
      <c r="VHL31" s="83"/>
      <c r="VHM31" s="83"/>
      <c r="VHN31" s="83"/>
      <c r="VHO31" s="83"/>
      <c r="VHP31" s="83"/>
      <c r="VHQ31" s="83"/>
      <c r="VHR31" s="83"/>
      <c r="VHS31" s="83"/>
      <c r="VHT31" s="83"/>
      <c r="VHU31" s="83"/>
      <c r="VHV31" s="83"/>
      <c r="VHW31" s="83"/>
      <c r="VHX31" s="83"/>
      <c r="VHY31" s="83"/>
      <c r="VHZ31" s="83"/>
      <c r="VIA31" s="83"/>
      <c r="VIB31" s="83"/>
      <c r="VIC31" s="83"/>
      <c r="VID31" s="83"/>
      <c r="VIE31" s="83"/>
      <c r="VIF31" s="83"/>
      <c r="VIG31" s="83"/>
      <c r="VIH31" s="83"/>
      <c r="VII31" s="83"/>
      <c r="VIJ31" s="83"/>
      <c r="VIK31" s="83"/>
      <c r="VIL31" s="83"/>
      <c r="VIM31" s="83"/>
      <c r="VIN31" s="83"/>
      <c r="VIO31" s="83"/>
      <c r="VIP31" s="83"/>
      <c r="VIQ31" s="83"/>
      <c r="VIR31" s="83"/>
      <c r="VIS31" s="83"/>
      <c r="VIT31" s="83"/>
      <c r="VIU31" s="83"/>
      <c r="VIV31" s="83"/>
      <c r="VIW31" s="83"/>
      <c r="VIX31" s="83"/>
      <c r="VIY31" s="83"/>
      <c r="VIZ31" s="83"/>
      <c r="VJA31" s="83"/>
      <c r="VJB31" s="83"/>
      <c r="VJC31" s="83"/>
      <c r="VJD31" s="83"/>
      <c r="VJE31" s="83"/>
      <c r="VJF31" s="83"/>
      <c r="VJG31" s="83"/>
      <c r="VJH31" s="83"/>
      <c r="VJI31" s="83"/>
      <c r="VJJ31" s="83"/>
      <c r="VJK31" s="83"/>
      <c r="VJL31" s="83"/>
      <c r="VJM31" s="83"/>
      <c r="VJN31" s="83"/>
      <c r="VJO31" s="83"/>
      <c r="VJP31" s="83"/>
      <c r="VJQ31" s="83"/>
      <c r="VJR31" s="83"/>
      <c r="VJS31" s="83"/>
      <c r="VJT31" s="83"/>
      <c r="VJU31" s="83"/>
      <c r="VJV31" s="83"/>
      <c r="VJW31" s="83"/>
      <c r="VJX31" s="83"/>
      <c r="VJY31" s="83"/>
      <c r="VJZ31" s="83"/>
      <c r="VKA31" s="83"/>
      <c r="VKB31" s="83"/>
      <c r="VKC31" s="83"/>
      <c r="VKD31" s="83"/>
      <c r="VKE31" s="83"/>
      <c r="VKF31" s="83"/>
      <c r="VKG31" s="83"/>
      <c r="VKH31" s="83"/>
      <c r="VKI31" s="83"/>
      <c r="VKJ31" s="83"/>
      <c r="VKK31" s="83"/>
      <c r="VKL31" s="83"/>
      <c r="VKM31" s="83"/>
      <c r="VKN31" s="83"/>
      <c r="VKO31" s="83"/>
      <c r="VKP31" s="83"/>
      <c r="VKQ31" s="83"/>
      <c r="VKR31" s="83"/>
      <c r="VKS31" s="83"/>
      <c r="VKT31" s="83"/>
      <c r="VKU31" s="83"/>
      <c r="VKV31" s="83"/>
      <c r="VKW31" s="83"/>
      <c r="VKX31" s="83"/>
      <c r="VKY31" s="83"/>
      <c r="VKZ31" s="83"/>
      <c r="VLA31" s="83"/>
      <c r="VLB31" s="83"/>
      <c r="VLC31" s="83"/>
      <c r="VLD31" s="83"/>
      <c r="VLE31" s="83"/>
      <c r="VLF31" s="83"/>
      <c r="VLG31" s="83"/>
      <c r="VLH31" s="83"/>
      <c r="VLI31" s="83"/>
      <c r="VLJ31" s="83"/>
      <c r="VLK31" s="83"/>
      <c r="VLL31" s="83"/>
      <c r="VLM31" s="83"/>
      <c r="VLN31" s="83"/>
      <c r="VLO31" s="83"/>
      <c r="VLP31" s="83"/>
      <c r="VLQ31" s="83"/>
      <c r="VLR31" s="83"/>
      <c r="VLS31" s="83"/>
      <c r="VLT31" s="83"/>
      <c r="VLU31" s="83"/>
      <c r="VLV31" s="83"/>
      <c r="VLW31" s="83"/>
      <c r="VLX31" s="83"/>
      <c r="VLY31" s="83"/>
      <c r="VLZ31" s="83"/>
      <c r="VMA31" s="83"/>
      <c r="VMB31" s="83"/>
      <c r="VMC31" s="83"/>
      <c r="VMD31" s="83"/>
      <c r="VME31" s="83"/>
      <c r="VMF31" s="83"/>
      <c r="VMG31" s="83"/>
      <c r="VMH31" s="83"/>
      <c r="VMI31" s="83"/>
      <c r="VMJ31" s="83"/>
      <c r="VMK31" s="83"/>
      <c r="VML31" s="83"/>
      <c r="VMM31" s="83"/>
      <c r="VMN31" s="83"/>
      <c r="VMO31" s="83"/>
      <c r="VMP31" s="83"/>
      <c r="VMQ31" s="83"/>
      <c r="VMR31" s="83"/>
      <c r="VMS31" s="83"/>
      <c r="VMT31" s="83"/>
      <c r="VMU31" s="83"/>
      <c r="VMV31" s="83"/>
      <c r="VMW31" s="83"/>
      <c r="VMX31" s="83"/>
      <c r="VMY31" s="83"/>
      <c r="VMZ31" s="83"/>
      <c r="VNA31" s="83"/>
      <c r="VNB31" s="83"/>
      <c r="VNC31" s="83"/>
      <c r="VND31" s="83"/>
      <c r="VNE31" s="83"/>
      <c r="VNF31" s="83"/>
      <c r="VNG31" s="83"/>
      <c r="VNH31" s="83"/>
      <c r="VNI31" s="83"/>
      <c r="VNJ31" s="83"/>
      <c r="VNK31" s="83"/>
      <c r="VNL31" s="83"/>
      <c r="VNM31" s="83"/>
      <c r="VNN31" s="83"/>
      <c r="VNO31" s="83"/>
      <c r="VNP31" s="83"/>
      <c r="VNQ31" s="83"/>
      <c r="VNR31" s="83"/>
      <c r="VNS31" s="83"/>
      <c r="VNT31" s="83"/>
      <c r="VNU31" s="83"/>
      <c r="VNV31" s="83"/>
      <c r="VNW31" s="83"/>
      <c r="VNX31" s="83"/>
      <c r="VNY31" s="83"/>
      <c r="VNZ31" s="83"/>
      <c r="VOA31" s="83"/>
      <c r="VOB31" s="83"/>
      <c r="VOC31" s="83"/>
      <c r="VOD31" s="83"/>
      <c r="VOE31" s="83"/>
      <c r="VOF31" s="83"/>
      <c r="VOG31" s="83"/>
      <c r="VOH31" s="83"/>
      <c r="VOI31" s="83"/>
      <c r="VOJ31" s="83"/>
      <c r="VOK31" s="83"/>
      <c r="VOL31" s="83"/>
      <c r="VOM31" s="83"/>
      <c r="VON31" s="83"/>
      <c r="VOO31" s="83"/>
      <c r="VOP31" s="83"/>
      <c r="VOQ31" s="83"/>
      <c r="VOR31" s="83"/>
      <c r="VOS31" s="83"/>
      <c r="VOT31" s="83"/>
      <c r="VOU31" s="83"/>
      <c r="VOV31" s="83"/>
      <c r="VOW31" s="83"/>
      <c r="VOX31" s="83"/>
      <c r="VOY31" s="83"/>
      <c r="VOZ31" s="83"/>
      <c r="VPA31" s="83"/>
      <c r="VPB31" s="83"/>
      <c r="VPC31" s="83"/>
      <c r="VPD31" s="83"/>
      <c r="VPE31" s="83"/>
      <c r="VPF31" s="83"/>
      <c r="VPG31" s="83"/>
      <c r="VPH31" s="83"/>
      <c r="VPI31" s="83"/>
      <c r="VPJ31" s="83"/>
      <c r="VPK31" s="83"/>
      <c r="VPL31" s="83"/>
      <c r="VPM31" s="83"/>
      <c r="VPN31" s="83"/>
      <c r="VPO31" s="83"/>
      <c r="VPP31" s="83"/>
      <c r="VPQ31" s="83"/>
      <c r="VPR31" s="83"/>
      <c r="VPS31" s="83"/>
      <c r="VPT31" s="83"/>
      <c r="VPU31" s="83"/>
      <c r="VPV31" s="83"/>
      <c r="VPW31" s="83"/>
      <c r="VPX31" s="83"/>
      <c r="VPY31" s="83"/>
      <c r="VPZ31" s="83"/>
      <c r="VQA31" s="83"/>
      <c r="VQB31" s="83"/>
      <c r="VQC31" s="83"/>
      <c r="VQD31" s="83"/>
      <c r="VQE31" s="83"/>
      <c r="VQF31" s="83"/>
      <c r="VQG31" s="83"/>
      <c r="VQH31" s="83"/>
      <c r="VQI31" s="83"/>
      <c r="VQJ31" s="83"/>
      <c r="VQK31" s="83"/>
      <c r="VQL31" s="83"/>
      <c r="VQM31" s="83"/>
      <c r="VQN31" s="83"/>
      <c r="VQO31" s="83"/>
      <c r="VQP31" s="83"/>
      <c r="VQQ31" s="83"/>
      <c r="VQR31" s="83"/>
      <c r="VQS31" s="83"/>
      <c r="VQT31" s="83"/>
      <c r="VQU31" s="83"/>
      <c r="VQV31" s="83"/>
      <c r="VQW31" s="83"/>
      <c r="VQX31" s="83"/>
      <c r="VQY31" s="83"/>
      <c r="VQZ31" s="83"/>
      <c r="VRA31" s="83"/>
      <c r="VRB31" s="83"/>
      <c r="VRC31" s="83"/>
      <c r="VRD31" s="83"/>
      <c r="VRE31" s="83"/>
      <c r="VRF31" s="83"/>
      <c r="VRG31" s="83"/>
      <c r="VRH31" s="83"/>
      <c r="VRI31" s="83"/>
      <c r="VRJ31" s="83"/>
      <c r="VRK31" s="83"/>
      <c r="VRL31" s="83"/>
      <c r="VRM31" s="83"/>
      <c r="VRN31" s="83"/>
      <c r="VRO31" s="83"/>
      <c r="VRP31" s="83"/>
      <c r="VRQ31" s="83"/>
      <c r="VRR31" s="83"/>
      <c r="VRS31" s="83"/>
      <c r="VRT31" s="83"/>
      <c r="VRU31" s="83"/>
      <c r="VRV31" s="83"/>
      <c r="VRW31" s="83"/>
      <c r="VRX31" s="83"/>
      <c r="VRY31" s="83"/>
      <c r="VRZ31" s="83"/>
      <c r="VSA31" s="83"/>
      <c r="VSB31" s="83"/>
      <c r="VSC31" s="83"/>
      <c r="VSD31" s="83"/>
      <c r="VSE31" s="83"/>
      <c r="VSF31" s="83"/>
      <c r="VSG31" s="83"/>
      <c r="VSH31" s="83"/>
      <c r="VSI31" s="83"/>
      <c r="VSJ31" s="83"/>
      <c r="VSK31" s="83"/>
      <c r="VSL31" s="83"/>
      <c r="VSM31" s="83"/>
      <c r="VSN31" s="83"/>
      <c r="VSO31" s="83"/>
      <c r="VSP31" s="83"/>
      <c r="VSQ31" s="83"/>
      <c r="VSR31" s="83"/>
      <c r="VSS31" s="83"/>
      <c r="VST31" s="83"/>
      <c r="VSU31" s="83"/>
      <c r="VSV31" s="83"/>
      <c r="VSW31" s="83"/>
      <c r="VSX31" s="83"/>
      <c r="VSY31" s="83"/>
      <c r="VSZ31" s="83"/>
      <c r="VTA31" s="83"/>
      <c r="VTB31" s="83"/>
      <c r="VTC31" s="83"/>
      <c r="VTD31" s="83"/>
      <c r="VTE31" s="83"/>
      <c r="VTF31" s="83"/>
      <c r="VTG31" s="83"/>
      <c r="VTH31" s="83"/>
      <c r="VTI31" s="83"/>
      <c r="VTJ31" s="83"/>
      <c r="VTK31" s="83"/>
      <c r="VTL31" s="83"/>
      <c r="VTM31" s="83"/>
      <c r="VTN31" s="83"/>
      <c r="VTO31" s="83"/>
      <c r="VTP31" s="83"/>
      <c r="VTQ31" s="83"/>
      <c r="VTR31" s="83"/>
      <c r="VTS31" s="83"/>
      <c r="VTT31" s="83"/>
      <c r="VTU31" s="83"/>
      <c r="VTV31" s="83"/>
      <c r="VTW31" s="83"/>
      <c r="VTX31" s="83"/>
      <c r="VTY31" s="83"/>
      <c r="VTZ31" s="83"/>
      <c r="VUA31" s="83"/>
      <c r="VUB31" s="83"/>
      <c r="VUC31" s="83"/>
      <c r="VUD31" s="83"/>
      <c r="VUE31" s="83"/>
      <c r="VUF31" s="83"/>
      <c r="VUG31" s="83"/>
      <c r="VUH31" s="83"/>
      <c r="VUI31" s="83"/>
      <c r="VUJ31" s="83"/>
      <c r="VUK31" s="83"/>
      <c r="VUL31" s="83"/>
      <c r="VUM31" s="83"/>
      <c r="VUN31" s="83"/>
      <c r="VUO31" s="83"/>
      <c r="VUP31" s="83"/>
      <c r="VUQ31" s="83"/>
      <c r="VUR31" s="83"/>
      <c r="VUS31" s="83"/>
      <c r="VUT31" s="83"/>
      <c r="VUU31" s="83"/>
      <c r="VUV31" s="83"/>
      <c r="VUW31" s="83"/>
      <c r="VUX31" s="83"/>
      <c r="VUY31" s="83"/>
      <c r="VUZ31" s="83"/>
      <c r="VVA31" s="83"/>
      <c r="VVB31" s="83"/>
      <c r="VVC31" s="83"/>
      <c r="VVD31" s="83"/>
      <c r="VVE31" s="83"/>
      <c r="VVF31" s="83"/>
      <c r="VVG31" s="83"/>
      <c r="VVH31" s="83"/>
      <c r="VVI31" s="83"/>
      <c r="VVJ31" s="83"/>
      <c r="VVK31" s="83"/>
      <c r="VVL31" s="83"/>
      <c r="VVM31" s="83"/>
      <c r="VVN31" s="83"/>
      <c r="VVO31" s="83"/>
      <c r="VVP31" s="83"/>
      <c r="VVQ31" s="83"/>
      <c r="VVR31" s="83"/>
      <c r="VVS31" s="83"/>
      <c r="VVT31" s="83"/>
      <c r="VVU31" s="83"/>
      <c r="VVV31" s="83"/>
      <c r="VVW31" s="83"/>
      <c r="VVX31" s="83"/>
      <c r="VVY31" s="83"/>
      <c r="VVZ31" s="83"/>
      <c r="VWA31" s="83"/>
      <c r="VWB31" s="83"/>
      <c r="VWC31" s="83"/>
      <c r="VWD31" s="83"/>
      <c r="VWE31" s="83"/>
      <c r="VWF31" s="83"/>
      <c r="VWG31" s="83"/>
      <c r="VWH31" s="83"/>
      <c r="VWI31" s="83"/>
      <c r="VWJ31" s="83"/>
      <c r="VWK31" s="83"/>
      <c r="VWL31" s="83"/>
      <c r="VWM31" s="83"/>
      <c r="VWN31" s="83"/>
      <c r="VWO31" s="83"/>
      <c r="VWP31" s="83"/>
      <c r="VWQ31" s="83"/>
      <c r="VWR31" s="83"/>
      <c r="VWS31" s="83"/>
      <c r="VWT31" s="83"/>
      <c r="VWU31" s="83"/>
      <c r="VWV31" s="83"/>
      <c r="VWW31" s="83"/>
      <c r="VWX31" s="83"/>
      <c r="VWY31" s="83"/>
      <c r="VWZ31" s="83"/>
      <c r="VXA31" s="83"/>
      <c r="VXB31" s="83"/>
      <c r="VXC31" s="83"/>
      <c r="VXD31" s="83"/>
      <c r="VXE31" s="83"/>
      <c r="VXF31" s="83"/>
      <c r="VXG31" s="83"/>
      <c r="VXH31" s="83"/>
      <c r="VXI31" s="83"/>
      <c r="VXJ31" s="83"/>
      <c r="VXK31" s="83"/>
      <c r="VXL31" s="83"/>
      <c r="VXM31" s="83"/>
      <c r="VXN31" s="83"/>
      <c r="VXO31" s="83"/>
      <c r="VXP31" s="83"/>
      <c r="VXQ31" s="83"/>
      <c r="VXR31" s="83"/>
      <c r="VXS31" s="83"/>
      <c r="VXT31" s="83"/>
      <c r="VXU31" s="83"/>
      <c r="VXV31" s="83"/>
      <c r="VXW31" s="83"/>
      <c r="VXX31" s="83"/>
      <c r="VXY31" s="83"/>
      <c r="VXZ31" s="83"/>
      <c r="VYA31" s="83"/>
      <c r="VYB31" s="83"/>
      <c r="VYC31" s="83"/>
      <c r="VYD31" s="83"/>
      <c r="VYE31" s="83"/>
      <c r="VYF31" s="83"/>
      <c r="VYG31" s="83"/>
      <c r="VYH31" s="83"/>
      <c r="VYI31" s="83"/>
      <c r="VYJ31" s="83"/>
      <c r="VYK31" s="83"/>
      <c r="VYL31" s="83"/>
      <c r="VYM31" s="83"/>
      <c r="VYN31" s="83"/>
      <c r="VYO31" s="83"/>
      <c r="VYP31" s="83"/>
      <c r="VYQ31" s="83"/>
      <c r="VYR31" s="83"/>
      <c r="VYS31" s="83"/>
      <c r="VYT31" s="83"/>
      <c r="VYU31" s="83"/>
      <c r="VYV31" s="83"/>
      <c r="VYW31" s="83"/>
      <c r="VYX31" s="83"/>
      <c r="VYY31" s="83"/>
      <c r="VYZ31" s="83"/>
      <c r="VZA31" s="83"/>
      <c r="VZB31" s="83"/>
      <c r="VZC31" s="83"/>
      <c r="VZD31" s="83"/>
      <c r="VZE31" s="83"/>
      <c r="VZF31" s="83"/>
      <c r="VZG31" s="83"/>
      <c r="VZH31" s="83"/>
      <c r="VZI31" s="83"/>
      <c r="VZJ31" s="83"/>
      <c r="VZK31" s="83"/>
      <c r="VZL31" s="83"/>
      <c r="VZM31" s="83"/>
      <c r="VZN31" s="83"/>
      <c r="VZO31" s="83"/>
      <c r="VZP31" s="83"/>
      <c r="VZQ31" s="83"/>
      <c r="VZR31" s="83"/>
      <c r="VZS31" s="83"/>
      <c r="VZT31" s="83"/>
      <c r="VZU31" s="83"/>
      <c r="VZV31" s="83"/>
      <c r="VZW31" s="83"/>
      <c r="VZX31" s="83"/>
      <c r="VZY31" s="83"/>
      <c r="VZZ31" s="83"/>
      <c r="WAA31" s="83"/>
      <c r="WAB31" s="83"/>
      <c r="WAC31" s="83"/>
      <c r="WAD31" s="83"/>
      <c r="WAE31" s="83"/>
      <c r="WAF31" s="83"/>
      <c r="WAG31" s="83"/>
      <c r="WAH31" s="83"/>
      <c r="WAI31" s="83"/>
      <c r="WAJ31" s="83"/>
      <c r="WAK31" s="83"/>
      <c r="WAL31" s="83"/>
      <c r="WAM31" s="83"/>
      <c r="WAN31" s="83"/>
      <c r="WAO31" s="83"/>
      <c r="WAP31" s="83"/>
      <c r="WAQ31" s="83"/>
      <c r="WAR31" s="83"/>
      <c r="WAS31" s="83"/>
      <c r="WAT31" s="83"/>
      <c r="WAU31" s="83"/>
      <c r="WAV31" s="83"/>
      <c r="WAW31" s="83"/>
      <c r="WAX31" s="83"/>
      <c r="WAY31" s="83"/>
      <c r="WAZ31" s="83"/>
      <c r="WBA31" s="83"/>
      <c r="WBB31" s="83"/>
      <c r="WBC31" s="83"/>
      <c r="WBD31" s="83"/>
      <c r="WBE31" s="83"/>
      <c r="WBF31" s="83"/>
      <c r="WBG31" s="83"/>
      <c r="WBH31" s="83"/>
      <c r="WBI31" s="83"/>
      <c r="WBJ31" s="83"/>
      <c r="WBK31" s="83"/>
      <c r="WBL31" s="83"/>
      <c r="WBM31" s="83"/>
      <c r="WBN31" s="83"/>
      <c r="WBO31" s="83"/>
      <c r="WBP31" s="83"/>
      <c r="WBQ31" s="83"/>
      <c r="WBR31" s="83"/>
      <c r="WBS31" s="83"/>
      <c r="WBT31" s="83"/>
      <c r="WBU31" s="83"/>
      <c r="WBV31" s="83"/>
      <c r="WBW31" s="83"/>
      <c r="WBX31" s="83"/>
      <c r="WBY31" s="83"/>
      <c r="WBZ31" s="83"/>
      <c r="WCA31" s="83"/>
      <c r="WCB31" s="83"/>
      <c r="WCC31" s="83"/>
      <c r="WCD31" s="83"/>
      <c r="WCE31" s="83"/>
      <c r="WCF31" s="83"/>
      <c r="WCG31" s="83"/>
      <c r="WCH31" s="83"/>
      <c r="WCI31" s="83"/>
      <c r="WCJ31" s="83"/>
      <c r="WCK31" s="83"/>
      <c r="WCL31" s="83"/>
      <c r="WCM31" s="83"/>
      <c r="WCN31" s="83"/>
      <c r="WCO31" s="83"/>
      <c r="WCP31" s="83"/>
      <c r="WCQ31" s="83"/>
      <c r="WCR31" s="83"/>
      <c r="WCS31" s="83"/>
      <c r="WCT31" s="83"/>
      <c r="WCU31" s="83"/>
      <c r="WCV31" s="83"/>
      <c r="WCW31" s="83"/>
      <c r="WCX31" s="83"/>
      <c r="WCY31" s="83"/>
      <c r="WCZ31" s="83"/>
      <c r="WDA31" s="83"/>
      <c r="WDB31" s="83"/>
      <c r="WDC31" s="83"/>
      <c r="WDD31" s="83"/>
      <c r="WDE31" s="83"/>
      <c r="WDF31" s="83"/>
      <c r="WDG31" s="83"/>
      <c r="WDH31" s="83"/>
      <c r="WDI31" s="83"/>
      <c r="WDJ31" s="83"/>
      <c r="WDK31" s="83"/>
      <c r="WDL31" s="83"/>
      <c r="WDM31" s="83"/>
      <c r="WDN31" s="83"/>
      <c r="WDO31" s="83"/>
      <c r="WDP31" s="83"/>
      <c r="WDQ31" s="83"/>
      <c r="WDR31" s="83"/>
      <c r="WDS31" s="83"/>
      <c r="WDT31" s="83"/>
      <c r="WDU31" s="83"/>
      <c r="WDV31" s="83"/>
      <c r="WDW31" s="83"/>
      <c r="WDX31" s="83"/>
      <c r="WDY31" s="83"/>
      <c r="WDZ31" s="83"/>
      <c r="WEA31" s="83"/>
      <c r="WEB31" s="83"/>
      <c r="WEC31" s="83"/>
      <c r="WED31" s="83"/>
      <c r="WEE31" s="83"/>
      <c r="WEF31" s="83"/>
      <c r="WEG31" s="83"/>
      <c r="WEH31" s="83"/>
      <c r="WEI31" s="83"/>
      <c r="WEJ31" s="83"/>
      <c r="WEK31" s="83"/>
      <c r="WEL31" s="83"/>
      <c r="WEM31" s="83"/>
      <c r="WEN31" s="83"/>
      <c r="WEO31" s="83"/>
      <c r="WEP31" s="83"/>
      <c r="WEQ31" s="83"/>
      <c r="WER31" s="83"/>
      <c r="WES31" s="83"/>
      <c r="WET31" s="83"/>
      <c r="WEU31" s="83"/>
      <c r="WEV31" s="83"/>
      <c r="WEW31" s="83"/>
      <c r="WEX31" s="83"/>
      <c r="WEY31" s="83"/>
      <c r="WEZ31" s="83"/>
      <c r="WFA31" s="83"/>
      <c r="WFB31" s="83"/>
      <c r="WFC31" s="83"/>
      <c r="WFD31" s="83"/>
      <c r="WFE31" s="83"/>
      <c r="WFF31" s="83"/>
      <c r="WFG31" s="83"/>
      <c r="WFH31" s="83"/>
      <c r="WFI31" s="83"/>
      <c r="WFJ31" s="83"/>
      <c r="WFK31" s="83"/>
      <c r="WFL31" s="83"/>
      <c r="WFM31" s="83"/>
      <c r="WFN31" s="83"/>
      <c r="WFO31" s="83"/>
      <c r="WFP31" s="83"/>
      <c r="WFQ31" s="83"/>
      <c r="WFR31" s="83"/>
      <c r="WFS31" s="83"/>
      <c r="WFT31" s="83"/>
      <c r="WFU31" s="83"/>
      <c r="WFV31" s="83"/>
      <c r="WFW31" s="83"/>
      <c r="WFX31" s="83"/>
      <c r="WFY31" s="83"/>
      <c r="WFZ31" s="83"/>
      <c r="WGA31" s="83"/>
      <c r="WGB31" s="83"/>
      <c r="WGC31" s="83"/>
      <c r="WGD31" s="83"/>
      <c r="WGE31" s="83"/>
      <c r="WGF31" s="83"/>
      <c r="WGG31" s="83"/>
      <c r="WGH31" s="83"/>
      <c r="WGI31" s="83"/>
      <c r="WGJ31" s="83"/>
      <c r="WGK31" s="83"/>
      <c r="WGL31" s="83"/>
      <c r="WGM31" s="83"/>
      <c r="WGN31" s="83"/>
      <c r="WGO31" s="83"/>
      <c r="WGP31" s="83"/>
      <c r="WGQ31" s="83"/>
      <c r="WGR31" s="83"/>
      <c r="WGS31" s="83"/>
      <c r="WGT31" s="83"/>
      <c r="WGU31" s="83"/>
      <c r="WGV31" s="83"/>
      <c r="WGW31" s="83"/>
      <c r="WGX31" s="83"/>
      <c r="WGY31" s="83"/>
      <c r="WGZ31" s="83"/>
      <c r="WHA31" s="83"/>
      <c r="WHB31" s="83"/>
      <c r="WHC31" s="83"/>
      <c r="WHD31" s="83"/>
      <c r="WHE31" s="83"/>
      <c r="WHF31" s="83"/>
      <c r="WHG31" s="83"/>
      <c r="WHH31" s="83"/>
      <c r="WHI31" s="83"/>
      <c r="WHJ31" s="83"/>
      <c r="WHK31" s="83"/>
      <c r="WHL31" s="83"/>
      <c r="WHM31" s="83"/>
      <c r="WHN31" s="83"/>
      <c r="WHO31" s="83"/>
      <c r="WHP31" s="83"/>
      <c r="WHQ31" s="83"/>
      <c r="WHR31" s="83"/>
      <c r="WHS31" s="83"/>
      <c r="WHT31" s="83"/>
      <c r="WHU31" s="83"/>
      <c r="WHV31" s="83"/>
      <c r="WHW31" s="83"/>
      <c r="WHX31" s="83"/>
      <c r="WHY31" s="83"/>
      <c r="WHZ31" s="83"/>
      <c r="WIA31" s="83"/>
      <c r="WIB31" s="83"/>
      <c r="WIC31" s="83"/>
      <c r="WID31" s="83"/>
      <c r="WIE31" s="83"/>
      <c r="WIF31" s="83"/>
      <c r="WIG31" s="83"/>
      <c r="WIH31" s="83"/>
      <c r="WII31" s="83"/>
      <c r="WIJ31" s="83"/>
      <c r="WIK31" s="83"/>
      <c r="WIL31" s="83"/>
      <c r="WIM31" s="83"/>
      <c r="WIN31" s="83"/>
      <c r="WIO31" s="83"/>
      <c r="WIP31" s="83"/>
      <c r="WIQ31" s="83"/>
      <c r="WIR31" s="83"/>
      <c r="WIS31" s="83"/>
      <c r="WIT31" s="83"/>
      <c r="WIU31" s="83"/>
      <c r="WIV31" s="83"/>
      <c r="WIW31" s="83"/>
      <c r="WIX31" s="83"/>
      <c r="WIY31" s="83"/>
      <c r="WIZ31" s="83"/>
      <c r="WJA31" s="83"/>
      <c r="WJB31" s="83"/>
      <c r="WJC31" s="83"/>
      <c r="WJD31" s="83"/>
      <c r="WJE31" s="83"/>
      <c r="WJF31" s="83"/>
      <c r="WJG31" s="83"/>
      <c r="WJH31" s="83"/>
      <c r="WJI31" s="83"/>
      <c r="WJJ31" s="83"/>
      <c r="WJK31" s="83"/>
      <c r="WJL31" s="83"/>
      <c r="WJM31" s="83"/>
      <c r="WJN31" s="83"/>
      <c r="WJO31" s="83"/>
      <c r="WJP31" s="83"/>
      <c r="WJQ31" s="83"/>
      <c r="WJR31" s="83"/>
      <c r="WJS31" s="83"/>
      <c r="WJT31" s="83"/>
      <c r="WJU31" s="83"/>
      <c r="WJV31" s="83"/>
      <c r="WJW31" s="83"/>
      <c r="WJX31" s="83"/>
      <c r="WJY31" s="83"/>
      <c r="WJZ31" s="83"/>
      <c r="WKA31" s="83"/>
      <c r="WKB31" s="83"/>
      <c r="WKC31" s="83"/>
      <c r="WKD31" s="83"/>
      <c r="WKE31" s="83"/>
      <c r="WKF31" s="83"/>
      <c r="WKG31" s="83"/>
      <c r="WKH31" s="83"/>
      <c r="WKI31" s="83"/>
      <c r="WKJ31" s="83"/>
      <c r="WKK31" s="83"/>
      <c r="WKL31" s="83"/>
      <c r="WKM31" s="83"/>
      <c r="WKN31" s="83"/>
      <c r="WKO31" s="83"/>
      <c r="WKP31" s="83"/>
      <c r="WKQ31" s="83"/>
      <c r="WKR31" s="83"/>
      <c r="WKS31" s="83"/>
      <c r="WKT31" s="83"/>
      <c r="WKU31" s="83"/>
      <c r="WKV31" s="83"/>
      <c r="WKW31" s="83"/>
      <c r="WKX31" s="83"/>
      <c r="WKY31" s="83"/>
      <c r="WKZ31" s="83"/>
      <c r="WLA31" s="83"/>
      <c r="WLB31" s="83"/>
      <c r="WLC31" s="83"/>
      <c r="WLD31" s="83"/>
      <c r="WLE31" s="83"/>
      <c r="WLF31" s="83"/>
      <c r="WLG31" s="83"/>
      <c r="WLH31" s="83"/>
      <c r="WLI31" s="83"/>
      <c r="WLJ31" s="83"/>
      <c r="WLK31" s="83"/>
      <c r="WLL31" s="83"/>
      <c r="WLM31" s="83"/>
      <c r="WLN31" s="83"/>
      <c r="WLO31" s="83"/>
      <c r="WLP31" s="83"/>
      <c r="WLQ31" s="83"/>
      <c r="WLR31" s="83"/>
      <c r="WLS31" s="83"/>
      <c r="WLT31" s="83"/>
      <c r="WLU31" s="83"/>
      <c r="WLV31" s="83"/>
      <c r="WLW31" s="83"/>
      <c r="WLX31" s="83"/>
      <c r="WLY31" s="83"/>
      <c r="WLZ31" s="83"/>
      <c r="WMA31" s="83"/>
      <c r="WMB31" s="83"/>
      <c r="WMC31" s="83"/>
      <c r="WMD31" s="83"/>
      <c r="WME31" s="83"/>
      <c r="WMF31" s="83"/>
      <c r="WMG31" s="83"/>
      <c r="WMH31" s="83"/>
      <c r="WMI31" s="83"/>
      <c r="WMJ31" s="83"/>
      <c r="WMK31" s="83"/>
      <c r="WML31" s="83"/>
      <c r="WMM31" s="83"/>
      <c r="WMN31" s="83"/>
      <c r="WMO31" s="83"/>
      <c r="WMP31" s="83"/>
      <c r="WMQ31" s="83"/>
      <c r="WMR31" s="83"/>
      <c r="WMS31" s="83"/>
      <c r="WMT31" s="83"/>
      <c r="WMU31" s="83"/>
      <c r="WMV31" s="83"/>
      <c r="WMW31" s="83"/>
      <c r="WMX31" s="83"/>
      <c r="WMY31" s="83"/>
      <c r="WMZ31" s="83"/>
      <c r="WNA31" s="83"/>
      <c r="WNB31" s="83"/>
      <c r="WNC31" s="83"/>
      <c r="WND31" s="83"/>
      <c r="WNE31" s="83"/>
      <c r="WNF31" s="83"/>
      <c r="WNG31" s="83"/>
      <c r="WNH31" s="83"/>
      <c r="WNI31" s="83"/>
      <c r="WNJ31" s="83"/>
      <c r="WNK31" s="83"/>
      <c r="WNL31" s="83"/>
      <c r="WNM31" s="83"/>
      <c r="WNN31" s="83"/>
      <c r="WNO31" s="83"/>
      <c r="WNP31" s="83"/>
      <c r="WNQ31" s="83"/>
      <c r="WNR31" s="83"/>
      <c r="WNS31" s="83"/>
      <c r="WNT31" s="83"/>
      <c r="WNU31" s="83"/>
      <c r="WNV31" s="83"/>
      <c r="WNW31" s="83"/>
      <c r="WNX31" s="83"/>
      <c r="WNY31" s="83"/>
      <c r="WNZ31" s="83"/>
      <c r="WOA31" s="83"/>
      <c r="WOB31" s="83"/>
      <c r="WOC31" s="83"/>
      <c r="WOD31" s="83"/>
      <c r="WOE31" s="83"/>
      <c r="WOF31" s="83"/>
      <c r="WOG31" s="83"/>
      <c r="WOH31" s="83"/>
      <c r="WOI31" s="83"/>
      <c r="WOJ31" s="83"/>
      <c r="WOK31" s="83"/>
      <c r="WOL31" s="83"/>
      <c r="WOM31" s="83"/>
      <c r="WON31" s="83"/>
      <c r="WOO31" s="83"/>
      <c r="WOP31" s="83"/>
      <c r="WOQ31" s="83"/>
      <c r="WOR31" s="83"/>
      <c r="WOS31" s="83"/>
      <c r="WOT31" s="83"/>
      <c r="WOU31" s="83"/>
      <c r="WOV31" s="83"/>
      <c r="WOW31" s="83"/>
      <c r="WOX31" s="83"/>
      <c r="WOY31" s="83"/>
      <c r="WOZ31" s="83"/>
      <c r="WPA31" s="83"/>
      <c r="WPB31" s="83"/>
      <c r="WPC31" s="83"/>
      <c r="WPD31" s="83"/>
      <c r="WPE31" s="83"/>
      <c r="WPF31" s="83"/>
      <c r="WPG31" s="83"/>
      <c r="WPH31" s="83"/>
      <c r="WPI31" s="83"/>
      <c r="WPJ31" s="83"/>
      <c r="WPK31" s="83"/>
      <c r="WPL31" s="83"/>
      <c r="WPM31" s="83"/>
      <c r="WPN31" s="83"/>
      <c r="WPO31" s="83"/>
      <c r="WPP31" s="83"/>
      <c r="WPQ31" s="83"/>
      <c r="WPR31" s="83"/>
      <c r="WPS31" s="83"/>
      <c r="WPT31" s="83"/>
      <c r="WPU31" s="83"/>
      <c r="WPV31" s="83"/>
      <c r="WPW31" s="83"/>
      <c r="WPX31" s="83"/>
      <c r="WPY31" s="83"/>
      <c r="WPZ31" s="83"/>
      <c r="WQA31" s="83"/>
      <c r="WQB31" s="83"/>
      <c r="WQC31" s="83"/>
      <c r="WQD31" s="83"/>
      <c r="WQE31" s="83"/>
      <c r="WQF31" s="83"/>
      <c r="WQG31" s="83"/>
      <c r="WQH31" s="83"/>
      <c r="WQI31" s="83"/>
      <c r="WQJ31" s="83"/>
      <c r="WQK31" s="83"/>
      <c r="WQL31" s="83"/>
      <c r="WQM31" s="83"/>
      <c r="WQN31" s="83"/>
      <c r="WQO31" s="83"/>
      <c r="WQP31" s="83"/>
      <c r="WQQ31" s="83"/>
      <c r="WQR31" s="83"/>
      <c r="WQS31" s="83"/>
      <c r="WQT31" s="83"/>
      <c r="WQU31" s="83"/>
      <c r="WQV31" s="83"/>
      <c r="WQW31" s="83"/>
      <c r="WQX31" s="83"/>
      <c r="WQY31" s="83"/>
      <c r="WQZ31" s="83"/>
      <c r="WRA31" s="83"/>
      <c r="WRB31" s="83"/>
      <c r="WRC31" s="83"/>
      <c r="WRD31" s="83"/>
      <c r="WRE31" s="83"/>
      <c r="WRF31" s="83"/>
      <c r="WRG31" s="83"/>
      <c r="WRH31" s="83"/>
      <c r="WRI31" s="83"/>
      <c r="WRJ31" s="83"/>
      <c r="WRK31" s="83"/>
      <c r="WRL31" s="83"/>
      <c r="WRM31" s="83"/>
      <c r="WRN31" s="83"/>
      <c r="WRO31" s="83"/>
      <c r="WRP31" s="83"/>
      <c r="WRQ31" s="83"/>
      <c r="WRR31" s="83"/>
      <c r="WRS31" s="83"/>
      <c r="WRT31" s="83"/>
      <c r="WRU31" s="83"/>
      <c r="WRV31" s="83"/>
      <c r="WRW31" s="83"/>
      <c r="WRX31" s="83"/>
      <c r="WRY31" s="83"/>
      <c r="WRZ31" s="83"/>
      <c r="WSA31" s="83"/>
      <c r="WSB31" s="83"/>
      <c r="WSC31" s="83"/>
      <c r="WSD31" s="83"/>
      <c r="WSE31" s="83"/>
      <c r="WSF31" s="83"/>
      <c r="WSG31" s="83"/>
      <c r="WSH31" s="83"/>
      <c r="WSI31" s="83"/>
      <c r="WSJ31" s="83"/>
      <c r="WSK31" s="83"/>
      <c r="WSL31" s="83"/>
      <c r="WSM31" s="83"/>
      <c r="WSN31" s="83"/>
      <c r="WSO31" s="83"/>
      <c r="WSP31" s="83"/>
      <c r="WSQ31" s="83"/>
      <c r="WSR31" s="83"/>
      <c r="WSS31" s="83"/>
      <c r="WST31" s="83"/>
      <c r="WSU31" s="83"/>
      <c r="WSV31" s="83"/>
      <c r="WSW31" s="83"/>
      <c r="WSX31" s="83"/>
      <c r="WSY31" s="83"/>
      <c r="WSZ31" s="83"/>
      <c r="WTA31" s="83"/>
      <c r="WTB31" s="83"/>
      <c r="WTC31" s="83"/>
      <c r="WTD31" s="83"/>
      <c r="WTE31" s="83"/>
      <c r="WTF31" s="83"/>
      <c r="WTG31" s="83"/>
      <c r="WTH31" s="83"/>
      <c r="WTI31" s="83"/>
      <c r="WTJ31" s="83"/>
      <c r="WTK31" s="83"/>
      <c r="WTL31" s="83"/>
      <c r="WTM31" s="83"/>
      <c r="WTN31" s="83"/>
      <c r="WTO31" s="83"/>
      <c r="WTP31" s="83"/>
      <c r="WTQ31" s="83"/>
      <c r="WTR31" s="83"/>
      <c r="WTS31" s="83"/>
      <c r="WTT31" s="83"/>
      <c r="WTU31" s="83"/>
      <c r="WTV31" s="83"/>
      <c r="WTW31" s="83"/>
      <c r="WTX31" s="83"/>
      <c r="WTY31" s="83"/>
      <c r="WTZ31" s="83"/>
      <c r="WUA31" s="83"/>
      <c r="WUB31" s="83"/>
      <c r="WUC31" s="83"/>
      <c r="WUD31" s="83"/>
      <c r="WUE31" s="83"/>
      <c r="WUF31" s="83"/>
      <c r="WUG31" s="83"/>
      <c r="WUH31" s="83"/>
      <c r="WUI31" s="83"/>
      <c r="WUJ31" s="83"/>
      <c r="WUK31" s="83"/>
      <c r="WUL31" s="83"/>
      <c r="WUM31" s="83"/>
      <c r="WUN31" s="83"/>
      <c r="WUO31" s="83"/>
      <c r="WUP31" s="83"/>
      <c r="WUQ31" s="83"/>
      <c r="WUR31" s="83"/>
      <c r="WUS31" s="83"/>
      <c r="WUT31" s="83"/>
      <c r="WUU31" s="83"/>
      <c r="WUV31" s="83"/>
      <c r="WUW31" s="83"/>
      <c r="WUX31" s="83"/>
      <c r="WUY31" s="83"/>
      <c r="WUZ31" s="83"/>
      <c r="WVA31" s="83"/>
      <c r="WVB31" s="83"/>
      <c r="WVC31" s="83"/>
      <c r="WVD31" s="83"/>
      <c r="WVE31" s="83"/>
      <c r="WVF31" s="83"/>
      <c r="WVG31" s="83"/>
      <c r="WVH31" s="83"/>
      <c r="WVI31" s="83"/>
      <c r="WVJ31" s="83"/>
      <c r="WVK31" s="83"/>
      <c r="WVL31" s="83"/>
      <c r="WVM31" s="83"/>
      <c r="WVN31" s="83"/>
      <c r="WVO31" s="83"/>
      <c r="WVP31" s="83"/>
      <c r="WVQ31" s="83"/>
      <c r="WVR31" s="83"/>
      <c r="WVS31" s="83"/>
      <c r="WVT31" s="83"/>
      <c r="WVU31" s="83"/>
      <c r="WVV31" s="83"/>
      <c r="WVW31" s="83"/>
      <c r="WVX31" s="83"/>
      <c r="WVY31" s="83"/>
      <c r="WVZ31" s="83"/>
      <c r="WWA31" s="83"/>
      <c r="WWB31" s="83"/>
      <c r="WWC31" s="83"/>
      <c r="WWD31" s="83"/>
      <c r="WWE31" s="83"/>
      <c r="WWF31" s="83"/>
      <c r="WWG31" s="83"/>
    </row>
    <row r="32" spans="1:16153" s="113" customFormat="1">
      <c r="A32" s="83"/>
      <c r="B32" s="88">
        <v>52</v>
      </c>
      <c r="C32" s="83" t="s">
        <v>122</v>
      </c>
      <c r="D32" s="108">
        <v>32</v>
      </c>
      <c r="E32" s="111"/>
      <c r="F32" s="111"/>
      <c r="G32" s="111"/>
      <c r="H32" s="111"/>
      <c r="I32" s="111"/>
      <c r="J32" s="111"/>
      <c r="K32" s="111">
        <v>15.5</v>
      </c>
      <c r="L32" s="111">
        <v>15</v>
      </c>
      <c r="M32" s="111">
        <v>14.6</v>
      </c>
      <c r="N32" s="111">
        <v>14</v>
      </c>
      <c r="O32" s="111">
        <v>13.3</v>
      </c>
      <c r="P32" s="111">
        <v>12.6</v>
      </c>
      <c r="Q32" s="111">
        <v>11.9</v>
      </c>
      <c r="R32" s="111">
        <v>11.2</v>
      </c>
      <c r="S32" s="111"/>
      <c r="T32" s="111"/>
      <c r="U32" s="111"/>
      <c r="V32" s="111"/>
      <c r="W32" s="111"/>
      <c r="X32" s="111"/>
      <c r="Y32" s="111"/>
      <c r="Z32" s="119">
        <v>9</v>
      </c>
      <c r="AA32" s="83"/>
      <c r="AB32" s="83"/>
      <c r="AC32" s="83"/>
      <c r="AD32" s="83"/>
      <c r="AE32" s="83"/>
      <c r="AF32" s="83"/>
      <c r="AG32" s="83"/>
      <c r="AH32" s="83"/>
      <c r="AI32" s="83"/>
      <c r="AJ32" s="83"/>
      <c r="AK32" s="83"/>
      <c r="AL32" s="83"/>
      <c r="AM32" s="83"/>
      <c r="AN32" s="83"/>
      <c r="AO32" s="83"/>
      <c r="AP32" s="83"/>
      <c r="AQ32" s="83"/>
      <c r="AR32" s="83"/>
      <c r="AS32" s="83"/>
      <c r="AT32" s="83"/>
      <c r="AU32" s="83"/>
      <c r="AV32" s="83"/>
      <c r="AW32" s="83"/>
      <c r="AX32" s="83"/>
      <c r="AY32" s="83"/>
      <c r="AZ32" s="83"/>
      <c r="BA32" s="83"/>
      <c r="BB32" s="83"/>
      <c r="BC32" s="83"/>
      <c r="BD32" s="83"/>
      <c r="BE32" s="83"/>
      <c r="BF32" s="83"/>
      <c r="BG32" s="83"/>
      <c r="BH32" s="83"/>
      <c r="BI32" s="83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83"/>
      <c r="BU32" s="83"/>
      <c r="BV32" s="83"/>
      <c r="BW32" s="83"/>
      <c r="BX32" s="83"/>
      <c r="BY32" s="83"/>
      <c r="BZ32" s="83"/>
      <c r="CA32" s="83"/>
      <c r="CB32" s="83"/>
      <c r="CC32" s="83"/>
      <c r="CD32" s="83"/>
      <c r="CE32" s="83"/>
      <c r="CF32" s="83"/>
      <c r="CG32" s="83"/>
      <c r="CH32" s="83"/>
      <c r="CI32" s="83"/>
      <c r="CJ32" s="83"/>
      <c r="CK32" s="83"/>
      <c r="CL32" s="83"/>
      <c r="CM32" s="83"/>
      <c r="CN32" s="83"/>
      <c r="CO32" s="83"/>
      <c r="CP32" s="83"/>
      <c r="CQ32" s="83"/>
      <c r="CR32" s="83"/>
      <c r="CS32" s="83"/>
      <c r="CT32" s="83"/>
      <c r="CU32" s="83"/>
      <c r="CV32" s="83"/>
      <c r="CW32" s="83"/>
      <c r="CX32" s="83"/>
      <c r="CY32" s="83"/>
      <c r="CZ32" s="83"/>
      <c r="DA32" s="83"/>
      <c r="DB32" s="83"/>
      <c r="DC32" s="83"/>
      <c r="DD32" s="83"/>
      <c r="DE32" s="83"/>
      <c r="DF32" s="83"/>
      <c r="DG32" s="83"/>
      <c r="DH32" s="83"/>
      <c r="DI32" s="83"/>
      <c r="DJ32" s="83"/>
      <c r="DK32" s="83"/>
      <c r="DL32" s="83"/>
      <c r="DM32" s="83"/>
      <c r="DN32" s="83"/>
      <c r="DO32" s="83"/>
      <c r="DP32" s="83"/>
      <c r="DQ32" s="83"/>
      <c r="DR32" s="83"/>
      <c r="DS32" s="83"/>
      <c r="DT32" s="83"/>
      <c r="DU32" s="83"/>
      <c r="DV32" s="83"/>
      <c r="DW32" s="83"/>
      <c r="DX32" s="83"/>
      <c r="DY32" s="83"/>
      <c r="DZ32" s="83"/>
      <c r="EA32" s="83"/>
      <c r="EB32" s="83"/>
      <c r="EC32" s="83"/>
      <c r="ED32" s="83"/>
      <c r="EE32" s="83"/>
      <c r="EF32" s="83"/>
      <c r="EG32" s="83"/>
      <c r="EH32" s="83"/>
      <c r="EI32" s="83"/>
      <c r="EJ32" s="83"/>
      <c r="EK32" s="83"/>
      <c r="EL32" s="83"/>
      <c r="EM32" s="83"/>
      <c r="EN32" s="83"/>
      <c r="EO32" s="83"/>
      <c r="EP32" s="83"/>
      <c r="EQ32" s="83"/>
      <c r="ER32" s="83"/>
      <c r="ES32" s="83"/>
      <c r="ET32" s="83"/>
      <c r="EU32" s="83"/>
      <c r="EV32" s="83"/>
      <c r="EW32" s="83"/>
      <c r="EX32" s="83"/>
      <c r="EY32" s="83"/>
      <c r="EZ32" s="83"/>
      <c r="FA32" s="83"/>
      <c r="FB32" s="83"/>
      <c r="FC32" s="83"/>
      <c r="FD32" s="83"/>
      <c r="FE32" s="83"/>
      <c r="FF32" s="83"/>
      <c r="FG32" s="83"/>
      <c r="FH32" s="83"/>
      <c r="FI32" s="83"/>
      <c r="FJ32" s="83"/>
      <c r="FK32" s="83"/>
      <c r="FL32" s="83"/>
      <c r="FM32" s="83"/>
      <c r="FN32" s="83"/>
      <c r="FO32" s="83"/>
      <c r="FP32" s="83"/>
      <c r="FQ32" s="83"/>
      <c r="FR32" s="83"/>
      <c r="FS32" s="83"/>
      <c r="FT32" s="83"/>
      <c r="FU32" s="83"/>
      <c r="FV32" s="83"/>
      <c r="FW32" s="83"/>
      <c r="FX32" s="83"/>
      <c r="FY32" s="83"/>
      <c r="FZ32" s="83"/>
      <c r="GA32" s="83"/>
      <c r="GB32" s="83"/>
      <c r="GC32" s="83"/>
      <c r="GD32" s="83"/>
      <c r="GE32" s="83"/>
      <c r="GF32" s="83"/>
      <c r="GG32" s="83"/>
      <c r="GH32" s="83"/>
      <c r="GI32" s="83"/>
      <c r="GJ32" s="83"/>
      <c r="GK32" s="83"/>
      <c r="GL32" s="83"/>
      <c r="GM32" s="83"/>
      <c r="GN32" s="83"/>
      <c r="GO32" s="83"/>
      <c r="GP32" s="83"/>
      <c r="GQ32" s="83"/>
      <c r="GR32" s="83"/>
      <c r="GS32" s="83"/>
      <c r="GT32" s="83"/>
      <c r="GU32" s="83"/>
      <c r="GV32" s="83"/>
      <c r="GW32" s="83"/>
      <c r="GX32" s="83"/>
      <c r="GY32" s="83"/>
      <c r="GZ32" s="83"/>
      <c r="HA32" s="83"/>
      <c r="HB32" s="83"/>
      <c r="HC32" s="83"/>
      <c r="HD32" s="83"/>
      <c r="HE32" s="83"/>
      <c r="HF32" s="83"/>
      <c r="HG32" s="83"/>
      <c r="HH32" s="83"/>
      <c r="HI32" s="83"/>
      <c r="HJ32" s="83"/>
      <c r="HK32" s="83"/>
      <c r="HL32" s="83"/>
      <c r="HM32" s="83"/>
      <c r="HN32" s="83"/>
      <c r="HO32" s="83"/>
      <c r="HP32" s="83"/>
      <c r="HQ32" s="83"/>
      <c r="HR32" s="83"/>
      <c r="HS32" s="83"/>
      <c r="HT32" s="83"/>
      <c r="HU32" s="83"/>
      <c r="HV32" s="83"/>
      <c r="HW32" s="83"/>
      <c r="HX32" s="83"/>
      <c r="HY32" s="83"/>
      <c r="HZ32" s="83"/>
      <c r="IA32" s="83"/>
      <c r="IB32" s="83"/>
      <c r="IC32" s="83"/>
      <c r="ID32" s="83"/>
      <c r="IE32" s="83"/>
      <c r="IF32" s="83"/>
      <c r="IG32" s="83"/>
      <c r="IH32" s="83"/>
      <c r="II32" s="83"/>
      <c r="IJ32" s="83"/>
      <c r="IK32" s="83"/>
      <c r="IL32" s="83"/>
      <c r="IM32" s="83"/>
      <c r="IN32" s="83"/>
      <c r="IO32" s="83"/>
      <c r="IP32" s="83"/>
      <c r="IQ32" s="83"/>
      <c r="IR32" s="83"/>
      <c r="IS32" s="83"/>
      <c r="IT32" s="83"/>
      <c r="IU32" s="83"/>
      <c r="IV32" s="83"/>
      <c r="IW32" s="83"/>
      <c r="IX32" s="83"/>
      <c r="IY32" s="83"/>
      <c r="IZ32" s="83"/>
      <c r="JA32" s="83"/>
      <c r="JB32" s="83"/>
      <c r="JC32" s="83"/>
      <c r="JD32" s="83"/>
      <c r="JE32" s="83"/>
      <c r="JF32" s="83"/>
      <c r="JG32" s="83"/>
      <c r="JH32" s="83"/>
      <c r="JI32" s="83"/>
      <c r="JJ32" s="83"/>
      <c r="JK32" s="83"/>
      <c r="JL32" s="83"/>
      <c r="JM32" s="83"/>
      <c r="JN32" s="83"/>
      <c r="JO32" s="83"/>
      <c r="JP32" s="83"/>
      <c r="JQ32" s="83"/>
      <c r="JR32" s="83"/>
      <c r="JS32" s="83"/>
      <c r="JT32" s="83"/>
      <c r="JU32" s="83"/>
      <c r="JV32" s="83"/>
      <c r="JW32" s="83"/>
      <c r="JX32" s="83"/>
      <c r="JY32" s="83"/>
      <c r="JZ32" s="83"/>
      <c r="KA32" s="83"/>
      <c r="KB32" s="83"/>
      <c r="KC32" s="83"/>
      <c r="KD32" s="83"/>
      <c r="KE32" s="83"/>
      <c r="KF32" s="83"/>
      <c r="KG32" s="83"/>
      <c r="KH32" s="83"/>
      <c r="KI32" s="83"/>
      <c r="KJ32" s="83"/>
      <c r="KK32" s="83"/>
      <c r="KL32" s="83"/>
      <c r="KM32" s="83"/>
      <c r="KN32" s="83"/>
      <c r="KO32" s="83"/>
      <c r="KP32" s="83"/>
      <c r="KQ32" s="83"/>
      <c r="KR32" s="83"/>
      <c r="KS32" s="83"/>
      <c r="KT32" s="83"/>
      <c r="KU32" s="83"/>
      <c r="KV32" s="83"/>
      <c r="KW32" s="83"/>
      <c r="KX32" s="83"/>
      <c r="KY32" s="83"/>
      <c r="KZ32" s="83"/>
      <c r="LA32" s="83"/>
      <c r="LB32" s="83"/>
      <c r="LC32" s="83"/>
      <c r="LD32" s="83"/>
      <c r="LE32" s="83"/>
      <c r="LF32" s="83"/>
      <c r="LG32" s="83"/>
      <c r="LH32" s="83"/>
      <c r="LI32" s="83"/>
      <c r="LJ32" s="83"/>
      <c r="LK32" s="83"/>
      <c r="LL32" s="83"/>
      <c r="LM32" s="83"/>
      <c r="LN32" s="83"/>
      <c r="LO32" s="83"/>
      <c r="LP32" s="83"/>
      <c r="LQ32" s="83"/>
      <c r="LR32" s="83"/>
      <c r="LS32" s="83"/>
      <c r="LT32" s="83"/>
      <c r="LU32" s="83"/>
      <c r="LV32" s="83"/>
      <c r="LW32" s="83"/>
      <c r="LX32" s="83"/>
      <c r="LY32" s="83"/>
      <c r="LZ32" s="83"/>
      <c r="MA32" s="83"/>
      <c r="MB32" s="83"/>
      <c r="MC32" s="83"/>
      <c r="MD32" s="83"/>
      <c r="ME32" s="83"/>
      <c r="MF32" s="83"/>
      <c r="MG32" s="83"/>
      <c r="MH32" s="83"/>
      <c r="MI32" s="83"/>
      <c r="MJ32" s="83"/>
      <c r="MK32" s="83"/>
      <c r="ML32" s="83"/>
      <c r="MM32" s="83"/>
      <c r="MN32" s="83"/>
      <c r="MO32" s="83"/>
      <c r="MP32" s="83"/>
      <c r="MQ32" s="83"/>
      <c r="MR32" s="83"/>
      <c r="MS32" s="83"/>
      <c r="MT32" s="83"/>
      <c r="MU32" s="83"/>
      <c r="MV32" s="83"/>
      <c r="MW32" s="83"/>
      <c r="MX32" s="83"/>
      <c r="MY32" s="83"/>
      <c r="MZ32" s="83"/>
      <c r="NA32" s="83"/>
      <c r="NB32" s="83"/>
      <c r="NC32" s="83"/>
      <c r="ND32" s="83"/>
      <c r="NE32" s="83"/>
      <c r="NF32" s="83"/>
      <c r="NG32" s="83"/>
      <c r="NH32" s="83"/>
      <c r="NI32" s="83"/>
      <c r="NJ32" s="83"/>
      <c r="NK32" s="83"/>
      <c r="NL32" s="83"/>
      <c r="NM32" s="83"/>
      <c r="NN32" s="83"/>
      <c r="NO32" s="83"/>
      <c r="NP32" s="83"/>
      <c r="NQ32" s="83"/>
      <c r="NR32" s="83"/>
      <c r="NS32" s="83"/>
      <c r="NT32" s="83"/>
      <c r="NU32" s="83"/>
      <c r="NV32" s="83"/>
      <c r="NW32" s="83"/>
      <c r="NX32" s="83"/>
      <c r="NY32" s="83"/>
      <c r="NZ32" s="83"/>
      <c r="OA32" s="83"/>
      <c r="OB32" s="83"/>
      <c r="OC32" s="83"/>
      <c r="OD32" s="83"/>
      <c r="OE32" s="83"/>
      <c r="OF32" s="83"/>
      <c r="OG32" s="83"/>
      <c r="OH32" s="83"/>
      <c r="OI32" s="83"/>
      <c r="OJ32" s="83"/>
      <c r="OK32" s="83"/>
      <c r="OL32" s="83"/>
      <c r="OM32" s="83"/>
      <c r="ON32" s="83"/>
      <c r="OO32" s="83"/>
      <c r="OP32" s="83"/>
      <c r="OQ32" s="83"/>
      <c r="OR32" s="83"/>
      <c r="OS32" s="83"/>
      <c r="OT32" s="83"/>
      <c r="OU32" s="83"/>
      <c r="OV32" s="83"/>
      <c r="OW32" s="83"/>
      <c r="OX32" s="83"/>
      <c r="OY32" s="83"/>
      <c r="OZ32" s="83"/>
      <c r="PA32" s="83"/>
      <c r="PB32" s="83"/>
      <c r="PC32" s="83"/>
      <c r="PD32" s="83"/>
      <c r="PE32" s="83"/>
      <c r="PF32" s="83"/>
      <c r="PG32" s="83"/>
      <c r="PH32" s="83"/>
      <c r="PI32" s="83"/>
      <c r="PJ32" s="83"/>
      <c r="PK32" s="83"/>
      <c r="PL32" s="83"/>
      <c r="PM32" s="83"/>
      <c r="PN32" s="83"/>
      <c r="PO32" s="83"/>
      <c r="PP32" s="83"/>
      <c r="PQ32" s="83"/>
      <c r="PR32" s="83"/>
      <c r="PS32" s="83"/>
      <c r="PT32" s="83"/>
      <c r="PU32" s="83"/>
      <c r="PV32" s="83"/>
      <c r="PW32" s="83"/>
      <c r="PX32" s="83"/>
      <c r="PY32" s="83"/>
      <c r="PZ32" s="83"/>
      <c r="QA32" s="83"/>
      <c r="QB32" s="83"/>
      <c r="QC32" s="83"/>
      <c r="QD32" s="83"/>
      <c r="QE32" s="83"/>
      <c r="QF32" s="83"/>
      <c r="QG32" s="83"/>
      <c r="QH32" s="83"/>
      <c r="QI32" s="83"/>
      <c r="QJ32" s="83"/>
      <c r="QK32" s="83"/>
      <c r="QL32" s="83"/>
      <c r="QM32" s="83"/>
      <c r="QN32" s="83"/>
      <c r="QO32" s="83"/>
      <c r="QP32" s="83"/>
      <c r="QQ32" s="83"/>
      <c r="QR32" s="83"/>
      <c r="QS32" s="83"/>
      <c r="QT32" s="83"/>
      <c r="QU32" s="83"/>
      <c r="QV32" s="83"/>
      <c r="QW32" s="83"/>
      <c r="QX32" s="83"/>
      <c r="QY32" s="83"/>
      <c r="QZ32" s="83"/>
      <c r="RA32" s="83"/>
      <c r="RB32" s="83"/>
      <c r="RC32" s="83"/>
      <c r="RD32" s="83"/>
      <c r="RE32" s="83"/>
      <c r="RF32" s="83"/>
      <c r="RG32" s="83"/>
      <c r="RH32" s="83"/>
      <c r="RI32" s="83"/>
      <c r="RJ32" s="83"/>
      <c r="RK32" s="83"/>
      <c r="RL32" s="83"/>
      <c r="RM32" s="83"/>
      <c r="RN32" s="83"/>
      <c r="RO32" s="83"/>
      <c r="RP32" s="83"/>
      <c r="RQ32" s="83"/>
      <c r="RR32" s="83"/>
      <c r="RS32" s="83"/>
      <c r="RT32" s="83"/>
      <c r="RU32" s="83"/>
      <c r="RV32" s="83"/>
      <c r="RW32" s="83"/>
      <c r="RX32" s="83"/>
      <c r="RY32" s="83"/>
      <c r="RZ32" s="83"/>
      <c r="SA32" s="83"/>
      <c r="SB32" s="83"/>
      <c r="SC32" s="83"/>
      <c r="SD32" s="83"/>
      <c r="SE32" s="83"/>
      <c r="SF32" s="83"/>
      <c r="SG32" s="83"/>
      <c r="SH32" s="83"/>
      <c r="SI32" s="83"/>
      <c r="SJ32" s="83"/>
      <c r="SK32" s="83"/>
      <c r="SL32" s="83"/>
      <c r="SM32" s="83"/>
      <c r="SN32" s="83"/>
      <c r="SO32" s="83"/>
      <c r="SP32" s="83"/>
      <c r="SQ32" s="83"/>
      <c r="SR32" s="83"/>
      <c r="SS32" s="83"/>
      <c r="ST32" s="83"/>
      <c r="SU32" s="83"/>
      <c r="SV32" s="83"/>
      <c r="SW32" s="83"/>
      <c r="SX32" s="83"/>
      <c r="SY32" s="83"/>
      <c r="SZ32" s="83"/>
      <c r="TA32" s="83"/>
      <c r="TB32" s="83"/>
      <c r="TC32" s="83"/>
      <c r="TD32" s="83"/>
      <c r="TE32" s="83"/>
      <c r="TF32" s="83"/>
      <c r="TG32" s="83"/>
      <c r="TH32" s="83"/>
      <c r="TI32" s="83"/>
      <c r="TJ32" s="83"/>
      <c r="TK32" s="83"/>
      <c r="TL32" s="83"/>
      <c r="TM32" s="83"/>
      <c r="TN32" s="83"/>
      <c r="TO32" s="83"/>
      <c r="TP32" s="83"/>
      <c r="TQ32" s="83"/>
      <c r="TR32" s="83"/>
      <c r="TS32" s="83"/>
      <c r="TT32" s="83"/>
      <c r="TU32" s="83"/>
      <c r="TV32" s="83"/>
      <c r="TW32" s="83"/>
      <c r="TX32" s="83"/>
      <c r="TY32" s="83"/>
      <c r="TZ32" s="83"/>
      <c r="UA32" s="83"/>
      <c r="UB32" s="83"/>
      <c r="UC32" s="83"/>
      <c r="UD32" s="83"/>
      <c r="UE32" s="83"/>
      <c r="UF32" s="83"/>
      <c r="UG32" s="83"/>
      <c r="UH32" s="83"/>
      <c r="UI32" s="83"/>
      <c r="UJ32" s="83"/>
      <c r="UK32" s="83"/>
      <c r="UL32" s="83"/>
      <c r="UM32" s="83"/>
      <c r="UN32" s="83"/>
      <c r="UO32" s="83"/>
      <c r="UP32" s="83"/>
      <c r="UQ32" s="83"/>
      <c r="UR32" s="83"/>
      <c r="US32" s="83"/>
      <c r="UT32" s="83"/>
      <c r="UU32" s="83"/>
      <c r="UV32" s="83"/>
      <c r="UW32" s="83"/>
      <c r="UX32" s="83"/>
      <c r="UY32" s="83"/>
      <c r="UZ32" s="83"/>
      <c r="VA32" s="83"/>
      <c r="VB32" s="83"/>
      <c r="VC32" s="83"/>
      <c r="VD32" s="83"/>
      <c r="VE32" s="83"/>
      <c r="VF32" s="83"/>
      <c r="VG32" s="83"/>
      <c r="VH32" s="83"/>
      <c r="VI32" s="83"/>
      <c r="VJ32" s="83"/>
      <c r="VK32" s="83"/>
      <c r="VL32" s="83"/>
      <c r="VM32" s="83"/>
      <c r="VN32" s="83"/>
      <c r="VO32" s="83"/>
      <c r="VP32" s="83"/>
      <c r="VQ32" s="83"/>
      <c r="VR32" s="83"/>
      <c r="VS32" s="83"/>
      <c r="VT32" s="83"/>
      <c r="VU32" s="83"/>
      <c r="VV32" s="83"/>
      <c r="VW32" s="83"/>
      <c r="VX32" s="83"/>
      <c r="VY32" s="83"/>
      <c r="VZ32" s="83"/>
      <c r="WA32" s="83"/>
      <c r="WB32" s="83"/>
      <c r="WC32" s="83"/>
      <c r="WD32" s="83"/>
      <c r="WE32" s="83"/>
      <c r="WF32" s="83"/>
      <c r="WG32" s="83"/>
      <c r="WH32" s="83"/>
      <c r="WI32" s="83"/>
      <c r="WJ32" s="83"/>
      <c r="WK32" s="83"/>
      <c r="WL32" s="83"/>
      <c r="WM32" s="83"/>
      <c r="WN32" s="83"/>
      <c r="WO32" s="83"/>
      <c r="WP32" s="83"/>
      <c r="WQ32" s="83"/>
      <c r="WR32" s="83"/>
      <c r="WS32" s="83"/>
      <c r="WT32" s="83"/>
      <c r="WU32" s="83"/>
      <c r="WV32" s="83"/>
      <c r="WW32" s="83"/>
      <c r="WX32" s="83"/>
      <c r="WY32" s="83"/>
      <c r="WZ32" s="83"/>
      <c r="XA32" s="83"/>
      <c r="XB32" s="83"/>
      <c r="XC32" s="83"/>
      <c r="XD32" s="83"/>
      <c r="XE32" s="83"/>
      <c r="XF32" s="83"/>
      <c r="XG32" s="83"/>
      <c r="XH32" s="83"/>
      <c r="XI32" s="83"/>
      <c r="XJ32" s="83"/>
      <c r="XK32" s="83"/>
      <c r="XL32" s="83"/>
      <c r="XM32" s="83"/>
      <c r="XN32" s="83"/>
      <c r="XO32" s="83"/>
      <c r="XP32" s="83"/>
      <c r="XQ32" s="83"/>
      <c r="XR32" s="83"/>
      <c r="XS32" s="83"/>
      <c r="XT32" s="83"/>
      <c r="XU32" s="83"/>
      <c r="XV32" s="83"/>
      <c r="XW32" s="83"/>
      <c r="XX32" s="83"/>
      <c r="XY32" s="83"/>
      <c r="XZ32" s="83"/>
      <c r="YA32" s="83"/>
      <c r="YB32" s="83"/>
      <c r="YC32" s="83"/>
      <c r="YD32" s="83"/>
      <c r="YE32" s="83"/>
      <c r="YF32" s="83"/>
      <c r="YG32" s="83"/>
      <c r="YH32" s="83"/>
      <c r="YI32" s="83"/>
      <c r="YJ32" s="83"/>
      <c r="YK32" s="83"/>
      <c r="YL32" s="83"/>
      <c r="YM32" s="83"/>
      <c r="YN32" s="83"/>
      <c r="YO32" s="83"/>
      <c r="YP32" s="83"/>
      <c r="YQ32" s="83"/>
      <c r="YR32" s="83"/>
      <c r="YS32" s="83"/>
      <c r="YT32" s="83"/>
      <c r="YU32" s="83"/>
      <c r="YV32" s="83"/>
      <c r="YW32" s="83"/>
      <c r="YX32" s="83"/>
      <c r="YY32" s="83"/>
      <c r="YZ32" s="83"/>
      <c r="ZA32" s="83"/>
      <c r="ZB32" s="83"/>
      <c r="ZC32" s="83"/>
      <c r="ZD32" s="83"/>
      <c r="ZE32" s="83"/>
      <c r="ZF32" s="83"/>
      <c r="ZG32" s="83"/>
      <c r="ZH32" s="83"/>
      <c r="ZI32" s="83"/>
      <c r="ZJ32" s="83"/>
      <c r="ZK32" s="83"/>
      <c r="ZL32" s="83"/>
      <c r="ZM32" s="83"/>
      <c r="ZN32" s="83"/>
      <c r="ZO32" s="83"/>
      <c r="ZP32" s="83"/>
      <c r="ZQ32" s="83"/>
      <c r="ZR32" s="83"/>
      <c r="ZS32" s="83"/>
      <c r="ZT32" s="83"/>
      <c r="ZU32" s="83"/>
      <c r="ZV32" s="83"/>
      <c r="ZW32" s="83"/>
      <c r="ZX32" s="83"/>
      <c r="ZY32" s="83"/>
      <c r="ZZ32" s="83"/>
      <c r="AAA32" s="83"/>
      <c r="AAB32" s="83"/>
      <c r="AAC32" s="83"/>
      <c r="AAD32" s="83"/>
      <c r="AAE32" s="83"/>
      <c r="AAF32" s="83"/>
      <c r="AAG32" s="83"/>
      <c r="AAH32" s="83"/>
      <c r="AAI32" s="83"/>
      <c r="AAJ32" s="83"/>
      <c r="AAK32" s="83"/>
      <c r="AAL32" s="83"/>
      <c r="AAM32" s="83"/>
      <c r="AAN32" s="83"/>
      <c r="AAO32" s="83"/>
      <c r="AAP32" s="83"/>
      <c r="AAQ32" s="83"/>
      <c r="AAR32" s="83"/>
      <c r="AAS32" s="83"/>
      <c r="AAT32" s="83"/>
      <c r="AAU32" s="83"/>
      <c r="AAV32" s="83"/>
      <c r="AAW32" s="83"/>
      <c r="AAX32" s="83"/>
      <c r="AAY32" s="83"/>
      <c r="AAZ32" s="83"/>
      <c r="ABA32" s="83"/>
      <c r="ABB32" s="83"/>
      <c r="ABC32" s="83"/>
      <c r="ABD32" s="83"/>
      <c r="ABE32" s="83"/>
      <c r="ABF32" s="83"/>
      <c r="ABG32" s="83"/>
      <c r="ABH32" s="83"/>
      <c r="ABI32" s="83"/>
      <c r="ABJ32" s="83"/>
      <c r="ABK32" s="83"/>
      <c r="ABL32" s="83"/>
      <c r="ABM32" s="83"/>
      <c r="ABN32" s="83"/>
      <c r="ABO32" s="83"/>
      <c r="ABP32" s="83"/>
      <c r="ABQ32" s="83"/>
      <c r="ABR32" s="83"/>
      <c r="ABS32" s="83"/>
      <c r="ABT32" s="83"/>
      <c r="ABU32" s="83"/>
      <c r="ABV32" s="83"/>
      <c r="ABW32" s="83"/>
      <c r="ABX32" s="83"/>
      <c r="ABY32" s="83"/>
      <c r="ABZ32" s="83"/>
      <c r="ACA32" s="83"/>
      <c r="ACB32" s="83"/>
      <c r="ACC32" s="83"/>
      <c r="ACD32" s="83"/>
      <c r="ACE32" s="83"/>
      <c r="ACF32" s="83"/>
      <c r="ACG32" s="83"/>
      <c r="ACH32" s="83"/>
      <c r="ACI32" s="83"/>
      <c r="ACJ32" s="83"/>
      <c r="ACK32" s="83"/>
      <c r="ACL32" s="83"/>
      <c r="ACM32" s="83"/>
      <c r="ACN32" s="83"/>
      <c r="ACO32" s="83"/>
      <c r="ACP32" s="83"/>
      <c r="ACQ32" s="83"/>
      <c r="ACR32" s="83"/>
      <c r="ACS32" s="83"/>
      <c r="ACT32" s="83"/>
      <c r="ACU32" s="83"/>
      <c r="ACV32" s="83"/>
      <c r="ACW32" s="83"/>
      <c r="ACX32" s="83"/>
      <c r="ACY32" s="83"/>
      <c r="ACZ32" s="83"/>
      <c r="ADA32" s="83"/>
      <c r="ADB32" s="83"/>
      <c r="ADC32" s="83"/>
      <c r="ADD32" s="83"/>
      <c r="ADE32" s="83"/>
      <c r="ADF32" s="83"/>
      <c r="ADG32" s="83"/>
      <c r="ADH32" s="83"/>
      <c r="ADI32" s="83"/>
      <c r="ADJ32" s="83"/>
      <c r="ADK32" s="83"/>
      <c r="ADL32" s="83"/>
      <c r="ADM32" s="83"/>
      <c r="ADN32" s="83"/>
      <c r="ADO32" s="83"/>
      <c r="ADP32" s="83"/>
      <c r="ADQ32" s="83"/>
      <c r="ADR32" s="83"/>
      <c r="ADS32" s="83"/>
      <c r="ADT32" s="83"/>
      <c r="ADU32" s="83"/>
      <c r="ADV32" s="83"/>
      <c r="ADW32" s="83"/>
      <c r="ADX32" s="83"/>
      <c r="ADY32" s="83"/>
      <c r="ADZ32" s="83"/>
      <c r="AEA32" s="83"/>
      <c r="AEB32" s="83"/>
      <c r="AEC32" s="83"/>
      <c r="AED32" s="83"/>
      <c r="AEE32" s="83"/>
      <c r="AEF32" s="83"/>
      <c r="AEG32" s="83"/>
      <c r="AEH32" s="83"/>
      <c r="AEI32" s="83"/>
      <c r="AEJ32" s="83"/>
      <c r="AEK32" s="83"/>
      <c r="AEL32" s="83"/>
      <c r="AEM32" s="83"/>
      <c r="AEN32" s="83"/>
      <c r="AEO32" s="83"/>
      <c r="AEP32" s="83"/>
      <c r="AEQ32" s="83"/>
      <c r="AER32" s="83"/>
      <c r="AES32" s="83"/>
      <c r="AET32" s="83"/>
      <c r="AEU32" s="83"/>
      <c r="AEV32" s="83"/>
      <c r="AEW32" s="83"/>
      <c r="AEX32" s="83"/>
      <c r="AEY32" s="83"/>
      <c r="AEZ32" s="83"/>
      <c r="AFA32" s="83"/>
      <c r="AFB32" s="83"/>
      <c r="AFC32" s="83"/>
      <c r="AFD32" s="83"/>
      <c r="AFE32" s="83"/>
      <c r="AFF32" s="83"/>
      <c r="AFG32" s="83"/>
      <c r="AFH32" s="83"/>
      <c r="AFI32" s="83"/>
      <c r="AFJ32" s="83"/>
      <c r="AFK32" s="83"/>
      <c r="AFL32" s="83"/>
      <c r="AFM32" s="83"/>
      <c r="AFN32" s="83"/>
      <c r="AFO32" s="83"/>
      <c r="AFP32" s="83"/>
      <c r="AFQ32" s="83"/>
      <c r="AFR32" s="83"/>
      <c r="AFS32" s="83"/>
      <c r="AFT32" s="83"/>
      <c r="AFU32" s="83"/>
      <c r="AFV32" s="83"/>
      <c r="AFW32" s="83"/>
      <c r="AFX32" s="83"/>
      <c r="AFY32" s="83"/>
      <c r="AFZ32" s="83"/>
      <c r="AGA32" s="83"/>
      <c r="AGB32" s="83"/>
      <c r="AGC32" s="83"/>
      <c r="AGD32" s="83"/>
      <c r="AGE32" s="83"/>
      <c r="AGF32" s="83"/>
      <c r="AGG32" s="83"/>
      <c r="AGH32" s="83"/>
      <c r="AGI32" s="83"/>
      <c r="AGJ32" s="83"/>
      <c r="AGK32" s="83"/>
      <c r="AGL32" s="83"/>
      <c r="AGM32" s="83"/>
      <c r="AGN32" s="83"/>
      <c r="AGO32" s="83"/>
      <c r="AGP32" s="83"/>
      <c r="AGQ32" s="83"/>
      <c r="AGR32" s="83"/>
      <c r="AGS32" s="83"/>
      <c r="AGT32" s="83"/>
      <c r="AGU32" s="83"/>
      <c r="AGV32" s="83"/>
      <c r="AGW32" s="83"/>
      <c r="AGX32" s="83"/>
      <c r="AGY32" s="83"/>
      <c r="AGZ32" s="83"/>
      <c r="AHA32" s="83"/>
      <c r="AHB32" s="83"/>
      <c r="AHC32" s="83"/>
      <c r="AHD32" s="83"/>
      <c r="AHE32" s="83"/>
      <c r="AHF32" s="83"/>
      <c r="AHG32" s="83"/>
      <c r="AHH32" s="83"/>
      <c r="AHI32" s="83"/>
      <c r="AHJ32" s="83"/>
      <c r="AHK32" s="83"/>
      <c r="AHL32" s="83"/>
      <c r="AHM32" s="83"/>
      <c r="AHN32" s="83"/>
      <c r="AHO32" s="83"/>
      <c r="AHP32" s="83"/>
      <c r="AHQ32" s="83"/>
      <c r="AHR32" s="83"/>
      <c r="AHS32" s="83"/>
      <c r="AHT32" s="83"/>
      <c r="AHU32" s="83"/>
      <c r="AHV32" s="83"/>
      <c r="AHW32" s="83"/>
      <c r="AHX32" s="83"/>
      <c r="AHY32" s="83"/>
      <c r="AHZ32" s="83"/>
      <c r="AIA32" s="83"/>
      <c r="AIB32" s="83"/>
      <c r="AIC32" s="83"/>
      <c r="AID32" s="83"/>
      <c r="AIE32" s="83"/>
      <c r="AIF32" s="83"/>
      <c r="AIG32" s="83"/>
      <c r="AIH32" s="83"/>
      <c r="AII32" s="83"/>
      <c r="AIJ32" s="83"/>
      <c r="AIK32" s="83"/>
      <c r="AIL32" s="83"/>
      <c r="AIM32" s="83"/>
      <c r="AIN32" s="83"/>
      <c r="AIO32" s="83"/>
      <c r="AIP32" s="83"/>
      <c r="AIQ32" s="83"/>
      <c r="AIR32" s="83"/>
      <c r="AIS32" s="83"/>
      <c r="AIT32" s="83"/>
      <c r="AIU32" s="83"/>
      <c r="AIV32" s="83"/>
      <c r="AIW32" s="83"/>
      <c r="AIX32" s="83"/>
      <c r="AIY32" s="83"/>
      <c r="AIZ32" s="83"/>
      <c r="AJA32" s="83"/>
      <c r="AJB32" s="83"/>
      <c r="AJC32" s="83"/>
      <c r="AJD32" s="83"/>
      <c r="AJE32" s="83"/>
      <c r="AJF32" s="83"/>
      <c r="AJG32" s="83"/>
      <c r="AJH32" s="83"/>
      <c r="AJI32" s="83"/>
      <c r="AJJ32" s="83"/>
      <c r="AJK32" s="83"/>
      <c r="AJL32" s="83"/>
      <c r="AJM32" s="83"/>
      <c r="AJN32" s="83"/>
      <c r="AJO32" s="83"/>
      <c r="AJP32" s="83"/>
      <c r="AJQ32" s="83"/>
      <c r="AJR32" s="83"/>
      <c r="AJS32" s="83"/>
      <c r="AJT32" s="83"/>
      <c r="AJU32" s="83"/>
      <c r="AJV32" s="83"/>
      <c r="AJW32" s="83"/>
      <c r="AJX32" s="83"/>
      <c r="AJY32" s="83"/>
      <c r="AJZ32" s="83"/>
      <c r="AKA32" s="83"/>
      <c r="AKB32" s="83"/>
      <c r="AKC32" s="83"/>
      <c r="AKD32" s="83"/>
      <c r="AKE32" s="83"/>
      <c r="AKF32" s="83"/>
      <c r="AKG32" s="83"/>
      <c r="AKH32" s="83"/>
      <c r="AKI32" s="83"/>
      <c r="AKJ32" s="83"/>
      <c r="AKK32" s="83"/>
      <c r="AKL32" s="83"/>
      <c r="AKM32" s="83"/>
      <c r="AKN32" s="83"/>
      <c r="AKO32" s="83"/>
      <c r="AKP32" s="83"/>
      <c r="AKQ32" s="83"/>
      <c r="AKR32" s="83"/>
      <c r="AKS32" s="83"/>
      <c r="AKT32" s="83"/>
      <c r="AKU32" s="83"/>
      <c r="AKV32" s="83"/>
      <c r="AKW32" s="83"/>
      <c r="AKX32" s="83"/>
      <c r="AKY32" s="83"/>
      <c r="AKZ32" s="83"/>
      <c r="ALA32" s="83"/>
      <c r="ALB32" s="83"/>
      <c r="ALC32" s="83"/>
      <c r="ALD32" s="83"/>
      <c r="ALE32" s="83"/>
      <c r="ALF32" s="83"/>
      <c r="ALG32" s="83"/>
      <c r="ALH32" s="83"/>
      <c r="ALI32" s="83"/>
      <c r="ALJ32" s="83"/>
      <c r="ALK32" s="83"/>
      <c r="ALL32" s="83"/>
      <c r="ALM32" s="83"/>
      <c r="ALN32" s="83"/>
      <c r="ALO32" s="83"/>
      <c r="ALP32" s="83"/>
      <c r="ALQ32" s="83"/>
      <c r="ALR32" s="83"/>
      <c r="ALS32" s="83"/>
      <c r="ALT32" s="83"/>
      <c r="ALU32" s="83"/>
      <c r="ALV32" s="83"/>
      <c r="ALW32" s="83"/>
      <c r="ALX32" s="83"/>
      <c r="ALY32" s="83"/>
      <c r="ALZ32" s="83"/>
      <c r="AMA32" s="83"/>
      <c r="AMB32" s="83"/>
      <c r="AMC32" s="83"/>
      <c r="AMD32" s="83"/>
      <c r="AME32" s="83"/>
      <c r="AMF32" s="83"/>
      <c r="AMG32" s="83"/>
      <c r="AMH32" s="83"/>
      <c r="AMI32" s="83"/>
      <c r="AMJ32" s="83"/>
      <c r="AMK32" s="83"/>
      <c r="AML32" s="83"/>
      <c r="AMM32" s="83"/>
      <c r="AMN32" s="83"/>
      <c r="AMO32" s="83"/>
      <c r="AMP32" s="83"/>
      <c r="AMQ32" s="83"/>
      <c r="AMR32" s="83"/>
      <c r="AMS32" s="83"/>
      <c r="AMT32" s="83"/>
      <c r="AMU32" s="83"/>
      <c r="AMV32" s="83"/>
      <c r="AMW32" s="83"/>
      <c r="AMX32" s="83"/>
      <c r="AMY32" s="83"/>
      <c r="AMZ32" s="83"/>
      <c r="ANA32" s="83"/>
      <c r="ANB32" s="83"/>
      <c r="ANC32" s="83"/>
      <c r="AND32" s="83"/>
      <c r="ANE32" s="83"/>
      <c r="ANF32" s="83"/>
      <c r="ANG32" s="83"/>
      <c r="ANH32" s="83"/>
      <c r="ANI32" s="83"/>
      <c r="ANJ32" s="83"/>
      <c r="ANK32" s="83"/>
      <c r="ANL32" s="83"/>
      <c r="ANM32" s="83"/>
      <c r="ANN32" s="83"/>
      <c r="ANO32" s="83"/>
      <c r="ANP32" s="83"/>
      <c r="ANQ32" s="83"/>
      <c r="ANR32" s="83"/>
      <c r="ANS32" s="83"/>
      <c r="ANT32" s="83"/>
      <c r="ANU32" s="83"/>
      <c r="ANV32" s="83"/>
      <c r="ANW32" s="83"/>
      <c r="ANX32" s="83"/>
      <c r="ANY32" s="83"/>
      <c r="ANZ32" s="83"/>
      <c r="AOA32" s="83"/>
      <c r="AOB32" s="83"/>
      <c r="AOC32" s="83"/>
      <c r="AOD32" s="83"/>
      <c r="AOE32" s="83"/>
      <c r="AOF32" s="83"/>
      <c r="AOG32" s="83"/>
      <c r="AOH32" s="83"/>
      <c r="AOI32" s="83"/>
      <c r="AOJ32" s="83"/>
      <c r="AOK32" s="83"/>
      <c r="AOL32" s="83"/>
      <c r="AOM32" s="83"/>
      <c r="AON32" s="83"/>
      <c r="AOO32" s="83"/>
      <c r="AOP32" s="83"/>
      <c r="AOQ32" s="83"/>
      <c r="AOR32" s="83"/>
      <c r="AOS32" s="83"/>
      <c r="AOT32" s="83"/>
      <c r="AOU32" s="83"/>
      <c r="AOV32" s="83"/>
      <c r="AOW32" s="83"/>
      <c r="AOX32" s="83"/>
      <c r="AOY32" s="83"/>
      <c r="AOZ32" s="83"/>
      <c r="APA32" s="83"/>
      <c r="APB32" s="83"/>
      <c r="APC32" s="83"/>
      <c r="APD32" s="83"/>
      <c r="APE32" s="83"/>
      <c r="APF32" s="83"/>
      <c r="APG32" s="83"/>
      <c r="APH32" s="83"/>
      <c r="API32" s="83"/>
      <c r="APJ32" s="83"/>
      <c r="APK32" s="83"/>
      <c r="APL32" s="83"/>
      <c r="APM32" s="83"/>
      <c r="APN32" s="83"/>
      <c r="APO32" s="83"/>
      <c r="APP32" s="83"/>
      <c r="APQ32" s="83"/>
      <c r="APR32" s="83"/>
      <c r="APS32" s="83"/>
      <c r="APT32" s="83"/>
      <c r="APU32" s="83"/>
      <c r="APV32" s="83"/>
      <c r="APW32" s="83"/>
      <c r="APX32" s="83"/>
      <c r="APY32" s="83"/>
      <c r="APZ32" s="83"/>
      <c r="AQA32" s="83"/>
      <c r="AQB32" s="83"/>
      <c r="AQC32" s="83"/>
      <c r="AQD32" s="83"/>
      <c r="AQE32" s="83"/>
      <c r="AQF32" s="83"/>
      <c r="AQG32" s="83"/>
      <c r="AQH32" s="83"/>
      <c r="AQI32" s="83"/>
      <c r="AQJ32" s="83"/>
      <c r="AQK32" s="83"/>
      <c r="AQL32" s="83"/>
      <c r="AQM32" s="83"/>
      <c r="AQN32" s="83"/>
      <c r="AQO32" s="83"/>
      <c r="AQP32" s="83"/>
      <c r="AQQ32" s="83"/>
      <c r="AQR32" s="83"/>
      <c r="AQS32" s="83"/>
      <c r="AQT32" s="83"/>
      <c r="AQU32" s="83"/>
      <c r="AQV32" s="83"/>
      <c r="AQW32" s="83"/>
      <c r="AQX32" s="83"/>
      <c r="AQY32" s="83"/>
      <c r="AQZ32" s="83"/>
      <c r="ARA32" s="83"/>
      <c r="ARB32" s="83"/>
      <c r="ARC32" s="83"/>
      <c r="ARD32" s="83"/>
      <c r="ARE32" s="83"/>
      <c r="ARF32" s="83"/>
      <c r="ARG32" s="83"/>
      <c r="ARH32" s="83"/>
      <c r="ARI32" s="83"/>
      <c r="ARJ32" s="83"/>
      <c r="ARK32" s="83"/>
      <c r="ARL32" s="83"/>
      <c r="ARM32" s="83"/>
      <c r="ARN32" s="83"/>
      <c r="ARO32" s="83"/>
      <c r="ARP32" s="83"/>
      <c r="ARQ32" s="83"/>
      <c r="ARR32" s="83"/>
      <c r="ARS32" s="83"/>
      <c r="ART32" s="83"/>
      <c r="ARU32" s="83"/>
      <c r="ARV32" s="83"/>
      <c r="ARW32" s="83"/>
      <c r="ARX32" s="83"/>
      <c r="ARY32" s="83"/>
      <c r="ARZ32" s="83"/>
      <c r="ASA32" s="83"/>
      <c r="ASB32" s="83"/>
      <c r="ASC32" s="83"/>
      <c r="ASD32" s="83"/>
      <c r="ASE32" s="83"/>
      <c r="ASF32" s="83"/>
      <c r="ASG32" s="83"/>
      <c r="ASH32" s="83"/>
      <c r="ASI32" s="83"/>
      <c r="ASJ32" s="83"/>
      <c r="ASK32" s="83"/>
      <c r="ASL32" s="83"/>
      <c r="ASM32" s="83"/>
      <c r="ASN32" s="83"/>
      <c r="ASO32" s="83"/>
      <c r="ASP32" s="83"/>
      <c r="ASQ32" s="83"/>
      <c r="ASR32" s="83"/>
      <c r="ASS32" s="83"/>
      <c r="AST32" s="83"/>
      <c r="ASU32" s="83"/>
      <c r="ASV32" s="83"/>
      <c r="ASW32" s="83"/>
      <c r="ASX32" s="83"/>
      <c r="ASY32" s="83"/>
      <c r="ASZ32" s="83"/>
      <c r="ATA32" s="83"/>
      <c r="ATB32" s="83"/>
      <c r="ATC32" s="83"/>
      <c r="ATD32" s="83"/>
      <c r="ATE32" s="83"/>
      <c r="ATF32" s="83"/>
      <c r="ATG32" s="83"/>
      <c r="ATH32" s="83"/>
      <c r="ATI32" s="83"/>
      <c r="ATJ32" s="83"/>
      <c r="ATK32" s="83"/>
      <c r="ATL32" s="83"/>
      <c r="ATM32" s="83"/>
      <c r="ATN32" s="83"/>
      <c r="ATO32" s="83"/>
      <c r="ATP32" s="83"/>
      <c r="ATQ32" s="83"/>
      <c r="ATR32" s="83"/>
      <c r="ATS32" s="83"/>
      <c r="ATT32" s="83"/>
      <c r="ATU32" s="83"/>
      <c r="ATV32" s="83"/>
      <c r="ATW32" s="83"/>
      <c r="ATX32" s="83"/>
      <c r="ATY32" s="83"/>
      <c r="ATZ32" s="83"/>
      <c r="AUA32" s="83"/>
      <c r="AUB32" s="83"/>
      <c r="AUC32" s="83"/>
      <c r="AUD32" s="83"/>
      <c r="AUE32" s="83"/>
      <c r="AUF32" s="83"/>
      <c r="AUG32" s="83"/>
      <c r="AUH32" s="83"/>
      <c r="AUI32" s="83"/>
      <c r="AUJ32" s="83"/>
      <c r="AUK32" s="83"/>
      <c r="AUL32" s="83"/>
      <c r="AUM32" s="83"/>
      <c r="AUN32" s="83"/>
      <c r="AUO32" s="83"/>
      <c r="AUP32" s="83"/>
      <c r="AUQ32" s="83"/>
      <c r="AUR32" s="83"/>
      <c r="AUS32" s="83"/>
      <c r="AUT32" s="83"/>
      <c r="AUU32" s="83"/>
      <c r="AUV32" s="83"/>
      <c r="AUW32" s="83"/>
      <c r="AUX32" s="83"/>
      <c r="AUY32" s="83"/>
      <c r="AUZ32" s="83"/>
      <c r="AVA32" s="83"/>
      <c r="AVB32" s="83"/>
      <c r="AVC32" s="83"/>
      <c r="AVD32" s="83"/>
      <c r="AVE32" s="83"/>
      <c r="AVF32" s="83"/>
      <c r="AVG32" s="83"/>
      <c r="AVH32" s="83"/>
      <c r="AVI32" s="83"/>
      <c r="AVJ32" s="83"/>
      <c r="AVK32" s="83"/>
      <c r="AVL32" s="83"/>
      <c r="AVM32" s="83"/>
      <c r="AVN32" s="83"/>
      <c r="AVO32" s="83"/>
      <c r="AVP32" s="83"/>
      <c r="AVQ32" s="83"/>
      <c r="AVR32" s="83"/>
      <c r="AVS32" s="83"/>
      <c r="AVT32" s="83"/>
      <c r="AVU32" s="83"/>
      <c r="AVV32" s="83"/>
      <c r="AVW32" s="83"/>
      <c r="AVX32" s="83"/>
      <c r="AVY32" s="83"/>
      <c r="AVZ32" s="83"/>
      <c r="AWA32" s="83"/>
      <c r="AWB32" s="83"/>
      <c r="AWC32" s="83"/>
      <c r="AWD32" s="83"/>
      <c r="AWE32" s="83"/>
      <c r="AWF32" s="83"/>
      <c r="AWG32" s="83"/>
      <c r="AWH32" s="83"/>
      <c r="AWI32" s="83"/>
      <c r="AWJ32" s="83"/>
      <c r="AWK32" s="83"/>
      <c r="AWL32" s="83"/>
      <c r="AWM32" s="83"/>
      <c r="AWN32" s="83"/>
      <c r="AWO32" s="83"/>
      <c r="AWP32" s="83"/>
      <c r="AWQ32" s="83"/>
      <c r="AWR32" s="83"/>
      <c r="AWS32" s="83"/>
      <c r="AWT32" s="83"/>
      <c r="AWU32" s="83"/>
      <c r="AWV32" s="83"/>
      <c r="AWW32" s="83"/>
      <c r="AWX32" s="83"/>
      <c r="AWY32" s="83"/>
      <c r="AWZ32" s="83"/>
      <c r="AXA32" s="83"/>
      <c r="AXB32" s="83"/>
      <c r="AXC32" s="83"/>
      <c r="AXD32" s="83"/>
      <c r="AXE32" s="83"/>
      <c r="AXF32" s="83"/>
      <c r="AXG32" s="83"/>
      <c r="AXH32" s="83"/>
      <c r="AXI32" s="83"/>
      <c r="AXJ32" s="83"/>
      <c r="AXK32" s="83"/>
      <c r="AXL32" s="83"/>
      <c r="AXM32" s="83"/>
      <c r="AXN32" s="83"/>
      <c r="AXO32" s="83"/>
      <c r="AXP32" s="83"/>
      <c r="AXQ32" s="83"/>
      <c r="AXR32" s="83"/>
      <c r="AXS32" s="83"/>
      <c r="AXT32" s="83"/>
      <c r="AXU32" s="83"/>
      <c r="AXV32" s="83"/>
      <c r="AXW32" s="83"/>
      <c r="AXX32" s="83"/>
      <c r="AXY32" s="83"/>
      <c r="AXZ32" s="83"/>
      <c r="AYA32" s="83"/>
      <c r="AYB32" s="83"/>
      <c r="AYC32" s="83"/>
      <c r="AYD32" s="83"/>
      <c r="AYE32" s="83"/>
      <c r="AYF32" s="83"/>
      <c r="AYG32" s="83"/>
      <c r="AYH32" s="83"/>
      <c r="AYI32" s="83"/>
      <c r="AYJ32" s="83"/>
      <c r="AYK32" s="83"/>
      <c r="AYL32" s="83"/>
      <c r="AYM32" s="83"/>
      <c r="AYN32" s="83"/>
      <c r="AYO32" s="83"/>
      <c r="AYP32" s="83"/>
      <c r="AYQ32" s="83"/>
      <c r="AYR32" s="83"/>
      <c r="AYS32" s="83"/>
      <c r="AYT32" s="83"/>
      <c r="AYU32" s="83"/>
      <c r="AYV32" s="83"/>
      <c r="AYW32" s="83"/>
      <c r="AYX32" s="83"/>
      <c r="AYY32" s="83"/>
      <c r="AYZ32" s="83"/>
      <c r="AZA32" s="83"/>
      <c r="AZB32" s="83"/>
      <c r="AZC32" s="83"/>
      <c r="AZD32" s="83"/>
      <c r="AZE32" s="83"/>
      <c r="AZF32" s="83"/>
      <c r="AZG32" s="83"/>
      <c r="AZH32" s="83"/>
      <c r="AZI32" s="83"/>
      <c r="AZJ32" s="83"/>
      <c r="AZK32" s="83"/>
      <c r="AZL32" s="83"/>
      <c r="AZM32" s="83"/>
      <c r="AZN32" s="83"/>
      <c r="AZO32" s="83"/>
      <c r="AZP32" s="83"/>
      <c r="AZQ32" s="83"/>
      <c r="AZR32" s="83"/>
      <c r="AZS32" s="83"/>
      <c r="AZT32" s="83"/>
      <c r="AZU32" s="83"/>
      <c r="AZV32" s="83"/>
      <c r="AZW32" s="83"/>
      <c r="AZX32" s="83"/>
      <c r="AZY32" s="83"/>
      <c r="AZZ32" s="83"/>
      <c r="BAA32" s="83"/>
      <c r="BAB32" s="83"/>
      <c r="BAC32" s="83"/>
      <c r="BAD32" s="83"/>
      <c r="BAE32" s="83"/>
      <c r="BAF32" s="83"/>
      <c r="BAG32" s="83"/>
      <c r="BAH32" s="83"/>
      <c r="BAI32" s="83"/>
      <c r="BAJ32" s="83"/>
      <c r="BAK32" s="83"/>
      <c r="BAL32" s="83"/>
      <c r="BAM32" s="83"/>
      <c r="BAN32" s="83"/>
      <c r="BAO32" s="83"/>
      <c r="BAP32" s="83"/>
      <c r="BAQ32" s="83"/>
      <c r="BAR32" s="83"/>
      <c r="BAS32" s="83"/>
      <c r="BAT32" s="83"/>
      <c r="BAU32" s="83"/>
      <c r="BAV32" s="83"/>
      <c r="BAW32" s="83"/>
      <c r="BAX32" s="83"/>
      <c r="BAY32" s="83"/>
      <c r="BAZ32" s="83"/>
      <c r="BBA32" s="83"/>
      <c r="BBB32" s="83"/>
      <c r="BBC32" s="83"/>
      <c r="BBD32" s="83"/>
      <c r="BBE32" s="83"/>
      <c r="BBF32" s="83"/>
      <c r="BBG32" s="83"/>
      <c r="BBH32" s="83"/>
      <c r="BBI32" s="83"/>
      <c r="BBJ32" s="83"/>
      <c r="BBK32" s="83"/>
      <c r="BBL32" s="83"/>
      <c r="BBM32" s="83"/>
      <c r="BBN32" s="83"/>
      <c r="BBO32" s="83"/>
      <c r="BBP32" s="83"/>
      <c r="BBQ32" s="83"/>
      <c r="BBR32" s="83"/>
      <c r="BBS32" s="83"/>
      <c r="BBT32" s="83"/>
      <c r="BBU32" s="83"/>
      <c r="BBV32" s="83"/>
      <c r="BBW32" s="83"/>
      <c r="BBX32" s="83"/>
      <c r="BBY32" s="83"/>
      <c r="BBZ32" s="83"/>
      <c r="BCA32" s="83"/>
      <c r="BCB32" s="83"/>
      <c r="BCC32" s="83"/>
      <c r="BCD32" s="83"/>
      <c r="BCE32" s="83"/>
      <c r="BCF32" s="83"/>
      <c r="BCG32" s="83"/>
      <c r="BCH32" s="83"/>
      <c r="BCI32" s="83"/>
      <c r="BCJ32" s="83"/>
      <c r="BCK32" s="83"/>
      <c r="BCL32" s="83"/>
      <c r="BCM32" s="83"/>
      <c r="BCN32" s="83"/>
      <c r="BCO32" s="83"/>
      <c r="BCP32" s="83"/>
      <c r="BCQ32" s="83"/>
      <c r="BCR32" s="83"/>
      <c r="BCS32" s="83"/>
      <c r="BCT32" s="83"/>
      <c r="BCU32" s="83"/>
      <c r="BCV32" s="83"/>
      <c r="BCW32" s="83"/>
      <c r="BCX32" s="83"/>
      <c r="BCY32" s="83"/>
      <c r="BCZ32" s="83"/>
      <c r="BDA32" s="83"/>
      <c r="BDB32" s="83"/>
      <c r="BDC32" s="83"/>
      <c r="BDD32" s="83"/>
      <c r="BDE32" s="83"/>
      <c r="BDF32" s="83"/>
      <c r="BDG32" s="83"/>
      <c r="BDH32" s="83"/>
      <c r="BDI32" s="83"/>
      <c r="BDJ32" s="83"/>
      <c r="BDK32" s="83"/>
      <c r="BDL32" s="83"/>
      <c r="BDM32" s="83"/>
      <c r="BDN32" s="83"/>
      <c r="BDO32" s="83"/>
      <c r="BDP32" s="83"/>
      <c r="BDQ32" s="83"/>
      <c r="BDR32" s="83"/>
      <c r="BDS32" s="83"/>
      <c r="BDT32" s="83"/>
      <c r="BDU32" s="83"/>
      <c r="BDV32" s="83"/>
      <c r="BDW32" s="83"/>
      <c r="BDX32" s="83"/>
      <c r="BDY32" s="83"/>
      <c r="BDZ32" s="83"/>
      <c r="BEA32" s="83"/>
      <c r="BEB32" s="83"/>
      <c r="BEC32" s="83"/>
      <c r="BED32" s="83"/>
      <c r="BEE32" s="83"/>
      <c r="BEF32" s="83"/>
      <c r="BEG32" s="83"/>
      <c r="BEH32" s="83"/>
      <c r="BEI32" s="83"/>
      <c r="BEJ32" s="83"/>
      <c r="BEK32" s="83"/>
      <c r="BEL32" s="83"/>
      <c r="BEM32" s="83"/>
      <c r="BEN32" s="83"/>
      <c r="BEO32" s="83"/>
      <c r="BEP32" s="83"/>
      <c r="BEQ32" s="83"/>
      <c r="BER32" s="83"/>
      <c r="BES32" s="83"/>
      <c r="BET32" s="83"/>
      <c r="BEU32" s="83"/>
      <c r="BEV32" s="83"/>
      <c r="BEW32" s="83"/>
      <c r="BEX32" s="83"/>
      <c r="BEY32" s="83"/>
      <c r="BEZ32" s="83"/>
      <c r="BFA32" s="83"/>
      <c r="BFB32" s="83"/>
      <c r="BFC32" s="83"/>
      <c r="BFD32" s="83"/>
      <c r="BFE32" s="83"/>
      <c r="BFF32" s="83"/>
      <c r="BFG32" s="83"/>
      <c r="BFH32" s="83"/>
      <c r="BFI32" s="83"/>
      <c r="BFJ32" s="83"/>
      <c r="BFK32" s="83"/>
      <c r="BFL32" s="83"/>
      <c r="BFM32" s="83"/>
      <c r="BFN32" s="83"/>
      <c r="BFO32" s="83"/>
      <c r="BFP32" s="83"/>
      <c r="BFQ32" s="83"/>
      <c r="BFR32" s="83"/>
      <c r="BFS32" s="83"/>
      <c r="BFT32" s="83"/>
      <c r="BFU32" s="83"/>
      <c r="BFV32" s="83"/>
      <c r="BFW32" s="83"/>
      <c r="BFX32" s="83"/>
      <c r="BFY32" s="83"/>
      <c r="BFZ32" s="83"/>
      <c r="BGA32" s="83"/>
      <c r="BGB32" s="83"/>
      <c r="BGC32" s="83"/>
      <c r="BGD32" s="83"/>
      <c r="BGE32" s="83"/>
      <c r="BGF32" s="83"/>
      <c r="BGG32" s="83"/>
      <c r="BGH32" s="83"/>
      <c r="BGI32" s="83"/>
      <c r="BGJ32" s="83"/>
      <c r="BGK32" s="83"/>
      <c r="BGL32" s="83"/>
      <c r="BGM32" s="83"/>
      <c r="BGN32" s="83"/>
      <c r="BGO32" s="83"/>
      <c r="BGP32" s="83"/>
      <c r="BGQ32" s="83"/>
      <c r="BGR32" s="83"/>
      <c r="BGS32" s="83"/>
      <c r="BGT32" s="83"/>
      <c r="BGU32" s="83"/>
      <c r="BGV32" s="83"/>
      <c r="BGW32" s="83"/>
      <c r="BGX32" s="83"/>
      <c r="BGY32" s="83"/>
      <c r="BGZ32" s="83"/>
      <c r="BHA32" s="83"/>
      <c r="BHB32" s="83"/>
      <c r="BHC32" s="83"/>
      <c r="BHD32" s="83"/>
      <c r="BHE32" s="83"/>
      <c r="BHF32" s="83"/>
      <c r="BHG32" s="83"/>
      <c r="BHH32" s="83"/>
      <c r="BHI32" s="83"/>
      <c r="BHJ32" s="83"/>
      <c r="BHK32" s="83"/>
      <c r="BHL32" s="83"/>
      <c r="BHM32" s="83"/>
      <c r="BHN32" s="83"/>
      <c r="BHO32" s="83"/>
      <c r="BHP32" s="83"/>
      <c r="BHQ32" s="83"/>
      <c r="BHR32" s="83"/>
      <c r="BHS32" s="83"/>
      <c r="BHT32" s="83"/>
      <c r="BHU32" s="83"/>
      <c r="BHV32" s="83"/>
      <c r="BHW32" s="83"/>
      <c r="BHX32" s="83"/>
      <c r="BHY32" s="83"/>
      <c r="BHZ32" s="83"/>
      <c r="BIA32" s="83"/>
      <c r="BIB32" s="83"/>
      <c r="BIC32" s="83"/>
      <c r="BID32" s="83"/>
      <c r="BIE32" s="83"/>
      <c r="BIF32" s="83"/>
      <c r="BIG32" s="83"/>
      <c r="BIH32" s="83"/>
      <c r="BII32" s="83"/>
      <c r="BIJ32" s="83"/>
      <c r="BIK32" s="83"/>
      <c r="BIL32" s="83"/>
      <c r="BIM32" s="83"/>
      <c r="BIN32" s="83"/>
      <c r="BIO32" s="83"/>
      <c r="BIP32" s="83"/>
      <c r="BIQ32" s="83"/>
      <c r="BIR32" s="83"/>
      <c r="BIS32" s="83"/>
      <c r="BIT32" s="83"/>
      <c r="BIU32" s="83"/>
      <c r="BIV32" s="83"/>
      <c r="BIW32" s="83"/>
      <c r="BIX32" s="83"/>
      <c r="BIY32" s="83"/>
      <c r="BIZ32" s="83"/>
      <c r="BJA32" s="83"/>
      <c r="BJB32" s="83"/>
      <c r="BJC32" s="83"/>
      <c r="BJD32" s="83"/>
      <c r="BJE32" s="83"/>
      <c r="BJF32" s="83"/>
      <c r="BJG32" s="83"/>
      <c r="BJH32" s="83"/>
      <c r="BJI32" s="83"/>
      <c r="BJJ32" s="83"/>
      <c r="BJK32" s="83"/>
      <c r="BJL32" s="83"/>
      <c r="BJM32" s="83"/>
      <c r="BJN32" s="83"/>
      <c r="BJO32" s="83"/>
      <c r="BJP32" s="83"/>
      <c r="BJQ32" s="83"/>
      <c r="BJR32" s="83"/>
      <c r="BJS32" s="83"/>
      <c r="BJT32" s="83"/>
      <c r="BJU32" s="83"/>
      <c r="BJV32" s="83"/>
      <c r="BJW32" s="83"/>
      <c r="BJX32" s="83"/>
      <c r="BJY32" s="83"/>
      <c r="BJZ32" s="83"/>
      <c r="BKA32" s="83"/>
      <c r="BKB32" s="83"/>
      <c r="BKC32" s="83"/>
      <c r="BKD32" s="83"/>
      <c r="BKE32" s="83"/>
      <c r="BKF32" s="83"/>
      <c r="BKG32" s="83"/>
      <c r="BKH32" s="83"/>
      <c r="BKI32" s="83"/>
      <c r="BKJ32" s="83"/>
      <c r="BKK32" s="83"/>
      <c r="BKL32" s="83"/>
      <c r="BKM32" s="83"/>
      <c r="BKN32" s="83"/>
      <c r="BKO32" s="83"/>
      <c r="BKP32" s="83"/>
      <c r="BKQ32" s="83"/>
      <c r="BKR32" s="83"/>
      <c r="BKS32" s="83"/>
      <c r="BKT32" s="83"/>
      <c r="BKU32" s="83"/>
      <c r="BKV32" s="83"/>
      <c r="BKW32" s="83"/>
      <c r="BKX32" s="83"/>
      <c r="BKY32" s="83"/>
      <c r="BKZ32" s="83"/>
      <c r="BLA32" s="83"/>
      <c r="BLB32" s="83"/>
      <c r="BLC32" s="83"/>
      <c r="BLD32" s="83"/>
      <c r="BLE32" s="83"/>
      <c r="BLF32" s="83"/>
      <c r="BLG32" s="83"/>
      <c r="BLH32" s="83"/>
      <c r="BLI32" s="83"/>
      <c r="BLJ32" s="83"/>
      <c r="BLK32" s="83"/>
      <c r="BLL32" s="83"/>
      <c r="BLM32" s="83"/>
      <c r="BLN32" s="83"/>
      <c r="BLO32" s="83"/>
      <c r="BLP32" s="83"/>
      <c r="BLQ32" s="83"/>
      <c r="BLR32" s="83"/>
      <c r="BLS32" s="83"/>
      <c r="BLT32" s="83"/>
      <c r="BLU32" s="83"/>
      <c r="BLV32" s="83"/>
      <c r="BLW32" s="83"/>
      <c r="BLX32" s="83"/>
      <c r="BLY32" s="83"/>
      <c r="BLZ32" s="83"/>
      <c r="BMA32" s="83"/>
      <c r="BMB32" s="83"/>
      <c r="BMC32" s="83"/>
      <c r="BMD32" s="83"/>
      <c r="BME32" s="83"/>
      <c r="BMF32" s="83"/>
      <c r="BMG32" s="83"/>
      <c r="BMH32" s="83"/>
      <c r="BMI32" s="83"/>
      <c r="BMJ32" s="83"/>
      <c r="BMK32" s="83"/>
      <c r="BML32" s="83"/>
      <c r="BMM32" s="83"/>
      <c r="BMN32" s="83"/>
      <c r="BMO32" s="83"/>
      <c r="BMP32" s="83"/>
      <c r="BMQ32" s="83"/>
      <c r="BMR32" s="83"/>
      <c r="BMS32" s="83"/>
      <c r="BMT32" s="83"/>
      <c r="BMU32" s="83"/>
      <c r="BMV32" s="83"/>
      <c r="BMW32" s="83"/>
      <c r="BMX32" s="83"/>
      <c r="BMY32" s="83"/>
      <c r="BMZ32" s="83"/>
      <c r="BNA32" s="83"/>
      <c r="BNB32" s="83"/>
      <c r="BNC32" s="83"/>
      <c r="BND32" s="83"/>
      <c r="BNE32" s="83"/>
      <c r="BNF32" s="83"/>
      <c r="BNG32" s="83"/>
      <c r="BNH32" s="83"/>
      <c r="BNI32" s="83"/>
      <c r="BNJ32" s="83"/>
      <c r="BNK32" s="83"/>
      <c r="BNL32" s="83"/>
      <c r="BNM32" s="83"/>
      <c r="BNN32" s="83"/>
      <c r="BNO32" s="83"/>
      <c r="BNP32" s="83"/>
      <c r="BNQ32" s="83"/>
      <c r="BNR32" s="83"/>
      <c r="BNS32" s="83"/>
      <c r="BNT32" s="83"/>
      <c r="BNU32" s="83"/>
      <c r="BNV32" s="83"/>
      <c r="BNW32" s="83"/>
      <c r="BNX32" s="83"/>
      <c r="BNY32" s="83"/>
      <c r="BNZ32" s="83"/>
      <c r="BOA32" s="83"/>
      <c r="BOB32" s="83"/>
      <c r="BOC32" s="83"/>
      <c r="BOD32" s="83"/>
      <c r="BOE32" s="83"/>
      <c r="BOF32" s="83"/>
      <c r="BOG32" s="83"/>
      <c r="BOH32" s="83"/>
      <c r="BOI32" s="83"/>
      <c r="BOJ32" s="83"/>
      <c r="BOK32" s="83"/>
      <c r="BOL32" s="83"/>
      <c r="BOM32" s="83"/>
      <c r="BON32" s="83"/>
      <c r="BOO32" s="83"/>
      <c r="BOP32" s="83"/>
      <c r="BOQ32" s="83"/>
      <c r="BOR32" s="83"/>
      <c r="BOS32" s="83"/>
      <c r="BOT32" s="83"/>
      <c r="BOU32" s="83"/>
      <c r="BOV32" s="83"/>
      <c r="BOW32" s="83"/>
      <c r="BOX32" s="83"/>
      <c r="BOY32" s="83"/>
      <c r="BOZ32" s="83"/>
      <c r="BPA32" s="83"/>
      <c r="BPB32" s="83"/>
      <c r="BPC32" s="83"/>
      <c r="BPD32" s="83"/>
      <c r="BPE32" s="83"/>
      <c r="BPF32" s="83"/>
      <c r="BPG32" s="83"/>
      <c r="BPH32" s="83"/>
      <c r="BPI32" s="83"/>
      <c r="BPJ32" s="83"/>
      <c r="BPK32" s="83"/>
      <c r="BPL32" s="83"/>
      <c r="BPM32" s="83"/>
      <c r="BPN32" s="83"/>
      <c r="BPO32" s="83"/>
      <c r="BPP32" s="83"/>
      <c r="BPQ32" s="83"/>
      <c r="BPR32" s="83"/>
      <c r="BPS32" s="83"/>
      <c r="BPT32" s="83"/>
      <c r="BPU32" s="83"/>
      <c r="BPV32" s="83"/>
      <c r="BPW32" s="83"/>
      <c r="BPX32" s="83"/>
      <c r="BPY32" s="83"/>
      <c r="BPZ32" s="83"/>
      <c r="BQA32" s="83"/>
      <c r="BQB32" s="83"/>
      <c r="BQC32" s="83"/>
      <c r="BQD32" s="83"/>
      <c r="BQE32" s="83"/>
      <c r="BQF32" s="83"/>
      <c r="BQG32" s="83"/>
      <c r="BQH32" s="83"/>
      <c r="BQI32" s="83"/>
      <c r="BQJ32" s="83"/>
      <c r="BQK32" s="83"/>
      <c r="BQL32" s="83"/>
      <c r="BQM32" s="83"/>
      <c r="BQN32" s="83"/>
      <c r="BQO32" s="83"/>
      <c r="BQP32" s="83"/>
      <c r="BQQ32" s="83"/>
      <c r="BQR32" s="83"/>
      <c r="BQS32" s="83"/>
      <c r="BQT32" s="83"/>
      <c r="BQU32" s="83"/>
      <c r="BQV32" s="83"/>
      <c r="BQW32" s="83"/>
      <c r="BQX32" s="83"/>
      <c r="BQY32" s="83"/>
      <c r="BQZ32" s="83"/>
      <c r="BRA32" s="83"/>
      <c r="BRB32" s="83"/>
      <c r="BRC32" s="83"/>
      <c r="BRD32" s="83"/>
      <c r="BRE32" s="83"/>
      <c r="BRF32" s="83"/>
      <c r="BRG32" s="83"/>
      <c r="BRH32" s="83"/>
      <c r="BRI32" s="83"/>
      <c r="BRJ32" s="83"/>
      <c r="BRK32" s="83"/>
      <c r="BRL32" s="83"/>
      <c r="BRM32" s="83"/>
      <c r="BRN32" s="83"/>
      <c r="BRO32" s="83"/>
      <c r="BRP32" s="83"/>
      <c r="BRQ32" s="83"/>
      <c r="BRR32" s="83"/>
      <c r="BRS32" s="83"/>
      <c r="BRT32" s="83"/>
      <c r="BRU32" s="83"/>
      <c r="BRV32" s="83"/>
      <c r="BRW32" s="83"/>
      <c r="BRX32" s="83"/>
      <c r="BRY32" s="83"/>
      <c r="BRZ32" s="83"/>
      <c r="BSA32" s="83"/>
      <c r="BSB32" s="83"/>
      <c r="BSC32" s="83"/>
      <c r="BSD32" s="83"/>
      <c r="BSE32" s="83"/>
      <c r="BSF32" s="83"/>
      <c r="BSG32" s="83"/>
      <c r="BSH32" s="83"/>
      <c r="BSI32" s="83"/>
      <c r="BSJ32" s="83"/>
      <c r="BSK32" s="83"/>
      <c r="BSL32" s="83"/>
      <c r="BSM32" s="83"/>
      <c r="BSN32" s="83"/>
      <c r="BSO32" s="83"/>
      <c r="BSP32" s="83"/>
      <c r="BSQ32" s="83"/>
      <c r="BSR32" s="83"/>
      <c r="BSS32" s="83"/>
      <c r="BST32" s="83"/>
      <c r="BSU32" s="83"/>
      <c r="BSV32" s="83"/>
      <c r="BSW32" s="83"/>
      <c r="BSX32" s="83"/>
      <c r="BSY32" s="83"/>
      <c r="BSZ32" s="83"/>
      <c r="BTA32" s="83"/>
      <c r="BTB32" s="83"/>
      <c r="BTC32" s="83"/>
      <c r="BTD32" s="83"/>
      <c r="BTE32" s="83"/>
      <c r="BTF32" s="83"/>
      <c r="BTG32" s="83"/>
      <c r="BTH32" s="83"/>
      <c r="BTI32" s="83"/>
      <c r="BTJ32" s="83"/>
      <c r="BTK32" s="83"/>
      <c r="BTL32" s="83"/>
      <c r="BTM32" s="83"/>
      <c r="BTN32" s="83"/>
      <c r="BTO32" s="83"/>
      <c r="BTP32" s="83"/>
      <c r="BTQ32" s="83"/>
      <c r="BTR32" s="83"/>
      <c r="BTS32" s="83"/>
      <c r="BTT32" s="83"/>
      <c r="BTU32" s="83"/>
      <c r="BTV32" s="83"/>
      <c r="BTW32" s="83"/>
      <c r="BTX32" s="83"/>
      <c r="BTY32" s="83"/>
      <c r="BTZ32" s="83"/>
      <c r="BUA32" s="83"/>
      <c r="BUB32" s="83"/>
      <c r="BUC32" s="83"/>
      <c r="BUD32" s="83"/>
      <c r="BUE32" s="83"/>
      <c r="BUF32" s="83"/>
      <c r="BUG32" s="83"/>
      <c r="BUH32" s="83"/>
      <c r="BUI32" s="83"/>
      <c r="BUJ32" s="83"/>
      <c r="BUK32" s="83"/>
      <c r="BUL32" s="83"/>
      <c r="BUM32" s="83"/>
      <c r="BUN32" s="83"/>
      <c r="BUO32" s="83"/>
      <c r="BUP32" s="83"/>
      <c r="BUQ32" s="83"/>
      <c r="BUR32" s="83"/>
      <c r="BUS32" s="83"/>
      <c r="BUT32" s="83"/>
      <c r="BUU32" s="83"/>
      <c r="BUV32" s="83"/>
      <c r="BUW32" s="83"/>
      <c r="BUX32" s="83"/>
      <c r="BUY32" s="83"/>
      <c r="BUZ32" s="83"/>
      <c r="BVA32" s="83"/>
      <c r="BVB32" s="83"/>
      <c r="BVC32" s="83"/>
      <c r="BVD32" s="83"/>
      <c r="BVE32" s="83"/>
      <c r="BVF32" s="83"/>
      <c r="BVG32" s="83"/>
      <c r="BVH32" s="83"/>
      <c r="BVI32" s="83"/>
      <c r="BVJ32" s="83"/>
      <c r="BVK32" s="83"/>
      <c r="BVL32" s="83"/>
      <c r="BVM32" s="83"/>
      <c r="BVN32" s="83"/>
      <c r="BVO32" s="83"/>
      <c r="BVP32" s="83"/>
      <c r="BVQ32" s="83"/>
      <c r="BVR32" s="83"/>
      <c r="BVS32" s="83"/>
      <c r="BVT32" s="83"/>
      <c r="BVU32" s="83"/>
      <c r="BVV32" s="83"/>
      <c r="BVW32" s="83"/>
      <c r="BVX32" s="83"/>
      <c r="BVY32" s="83"/>
      <c r="BVZ32" s="83"/>
      <c r="BWA32" s="83"/>
      <c r="BWB32" s="83"/>
      <c r="BWC32" s="83"/>
      <c r="BWD32" s="83"/>
      <c r="BWE32" s="83"/>
      <c r="BWF32" s="83"/>
      <c r="BWG32" s="83"/>
      <c r="BWH32" s="83"/>
      <c r="BWI32" s="83"/>
      <c r="BWJ32" s="83"/>
      <c r="BWK32" s="83"/>
      <c r="BWL32" s="83"/>
      <c r="BWM32" s="83"/>
      <c r="BWN32" s="83"/>
      <c r="BWO32" s="83"/>
      <c r="BWP32" s="83"/>
      <c r="BWQ32" s="83"/>
      <c r="BWR32" s="83"/>
      <c r="BWS32" s="83"/>
      <c r="BWT32" s="83"/>
      <c r="BWU32" s="83"/>
      <c r="BWV32" s="83"/>
      <c r="BWW32" s="83"/>
      <c r="BWX32" s="83"/>
      <c r="BWY32" s="83"/>
      <c r="BWZ32" s="83"/>
      <c r="BXA32" s="83"/>
      <c r="BXB32" s="83"/>
      <c r="BXC32" s="83"/>
      <c r="BXD32" s="83"/>
      <c r="BXE32" s="83"/>
      <c r="BXF32" s="83"/>
      <c r="BXG32" s="83"/>
      <c r="BXH32" s="83"/>
      <c r="BXI32" s="83"/>
      <c r="BXJ32" s="83"/>
      <c r="BXK32" s="83"/>
      <c r="BXL32" s="83"/>
      <c r="BXM32" s="83"/>
      <c r="BXN32" s="83"/>
      <c r="BXO32" s="83"/>
      <c r="BXP32" s="83"/>
      <c r="BXQ32" s="83"/>
      <c r="BXR32" s="83"/>
      <c r="BXS32" s="83"/>
      <c r="BXT32" s="83"/>
      <c r="BXU32" s="83"/>
      <c r="BXV32" s="83"/>
      <c r="BXW32" s="83"/>
      <c r="BXX32" s="83"/>
      <c r="BXY32" s="83"/>
      <c r="BXZ32" s="83"/>
      <c r="BYA32" s="83"/>
      <c r="BYB32" s="83"/>
      <c r="BYC32" s="83"/>
      <c r="BYD32" s="83"/>
      <c r="BYE32" s="83"/>
      <c r="BYF32" s="83"/>
      <c r="BYG32" s="83"/>
      <c r="BYH32" s="83"/>
      <c r="BYI32" s="83"/>
      <c r="BYJ32" s="83"/>
      <c r="BYK32" s="83"/>
      <c r="BYL32" s="83"/>
      <c r="BYM32" s="83"/>
      <c r="BYN32" s="83"/>
      <c r="BYO32" s="83"/>
      <c r="BYP32" s="83"/>
      <c r="BYQ32" s="83"/>
      <c r="BYR32" s="83"/>
      <c r="BYS32" s="83"/>
      <c r="BYT32" s="83"/>
      <c r="BYU32" s="83"/>
      <c r="BYV32" s="83"/>
      <c r="BYW32" s="83"/>
      <c r="BYX32" s="83"/>
      <c r="BYY32" s="83"/>
      <c r="BYZ32" s="83"/>
      <c r="BZA32" s="83"/>
      <c r="BZB32" s="83"/>
      <c r="BZC32" s="83"/>
      <c r="BZD32" s="83"/>
      <c r="BZE32" s="83"/>
      <c r="BZF32" s="83"/>
      <c r="BZG32" s="83"/>
      <c r="BZH32" s="83"/>
      <c r="BZI32" s="83"/>
      <c r="BZJ32" s="83"/>
      <c r="BZK32" s="83"/>
      <c r="BZL32" s="83"/>
      <c r="BZM32" s="83"/>
      <c r="BZN32" s="83"/>
      <c r="BZO32" s="83"/>
      <c r="BZP32" s="83"/>
      <c r="BZQ32" s="83"/>
      <c r="BZR32" s="83"/>
      <c r="BZS32" s="83"/>
      <c r="BZT32" s="83"/>
      <c r="BZU32" s="83"/>
      <c r="BZV32" s="83"/>
      <c r="BZW32" s="83"/>
      <c r="BZX32" s="83"/>
      <c r="BZY32" s="83"/>
      <c r="BZZ32" s="83"/>
      <c r="CAA32" s="83"/>
      <c r="CAB32" s="83"/>
      <c r="CAC32" s="83"/>
      <c r="CAD32" s="83"/>
      <c r="CAE32" s="83"/>
      <c r="CAF32" s="83"/>
      <c r="CAG32" s="83"/>
      <c r="CAH32" s="83"/>
      <c r="CAI32" s="83"/>
      <c r="CAJ32" s="83"/>
      <c r="CAK32" s="83"/>
      <c r="CAL32" s="83"/>
      <c r="CAM32" s="83"/>
      <c r="CAN32" s="83"/>
      <c r="CAO32" s="83"/>
      <c r="CAP32" s="83"/>
      <c r="CAQ32" s="83"/>
      <c r="CAR32" s="83"/>
      <c r="CAS32" s="83"/>
      <c r="CAT32" s="83"/>
      <c r="CAU32" s="83"/>
      <c r="CAV32" s="83"/>
      <c r="CAW32" s="83"/>
      <c r="CAX32" s="83"/>
      <c r="CAY32" s="83"/>
      <c r="CAZ32" s="83"/>
      <c r="CBA32" s="83"/>
      <c r="CBB32" s="83"/>
      <c r="CBC32" s="83"/>
      <c r="CBD32" s="83"/>
      <c r="CBE32" s="83"/>
      <c r="CBF32" s="83"/>
      <c r="CBG32" s="83"/>
      <c r="CBH32" s="83"/>
      <c r="CBI32" s="83"/>
      <c r="CBJ32" s="83"/>
      <c r="CBK32" s="83"/>
      <c r="CBL32" s="83"/>
      <c r="CBM32" s="83"/>
      <c r="CBN32" s="83"/>
      <c r="CBO32" s="83"/>
      <c r="CBP32" s="83"/>
      <c r="CBQ32" s="83"/>
      <c r="CBR32" s="83"/>
      <c r="CBS32" s="83"/>
      <c r="CBT32" s="83"/>
      <c r="CBU32" s="83"/>
      <c r="CBV32" s="83"/>
      <c r="CBW32" s="83"/>
      <c r="CBX32" s="83"/>
      <c r="CBY32" s="83"/>
      <c r="CBZ32" s="83"/>
      <c r="CCA32" s="83"/>
      <c r="CCB32" s="83"/>
      <c r="CCC32" s="83"/>
      <c r="CCD32" s="83"/>
      <c r="CCE32" s="83"/>
      <c r="CCF32" s="83"/>
      <c r="CCG32" s="83"/>
      <c r="CCH32" s="83"/>
      <c r="CCI32" s="83"/>
      <c r="CCJ32" s="83"/>
      <c r="CCK32" s="83"/>
      <c r="CCL32" s="83"/>
      <c r="CCM32" s="83"/>
      <c r="CCN32" s="83"/>
      <c r="CCO32" s="83"/>
      <c r="CCP32" s="83"/>
      <c r="CCQ32" s="83"/>
      <c r="CCR32" s="83"/>
      <c r="CCS32" s="83"/>
      <c r="CCT32" s="83"/>
      <c r="CCU32" s="83"/>
      <c r="CCV32" s="83"/>
      <c r="CCW32" s="83"/>
      <c r="CCX32" s="83"/>
      <c r="CCY32" s="83"/>
      <c r="CCZ32" s="83"/>
      <c r="CDA32" s="83"/>
      <c r="CDB32" s="83"/>
      <c r="CDC32" s="83"/>
      <c r="CDD32" s="83"/>
      <c r="CDE32" s="83"/>
      <c r="CDF32" s="83"/>
      <c r="CDG32" s="83"/>
      <c r="CDH32" s="83"/>
      <c r="CDI32" s="83"/>
      <c r="CDJ32" s="83"/>
      <c r="CDK32" s="83"/>
      <c r="CDL32" s="83"/>
      <c r="CDM32" s="83"/>
      <c r="CDN32" s="83"/>
      <c r="CDO32" s="83"/>
      <c r="CDP32" s="83"/>
      <c r="CDQ32" s="83"/>
      <c r="CDR32" s="83"/>
      <c r="CDS32" s="83"/>
      <c r="CDT32" s="83"/>
      <c r="CDU32" s="83"/>
      <c r="CDV32" s="83"/>
      <c r="CDW32" s="83"/>
      <c r="CDX32" s="83"/>
      <c r="CDY32" s="83"/>
      <c r="CDZ32" s="83"/>
      <c r="CEA32" s="83"/>
      <c r="CEB32" s="83"/>
      <c r="CEC32" s="83"/>
      <c r="CED32" s="83"/>
      <c r="CEE32" s="83"/>
      <c r="CEF32" s="83"/>
      <c r="CEG32" s="83"/>
      <c r="CEH32" s="83"/>
      <c r="CEI32" s="83"/>
      <c r="CEJ32" s="83"/>
      <c r="CEK32" s="83"/>
      <c r="CEL32" s="83"/>
      <c r="CEM32" s="83"/>
      <c r="CEN32" s="83"/>
      <c r="CEO32" s="83"/>
      <c r="CEP32" s="83"/>
      <c r="CEQ32" s="83"/>
      <c r="CER32" s="83"/>
      <c r="CES32" s="83"/>
      <c r="CET32" s="83"/>
      <c r="CEU32" s="83"/>
      <c r="CEV32" s="83"/>
      <c r="CEW32" s="83"/>
      <c r="CEX32" s="83"/>
      <c r="CEY32" s="83"/>
      <c r="CEZ32" s="83"/>
      <c r="CFA32" s="83"/>
      <c r="CFB32" s="83"/>
      <c r="CFC32" s="83"/>
      <c r="CFD32" s="83"/>
      <c r="CFE32" s="83"/>
      <c r="CFF32" s="83"/>
      <c r="CFG32" s="83"/>
      <c r="CFH32" s="83"/>
      <c r="CFI32" s="83"/>
      <c r="CFJ32" s="83"/>
      <c r="CFK32" s="83"/>
      <c r="CFL32" s="83"/>
      <c r="CFM32" s="83"/>
      <c r="CFN32" s="83"/>
      <c r="CFO32" s="83"/>
      <c r="CFP32" s="83"/>
      <c r="CFQ32" s="83"/>
      <c r="CFR32" s="83"/>
      <c r="CFS32" s="83"/>
      <c r="CFT32" s="83"/>
      <c r="CFU32" s="83"/>
      <c r="CFV32" s="83"/>
      <c r="CFW32" s="83"/>
      <c r="CFX32" s="83"/>
      <c r="CFY32" s="83"/>
      <c r="CFZ32" s="83"/>
      <c r="CGA32" s="83"/>
      <c r="CGB32" s="83"/>
      <c r="CGC32" s="83"/>
      <c r="CGD32" s="83"/>
      <c r="CGE32" s="83"/>
      <c r="CGF32" s="83"/>
      <c r="CGG32" s="83"/>
      <c r="CGH32" s="83"/>
      <c r="CGI32" s="83"/>
      <c r="CGJ32" s="83"/>
      <c r="CGK32" s="83"/>
      <c r="CGL32" s="83"/>
      <c r="CGM32" s="83"/>
      <c r="CGN32" s="83"/>
      <c r="CGO32" s="83"/>
      <c r="CGP32" s="83"/>
      <c r="CGQ32" s="83"/>
      <c r="CGR32" s="83"/>
      <c r="CGS32" s="83"/>
      <c r="CGT32" s="83"/>
      <c r="CGU32" s="83"/>
      <c r="CGV32" s="83"/>
      <c r="CGW32" s="83"/>
      <c r="CGX32" s="83"/>
      <c r="CGY32" s="83"/>
      <c r="CGZ32" s="83"/>
      <c r="CHA32" s="83"/>
      <c r="CHB32" s="83"/>
      <c r="CHC32" s="83"/>
      <c r="CHD32" s="83"/>
      <c r="CHE32" s="83"/>
      <c r="CHF32" s="83"/>
      <c r="CHG32" s="83"/>
      <c r="CHH32" s="83"/>
      <c r="CHI32" s="83"/>
      <c r="CHJ32" s="83"/>
      <c r="CHK32" s="83"/>
      <c r="CHL32" s="83"/>
      <c r="CHM32" s="83"/>
      <c r="CHN32" s="83"/>
      <c r="CHO32" s="83"/>
      <c r="CHP32" s="83"/>
      <c r="CHQ32" s="83"/>
      <c r="CHR32" s="83"/>
      <c r="CHS32" s="83"/>
      <c r="CHT32" s="83"/>
      <c r="CHU32" s="83"/>
      <c r="CHV32" s="83"/>
      <c r="CHW32" s="83"/>
      <c r="CHX32" s="83"/>
      <c r="CHY32" s="83"/>
      <c r="CHZ32" s="83"/>
      <c r="CIA32" s="83"/>
      <c r="CIB32" s="83"/>
      <c r="CIC32" s="83"/>
      <c r="CID32" s="83"/>
      <c r="CIE32" s="83"/>
      <c r="CIF32" s="83"/>
      <c r="CIG32" s="83"/>
      <c r="CIH32" s="83"/>
      <c r="CII32" s="83"/>
      <c r="CIJ32" s="83"/>
      <c r="CIK32" s="83"/>
      <c r="CIL32" s="83"/>
      <c r="CIM32" s="83"/>
      <c r="CIN32" s="83"/>
      <c r="CIO32" s="83"/>
      <c r="CIP32" s="83"/>
      <c r="CIQ32" s="83"/>
      <c r="CIR32" s="83"/>
      <c r="CIS32" s="83"/>
      <c r="CIT32" s="83"/>
      <c r="CIU32" s="83"/>
      <c r="CIV32" s="83"/>
      <c r="CIW32" s="83"/>
      <c r="CIX32" s="83"/>
      <c r="CIY32" s="83"/>
      <c r="CIZ32" s="83"/>
      <c r="CJA32" s="83"/>
      <c r="CJB32" s="83"/>
      <c r="CJC32" s="83"/>
      <c r="CJD32" s="83"/>
      <c r="CJE32" s="83"/>
      <c r="CJF32" s="83"/>
      <c r="CJG32" s="83"/>
      <c r="CJH32" s="83"/>
      <c r="CJI32" s="83"/>
      <c r="CJJ32" s="83"/>
      <c r="CJK32" s="83"/>
      <c r="CJL32" s="83"/>
      <c r="CJM32" s="83"/>
      <c r="CJN32" s="83"/>
      <c r="CJO32" s="83"/>
      <c r="CJP32" s="83"/>
      <c r="CJQ32" s="83"/>
      <c r="CJR32" s="83"/>
      <c r="CJS32" s="83"/>
      <c r="CJT32" s="83"/>
      <c r="CJU32" s="83"/>
      <c r="CJV32" s="83"/>
      <c r="CJW32" s="83"/>
      <c r="CJX32" s="83"/>
      <c r="CJY32" s="83"/>
      <c r="CJZ32" s="83"/>
      <c r="CKA32" s="83"/>
      <c r="CKB32" s="83"/>
      <c r="CKC32" s="83"/>
      <c r="CKD32" s="83"/>
      <c r="CKE32" s="83"/>
      <c r="CKF32" s="83"/>
      <c r="CKG32" s="83"/>
      <c r="CKH32" s="83"/>
      <c r="CKI32" s="83"/>
      <c r="CKJ32" s="83"/>
      <c r="CKK32" s="83"/>
      <c r="CKL32" s="83"/>
      <c r="CKM32" s="83"/>
      <c r="CKN32" s="83"/>
      <c r="CKO32" s="83"/>
      <c r="CKP32" s="83"/>
      <c r="CKQ32" s="83"/>
      <c r="CKR32" s="83"/>
      <c r="CKS32" s="83"/>
      <c r="CKT32" s="83"/>
      <c r="CKU32" s="83"/>
      <c r="CKV32" s="83"/>
      <c r="CKW32" s="83"/>
      <c r="CKX32" s="83"/>
      <c r="CKY32" s="83"/>
      <c r="CKZ32" s="83"/>
      <c r="CLA32" s="83"/>
      <c r="CLB32" s="83"/>
      <c r="CLC32" s="83"/>
      <c r="CLD32" s="83"/>
      <c r="CLE32" s="83"/>
      <c r="CLF32" s="83"/>
      <c r="CLG32" s="83"/>
      <c r="CLH32" s="83"/>
      <c r="CLI32" s="83"/>
      <c r="CLJ32" s="83"/>
      <c r="CLK32" s="83"/>
      <c r="CLL32" s="83"/>
      <c r="CLM32" s="83"/>
      <c r="CLN32" s="83"/>
      <c r="CLO32" s="83"/>
      <c r="CLP32" s="83"/>
      <c r="CLQ32" s="83"/>
      <c r="CLR32" s="83"/>
      <c r="CLS32" s="83"/>
      <c r="CLT32" s="83"/>
      <c r="CLU32" s="83"/>
      <c r="CLV32" s="83"/>
      <c r="CLW32" s="83"/>
      <c r="CLX32" s="83"/>
      <c r="CLY32" s="83"/>
      <c r="CLZ32" s="83"/>
      <c r="CMA32" s="83"/>
      <c r="CMB32" s="83"/>
      <c r="CMC32" s="83"/>
      <c r="CMD32" s="83"/>
      <c r="CME32" s="83"/>
      <c r="CMF32" s="83"/>
      <c r="CMG32" s="83"/>
      <c r="CMH32" s="83"/>
      <c r="CMI32" s="83"/>
      <c r="CMJ32" s="83"/>
      <c r="CMK32" s="83"/>
      <c r="CML32" s="83"/>
      <c r="CMM32" s="83"/>
      <c r="CMN32" s="83"/>
      <c r="CMO32" s="83"/>
      <c r="CMP32" s="83"/>
      <c r="CMQ32" s="83"/>
      <c r="CMR32" s="83"/>
      <c r="CMS32" s="83"/>
      <c r="CMT32" s="83"/>
      <c r="CMU32" s="83"/>
      <c r="CMV32" s="83"/>
      <c r="CMW32" s="83"/>
      <c r="CMX32" s="83"/>
      <c r="CMY32" s="83"/>
      <c r="CMZ32" s="83"/>
      <c r="CNA32" s="83"/>
      <c r="CNB32" s="83"/>
      <c r="CNC32" s="83"/>
      <c r="CND32" s="83"/>
      <c r="CNE32" s="83"/>
      <c r="CNF32" s="83"/>
      <c r="CNG32" s="83"/>
      <c r="CNH32" s="83"/>
      <c r="CNI32" s="83"/>
      <c r="CNJ32" s="83"/>
      <c r="CNK32" s="83"/>
      <c r="CNL32" s="83"/>
      <c r="CNM32" s="83"/>
      <c r="CNN32" s="83"/>
      <c r="CNO32" s="83"/>
      <c r="CNP32" s="83"/>
      <c r="CNQ32" s="83"/>
      <c r="CNR32" s="83"/>
      <c r="CNS32" s="83"/>
      <c r="CNT32" s="83"/>
      <c r="CNU32" s="83"/>
      <c r="CNV32" s="83"/>
      <c r="CNW32" s="83"/>
      <c r="CNX32" s="83"/>
      <c r="CNY32" s="83"/>
      <c r="CNZ32" s="83"/>
      <c r="COA32" s="83"/>
      <c r="COB32" s="83"/>
      <c r="COC32" s="83"/>
      <c r="COD32" s="83"/>
      <c r="COE32" s="83"/>
      <c r="COF32" s="83"/>
      <c r="COG32" s="83"/>
      <c r="COH32" s="83"/>
      <c r="COI32" s="83"/>
      <c r="COJ32" s="83"/>
      <c r="COK32" s="83"/>
      <c r="COL32" s="83"/>
      <c r="COM32" s="83"/>
      <c r="CON32" s="83"/>
      <c r="COO32" s="83"/>
      <c r="COP32" s="83"/>
      <c r="COQ32" s="83"/>
      <c r="COR32" s="83"/>
      <c r="COS32" s="83"/>
      <c r="COT32" s="83"/>
      <c r="COU32" s="83"/>
      <c r="COV32" s="83"/>
      <c r="COW32" s="83"/>
      <c r="COX32" s="83"/>
      <c r="COY32" s="83"/>
      <c r="COZ32" s="83"/>
      <c r="CPA32" s="83"/>
      <c r="CPB32" s="83"/>
      <c r="CPC32" s="83"/>
      <c r="CPD32" s="83"/>
      <c r="CPE32" s="83"/>
      <c r="CPF32" s="83"/>
      <c r="CPG32" s="83"/>
      <c r="CPH32" s="83"/>
      <c r="CPI32" s="83"/>
      <c r="CPJ32" s="83"/>
      <c r="CPK32" s="83"/>
      <c r="CPL32" s="83"/>
      <c r="CPM32" s="83"/>
      <c r="CPN32" s="83"/>
      <c r="CPO32" s="83"/>
      <c r="CPP32" s="83"/>
      <c r="CPQ32" s="83"/>
      <c r="CPR32" s="83"/>
      <c r="CPS32" s="83"/>
      <c r="CPT32" s="83"/>
      <c r="CPU32" s="83"/>
      <c r="CPV32" s="83"/>
      <c r="CPW32" s="83"/>
      <c r="CPX32" s="83"/>
      <c r="CPY32" s="83"/>
      <c r="CPZ32" s="83"/>
      <c r="CQA32" s="83"/>
      <c r="CQB32" s="83"/>
      <c r="CQC32" s="83"/>
      <c r="CQD32" s="83"/>
      <c r="CQE32" s="83"/>
      <c r="CQF32" s="83"/>
      <c r="CQG32" s="83"/>
      <c r="CQH32" s="83"/>
      <c r="CQI32" s="83"/>
      <c r="CQJ32" s="83"/>
      <c r="CQK32" s="83"/>
      <c r="CQL32" s="83"/>
      <c r="CQM32" s="83"/>
      <c r="CQN32" s="83"/>
      <c r="CQO32" s="83"/>
      <c r="CQP32" s="83"/>
      <c r="CQQ32" s="83"/>
      <c r="CQR32" s="83"/>
      <c r="CQS32" s="83"/>
      <c r="CQT32" s="83"/>
      <c r="CQU32" s="83"/>
      <c r="CQV32" s="83"/>
      <c r="CQW32" s="83"/>
      <c r="CQX32" s="83"/>
      <c r="CQY32" s="83"/>
      <c r="CQZ32" s="83"/>
      <c r="CRA32" s="83"/>
      <c r="CRB32" s="83"/>
      <c r="CRC32" s="83"/>
      <c r="CRD32" s="83"/>
      <c r="CRE32" s="83"/>
      <c r="CRF32" s="83"/>
      <c r="CRG32" s="83"/>
      <c r="CRH32" s="83"/>
      <c r="CRI32" s="83"/>
      <c r="CRJ32" s="83"/>
      <c r="CRK32" s="83"/>
      <c r="CRL32" s="83"/>
      <c r="CRM32" s="83"/>
      <c r="CRN32" s="83"/>
      <c r="CRO32" s="83"/>
      <c r="CRP32" s="83"/>
      <c r="CRQ32" s="83"/>
      <c r="CRR32" s="83"/>
      <c r="CRS32" s="83"/>
      <c r="CRT32" s="83"/>
      <c r="CRU32" s="83"/>
      <c r="CRV32" s="83"/>
      <c r="CRW32" s="83"/>
      <c r="CRX32" s="83"/>
      <c r="CRY32" s="83"/>
      <c r="CRZ32" s="83"/>
      <c r="CSA32" s="83"/>
      <c r="CSB32" s="83"/>
      <c r="CSC32" s="83"/>
      <c r="CSD32" s="83"/>
      <c r="CSE32" s="83"/>
      <c r="CSF32" s="83"/>
      <c r="CSG32" s="83"/>
      <c r="CSH32" s="83"/>
      <c r="CSI32" s="83"/>
      <c r="CSJ32" s="83"/>
      <c r="CSK32" s="83"/>
      <c r="CSL32" s="83"/>
      <c r="CSM32" s="83"/>
      <c r="CSN32" s="83"/>
      <c r="CSO32" s="83"/>
      <c r="CSP32" s="83"/>
      <c r="CSQ32" s="83"/>
      <c r="CSR32" s="83"/>
      <c r="CSS32" s="83"/>
      <c r="CST32" s="83"/>
      <c r="CSU32" s="83"/>
      <c r="CSV32" s="83"/>
      <c r="CSW32" s="83"/>
      <c r="CSX32" s="83"/>
      <c r="CSY32" s="83"/>
      <c r="CSZ32" s="83"/>
      <c r="CTA32" s="83"/>
      <c r="CTB32" s="83"/>
      <c r="CTC32" s="83"/>
      <c r="CTD32" s="83"/>
      <c r="CTE32" s="83"/>
      <c r="CTF32" s="83"/>
      <c r="CTG32" s="83"/>
      <c r="CTH32" s="83"/>
      <c r="CTI32" s="83"/>
      <c r="CTJ32" s="83"/>
      <c r="CTK32" s="83"/>
      <c r="CTL32" s="83"/>
      <c r="CTM32" s="83"/>
      <c r="CTN32" s="83"/>
      <c r="CTO32" s="83"/>
      <c r="CTP32" s="83"/>
      <c r="CTQ32" s="83"/>
      <c r="CTR32" s="83"/>
      <c r="CTS32" s="83"/>
      <c r="CTT32" s="83"/>
      <c r="CTU32" s="83"/>
      <c r="CTV32" s="83"/>
      <c r="CTW32" s="83"/>
      <c r="CTX32" s="83"/>
      <c r="CTY32" s="83"/>
      <c r="CTZ32" s="83"/>
      <c r="CUA32" s="83"/>
      <c r="CUB32" s="83"/>
      <c r="CUC32" s="83"/>
      <c r="CUD32" s="83"/>
      <c r="CUE32" s="83"/>
      <c r="CUF32" s="83"/>
      <c r="CUG32" s="83"/>
      <c r="CUH32" s="83"/>
      <c r="CUI32" s="83"/>
      <c r="CUJ32" s="83"/>
      <c r="CUK32" s="83"/>
      <c r="CUL32" s="83"/>
      <c r="CUM32" s="83"/>
      <c r="CUN32" s="83"/>
      <c r="CUO32" s="83"/>
      <c r="CUP32" s="83"/>
      <c r="CUQ32" s="83"/>
      <c r="CUR32" s="83"/>
      <c r="CUS32" s="83"/>
      <c r="CUT32" s="83"/>
      <c r="CUU32" s="83"/>
      <c r="CUV32" s="83"/>
      <c r="CUW32" s="83"/>
      <c r="CUX32" s="83"/>
      <c r="CUY32" s="83"/>
      <c r="CUZ32" s="83"/>
      <c r="CVA32" s="83"/>
      <c r="CVB32" s="83"/>
      <c r="CVC32" s="83"/>
      <c r="CVD32" s="83"/>
      <c r="CVE32" s="83"/>
      <c r="CVF32" s="83"/>
      <c r="CVG32" s="83"/>
      <c r="CVH32" s="83"/>
      <c r="CVI32" s="83"/>
      <c r="CVJ32" s="83"/>
      <c r="CVK32" s="83"/>
      <c r="CVL32" s="83"/>
      <c r="CVM32" s="83"/>
      <c r="CVN32" s="83"/>
      <c r="CVO32" s="83"/>
      <c r="CVP32" s="83"/>
      <c r="CVQ32" s="83"/>
      <c r="CVR32" s="83"/>
      <c r="CVS32" s="83"/>
      <c r="CVT32" s="83"/>
      <c r="CVU32" s="83"/>
      <c r="CVV32" s="83"/>
      <c r="CVW32" s="83"/>
      <c r="CVX32" s="83"/>
      <c r="CVY32" s="83"/>
      <c r="CVZ32" s="83"/>
      <c r="CWA32" s="83"/>
      <c r="CWB32" s="83"/>
      <c r="CWC32" s="83"/>
      <c r="CWD32" s="83"/>
      <c r="CWE32" s="83"/>
      <c r="CWF32" s="83"/>
      <c r="CWG32" s="83"/>
      <c r="CWH32" s="83"/>
      <c r="CWI32" s="83"/>
      <c r="CWJ32" s="83"/>
      <c r="CWK32" s="83"/>
      <c r="CWL32" s="83"/>
      <c r="CWM32" s="83"/>
      <c r="CWN32" s="83"/>
      <c r="CWO32" s="83"/>
      <c r="CWP32" s="83"/>
      <c r="CWQ32" s="83"/>
      <c r="CWR32" s="83"/>
      <c r="CWS32" s="83"/>
      <c r="CWT32" s="83"/>
      <c r="CWU32" s="83"/>
      <c r="CWV32" s="83"/>
      <c r="CWW32" s="83"/>
      <c r="CWX32" s="83"/>
      <c r="CWY32" s="83"/>
      <c r="CWZ32" s="83"/>
      <c r="CXA32" s="83"/>
      <c r="CXB32" s="83"/>
      <c r="CXC32" s="83"/>
      <c r="CXD32" s="83"/>
      <c r="CXE32" s="83"/>
      <c r="CXF32" s="83"/>
      <c r="CXG32" s="83"/>
      <c r="CXH32" s="83"/>
      <c r="CXI32" s="83"/>
      <c r="CXJ32" s="83"/>
      <c r="CXK32" s="83"/>
      <c r="CXL32" s="83"/>
      <c r="CXM32" s="83"/>
      <c r="CXN32" s="83"/>
      <c r="CXO32" s="83"/>
      <c r="CXP32" s="83"/>
      <c r="CXQ32" s="83"/>
      <c r="CXR32" s="83"/>
      <c r="CXS32" s="83"/>
      <c r="CXT32" s="83"/>
      <c r="CXU32" s="83"/>
      <c r="CXV32" s="83"/>
      <c r="CXW32" s="83"/>
      <c r="CXX32" s="83"/>
      <c r="CXY32" s="83"/>
      <c r="CXZ32" s="83"/>
      <c r="CYA32" s="83"/>
      <c r="CYB32" s="83"/>
      <c r="CYC32" s="83"/>
      <c r="CYD32" s="83"/>
      <c r="CYE32" s="83"/>
      <c r="CYF32" s="83"/>
      <c r="CYG32" s="83"/>
      <c r="CYH32" s="83"/>
      <c r="CYI32" s="83"/>
      <c r="CYJ32" s="83"/>
      <c r="CYK32" s="83"/>
      <c r="CYL32" s="83"/>
      <c r="CYM32" s="83"/>
      <c r="CYN32" s="83"/>
      <c r="CYO32" s="83"/>
      <c r="CYP32" s="83"/>
      <c r="CYQ32" s="83"/>
      <c r="CYR32" s="83"/>
      <c r="CYS32" s="83"/>
      <c r="CYT32" s="83"/>
      <c r="CYU32" s="83"/>
      <c r="CYV32" s="83"/>
      <c r="CYW32" s="83"/>
      <c r="CYX32" s="83"/>
      <c r="CYY32" s="83"/>
      <c r="CYZ32" s="83"/>
      <c r="CZA32" s="83"/>
      <c r="CZB32" s="83"/>
      <c r="CZC32" s="83"/>
      <c r="CZD32" s="83"/>
      <c r="CZE32" s="83"/>
      <c r="CZF32" s="83"/>
      <c r="CZG32" s="83"/>
      <c r="CZH32" s="83"/>
      <c r="CZI32" s="83"/>
      <c r="CZJ32" s="83"/>
      <c r="CZK32" s="83"/>
      <c r="CZL32" s="83"/>
      <c r="CZM32" s="83"/>
      <c r="CZN32" s="83"/>
      <c r="CZO32" s="83"/>
      <c r="CZP32" s="83"/>
      <c r="CZQ32" s="83"/>
      <c r="CZR32" s="83"/>
      <c r="CZS32" s="83"/>
      <c r="CZT32" s="83"/>
      <c r="CZU32" s="83"/>
      <c r="CZV32" s="83"/>
      <c r="CZW32" s="83"/>
      <c r="CZX32" s="83"/>
      <c r="CZY32" s="83"/>
      <c r="CZZ32" s="83"/>
      <c r="DAA32" s="83"/>
      <c r="DAB32" s="83"/>
      <c r="DAC32" s="83"/>
      <c r="DAD32" s="83"/>
      <c r="DAE32" s="83"/>
      <c r="DAF32" s="83"/>
      <c r="DAG32" s="83"/>
      <c r="DAH32" s="83"/>
      <c r="DAI32" s="83"/>
      <c r="DAJ32" s="83"/>
      <c r="DAK32" s="83"/>
      <c r="DAL32" s="83"/>
      <c r="DAM32" s="83"/>
      <c r="DAN32" s="83"/>
      <c r="DAO32" s="83"/>
      <c r="DAP32" s="83"/>
      <c r="DAQ32" s="83"/>
      <c r="DAR32" s="83"/>
      <c r="DAS32" s="83"/>
      <c r="DAT32" s="83"/>
      <c r="DAU32" s="83"/>
      <c r="DAV32" s="83"/>
      <c r="DAW32" s="83"/>
      <c r="DAX32" s="83"/>
      <c r="DAY32" s="83"/>
      <c r="DAZ32" s="83"/>
      <c r="DBA32" s="83"/>
      <c r="DBB32" s="83"/>
      <c r="DBC32" s="83"/>
      <c r="DBD32" s="83"/>
      <c r="DBE32" s="83"/>
      <c r="DBF32" s="83"/>
      <c r="DBG32" s="83"/>
      <c r="DBH32" s="83"/>
      <c r="DBI32" s="83"/>
      <c r="DBJ32" s="83"/>
      <c r="DBK32" s="83"/>
      <c r="DBL32" s="83"/>
      <c r="DBM32" s="83"/>
      <c r="DBN32" s="83"/>
      <c r="DBO32" s="83"/>
      <c r="DBP32" s="83"/>
      <c r="DBQ32" s="83"/>
      <c r="DBR32" s="83"/>
      <c r="DBS32" s="83"/>
      <c r="DBT32" s="83"/>
      <c r="DBU32" s="83"/>
      <c r="DBV32" s="83"/>
      <c r="DBW32" s="83"/>
      <c r="DBX32" s="83"/>
      <c r="DBY32" s="83"/>
      <c r="DBZ32" s="83"/>
      <c r="DCA32" s="83"/>
      <c r="DCB32" s="83"/>
      <c r="DCC32" s="83"/>
      <c r="DCD32" s="83"/>
      <c r="DCE32" s="83"/>
      <c r="DCF32" s="83"/>
      <c r="DCG32" s="83"/>
      <c r="DCH32" s="83"/>
      <c r="DCI32" s="83"/>
      <c r="DCJ32" s="83"/>
      <c r="DCK32" s="83"/>
      <c r="DCL32" s="83"/>
      <c r="DCM32" s="83"/>
      <c r="DCN32" s="83"/>
      <c r="DCO32" s="83"/>
      <c r="DCP32" s="83"/>
      <c r="DCQ32" s="83"/>
      <c r="DCR32" s="83"/>
      <c r="DCS32" s="83"/>
      <c r="DCT32" s="83"/>
      <c r="DCU32" s="83"/>
      <c r="DCV32" s="83"/>
      <c r="DCW32" s="83"/>
      <c r="DCX32" s="83"/>
      <c r="DCY32" s="83"/>
      <c r="DCZ32" s="83"/>
      <c r="DDA32" s="83"/>
      <c r="DDB32" s="83"/>
      <c r="DDC32" s="83"/>
      <c r="DDD32" s="83"/>
      <c r="DDE32" s="83"/>
      <c r="DDF32" s="83"/>
      <c r="DDG32" s="83"/>
      <c r="DDH32" s="83"/>
      <c r="DDI32" s="83"/>
      <c r="DDJ32" s="83"/>
      <c r="DDK32" s="83"/>
      <c r="DDL32" s="83"/>
      <c r="DDM32" s="83"/>
      <c r="DDN32" s="83"/>
      <c r="DDO32" s="83"/>
      <c r="DDP32" s="83"/>
      <c r="DDQ32" s="83"/>
      <c r="DDR32" s="83"/>
      <c r="DDS32" s="83"/>
      <c r="DDT32" s="83"/>
      <c r="DDU32" s="83"/>
      <c r="DDV32" s="83"/>
      <c r="DDW32" s="83"/>
      <c r="DDX32" s="83"/>
      <c r="DDY32" s="83"/>
      <c r="DDZ32" s="83"/>
      <c r="DEA32" s="83"/>
      <c r="DEB32" s="83"/>
      <c r="DEC32" s="83"/>
      <c r="DED32" s="83"/>
      <c r="DEE32" s="83"/>
      <c r="DEF32" s="83"/>
      <c r="DEG32" s="83"/>
      <c r="DEH32" s="83"/>
      <c r="DEI32" s="83"/>
      <c r="DEJ32" s="83"/>
      <c r="DEK32" s="83"/>
      <c r="DEL32" s="83"/>
      <c r="DEM32" s="83"/>
      <c r="DEN32" s="83"/>
      <c r="DEO32" s="83"/>
      <c r="DEP32" s="83"/>
      <c r="DEQ32" s="83"/>
      <c r="DER32" s="83"/>
      <c r="DES32" s="83"/>
      <c r="DET32" s="83"/>
      <c r="DEU32" s="83"/>
      <c r="DEV32" s="83"/>
      <c r="DEW32" s="83"/>
      <c r="DEX32" s="83"/>
      <c r="DEY32" s="83"/>
      <c r="DEZ32" s="83"/>
      <c r="DFA32" s="83"/>
      <c r="DFB32" s="83"/>
      <c r="DFC32" s="83"/>
      <c r="DFD32" s="83"/>
      <c r="DFE32" s="83"/>
      <c r="DFF32" s="83"/>
      <c r="DFG32" s="83"/>
      <c r="DFH32" s="83"/>
      <c r="DFI32" s="83"/>
      <c r="DFJ32" s="83"/>
      <c r="DFK32" s="83"/>
      <c r="DFL32" s="83"/>
      <c r="DFM32" s="83"/>
      <c r="DFN32" s="83"/>
      <c r="DFO32" s="83"/>
      <c r="DFP32" s="83"/>
      <c r="DFQ32" s="83"/>
      <c r="DFR32" s="83"/>
      <c r="DFS32" s="83"/>
      <c r="DFT32" s="83"/>
      <c r="DFU32" s="83"/>
      <c r="DFV32" s="83"/>
      <c r="DFW32" s="83"/>
      <c r="DFX32" s="83"/>
      <c r="DFY32" s="83"/>
      <c r="DFZ32" s="83"/>
      <c r="DGA32" s="83"/>
      <c r="DGB32" s="83"/>
      <c r="DGC32" s="83"/>
      <c r="DGD32" s="83"/>
      <c r="DGE32" s="83"/>
      <c r="DGF32" s="83"/>
      <c r="DGG32" s="83"/>
      <c r="DGH32" s="83"/>
      <c r="DGI32" s="83"/>
      <c r="DGJ32" s="83"/>
      <c r="DGK32" s="83"/>
      <c r="DGL32" s="83"/>
      <c r="DGM32" s="83"/>
      <c r="DGN32" s="83"/>
      <c r="DGO32" s="83"/>
      <c r="DGP32" s="83"/>
      <c r="DGQ32" s="83"/>
      <c r="DGR32" s="83"/>
      <c r="DGS32" s="83"/>
      <c r="DGT32" s="83"/>
      <c r="DGU32" s="83"/>
      <c r="DGV32" s="83"/>
      <c r="DGW32" s="83"/>
      <c r="DGX32" s="83"/>
      <c r="DGY32" s="83"/>
      <c r="DGZ32" s="83"/>
      <c r="DHA32" s="83"/>
      <c r="DHB32" s="83"/>
      <c r="DHC32" s="83"/>
      <c r="DHD32" s="83"/>
      <c r="DHE32" s="83"/>
      <c r="DHF32" s="83"/>
      <c r="DHG32" s="83"/>
      <c r="DHH32" s="83"/>
      <c r="DHI32" s="83"/>
      <c r="DHJ32" s="83"/>
      <c r="DHK32" s="83"/>
      <c r="DHL32" s="83"/>
      <c r="DHM32" s="83"/>
      <c r="DHN32" s="83"/>
      <c r="DHO32" s="83"/>
      <c r="DHP32" s="83"/>
      <c r="DHQ32" s="83"/>
      <c r="DHR32" s="83"/>
      <c r="DHS32" s="83"/>
      <c r="DHT32" s="83"/>
      <c r="DHU32" s="83"/>
      <c r="DHV32" s="83"/>
      <c r="DHW32" s="83"/>
      <c r="DHX32" s="83"/>
      <c r="DHY32" s="83"/>
      <c r="DHZ32" s="83"/>
      <c r="DIA32" s="83"/>
      <c r="DIB32" s="83"/>
      <c r="DIC32" s="83"/>
      <c r="DID32" s="83"/>
      <c r="DIE32" s="83"/>
      <c r="DIF32" s="83"/>
      <c r="DIG32" s="83"/>
      <c r="DIH32" s="83"/>
      <c r="DII32" s="83"/>
      <c r="DIJ32" s="83"/>
      <c r="DIK32" s="83"/>
      <c r="DIL32" s="83"/>
      <c r="DIM32" s="83"/>
      <c r="DIN32" s="83"/>
      <c r="DIO32" s="83"/>
      <c r="DIP32" s="83"/>
      <c r="DIQ32" s="83"/>
      <c r="DIR32" s="83"/>
      <c r="DIS32" s="83"/>
      <c r="DIT32" s="83"/>
      <c r="DIU32" s="83"/>
      <c r="DIV32" s="83"/>
      <c r="DIW32" s="83"/>
      <c r="DIX32" s="83"/>
      <c r="DIY32" s="83"/>
      <c r="DIZ32" s="83"/>
      <c r="DJA32" s="83"/>
      <c r="DJB32" s="83"/>
      <c r="DJC32" s="83"/>
      <c r="DJD32" s="83"/>
      <c r="DJE32" s="83"/>
      <c r="DJF32" s="83"/>
      <c r="DJG32" s="83"/>
      <c r="DJH32" s="83"/>
      <c r="DJI32" s="83"/>
      <c r="DJJ32" s="83"/>
      <c r="DJK32" s="83"/>
      <c r="DJL32" s="83"/>
      <c r="DJM32" s="83"/>
      <c r="DJN32" s="83"/>
      <c r="DJO32" s="83"/>
      <c r="DJP32" s="83"/>
      <c r="DJQ32" s="83"/>
      <c r="DJR32" s="83"/>
      <c r="DJS32" s="83"/>
      <c r="DJT32" s="83"/>
      <c r="DJU32" s="83"/>
      <c r="DJV32" s="83"/>
      <c r="DJW32" s="83"/>
      <c r="DJX32" s="83"/>
      <c r="DJY32" s="83"/>
      <c r="DJZ32" s="83"/>
      <c r="DKA32" s="83"/>
      <c r="DKB32" s="83"/>
      <c r="DKC32" s="83"/>
      <c r="DKD32" s="83"/>
      <c r="DKE32" s="83"/>
      <c r="DKF32" s="83"/>
      <c r="DKG32" s="83"/>
      <c r="DKH32" s="83"/>
      <c r="DKI32" s="83"/>
      <c r="DKJ32" s="83"/>
      <c r="DKK32" s="83"/>
      <c r="DKL32" s="83"/>
      <c r="DKM32" s="83"/>
      <c r="DKN32" s="83"/>
      <c r="DKO32" s="83"/>
      <c r="DKP32" s="83"/>
      <c r="DKQ32" s="83"/>
      <c r="DKR32" s="83"/>
      <c r="DKS32" s="83"/>
      <c r="DKT32" s="83"/>
      <c r="DKU32" s="83"/>
      <c r="DKV32" s="83"/>
      <c r="DKW32" s="83"/>
      <c r="DKX32" s="83"/>
      <c r="DKY32" s="83"/>
      <c r="DKZ32" s="83"/>
      <c r="DLA32" s="83"/>
      <c r="DLB32" s="83"/>
      <c r="DLC32" s="83"/>
      <c r="DLD32" s="83"/>
      <c r="DLE32" s="83"/>
      <c r="DLF32" s="83"/>
      <c r="DLG32" s="83"/>
      <c r="DLH32" s="83"/>
      <c r="DLI32" s="83"/>
      <c r="DLJ32" s="83"/>
      <c r="DLK32" s="83"/>
      <c r="DLL32" s="83"/>
      <c r="DLM32" s="83"/>
      <c r="DLN32" s="83"/>
      <c r="DLO32" s="83"/>
      <c r="DLP32" s="83"/>
      <c r="DLQ32" s="83"/>
      <c r="DLR32" s="83"/>
      <c r="DLS32" s="83"/>
      <c r="DLT32" s="83"/>
      <c r="DLU32" s="83"/>
      <c r="DLV32" s="83"/>
      <c r="DLW32" s="83"/>
      <c r="DLX32" s="83"/>
      <c r="DLY32" s="83"/>
      <c r="DLZ32" s="83"/>
      <c r="DMA32" s="83"/>
      <c r="DMB32" s="83"/>
      <c r="DMC32" s="83"/>
      <c r="DMD32" s="83"/>
      <c r="DME32" s="83"/>
      <c r="DMF32" s="83"/>
      <c r="DMG32" s="83"/>
      <c r="DMH32" s="83"/>
      <c r="DMI32" s="83"/>
      <c r="DMJ32" s="83"/>
      <c r="DMK32" s="83"/>
      <c r="DML32" s="83"/>
      <c r="DMM32" s="83"/>
      <c r="DMN32" s="83"/>
      <c r="DMO32" s="83"/>
      <c r="DMP32" s="83"/>
      <c r="DMQ32" s="83"/>
      <c r="DMR32" s="83"/>
      <c r="DMS32" s="83"/>
      <c r="DMT32" s="83"/>
      <c r="DMU32" s="83"/>
      <c r="DMV32" s="83"/>
      <c r="DMW32" s="83"/>
      <c r="DMX32" s="83"/>
      <c r="DMY32" s="83"/>
      <c r="DMZ32" s="83"/>
      <c r="DNA32" s="83"/>
      <c r="DNB32" s="83"/>
      <c r="DNC32" s="83"/>
      <c r="DND32" s="83"/>
      <c r="DNE32" s="83"/>
      <c r="DNF32" s="83"/>
      <c r="DNG32" s="83"/>
      <c r="DNH32" s="83"/>
      <c r="DNI32" s="83"/>
      <c r="DNJ32" s="83"/>
      <c r="DNK32" s="83"/>
      <c r="DNL32" s="83"/>
      <c r="DNM32" s="83"/>
      <c r="DNN32" s="83"/>
      <c r="DNO32" s="83"/>
      <c r="DNP32" s="83"/>
      <c r="DNQ32" s="83"/>
      <c r="DNR32" s="83"/>
      <c r="DNS32" s="83"/>
      <c r="DNT32" s="83"/>
      <c r="DNU32" s="83"/>
      <c r="DNV32" s="83"/>
      <c r="DNW32" s="83"/>
      <c r="DNX32" s="83"/>
      <c r="DNY32" s="83"/>
      <c r="DNZ32" s="83"/>
      <c r="DOA32" s="83"/>
      <c r="DOB32" s="83"/>
      <c r="DOC32" s="83"/>
      <c r="DOD32" s="83"/>
      <c r="DOE32" s="83"/>
      <c r="DOF32" s="83"/>
      <c r="DOG32" s="83"/>
      <c r="DOH32" s="83"/>
      <c r="DOI32" s="83"/>
      <c r="DOJ32" s="83"/>
      <c r="DOK32" s="83"/>
      <c r="DOL32" s="83"/>
      <c r="DOM32" s="83"/>
      <c r="DON32" s="83"/>
      <c r="DOO32" s="83"/>
      <c r="DOP32" s="83"/>
      <c r="DOQ32" s="83"/>
      <c r="DOR32" s="83"/>
      <c r="DOS32" s="83"/>
      <c r="DOT32" s="83"/>
      <c r="DOU32" s="83"/>
      <c r="DOV32" s="83"/>
      <c r="DOW32" s="83"/>
      <c r="DOX32" s="83"/>
      <c r="DOY32" s="83"/>
      <c r="DOZ32" s="83"/>
      <c r="DPA32" s="83"/>
      <c r="DPB32" s="83"/>
      <c r="DPC32" s="83"/>
      <c r="DPD32" s="83"/>
      <c r="DPE32" s="83"/>
      <c r="DPF32" s="83"/>
      <c r="DPG32" s="83"/>
      <c r="DPH32" s="83"/>
      <c r="DPI32" s="83"/>
      <c r="DPJ32" s="83"/>
      <c r="DPK32" s="83"/>
      <c r="DPL32" s="83"/>
      <c r="DPM32" s="83"/>
      <c r="DPN32" s="83"/>
      <c r="DPO32" s="83"/>
      <c r="DPP32" s="83"/>
      <c r="DPQ32" s="83"/>
      <c r="DPR32" s="83"/>
      <c r="DPS32" s="83"/>
      <c r="DPT32" s="83"/>
      <c r="DPU32" s="83"/>
      <c r="DPV32" s="83"/>
      <c r="DPW32" s="83"/>
      <c r="DPX32" s="83"/>
      <c r="DPY32" s="83"/>
      <c r="DPZ32" s="83"/>
      <c r="DQA32" s="83"/>
      <c r="DQB32" s="83"/>
      <c r="DQC32" s="83"/>
      <c r="DQD32" s="83"/>
      <c r="DQE32" s="83"/>
      <c r="DQF32" s="83"/>
      <c r="DQG32" s="83"/>
      <c r="DQH32" s="83"/>
      <c r="DQI32" s="83"/>
      <c r="DQJ32" s="83"/>
      <c r="DQK32" s="83"/>
      <c r="DQL32" s="83"/>
      <c r="DQM32" s="83"/>
      <c r="DQN32" s="83"/>
      <c r="DQO32" s="83"/>
      <c r="DQP32" s="83"/>
      <c r="DQQ32" s="83"/>
      <c r="DQR32" s="83"/>
      <c r="DQS32" s="83"/>
      <c r="DQT32" s="83"/>
      <c r="DQU32" s="83"/>
      <c r="DQV32" s="83"/>
      <c r="DQW32" s="83"/>
      <c r="DQX32" s="83"/>
      <c r="DQY32" s="83"/>
      <c r="DQZ32" s="83"/>
      <c r="DRA32" s="83"/>
      <c r="DRB32" s="83"/>
      <c r="DRC32" s="83"/>
      <c r="DRD32" s="83"/>
      <c r="DRE32" s="83"/>
      <c r="DRF32" s="83"/>
      <c r="DRG32" s="83"/>
      <c r="DRH32" s="83"/>
      <c r="DRI32" s="83"/>
      <c r="DRJ32" s="83"/>
      <c r="DRK32" s="83"/>
      <c r="DRL32" s="83"/>
      <c r="DRM32" s="83"/>
      <c r="DRN32" s="83"/>
      <c r="DRO32" s="83"/>
      <c r="DRP32" s="83"/>
      <c r="DRQ32" s="83"/>
      <c r="DRR32" s="83"/>
      <c r="DRS32" s="83"/>
      <c r="DRT32" s="83"/>
      <c r="DRU32" s="83"/>
      <c r="DRV32" s="83"/>
      <c r="DRW32" s="83"/>
      <c r="DRX32" s="83"/>
      <c r="DRY32" s="83"/>
      <c r="DRZ32" s="83"/>
      <c r="DSA32" s="83"/>
      <c r="DSB32" s="83"/>
      <c r="DSC32" s="83"/>
      <c r="DSD32" s="83"/>
      <c r="DSE32" s="83"/>
      <c r="DSF32" s="83"/>
      <c r="DSG32" s="83"/>
      <c r="DSH32" s="83"/>
      <c r="DSI32" s="83"/>
      <c r="DSJ32" s="83"/>
      <c r="DSK32" s="83"/>
      <c r="DSL32" s="83"/>
      <c r="DSM32" s="83"/>
      <c r="DSN32" s="83"/>
      <c r="DSO32" s="83"/>
      <c r="DSP32" s="83"/>
      <c r="DSQ32" s="83"/>
      <c r="DSR32" s="83"/>
      <c r="DSS32" s="83"/>
      <c r="DST32" s="83"/>
      <c r="DSU32" s="83"/>
      <c r="DSV32" s="83"/>
      <c r="DSW32" s="83"/>
      <c r="DSX32" s="83"/>
      <c r="DSY32" s="83"/>
      <c r="DSZ32" s="83"/>
      <c r="DTA32" s="83"/>
      <c r="DTB32" s="83"/>
      <c r="DTC32" s="83"/>
      <c r="DTD32" s="83"/>
      <c r="DTE32" s="83"/>
      <c r="DTF32" s="83"/>
      <c r="DTG32" s="83"/>
      <c r="DTH32" s="83"/>
      <c r="DTI32" s="83"/>
      <c r="DTJ32" s="83"/>
      <c r="DTK32" s="83"/>
      <c r="DTL32" s="83"/>
      <c r="DTM32" s="83"/>
      <c r="DTN32" s="83"/>
      <c r="DTO32" s="83"/>
      <c r="DTP32" s="83"/>
      <c r="DTQ32" s="83"/>
      <c r="DTR32" s="83"/>
      <c r="DTS32" s="83"/>
      <c r="DTT32" s="83"/>
      <c r="DTU32" s="83"/>
      <c r="DTV32" s="83"/>
      <c r="DTW32" s="83"/>
      <c r="DTX32" s="83"/>
      <c r="DTY32" s="83"/>
      <c r="DTZ32" s="83"/>
      <c r="DUA32" s="83"/>
      <c r="DUB32" s="83"/>
      <c r="DUC32" s="83"/>
      <c r="DUD32" s="83"/>
      <c r="DUE32" s="83"/>
      <c r="DUF32" s="83"/>
      <c r="DUG32" s="83"/>
      <c r="DUH32" s="83"/>
      <c r="DUI32" s="83"/>
      <c r="DUJ32" s="83"/>
      <c r="DUK32" s="83"/>
      <c r="DUL32" s="83"/>
      <c r="DUM32" s="83"/>
      <c r="DUN32" s="83"/>
      <c r="DUO32" s="83"/>
      <c r="DUP32" s="83"/>
      <c r="DUQ32" s="83"/>
      <c r="DUR32" s="83"/>
      <c r="DUS32" s="83"/>
      <c r="DUT32" s="83"/>
      <c r="DUU32" s="83"/>
      <c r="DUV32" s="83"/>
      <c r="DUW32" s="83"/>
      <c r="DUX32" s="83"/>
      <c r="DUY32" s="83"/>
      <c r="DUZ32" s="83"/>
      <c r="DVA32" s="83"/>
      <c r="DVB32" s="83"/>
      <c r="DVC32" s="83"/>
      <c r="DVD32" s="83"/>
      <c r="DVE32" s="83"/>
      <c r="DVF32" s="83"/>
      <c r="DVG32" s="83"/>
      <c r="DVH32" s="83"/>
      <c r="DVI32" s="83"/>
      <c r="DVJ32" s="83"/>
      <c r="DVK32" s="83"/>
      <c r="DVL32" s="83"/>
      <c r="DVM32" s="83"/>
      <c r="DVN32" s="83"/>
      <c r="DVO32" s="83"/>
      <c r="DVP32" s="83"/>
      <c r="DVQ32" s="83"/>
      <c r="DVR32" s="83"/>
      <c r="DVS32" s="83"/>
      <c r="DVT32" s="83"/>
      <c r="DVU32" s="83"/>
      <c r="DVV32" s="83"/>
      <c r="DVW32" s="83"/>
      <c r="DVX32" s="83"/>
      <c r="DVY32" s="83"/>
      <c r="DVZ32" s="83"/>
      <c r="DWA32" s="83"/>
      <c r="DWB32" s="83"/>
      <c r="DWC32" s="83"/>
      <c r="DWD32" s="83"/>
      <c r="DWE32" s="83"/>
      <c r="DWF32" s="83"/>
      <c r="DWG32" s="83"/>
      <c r="DWH32" s="83"/>
      <c r="DWI32" s="83"/>
      <c r="DWJ32" s="83"/>
      <c r="DWK32" s="83"/>
      <c r="DWL32" s="83"/>
      <c r="DWM32" s="83"/>
      <c r="DWN32" s="83"/>
      <c r="DWO32" s="83"/>
      <c r="DWP32" s="83"/>
      <c r="DWQ32" s="83"/>
      <c r="DWR32" s="83"/>
      <c r="DWS32" s="83"/>
      <c r="DWT32" s="83"/>
      <c r="DWU32" s="83"/>
      <c r="DWV32" s="83"/>
      <c r="DWW32" s="83"/>
      <c r="DWX32" s="83"/>
      <c r="DWY32" s="83"/>
      <c r="DWZ32" s="83"/>
      <c r="DXA32" s="83"/>
      <c r="DXB32" s="83"/>
      <c r="DXC32" s="83"/>
      <c r="DXD32" s="83"/>
      <c r="DXE32" s="83"/>
      <c r="DXF32" s="83"/>
      <c r="DXG32" s="83"/>
      <c r="DXH32" s="83"/>
      <c r="DXI32" s="83"/>
      <c r="DXJ32" s="83"/>
      <c r="DXK32" s="83"/>
      <c r="DXL32" s="83"/>
      <c r="DXM32" s="83"/>
      <c r="DXN32" s="83"/>
      <c r="DXO32" s="83"/>
      <c r="DXP32" s="83"/>
      <c r="DXQ32" s="83"/>
      <c r="DXR32" s="83"/>
      <c r="DXS32" s="83"/>
      <c r="DXT32" s="83"/>
      <c r="DXU32" s="83"/>
      <c r="DXV32" s="83"/>
      <c r="DXW32" s="83"/>
      <c r="DXX32" s="83"/>
      <c r="DXY32" s="83"/>
      <c r="DXZ32" s="83"/>
      <c r="DYA32" s="83"/>
      <c r="DYB32" s="83"/>
      <c r="DYC32" s="83"/>
      <c r="DYD32" s="83"/>
      <c r="DYE32" s="83"/>
      <c r="DYF32" s="83"/>
      <c r="DYG32" s="83"/>
      <c r="DYH32" s="83"/>
      <c r="DYI32" s="83"/>
      <c r="DYJ32" s="83"/>
      <c r="DYK32" s="83"/>
      <c r="DYL32" s="83"/>
      <c r="DYM32" s="83"/>
      <c r="DYN32" s="83"/>
      <c r="DYO32" s="83"/>
      <c r="DYP32" s="83"/>
      <c r="DYQ32" s="83"/>
      <c r="DYR32" s="83"/>
      <c r="DYS32" s="83"/>
      <c r="DYT32" s="83"/>
      <c r="DYU32" s="83"/>
      <c r="DYV32" s="83"/>
      <c r="DYW32" s="83"/>
      <c r="DYX32" s="83"/>
      <c r="DYY32" s="83"/>
      <c r="DYZ32" s="83"/>
      <c r="DZA32" s="83"/>
      <c r="DZB32" s="83"/>
      <c r="DZC32" s="83"/>
      <c r="DZD32" s="83"/>
      <c r="DZE32" s="83"/>
      <c r="DZF32" s="83"/>
      <c r="DZG32" s="83"/>
      <c r="DZH32" s="83"/>
      <c r="DZI32" s="83"/>
      <c r="DZJ32" s="83"/>
      <c r="DZK32" s="83"/>
      <c r="DZL32" s="83"/>
      <c r="DZM32" s="83"/>
      <c r="DZN32" s="83"/>
      <c r="DZO32" s="83"/>
      <c r="DZP32" s="83"/>
      <c r="DZQ32" s="83"/>
      <c r="DZR32" s="83"/>
      <c r="DZS32" s="83"/>
      <c r="DZT32" s="83"/>
      <c r="DZU32" s="83"/>
      <c r="DZV32" s="83"/>
      <c r="DZW32" s="83"/>
      <c r="DZX32" s="83"/>
      <c r="DZY32" s="83"/>
      <c r="DZZ32" s="83"/>
      <c r="EAA32" s="83"/>
      <c r="EAB32" s="83"/>
      <c r="EAC32" s="83"/>
      <c r="EAD32" s="83"/>
      <c r="EAE32" s="83"/>
      <c r="EAF32" s="83"/>
      <c r="EAG32" s="83"/>
      <c r="EAH32" s="83"/>
      <c r="EAI32" s="83"/>
      <c r="EAJ32" s="83"/>
      <c r="EAK32" s="83"/>
      <c r="EAL32" s="83"/>
      <c r="EAM32" s="83"/>
      <c r="EAN32" s="83"/>
      <c r="EAO32" s="83"/>
      <c r="EAP32" s="83"/>
      <c r="EAQ32" s="83"/>
      <c r="EAR32" s="83"/>
      <c r="EAS32" s="83"/>
      <c r="EAT32" s="83"/>
      <c r="EAU32" s="83"/>
      <c r="EAV32" s="83"/>
      <c r="EAW32" s="83"/>
      <c r="EAX32" s="83"/>
      <c r="EAY32" s="83"/>
      <c r="EAZ32" s="83"/>
      <c r="EBA32" s="83"/>
      <c r="EBB32" s="83"/>
      <c r="EBC32" s="83"/>
      <c r="EBD32" s="83"/>
      <c r="EBE32" s="83"/>
      <c r="EBF32" s="83"/>
      <c r="EBG32" s="83"/>
      <c r="EBH32" s="83"/>
      <c r="EBI32" s="83"/>
      <c r="EBJ32" s="83"/>
      <c r="EBK32" s="83"/>
      <c r="EBL32" s="83"/>
      <c r="EBM32" s="83"/>
      <c r="EBN32" s="83"/>
      <c r="EBO32" s="83"/>
      <c r="EBP32" s="83"/>
      <c r="EBQ32" s="83"/>
      <c r="EBR32" s="83"/>
      <c r="EBS32" s="83"/>
      <c r="EBT32" s="83"/>
      <c r="EBU32" s="83"/>
      <c r="EBV32" s="83"/>
      <c r="EBW32" s="83"/>
      <c r="EBX32" s="83"/>
      <c r="EBY32" s="83"/>
      <c r="EBZ32" s="83"/>
      <c r="ECA32" s="83"/>
      <c r="ECB32" s="83"/>
      <c r="ECC32" s="83"/>
      <c r="ECD32" s="83"/>
      <c r="ECE32" s="83"/>
      <c r="ECF32" s="83"/>
      <c r="ECG32" s="83"/>
      <c r="ECH32" s="83"/>
      <c r="ECI32" s="83"/>
      <c r="ECJ32" s="83"/>
      <c r="ECK32" s="83"/>
      <c r="ECL32" s="83"/>
      <c r="ECM32" s="83"/>
      <c r="ECN32" s="83"/>
      <c r="ECO32" s="83"/>
      <c r="ECP32" s="83"/>
      <c r="ECQ32" s="83"/>
      <c r="ECR32" s="83"/>
      <c r="ECS32" s="83"/>
      <c r="ECT32" s="83"/>
      <c r="ECU32" s="83"/>
      <c r="ECV32" s="83"/>
      <c r="ECW32" s="83"/>
      <c r="ECX32" s="83"/>
      <c r="ECY32" s="83"/>
      <c r="ECZ32" s="83"/>
      <c r="EDA32" s="83"/>
      <c r="EDB32" s="83"/>
      <c r="EDC32" s="83"/>
      <c r="EDD32" s="83"/>
      <c r="EDE32" s="83"/>
      <c r="EDF32" s="83"/>
      <c r="EDG32" s="83"/>
      <c r="EDH32" s="83"/>
      <c r="EDI32" s="83"/>
      <c r="EDJ32" s="83"/>
      <c r="EDK32" s="83"/>
      <c r="EDL32" s="83"/>
      <c r="EDM32" s="83"/>
      <c r="EDN32" s="83"/>
      <c r="EDO32" s="83"/>
      <c r="EDP32" s="83"/>
      <c r="EDQ32" s="83"/>
      <c r="EDR32" s="83"/>
      <c r="EDS32" s="83"/>
      <c r="EDT32" s="83"/>
      <c r="EDU32" s="83"/>
      <c r="EDV32" s="83"/>
      <c r="EDW32" s="83"/>
      <c r="EDX32" s="83"/>
      <c r="EDY32" s="83"/>
      <c r="EDZ32" s="83"/>
      <c r="EEA32" s="83"/>
      <c r="EEB32" s="83"/>
      <c r="EEC32" s="83"/>
      <c r="EED32" s="83"/>
      <c r="EEE32" s="83"/>
      <c r="EEF32" s="83"/>
      <c r="EEG32" s="83"/>
      <c r="EEH32" s="83"/>
      <c r="EEI32" s="83"/>
      <c r="EEJ32" s="83"/>
      <c r="EEK32" s="83"/>
      <c r="EEL32" s="83"/>
      <c r="EEM32" s="83"/>
      <c r="EEN32" s="83"/>
      <c r="EEO32" s="83"/>
      <c r="EEP32" s="83"/>
      <c r="EEQ32" s="83"/>
      <c r="EER32" s="83"/>
      <c r="EES32" s="83"/>
      <c r="EET32" s="83"/>
      <c r="EEU32" s="83"/>
      <c r="EEV32" s="83"/>
      <c r="EEW32" s="83"/>
      <c r="EEX32" s="83"/>
      <c r="EEY32" s="83"/>
      <c r="EEZ32" s="83"/>
      <c r="EFA32" s="83"/>
      <c r="EFB32" s="83"/>
      <c r="EFC32" s="83"/>
      <c r="EFD32" s="83"/>
      <c r="EFE32" s="83"/>
      <c r="EFF32" s="83"/>
      <c r="EFG32" s="83"/>
      <c r="EFH32" s="83"/>
      <c r="EFI32" s="83"/>
      <c r="EFJ32" s="83"/>
      <c r="EFK32" s="83"/>
      <c r="EFL32" s="83"/>
      <c r="EFM32" s="83"/>
      <c r="EFN32" s="83"/>
      <c r="EFO32" s="83"/>
      <c r="EFP32" s="83"/>
      <c r="EFQ32" s="83"/>
      <c r="EFR32" s="83"/>
      <c r="EFS32" s="83"/>
      <c r="EFT32" s="83"/>
      <c r="EFU32" s="83"/>
      <c r="EFV32" s="83"/>
      <c r="EFW32" s="83"/>
      <c r="EFX32" s="83"/>
      <c r="EFY32" s="83"/>
      <c r="EFZ32" s="83"/>
      <c r="EGA32" s="83"/>
      <c r="EGB32" s="83"/>
      <c r="EGC32" s="83"/>
      <c r="EGD32" s="83"/>
      <c r="EGE32" s="83"/>
      <c r="EGF32" s="83"/>
      <c r="EGG32" s="83"/>
      <c r="EGH32" s="83"/>
      <c r="EGI32" s="83"/>
      <c r="EGJ32" s="83"/>
      <c r="EGK32" s="83"/>
      <c r="EGL32" s="83"/>
      <c r="EGM32" s="83"/>
      <c r="EGN32" s="83"/>
      <c r="EGO32" s="83"/>
      <c r="EGP32" s="83"/>
      <c r="EGQ32" s="83"/>
      <c r="EGR32" s="83"/>
      <c r="EGS32" s="83"/>
      <c r="EGT32" s="83"/>
      <c r="EGU32" s="83"/>
      <c r="EGV32" s="83"/>
      <c r="EGW32" s="83"/>
      <c r="EGX32" s="83"/>
      <c r="EGY32" s="83"/>
      <c r="EGZ32" s="83"/>
      <c r="EHA32" s="83"/>
      <c r="EHB32" s="83"/>
      <c r="EHC32" s="83"/>
      <c r="EHD32" s="83"/>
      <c r="EHE32" s="83"/>
      <c r="EHF32" s="83"/>
      <c r="EHG32" s="83"/>
      <c r="EHH32" s="83"/>
      <c r="EHI32" s="83"/>
      <c r="EHJ32" s="83"/>
      <c r="EHK32" s="83"/>
      <c r="EHL32" s="83"/>
      <c r="EHM32" s="83"/>
      <c r="EHN32" s="83"/>
      <c r="EHO32" s="83"/>
      <c r="EHP32" s="83"/>
      <c r="EHQ32" s="83"/>
      <c r="EHR32" s="83"/>
      <c r="EHS32" s="83"/>
      <c r="EHT32" s="83"/>
      <c r="EHU32" s="83"/>
      <c r="EHV32" s="83"/>
      <c r="EHW32" s="83"/>
      <c r="EHX32" s="83"/>
      <c r="EHY32" s="83"/>
      <c r="EHZ32" s="83"/>
      <c r="EIA32" s="83"/>
      <c r="EIB32" s="83"/>
      <c r="EIC32" s="83"/>
      <c r="EID32" s="83"/>
      <c r="EIE32" s="83"/>
      <c r="EIF32" s="83"/>
      <c r="EIG32" s="83"/>
      <c r="EIH32" s="83"/>
      <c r="EII32" s="83"/>
      <c r="EIJ32" s="83"/>
      <c r="EIK32" s="83"/>
      <c r="EIL32" s="83"/>
      <c r="EIM32" s="83"/>
      <c r="EIN32" s="83"/>
      <c r="EIO32" s="83"/>
      <c r="EIP32" s="83"/>
      <c r="EIQ32" s="83"/>
      <c r="EIR32" s="83"/>
      <c r="EIS32" s="83"/>
      <c r="EIT32" s="83"/>
      <c r="EIU32" s="83"/>
      <c r="EIV32" s="83"/>
      <c r="EIW32" s="83"/>
      <c r="EIX32" s="83"/>
      <c r="EIY32" s="83"/>
      <c r="EIZ32" s="83"/>
      <c r="EJA32" s="83"/>
      <c r="EJB32" s="83"/>
      <c r="EJC32" s="83"/>
      <c r="EJD32" s="83"/>
      <c r="EJE32" s="83"/>
      <c r="EJF32" s="83"/>
      <c r="EJG32" s="83"/>
      <c r="EJH32" s="83"/>
      <c r="EJI32" s="83"/>
      <c r="EJJ32" s="83"/>
      <c r="EJK32" s="83"/>
      <c r="EJL32" s="83"/>
      <c r="EJM32" s="83"/>
      <c r="EJN32" s="83"/>
      <c r="EJO32" s="83"/>
      <c r="EJP32" s="83"/>
      <c r="EJQ32" s="83"/>
      <c r="EJR32" s="83"/>
      <c r="EJS32" s="83"/>
      <c r="EJT32" s="83"/>
      <c r="EJU32" s="83"/>
      <c r="EJV32" s="83"/>
      <c r="EJW32" s="83"/>
      <c r="EJX32" s="83"/>
      <c r="EJY32" s="83"/>
      <c r="EJZ32" s="83"/>
      <c r="EKA32" s="83"/>
      <c r="EKB32" s="83"/>
      <c r="EKC32" s="83"/>
      <c r="EKD32" s="83"/>
      <c r="EKE32" s="83"/>
      <c r="EKF32" s="83"/>
      <c r="EKG32" s="83"/>
      <c r="EKH32" s="83"/>
      <c r="EKI32" s="83"/>
      <c r="EKJ32" s="83"/>
      <c r="EKK32" s="83"/>
      <c r="EKL32" s="83"/>
      <c r="EKM32" s="83"/>
      <c r="EKN32" s="83"/>
      <c r="EKO32" s="83"/>
      <c r="EKP32" s="83"/>
      <c r="EKQ32" s="83"/>
      <c r="EKR32" s="83"/>
      <c r="EKS32" s="83"/>
      <c r="EKT32" s="83"/>
      <c r="EKU32" s="83"/>
      <c r="EKV32" s="83"/>
      <c r="EKW32" s="83"/>
      <c r="EKX32" s="83"/>
      <c r="EKY32" s="83"/>
      <c r="EKZ32" s="83"/>
      <c r="ELA32" s="83"/>
      <c r="ELB32" s="83"/>
      <c r="ELC32" s="83"/>
      <c r="ELD32" s="83"/>
      <c r="ELE32" s="83"/>
      <c r="ELF32" s="83"/>
      <c r="ELG32" s="83"/>
      <c r="ELH32" s="83"/>
      <c r="ELI32" s="83"/>
      <c r="ELJ32" s="83"/>
      <c r="ELK32" s="83"/>
      <c r="ELL32" s="83"/>
      <c r="ELM32" s="83"/>
      <c r="ELN32" s="83"/>
      <c r="ELO32" s="83"/>
      <c r="ELP32" s="83"/>
      <c r="ELQ32" s="83"/>
      <c r="ELR32" s="83"/>
      <c r="ELS32" s="83"/>
      <c r="ELT32" s="83"/>
      <c r="ELU32" s="83"/>
      <c r="ELV32" s="83"/>
      <c r="ELW32" s="83"/>
      <c r="ELX32" s="83"/>
      <c r="ELY32" s="83"/>
      <c r="ELZ32" s="83"/>
      <c r="EMA32" s="83"/>
      <c r="EMB32" s="83"/>
      <c r="EMC32" s="83"/>
      <c r="EMD32" s="83"/>
      <c r="EME32" s="83"/>
      <c r="EMF32" s="83"/>
      <c r="EMG32" s="83"/>
      <c r="EMH32" s="83"/>
      <c r="EMI32" s="83"/>
      <c r="EMJ32" s="83"/>
      <c r="EMK32" s="83"/>
      <c r="EML32" s="83"/>
      <c r="EMM32" s="83"/>
      <c r="EMN32" s="83"/>
      <c r="EMO32" s="83"/>
      <c r="EMP32" s="83"/>
      <c r="EMQ32" s="83"/>
      <c r="EMR32" s="83"/>
      <c r="EMS32" s="83"/>
      <c r="EMT32" s="83"/>
      <c r="EMU32" s="83"/>
      <c r="EMV32" s="83"/>
      <c r="EMW32" s="83"/>
      <c r="EMX32" s="83"/>
      <c r="EMY32" s="83"/>
      <c r="EMZ32" s="83"/>
      <c r="ENA32" s="83"/>
      <c r="ENB32" s="83"/>
      <c r="ENC32" s="83"/>
      <c r="END32" s="83"/>
      <c r="ENE32" s="83"/>
      <c r="ENF32" s="83"/>
      <c r="ENG32" s="83"/>
      <c r="ENH32" s="83"/>
      <c r="ENI32" s="83"/>
      <c r="ENJ32" s="83"/>
      <c r="ENK32" s="83"/>
      <c r="ENL32" s="83"/>
      <c r="ENM32" s="83"/>
      <c r="ENN32" s="83"/>
      <c r="ENO32" s="83"/>
      <c r="ENP32" s="83"/>
      <c r="ENQ32" s="83"/>
      <c r="ENR32" s="83"/>
      <c r="ENS32" s="83"/>
      <c r="ENT32" s="83"/>
      <c r="ENU32" s="83"/>
      <c r="ENV32" s="83"/>
      <c r="ENW32" s="83"/>
      <c r="ENX32" s="83"/>
      <c r="ENY32" s="83"/>
      <c r="ENZ32" s="83"/>
      <c r="EOA32" s="83"/>
      <c r="EOB32" s="83"/>
      <c r="EOC32" s="83"/>
      <c r="EOD32" s="83"/>
      <c r="EOE32" s="83"/>
      <c r="EOF32" s="83"/>
      <c r="EOG32" s="83"/>
      <c r="EOH32" s="83"/>
      <c r="EOI32" s="83"/>
      <c r="EOJ32" s="83"/>
      <c r="EOK32" s="83"/>
      <c r="EOL32" s="83"/>
      <c r="EOM32" s="83"/>
      <c r="EON32" s="83"/>
      <c r="EOO32" s="83"/>
      <c r="EOP32" s="83"/>
      <c r="EOQ32" s="83"/>
      <c r="EOR32" s="83"/>
      <c r="EOS32" s="83"/>
      <c r="EOT32" s="83"/>
      <c r="EOU32" s="83"/>
      <c r="EOV32" s="83"/>
      <c r="EOW32" s="83"/>
      <c r="EOX32" s="83"/>
      <c r="EOY32" s="83"/>
      <c r="EOZ32" s="83"/>
      <c r="EPA32" s="83"/>
      <c r="EPB32" s="83"/>
      <c r="EPC32" s="83"/>
      <c r="EPD32" s="83"/>
      <c r="EPE32" s="83"/>
      <c r="EPF32" s="83"/>
      <c r="EPG32" s="83"/>
      <c r="EPH32" s="83"/>
      <c r="EPI32" s="83"/>
      <c r="EPJ32" s="83"/>
      <c r="EPK32" s="83"/>
      <c r="EPL32" s="83"/>
      <c r="EPM32" s="83"/>
      <c r="EPN32" s="83"/>
      <c r="EPO32" s="83"/>
      <c r="EPP32" s="83"/>
      <c r="EPQ32" s="83"/>
      <c r="EPR32" s="83"/>
      <c r="EPS32" s="83"/>
      <c r="EPT32" s="83"/>
      <c r="EPU32" s="83"/>
      <c r="EPV32" s="83"/>
      <c r="EPW32" s="83"/>
      <c r="EPX32" s="83"/>
      <c r="EPY32" s="83"/>
      <c r="EPZ32" s="83"/>
      <c r="EQA32" s="83"/>
      <c r="EQB32" s="83"/>
      <c r="EQC32" s="83"/>
      <c r="EQD32" s="83"/>
      <c r="EQE32" s="83"/>
      <c r="EQF32" s="83"/>
      <c r="EQG32" s="83"/>
      <c r="EQH32" s="83"/>
      <c r="EQI32" s="83"/>
      <c r="EQJ32" s="83"/>
      <c r="EQK32" s="83"/>
      <c r="EQL32" s="83"/>
      <c r="EQM32" s="83"/>
      <c r="EQN32" s="83"/>
      <c r="EQO32" s="83"/>
      <c r="EQP32" s="83"/>
      <c r="EQQ32" s="83"/>
      <c r="EQR32" s="83"/>
      <c r="EQS32" s="83"/>
      <c r="EQT32" s="83"/>
      <c r="EQU32" s="83"/>
      <c r="EQV32" s="83"/>
      <c r="EQW32" s="83"/>
      <c r="EQX32" s="83"/>
      <c r="EQY32" s="83"/>
      <c r="EQZ32" s="83"/>
      <c r="ERA32" s="83"/>
      <c r="ERB32" s="83"/>
      <c r="ERC32" s="83"/>
      <c r="ERD32" s="83"/>
      <c r="ERE32" s="83"/>
      <c r="ERF32" s="83"/>
      <c r="ERG32" s="83"/>
      <c r="ERH32" s="83"/>
      <c r="ERI32" s="83"/>
      <c r="ERJ32" s="83"/>
      <c r="ERK32" s="83"/>
      <c r="ERL32" s="83"/>
      <c r="ERM32" s="83"/>
      <c r="ERN32" s="83"/>
      <c r="ERO32" s="83"/>
      <c r="ERP32" s="83"/>
      <c r="ERQ32" s="83"/>
      <c r="ERR32" s="83"/>
      <c r="ERS32" s="83"/>
      <c r="ERT32" s="83"/>
      <c r="ERU32" s="83"/>
      <c r="ERV32" s="83"/>
      <c r="ERW32" s="83"/>
      <c r="ERX32" s="83"/>
      <c r="ERY32" s="83"/>
      <c r="ERZ32" s="83"/>
      <c r="ESA32" s="83"/>
      <c r="ESB32" s="83"/>
      <c r="ESC32" s="83"/>
      <c r="ESD32" s="83"/>
      <c r="ESE32" s="83"/>
      <c r="ESF32" s="83"/>
      <c r="ESG32" s="83"/>
      <c r="ESH32" s="83"/>
      <c r="ESI32" s="83"/>
      <c r="ESJ32" s="83"/>
      <c r="ESK32" s="83"/>
      <c r="ESL32" s="83"/>
      <c r="ESM32" s="83"/>
      <c r="ESN32" s="83"/>
      <c r="ESO32" s="83"/>
      <c r="ESP32" s="83"/>
      <c r="ESQ32" s="83"/>
      <c r="ESR32" s="83"/>
      <c r="ESS32" s="83"/>
      <c r="EST32" s="83"/>
      <c r="ESU32" s="83"/>
      <c r="ESV32" s="83"/>
      <c r="ESW32" s="83"/>
      <c r="ESX32" s="83"/>
      <c r="ESY32" s="83"/>
      <c r="ESZ32" s="83"/>
      <c r="ETA32" s="83"/>
      <c r="ETB32" s="83"/>
      <c r="ETC32" s="83"/>
      <c r="ETD32" s="83"/>
      <c r="ETE32" s="83"/>
      <c r="ETF32" s="83"/>
      <c r="ETG32" s="83"/>
      <c r="ETH32" s="83"/>
      <c r="ETI32" s="83"/>
      <c r="ETJ32" s="83"/>
      <c r="ETK32" s="83"/>
      <c r="ETL32" s="83"/>
      <c r="ETM32" s="83"/>
      <c r="ETN32" s="83"/>
      <c r="ETO32" s="83"/>
      <c r="ETP32" s="83"/>
      <c r="ETQ32" s="83"/>
      <c r="ETR32" s="83"/>
      <c r="ETS32" s="83"/>
      <c r="ETT32" s="83"/>
      <c r="ETU32" s="83"/>
      <c r="ETV32" s="83"/>
      <c r="ETW32" s="83"/>
      <c r="ETX32" s="83"/>
      <c r="ETY32" s="83"/>
      <c r="ETZ32" s="83"/>
      <c r="EUA32" s="83"/>
      <c r="EUB32" s="83"/>
      <c r="EUC32" s="83"/>
      <c r="EUD32" s="83"/>
      <c r="EUE32" s="83"/>
      <c r="EUF32" s="83"/>
      <c r="EUG32" s="83"/>
      <c r="EUH32" s="83"/>
      <c r="EUI32" s="83"/>
      <c r="EUJ32" s="83"/>
      <c r="EUK32" s="83"/>
      <c r="EUL32" s="83"/>
      <c r="EUM32" s="83"/>
      <c r="EUN32" s="83"/>
      <c r="EUO32" s="83"/>
      <c r="EUP32" s="83"/>
      <c r="EUQ32" s="83"/>
      <c r="EUR32" s="83"/>
      <c r="EUS32" s="83"/>
      <c r="EUT32" s="83"/>
      <c r="EUU32" s="83"/>
      <c r="EUV32" s="83"/>
      <c r="EUW32" s="83"/>
      <c r="EUX32" s="83"/>
      <c r="EUY32" s="83"/>
      <c r="EUZ32" s="83"/>
      <c r="EVA32" s="83"/>
      <c r="EVB32" s="83"/>
      <c r="EVC32" s="83"/>
      <c r="EVD32" s="83"/>
      <c r="EVE32" s="83"/>
      <c r="EVF32" s="83"/>
      <c r="EVG32" s="83"/>
      <c r="EVH32" s="83"/>
      <c r="EVI32" s="83"/>
      <c r="EVJ32" s="83"/>
      <c r="EVK32" s="83"/>
      <c r="EVL32" s="83"/>
      <c r="EVM32" s="83"/>
      <c r="EVN32" s="83"/>
      <c r="EVO32" s="83"/>
      <c r="EVP32" s="83"/>
      <c r="EVQ32" s="83"/>
      <c r="EVR32" s="83"/>
      <c r="EVS32" s="83"/>
      <c r="EVT32" s="83"/>
      <c r="EVU32" s="83"/>
      <c r="EVV32" s="83"/>
      <c r="EVW32" s="83"/>
      <c r="EVX32" s="83"/>
      <c r="EVY32" s="83"/>
      <c r="EVZ32" s="83"/>
      <c r="EWA32" s="83"/>
      <c r="EWB32" s="83"/>
      <c r="EWC32" s="83"/>
      <c r="EWD32" s="83"/>
      <c r="EWE32" s="83"/>
      <c r="EWF32" s="83"/>
      <c r="EWG32" s="83"/>
      <c r="EWH32" s="83"/>
      <c r="EWI32" s="83"/>
      <c r="EWJ32" s="83"/>
      <c r="EWK32" s="83"/>
      <c r="EWL32" s="83"/>
      <c r="EWM32" s="83"/>
      <c r="EWN32" s="83"/>
      <c r="EWO32" s="83"/>
      <c r="EWP32" s="83"/>
      <c r="EWQ32" s="83"/>
      <c r="EWR32" s="83"/>
      <c r="EWS32" s="83"/>
      <c r="EWT32" s="83"/>
      <c r="EWU32" s="83"/>
      <c r="EWV32" s="83"/>
      <c r="EWW32" s="83"/>
      <c r="EWX32" s="83"/>
      <c r="EWY32" s="83"/>
      <c r="EWZ32" s="83"/>
      <c r="EXA32" s="83"/>
      <c r="EXB32" s="83"/>
      <c r="EXC32" s="83"/>
      <c r="EXD32" s="83"/>
      <c r="EXE32" s="83"/>
      <c r="EXF32" s="83"/>
      <c r="EXG32" s="83"/>
      <c r="EXH32" s="83"/>
      <c r="EXI32" s="83"/>
      <c r="EXJ32" s="83"/>
      <c r="EXK32" s="83"/>
      <c r="EXL32" s="83"/>
      <c r="EXM32" s="83"/>
      <c r="EXN32" s="83"/>
      <c r="EXO32" s="83"/>
      <c r="EXP32" s="83"/>
      <c r="EXQ32" s="83"/>
      <c r="EXR32" s="83"/>
      <c r="EXS32" s="83"/>
      <c r="EXT32" s="83"/>
      <c r="EXU32" s="83"/>
      <c r="EXV32" s="83"/>
      <c r="EXW32" s="83"/>
      <c r="EXX32" s="83"/>
      <c r="EXY32" s="83"/>
      <c r="EXZ32" s="83"/>
      <c r="EYA32" s="83"/>
      <c r="EYB32" s="83"/>
      <c r="EYC32" s="83"/>
      <c r="EYD32" s="83"/>
      <c r="EYE32" s="83"/>
      <c r="EYF32" s="83"/>
      <c r="EYG32" s="83"/>
      <c r="EYH32" s="83"/>
      <c r="EYI32" s="83"/>
      <c r="EYJ32" s="83"/>
      <c r="EYK32" s="83"/>
      <c r="EYL32" s="83"/>
      <c r="EYM32" s="83"/>
      <c r="EYN32" s="83"/>
      <c r="EYO32" s="83"/>
      <c r="EYP32" s="83"/>
      <c r="EYQ32" s="83"/>
      <c r="EYR32" s="83"/>
      <c r="EYS32" s="83"/>
      <c r="EYT32" s="83"/>
      <c r="EYU32" s="83"/>
      <c r="EYV32" s="83"/>
      <c r="EYW32" s="83"/>
      <c r="EYX32" s="83"/>
      <c r="EYY32" s="83"/>
      <c r="EYZ32" s="83"/>
      <c r="EZA32" s="83"/>
      <c r="EZB32" s="83"/>
      <c r="EZC32" s="83"/>
      <c r="EZD32" s="83"/>
      <c r="EZE32" s="83"/>
      <c r="EZF32" s="83"/>
      <c r="EZG32" s="83"/>
      <c r="EZH32" s="83"/>
      <c r="EZI32" s="83"/>
      <c r="EZJ32" s="83"/>
      <c r="EZK32" s="83"/>
      <c r="EZL32" s="83"/>
      <c r="EZM32" s="83"/>
      <c r="EZN32" s="83"/>
      <c r="EZO32" s="83"/>
      <c r="EZP32" s="83"/>
      <c r="EZQ32" s="83"/>
      <c r="EZR32" s="83"/>
      <c r="EZS32" s="83"/>
      <c r="EZT32" s="83"/>
      <c r="EZU32" s="83"/>
      <c r="EZV32" s="83"/>
      <c r="EZW32" s="83"/>
      <c r="EZX32" s="83"/>
      <c r="EZY32" s="83"/>
      <c r="EZZ32" s="83"/>
      <c r="FAA32" s="83"/>
      <c r="FAB32" s="83"/>
      <c r="FAC32" s="83"/>
      <c r="FAD32" s="83"/>
      <c r="FAE32" s="83"/>
      <c r="FAF32" s="83"/>
      <c r="FAG32" s="83"/>
      <c r="FAH32" s="83"/>
      <c r="FAI32" s="83"/>
      <c r="FAJ32" s="83"/>
      <c r="FAK32" s="83"/>
      <c r="FAL32" s="83"/>
      <c r="FAM32" s="83"/>
      <c r="FAN32" s="83"/>
      <c r="FAO32" s="83"/>
      <c r="FAP32" s="83"/>
      <c r="FAQ32" s="83"/>
      <c r="FAR32" s="83"/>
      <c r="FAS32" s="83"/>
      <c r="FAT32" s="83"/>
      <c r="FAU32" s="83"/>
      <c r="FAV32" s="83"/>
      <c r="FAW32" s="83"/>
      <c r="FAX32" s="83"/>
      <c r="FAY32" s="83"/>
      <c r="FAZ32" s="83"/>
      <c r="FBA32" s="83"/>
      <c r="FBB32" s="83"/>
      <c r="FBC32" s="83"/>
      <c r="FBD32" s="83"/>
      <c r="FBE32" s="83"/>
      <c r="FBF32" s="83"/>
      <c r="FBG32" s="83"/>
      <c r="FBH32" s="83"/>
      <c r="FBI32" s="83"/>
      <c r="FBJ32" s="83"/>
      <c r="FBK32" s="83"/>
      <c r="FBL32" s="83"/>
      <c r="FBM32" s="83"/>
      <c r="FBN32" s="83"/>
      <c r="FBO32" s="83"/>
      <c r="FBP32" s="83"/>
      <c r="FBQ32" s="83"/>
      <c r="FBR32" s="83"/>
      <c r="FBS32" s="83"/>
      <c r="FBT32" s="83"/>
      <c r="FBU32" s="83"/>
      <c r="FBV32" s="83"/>
      <c r="FBW32" s="83"/>
      <c r="FBX32" s="83"/>
      <c r="FBY32" s="83"/>
      <c r="FBZ32" s="83"/>
      <c r="FCA32" s="83"/>
      <c r="FCB32" s="83"/>
      <c r="FCC32" s="83"/>
      <c r="FCD32" s="83"/>
      <c r="FCE32" s="83"/>
      <c r="FCF32" s="83"/>
      <c r="FCG32" s="83"/>
      <c r="FCH32" s="83"/>
      <c r="FCI32" s="83"/>
      <c r="FCJ32" s="83"/>
      <c r="FCK32" s="83"/>
      <c r="FCL32" s="83"/>
      <c r="FCM32" s="83"/>
      <c r="FCN32" s="83"/>
      <c r="FCO32" s="83"/>
      <c r="FCP32" s="83"/>
      <c r="FCQ32" s="83"/>
      <c r="FCR32" s="83"/>
      <c r="FCS32" s="83"/>
      <c r="FCT32" s="83"/>
      <c r="FCU32" s="83"/>
      <c r="FCV32" s="83"/>
      <c r="FCW32" s="83"/>
      <c r="FCX32" s="83"/>
      <c r="FCY32" s="83"/>
      <c r="FCZ32" s="83"/>
      <c r="FDA32" s="83"/>
      <c r="FDB32" s="83"/>
      <c r="FDC32" s="83"/>
      <c r="FDD32" s="83"/>
      <c r="FDE32" s="83"/>
      <c r="FDF32" s="83"/>
      <c r="FDG32" s="83"/>
      <c r="FDH32" s="83"/>
      <c r="FDI32" s="83"/>
      <c r="FDJ32" s="83"/>
      <c r="FDK32" s="83"/>
      <c r="FDL32" s="83"/>
      <c r="FDM32" s="83"/>
      <c r="FDN32" s="83"/>
      <c r="FDO32" s="83"/>
      <c r="FDP32" s="83"/>
      <c r="FDQ32" s="83"/>
      <c r="FDR32" s="83"/>
      <c r="FDS32" s="83"/>
      <c r="FDT32" s="83"/>
      <c r="FDU32" s="83"/>
      <c r="FDV32" s="83"/>
      <c r="FDW32" s="83"/>
      <c r="FDX32" s="83"/>
      <c r="FDY32" s="83"/>
      <c r="FDZ32" s="83"/>
      <c r="FEA32" s="83"/>
      <c r="FEB32" s="83"/>
      <c r="FEC32" s="83"/>
      <c r="FED32" s="83"/>
      <c r="FEE32" s="83"/>
      <c r="FEF32" s="83"/>
      <c r="FEG32" s="83"/>
      <c r="FEH32" s="83"/>
      <c r="FEI32" s="83"/>
      <c r="FEJ32" s="83"/>
      <c r="FEK32" s="83"/>
      <c r="FEL32" s="83"/>
      <c r="FEM32" s="83"/>
      <c r="FEN32" s="83"/>
      <c r="FEO32" s="83"/>
      <c r="FEP32" s="83"/>
      <c r="FEQ32" s="83"/>
      <c r="FER32" s="83"/>
      <c r="FES32" s="83"/>
      <c r="FET32" s="83"/>
      <c r="FEU32" s="83"/>
      <c r="FEV32" s="83"/>
      <c r="FEW32" s="83"/>
      <c r="FEX32" s="83"/>
      <c r="FEY32" s="83"/>
      <c r="FEZ32" s="83"/>
      <c r="FFA32" s="83"/>
      <c r="FFB32" s="83"/>
      <c r="FFC32" s="83"/>
      <c r="FFD32" s="83"/>
      <c r="FFE32" s="83"/>
      <c r="FFF32" s="83"/>
      <c r="FFG32" s="83"/>
      <c r="FFH32" s="83"/>
      <c r="FFI32" s="83"/>
      <c r="FFJ32" s="83"/>
      <c r="FFK32" s="83"/>
      <c r="FFL32" s="83"/>
      <c r="FFM32" s="83"/>
      <c r="FFN32" s="83"/>
      <c r="FFO32" s="83"/>
      <c r="FFP32" s="83"/>
      <c r="FFQ32" s="83"/>
      <c r="FFR32" s="83"/>
      <c r="FFS32" s="83"/>
      <c r="FFT32" s="83"/>
      <c r="FFU32" s="83"/>
      <c r="FFV32" s="83"/>
      <c r="FFW32" s="83"/>
      <c r="FFX32" s="83"/>
      <c r="FFY32" s="83"/>
      <c r="FFZ32" s="83"/>
      <c r="FGA32" s="83"/>
      <c r="FGB32" s="83"/>
      <c r="FGC32" s="83"/>
      <c r="FGD32" s="83"/>
      <c r="FGE32" s="83"/>
      <c r="FGF32" s="83"/>
      <c r="FGG32" s="83"/>
      <c r="FGH32" s="83"/>
      <c r="FGI32" s="83"/>
      <c r="FGJ32" s="83"/>
      <c r="FGK32" s="83"/>
      <c r="FGL32" s="83"/>
      <c r="FGM32" s="83"/>
      <c r="FGN32" s="83"/>
      <c r="FGO32" s="83"/>
      <c r="FGP32" s="83"/>
      <c r="FGQ32" s="83"/>
      <c r="FGR32" s="83"/>
      <c r="FGS32" s="83"/>
      <c r="FGT32" s="83"/>
      <c r="FGU32" s="83"/>
      <c r="FGV32" s="83"/>
      <c r="FGW32" s="83"/>
      <c r="FGX32" s="83"/>
      <c r="FGY32" s="83"/>
      <c r="FGZ32" s="83"/>
      <c r="FHA32" s="83"/>
      <c r="FHB32" s="83"/>
      <c r="FHC32" s="83"/>
      <c r="FHD32" s="83"/>
      <c r="FHE32" s="83"/>
      <c r="FHF32" s="83"/>
      <c r="FHG32" s="83"/>
      <c r="FHH32" s="83"/>
      <c r="FHI32" s="83"/>
      <c r="FHJ32" s="83"/>
      <c r="FHK32" s="83"/>
      <c r="FHL32" s="83"/>
      <c r="FHM32" s="83"/>
      <c r="FHN32" s="83"/>
      <c r="FHO32" s="83"/>
      <c r="FHP32" s="83"/>
      <c r="FHQ32" s="83"/>
      <c r="FHR32" s="83"/>
      <c r="FHS32" s="83"/>
      <c r="FHT32" s="83"/>
      <c r="FHU32" s="83"/>
      <c r="FHV32" s="83"/>
      <c r="FHW32" s="83"/>
      <c r="FHX32" s="83"/>
      <c r="FHY32" s="83"/>
      <c r="FHZ32" s="83"/>
      <c r="FIA32" s="83"/>
      <c r="FIB32" s="83"/>
      <c r="FIC32" s="83"/>
      <c r="FID32" s="83"/>
      <c r="FIE32" s="83"/>
      <c r="FIF32" s="83"/>
      <c r="FIG32" s="83"/>
      <c r="FIH32" s="83"/>
      <c r="FII32" s="83"/>
      <c r="FIJ32" s="83"/>
      <c r="FIK32" s="83"/>
      <c r="FIL32" s="83"/>
      <c r="FIM32" s="83"/>
      <c r="FIN32" s="83"/>
      <c r="FIO32" s="83"/>
      <c r="FIP32" s="83"/>
      <c r="FIQ32" s="83"/>
      <c r="FIR32" s="83"/>
      <c r="FIS32" s="83"/>
      <c r="FIT32" s="83"/>
      <c r="FIU32" s="83"/>
      <c r="FIV32" s="83"/>
      <c r="FIW32" s="83"/>
      <c r="FIX32" s="83"/>
      <c r="FIY32" s="83"/>
      <c r="FIZ32" s="83"/>
      <c r="FJA32" s="83"/>
      <c r="FJB32" s="83"/>
      <c r="FJC32" s="83"/>
      <c r="FJD32" s="83"/>
      <c r="FJE32" s="83"/>
      <c r="FJF32" s="83"/>
      <c r="FJG32" s="83"/>
      <c r="FJH32" s="83"/>
      <c r="FJI32" s="83"/>
      <c r="FJJ32" s="83"/>
      <c r="FJK32" s="83"/>
      <c r="FJL32" s="83"/>
      <c r="FJM32" s="83"/>
      <c r="FJN32" s="83"/>
      <c r="FJO32" s="83"/>
      <c r="FJP32" s="83"/>
      <c r="FJQ32" s="83"/>
      <c r="FJR32" s="83"/>
      <c r="FJS32" s="83"/>
      <c r="FJT32" s="83"/>
      <c r="FJU32" s="83"/>
      <c r="FJV32" s="83"/>
      <c r="FJW32" s="83"/>
      <c r="FJX32" s="83"/>
      <c r="FJY32" s="83"/>
      <c r="FJZ32" s="83"/>
      <c r="FKA32" s="83"/>
      <c r="FKB32" s="83"/>
      <c r="FKC32" s="83"/>
      <c r="FKD32" s="83"/>
      <c r="FKE32" s="83"/>
      <c r="FKF32" s="83"/>
      <c r="FKG32" s="83"/>
      <c r="FKH32" s="83"/>
      <c r="FKI32" s="83"/>
      <c r="FKJ32" s="83"/>
      <c r="FKK32" s="83"/>
      <c r="FKL32" s="83"/>
      <c r="FKM32" s="83"/>
      <c r="FKN32" s="83"/>
      <c r="FKO32" s="83"/>
      <c r="FKP32" s="83"/>
      <c r="FKQ32" s="83"/>
      <c r="FKR32" s="83"/>
      <c r="FKS32" s="83"/>
      <c r="FKT32" s="83"/>
      <c r="FKU32" s="83"/>
      <c r="FKV32" s="83"/>
      <c r="FKW32" s="83"/>
      <c r="FKX32" s="83"/>
      <c r="FKY32" s="83"/>
      <c r="FKZ32" s="83"/>
      <c r="FLA32" s="83"/>
      <c r="FLB32" s="83"/>
      <c r="FLC32" s="83"/>
      <c r="FLD32" s="83"/>
      <c r="FLE32" s="83"/>
      <c r="FLF32" s="83"/>
      <c r="FLG32" s="83"/>
      <c r="FLH32" s="83"/>
      <c r="FLI32" s="83"/>
      <c r="FLJ32" s="83"/>
      <c r="FLK32" s="83"/>
      <c r="FLL32" s="83"/>
      <c r="FLM32" s="83"/>
      <c r="FLN32" s="83"/>
      <c r="FLO32" s="83"/>
      <c r="FLP32" s="83"/>
      <c r="FLQ32" s="83"/>
      <c r="FLR32" s="83"/>
      <c r="FLS32" s="83"/>
      <c r="FLT32" s="83"/>
      <c r="FLU32" s="83"/>
      <c r="FLV32" s="83"/>
      <c r="FLW32" s="83"/>
      <c r="FLX32" s="83"/>
      <c r="FLY32" s="83"/>
      <c r="FLZ32" s="83"/>
      <c r="FMA32" s="83"/>
      <c r="FMB32" s="83"/>
      <c r="FMC32" s="83"/>
      <c r="FMD32" s="83"/>
      <c r="FME32" s="83"/>
      <c r="FMF32" s="83"/>
      <c r="FMG32" s="83"/>
      <c r="FMH32" s="83"/>
      <c r="FMI32" s="83"/>
      <c r="FMJ32" s="83"/>
      <c r="FMK32" s="83"/>
      <c r="FML32" s="83"/>
      <c r="FMM32" s="83"/>
      <c r="FMN32" s="83"/>
      <c r="FMO32" s="83"/>
      <c r="FMP32" s="83"/>
      <c r="FMQ32" s="83"/>
      <c r="FMR32" s="83"/>
      <c r="FMS32" s="83"/>
      <c r="FMT32" s="83"/>
      <c r="FMU32" s="83"/>
      <c r="FMV32" s="83"/>
      <c r="FMW32" s="83"/>
      <c r="FMX32" s="83"/>
      <c r="FMY32" s="83"/>
      <c r="FMZ32" s="83"/>
      <c r="FNA32" s="83"/>
      <c r="FNB32" s="83"/>
      <c r="FNC32" s="83"/>
      <c r="FND32" s="83"/>
      <c r="FNE32" s="83"/>
      <c r="FNF32" s="83"/>
      <c r="FNG32" s="83"/>
      <c r="FNH32" s="83"/>
      <c r="FNI32" s="83"/>
      <c r="FNJ32" s="83"/>
      <c r="FNK32" s="83"/>
      <c r="FNL32" s="83"/>
      <c r="FNM32" s="83"/>
      <c r="FNN32" s="83"/>
      <c r="FNO32" s="83"/>
      <c r="FNP32" s="83"/>
      <c r="FNQ32" s="83"/>
      <c r="FNR32" s="83"/>
      <c r="FNS32" s="83"/>
      <c r="FNT32" s="83"/>
      <c r="FNU32" s="83"/>
      <c r="FNV32" s="83"/>
      <c r="FNW32" s="83"/>
      <c r="FNX32" s="83"/>
      <c r="FNY32" s="83"/>
      <c r="FNZ32" s="83"/>
      <c r="FOA32" s="83"/>
      <c r="FOB32" s="83"/>
      <c r="FOC32" s="83"/>
      <c r="FOD32" s="83"/>
      <c r="FOE32" s="83"/>
      <c r="FOF32" s="83"/>
      <c r="FOG32" s="83"/>
      <c r="FOH32" s="83"/>
      <c r="FOI32" s="83"/>
      <c r="FOJ32" s="83"/>
      <c r="FOK32" s="83"/>
      <c r="FOL32" s="83"/>
      <c r="FOM32" s="83"/>
      <c r="FON32" s="83"/>
      <c r="FOO32" s="83"/>
      <c r="FOP32" s="83"/>
      <c r="FOQ32" s="83"/>
      <c r="FOR32" s="83"/>
      <c r="FOS32" s="83"/>
      <c r="FOT32" s="83"/>
      <c r="FOU32" s="83"/>
      <c r="FOV32" s="83"/>
      <c r="FOW32" s="83"/>
      <c r="FOX32" s="83"/>
      <c r="FOY32" s="83"/>
      <c r="FOZ32" s="83"/>
      <c r="FPA32" s="83"/>
      <c r="FPB32" s="83"/>
      <c r="FPC32" s="83"/>
      <c r="FPD32" s="83"/>
      <c r="FPE32" s="83"/>
      <c r="FPF32" s="83"/>
      <c r="FPG32" s="83"/>
      <c r="FPH32" s="83"/>
      <c r="FPI32" s="83"/>
      <c r="FPJ32" s="83"/>
      <c r="FPK32" s="83"/>
      <c r="FPL32" s="83"/>
      <c r="FPM32" s="83"/>
      <c r="FPN32" s="83"/>
      <c r="FPO32" s="83"/>
      <c r="FPP32" s="83"/>
      <c r="FPQ32" s="83"/>
      <c r="FPR32" s="83"/>
      <c r="FPS32" s="83"/>
      <c r="FPT32" s="83"/>
      <c r="FPU32" s="83"/>
      <c r="FPV32" s="83"/>
      <c r="FPW32" s="83"/>
      <c r="FPX32" s="83"/>
      <c r="FPY32" s="83"/>
      <c r="FPZ32" s="83"/>
      <c r="FQA32" s="83"/>
      <c r="FQB32" s="83"/>
      <c r="FQC32" s="83"/>
      <c r="FQD32" s="83"/>
      <c r="FQE32" s="83"/>
      <c r="FQF32" s="83"/>
      <c r="FQG32" s="83"/>
      <c r="FQH32" s="83"/>
      <c r="FQI32" s="83"/>
      <c r="FQJ32" s="83"/>
      <c r="FQK32" s="83"/>
      <c r="FQL32" s="83"/>
      <c r="FQM32" s="83"/>
      <c r="FQN32" s="83"/>
      <c r="FQO32" s="83"/>
      <c r="FQP32" s="83"/>
      <c r="FQQ32" s="83"/>
      <c r="FQR32" s="83"/>
      <c r="FQS32" s="83"/>
      <c r="FQT32" s="83"/>
      <c r="FQU32" s="83"/>
      <c r="FQV32" s="83"/>
      <c r="FQW32" s="83"/>
      <c r="FQX32" s="83"/>
      <c r="FQY32" s="83"/>
      <c r="FQZ32" s="83"/>
      <c r="FRA32" s="83"/>
      <c r="FRB32" s="83"/>
      <c r="FRC32" s="83"/>
      <c r="FRD32" s="83"/>
      <c r="FRE32" s="83"/>
      <c r="FRF32" s="83"/>
      <c r="FRG32" s="83"/>
      <c r="FRH32" s="83"/>
      <c r="FRI32" s="83"/>
      <c r="FRJ32" s="83"/>
      <c r="FRK32" s="83"/>
      <c r="FRL32" s="83"/>
      <c r="FRM32" s="83"/>
      <c r="FRN32" s="83"/>
      <c r="FRO32" s="83"/>
      <c r="FRP32" s="83"/>
      <c r="FRQ32" s="83"/>
      <c r="FRR32" s="83"/>
      <c r="FRS32" s="83"/>
      <c r="FRT32" s="83"/>
      <c r="FRU32" s="83"/>
      <c r="FRV32" s="83"/>
      <c r="FRW32" s="83"/>
      <c r="FRX32" s="83"/>
      <c r="FRY32" s="83"/>
      <c r="FRZ32" s="83"/>
      <c r="FSA32" s="83"/>
      <c r="FSB32" s="83"/>
      <c r="FSC32" s="83"/>
      <c r="FSD32" s="83"/>
      <c r="FSE32" s="83"/>
      <c r="FSF32" s="83"/>
      <c r="FSG32" s="83"/>
      <c r="FSH32" s="83"/>
      <c r="FSI32" s="83"/>
      <c r="FSJ32" s="83"/>
      <c r="FSK32" s="83"/>
      <c r="FSL32" s="83"/>
      <c r="FSM32" s="83"/>
      <c r="FSN32" s="83"/>
      <c r="FSO32" s="83"/>
      <c r="FSP32" s="83"/>
      <c r="FSQ32" s="83"/>
      <c r="FSR32" s="83"/>
      <c r="FSS32" s="83"/>
      <c r="FST32" s="83"/>
      <c r="FSU32" s="83"/>
      <c r="FSV32" s="83"/>
      <c r="FSW32" s="83"/>
      <c r="FSX32" s="83"/>
      <c r="FSY32" s="83"/>
      <c r="FSZ32" s="83"/>
      <c r="FTA32" s="83"/>
      <c r="FTB32" s="83"/>
      <c r="FTC32" s="83"/>
      <c r="FTD32" s="83"/>
      <c r="FTE32" s="83"/>
      <c r="FTF32" s="83"/>
      <c r="FTG32" s="83"/>
      <c r="FTH32" s="83"/>
      <c r="FTI32" s="83"/>
      <c r="FTJ32" s="83"/>
      <c r="FTK32" s="83"/>
      <c r="FTL32" s="83"/>
      <c r="FTM32" s="83"/>
      <c r="FTN32" s="83"/>
      <c r="FTO32" s="83"/>
      <c r="FTP32" s="83"/>
      <c r="FTQ32" s="83"/>
      <c r="FTR32" s="83"/>
      <c r="FTS32" s="83"/>
      <c r="FTT32" s="83"/>
      <c r="FTU32" s="83"/>
      <c r="FTV32" s="83"/>
      <c r="FTW32" s="83"/>
      <c r="FTX32" s="83"/>
      <c r="FTY32" s="83"/>
      <c r="FTZ32" s="83"/>
      <c r="FUA32" s="83"/>
      <c r="FUB32" s="83"/>
      <c r="FUC32" s="83"/>
      <c r="FUD32" s="83"/>
      <c r="FUE32" s="83"/>
      <c r="FUF32" s="83"/>
      <c r="FUG32" s="83"/>
      <c r="FUH32" s="83"/>
      <c r="FUI32" s="83"/>
      <c r="FUJ32" s="83"/>
      <c r="FUK32" s="83"/>
      <c r="FUL32" s="83"/>
      <c r="FUM32" s="83"/>
      <c r="FUN32" s="83"/>
      <c r="FUO32" s="83"/>
      <c r="FUP32" s="83"/>
      <c r="FUQ32" s="83"/>
      <c r="FUR32" s="83"/>
      <c r="FUS32" s="83"/>
      <c r="FUT32" s="83"/>
      <c r="FUU32" s="83"/>
      <c r="FUV32" s="83"/>
      <c r="FUW32" s="83"/>
      <c r="FUX32" s="83"/>
      <c r="FUY32" s="83"/>
      <c r="FUZ32" s="83"/>
      <c r="FVA32" s="83"/>
      <c r="FVB32" s="83"/>
      <c r="FVC32" s="83"/>
      <c r="FVD32" s="83"/>
      <c r="FVE32" s="83"/>
      <c r="FVF32" s="83"/>
      <c r="FVG32" s="83"/>
      <c r="FVH32" s="83"/>
      <c r="FVI32" s="83"/>
      <c r="FVJ32" s="83"/>
      <c r="FVK32" s="83"/>
      <c r="FVL32" s="83"/>
      <c r="FVM32" s="83"/>
      <c r="FVN32" s="83"/>
      <c r="FVO32" s="83"/>
      <c r="FVP32" s="83"/>
      <c r="FVQ32" s="83"/>
      <c r="FVR32" s="83"/>
      <c r="FVS32" s="83"/>
      <c r="FVT32" s="83"/>
      <c r="FVU32" s="83"/>
      <c r="FVV32" s="83"/>
      <c r="FVW32" s="83"/>
      <c r="FVX32" s="83"/>
      <c r="FVY32" s="83"/>
      <c r="FVZ32" s="83"/>
      <c r="FWA32" s="83"/>
      <c r="FWB32" s="83"/>
      <c r="FWC32" s="83"/>
      <c r="FWD32" s="83"/>
      <c r="FWE32" s="83"/>
      <c r="FWF32" s="83"/>
      <c r="FWG32" s="83"/>
      <c r="FWH32" s="83"/>
      <c r="FWI32" s="83"/>
      <c r="FWJ32" s="83"/>
      <c r="FWK32" s="83"/>
      <c r="FWL32" s="83"/>
      <c r="FWM32" s="83"/>
      <c r="FWN32" s="83"/>
      <c r="FWO32" s="83"/>
      <c r="FWP32" s="83"/>
      <c r="FWQ32" s="83"/>
      <c r="FWR32" s="83"/>
      <c r="FWS32" s="83"/>
      <c r="FWT32" s="83"/>
      <c r="FWU32" s="83"/>
      <c r="FWV32" s="83"/>
      <c r="FWW32" s="83"/>
      <c r="FWX32" s="83"/>
      <c r="FWY32" s="83"/>
      <c r="FWZ32" s="83"/>
      <c r="FXA32" s="83"/>
      <c r="FXB32" s="83"/>
      <c r="FXC32" s="83"/>
      <c r="FXD32" s="83"/>
      <c r="FXE32" s="83"/>
      <c r="FXF32" s="83"/>
      <c r="FXG32" s="83"/>
      <c r="FXH32" s="83"/>
      <c r="FXI32" s="83"/>
      <c r="FXJ32" s="83"/>
      <c r="FXK32" s="83"/>
      <c r="FXL32" s="83"/>
      <c r="FXM32" s="83"/>
      <c r="FXN32" s="83"/>
      <c r="FXO32" s="83"/>
      <c r="FXP32" s="83"/>
      <c r="FXQ32" s="83"/>
      <c r="FXR32" s="83"/>
      <c r="FXS32" s="83"/>
      <c r="FXT32" s="83"/>
      <c r="FXU32" s="83"/>
      <c r="FXV32" s="83"/>
      <c r="FXW32" s="83"/>
      <c r="FXX32" s="83"/>
      <c r="FXY32" s="83"/>
      <c r="FXZ32" s="83"/>
      <c r="FYA32" s="83"/>
      <c r="FYB32" s="83"/>
      <c r="FYC32" s="83"/>
      <c r="FYD32" s="83"/>
      <c r="FYE32" s="83"/>
      <c r="FYF32" s="83"/>
      <c r="FYG32" s="83"/>
      <c r="FYH32" s="83"/>
      <c r="FYI32" s="83"/>
      <c r="FYJ32" s="83"/>
      <c r="FYK32" s="83"/>
      <c r="FYL32" s="83"/>
      <c r="FYM32" s="83"/>
      <c r="FYN32" s="83"/>
      <c r="FYO32" s="83"/>
      <c r="FYP32" s="83"/>
      <c r="FYQ32" s="83"/>
      <c r="FYR32" s="83"/>
      <c r="FYS32" s="83"/>
      <c r="FYT32" s="83"/>
      <c r="FYU32" s="83"/>
      <c r="FYV32" s="83"/>
      <c r="FYW32" s="83"/>
      <c r="FYX32" s="83"/>
      <c r="FYY32" s="83"/>
      <c r="FYZ32" s="83"/>
      <c r="FZA32" s="83"/>
      <c r="FZB32" s="83"/>
      <c r="FZC32" s="83"/>
      <c r="FZD32" s="83"/>
      <c r="FZE32" s="83"/>
      <c r="FZF32" s="83"/>
      <c r="FZG32" s="83"/>
      <c r="FZH32" s="83"/>
      <c r="FZI32" s="83"/>
      <c r="FZJ32" s="83"/>
      <c r="FZK32" s="83"/>
      <c r="FZL32" s="83"/>
      <c r="FZM32" s="83"/>
      <c r="FZN32" s="83"/>
      <c r="FZO32" s="83"/>
      <c r="FZP32" s="83"/>
      <c r="FZQ32" s="83"/>
      <c r="FZR32" s="83"/>
      <c r="FZS32" s="83"/>
      <c r="FZT32" s="83"/>
      <c r="FZU32" s="83"/>
      <c r="FZV32" s="83"/>
      <c r="FZW32" s="83"/>
      <c r="FZX32" s="83"/>
      <c r="FZY32" s="83"/>
      <c r="FZZ32" s="83"/>
      <c r="GAA32" s="83"/>
      <c r="GAB32" s="83"/>
      <c r="GAC32" s="83"/>
      <c r="GAD32" s="83"/>
      <c r="GAE32" s="83"/>
      <c r="GAF32" s="83"/>
      <c r="GAG32" s="83"/>
      <c r="GAH32" s="83"/>
      <c r="GAI32" s="83"/>
      <c r="GAJ32" s="83"/>
      <c r="GAK32" s="83"/>
      <c r="GAL32" s="83"/>
      <c r="GAM32" s="83"/>
      <c r="GAN32" s="83"/>
      <c r="GAO32" s="83"/>
      <c r="GAP32" s="83"/>
      <c r="GAQ32" s="83"/>
      <c r="GAR32" s="83"/>
      <c r="GAS32" s="83"/>
      <c r="GAT32" s="83"/>
      <c r="GAU32" s="83"/>
      <c r="GAV32" s="83"/>
      <c r="GAW32" s="83"/>
      <c r="GAX32" s="83"/>
      <c r="GAY32" s="83"/>
      <c r="GAZ32" s="83"/>
      <c r="GBA32" s="83"/>
      <c r="GBB32" s="83"/>
      <c r="GBC32" s="83"/>
      <c r="GBD32" s="83"/>
      <c r="GBE32" s="83"/>
      <c r="GBF32" s="83"/>
      <c r="GBG32" s="83"/>
      <c r="GBH32" s="83"/>
      <c r="GBI32" s="83"/>
      <c r="GBJ32" s="83"/>
      <c r="GBK32" s="83"/>
      <c r="GBL32" s="83"/>
      <c r="GBM32" s="83"/>
      <c r="GBN32" s="83"/>
      <c r="GBO32" s="83"/>
      <c r="GBP32" s="83"/>
      <c r="GBQ32" s="83"/>
      <c r="GBR32" s="83"/>
      <c r="GBS32" s="83"/>
      <c r="GBT32" s="83"/>
      <c r="GBU32" s="83"/>
      <c r="GBV32" s="83"/>
      <c r="GBW32" s="83"/>
      <c r="GBX32" s="83"/>
      <c r="GBY32" s="83"/>
      <c r="GBZ32" s="83"/>
      <c r="GCA32" s="83"/>
      <c r="GCB32" s="83"/>
      <c r="GCC32" s="83"/>
      <c r="GCD32" s="83"/>
      <c r="GCE32" s="83"/>
      <c r="GCF32" s="83"/>
      <c r="GCG32" s="83"/>
      <c r="GCH32" s="83"/>
      <c r="GCI32" s="83"/>
      <c r="GCJ32" s="83"/>
      <c r="GCK32" s="83"/>
      <c r="GCL32" s="83"/>
      <c r="GCM32" s="83"/>
      <c r="GCN32" s="83"/>
      <c r="GCO32" s="83"/>
      <c r="GCP32" s="83"/>
      <c r="GCQ32" s="83"/>
      <c r="GCR32" s="83"/>
      <c r="GCS32" s="83"/>
      <c r="GCT32" s="83"/>
      <c r="GCU32" s="83"/>
      <c r="GCV32" s="83"/>
      <c r="GCW32" s="83"/>
      <c r="GCX32" s="83"/>
      <c r="GCY32" s="83"/>
      <c r="GCZ32" s="83"/>
      <c r="GDA32" s="83"/>
      <c r="GDB32" s="83"/>
      <c r="GDC32" s="83"/>
      <c r="GDD32" s="83"/>
      <c r="GDE32" s="83"/>
      <c r="GDF32" s="83"/>
      <c r="GDG32" s="83"/>
      <c r="GDH32" s="83"/>
      <c r="GDI32" s="83"/>
      <c r="GDJ32" s="83"/>
      <c r="GDK32" s="83"/>
      <c r="GDL32" s="83"/>
      <c r="GDM32" s="83"/>
      <c r="GDN32" s="83"/>
      <c r="GDO32" s="83"/>
      <c r="GDP32" s="83"/>
      <c r="GDQ32" s="83"/>
      <c r="GDR32" s="83"/>
      <c r="GDS32" s="83"/>
      <c r="GDT32" s="83"/>
      <c r="GDU32" s="83"/>
      <c r="GDV32" s="83"/>
      <c r="GDW32" s="83"/>
      <c r="GDX32" s="83"/>
      <c r="GDY32" s="83"/>
      <c r="GDZ32" s="83"/>
      <c r="GEA32" s="83"/>
      <c r="GEB32" s="83"/>
      <c r="GEC32" s="83"/>
      <c r="GED32" s="83"/>
      <c r="GEE32" s="83"/>
      <c r="GEF32" s="83"/>
      <c r="GEG32" s="83"/>
      <c r="GEH32" s="83"/>
      <c r="GEI32" s="83"/>
      <c r="GEJ32" s="83"/>
      <c r="GEK32" s="83"/>
      <c r="GEL32" s="83"/>
      <c r="GEM32" s="83"/>
      <c r="GEN32" s="83"/>
      <c r="GEO32" s="83"/>
      <c r="GEP32" s="83"/>
      <c r="GEQ32" s="83"/>
      <c r="GER32" s="83"/>
      <c r="GES32" s="83"/>
      <c r="GET32" s="83"/>
      <c r="GEU32" s="83"/>
      <c r="GEV32" s="83"/>
      <c r="GEW32" s="83"/>
      <c r="GEX32" s="83"/>
      <c r="GEY32" s="83"/>
      <c r="GEZ32" s="83"/>
      <c r="GFA32" s="83"/>
      <c r="GFB32" s="83"/>
      <c r="GFC32" s="83"/>
      <c r="GFD32" s="83"/>
      <c r="GFE32" s="83"/>
      <c r="GFF32" s="83"/>
      <c r="GFG32" s="83"/>
      <c r="GFH32" s="83"/>
      <c r="GFI32" s="83"/>
      <c r="GFJ32" s="83"/>
      <c r="GFK32" s="83"/>
      <c r="GFL32" s="83"/>
      <c r="GFM32" s="83"/>
      <c r="GFN32" s="83"/>
      <c r="GFO32" s="83"/>
      <c r="GFP32" s="83"/>
      <c r="GFQ32" s="83"/>
      <c r="GFR32" s="83"/>
      <c r="GFS32" s="83"/>
      <c r="GFT32" s="83"/>
      <c r="GFU32" s="83"/>
      <c r="GFV32" s="83"/>
      <c r="GFW32" s="83"/>
      <c r="GFX32" s="83"/>
      <c r="GFY32" s="83"/>
      <c r="GFZ32" s="83"/>
      <c r="GGA32" s="83"/>
      <c r="GGB32" s="83"/>
      <c r="GGC32" s="83"/>
      <c r="GGD32" s="83"/>
      <c r="GGE32" s="83"/>
      <c r="GGF32" s="83"/>
      <c r="GGG32" s="83"/>
      <c r="GGH32" s="83"/>
      <c r="GGI32" s="83"/>
      <c r="GGJ32" s="83"/>
      <c r="GGK32" s="83"/>
      <c r="GGL32" s="83"/>
      <c r="GGM32" s="83"/>
      <c r="GGN32" s="83"/>
      <c r="GGO32" s="83"/>
      <c r="GGP32" s="83"/>
      <c r="GGQ32" s="83"/>
      <c r="GGR32" s="83"/>
      <c r="GGS32" s="83"/>
      <c r="GGT32" s="83"/>
      <c r="GGU32" s="83"/>
      <c r="GGV32" s="83"/>
      <c r="GGW32" s="83"/>
      <c r="GGX32" s="83"/>
      <c r="GGY32" s="83"/>
      <c r="GGZ32" s="83"/>
      <c r="GHA32" s="83"/>
      <c r="GHB32" s="83"/>
      <c r="GHC32" s="83"/>
      <c r="GHD32" s="83"/>
      <c r="GHE32" s="83"/>
      <c r="GHF32" s="83"/>
      <c r="GHG32" s="83"/>
      <c r="GHH32" s="83"/>
      <c r="GHI32" s="83"/>
      <c r="GHJ32" s="83"/>
      <c r="GHK32" s="83"/>
      <c r="GHL32" s="83"/>
      <c r="GHM32" s="83"/>
      <c r="GHN32" s="83"/>
      <c r="GHO32" s="83"/>
      <c r="GHP32" s="83"/>
      <c r="GHQ32" s="83"/>
      <c r="GHR32" s="83"/>
      <c r="GHS32" s="83"/>
      <c r="GHT32" s="83"/>
      <c r="GHU32" s="83"/>
      <c r="GHV32" s="83"/>
      <c r="GHW32" s="83"/>
      <c r="GHX32" s="83"/>
      <c r="GHY32" s="83"/>
      <c r="GHZ32" s="83"/>
      <c r="GIA32" s="83"/>
      <c r="GIB32" s="83"/>
      <c r="GIC32" s="83"/>
      <c r="GID32" s="83"/>
      <c r="GIE32" s="83"/>
      <c r="GIF32" s="83"/>
      <c r="GIG32" s="83"/>
      <c r="GIH32" s="83"/>
      <c r="GII32" s="83"/>
      <c r="GIJ32" s="83"/>
      <c r="GIK32" s="83"/>
      <c r="GIL32" s="83"/>
      <c r="GIM32" s="83"/>
      <c r="GIN32" s="83"/>
      <c r="GIO32" s="83"/>
      <c r="GIP32" s="83"/>
      <c r="GIQ32" s="83"/>
      <c r="GIR32" s="83"/>
      <c r="GIS32" s="83"/>
      <c r="GIT32" s="83"/>
      <c r="GIU32" s="83"/>
      <c r="GIV32" s="83"/>
      <c r="GIW32" s="83"/>
      <c r="GIX32" s="83"/>
      <c r="GIY32" s="83"/>
      <c r="GIZ32" s="83"/>
      <c r="GJA32" s="83"/>
      <c r="GJB32" s="83"/>
      <c r="GJC32" s="83"/>
      <c r="GJD32" s="83"/>
      <c r="GJE32" s="83"/>
      <c r="GJF32" s="83"/>
      <c r="GJG32" s="83"/>
      <c r="GJH32" s="83"/>
      <c r="GJI32" s="83"/>
      <c r="GJJ32" s="83"/>
      <c r="GJK32" s="83"/>
      <c r="GJL32" s="83"/>
      <c r="GJM32" s="83"/>
      <c r="GJN32" s="83"/>
      <c r="GJO32" s="83"/>
      <c r="GJP32" s="83"/>
      <c r="GJQ32" s="83"/>
      <c r="GJR32" s="83"/>
      <c r="GJS32" s="83"/>
      <c r="GJT32" s="83"/>
      <c r="GJU32" s="83"/>
      <c r="GJV32" s="83"/>
      <c r="GJW32" s="83"/>
      <c r="GJX32" s="83"/>
      <c r="GJY32" s="83"/>
      <c r="GJZ32" s="83"/>
      <c r="GKA32" s="83"/>
      <c r="GKB32" s="83"/>
      <c r="GKC32" s="83"/>
      <c r="GKD32" s="83"/>
      <c r="GKE32" s="83"/>
      <c r="GKF32" s="83"/>
      <c r="GKG32" s="83"/>
      <c r="GKH32" s="83"/>
      <c r="GKI32" s="83"/>
      <c r="GKJ32" s="83"/>
      <c r="GKK32" s="83"/>
      <c r="GKL32" s="83"/>
      <c r="GKM32" s="83"/>
      <c r="GKN32" s="83"/>
      <c r="GKO32" s="83"/>
      <c r="GKP32" s="83"/>
      <c r="GKQ32" s="83"/>
      <c r="GKR32" s="83"/>
      <c r="GKS32" s="83"/>
      <c r="GKT32" s="83"/>
      <c r="GKU32" s="83"/>
      <c r="GKV32" s="83"/>
      <c r="GKW32" s="83"/>
      <c r="GKX32" s="83"/>
      <c r="GKY32" s="83"/>
      <c r="GKZ32" s="83"/>
      <c r="GLA32" s="83"/>
      <c r="GLB32" s="83"/>
      <c r="GLC32" s="83"/>
      <c r="GLD32" s="83"/>
      <c r="GLE32" s="83"/>
      <c r="GLF32" s="83"/>
      <c r="GLG32" s="83"/>
      <c r="GLH32" s="83"/>
      <c r="GLI32" s="83"/>
      <c r="GLJ32" s="83"/>
      <c r="GLK32" s="83"/>
      <c r="GLL32" s="83"/>
      <c r="GLM32" s="83"/>
      <c r="GLN32" s="83"/>
      <c r="GLO32" s="83"/>
      <c r="GLP32" s="83"/>
      <c r="GLQ32" s="83"/>
      <c r="GLR32" s="83"/>
      <c r="GLS32" s="83"/>
      <c r="GLT32" s="83"/>
      <c r="GLU32" s="83"/>
      <c r="GLV32" s="83"/>
      <c r="GLW32" s="83"/>
      <c r="GLX32" s="83"/>
      <c r="GLY32" s="83"/>
      <c r="GLZ32" s="83"/>
      <c r="GMA32" s="83"/>
      <c r="GMB32" s="83"/>
      <c r="GMC32" s="83"/>
      <c r="GMD32" s="83"/>
      <c r="GME32" s="83"/>
      <c r="GMF32" s="83"/>
      <c r="GMG32" s="83"/>
      <c r="GMH32" s="83"/>
      <c r="GMI32" s="83"/>
      <c r="GMJ32" s="83"/>
      <c r="GMK32" s="83"/>
      <c r="GML32" s="83"/>
      <c r="GMM32" s="83"/>
      <c r="GMN32" s="83"/>
      <c r="GMO32" s="83"/>
      <c r="GMP32" s="83"/>
      <c r="GMQ32" s="83"/>
      <c r="GMR32" s="83"/>
      <c r="GMS32" s="83"/>
      <c r="GMT32" s="83"/>
      <c r="GMU32" s="83"/>
      <c r="GMV32" s="83"/>
      <c r="GMW32" s="83"/>
      <c r="GMX32" s="83"/>
      <c r="GMY32" s="83"/>
      <c r="GMZ32" s="83"/>
      <c r="GNA32" s="83"/>
      <c r="GNB32" s="83"/>
      <c r="GNC32" s="83"/>
      <c r="GND32" s="83"/>
      <c r="GNE32" s="83"/>
      <c r="GNF32" s="83"/>
      <c r="GNG32" s="83"/>
      <c r="GNH32" s="83"/>
      <c r="GNI32" s="83"/>
      <c r="GNJ32" s="83"/>
      <c r="GNK32" s="83"/>
      <c r="GNL32" s="83"/>
      <c r="GNM32" s="83"/>
      <c r="GNN32" s="83"/>
      <c r="GNO32" s="83"/>
      <c r="GNP32" s="83"/>
      <c r="GNQ32" s="83"/>
      <c r="GNR32" s="83"/>
      <c r="GNS32" s="83"/>
      <c r="GNT32" s="83"/>
      <c r="GNU32" s="83"/>
      <c r="GNV32" s="83"/>
      <c r="GNW32" s="83"/>
      <c r="GNX32" s="83"/>
      <c r="GNY32" s="83"/>
      <c r="GNZ32" s="83"/>
      <c r="GOA32" s="83"/>
      <c r="GOB32" s="83"/>
      <c r="GOC32" s="83"/>
      <c r="GOD32" s="83"/>
      <c r="GOE32" s="83"/>
      <c r="GOF32" s="83"/>
      <c r="GOG32" s="83"/>
      <c r="GOH32" s="83"/>
      <c r="GOI32" s="83"/>
      <c r="GOJ32" s="83"/>
      <c r="GOK32" s="83"/>
      <c r="GOL32" s="83"/>
      <c r="GOM32" s="83"/>
      <c r="GON32" s="83"/>
      <c r="GOO32" s="83"/>
      <c r="GOP32" s="83"/>
      <c r="GOQ32" s="83"/>
      <c r="GOR32" s="83"/>
      <c r="GOS32" s="83"/>
      <c r="GOT32" s="83"/>
      <c r="GOU32" s="83"/>
      <c r="GOV32" s="83"/>
      <c r="GOW32" s="83"/>
      <c r="GOX32" s="83"/>
      <c r="GOY32" s="83"/>
      <c r="GOZ32" s="83"/>
      <c r="GPA32" s="83"/>
      <c r="GPB32" s="83"/>
      <c r="GPC32" s="83"/>
      <c r="GPD32" s="83"/>
      <c r="GPE32" s="83"/>
      <c r="GPF32" s="83"/>
      <c r="GPG32" s="83"/>
      <c r="GPH32" s="83"/>
      <c r="GPI32" s="83"/>
      <c r="GPJ32" s="83"/>
      <c r="GPK32" s="83"/>
      <c r="GPL32" s="83"/>
      <c r="GPM32" s="83"/>
      <c r="GPN32" s="83"/>
      <c r="GPO32" s="83"/>
      <c r="GPP32" s="83"/>
      <c r="GPQ32" s="83"/>
      <c r="GPR32" s="83"/>
      <c r="GPS32" s="83"/>
      <c r="GPT32" s="83"/>
      <c r="GPU32" s="83"/>
      <c r="GPV32" s="83"/>
      <c r="GPW32" s="83"/>
      <c r="GPX32" s="83"/>
      <c r="GPY32" s="83"/>
      <c r="GPZ32" s="83"/>
      <c r="GQA32" s="83"/>
      <c r="GQB32" s="83"/>
      <c r="GQC32" s="83"/>
      <c r="GQD32" s="83"/>
      <c r="GQE32" s="83"/>
      <c r="GQF32" s="83"/>
      <c r="GQG32" s="83"/>
      <c r="GQH32" s="83"/>
      <c r="GQI32" s="83"/>
      <c r="GQJ32" s="83"/>
      <c r="GQK32" s="83"/>
      <c r="GQL32" s="83"/>
      <c r="GQM32" s="83"/>
      <c r="GQN32" s="83"/>
      <c r="GQO32" s="83"/>
      <c r="GQP32" s="83"/>
      <c r="GQQ32" s="83"/>
      <c r="GQR32" s="83"/>
      <c r="GQS32" s="83"/>
      <c r="GQT32" s="83"/>
      <c r="GQU32" s="83"/>
      <c r="GQV32" s="83"/>
      <c r="GQW32" s="83"/>
      <c r="GQX32" s="83"/>
      <c r="GQY32" s="83"/>
      <c r="GQZ32" s="83"/>
      <c r="GRA32" s="83"/>
      <c r="GRB32" s="83"/>
      <c r="GRC32" s="83"/>
      <c r="GRD32" s="83"/>
      <c r="GRE32" s="83"/>
      <c r="GRF32" s="83"/>
      <c r="GRG32" s="83"/>
      <c r="GRH32" s="83"/>
      <c r="GRI32" s="83"/>
      <c r="GRJ32" s="83"/>
      <c r="GRK32" s="83"/>
      <c r="GRL32" s="83"/>
      <c r="GRM32" s="83"/>
      <c r="GRN32" s="83"/>
      <c r="GRO32" s="83"/>
      <c r="GRP32" s="83"/>
      <c r="GRQ32" s="83"/>
      <c r="GRR32" s="83"/>
      <c r="GRS32" s="83"/>
      <c r="GRT32" s="83"/>
      <c r="GRU32" s="83"/>
      <c r="GRV32" s="83"/>
      <c r="GRW32" s="83"/>
      <c r="GRX32" s="83"/>
      <c r="GRY32" s="83"/>
      <c r="GRZ32" s="83"/>
      <c r="GSA32" s="83"/>
      <c r="GSB32" s="83"/>
      <c r="GSC32" s="83"/>
      <c r="GSD32" s="83"/>
      <c r="GSE32" s="83"/>
      <c r="GSF32" s="83"/>
      <c r="GSG32" s="83"/>
      <c r="GSH32" s="83"/>
      <c r="GSI32" s="83"/>
      <c r="GSJ32" s="83"/>
      <c r="GSK32" s="83"/>
      <c r="GSL32" s="83"/>
      <c r="GSM32" s="83"/>
      <c r="GSN32" s="83"/>
      <c r="GSO32" s="83"/>
      <c r="GSP32" s="83"/>
      <c r="GSQ32" s="83"/>
      <c r="GSR32" s="83"/>
      <c r="GSS32" s="83"/>
      <c r="GST32" s="83"/>
      <c r="GSU32" s="83"/>
      <c r="GSV32" s="83"/>
      <c r="GSW32" s="83"/>
      <c r="GSX32" s="83"/>
      <c r="GSY32" s="83"/>
      <c r="GSZ32" s="83"/>
      <c r="GTA32" s="83"/>
      <c r="GTB32" s="83"/>
      <c r="GTC32" s="83"/>
      <c r="GTD32" s="83"/>
      <c r="GTE32" s="83"/>
      <c r="GTF32" s="83"/>
      <c r="GTG32" s="83"/>
      <c r="GTH32" s="83"/>
      <c r="GTI32" s="83"/>
      <c r="GTJ32" s="83"/>
      <c r="GTK32" s="83"/>
      <c r="GTL32" s="83"/>
      <c r="GTM32" s="83"/>
      <c r="GTN32" s="83"/>
      <c r="GTO32" s="83"/>
      <c r="GTP32" s="83"/>
      <c r="GTQ32" s="83"/>
      <c r="GTR32" s="83"/>
      <c r="GTS32" s="83"/>
      <c r="GTT32" s="83"/>
      <c r="GTU32" s="83"/>
      <c r="GTV32" s="83"/>
      <c r="GTW32" s="83"/>
      <c r="GTX32" s="83"/>
      <c r="GTY32" s="83"/>
      <c r="GTZ32" s="83"/>
      <c r="GUA32" s="83"/>
      <c r="GUB32" s="83"/>
      <c r="GUC32" s="83"/>
      <c r="GUD32" s="83"/>
      <c r="GUE32" s="83"/>
      <c r="GUF32" s="83"/>
      <c r="GUG32" s="83"/>
      <c r="GUH32" s="83"/>
      <c r="GUI32" s="83"/>
      <c r="GUJ32" s="83"/>
      <c r="GUK32" s="83"/>
      <c r="GUL32" s="83"/>
      <c r="GUM32" s="83"/>
      <c r="GUN32" s="83"/>
      <c r="GUO32" s="83"/>
      <c r="GUP32" s="83"/>
      <c r="GUQ32" s="83"/>
      <c r="GUR32" s="83"/>
      <c r="GUS32" s="83"/>
      <c r="GUT32" s="83"/>
      <c r="GUU32" s="83"/>
      <c r="GUV32" s="83"/>
      <c r="GUW32" s="83"/>
      <c r="GUX32" s="83"/>
      <c r="GUY32" s="83"/>
      <c r="GUZ32" s="83"/>
      <c r="GVA32" s="83"/>
      <c r="GVB32" s="83"/>
      <c r="GVC32" s="83"/>
      <c r="GVD32" s="83"/>
      <c r="GVE32" s="83"/>
      <c r="GVF32" s="83"/>
      <c r="GVG32" s="83"/>
      <c r="GVH32" s="83"/>
      <c r="GVI32" s="83"/>
      <c r="GVJ32" s="83"/>
      <c r="GVK32" s="83"/>
      <c r="GVL32" s="83"/>
      <c r="GVM32" s="83"/>
      <c r="GVN32" s="83"/>
      <c r="GVO32" s="83"/>
      <c r="GVP32" s="83"/>
      <c r="GVQ32" s="83"/>
      <c r="GVR32" s="83"/>
      <c r="GVS32" s="83"/>
      <c r="GVT32" s="83"/>
      <c r="GVU32" s="83"/>
      <c r="GVV32" s="83"/>
      <c r="GVW32" s="83"/>
      <c r="GVX32" s="83"/>
      <c r="GVY32" s="83"/>
      <c r="GVZ32" s="83"/>
      <c r="GWA32" s="83"/>
      <c r="GWB32" s="83"/>
      <c r="GWC32" s="83"/>
      <c r="GWD32" s="83"/>
      <c r="GWE32" s="83"/>
      <c r="GWF32" s="83"/>
      <c r="GWG32" s="83"/>
      <c r="GWH32" s="83"/>
      <c r="GWI32" s="83"/>
      <c r="GWJ32" s="83"/>
      <c r="GWK32" s="83"/>
      <c r="GWL32" s="83"/>
      <c r="GWM32" s="83"/>
      <c r="GWN32" s="83"/>
      <c r="GWO32" s="83"/>
      <c r="GWP32" s="83"/>
      <c r="GWQ32" s="83"/>
      <c r="GWR32" s="83"/>
      <c r="GWS32" s="83"/>
      <c r="GWT32" s="83"/>
      <c r="GWU32" s="83"/>
      <c r="GWV32" s="83"/>
      <c r="GWW32" s="83"/>
      <c r="GWX32" s="83"/>
      <c r="GWY32" s="83"/>
      <c r="GWZ32" s="83"/>
      <c r="GXA32" s="83"/>
      <c r="GXB32" s="83"/>
      <c r="GXC32" s="83"/>
      <c r="GXD32" s="83"/>
      <c r="GXE32" s="83"/>
      <c r="GXF32" s="83"/>
      <c r="GXG32" s="83"/>
      <c r="GXH32" s="83"/>
      <c r="GXI32" s="83"/>
      <c r="GXJ32" s="83"/>
      <c r="GXK32" s="83"/>
      <c r="GXL32" s="83"/>
      <c r="GXM32" s="83"/>
      <c r="GXN32" s="83"/>
      <c r="GXO32" s="83"/>
      <c r="GXP32" s="83"/>
      <c r="GXQ32" s="83"/>
      <c r="GXR32" s="83"/>
      <c r="GXS32" s="83"/>
      <c r="GXT32" s="83"/>
      <c r="GXU32" s="83"/>
      <c r="GXV32" s="83"/>
      <c r="GXW32" s="83"/>
      <c r="GXX32" s="83"/>
      <c r="GXY32" s="83"/>
      <c r="GXZ32" s="83"/>
      <c r="GYA32" s="83"/>
      <c r="GYB32" s="83"/>
      <c r="GYC32" s="83"/>
      <c r="GYD32" s="83"/>
      <c r="GYE32" s="83"/>
      <c r="GYF32" s="83"/>
      <c r="GYG32" s="83"/>
      <c r="GYH32" s="83"/>
      <c r="GYI32" s="83"/>
      <c r="GYJ32" s="83"/>
      <c r="GYK32" s="83"/>
      <c r="GYL32" s="83"/>
      <c r="GYM32" s="83"/>
      <c r="GYN32" s="83"/>
      <c r="GYO32" s="83"/>
      <c r="GYP32" s="83"/>
      <c r="GYQ32" s="83"/>
      <c r="GYR32" s="83"/>
      <c r="GYS32" s="83"/>
      <c r="GYT32" s="83"/>
      <c r="GYU32" s="83"/>
      <c r="GYV32" s="83"/>
      <c r="GYW32" s="83"/>
      <c r="GYX32" s="83"/>
      <c r="GYY32" s="83"/>
      <c r="GYZ32" s="83"/>
      <c r="GZA32" s="83"/>
      <c r="GZB32" s="83"/>
      <c r="GZC32" s="83"/>
      <c r="GZD32" s="83"/>
      <c r="GZE32" s="83"/>
      <c r="GZF32" s="83"/>
      <c r="GZG32" s="83"/>
      <c r="GZH32" s="83"/>
      <c r="GZI32" s="83"/>
      <c r="GZJ32" s="83"/>
      <c r="GZK32" s="83"/>
      <c r="GZL32" s="83"/>
      <c r="GZM32" s="83"/>
      <c r="GZN32" s="83"/>
      <c r="GZO32" s="83"/>
      <c r="GZP32" s="83"/>
      <c r="GZQ32" s="83"/>
      <c r="GZR32" s="83"/>
      <c r="GZS32" s="83"/>
      <c r="GZT32" s="83"/>
      <c r="GZU32" s="83"/>
      <c r="GZV32" s="83"/>
      <c r="GZW32" s="83"/>
      <c r="GZX32" s="83"/>
      <c r="GZY32" s="83"/>
      <c r="GZZ32" s="83"/>
      <c r="HAA32" s="83"/>
      <c r="HAB32" s="83"/>
      <c r="HAC32" s="83"/>
      <c r="HAD32" s="83"/>
      <c r="HAE32" s="83"/>
      <c r="HAF32" s="83"/>
      <c r="HAG32" s="83"/>
      <c r="HAH32" s="83"/>
      <c r="HAI32" s="83"/>
      <c r="HAJ32" s="83"/>
      <c r="HAK32" s="83"/>
      <c r="HAL32" s="83"/>
      <c r="HAM32" s="83"/>
      <c r="HAN32" s="83"/>
      <c r="HAO32" s="83"/>
      <c r="HAP32" s="83"/>
      <c r="HAQ32" s="83"/>
      <c r="HAR32" s="83"/>
      <c r="HAS32" s="83"/>
      <c r="HAT32" s="83"/>
      <c r="HAU32" s="83"/>
      <c r="HAV32" s="83"/>
      <c r="HAW32" s="83"/>
      <c r="HAX32" s="83"/>
      <c r="HAY32" s="83"/>
      <c r="HAZ32" s="83"/>
      <c r="HBA32" s="83"/>
      <c r="HBB32" s="83"/>
      <c r="HBC32" s="83"/>
      <c r="HBD32" s="83"/>
      <c r="HBE32" s="83"/>
      <c r="HBF32" s="83"/>
      <c r="HBG32" s="83"/>
      <c r="HBH32" s="83"/>
      <c r="HBI32" s="83"/>
      <c r="HBJ32" s="83"/>
      <c r="HBK32" s="83"/>
      <c r="HBL32" s="83"/>
      <c r="HBM32" s="83"/>
      <c r="HBN32" s="83"/>
      <c r="HBO32" s="83"/>
      <c r="HBP32" s="83"/>
      <c r="HBQ32" s="83"/>
      <c r="HBR32" s="83"/>
      <c r="HBS32" s="83"/>
      <c r="HBT32" s="83"/>
      <c r="HBU32" s="83"/>
      <c r="HBV32" s="83"/>
      <c r="HBW32" s="83"/>
      <c r="HBX32" s="83"/>
      <c r="HBY32" s="83"/>
      <c r="HBZ32" s="83"/>
      <c r="HCA32" s="83"/>
      <c r="HCB32" s="83"/>
      <c r="HCC32" s="83"/>
      <c r="HCD32" s="83"/>
      <c r="HCE32" s="83"/>
      <c r="HCF32" s="83"/>
      <c r="HCG32" s="83"/>
      <c r="HCH32" s="83"/>
      <c r="HCI32" s="83"/>
      <c r="HCJ32" s="83"/>
      <c r="HCK32" s="83"/>
      <c r="HCL32" s="83"/>
      <c r="HCM32" s="83"/>
      <c r="HCN32" s="83"/>
      <c r="HCO32" s="83"/>
      <c r="HCP32" s="83"/>
      <c r="HCQ32" s="83"/>
      <c r="HCR32" s="83"/>
      <c r="HCS32" s="83"/>
      <c r="HCT32" s="83"/>
      <c r="HCU32" s="83"/>
      <c r="HCV32" s="83"/>
      <c r="HCW32" s="83"/>
      <c r="HCX32" s="83"/>
      <c r="HCY32" s="83"/>
      <c r="HCZ32" s="83"/>
      <c r="HDA32" s="83"/>
      <c r="HDB32" s="83"/>
      <c r="HDC32" s="83"/>
      <c r="HDD32" s="83"/>
      <c r="HDE32" s="83"/>
      <c r="HDF32" s="83"/>
      <c r="HDG32" s="83"/>
      <c r="HDH32" s="83"/>
      <c r="HDI32" s="83"/>
      <c r="HDJ32" s="83"/>
      <c r="HDK32" s="83"/>
      <c r="HDL32" s="83"/>
      <c r="HDM32" s="83"/>
      <c r="HDN32" s="83"/>
      <c r="HDO32" s="83"/>
      <c r="HDP32" s="83"/>
      <c r="HDQ32" s="83"/>
      <c r="HDR32" s="83"/>
      <c r="HDS32" s="83"/>
      <c r="HDT32" s="83"/>
      <c r="HDU32" s="83"/>
      <c r="HDV32" s="83"/>
      <c r="HDW32" s="83"/>
      <c r="HDX32" s="83"/>
      <c r="HDY32" s="83"/>
      <c r="HDZ32" s="83"/>
      <c r="HEA32" s="83"/>
      <c r="HEB32" s="83"/>
      <c r="HEC32" s="83"/>
      <c r="HED32" s="83"/>
      <c r="HEE32" s="83"/>
      <c r="HEF32" s="83"/>
      <c r="HEG32" s="83"/>
      <c r="HEH32" s="83"/>
      <c r="HEI32" s="83"/>
      <c r="HEJ32" s="83"/>
      <c r="HEK32" s="83"/>
      <c r="HEL32" s="83"/>
      <c r="HEM32" s="83"/>
      <c r="HEN32" s="83"/>
      <c r="HEO32" s="83"/>
      <c r="HEP32" s="83"/>
      <c r="HEQ32" s="83"/>
      <c r="HER32" s="83"/>
      <c r="HES32" s="83"/>
      <c r="HET32" s="83"/>
      <c r="HEU32" s="83"/>
      <c r="HEV32" s="83"/>
      <c r="HEW32" s="83"/>
      <c r="HEX32" s="83"/>
      <c r="HEY32" s="83"/>
      <c r="HEZ32" s="83"/>
      <c r="HFA32" s="83"/>
      <c r="HFB32" s="83"/>
      <c r="HFC32" s="83"/>
      <c r="HFD32" s="83"/>
      <c r="HFE32" s="83"/>
      <c r="HFF32" s="83"/>
      <c r="HFG32" s="83"/>
      <c r="HFH32" s="83"/>
      <c r="HFI32" s="83"/>
      <c r="HFJ32" s="83"/>
      <c r="HFK32" s="83"/>
      <c r="HFL32" s="83"/>
      <c r="HFM32" s="83"/>
      <c r="HFN32" s="83"/>
      <c r="HFO32" s="83"/>
      <c r="HFP32" s="83"/>
      <c r="HFQ32" s="83"/>
      <c r="HFR32" s="83"/>
      <c r="HFS32" s="83"/>
      <c r="HFT32" s="83"/>
      <c r="HFU32" s="83"/>
      <c r="HFV32" s="83"/>
      <c r="HFW32" s="83"/>
      <c r="HFX32" s="83"/>
      <c r="HFY32" s="83"/>
      <c r="HFZ32" s="83"/>
      <c r="HGA32" s="83"/>
      <c r="HGB32" s="83"/>
      <c r="HGC32" s="83"/>
      <c r="HGD32" s="83"/>
      <c r="HGE32" s="83"/>
      <c r="HGF32" s="83"/>
      <c r="HGG32" s="83"/>
      <c r="HGH32" s="83"/>
      <c r="HGI32" s="83"/>
      <c r="HGJ32" s="83"/>
      <c r="HGK32" s="83"/>
      <c r="HGL32" s="83"/>
      <c r="HGM32" s="83"/>
      <c r="HGN32" s="83"/>
      <c r="HGO32" s="83"/>
      <c r="HGP32" s="83"/>
      <c r="HGQ32" s="83"/>
      <c r="HGR32" s="83"/>
      <c r="HGS32" s="83"/>
      <c r="HGT32" s="83"/>
      <c r="HGU32" s="83"/>
      <c r="HGV32" s="83"/>
      <c r="HGW32" s="83"/>
      <c r="HGX32" s="83"/>
      <c r="HGY32" s="83"/>
      <c r="HGZ32" s="83"/>
      <c r="HHA32" s="83"/>
      <c r="HHB32" s="83"/>
      <c r="HHC32" s="83"/>
      <c r="HHD32" s="83"/>
      <c r="HHE32" s="83"/>
      <c r="HHF32" s="83"/>
      <c r="HHG32" s="83"/>
      <c r="HHH32" s="83"/>
      <c r="HHI32" s="83"/>
      <c r="HHJ32" s="83"/>
      <c r="HHK32" s="83"/>
      <c r="HHL32" s="83"/>
      <c r="HHM32" s="83"/>
      <c r="HHN32" s="83"/>
      <c r="HHO32" s="83"/>
      <c r="HHP32" s="83"/>
      <c r="HHQ32" s="83"/>
      <c r="HHR32" s="83"/>
      <c r="HHS32" s="83"/>
      <c r="HHT32" s="83"/>
      <c r="HHU32" s="83"/>
      <c r="HHV32" s="83"/>
      <c r="HHW32" s="83"/>
      <c r="HHX32" s="83"/>
      <c r="HHY32" s="83"/>
      <c r="HHZ32" s="83"/>
      <c r="HIA32" s="83"/>
      <c r="HIB32" s="83"/>
      <c r="HIC32" s="83"/>
      <c r="HID32" s="83"/>
      <c r="HIE32" s="83"/>
      <c r="HIF32" s="83"/>
      <c r="HIG32" s="83"/>
      <c r="HIH32" s="83"/>
      <c r="HII32" s="83"/>
      <c r="HIJ32" s="83"/>
      <c r="HIK32" s="83"/>
      <c r="HIL32" s="83"/>
      <c r="HIM32" s="83"/>
      <c r="HIN32" s="83"/>
      <c r="HIO32" s="83"/>
      <c r="HIP32" s="83"/>
      <c r="HIQ32" s="83"/>
      <c r="HIR32" s="83"/>
      <c r="HIS32" s="83"/>
      <c r="HIT32" s="83"/>
      <c r="HIU32" s="83"/>
      <c r="HIV32" s="83"/>
      <c r="HIW32" s="83"/>
      <c r="HIX32" s="83"/>
      <c r="HIY32" s="83"/>
      <c r="HIZ32" s="83"/>
      <c r="HJA32" s="83"/>
      <c r="HJB32" s="83"/>
      <c r="HJC32" s="83"/>
      <c r="HJD32" s="83"/>
      <c r="HJE32" s="83"/>
      <c r="HJF32" s="83"/>
      <c r="HJG32" s="83"/>
      <c r="HJH32" s="83"/>
      <c r="HJI32" s="83"/>
      <c r="HJJ32" s="83"/>
      <c r="HJK32" s="83"/>
      <c r="HJL32" s="83"/>
      <c r="HJM32" s="83"/>
      <c r="HJN32" s="83"/>
      <c r="HJO32" s="83"/>
      <c r="HJP32" s="83"/>
      <c r="HJQ32" s="83"/>
      <c r="HJR32" s="83"/>
      <c r="HJS32" s="83"/>
      <c r="HJT32" s="83"/>
      <c r="HJU32" s="83"/>
      <c r="HJV32" s="83"/>
      <c r="HJW32" s="83"/>
      <c r="HJX32" s="83"/>
      <c r="HJY32" s="83"/>
      <c r="HJZ32" s="83"/>
      <c r="HKA32" s="83"/>
      <c r="HKB32" s="83"/>
      <c r="HKC32" s="83"/>
      <c r="HKD32" s="83"/>
      <c r="HKE32" s="83"/>
      <c r="HKF32" s="83"/>
      <c r="HKG32" s="83"/>
      <c r="HKH32" s="83"/>
      <c r="HKI32" s="83"/>
      <c r="HKJ32" s="83"/>
      <c r="HKK32" s="83"/>
      <c r="HKL32" s="83"/>
      <c r="HKM32" s="83"/>
      <c r="HKN32" s="83"/>
      <c r="HKO32" s="83"/>
      <c r="HKP32" s="83"/>
      <c r="HKQ32" s="83"/>
      <c r="HKR32" s="83"/>
      <c r="HKS32" s="83"/>
      <c r="HKT32" s="83"/>
      <c r="HKU32" s="83"/>
      <c r="HKV32" s="83"/>
      <c r="HKW32" s="83"/>
      <c r="HKX32" s="83"/>
      <c r="HKY32" s="83"/>
      <c r="HKZ32" s="83"/>
      <c r="HLA32" s="83"/>
      <c r="HLB32" s="83"/>
      <c r="HLC32" s="83"/>
      <c r="HLD32" s="83"/>
      <c r="HLE32" s="83"/>
      <c r="HLF32" s="83"/>
      <c r="HLG32" s="83"/>
      <c r="HLH32" s="83"/>
      <c r="HLI32" s="83"/>
      <c r="HLJ32" s="83"/>
      <c r="HLK32" s="83"/>
      <c r="HLL32" s="83"/>
      <c r="HLM32" s="83"/>
      <c r="HLN32" s="83"/>
      <c r="HLO32" s="83"/>
      <c r="HLP32" s="83"/>
      <c r="HLQ32" s="83"/>
      <c r="HLR32" s="83"/>
      <c r="HLS32" s="83"/>
      <c r="HLT32" s="83"/>
      <c r="HLU32" s="83"/>
      <c r="HLV32" s="83"/>
      <c r="HLW32" s="83"/>
      <c r="HLX32" s="83"/>
      <c r="HLY32" s="83"/>
      <c r="HLZ32" s="83"/>
      <c r="HMA32" s="83"/>
      <c r="HMB32" s="83"/>
      <c r="HMC32" s="83"/>
      <c r="HMD32" s="83"/>
      <c r="HME32" s="83"/>
      <c r="HMF32" s="83"/>
      <c r="HMG32" s="83"/>
      <c r="HMH32" s="83"/>
      <c r="HMI32" s="83"/>
      <c r="HMJ32" s="83"/>
      <c r="HMK32" s="83"/>
      <c r="HML32" s="83"/>
      <c r="HMM32" s="83"/>
      <c r="HMN32" s="83"/>
      <c r="HMO32" s="83"/>
      <c r="HMP32" s="83"/>
      <c r="HMQ32" s="83"/>
      <c r="HMR32" s="83"/>
      <c r="HMS32" s="83"/>
      <c r="HMT32" s="83"/>
      <c r="HMU32" s="83"/>
      <c r="HMV32" s="83"/>
      <c r="HMW32" s="83"/>
      <c r="HMX32" s="83"/>
      <c r="HMY32" s="83"/>
      <c r="HMZ32" s="83"/>
      <c r="HNA32" s="83"/>
      <c r="HNB32" s="83"/>
      <c r="HNC32" s="83"/>
      <c r="HND32" s="83"/>
      <c r="HNE32" s="83"/>
      <c r="HNF32" s="83"/>
      <c r="HNG32" s="83"/>
      <c r="HNH32" s="83"/>
      <c r="HNI32" s="83"/>
      <c r="HNJ32" s="83"/>
      <c r="HNK32" s="83"/>
      <c r="HNL32" s="83"/>
      <c r="HNM32" s="83"/>
      <c r="HNN32" s="83"/>
      <c r="HNO32" s="83"/>
      <c r="HNP32" s="83"/>
      <c r="HNQ32" s="83"/>
      <c r="HNR32" s="83"/>
      <c r="HNS32" s="83"/>
      <c r="HNT32" s="83"/>
      <c r="HNU32" s="83"/>
      <c r="HNV32" s="83"/>
      <c r="HNW32" s="83"/>
      <c r="HNX32" s="83"/>
      <c r="HNY32" s="83"/>
      <c r="HNZ32" s="83"/>
      <c r="HOA32" s="83"/>
      <c r="HOB32" s="83"/>
      <c r="HOC32" s="83"/>
      <c r="HOD32" s="83"/>
      <c r="HOE32" s="83"/>
      <c r="HOF32" s="83"/>
      <c r="HOG32" s="83"/>
      <c r="HOH32" s="83"/>
      <c r="HOI32" s="83"/>
      <c r="HOJ32" s="83"/>
      <c r="HOK32" s="83"/>
      <c r="HOL32" s="83"/>
      <c r="HOM32" s="83"/>
      <c r="HON32" s="83"/>
      <c r="HOO32" s="83"/>
      <c r="HOP32" s="83"/>
      <c r="HOQ32" s="83"/>
      <c r="HOR32" s="83"/>
      <c r="HOS32" s="83"/>
      <c r="HOT32" s="83"/>
      <c r="HOU32" s="83"/>
      <c r="HOV32" s="83"/>
      <c r="HOW32" s="83"/>
      <c r="HOX32" s="83"/>
      <c r="HOY32" s="83"/>
      <c r="HOZ32" s="83"/>
      <c r="HPA32" s="83"/>
      <c r="HPB32" s="83"/>
      <c r="HPC32" s="83"/>
      <c r="HPD32" s="83"/>
      <c r="HPE32" s="83"/>
      <c r="HPF32" s="83"/>
      <c r="HPG32" s="83"/>
      <c r="HPH32" s="83"/>
      <c r="HPI32" s="83"/>
      <c r="HPJ32" s="83"/>
      <c r="HPK32" s="83"/>
      <c r="HPL32" s="83"/>
      <c r="HPM32" s="83"/>
      <c r="HPN32" s="83"/>
      <c r="HPO32" s="83"/>
      <c r="HPP32" s="83"/>
      <c r="HPQ32" s="83"/>
      <c r="HPR32" s="83"/>
      <c r="HPS32" s="83"/>
      <c r="HPT32" s="83"/>
      <c r="HPU32" s="83"/>
      <c r="HPV32" s="83"/>
      <c r="HPW32" s="83"/>
      <c r="HPX32" s="83"/>
      <c r="HPY32" s="83"/>
      <c r="HPZ32" s="83"/>
      <c r="HQA32" s="83"/>
      <c r="HQB32" s="83"/>
      <c r="HQC32" s="83"/>
      <c r="HQD32" s="83"/>
      <c r="HQE32" s="83"/>
      <c r="HQF32" s="83"/>
      <c r="HQG32" s="83"/>
      <c r="HQH32" s="83"/>
      <c r="HQI32" s="83"/>
      <c r="HQJ32" s="83"/>
      <c r="HQK32" s="83"/>
      <c r="HQL32" s="83"/>
      <c r="HQM32" s="83"/>
      <c r="HQN32" s="83"/>
      <c r="HQO32" s="83"/>
      <c r="HQP32" s="83"/>
      <c r="HQQ32" s="83"/>
      <c r="HQR32" s="83"/>
      <c r="HQS32" s="83"/>
      <c r="HQT32" s="83"/>
      <c r="HQU32" s="83"/>
      <c r="HQV32" s="83"/>
      <c r="HQW32" s="83"/>
      <c r="HQX32" s="83"/>
      <c r="HQY32" s="83"/>
      <c r="HQZ32" s="83"/>
      <c r="HRA32" s="83"/>
      <c r="HRB32" s="83"/>
      <c r="HRC32" s="83"/>
      <c r="HRD32" s="83"/>
      <c r="HRE32" s="83"/>
      <c r="HRF32" s="83"/>
      <c r="HRG32" s="83"/>
      <c r="HRH32" s="83"/>
      <c r="HRI32" s="83"/>
      <c r="HRJ32" s="83"/>
      <c r="HRK32" s="83"/>
      <c r="HRL32" s="83"/>
      <c r="HRM32" s="83"/>
      <c r="HRN32" s="83"/>
      <c r="HRO32" s="83"/>
      <c r="HRP32" s="83"/>
      <c r="HRQ32" s="83"/>
      <c r="HRR32" s="83"/>
      <c r="HRS32" s="83"/>
      <c r="HRT32" s="83"/>
      <c r="HRU32" s="83"/>
      <c r="HRV32" s="83"/>
      <c r="HRW32" s="83"/>
      <c r="HRX32" s="83"/>
      <c r="HRY32" s="83"/>
      <c r="HRZ32" s="83"/>
      <c r="HSA32" s="83"/>
      <c r="HSB32" s="83"/>
      <c r="HSC32" s="83"/>
      <c r="HSD32" s="83"/>
      <c r="HSE32" s="83"/>
      <c r="HSF32" s="83"/>
      <c r="HSG32" s="83"/>
      <c r="HSH32" s="83"/>
      <c r="HSI32" s="83"/>
      <c r="HSJ32" s="83"/>
      <c r="HSK32" s="83"/>
      <c r="HSL32" s="83"/>
      <c r="HSM32" s="83"/>
      <c r="HSN32" s="83"/>
      <c r="HSO32" s="83"/>
      <c r="HSP32" s="83"/>
      <c r="HSQ32" s="83"/>
      <c r="HSR32" s="83"/>
      <c r="HSS32" s="83"/>
      <c r="HST32" s="83"/>
      <c r="HSU32" s="83"/>
      <c r="HSV32" s="83"/>
      <c r="HSW32" s="83"/>
      <c r="HSX32" s="83"/>
      <c r="HSY32" s="83"/>
      <c r="HSZ32" s="83"/>
      <c r="HTA32" s="83"/>
      <c r="HTB32" s="83"/>
      <c r="HTC32" s="83"/>
      <c r="HTD32" s="83"/>
      <c r="HTE32" s="83"/>
      <c r="HTF32" s="83"/>
      <c r="HTG32" s="83"/>
      <c r="HTH32" s="83"/>
      <c r="HTI32" s="83"/>
      <c r="HTJ32" s="83"/>
      <c r="HTK32" s="83"/>
      <c r="HTL32" s="83"/>
      <c r="HTM32" s="83"/>
      <c r="HTN32" s="83"/>
      <c r="HTO32" s="83"/>
      <c r="HTP32" s="83"/>
      <c r="HTQ32" s="83"/>
      <c r="HTR32" s="83"/>
      <c r="HTS32" s="83"/>
      <c r="HTT32" s="83"/>
      <c r="HTU32" s="83"/>
      <c r="HTV32" s="83"/>
      <c r="HTW32" s="83"/>
      <c r="HTX32" s="83"/>
      <c r="HTY32" s="83"/>
      <c r="HTZ32" s="83"/>
      <c r="HUA32" s="83"/>
      <c r="HUB32" s="83"/>
      <c r="HUC32" s="83"/>
      <c r="HUD32" s="83"/>
      <c r="HUE32" s="83"/>
      <c r="HUF32" s="83"/>
      <c r="HUG32" s="83"/>
      <c r="HUH32" s="83"/>
      <c r="HUI32" s="83"/>
      <c r="HUJ32" s="83"/>
      <c r="HUK32" s="83"/>
      <c r="HUL32" s="83"/>
      <c r="HUM32" s="83"/>
      <c r="HUN32" s="83"/>
      <c r="HUO32" s="83"/>
      <c r="HUP32" s="83"/>
      <c r="HUQ32" s="83"/>
      <c r="HUR32" s="83"/>
      <c r="HUS32" s="83"/>
      <c r="HUT32" s="83"/>
      <c r="HUU32" s="83"/>
      <c r="HUV32" s="83"/>
      <c r="HUW32" s="83"/>
      <c r="HUX32" s="83"/>
      <c r="HUY32" s="83"/>
      <c r="HUZ32" s="83"/>
      <c r="HVA32" s="83"/>
      <c r="HVB32" s="83"/>
      <c r="HVC32" s="83"/>
      <c r="HVD32" s="83"/>
      <c r="HVE32" s="83"/>
      <c r="HVF32" s="83"/>
      <c r="HVG32" s="83"/>
      <c r="HVH32" s="83"/>
      <c r="HVI32" s="83"/>
      <c r="HVJ32" s="83"/>
      <c r="HVK32" s="83"/>
      <c r="HVL32" s="83"/>
      <c r="HVM32" s="83"/>
      <c r="HVN32" s="83"/>
      <c r="HVO32" s="83"/>
      <c r="HVP32" s="83"/>
      <c r="HVQ32" s="83"/>
      <c r="HVR32" s="83"/>
      <c r="HVS32" s="83"/>
      <c r="HVT32" s="83"/>
      <c r="HVU32" s="83"/>
      <c r="HVV32" s="83"/>
      <c r="HVW32" s="83"/>
      <c r="HVX32" s="83"/>
      <c r="HVY32" s="83"/>
      <c r="HVZ32" s="83"/>
      <c r="HWA32" s="83"/>
      <c r="HWB32" s="83"/>
      <c r="HWC32" s="83"/>
      <c r="HWD32" s="83"/>
      <c r="HWE32" s="83"/>
      <c r="HWF32" s="83"/>
      <c r="HWG32" s="83"/>
      <c r="HWH32" s="83"/>
      <c r="HWI32" s="83"/>
      <c r="HWJ32" s="83"/>
      <c r="HWK32" s="83"/>
      <c r="HWL32" s="83"/>
      <c r="HWM32" s="83"/>
      <c r="HWN32" s="83"/>
      <c r="HWO32" s="83"/>
      <c r="HWP32" s="83"/>
      <c r="HWQ32" s="83"/>
      <c r="HWR32" s="83"/>
      <c r="HWS32" s="83"/>
      <c r="HWT32" s="83"/>
      <c r="HWU32" s="83"/>
      <c r="HWV32" s="83"/>
      <c r="HWW32" s="83"/>
      <c r="HWX32" s="83"/>
      <c r="HWY32" s="83"/>
      <c r="HWZ32" s="83"/>
      <c r="HXA32" s="83"/>
      <c r="HXB32" s="83"/>
      <c r="HXC32" s="83"/>
      <c r="HXD32" s="83"/>
      <c r="HXE32" s="83"/>
      <c r="HXF32" s="83"/>
      <c r="HXG32" s="83"/>
      <c r="HXH32" s="83"/>
      <c r="HXI32" s="83"/>
      <c r="HXJ32" s="83"/>
      <c r="HXK32" s="83"/>
      <c r="HXL32" s="83"/>
      <c r="HXM32" s="83"/>
      <c r="HXN32" s="83"/>
      <c r="HXO32" s="83"/>
      <c r="HXP32" s="83"/>
      <c r="HXQ32" s="83"/>
      <c r="HXR32" s="83"/>
      <c r="HXS32" s="83"/>
      <c r="HXT32" s="83"/>
      <c r="HXU32" s="83"/>
      <c r="HXV32" s="83"/>
      <c r="HXW32" s="83"/>
      <c r="HXX32" s="83"/>
      <c r="HXY32" s="83"/>
      <c r="HXZ32" s="83"/>
      <c r="HYA32" s="83"/>
      <c r="HYB32" s="83"/>
      <c r="HYC32" s="83"/>
      <c r="HYD32" s="83"/>
      <c r="HYE32" s="83"/>
      <c r="HYF32" s="83"/>
      <c r="HYG32" s="83"/>
      <c r="HYH32" s="83"/>
      <c r="HYI32" s="83"/>
      <c r="HYJ32" s="83"/>
      <c r="HYK32" s="83"/>
      <c r="HYL32" s="83"/>
      <c r="HYM32" s="83"/>
      <c r="HYN32" s="83"/>
      <c r="HYO32" s="83"/>
      <c r="HYP32" s="83"/>
      <c r="HYQ32" s="83"/>
      <c r="HYR32" s="83"/>
      <c r="HYS32" s="83"/>
      <c r="HYT32" s="83"/>
      <c r="HYU32" s="83"/>
      <c r="HYV32" s="83"/>
      <c r="HYW32" s="83"/>
      <c r="HYX32" s="83"/>
      <c r="HYY32" s="83"/>
      <c r="HYZ32" s="83"/>
      <c r="HZA32" s="83"/>
      <c r="HZB32" s="83"/>
      <c r="HZC32" s="83"/>
      <c r="HZD32" s="83"/>
      <c r="HZE32" s="83"/>
      <c r="HZF32" s="83"/>
      <c r="HZG32" s="83"/>
      <c r="HZH32" s="83"/>
      <c r="HZI32" s="83"/>
      <c r="HZJ32" s="83"/>
      <c r="HZK32" s="83"/>
      <c r="HZL32" s="83"/>
      <c r="HZM32" s="83"/>
      <c r="HZN32" s="83"/>
      <c r="HZO32" s="83"/>
      <c r="HZP32" s="83"/>
      <c r="HZQ32" s="83"/>
      <c r="HZR32" s="83"/>
      <c r="HZS32" s="83"/>
      <c r="HZT32" s="83"/>
      <c r="HZU32" s="83"/>
      <c r="HZV32" s="83"/>
      <c r="HZW32" s="83"/>
      <c r="HZX32" s="83"/>
      <c r="HZY32" s="83"/>
      <c r="HZZ32" s="83"/>
      <c r="IAA32" s="83"/>
      <c r="IAB32" s="83"/>
      <c r="IAC32" s="83"/>
      <c r="IAD32" s="83"/>
      <c r="IAE32" s="83"/>
      <c r="IAF32" s="83"/>
      <c r="IAG32" s="83"/>
      <c r="IAH32" s="83"/>
      <c r="IAI32" s="83"/>
      <c r="IAJ32" s="83"/>
      <c r="IAK32" s="83"/>
      <c r="IAL32" s="83"/>
      <c r="IAM32" s="83"/>
      <c r="IAN32" s="83"/>
      <c r="IAO32" s="83"/>
      <c r="IAP32" s="83"/>
      <c r="IAQ32" s="83"/>
      <c r="IAR32" s="83"/>
      <c r="IAS32" s="83"/>
      <c r="IAT32" s="83"/>
      <c r="IAU32" s="83"/>
      <c r="IAV32" s="83"/>
      <c r="IAW32" s="83"/>
      <c r="IAX32" s="83"/>
      <c r="IAY32" s="83"/>
      <c r="IAZ32" s="83"/>
      <c r="IBA32" s="83"/>
      <c r="IBB32" s="83"/>
      <c r="IBC32" s="83"/>
      <c r="IBD32" s="83"/>
      <c r="IBE32" s="83"/>
      <c r="IBF32" s="83"/>
      <c r="IBG32" s="83"/>
      <c r="IBH32" s="83"/>
      <c r="IBI32" s="83"/>
      <c r="IBJ32" s="83"/>
      <c r="IBK32" s="83"/>
      <c r="IBL32" s="83"/>
      <c r="IBM32" s="83"/>
      <c r="IBN32" s="83"/>
      <c r="IBO32" s="83"/>
      <c r="IBP32" s="83"/>
      <c r="IBQ32" s="83"/>
      <c r="IBR32" s="83"/>
      <c r="IBS32" s="83"/>
      <c r="IBT32" s="83"/>
      <c r="IBU32" s="83"/>
      <c r="IBV32" s="83"/>
      <c r="IBW32" s="83"/>
      <c r="IBX32" s="83"/>
      <c r="IBY32" s="83"/>
      <c r="IBZ32" s="83"/>
      <c r="ICA32" s="83"/>
      <c r="ICB32" s="83"/>
      <c r="ICC32" s="83"/>
      <c r="ICD32" s="83"/>
      <c r="ICE32" s="83"/>
      <c r="ICF32" s="83"/>
      <c r="ICG32" s="83"/>
      <c r="ICH32" s="83"/>
      <c r="ICI32" s="83"/>
      <c r="ICJ32" s="83"/>
      <c r="ICK32" s="83"/>
      <c r="ICL32" s="83"/>
      <c r="ICM32" s="83"/>
      <c r="ICN32" s="83"/>
      <c r="ICO32" s="83"/>
      <c r="ICP32" s="83"/>
      <c r="ICQ32" s="83"/>
      <c r="ICR32" s="83"/>
      <c r="ICS32" s="83"/>
      <c r="ICT32" s="83"/>
      <c r="ICU32" s="83"/>
      <c r="ICV32" s="83"/>
      <c r="ICW32" s="83"/>
      <c r="ICX32" s="83"/>
      <c r="ICY32" s="83"/>
      <c r="ICZ32" s="83"/>
      <c r="IDA32" s="83"/>
      <c r="IDB32" s="83"/>
      <c r="IDC32" s="83"/>
      <c r="IDD32" s="83"/>
      <c r="IDE32" s="83"/>
      <c r="IDF32" s="83"/>
      <c r="IDG32" s="83"/>
      <c r="IDH32" s="83"/>
      <c r="IDI32" s="83"/>
      <c r="IDJ32" s="83"/>
      <c r="IDK32" s="83"/>
      <c r="IDL32" s="83"/>
      <c r="IDM32" s="83"/>
      <c r="IDN32" s="83"/>
      <c r="IDO32" s="83"/>
      <c r="IDP32" s="83"/>
      <c r="IDQ32" s="83"/>
      <c r="IDR32" s="83"/>
      <c r="IDS32" s="83"/>
      <c r="IDT32" s="83"/>
      <c r="IDU32" s="83"/>
      <c r="IDV32" s="83"/>
      <c r="IDW32" s="83"/>
      <c r="IDX32" s="83"/>
      <c r="IDY32" s="83"/>
      <c r="IDZ32" s="83"/>
      <c r="IEA32" s="83"/>
      <c r="IEB32" s="83"/>
      <c r="IEC32" s="83"/>
      <c r="IED32" s="83"/>
      <c r="IEE32" s="83"/>
      <c r="IEF32" s="83"/>
      <c r="IEG32" s="83"/>
      <c r="IEH32" s="83"/>
      <c r="IEI32" s="83"/>
      <c r="IEJ32" s="83"/>
      <c r="IEK32" s="83"/>
      <c r="IEL32" s="83"/>
      <c r="IEM32" s="83"/>
      <c r="IEN32" s="83"/>
      <c r="IEO32" s="83"/>
      <c r="IEP32" s="83"/>
      <c r="IEQ32" s="83"/>
      <c r="IER32" s="83"/>
      <c r="IES32" s="83"/>
      <c r="IET32" s="83"/>
      <c r="IEU32" s="83"/>
      <c r="IEV32" s="83"/>
      <c r="IEW32" s="83"/>
      <c r="IEX32" s="83"/>
      <c r="IEY32" s="83"/>
      <c r="IEZ32" s="83"/>
      <c r="IFA32" s="83"/>
      <c r="IFB32" s="83"/>
      <c r="IFC32" s="83"/>
      <c r="IFD32" s="83"/>
      <c r="IFE32" s="83"/>
      <c r="IFF32" s="83"/>
      <c r="IFG32" s="83"/>
      <c r="IFH32" s="83"/>
      <c r="IFI32" s="83"/>
      <c r="IFJ32" s="83"/>
      <c r="IFK32" s="83"/>
      <c r="IFL32" s="83"/>
      <c r="IFM32" s="83"/>
      <c r="IFN32" s="83"/>
      <c r="IFO32" s="83"/>
      <c r="IFP32" s="83"/>
      <c r="IFQ32" s="83"/>
      <c r="IFR32" s="83"/>
      <c r="IFS32" s="83"/>
      <c r="IFT32" s="83"/>
      <c r="IFU32" s="83"/>
      <c r="IFV32" s="83"/>
      <c r="IFW32" s="83"/>
      <c r="IFX32" s="83"/>
      <c r="IFY32" s="83"/>
      <c r="IFZ32" s="83"/>
      <c r="IGA32" s="83"/>
      <c r="IGB32" s="83"/>
      <c r="IGC32" s="83"/>
      <c r="IGD32" s="83"/>
      <c r="IGE32" s="83"/>
      <c r="IGF32" s="83"/>
      <c r="IGG32" s="83"/>
      <c r="IGH32" s="83"/>
      <c r="IGI32" s="83"/>
      <c r="IGJ32" s="83"/>
      <c r="IGK32" s="83"/>
      <c r="IGL32" s="83"/>
      <c r="IGM32" s="83"/>
      <c r="IGN32" s="83"/>
      <c r="IGO32" s="83"/>
      <c r="IGP32" s="83"/>
      <c r="IGQ32" s="83"/>
      <c r="IGR32" s="83"/>
      <c r="IGS32" s="83"/>
      <c r="IGT32" s="83"/>
      <c r="IGU32" s="83"/>
      <c r="IGV32" s="83"/>
      <c r="IGW32" s="83"/>
      <c r="IGX32" s="83"/>
      <c r="IGY32" s="83"/>
      <c r="IGZ32" s="83"/>
      <c r="IHA32" s="83"/>
      <c r="IHB32" s="83"/>
      <c r="IHC32" s="83"/>
      <c r="IHD32" s="83"/>
      <c r="IHE32" s="83"/>
      <c r="IHF32" s="83"/>
      <c r="IHG32" s="83"/>
      <c r="IHH32" s="83"/>
      <c r="IHI32" s="83"/>
      <c r="IHJ32" s="83"/>
      <c r="IHK32" s="83"/>
      <c r="IHL32" s="83"/>
      <c r="IHM32" s="83"/>
      <c r="IHN32" s="83"/>
      <c r="IHO32" s="83"/>
      <c r="IHP32" s="83"/>
      <c r="IHQ32" s="83"/>
      <c r="IHR32" s="83"/>
      <c r="IHS32" s="83"/>
      <c r="IHT32" s="83"/>
      <c r="IHU32" s="83"/>
      <c r="IHV32" s="83"/>
      <c r="IHW32" s="83"/>
      <c r="IHX32" s="83"/>
      <c r="IHY32" s="83"/>
      <c r="IHZ32" s="83"/>
      <c r="IIA32" s="83"/>
      <c r="IIB32" s="83"/>
      <c r="IIC32" s="83"/>
      <c r="IID32" s="83"/>
      <c r="IIE32" s="83"/>
      <c r="IIF32" s="83"/>
      <c r="IIG32" s="83"/>
      <c r="IIH32" s="83"/>
      <c r="III32" s="83"/>
      <c r="IIJ32" s="83"/>
      <c r="IIK32" s="83"/>
      <c r="IIL32" s="83"/>
      <c r="IIM32" s="83"/>
      <c r="IIN32" s="83"/>
      <c r="IIO32" s="83"/>
      <c r="IIP32" s="83"/>
      <c r="IIQ32" s="83"/>
      <c r="IIR32" s="83"/>
      <c r="IIS32" s="83"/>
      <c r="IIT32" s="83"/>
      <c r="IIU32" s="83"/>
      <c r="IIV32" s="83"/>
      <c r="IIW32" s="83"/>
      <c r="IIX32" s="83"/>
      <c r="IIY32" s="83"/>
      <c r="IIZ32" s="83"/>
      <c r="IJA32" s="83"/>
      <c r="IJB32" s="83"/>
      <c r="IJC32" s="83"/>
      <c r="IJD32" s="83"/>
      <c r="IJE32" s="83"/>
      <c r="IJF32" s="83"/>
      <c r="IJG32" s="83"/>
      <c r="IJH32" s="83"/>
      <c r="IJI32" s="83"/>
      <c r="IJJ32" s="83"/>
      <c r="IJK32" s="83"/>
      <c r="IJL32" s="83"/>
      <c r="IJM32" s="83"/>
      <c r="IJN32" s="83"/>
      <c r="IJO32" s="83"/>
      <c r="IJP32" s="83"/>
      <c r="IJQ32" s="83"/>
      <c r="IJR32" s="83"/>
      <c r="IJS32" s="83"/>
      <c r="IJT32" s="83"/>
      <c r="IJU32" s="83"/>
      <c r="IJV32" s="83"/>
      <c r="IJW32" s="83"/>
      <c r="IJX32" s="83"/>
      <c r="IJY32" s="83"/>
      <c r="IJZ32" s="83"/>
      <c r="IKA32" s="83"/>
      <c r="IKB32" s="83"/>
      <c r="IKC32" s="83"/>
      <c r="IKD32" s="83"/>
      <c r="IKE32" s="83"/>
      <c r="IKF32" s="83"/>
      <c r="IKG32" s="83"/>
      <c r="IKH32" s="83"/>
      <c r="IKI32" s="83"/>
      <c r="IKJ32" s="83"/>
      <c r="IKK32" s="83"/>
      <c r="IKL32" s="83"/>
      <c r="IKM32" s="83"/>
      <c r="IKN32" s="83"/>
      <c r="IKO32" s="83"/>
      <c r="IKP32" s="83"/>
      <c r="IKQ32" s="83"/>
      <c r="IKR32" s="83"/>
      <c r="IKS32" s="83"/>
      <c r="IKT32" s="83"/>
      <c r="IKU32" s="83"/>
      <c r="IKV32" s="83"/>
      <c r="IKW32" s="83"/>
      <c r="IKX32" s="83"/>
      <c r="IKY32" s="83"/>
      <c r="IKZ32" s="83"/>
      <c r="ILA32" s="83"/>
      <c r="ILB32" s="83"/>
      <c r="ILC32" s="83"/>
      <c r="ILD32" s="83"/>
      <c r="ILE32" s="83"/>
      <c r="ILF32" s="83"/>
      <c r="ILG32" s="83"/>
      <c r="ILH32" s="83"/>
      <c r="ILI32" s="83"/>
      <c r="ILJ32" s="83"/>
      <c r="ILK32" s="83"/>
      <c r="ILL32" s="83"/>
      <c r="ILM32" s="83"/>
      <c r="ILN32" s="83"/>
      <c r="ILO32" s="83"/>
      <c r="ILP32" s="83"/>
      <c r="ILQ32" s="83"/>
      <c r="ILR32" s="83"/>
      <c r="ILS32" s="83"/>
      <c r="ILT32" s="83"/>
      <c r="ILU32" s="83"/>
      <c r="ILV32" s="83"/>
      <c r="ILW32" s="83"/>
      <c r="ILX32" s="83"/>
      <c r="ILY32" s="83"/>
      <c r="ILZ32" s="83"/>
      <c r="IMA32" s="83"/>
      <c r="IMB32" s="83"/>
      <c r="IMC32" s="83"/>
      <c r="IMD32" s="83"/>
      <c r="IME32" s="83"/>
      <c r="IMF32" s="83"/>
      <c r="IMG32" s="83"/>
      <c r="IMH32" s="83"/>
      <c r="IMI32" s="83"/>
      <c r="IMJ32" s="83"/>
      <c r="IMK32" s="83"/>
      <c r="IML32" s="83"/>
      <c r="IMM32" s="83"/>
      <c r="IMN32" s="83"/>
      <c r="IMO32" s="83"/>
      <c r="IMP32" s="83"/>
      <c r="IMQ32" s="83"/>
      <c r="IMR32" s="83"/>
      <c r="IMS32" s="83"/>
      <c r="IMT32" s="83"/>
      <c r="IMU32" s="83"/>
      <c r="IMV32" s="83"/>
      <c r="IMW32" s="83"/>
      <c r="IMX32" s="83"/>
      <c r="IMY32" s="83"/>
      <c r="IMZ32" s="83"/>
      <c r="INA32" s="83"/>
      <c r="INB32" s="83"/>
      <c r="INC32" s="83"/>
      <c r="IND32" s="83"/>
      <c r="INE32" s="83"/>
      <c r="INF32" s="83"/>
      <c r="ING32" s="83"/>
      <c r="INH32" s="83"/>
      <c r="INI32" s="83"/>
      <c r="INJ32" s="83"/>
      <c r="INK32" s="83"/>
      <c r="INL32" s="83"/>
      <c r="INM32" s="83"/>
      <c r="INN32" s="83"/>
      <c r="INO32" s="83"/>
      <c r="INP32" s="83"/>
      <c r="INQ32" s="83"/>
      <c r="INR32" s="83"/>
      <c r="INS32" s="83"/>
      <c r="INT32" s="83"/>
      <c r="INU32" s="83"/>
      <c r="INV32" s="83"/>
      <c r="INW32" s="83"/>
      <c r="INX32" s="83"/>
      <c r="INY32" s="83"/>
      <c r="INZ32" s="83"/>
      <c r="IOA32" s="83"/>
      <c r="IOB32" s="83"/>
      <c r="IOC32" s="83"/>
      <c r="IOD32" s="83"/>
      <c r="IOE32" s="83"/>
      <c r="IOF32" s="83"/>
      <c r="IOG32" s="83"/>
      <c r="IOH32" s="83"/>
      <c r="IOI32" s="83"/>
      <c r="IOJ32" s="83"/>
      <c r="IOK32" s="83"/>
      <c r="IOL32" s="83"/>
      <c r="IOM32" s="83"/>
      <c r="ION32" s="83"/>
      <c r="IOO32" s="83"/>
      <c r="IOP32" s="83"/>
      <c r="IOQ32" s="83"/>
      <c r="IOR32" s="83"/>
      <c r="IOS32" s="83"/>
      <c r="IOT32" s="83"/>
      <c r="IOU32" s="83"/>
      <c r="IOV32" s="83"/>
      <c r="IOW32" s="83"/>
      <c r="IOX32" s="83"/>
      <c r="IOY32" s="83"/>
      <c r="IOZ32" s="83"/>
      <c r="IPA32" s="83"/>
      <c r="IPB32" s="83"/>
      <c r="IPC32" s="83"/>
      <c r="IPD32" s="83"/>
      <c r="IPE32" s="83"/>
      <c r="IPF32" s="83"/>
      <c r="IPG32" s="83"/>
      <c r="IPH32" s="83"/>
      <c r="IPI32" s="83"/>
      <c r="IPJ32" s="83"/>
      <c r="IPK32" s="83"/>
      <c r="IPL32" s="83"/>
      <c r="IPM32" s="83"/>
      <c r="IPN32" s="83"/>
      <c r="IPO32" s="83"/>
      <c r="IPP32" s="83"/>
      <c r="IPQ32" s="83"/>
      <c r="IPR32" s="83"/>
      <c r="IPS32" s="83"/>
      <c r="IPT32" s="83"/>
      <c r="IPU32" s="83"/>
      <c r="IPV32" s="83"/>
      <c r="IPW32" s="83"/>
      <c r="IPX32" s="83"/>
      <c r="IPY32" s="83"/>
      <c r="IPZ32" s="83"/>
      <c r="IQA32" s="83"/>
      <c r="IQB32" s="83"/>
      <c r="IQC32" s="83"/>
      <c r="IQD32" s="83"/>
      <c r="IQE32" s="83"/>
      <c r="IQF32" s="83"/>
      <c r="IQG32" s="83"/>
      <c r="IQH32" s="83"/>
      <c r="IQI32" s="83"/>
      <c r="IQJ32" s="83"/>
      <c r="IQK32" s="83"/>
      <c r="IQL32" s="83"/>
      <c r="IQM32" s="83"/>
      <c r="IQN32" s="83"/>
      <c r="IQO32" s="83"/>
      <c r="IQP32" s="83"/>
      <c r="IQQ32" s="83"/>
      <c r="IQR32" s="83"/>
      <c r="IQS32" s="83"/>
      <c r="IQT32" s="83"/>
      <c r="IQU32" s="83"/>
      <c r="IQV32" s="83"/>
      <c r="IQW32" s="83"/>
      <c r="IQX32" s="83"/>
      <c r="IQY32" s="83"/>
      <c r="IQZ32" s="83"/>
      <c r="IRA32" s="83"/>
      <c r="IRB32" s="83"/>
      <c r="IRC32" s="83"/>
      <c r="IRD32" s="83"/>
      <c r="IRE32" s="83"/>
      <c r="IRF32" s="83"/>
      <c r="IRG32" s="83"/>
      <c r="IRH32" s="83"/>
      <c r="IRI32" s="83"/>
      <c r="IRJ32" s="83"/>
      <c r="IRK32" s="83"/>
      <c r="IRL32" s="83"/>
      <c r="IRM32" s="83"/>
      <c r="IRN32" s="83"/>
      <c r="IRO32" s="83"/>
      <c r="IRP32" s="83"/>
      <c r="IRQ32" s="83"/>
      <c r="IRR32" s="83"/>
      <c r="IRS32" s="83"/>
      <c r="IRT32" s="83"/>
      <c r="IRU32" s="83"/>
      <c r="IRV32" s="83"/>
      <c r="IRW32" s="83"/>
      <c r="IRX32" s="83"/>
      <c r="IRY32" s="83"/>
      <c r="IRZ32" s="83"/>
      <c r="ISA32" s="83"/>
      <c r="ISB32" s="83"/>
      <c r="ISC32" s="83"/>
      <c r="ISD32" s="83"/>
      <c r="ISE32" s="83"/>
      <c r="ISF32" s="83"/>
      <c r="ISG32" s="83"/>
      <c r="ISH32" s="83"/>
      <c r="ISI32" s="83"/>
      <c r="ISJ32" s="83"/>
      <c r="ISK32" s="83"/>
      <c r="ISL32" s="83"/>
      <c r="ISM32" s="83"/>
      <c r="ISN32" s="83"/>
      <c r="ISO32" s="83"/>
      <c r="ISP32" s="83"/>
      <c r="ISQ32" s="83"/>
      <c r="ISR32" s="83"/>
      <c r="ISS32" s="83"/>
      <c r="IST32" s="83"/>
      <c r="ISU32" s="83"/>
      <c r="ISV32" s="83"/>
      <c r="ISW32" s="83"/>
      <c r="ISX32" s="83"/>
      <c r="ISY32" s="83"/>
      <c r="ISZ32" s="83"/>
      <c r="ITA32" s="83"/>
      <c r="ITB32" s="83"/>
      <c r="ITC32" s="83"/>
      <c r="ITD32" s="83"/>
      <c r="ITE32" s="83"/>
      <c r="ITF32" s="83"/>
      <c r="ITG32" s="83"/>
      <c r="ITH32" s="83"/>
      <c r="ITI32" s="83"/>
      <c r="ITJ32" s="83"/>
      <c r="ITK32" s="83"/>
      <c r="ITL32" s="83"/>
      <c r="ITM32" s="83"/>
      <c r="ITN32" s="83"/>
      <c r="ITO32" s="83"/>
      <c r="ITP32" s="83"/>
      <c r="ITQ32" s="83"/>
      <c r="ITR32" s="83"/>
      <c r="ITS32" s="83"/>
      <c r="ITT32" s="83"/>
      <c r="ITU32" s="83"/>
      <c r="ITV32" s="83"/>
      <c r="ITW32" s="83"/>
      <c r="ITX32" s="83"/>
      <c r="ITY32" s="83"/>
      <c r="ITZ32" s="83"/>
      <c r="IUA32" s="83"/>
      <c r="IUB32" s="83"/>
      <c r="IUC32" s="83"/>
      <c r="IUD32" s="83"/>
      <c r="IUE32" s="83"/>
      <c r="IUF32" s="83"/>
      <c r="IUG32" s="83"/>
      <c r="IUH32" s="83"/>
      <c r="IUI32" s="83"/>
      <c r="IUJ32" s="83"/>
      <c r="IUK32" s="83"/>
      <c r="IUL32" s="83"/>
      <c r="IUM32" s="83"/>
      <c r="IUN32" s="83"/>
      <c r="IUO32" s="83"/>
      <c r="IUP32" s="83"/>
      <c r="IUQ32" s="83"/>
      <c r="IUR32" s="83"/>
      <c r="IUS32" s="83"/>
      <c r="IUT32" s="83"/>
      <c r="IUU32" s="83"/>
      <c r="IUV32" s="83"/>
      <c r="IUW32" s="83"/>
      <c r="IUX32" s="83"/>
      <c r="IUY32" s="83"/>
      <c r="IUZ32" s="83"/>
      <c r="IVA32" s="83"/>
      <c r="IVB32" s="83"/>
      <c r="IVC32" s="83"/>
      <c r="IVD32" s="83"/>
      <c r="IVE32" s="83"/>
      <c r="IVF32" s="83"/>
      <c r="IVG32" s="83"/>
      <c r="IVH32" s="83"/>
      <c r="IVI32" s="83"/>
      <c r="IVJ32" s="83"/>
      <c r="IVK32" s="83"/>
      <c r="IVL32" s="83"/>
      <c r="IVM32" s="83"/>
      <c r="IVN32" s="83"/>
      <c r="IVO32" s="83"/>
      <c r="IVP32" s="83"/>
      <c r="IVQ32" s="83"/>
      <c r="IVR32" s="83"/>
      <c r="IVS32" s="83"/>
      <c r="IVT32" s="83"/>
      <c r="IVU32" s="83"/>
      <c r="IVV32" s="83"/>
      <c r="IVW32" s="83"/>
      <c r="IVX32" s="83"/>
      <c r="IVY32" s="83"/>
      <c r="IVZ32" s="83"/>
      <c r="IWA32" s="83"/>
      <c r="IWB32" s="83"/>
      <c r="IWC32" s="83"/>
      <c r="IWD32" s="83"/>
      <c r="IWE32" s="83"/>
      <c r="IWF32" s="83"/>
      <c r="IWG32" s="83"/>
      <c r="IWH32" s="83"/>
      <c r="IWI32" s="83"/>
      <c r="IWJ32" s="83"/>
      <c r="IWK32" s="83"/>
      <c r="IWL32" s="83"/>
      <c r="IWM32" s="83"/>
      <c r="IWN32" s="83"/>
      <c r="IWO32" s="83"/>
      <c r="IWP32" s="83"/>
      <c r="IWQ32" s="83"/>
      <c r="IWR32" s="83"/>
      <c r="IWS32" s="83"/>
      <c r="IWT32" s="83"/>
      <c r="IWU32" s="83"/>
      <c r="IWV32" s="83"/>
      <c r="IWW32" s="83"/>
      <c r="IWX32" s="83"/>
      <c r="IWY32" s="83"/>
      <c r="IWZ32" s="83"/>
      <c r="IXA32" s="83"/>
      <c r="IXB32" s="83"/>
      <c r="IXC32" s="83"/>
      <c r="IXD32" s="83"/>
      <c r="IXE32" s="83"/>
      <c r="IXF32" s="83"/>
      <c r="IXG32" s="83"/>
      <c r="IXH32" s="83"/>
      <c r="IXI32" s="83"/>
      <c r="IXJ32" s="83"/>
      <c r="IXK32" s="83"/>
      <c r="IXL32" s="83"/>
      <c r="IXM32" s="83"/>
      <c r="IXN32" s="83"/>
      <c r="IXO32" s="83"/>
      <c r="IXP32" s="83"/>
      <c r="IXQ32" s="83"/>
      <c r="IXR32" s="83"/>
      <c r="IXS32" s="83"/>
      <c r="IXT32" s="83"/>
      <c r="IXU32" s="83"/>
      <c r="IXV32" s="83"/>
      <c r="IXW32" s="83"/>
      <c r="IXX32" s="83"/>
      <c r="IXY32" s="83"/>
      <c r="IXZ32" s="83"/>
      <c r="IYA32" s="83"/>
      <c r="IYB32" s="83"/>
      <c r="IYC32" s="83"/>
      <c r="IYD32" s="83"/>
      <c r="IYE32" s="83"/>
      <c r="IYF32" s="83"/>
      <c r="IYG32" s="83"/>
      <c r="IYH32" s="83"/>
      <c r="IYI32" s="83"/>
      <c r="IYJ32" s="83"/>
      <c r="IYK32" s="83"/>
      <c r="IYL32" s="83"/>
      <c r="IYM32" s="83"/>
      <c r="IYN32" s="83"/>
      <c r="IYO32" s="83"/>
      <c r="IYP32" s="83"/>
      <c r="IYQ32" s="83"/>
      <c r="IYR32" s="83"/>
      <c r="IYS32" s="83"/>
      <c r="IYT32" s="83"/>
      <c r="IYU32" s="83"/>
      <c r="IYV32" s="83"/>
      <c r="IYW32" s="83"/>
      <c r="IYX32" s="83"/>
      <c r="IYY32" s="83"/>
      <c r="IYZ32" s="83"/>
      <c r="IZA32" s="83"/>
      <c r="IZB32" s="83"/>
      <c r="IZC32" s="83"/>
      <c r="IZD32" s="83"/>
      <c r="IZE32" s="83"/>
      <c r="IZF32" s="83"/>
      <c r="IZG32" s="83"/>
      <c r="IZH32" s="83"/>
      <c r="IZI32" s="83"/>
      <c r="IZJ32" s="83"/>
      <c r="IZK32" s="83"/>
      <c r="IZL32" s="83"/>
      <c r="IZM32" s="83"/>
      <c r="IZN32" s="83"/>
      <c r="IZO32" s="83"/>
      <c r="IZP32" s="83"/>
      <c r="IZQ32" s="83"/>
      <c r="IZR32" s="83"/>
      <c r="IZS32" s="83"/>
      <c r="IZT32" s="83"/>
      <c r="IZU32" s="83"/>
      <c r="IZV32" s="83"/>
      <c r="IZW32" s="83"/>
      <c r="IZX32" s="83"/>
      <c r="IZY32" s="83"/>
      <c r="IZZ32" s="83"/>
      <c r="JAA32" s="83"/>
      <c r="JAB32" s="83"/>
      <c r="JAC32" s="83"/>
      <c r="JAD32" s="83"/>
      <c r="JAE32" s="83"/>
      <c r="JAF32" s="83"/>
      <c r="JAG32" s="83"/>
      <c r="JAH32" s="83"/>
      <c r="JAI32" s="83"/>
      <c r="JAJ32" s="83"/>
      <c r="JAK32" s="83"/>
      <c r="JAL32" s="83"/>
      <c r="JAM32" s="83"/>
      <c r="JAN32" s="83"/>
      <c r="JAO32" s="83"/>
      <c r="JAP32" s="83"/>
      <c r="JAQ32" s="83"/>
      <c r="JAR32" s="83"/>
      <c r="JAS32" s="83"/>
      <c r="JAT32" s="83"/>
      <c r="JAU32" s="83"/>
      <c r="JAV32" s="83"/>
      <c r="JAW32" s="83"/>
      <c r="JAX32" s="83"/>
      <c r="JAY32" s="83"/>
      <c r="JAZ32" s="83"/>
      <c r="JBA32" s="83"/>
      <c r="JBB32" s="83"/>
      <c r="JBC32" s="83"/>
      <c r="JBD32" s="83"/>
      <c r="JBE32" s="83"/>
      <c r="JBF32" s="83"/>
      <c r="JBG32" s="83"/>
      <c r="JBH32" s="83"/>
      <c r="JBI32" s="83"/>
      <c r="JBJ32" s="83"/>
      <c r="JBK32" s="83"/>
      <c r="JBL32" s="83"/>
      <c r="JBM32" s="83"/>
      <c r="JBN32" s="83"/>
      <c r="JBO32" s="83"/>
      <c r="JBP32" s="83"/>
      <c r="JBQ32" s="83"/>
      <c r="JBR32" s="83"/>
      <c r="JBS32" s="83"/>
      <c r="JBT32" s="83"/>
      <c r="JBU32" s="83"/>
      <c r="JBV32" s="83"/>
      <c r="JBW32" s="83"/>
      <c r="JBX32" s="83"/>
      <c r="JBY32" s="83"/>
      <c r="JBZ32" s="83"/>
      <c r="JCA32" s="83"/>
      <c r="JCB32" s="83"/>
      <c r="JCC32" s="83"/>
      <c r="JCD32" s="83"/>
      <c r="JCE32" s="83"/>
      <c r="JCF32" s="83"/>
      <c r="JCG32" s="83"/>
      <c r="JCH32" s="83"/>
      <c r="JCI32" s="83"/>
      <c r="JCJ32" s="83"/>
      <c r="JCK32" s="83"/>
      <c r="JCL32" s="83"/>
      <c r="JCM32" s="83"/>
      <c r="JCN32" s="83"/>
      <c r="JCO32" s="83"/>
      <c r="JCP32" s="83"/>
      <c r="JCQ32" s="83"/>
      <c r="JCR32" s="83"/>
      <c r="JCS32" s="83"/>
      <c r="JCT32" s="83"/>
      <c r="JCU32" s="83"/>
      <c r="JCV32" s="83"/>
      <c r="JCW32" s="83"/>
      <c r="JCX32" s="83"/>
      <c r="JCY32" s="83"/>
      <c r="JCZ32" s="83"/>
      <c r="JDA32" s="83"/>
      <c r="JDB32" s="83"/>
      <c r="JDC32" s="83"/>
      <c r="JDD32" s="83"/>
      <c r="JDE32" s="83"/>
      <c r="JDF32" s="83"/>
      <c r="JDG32" s="83"/>
      <c r="JDH32" s="83"/>
      <c r="JDI32" s="83"/>
      <c r="JDJ32" s="83"/>
      <c r="JDK32" s="83"/>
      <c r="JDL32" s="83"/>
      <c r="JDM32" s="83"/>
      <c r="JDN32" s="83"/>
      <c r="JDO32" s="83"/>
      <c r="JDP32" s="83"/>
      <c r="JDQ32" s="83"/>
      <c r="JDR32" s="83"/>
      <c r="JDS32" s="83"/>
      <c r="JDT32" s="83"/>
      <c r="JDU32" s="83"/>
      <c r="JDV32" s="83"/>
      <c r="JDW32" s="83"/>
      <c r="JDX32" s="83"/>
      <c r="JDY32" s="83"/>
      <c r="JDZ32" s="83"/>
      <c r="JEA32" s="83"/>
      <c r="JEB32" s="83"/>
      <c r="JEC32" s="83"/>
      <c r="JED32" s="83"/>
      <c r="JEE32" s="83"/>
      <c r="JEF32" s="83"/>
      <c r="JEG32" s="83"/>
      <c r="JEH32" s="83"/>
      <c r="JEI32" s="83"/>
      <c r="JEJ32" s="83"/>
      <c r="JEK32" s="83"/>
      <c r="JEL32" s="83"/>
      <c r="JEM32" s="83"/>
      <c r="JEN32" s="83"/>
      <c r="JEO32" s="83"/>
      <c r="JEP32" s="83"/>
      <c r="JEQ32" s="83"/>
      <c r="JER32" s="83"/>
      <c r="JES32" s="83"/>
      <c r="JET32" s="83"/>
      <c r="JEU32" s="83"/>
      <c r="JEV32" s="83"/>
      <c r="JEW32" s="83"/>
      <c r="JEX32" s="83"/>
      <c r="JEY32" s="83"/>
      <c r="JEZ32" s="83"/>
      <c r="JFA32" s="83"/>
      <c r="JFB32" s="83"/>
      <c r="JFC32" s="83"/>
      <c r="JFD32" s="83"/>
      <c r="JFE32" s="83"/>
      <c r="JFF32" s="83"/>
      <c r="JFG32" s="83"/>
      <c r="JFH32" s="83"/>
      <c r="JFI32" s="83"/>
      <c r="JFJ32" s="83"/>
      <c r="JFK32" s="83"/>
      <c r="JFL32" s="83"/>
      <c r="JFM32" s="83"/>
      <c r="JFN32" s="83"/>
      <c r="JFO32" s="83"/>
      <c r="JFP32" s="83"/>
      <c r="JFQ32" s="83"/>
      <c r="JFR32" s="83"/>
      <c r="JFS32" s="83"/>
      <c r="JFT32" s="83"/>
      <c r="JFU32" s="83"/>
      <c r="JFV32" s="83"/>
      <c r="JFW32" s="83"/>
      <c r="JFX32" s="83"/>
      <c r="JFY32" s="83"/>
      <c r="JFZ32" s="83"/>
      <c r="JGA32" s="83"/>
      <c r="JGB32" s="83"/>
      <c r="JGC32" s="83"/>
      <c r="JGD32" s="83"/>
      <c r="JGE32" s="83"/>
      <c r="JGF32" s="83"/>
      <c r="JGG32" s="83"/>
      <c r="JGH32" s="83"/>
      <c r="JGI32" s="83"/>
      <c r="JGJ32" s="83"/>
      <c r="JGK32" s="83"/>
      <c r="JGL32" s="83"/>
      <c r="JGM32" s="83"/>
      <c r="JGN32" s="83"/>
      <c r="JGO32" s="83"/>
      <c r="JGP32" s="83"/>
      <c r="JGQ32" s="83"/>
      <c r="JGR32" s="83"/>
      <c r="JGS32" s="83"/>
      <c r="JGT32" s="83"/>
      <c r="JGU32" s="83"/>
      <c r="JGV32" s="83"/>
      <c r="JGW32" s="83"/>
      <c r="JGX32" s="83"/>
      <c r="JGY32" s="83"/>
      <c r="JGZ32" s="83"/>
      <c r="JHA32" s="83"/>
      <c r="JHB32" s="83"/>
      <c r="JHC32" s="83"/>
      <c r="JHD32" s="83"/>
      <c r="JHE32" s="83"/>
      <c r="JHF32" s="83"/>
      <c r="JHG32" s="83"/>
      <c r="JHH32" s="83"/>
      <c r="JHI32" s="83"/>
      <c r="JHJ32" s="83"/>
      <c r="JHK32" s="83"/>
      <c r="JHL32" s="83"/>
      <c r="JHM32" s="83"/>
      <c r="JHN32" s="83"/>
      <c r="JHO32" s="83"/>
      <c r="JHP32" s="83"/>
      <c r="JHQ32" s="83"/>
      <c r="JHR32" s="83"/>
      <c r="JHS32" s="83"/>
      <c r="JHT32" s="83"/>
      <c r="JHU32" s="83"/>
      <c r="JHV32" s="83"/>
      <c r="JHW32" s="83"/>
      <c r="JHX32" s="83"/>
      <c r="JHY32" s="83"/>
      <c r="JHZ32" s="83"/>
      <c r="JIA32" s="83"/>
      <c r="JIB32" s="83"/>
      <c r="JIC32" s="83"/>
      <c r="JID32" s="83"/>
      <c r="JIE32" s="83"/>
      <c r="JIF32" s="83"/>
      <c r="JIG32" s="83"/>
      <c r="JIH32" s="83"/>
      <c r="JII32" s="83"/>
      <c r="JIJ32" s="83"/>
      <c r="JIK32" s="83"/>
      <c r="JIL32" s="83"/>
      <c r="JIM32" s="83"/>
      <c r="JIN32" s="83"/>
      <c r="JIO32" s="83"/>
      <c r="JIP32" s="83"/>
      <c r="JIQ32" s="83"/>
      <c r="JIR32" s="83"/>
      <c r="JIS32" s="83"/>
      <c r="JIT32" s="83"/>
      <c r="JIU32" s="83"/>
      <c r="JIV32" s="83"/>
      <c r="JIW32" s="83"/>
      <c r="JIX32" s="83"/>
      <c r="JIY32" s="83"/>
      <c r="JIZ32" s="83"/>
      <c r="JJA32" s="83"/>
      <c r="JJB32" s="83"/>
      <c r="JJC32" s="83"/>
      <c r="JJD32" s="83"/>
      <c r="JJE32" s="83"/>
      <c r="JJF32" s="83"/>
      <c r="JJG32" s="83"/>
      <c r="JJH32" s="83"/>
      <c r="JJI32" s="83"/>
      <c r="JJJ32" s="83"/>
      <c r="JJK32" s="83"/>
      <c r="JJL32" s="83"/>
      <c r="JJM32" s="83"/>
      <c r="JJN32" s="83"/>
      <c r="JJO32" s="83"/>
      <c r="JJP32" s="83"/>
      <c r="JJQ32" s="83"/>
      <c r="JJR32" s="83"/>
      <c r="JJS32" s="83"/>
      <c r="JJT32" s="83"/>
      <c r="JJU32" s="83"/>
      <c r="JJV32" s="83"/>
      <c r="JJW32" s="83"/>
      <c r="JJX32" s="83"/>
      <c r="JJY32" s="83"/>
      <c r="JJZ32" s="83"/>
      <c r="JKA32" s="83"/>
      <c r="JKB32" s="83"/>
      <c r="JKC32" s="83"/>
      <c r="JKD32" s="83"/>
      <c r="JKE32" s="83"/>
      <c r="JKF32" s="83"/>
      <c r="JKG32" s="83"/>
      <c r="JKH32" s="83"/>
      <c r="JKI32" s="83"/>
      <c r="JKJ32" s="83"/>
      <c r="JKK32" s="83"/>
      <c r="JKL32" s="83"/>
      <c r="JKM32" s="83"/>
      <c r="JKN32" s="83"/>
      <c r="JKO32" s="83"/>
      <c r="JKP32" s="83"/>
      <c r="JKQ32" s="83"/>
      <c r="JKR32" s="83"/>
      <c r="JKS32" s="83"/>
      <c r="JKT32" s="83"/>
      <c r="JKU32" s="83"/>
      <c r="JKV32" s="83"/>
      <c r="JKW32" s="83"/>
      <c r="JKX32" s="83"/>
      <c r="JKY32" s="83"/>
      <c r="JKZ32" s="83"/>
      <c r="JLA32" s="83"/>
      <c r="JLB32" s="83"/>
      <c r="JLC32" s="83"/>
      <c r="JLD32" s="83"/>
      <c r="JLE32" s="83"/>
      <c r="JLF32" s="83"/>
      <c r="JLG32" s="83"/>
      <c r="JLH32" s="83"/>
      <c r="JLI32" s="83"/>
      <c r="JLJ32" s="83"/>
      <c r="JLK32" s="83"/>
      <c r="JLL32" s="83"/>
      <c r="JLM32" s="83"/>
      <c r="JLN32" s="83"/>
      <c r="JLO32" s="83"/>
      <c r="JLP32" s="83"/>
      <c r="JLQ32" s="83"/>
      <c r="JLR32" s="83"/>
      <c r="JLS32" s="83"/>
      <c r="JLT32" s="83"/>
      <c r="JLU32" s="83"/>
      <c r="JLV32" s="83"/>
      <c r="JLW32" s="83"/>
      <c r="JLX32" s="83"/>
      <c r="JLY32" s="83"/>
      <c r="JLZ32" s="83"/>
      <c r="JMA32" s="83"/>
      <c r="JMB32" s="83"/>
      <c r="JMC32" s="83"/>
      <c r="JMD32" s="83"/>
      <c r="JME32" s="83"/>
      <c r="JMF32" s="83"/>
      <c r="JMG32" s="83"/>
      <c r="JMH32" s="83"/>
      <c r="JMI32" s="83"/>
      <c r="JMJ32" s="83"/>
      <c r="JMK32" s="83"/>
      <c r="JML32" s="83"/>
      <c r="JMM32" s="83"/>
      <c r="JMN32" s="83"/>
      <c r="JMO32" s="83"/>
      <c r="JMP32" s="83"/>
      <c r="JMQ32" s="83"/>
      <c r="JMR32" s="83"/>
      <c r="JMS32" s="83"/>
      <c r="JMT32" s="83"/>
      <c r="JMU32" s="83"/>
      <c r="JMV32" s="83"/>
      <c r="JMW32" s="83"/>
      <c r="JMX32" s="83"/>
      <c r="JMY32" s="83"/>
      <c r="JMZ32" s="83"/>
      <c r="JNA32" s="83"/>
      <c r="JNB32" s="83"/>
      <c r="JNC32" s="83"/>
      <c r="JND32" s="83"/>
      <c r="JNE32" s="83"/>
      <c r="JNF32" s="83"/>
      <c r="JNG32" s="83"/>
      <c r="JNH32" s="83"/>
      <c r="JNI32" s="83"/>
      <c r="JNJ32" s="83"/>
      <c r="JNK32" s="83"/>
      <c r="JNL32" s="83"/>
      <c r="JNM32" s="83"/>
      <c r="JNN32" s="83"/>
      <c r="JNO32" s="83"/>
      <c r="JNP32" s="83"/>
      <c r="JNQ32" s="83"/>
      <c r="JNR32" s="83"/>
      <c r="JNS32" s="83"/>
      <c r="JNT32" s="83"/>
      <c r="JNU32" s="83"/>
      <c r="JNV32" s="83"/>
      <c r="JNW32" s="83"/>
      <c r="JNX32" s="83"/>
      <c r="JNY32" s="83"/>
      <c r="JNZ32" s="83"/>
      <c r="JOA32" s="83"/>
      <c r="JOB32" s="83"/>
      <c r="JOC32" s="83"/>
      <c r="JOD32" s="83"/>
      <c r="JOE32" s="83"/>
      <c r="JOF32" s="83"/>
      <c r="JOG32" s="83"/>
      <c r="JOH32" s="83"/>
      <c r="JOI32" s="83"/>
      <c r="JOJ32" s="83"/>
      <c r="JOK32" s="83"/>
      <c r="JOL32" s="83"/>
      <c r="JOM32" s="83"/>
      <c r="JON32" s="83"/>
      <c r="JOO32" s="83"/>
      <c r="JOP32" s="83"/>
      <c r="JOQ32" s="83"/>
      <c r="JOR32" s="83"/>
      <c r="JOS32" s="83"/>
      <c r="JOT32" s="83"/>
      <c r="JOU32" s="83"/>
      <c r="JOV32" s="83"/>
      <c r="JOW32" s="83"/>
      <c r="JOX32" s="83"/>
      <c r="JOY32" s="83"/>
      <c r="JOZ32" s="83"/>
      <c r="JPA32" s="83"/>
      <c r="JPB32" s="83"/>
      <c r="JPC32" s="83"/>
      <c r="JPD32" s="83"/>
      <c r="JPE32" s="83"/>
      <c r="JPF32" s="83"/>
      <c r="JPG32" s="83"/>
      <c r="JPH32" s="83"/>
      <c r="JPI32" s="83"/>
      <c r="JPJ32" s="83"/>
      <c r="JPK32" s="83"/>
      <c r="JPL32" s="83"/>
      <c r="JPM32" s="83"/>
      <c r="JPN32" s="83"/>
      <c r="JPO32" s="83"/>
      <c r="JPP32" s="83"/>
      <c r="JPQ32" s="83"/>
      <c r="JPR32" s="83"/>
      <c r="JPS32" s="83"/>
      <c r="JPT32" s="83"/>
      <c r="JPU32" s="83"/>
      <c r="JPV32" s="83"/>
      <c r="JPW32" s="83"/>
      <c r="JPX32" s="83"/>
      <c r="JPY32" s="83"/>
      <c r="JPZ32" s="83"/>
      <c r="JQA32" s="83"/>
      <c r="JQB32" s="83"/>
      <c r="JQC32" s="83"/>
      <c r="JQD32" s="83"/>
      <c r="JQE32" s="83"/>
      <c r="JQF32" s="83"/>
      <c r="JQG32" s="83"/>
      <c r="JQH32" s="83"/>
      <c r="JQI32" s="83"/>
      <c r="JQJ32" s="83"/>
      <c r="JQK32" s="83"/>
      <c r="JQL32" s="83"/>
      <c r="JQM32" s="83"/>
      <c r="JQN32" s="83"/>
      <c r="JQO32" s="83"/>
      <c r="JQP32" s="83"/>
      <c r="JQQ32" s="83"/>
      <c r="JQR32" s="83"/>
      <c r="JQS32" s="83"/>
      <c r="JQT32" s="83"/>
      <c r="JQU32" s="83"/>
      <c r="JQV32" s="83"/>
      <c r="JQW32" s="83"/>
      <c r="JQX32" s="83"/>
      <c r="JQY32" s="83"/>
      <c r="JQZ32" s="83"/>
      <c r="JRA32" s="83"/>
      <c r="JRB32" s="83"/>
      <c r="JRC32" s="83"/>
      <c r="JRD32" s="83"/>
      <c r="JRE32" s="83"/>
      <c r="JRF32" s="83"/>
      <c r="JRG32" s="83"/>
      <c r="JRH32" s="83"/>
      <c r="JRI32" s="83"/>
      <c r="JRJ32" s="83"/>
      <c r="JRK32" s="83"/>
      <c r="JRL32" s="83"/>
      <c r="JRM32" s="83"/>
      <c r="JRN32" s="83"/>
      <c r="JRO32" s="83"/>
      <c r="JRP32" s="83"/>
      <c r="JRQ32" s="83"/>
      <c r="JRR32" s="83"/>
      <c r="JRS32" s="83"/>
      <c r="JRT32" s="83"/>
      <c r="JRU32" s="83"/>
      <c r="JRV32" s="83"/>
      <c r="JRW32" s="83"/>
      <c r="JRX32" s="83"/>
      <c r="JRY32" s="83"/>
      <c r="JRZ32" s="83"/>
      <c r="JSA32" s="83"/>
      <c r="JSB32" s="83"/>
      <c r="JSC32" s="83"/>
      <c r="JSD32" s="83"/>
      <c r="JSE32" s="83"/>
      <c r="JSF32" s="83"/>
      <c r="JSG32" s="83"/>
      <c r="JSH32" s="83"/>
      <c r="JSI32" s="83"/>
      <c r="JSJ32" s="83"/>
      <c r="JSK32" s="83"/>
      <c r="JSL32" s="83"/>
      <c r="JSM32" s="83"/>
      <c r="JSN32" s="83"/>
      <c r="JSO32" s="83"/>
      <c r="JSP32" s="83"/>
      <c r="JSQ32" s="83"/>
      <c r="JSR32" s="83"/>
      <c r="JSS32" s="83"/>
      <c r="JST32" s="83"/>
      <c r="JSU32" s="83"/>
      <c r="JSV32" s="83"/>
      <c r="JSW32" s="83"/>
      <c r="JSX32" s="83"/>
      <c r="JSY32" s="83"/>
      <c r="JSZ32" s="83"/>
      <c r="JTA32" s="83"/>
      <c r="JTB32" s="83"/>
      <c r="JTC32" s="83"/>
      <c r="JTD32" s="83"/>
      <c r="JTE32" s="83"/>
      <c r="JTF32" s="83"/>
      <c r="JTG32" s="83"/>
      <c r="JTH32" s="83"/>
      <c r="JTI32" s="83"/>
      <c r="JTJ32" s="83"/>
      <c r="JTK32" s="83"/>
      <c r="JTL32" s="83"/>
      <c r="JTM32" s="83"/>
      <c r="JTN32" s="83"/>
      <c r="JTO32" s="83"/>
      <c r="JTP32" s="83"/>
      <c r="JTQ32" s="83"/>
      <c r="JTR32" s="83"/>
      <c r="JTS32" s="83"/>
      <c r="JTT32" s="83"/>
      <c r="JTU32" s="83"/>
      <c r="JTV32" s="83"/>
      <c r="JTW32" s="83"/>
      <c r="JTX32" s="83"/>
      <c r="JTY32" s="83"/>
      <c r="JTZ32" s="83"/>
      <c r="JUA32" s="83"/>
      <c r="JUB32" s="83"/>
      <c r="JUC32" s="83"/>
      <c r="JUD32" s="83"/>
      <c r="JUE32" s="83"/>
      <c r="JUF32" s="83"/>
      <c r="JUG32" s="83"/>
      <c r="JUH32" s="83"/>
      <c r="JUI32" s="83"/>
      <c r="JUJ32" s="83"/>
      <c r="JUK32" s="83"/>
      <c r="JUL32" s="83"/>
      <c r="JUM32" s="83"/>
      <c r="JUN32" s="83"/>
      <c r="JUO32" s="83"/>
      <c r="JUP32" s="83"/>
      <c r="JUQ32" s="83"/>
      <c r="JUR32" s="83"/>
      <c r="JUS32" s="83"/>
      <c r="JUT32" s="83"/>
      <c r="JUU32" s="83"/>
      <c r="JUV32" s="83"/>
      <c r="JUW32" s="83"/>
      <c r="JUX32" s="83"/>
      <c r="JUY32" s="83"/>
      <c r="JUZ32" s="83"/>
      <c r="JVA32" s="83"/>
      <c r="JVB32" s="83"/>
      <c r="JVC32" s="83"/>
      <c r="JVD32" s="83"/>
      <c r="JVE32" s="83"/>
      <c r="JVF32" s="83"/>
      <c r="JVG32" s="83"/>
      <c r="JVH32" s="83"/>
      <c r="JVI32" s="83"/>
      <c r="JVJ32" s="83"/>
      <c r="JVK32" s="83"/>
      <c r="JVL32" s="83"/>
      <c r="JVM32" s="83"/>
      <c r="JVN32" s="83"/>
      <c r="JVO32" s="83"/>
      <c r="JVP32" s="83"/>
      <c r="JVQ32" s="83"/>
      <c r="JVR32" s="83"/>
      <c r="JVS32" s="83"/>
      <c r="JVT32" s="83"/>
      <c r="JVU32" s="83"/>
      <c r="JVV32" s="83"/>
      <c r="JVW32" s="83"/>
      <c r="JVX32" s="83"/>
      <c r="JVY32" s="83"/>
      <c r="JVZ32" s="83"/>
      <c r="JWA32" s="83"/>
      <c r="JWB32" s="83"/>
      <c r="JWC32" s="83"/>
      <c r="JWD32" s="83"/>
      <c r="JWE32" s="83"/>
      <c r="JWF32" s="83"/>
      <c r="JWG32" s="83"/>
      <c r="JWH32" s="83"/>
      <c r="JWI32" s="83"/>
      <c r="JWJ32" s="83"/>
      <c r="JWK32" s="83"/>
      <c r="JWL32" s="83"/>
      <c r="JWM32" s="83"/>
      <c r="JWN32" s="83"/>
      <c r="JWO32" s="83"/>
      <c r="JWP32" s="83"/>
      <c r="JWQ32" s="83"/>
      <c r="JWR32" s="83"/>
      <c r="JWS32" s="83"/>
      <c r="JWT32" s="83"/>
      <c r="JWU32" s="83"/>
      <c r="JWV32" s="83"/>
      <c r="JWW32" s="83"/>
      <c r="JWX32" s="83"/>
      <c r="JWY32" s="83"/>
      <c r="JWZ32" s="83"/>
      <c r="JXA32" s="83"/>
      <c r="JXB32" s="83"/>
      <c r="JXC32" s="83"/>
      <c r="JXD32" s="83"/>
      <c r="JXE32" s="83"/>
      <c r="JXF32" s="83"/>
      <c r="JXG32" s="83"/>
      <c r="JXH32" s="83"/>
      <c r="JXI32" s="83"/>
      <c r="JXJ32" s="83"/>
      <c r="JXK32" s="83"/>
      <c r="JXL32" s="83"/>
      <c r="JXM32" s="83"/>
      <c r="JXN32" s="83"/>
      <c r="JXO32" s="83"/>
      <c r="JXP32" s="83"/>
      <c r="JXQ32" s="83"/>
      <c r="JXR32" s="83"/>
      <c r="JXS32" s="83"/>
      <c r="JXT32" s="83"/>
      <c r="JXU32" s="83"/>
      <c r="JXV32" s="83"/>
      <c r="JXW32" s="83"/>
      <c r="JXX32" s="83"/>
      <c r="JXY32" s="83"/>
      <c r="JXZ32" s="83"/>
      <c r="JYA32" s="83"/>
      <c r="JYB32" s="83"/>
      <c r="JYC32" s="83"/>
      <c r="JYD32" s="83"/>
      <c r="JYE32" s="83"/>
      <c r="JYF32" s="83"/>
      <c r="JYG32" s="83"/>
      <c r="JYH32" s="83"/>
      <c r="JYI32" s="83"/>
      <c r="JYJ32" s="83"/>
      <c r="JYK32" s="83"/>
      <c r="JYL32" s="83"/>
      <c r="JYM32" s="83"/>
      <c r="JYN32" s="83"/>
      <c r="JYO32" s="83"/>
      <c r="JYP32" s="83"/>
      <c r="JYQ32" s="83"/>
      <c r="JYR32" s="83"/>
      <c r="JYS32" s="83"/>
      <c r="JYT32" s="83"/>
      <c r="JYU32" s="83"/>
      <c r="JYV32" s="83"/>
      <c r="JYW32" s="83"/>
      <c r="JYX32" s="83"/>
      <c r="JYY32" s="83"/>
      <c r="JYZ32" s="83"/>
      <c r="JZA32" s="83"/>
      <c r="JZB32" s="83"/>
      <c r="JZC32" s="83"/>
      <c r="JZD32" s="83"/>
      <c r="JZE32" s="83"/>
      <c r="JZF32" s="83"/>
      <c r="JZG32" s="83"/>
      <c r="JZH32" s="83"/>
      <c r="JZI32" s="83"/>
      <c r="JZJ32" s="83"/>
      <c r="JZK32" s="83"/>
      <c r="JZL32" s="83"/>
      <c r="JZM32" s="83"/>
      <c r="JZN32" s="83"/>
      <c r="JZO32" s="83"/>
      <c r="JZP32" s="83"/>
      <c r="JZQ32" s="83"/>
      <c r="JZR32" s="83"/>
      <c r="JZS32" s="83"/>
      <c r="JZT32" s="83"/>
      <c r="JZU32" s="83"/>
      <c r="JZV32" s="83"/>
      <c r="JZW32" s="83"/>
      <c r="JZX32" s="83"/>
      <c r="JZY32" s="83"/>
      <c r="JZZ32" s="83"/>
      <c r="KAA32" s="83"/>
      <c r="KAB32" s="83"/>
      <c r="KAC32" s="83"/>
      <c r="KAD32" s="83"/>
      <c r="KAE32" s="83"/>
      <c r="KAF32" s="83"/>
      <c r="KAG32" s="83"/>
      <c r="KAH32" s="83"/>
      <c r="KAI32" s="83"/>
      <c r="KAJ32" s="83"/>
      <c r="KAK32" s="83"/>
      <c r="KAL32" s="83"/>
      <c r="KAM32" s="83"/>
      <c r="KAN32" s="83"/>
      <c r="KAO32" s="83"/>
      <c r="KAP32" s="83"/>
      <c r="KAQ32" s="83"/>
      <c r="KAR32" s="83"/>
      <c r="KAS32" s="83"/>
      <c r="KAT32" s="83"/>
      <c r="KAU32" s="83"/>
      <c r="KAV32" s="83"/>
      <c r="KAW32" s="83"/>
      <c r="KAX32" s="83"/>
      <c r="KAY32" s="83"/>
      <c r="KAZ32" s="83"/>
      <c r="KBA32" s="83"/>
      <c r="KBB32" s="83"/>
      <c r="KBC32" s="83"/>
      <c r="KBD32" s="83"/>
      <c r="KBE32" s="83"/>
      <c r="KBF32" s="83"/>
      <c r="KBG32" s="83"/>
      <c r="KBH32" s="83"/>
      <c r="KBI32" s="83"/>
      <c r="KBJ32" s="83"/>
      <c r="KBK32" s="83"/>
      <c r="KBL32" s="83"/>
      <c r="KBM32" s="83"/>
      <c r="KBN32" s="83"/>
      <c r="KBO32" s="83"/>
      <c r="KBP32" s="83"/>
      <c r="KBQ32" s="83"/>
      <c r="KBR32" s="83"/>
      <c r="KBS32" s="83"/>
      <c r="KBT32" s="83"/>
      <c r="KBU32" s="83"/>
      <c r="KBV32" s="83"/>
      <c r="KBW32" s="83"/>
      <c r="KBX32" s="83"/>
      <c r="KBY32" s="83"/>
      <c r="KBZ32" s="83"/>
      <c r="KCA32" s="83"/>
      <c r="KCB32" s="83"/>
      <c r="KCC32" s="83"/>
      <c r="KCD32" s="83"/>
      <c r="KCE32" s="83"/>
      <c r="KCF32" s="83"/>
      <c r="KCG32" s="83"/>
      <c r="KCH32" s="83"/>
      <c r="KCI32" s="83"/>
      <c r="KCJ32" s="83"/>
      <c r="KCK32" s="83"/>
      <c r="KCL32" s="83"/>
      <c r="KCM32" s="83"/>
      <c r="KCN32" s="83"/>
      <c r="KCO32" s="83"/>
      <c r="KCP32" s="83"/>
      <c r="KCQ32" s="83"/>
      <c r="KCR32" s="83"/>
      <c r="KCS32" s="83"/>
      <c r="KCT32" s="83"/>
      <c r="KCU32" s="83"/>
      <c r="KCV32" s="83"/>
      <c r="KCW32" s="83"/>
      <c r="KCX32" s="83"/>
      <c r="KCY32" s="83"/>
      <c r="KCZ32" s="83"/>
      <c r="KDA32" s="83"/>
      <c r="KDB32" s="83"/>
      <c r="KDC32" s="83"/>
      <c r="KDD32" s="83"/>
      <c r="KDE32" s="83"/>
      <c r="KDF32" s="83"/>
      <c r="KDG32" s="83"/>
      <c r="KDH32" s="83"/>
      <c r="KDI32" s="83"/>
      <c r="KDJ32" s="83"/>
      <c r="KDK32" s="83"/>
      <c r="KDL32" s="83"/>
      <c r="KDM32" s="83"/>
      <c r="KDN32" s="83"/>
      <c r="KDO32" s="83"/>
      <c r="KDP32" s="83"/>
      <c r="KDQ32" s="83"/>
      <c r="KDR32" s="83"/>
      <c r="KDS32" s="83"/>
      <c r="KDT32" s="83"/>
      <c r="KDU32" s="83"/>
      <c r="KDV32" s="83"/>
      <c r="KDW32" s="83"/>
      <c r="KDX32" s="83"/>
      <c r="KDY32" s="83"/>
      <c r="KDZ32" s="83"/>
      <c r="KEA32" s="83"/>
      <c r="KEB32" s="83"/>
      <c r="KEC32" s="83"/>
      <c r="KED32" s="83"/>
      <c r="KEE32" s="83"/>
      <c r="KEF32" s="83"/>
      <c r="KEG32" s="83"/>
      <c r="KEH32" s="83"/>
      <c r="KEI32" s="83"/>
      <c r="KEJ32" s="83"/>
      <c r="KEK32" s="83"/>
      <c r="KEL32" s="83"/>
      <c r="KEM32" s="83"/>
      <c r="KEN32" s="83"/>
      <c r="KEO32" s="83"/>
      <c r="KEP32" s="83"/>
      <c r="KEQ32" s="83"/>
      <c r="KER32" s="83"/>
      <c r="KES32" s="83"/>
      <c r="KET32" s="83"/>
      <c r="KEU32" s="83"/>
      <c r="KEV32" s="83"/>
      <c r="KEW32" s="83"/>
      <c r="KEX32" s="83"/>
      <c r="KEY32" s="83"/>
      <c r="KEZ32" s="83"/>
      <c r="KFA32" s="83"/>
      <c r="KFB32" s="83"/>
      <c r="KFC32" s="83"/>
      <c r="KFD32" s="83"/>
      <c r="KFE32" s="83"/>
      <c r="KFF32" s="83"/>
      <c r="KFG32" s="83"/>
      <c r="KFH32" s="83"/>
      <c r="KFI32" s="83"/>
      <c r="KFJ32" s="83"/>
      <c r="KFK32" s="83"/>
      <c r="KFL32" s="83"/>
      <c r="KFM32" s="83"/>
      <c r="KFN32" s="83"/>
      <c r="KFO32" s="83"/>
      <c r="KFP32" s="83"/>
      <c r="KFQ32" s="83"/>
      <c r="KFR32" s="83"/>
      <c r="KFS32" s="83"/>
      <c r="KFT32" s="83"/>
      <c r="KFU32" s="83"/>
      <c r="KFV32" s="83"/>
      <c r="KFW32" s="83"/>
      <c r="KFX32" s="83"/>
      <c r="KFY32" s="83"/>
      <c r="KFZ32" s="83"/>
      <c r="KGA32" s="83"/>
      <c r="KGB32" s="83"/>
      <c r="KGC32" s="83"/>
      <c r="KGD32" s="83"/>
      <c r="KGE32" s="83"/>
      <c r="KGF32" s="83"/>
      <c r="KGG32" s="83"/>
      <c r="KGH32" s="83"/>
      <c r="KGI32" s="83"/>
      <c r="KGJ32" s="83"/>
      <c r="KGK32" s="83"/>
      <c r="KGL32" s="83"/>
      <c r="KGM32" s="83"/>
      <c r="KGN32" s="83"/>
      <c r="KGO32" s="83"/>
      <c r="KGP32" s="83"/>
      <c r="KGQ32" s="83"/>
      <c r="KGR32" s="83"/>
      <c r="KGS32" s="83"/>
      <c r="KGT32" s="83"/>
      <c r="KGU32" s="83"/>
      <c r="KGV32" s="83"/>
      <c r="KGW32" s="83"/>
      <c r="KGX32" s="83"/>
      <c r="KGY32" s="83"/>
      <c r="KGZ32" s="83"/>
      <c r="KHA32" s="83"/>
      <c r="KHB32" s="83"/>
      <c r="KHC32" s="83"/>
      <c r="KHD32" s="83"/>
      <c r="KHE32" s="83"/>
      <c r="KHF32" s="83"/>
      <c r="KHG32" s="83"/>
      <c r="KHH32" s="83"/>
      <c r="KHI32" s="83"/>
      <c r="KHJ32" s="83"/>
      <c r="KHK32" s="83"/>
      <c r="KHL32" s="83"/>
      <c r="KHM32" s="83"/>
      <c r="KHN32" s="83"/>
      <c r="KHO32" s="83"/>
      <c r="KHP32" s="83"/>
      <c r="KHQ32" s="83"/>
      <c r="KHR32" s="83"/>
      <c r="KHS32" s="83"/>
      <c r="KHT32" s="83"/>
      <c r="KHU32" s="83"/>
      <c r="KHV32" s="83"/>
      <c r="KHW32" s="83"/>
      <c r="KHX32" s="83"/>
      <c r="KHY32" s="83"/>
      <c r="KHZ32" s="83"/>
      <c r="KIA32" s="83"/>
      <c r="KIB32" s="83"/>
      <c r="KIC32" s="83"/>
      <c r="KID32" s="83"/>
      <c r="KIE32" s="83"/>
      <c r="KIF32" s="83"/>
      <c r="KIG32" s="83"/>
      <c r="KIH32" s="83"/>
      <c r="KII32" s="83"/>
      <c r="KIJ32" s="83"/>
      <c r="KIK32" s="83"/>
      <c r="KIL32" s="83"/>
      <c r="KIM32" s="83"/>
      <c r="KIN32" s="83"/>
      <c r="KIO32" s="83"/>
      <c r="KIP32" s="83"/>
      <c r="KIQ32" s="83"/>
      <c r="KIR32" s="83"/>
      <c r="KIS32" s="83"/>
      <c r="KIT32" s="83"/>
      <c r="KIU32" s="83"/>
      <c r="KIV32" s="83"/>
      <c r="KIW32" s="83"/>
      <c r="KIX32" s="83"/>
      <c r="KIY32" s="83"/>
      <c r="KIZ32" s="83"/>
      <c r="KJA32" s="83"/>
      <c r="KJB32" s="83"/>
      <c r="KJC32" s="83"/>
      <c r="KJD32" s="83"/>
      <c r="KJE32" s="83"/>
      <c r="KJF32" s="83"/>
      <c r="KJG32" s="83"/>
      <c r="KJH32" s="83"/>
      <c r="KJI32" s="83"/>
      <c r="KJJ32" s="83"/>
      <c r="KJK32" s="83"/>
      <c r="KJL32" s="83"/>
      <c r="KJM32" s="83"/>
      <c r="KJN32" s="83"/>
      <c r="KJO32" s="83"/>
      <c r="KJP32" s="83"/>
      <c r="KJQ32" s="83"/>
      <c r="KJR32" s="83"/>
      <c r="KJS32" s="83"/>
      <c r="KJT32" s="83"/>
      <c r="KJU32" s="83"/>
      <c r="KJV32" s="83"/>
      <c r="KJW32" s="83"/>
      <c r="KJX32" s="83"/>
      <c r="KJY32" s="83"/>
      <c r="KJZ32" s="83"/>
      <c r="KKA32" s="83"/>
      <c r="KKB32" s="83"/>
      <c r="KKC32" s="83"/>
      <c r="KKD32" s="83"/>
      <c r="KKE32" s="83"/>
      <c r="KKF32" s="83"/>
      <c r="KKG32" s="83"/>
      <c r="KKH32" s="83"/>
      <c r="KKI32" s="83"/>
      <c r="KKJ32" s="83"/>
      <c r="KKK32" s="83"/>
      <c r="KKL32" s="83"/>
      <c r="KKM32" s="83"/>
      <c r="KKN32" s="83"/>
      <c r="KKO32" s="83"/>
      <c r="KKP32" s="83"/>
      <c r="KKQ32" s="83"/>
      <c r="KKR32" s="83"/>
      <c r="KKS32" s="83"/>
      <c r="KKT32" s="83"/>
      <c r="KKU32" s="83"/>
      <c r="KKV32" s="83"/>
      <c r="KKW32" s="83"/>
      <c r="KKX32" s="83"/>
      <c r="KKY32" s="83"/>
      <c r="KKZ32" s="83"/>
      <c r="KLA32" s="83"/>
      <c r="KLB32" s="83"/>
      <c r="KLC32" s="83"/>
      <c r="KLD32" s="83"/>
      <c r="KLE32" s="83"/>
      <c r="KLF32" s="83"/>
      <c r="KLG32" s="83"/>
      <c r="KLH32" s="83"/>
      <c r="KLI32" s="83"/>
      <c r="KLJ32" s="83"/>
      <c r="KLK32" s="83"/>
      <c r="KLL32" s="83"/>
      <c r="KLM32" s="83"/>
      <c r="KLN32" s="83"/>
      <c r="KLO32" s="83"/>
      <c r="KLP32" s="83"/>
      <c r="KLQ32" s="83"/>
      <c r="KLR32" s="83"/>
      <c r="KLS32" s="83"/>
      <c r="KLT32" s="83"/>
      <c r="KLU32" s="83"/>
      <c r="KLV32" s="83"/>
      <c r="KLW32" s="83"/>
      <c r="KLX32" s="83"/>
      <c r="KLY32" s="83"/>
      <c r="KLZ32" s="83"/>
      <c r="KMA32" s="83"/>
      <c r="KMB32" s="83"/>
      <c r="KMC32" s="83"/>
      <c r="KMD32" s="83"/>
      <c r="KME32" s="83"/>
      <c r="KMF32" s="83"/>
      <c r="KMG32" s="83"/>
      <c r="KMH32" s="83"/>
      <c r="KMI32" s="83"/>
      <c r="KMJ32" s="83"/>
      <c r="KMK32" s="83"/>
      <c r="KML32" s="83"/>
      <c r="KMM32" s="83"/>
      <c r="KMN32" s="83"/>
      <c r="KMO32" s="83"/>
      <c r="KMP32" s="83"/>
      <c r="KMQ32" s="83"/>
      <c r="KMR32" s="83"/>
      <c r="KMS32" s="83"/>
      <c r="KMT32" s="83"/>
      <c r="KMU32" s="83"/>
      <c r="KMV32" s="83"/>
      <c r="KMW32" s="83"/>
      <c r="KMX32" s="83"/>
      <c r="KMY32" s="83"/>
      <c r="KMZ32" s="83"/>
      <c r="KNA32" s="83"/>
      <c r="KNB32" s="83"/>
      <c r="KNC32" s="83"/>
      <c r="KND32" s="83"/>
      <c r="KNE32" s="83"/>
      <c r="KNF32" s="83"/>
      <c r="KNG32" s="83"/>
      <c r="KNH32" s="83"/>
      <c r="KNI32" s="83"/>
      <c r="KNJ32" s="83"/>
      <c r="KNK32" s="83"/>
      <c r="KNL32" s="83"/>
      <c r="KNM32" s="83"/>
      <c r="KNN32" s="83"/>
      <c r="KNO32" s="83"/>
      <c r="KNP32" s="83"/>
      <c r="KNQ32" s="83"/>
      <c r="KNR32" s="83"/>
      <c r="KNS32" s="83"/>
      <c r="KNT32" s="83"/>
      <c r="KNU32" s="83"/>
      <c r="KNV32" s="83"/>
      <c r="KNW32" s="83"/>
      <c r="KNX32" s="83"/>
      <c r="KNY32" s="83"/>
      <c r="KNZ32" s="83"/>
      <c r="KOA32" s="83"/>
      <c r="KOB32" s="83"/>
      <c r="KOC32" s="83"/>
      <c r="KOD32" s="83"/>
      <c r="KOE32" s="83"/>
      <c r="KOF32" s="83"/>
      <c r="KOG32" s="83"/>
      <c r="KOH32" s="83"/>
      <c r="KOI32" s="83"/>
      <c r="KOJ32" s="83"/>
      <c r="KOK32" s="83"/>
      <c r="KOL32" s="83"/>
      <c r="KOM32" s="83"/>
      <c r="KON32" s="83"/>
      <c r="KOO32" s="83"/>
      <c r="KOP32" s="83"/>
      <c r="KOQ32" s="83"/>
      <c r="KOR32" s="83"/>
      <c r="KOS32" s="83"/>
      <c r="KOT32" s="83"/>
      <c r="KOU32" s="83"/>
      <c r="KOV32" s="83"/>
      <c r="KOW32" s="83"/>
      <c r="KOX32" s="83"/>
      <c r="KOY32" s="83"/>
      <c r="KOZ32" s="83"/>
      <c r="KPA32" s="83"/>
      <c r="KPB32" s="83"/>
      <c r="KPC32" s="83"/>
      <c r="KPD32" s="83"/>
      <c r="KPE32" s="83"/>
      <c r="KPF32" s="83"/>
      <c r="KPG32" s="83"/>
      <c r="KPH32" s="83"/>
      <c r="KPI32" s="83"/>
      <c r="KPJ32" s="83"/>
      <c r="KPK32" s="83"/>
      <c r="KPL32" s="83"/>
      <c r="KPM32" s="83"/>
      <c r="KPN32" s="83"/>
      <c r="KPO32" s="83"/>
      <c r="KPP32" s="83"/>
      <c r="KPQ32" s="83"/>
      <c r="KPR32" s="83"/>
      <c r="KPS32" s="83"/>
      <c r="KPT32" s="83"/>
      <c r="KPU32" s="83"/>
      <c r="KPV32" s="83"/>
      <c r="KPW32" s="83"/>
      <c r="KPX32" s="83"/>
      <c r="KPY32" s="83"/>
      <c r="KPZ32" s="83"/>
      <c r="KQA32" s="83"/>
      <c r="KQB32" s="83"/>
      <c r="KQC32" s="83"/>
      <c r="KQD32" s="83"/>
      <c r="KQE32" s="83"/>
      <c r="KQF32" s="83"/>
      <c r="KQG32" s="83"/>
      <c r="KQH32" s="83"/>
      <c r="KQI32" s="83"/>
      <c r="KQJ32" s="83"/>
      <c r="KQK32" s="83"/>
      <c r="KQL32" s="83"/>
      <c r="KQM32" s="83"/>
      <c r="KQN32" s="83"/>
      <c r="KQO32" s="83"/>
      <c r="KQP32" s="83"/>
      <c r="KQQ32" s="83"/>
      <c r="KQR32" s="83"/>
      <c r="KQS32" s="83"/>
      <c r="KQT32" s="83"/>
      <c r="KQU32" s="83"/>
      <c r="KQV32" s="83"/>
      <c r="KQW32" s="83"/>
      <c r="KQX32" s="83"/>
      <c r="KQY32" s="83"/>
      <c r="KQZ32" s="83"/>
      <c r="KRA32" s="83"/>
      <c r="KRB32" s="83"/>
      <c r="KRC32" s="83"/>
      <c r="KRD32" s="83"/>
      <c r="KRE32" s="83"/>
      <c r="KRF32" s="83"/>
      <c r="KRG32" s="83"/>
      <c r="KRH32" s="83"/>
      <c r="KRI32" s="83"/>
      <c r="KRJ32" s="83"/>
      <c r="KRK32" s="83"/>
      <c r="KRL32" s="83"/>
      <c r="KRM32" s="83"/>
      <c r="KRN32" s="83"/>
      <c r="KRO32" s="83"/>
      <c r="KRP32" s="83"/>
      <c r="KRQ32" s="83"/>
      <c r="KRR32" s="83"/>
      <c r="KRS32" s="83"/>
      <c r="KRT32" s="83"/>
      <c r="KRU32" s="83"/>
      <c r="KRV32" s="83"/>
      <c r="KRW32" s="83"/>
      <c r="KRX32" s="83"/>
      <c r="KRY32" s="83"/>
      <c r="KRZ32" s="83"/>
      <c r="KSA32" s="83"/>
      <c r="KSB32" s="83"/>
      <c r="KSC32" s="83"/>
      <c r="KSD32" s="83"/>
      <c r="KSE32" s="83"/>
      <c r="KSF32" s="83"/>
      <c r="KSG32" s="83"/>
      <c r="KSH32" s="83"/>
      <c r="KSI32" s="83"/>
      <c r="KSJ32" s="83"/>
      <c r="KSK32" s="83"/>
      <c r="KSL32" s="83"/>
      <c r="KSM32" s="83"/>
      <c r="KSN32" s="83"/>
      <c r="KSO32" s="83"/>
      <c r="KSP32" s="83"/>
      <c r="KSQ32" s="83"/>
      <c r="KSR32" s="83"/>
      <c r="KSS32" s="83"/>
      <c r="KST32" s="83"/>
      <c r="KSU32" s="83"/>
      <c r="KSV32" s="83"/>
      <c r="KSW32" s="83"/>
      <c r="KSX32" s="83"/>
      <c r="KSY32" s="83"/>
      <c r="KSZ32" s="83"/>
      <c r="KTA32" s="83"/>
      <c r="KTB32" s="83"/>
      <c r="KTC32" s="83"/>
      <c r="KTD32" s="83"/>
      <c r="KTE32" s="83"/>
      <c r="KTF32" s="83"/>
      <c r="KTG32" s="83"/>
      <c r="KTH32" s="83"/>
      <c r="KTI32" s="83"/>
      <c r="KTJ32" s="83"/>
      <c r="KTK32" s="83"/>
      <c r="KTL32" s="83"/>
      <c r="KTM32" s="83"/>
      <c r="KTN32" s="83"/>
      <c r="KTO32" s="83"/>
      <c r="KTP32" s="83"/>
      <c r="KTQ32" s="83"/>
      <c r="KTR32" s="83"/>
      <c r="KTS32" s="83"/>
      <c r="KTT32" s="83"/>
      <c r="KTU32" s="83"/>
      <c r="KTV32" s="83"/>
      <c r="KTW32" s="83"/>
      <c r="KTX32" s="83"/>
      <c r="KTY32" s="83"/>
      <c r="KTZ32" s="83"/>
      <c r="KUA32" s="83"/>
      <c r="KUB32" s="83"/>
      <c r="KUC32" s="83"/>
      <c r="KUD32" s="83"/>
      <c r="KUE32" s="83"/>
      <c r="KUF32" s="83"/>
      <c r="KUG32" s="83"/>
      <c r="KUH32" s="83"/>
      <c r="KUI32" s="83"/>
      <c r="KUJ32" s="83"/>
      <c r="KUK32" s="83"/>
      <c r="KUL32" s="83"/>
      <c r="KUM32" s="83"/>
      <c r="KUN32" s="83"/>
      <c r="KUO32" s="83"/>
      <c r="KUP32" s="83"/>
      <c r="KUQ32" s="83"/>
      <c r="KUR32" s="83"/>
      <c r="KUS32" s="83"/>
      <c r="KUT32" s="83"/>
      <c r="KUU32" s="83"/>
      <c r="KUV32" s="83"/>
      <c r="KUW32" s="83"/>
      <c r="KUX32" s="83"/>
      <c r="KUY32" s="83"/>
      <c r="KUZ32" s="83"/>
      <c r="KVA32" s="83"/>
      <c r="KVB32" s="83"/>
      <c r="KVC32" s="83"/>
      <c r="KVD32" s="83"/>
      <c r="KVE32" s="83"/>
      <c r="KVF32" s="83"/>
      <c r="KVG32" s="83"/>
      <c r="KVH32" s="83"/>
      <c r="KVI32" s="83"/>
      <c r="KVJ32" s="83"/>
      <c r="KVK32" s="83"/>
      <c r="KVL32" s="83"/>
      <c r="KVM32" s="83"/>
      <c r="KVN32" s="83"/>
      <c r="KVO32" s="83"/>
      <c r="KVP32" s="83"/>
      <c r="KVQ32" s="83"/>
      <c r="KVR32" s="83"/>
      <c r="KVS32" s="83"/>
      <c r="KVT32" s="83"/>
      <c r="KVU32" s="83"/>
      <c r="KVV32" s="83"/>
      <c r="KVW32" s="83"/>
      <c r="KVX32" s="83"/>
      <c r="KVY32" s="83"/>
      <c r="KVZ32" s="83"/>
      <c r="KWA32" s="83"/>
      <c r="KWB32" s="83"/>
      <c r="KWC32" s="83"/>
      <c r="KWD32" s="83"/>
      <c r="KWE32" s="83"/>
      <c r="KWF32" s="83"/>
      <c r="KWG32" s="83"/>
      <c r="KWH32" s="83"/>
      <c r="KWI32" s="83"/>
      <c r="KWJ32" s="83"/>
      <c r="KWK32" s="83"/>
      <c r="KWL32" s="83"/>
      <c r="KWM32" s="83"/>
      <c r="KWN32" s="83"/>
      <c r="KWO32" s="83"/>
      <c r="KWP32" s="83"/>
      <c r="KWQ32" s="83"/>
      <c r="KWR32" s="83"/>
      <c r="KWS32" s="83"/>
      <c r="KWT32" s="83"/>
      <c r="KWU32" s="83"/>
      <c r="KWV32" s="83"/>
      <c r="KWW32" s="83"/>
      <c r="KWX32" s="83"/>
      <c r="KWY32" s="83"/>
      <c r="KWZ32" s="83"/>
      <c r="KXA32" s="83"/>
      <c r="KXB32" s="83"/>
      <c r="KXC32" s="83"/>
      <c r="KXD32" s="83"/>
      <c r="KXE32" s="83"/>
      <c r="KXF32" s="83"/>
      <c r="KXG32" s="83"/>
      <c r="KXH32" s="83"/>
      <c r="KXI32" s="83"/>
      <c r="KXJ32" s="83"/>
      <c r="KXK32" s="83"/>
      <c r="KXL32" s="83"/>
      <c r="KXM32" s="83"/>
      <c r="KXN32" s="83"/>
      <c r="KXO32" s="83"/>
      <c r="KXP32" s="83"/>
      <c r="KXQ32" s="83"/>
      <c r="KXR32" s="83"/>
      <c r="KXS32" s="83"/>
      <c r="KXT32" s="83"/>
      <c r="KXU32" s="83"/>
      <c r="KXV32" s="83"/>
      <c r="KXW32" s="83"/>
      <c r="KXX32" s="83"/>
      <c r="KXY32" s="83"/>
      <c r="KXZ32" s="83"/>
      <c r="KYA32" s="83"/>
      <c r="KYB32" s="83"/>
      <c r="KYC32" s="83"/>
      <c r="KYD32" s="83"/>
      <c r="KYE32" s="83"/>
      <c r="KYF32" s="83"/>
      <c r="KYG32" s="83"/>
      <c r="KYH32" s="83"/>
      <c r="KYI32" s="83"/>
      <c r="KYJ32" s="83"/>
      <c r="KYK32" s="83"/>
      <c r="KYL32" s="83"/>
      <c r="KYM32" s="83"/>
      <c r="KYN32" s="83"/>
      <c r="KYO32" s="83"/>
      <c r="KYP32" s="83"/>
      <c r="KYQ32" s="83"/>
      <c r="KYR32" s="83"/>
      <c r="KYS32" s="83"/>
      <c r="KYT32" s="83"/>
      <c r="KYU32" s="83"/>
      <c r="KYV32" s="83"/>
      <c r="KYW32" s="83"/>
      <c r="KYX32" s="83"/>
      <c r="KYY32" s="83"/>
      <c r="KYZ32" s="83"/>
      <c r="KZA32" s="83"/>
      <c r="KZB32" s="83"/>
      <c r="KZC32" s="83"/>
      <c r="KZD32" s="83"/>
      <c r="KZE32" s="83"/>
      <c r="KZF32" s="83"/>
      <c r="KZG32" s="83"/>
      <c r="KZH32" s="83"/>
      <c r="KZI32" s="83"/>
      <c r="KZJ32" s="83"/>
      <c r="KZK32" s="83"/>
      <c r="KZL32" s="83"/>
      <c r="KZM32" s="83"/>
      <c r="KZN32" s="83"/>
      <c r="KZO32" s="83"/>
      <c r="KZP32" s="83"/>
      <c r="KZQ32" s="83"/>
      <c r="KZR32" s="83"/>
      <c r="KZS32" s="83"/>
      <c r="KZT32" s="83"/>
      <c r="KZU32" s="83"/>
      <c r="KZV32" s="83"/>
      <c r="KZW32" s="83"/>
      <c r="KZX32" s="83"/>
      <c r="KZY32" s="83"/>
      <c r="KZZ32" s="83"/>
      <c r="LAA32" s="83"/>
      <c r="LAB32" s="83"/>
      <c r="LAC32" s="83"/>
      <c r="LAD32" s="83"/>
      <c r="LAE32" s="83"/>
      <c r="LAF32" s="83"/>
      <c r="LAG32" s="83"/>
      <c r="LAH32" s="83"/>
      <c r="LAI32" s="83"/>
      <c r="LAJ32" s="83"/>
      <c r="LAK32" s="83"/>
      <c r="LAL32" s="83"/>
      <c r="LAM32" s="83"/>
      <c r="LAN32" s="83"/>
      <c r="LAO32" s="83"/>
      <c r="LAP32" s="83"/>
      <c r="LAQ32" s="83"/>
      <c r="LAR32" s="83"/>
      <c r="LAS32" s="83"/>
      <c r="LAT32" s="83"/>
      <c r="LAU32" s="83"/>
      <c r="LAV32" s="83"/>
      <c r="LAW32" s="83"/>
      <c r="LAX32" s="83"/>
      <c r="LAY32" s="83"/>
      <c r="LAZ32" s="83"/>
      <c r="LBA32" s="83"/>
      <c r="LBB32" s="83"/>
      <c r="LBC32" s="83"/>
      <c r="LBD32" s="83"/>
      <c r="LBE32" s="83"/>
      <c r="LBF32" s="83"/>
      <c r="LBG32" s="83"/>
      <c r="LBH32" s="83"/>
      <c r="LBI32" s="83"/>
      <c r="LBJ32" s="83"/>
      <c r="LBK32" s="83"/>
      <c r="LBL32" s="83"/>
      <c r="LBM32" s="83"/>
      <c r="LBN32" s="83"/>
      <c r="LBO32" s="83"/>
      <c r="LBP32" s="83"/>
      <c r="LBQ32" s="83"/>
      <c r="LBR32" s="83"/>
      <c r="LBS32" s="83"/>
      <c r="LBT32" s="83"/>
      <c r="LBU32" s="83"/>
      <c r="LBV32" s="83"/>
      <c r="LBW32" s="83"/>
      <c r="LBX32" s="83"/>
      <c r="LBY32" s="83"/>
      <c r="LBZ32" s="83"/>
      <c r="LCA32" s="83"/>
      <c r="LCB32" s="83"/>
      <c r="LCC32" s="83"/>
      <c r="LCD32" s="83"/>
      <c r="LCE32" s="83"/>
      <c r="LCF32" s="83"/>
      <c r="LCG32" s="83"/>
      <c r="LCH32" s="83"/>
      <c r="LCI32" s="83"/>
      <c r="LCJ32" s="83"/>
      <c r="LCK32" s="83"/>
      <c r="LCL32" s="83"/>
      <c r="LCM32" s="83"/>
      <c r="LCN32" s="83"/>
      <c r="LCO32" s="83"/>
      <c r="LCP32" s="83"/>
      <c r="LCQ32" s="83"/>
      <c r="LCR32" s="83"/>
      <c r="LCS32" s="83"/>
      <c r="LCT32" s="83"/>
      <c r="LCU32" s="83"/>
      <c r="LCV32" s="83"/>
      <c r="LCW32" s="83"/>
      <c r="LCX32" s="83"/>
      <c r="LCY32" s="83"/>
      <c r="LCZ32" s="83"/>
      <c r="LDA32" s="83"/>
      <c r="LDB32" s="83"/>
      <c r="LDC32" s="83"/>
      <c r="LDD32" s="83"/>
      <c r="LDE32" s="83"/>
      <c r="LDF32" s="83"/>
      <c r="LDG32" s="83"/>
      <c r="LDH32" s="83"/>
      <c r="LDI32" s="83"/>
      <c r="LDJ32" s="83"/>
      <c r="LDK32" s="83"/>
      <c r="LDL32" s="83"/>
      <c r="LDM32" s="83"/>
      <c r="LDN32" s="83"/>
      <c r="LDO32" s="83"/>
      <c r="LDP32" s="83"/>
      <c r="LDQ32" s="83"/>
      <c r="LDR32" s="83"/>
      <c r="LDS32" s="83"/>
      <c r="LDT32" s="83"/>
      <c r="LDU32" s="83"/>
      <c r="LDV32" s="83"/>
      <c r="LDW32" s="83"/>
      <c r="LDX32" s="83"/>
      <c r="LDY32" s="83"/>
      <c r="LDZ32" s="83"/>
      <c r="LEA32" s="83"/>
      <c r="LEB32" s="83"/>
      <c r="LEC32" s="83"/>
      <c r="LED32" s="83"/>
      <c r="LEE32" s="83"/>
      <c r="LEF32" s="83"/>
      <c r="LEG32" s="83"/>
      <c r="LEH32" s="83"/>
      <c r="LEI32" s="83"/>
      <c r="LEJ32" s="83"/>
      <c r="LEK32" s="83"/>
      <c r="LEL32" s="83"/>
      <c r="LEM32" s="83"/>
      <c r="LEN32" s="83"/>
      <c r="LEO32" s="83"/>
      <c r="LEP32" s="83"/>
      <c r="LEQ32" s="83"/>
      <c r="LER32" s="83"/>
      <c r="LES32" s="83"/>
      <c r="LET32" s="83"/>
      <c r="LEU32" s="83"/>
      <c r="LEV32" s="83"/>
      <c r="LEW32" s="83"/>
      <c r="LEX32" s="83"/>
      <c r="LEY32" s="83"/>
      <c r="LEZ32" s="83"/>
      <c r="LFA32" s="83"/>
      <c r="LFB32" s="83"/>
      <c r="LFC32" s="83"/>
      <c r="LFD32" s="83"/>
      <c r="LFE32" s="83"/>
      <c r="LFF32" s="83"/>
      <c r="LFG32" s="83"/>
      <c r="LFH32" s="83"/>
      <c r="LFI32" s="83"/>
      <c r="LFJ32" s="83"/>
      <c r="LFK32" s="83"/>
      <c r="LFL32" s="83"/>
      <c r="LFM32" s="83"/>
      <c r="LFN32" s="83"/>
      <c r="LFO32" s="83"/>
      <c r="LFP32" s="83"/>
      <c r="LFQ32" s="83"/>
      <c r="LFR32" s="83"/>
      <c r="LFS32" s="83"/>
      <c r="LFT32" s="83"/>
      <c r="LFU32" s="83"/>
      <c r="LFV32" s="83"/>
      <c r="LFW32" s="83"/>
      <c r="LFX32" s="83"/>
      <c r="LFY32" s="83"/>
      <c r="LFZ32" s="83"/>
      <c r="LGA32" s="83"/>
      <c r="LGB32" s="83"/>
      <c r="LGC32" s="83"/>
      <c r="LGD32" s="83"/>
      <c r="LGE32" s="83"/>
      <c r="LGF32" s="83"/>
      <c r="LGG32" s="83"/>
      <c r="LGH32" s="83"/>
      <c r="LGI32" s="83"/>
      <c r="LGJ32" s="83"/>
      <c r="LGK32" s="83"/>
      <c r="LGL32" s="83"/>
      <c r="LGM32" s="83"/>
      <c r="LGN32" s="83"/>
      <c r="LGO32" s="83"/>
      <c r="LGP32" s="83"/>
      <c r="LGQ32" s="83"/>
      <c r="LGR32" s="83"/>
      <c r="LGS32" s="83"/>
      <c r="LGT32" s="83"/>
      <c r="LGU32" s="83"/>
      <c r="LGV32" s="83"/>
      <c r="LGW32" s="83"/>
      <c r="LGX32" s="83"/>
      <c r="LGY32" s="83"/>
      <c r="LGZ32" s="83"/>
      <c r="LHA32" s="83"/>
      <c r="LHB32" s="83"/>
      <c r="LHC32" s="83"/>
      <c r="LHD32" s="83"/>
      <c r="LHE32" s="83"/>
      <c r="LHF32" s="83"/>
      <c r="LHG32" s="83"/>
      <c r="LHH32" s="83"/>
      <c r="LHI32" s="83"/>
      <c r="LHJ32" s="83"/>
      <c r="LHK32" s="83"/>
      <c r="LHL32" s="83"/>
      <c r="LHM32" s="83"/>
      <c r="LHN32" s="83"/>
      <c r="LHO32" s="83"/>
      <c r="LHP32" s="83"/>
      <c r="LHQ32" s="83"/>
      <c r="LHR32" s="83"/>
      <c r="LHS32" s="83"/>
      <c r="LHT32" s="83"/>
      <c r="LHU32" s="83"/>
      <c r="LHV32" s="83"/>
      <c r="LHW32" s="83"/>
      <c r="LHX32" s="83"/>
      <c r="LHY32" s="83"/>
      <c r="LHZ32" s="83"/>
      <c r="LIA32" s="83"/>
      <c r="LIB32" s="83"/>
      <c r="LIC32" s="83"/>
      <c r="LID32" s="83"/>
      <c r="LIE32" s="83"/>
      <c r="LIF32" s="83"/>
      <c r="LIG32" s="83"/>
      <c r="LIH32" s="83"/>
      <c r="LII32" s="83"/>
      <c r="LIJ32" s="83"/>
      <c r="LIK32" s="83"/>
      <c r="LIL32" s="83"/>
      <c r="LIM32" s="83"/>
      <c r="LIN32" s="83"/>
      <c r="LIO32" s="83"/>
      <c r="LIP32" s="83"/>
      <c r="LIQ32" s="83"/>
      <c r="LIR32" s="83"/>
      <c r="LIS32" s="83"/>
      <c r="LIT32" s="83"/>
      <c r="LIU32" s="83"/>
      <c r="LIV32" s="83"/>
      <c r="LIW32" s="83"/>
      <c r="LIX32" s="83"/>
      <c r="LIY32" s="83"/>
      <c r="LIZ32" s="83"/>
      <c r="LJA32" s="83"/>
      <c r="LJB32" s="83"/>
      <c r="LJC32" s="83"/>
      <c r="LJD32" s="83"/>
      <c r="LJE32" s="83"/>
      <c r="LJF32" s="83"/>
      <c r="LJG32" s="83"/>
      <c r="LJH32" s="83"/>
      <c r="LJI32" s="83"/>
      <c r="LJJ32" s="83"/>
      <c r="LJK32" s="83"/>
      <c r="LJL32" s="83"/>
      <c r="LJM32" s="83"/>
      <c r="LJN32" s="83"/>
      <c r="LJO32" s="83"/>
      <c r="LJP32" s="83"/>
      <c r="LJQ32" s="83"/>
      <c r="LJR32" s="83"/>
      <c r="LJS32" s="83"/>
      <c r="LJT32" s="83"/>
      <c r="LJU32" s="83"/>
      <c r="LJV32" s="83"/>
      <c r="LJW32" s="83"/>
      <c r="LJX32" s="83"/>
      <c r="LJY32" s="83"/>
      <c r="LJZ32" s="83"/>
      <c r="LKA32" s="83"/>
      <c r="LKB32" s="83"/>
      <c r="LKC32" s="83"/>
      <c r="LKD32" s="83"/>
      <c r="LKE32" s="83"/>
      <c r="LKF32" s="83"/>
      <c r="LKG32" s="83"/>
      <c r="LKH32" s="83"/>
      <c r="LKI32" s="83"/>
      <c r="LKJ32" s="83"/>
      <c r="LKK32" s="83"/>
      <c r="LKL32" s="83"/>
      <c r="LKM32" s="83"/>
      <c r="LKN32" s="83"/>
      <c r="LKO32" s="83"/>
      <c r="LKP32" s="83"/>
      <c r="LKQ32" s="83"/>
      <c r="LKR32" s="83"/>
      <c r="LKS32" s="83"/>
      <c r="LKT32" s="83"/>
      <c r="LKU32" s="83"/>
      <c r="LKV32" s="83"/>
      <c r="LKW32" s="83"/>
      <c r="LKX32" s="83"/>
      <c r="LKY32" s="83"/>
      <c r="LKZ32" s="83"/>
      <c r="LLA32" s="83"/>
      <c r="LLB32" s="83"/>
      <c r="LLC32" s="83"/>
      <c r="LLD32" s="83"/>
      <c r="LLE32" s="83"/>
      <c r="LLF32" s="83"/>
      <c r="LLG32" s="83"/>
      <c r="LLH32" s="83"/>
      <c r="LLI32" s="83"/>
      <c r="LLJ32" s="83"/>
      <c r="LLK32" s="83"/>
      <c r="LLL32" s="83"/>
      <c r="LLM32" s="83"/>
      <c r="LLN32" s="83"/>
      <c r="LLO32" s="83"/>
      <c r="LLP32" s="83"/>
      <c r="LLQ32" s="83"/>
      <c r="LLR32" s="83"/>
      <c r="LLS32" s="83"/>
      <c r="LLT32" s="83"/>
      <c r="LLU32" s="83"/>
      <c r="LLV32" s="83"/>
      <c r="LLW32" s="83"/>
      <c r="LLX32" s="83"/>
      <c r="LLY32" s="83"/>
      <c r="LLZ32" s="83"/>
      <c r="LMA32" s="83"/>
      <c r="LMB32" s="83"/>
      <c r="LMC32" s="83"/>
      <c r="LMD32" s="83"/>
      <c r="LME32" s="83"/>
      <c r="LMF32" s="83"/>
      <c r="LMG32" s="83"/>
      <c r="LMH32" s="83"/>
      <c r="LMI32" s="83"/>
      <c r="LMJ32" s="83"/>
      <c r="LMK32" s="83"/>
      <c r="LML32" s="83"/>
      <c r="LMM32" s="83"/>
      <c r="LMN32" s="83"/>
      <c r="LMO32" s="83"/>
      <c r="LMP32" s="83"/>
      <c r="LMQ32" s="83"/>
      <c r="LMR32" s="83"/>
      <c r="LMS32" s="83"/>
      <c r="LMT32" s="83"/>
      <c r="LMU32" s="83"/>
      <c r="LMV32" s="83"/>
      <c r="LMW32" s="83"/>
      <c r="LMX32" s="83"/>
      <c r="LMY32" s="83"/>
      <c r="LMZ32" s="83"/>
      <c r="LNA32" s="83"/>
      <c r="LNB32" s="83"/>
      <c r="LNC32" s="83"/>
      <c r="LND32" s="83"/>
      <c r="LNE32" s="83"/>
      <c r="LNF32" s="83"/>
      <c r="LNG32" s="83"/>
      <c r="LNH32" s="83"/>
      <c r="LNI32" s="83"/>
      <c r="LNJ32" s="83"/>
      <c r="LNK32" s="83"/>
      <c r="LNL32" s="83"/>
      <c r="LNM32" s="83"/>
      <c r="LNN32" s="83"/>
      <c r="LNO32" s="83"/>
      <c r="LNP32" s="83"/>
      <c r="LNQ32" s="83"/>
      <c r="LNR32" s="83"/>
      <c r="LNS32" s="83"/>
      <c r="LNT32" s="83"/>
      <c r="LNU32" s="83"/>
      <c r="LNV32" s="83"/>
      <c r="LNW32" s="83"/>
      <c r="LNX32" s="83"/>
      <c r="LNY32" s="83"/>
      <c r="LNZ32" s="83"/>
      <c r="LOA32" s="83"/>
      <c r="LOB32" s="83"/>
      <c r="LOC32" s="83"/>
      <c r="LOD32" s="83"/>
      <c r="LOE32" s="83"/>
      <c r="LOF32" s="83"/>
      <c r="LOG32" s="83"/>
      <c r="LOH32" s="83"/>
      <c r="LOI32" s="83"/>
      <c r="LOJ32" s="83"/>
      <c r="LOK32" s="83"/>
      <c r="LOL32" s="83"/>
      <c r="LOM32" s="83"/>
      <c r="LON32" s="83"/>
      <c r="LOO32" s="83"/>
      <c r="LOP32" s="83"/>
      <c r="LOQ32" s="83"/>
      <c r="LOR32" s="83"/>
      <c r="LOS32" s="83"/>
      <c r="LOT32" s="83"/>
      <c r="LOU32" s="83"/>
      <c r="LOV32" s="83"/>
      <c r="LOW32" s="83"/>
      <c r="LOX32" s="83"/>
      <c r="LOY32" s="83"/>
      <c r="LOZ32" s="83"/>
      <c r="LPA32" s="83"/>
      <c r="LPB32" s="83"/>
      <c r="LPC32" s="83"/>
      <c r="LPD32" s="83"/>
      <c r="LPE32" s="83"/>
      <c r="LPF32" s="83"/>
      <c r="LPG32" s="83"/>
      <c r="LPH32" s="83"/>
      <c r="LPI32" s="83"/>
      <c r="LPJ32" s="83"/>
      <c r="LPK32" s="83"/>
      <c r="LPL32" s="83"/>
      <c r="LPM32" s="83"/>
      <c r="LPN32" s="83"/>
      <c r="LPO32" s="83"/>
      <c r="LPP32" s="83"/>
      <c r="LPQ32" s="83"/>
      <c r="LPR32" s="83"/>
      <c r="LPS32" s="83"/>
      <c r="LPT32" s="83"/>
      <c r="LPU32" s="83"/>
      <c r="LPV32" s="83"/>
      <c r="LPW32" s="83"/>
      <c r="LPX32" s="83"/>
      <c r="LPY32" s="83"/>
      <c r="LPZ32" s="83"/>
      <c r="LQA32" s="83"/>
      <c r="LQB32" s="83"/>
      <c r="LQC32" s="83"/>
      <c r="LQD32" s="83"/>
      <c r="LQE32" s="83"/>
      <c r="LQF32" s="83"/>
      <c r="LQG32" s="83"/>
      <c r="LQH32" s="83"/>
      <c r="LQI32" s="83"/>
      <c r="LQJ32" s="83"/>
      <c r="LQK32" s="83"/>
      <c r="LQL32" s="83"/>
      <c r="LQM32" s="83"/>
      <c r="LQN32" s="83"/>
      <c r="LQO32" s="83"/>
      <c r="LQP32" s="83"/>
      <c r="LQQ32" s="83"/>
      <c r="LQR32" s="83"/>
      <c r="LQS32" s="83"/>
      <c r="LQT32" s="83"/>
      <c r="LQU32" s="83"/>
      <c r="LQV32" s="83"/>
      <c r="LQW32" s="83"/>
      <c r="LQX32" s="83"/>
      <c r="LQY32" s="83"/>
      <c r="LQZ32" s="83"/>
      <c r="LRA32" s="83"/>
      <c r="LRB32" s="83"/>
      <c r="LRC32" s="83"/>
      <c r="LRD32" s="83"/>
      <c r="LRE32" s="83"/>
      <c r="LRF32" s="83"/>
      <c r="LRG32" s="83"/>
      <c r="LRH32" s="83"/>
      <c r="LRI32" s="83"/>
      <c r="LRJ32" s="83"/>
      <c r="LRK32" s="83"/>
      <c r="LRL32" s="83"/>
      <c r="LRM32" s="83"/>
      <c r="LRN32" s="83"/>
      <c r="LRO32" s="83"/>
      <c r="LRP32" s="83"/>
      <c r="LRQ32" s="83"/>
      <c r="LRR32" s="83"/>
      <c r="LRS32" s="83"/>
      <c r="LRT32" s="83"/>
      <c r="LRU32" s="83"/>
      <c r="LRV32" s="83"/>
      <c r="LRW32" s="83"/>
      <c r="LRX32" s="83"/>
      <c r="LRY32" s="83"/>
      <c r="LRZ32" s="83"/>
      <c r="LSA32" s="83"/>
      <c r="LSB32" s="83"/>
      <c r="LSC32" s="83"/>
      <c r="LSD32" s="83"/>
      <c r="LSE32" s="83"/>
      <c r="LSF32" s="83"/>
      <c r="LSG32" s="83"/>
      <c r="LSH32" s="83"/>
      <c r="LSI32" s="83"/>
      <c r="LSJ32" s="83"/>
      <c r="LSK32" s="83"/>
      <c r="LSL32" s="83"/>
      <c r="LSM32" s="83"/>
      <c r="LSN32" s="83"/>
      <c r="LSO32" s="83"/>
      <c r="LSP32" s="83"/>
      <c r="LSQ32" s="83"/>
      <c r="LSR32" s="83"/>
      <c r="LSS32" s="83"/>
      <c r="LST32" s="83"/>
      <c r="LSU32" s="83"/>
      <c r="LSV32" s="83"/>
      <c r="LSW32" s="83"/>
      <c r="LSX32" s="83"/>
      <c r="LSY32" s="83"/>
      <c r="LSZ32" s="83"/>
      <c r="LTA32" s="83"/>
      <c r="LTB32" s="83"/>
      <c r="LTC32" s="83"/>
      <c r="LTD32" s="83"/>
      <c r="LTE32" s="83"/>
      <c r="LTF32" s="83"/>
      <c r="LTG32" s="83"/>
      <c r="LTH32" s="83"/>
      <c r="LTI32" s="83"/>
      <c r="LTJ32" s="83"/>
      <c r="LTK32" s="83"/>
      <c r="LTL32" s="83"/>
      <c r="LTM32" s="83"/>
      <c r="LTN32" s="83"/>
      <c r="LTO32" s="83"/>
      <c r="LTP32" s="83"/>
      <c r="LTQ32" s="83"/>
      <c r="LTR32" s="83"/>
      <c r="LTS32" s="83"/>
      <c r="LTT32" s="83"/>
      <c r="LTU32" s="83"/>
      <c r="LTV32" s="83"/>
      <c r="LTW32" s="83"/>
      <c r="LTX32" s="83"/>
      <c r="LTY32" s="83"/>
      <c r="LTZ32" s="83"/>
      <c r="LUA32" s="83"/>
      <c r="LUB32" s="83"/>
      <c r="LUC32" s="83"/>
      <c r="LUD32" s="83"/>
      <c r="LUE32" s="83"/>
      <c r="LUF32" s="83"/>
      <c r="LUG32" s="83"/>
      <c r="LUH32" s="83"/>
      <c r="LUI32" s="83"/>
      <c r="LUJ32" s="83"/>
      <c r="LUK32" s="83"/>
      <c r="LUL32" s="83"/>
      <c r="LUM32" s="83"/>
      <c r="LUN32" s="83"/>
      <c r="LUO32" s="83"/>
      <c r="LUP32" s="83"/>
      <c r="LUQ32" s="83"/>
      <c r="LUR32" s="83"/>
      <c r="LUS32" s="83"/>
      <c r="LUT32" s="83"/>
      <c r="LUU32" s="83"/>
      <c r="LUV32" s="83"/>
      <c r="LUW32" s="83"/>
      <c r="LUX32" s="83"/>
      <c r="LUY32" s="83"/>
      <c r="LUZ32" s="83"/>
      <c r="LVA32" s="83"/>
      <c r="LVB32" s="83"/>
      <c r="LVC32" s="83"/>
      <c r="LVD32" s="83"/>
      <c r="LVE32" s="83"/>
      <c r="LVF32" s="83"/>
      <c r="LVG32" s="83"/>
      <c r="LVH32" s="83"/>
      <c r="LVI32" s="83"/>
      <c r="LVJ32" s="83"/>
      <c r="LVK32" s="83"/>
      <c r="LVL32" s="83"/>
      <c r="LVM32" s="83"/>
      <c r="LVN32" s="83"/>
      <c r="LVO32" s="83"/>
      <c r="LVP32" s="83"/>
      <c r="LVQ32" s="83"/>
      <c r="LVR32" s="83"/>
      <c r="LVS32" s="83"/>
      <c r="LVT32" s="83"/>
      <c r="LVU32" s="83"/>
      <c r="LVV32" s="83"/>
      <c r="LVW32" s="83"/>
      <c r="LVX32" s="83"/>
      <c r="LVY32" s="83"/>
      <c r="LVZ32" s="83"/>
      <c r="LWA32" s="83"/>
      <c r="LWB32" s="83"/>
      <c r="LWC32" s="83"/>
      <c r="LWD32" s="83"/>
      <c r="LWE32" s="83"/>
      <c r="LWF32" s="83"/>
      <c r="LWG32" s="83"/>
      <c r="LWH32" s="83"/>
      <c r="LWI32" s="83"/>
      <c r="LWJ32" s="83"/>
      <c r="LWK32" s="83"/>
      <c r="LWL32" s="83"/>
      <c r="LWM32" s="83"/>
      <c r="LWN32" s="83"/>
      <c r="LWO32" s="83"/>
      <c r="LWP32" s="83"/>
      <c r="LWQ32" s="83"/>
      <c r="LWR32" s="83"/>
      <c r="LWS32" s="83"/>
      <c r="LWT32" s="83"/>
      <c r="LWU32" s="83"/>
      <c r="LWV32" s="83"/>
      <c r="LWW32" s="83"/>
      <c r="LWX32" s="83"/>
      <c r="LWY32" s="83"/>
      <c r="LWZ32" s="83"/>
      <c r="LXA32" s="83"/>
      <c r="LXB32" s="83"/>
      <c r="LXC32" s="83"/>
      <c r="LXD32" s="83"/>
      <c r="LXE32" s="83"/>
      <c r="LXF32" s="83"/>
      <c r="LXG32" s="83"/>
      <c r="LXH32" s="83"/>
      <c r="LXI32" s="83"/>
      <c r="LXJ32" s="83"/>
      <c r="LXK32" s="83"/>
      <c r="LXL32" s="83"/>
      <c r="LXM32" s="83"/>
      <c r="LXN32" s="83"/>
      <c r="LXO32" s="83"/>
      <c r="LXP32" s="83"/>
      <c r="LXQ32" s="83"/>
      <c r="LXR32" s="83"/>
      <c r="LXS32" s="83"/>
      <c r="LXT32" s="83"/>
      <c r="LXU32" s="83"/>
      <c r="LXV32" s="83"/>
      <c r="LXW32" s="83"/>
      <c r="LXX32" s="83"/>
      <c r="LXY32" s="83"/>
      <c r="LXZ32" s="83"/>
      <c r="LYA32" s="83"/>
      <c r="LYB32" s="83"/>
      <c r="LYC32" s="83"/>
      <c r="LYD32" s="83"/>
      <c r="LYE32" s="83"/>
      <c r="LYF32" s="83"/>
      <c r="LYG32" s="83"/>
      <c r="LYH32" s="83"/>
      <c r="LYI32" s="83"/>
      <c r="LYJ32" s="83"/>
      <c r="LYK32" s="83"/>
      <c r="LYL32" s="83"/>
      <c r="LYM32" s="83"/>
      <c r="LYN32" s="83"/>
      <c r="LYO32" s="83"/>
      <c r="LYP32" s="83"/>
      <c r="LYQ32" s="83"/>
      <c r="LYR32" s="83"/>
      <c r="LYS32" s="83"/>
      <c r="LYT32" s="83"/>
      <c r="LYU32" s="83"/>
      <c r="LYV32" s="83"/>
      <c r="LYW32" s="83"/>
      <c r="LYX32" s="83"/>
      <c r="LYY32" s="83"/>
      <c r="LYZ32" s="83"/>
      <c r="LZA32" s="83"/>
      <c r="LZB32" s="83"/>
      <c r="LZC32" s="83"/>
      <c r="LZD32" s="83"/>
      <c r="LZE32" s="83"/>
      <c r="LZF32" s="83"/>
      <c r="LZG32" s="83"/>
      <c r="LZH32" s="83"/>
      <c r="LZI32" s="83"/>
      <c r="LZJ32" s="83"/>
      <c r="LZK32" s="83"/>
      <c r="LZL32" s="83"/>
      <c r="LZM32" s="83"/>
      <c r="LZN32" s="83"/>
      <c r="LZO32" s="83"/>
      <c r="LZP32" s="83"/>
      <c r="LZQ32" s="83"/>
      <c r="LZR32" s="83"/>
      <c r="LZS32" s="83"/>
      <c r="LZT32" s="83"/>
      <c r="LZU32" s="83"/>
      <c r="LZV32" s="83"/>
      <c r="LZW32" s="83"/>
      <c r="LZX32" s="83"/>
      <c r="LZY32" s="83"/>
      <c r="LZZ32" s="83"/>
      <c r="MAA32" s="83"/>
      <c r="MAB32" s="83"/>
      <c r="MAC32" s="83"/>
      <c r="MAD32" s="83"/>
      <c r="MAE32" s="83"/>
      <c r="MAF32" s="83"/>
      <c r="MAG32" s="83"/>
      <c r="MAH32" s="83"/>
      <c r="MAI32" s="83"/>
      <c r="MAJ32" s="83"/>
      <c r="MAK32" s="83"/>
      <c r="MAL32" s="83"/>
      <c r="MAM32" s="83"/>
      <c r="MAN32" s="83"/>
      <c r="MAO32" s="83"/>
      <c r="MAP32" s="83"/>
      <c r="MAQ32" s="83"/>
      <c r="MAR32" s="83"/>
      <c r="MAS32" s="83"/>
      <c r="MAT32" s="83"/>
      <c r="MAU32" s="83"/>
      <c r="MAV32" s="83"/>
      <c r="MAW32" s="83"/>
      <c r="MAX32" s="83"/>
      <c r="MAY32" s="83"/>
      <c r="MAZ32" s="83"/>
      <c r="MBA32" s="83"/>
      <c r="MBB32" s="83"/>
      <c r="MBC32" s="83"/>
      <c r="MBD32" s="83"/>
      <c r="MBE32" s="83"/>
      <c r="MBF32" s="83"/>
      <c r="MBG32" s="83"/>
      <c r="MBH32" s="83"/>
      <c r="MBI32" s="83"/>
      <c r="MBJ32" s="83"/>
      <c r="MBK32" s="83"/>
      <c r="MBL32" s="83"/>
      <c r="MBM32" s="83"/>
      <c r="MBN32" s="83"/>
      <c r="MBO32" s="83"/>
      <c r="MBP32" s="83"/>
      <c r="MBQ32" s="83"/>
      <c r="MBR32" s="83"/>
      <c r="MBS32" s="83"/>
      <c r="MBT32" s="83"/>
      <c r="MBU32" s="83"/>
      <c r="MBV32" s="83"/>
      <c r="MBW32" s="83"/>
      <c r="MBX32" s="83"/>
      <c r="MBY32" s="83"/>
      <c r="MBZ32" s="83"/>
      <c r="MCA32" s="83"/>
      <c r="MCB32" s="83"/>
      <c r="MCC32" s="83"/>
      <c r="MCD32" s="83"/>
      <c r="MCE32" s="83"/>
      <c r="MCF32" s="83"/>
      <c r="MCG32" s="83"/>
      <c r="MCH32" s="83"/>
      <c r="MCI32" s="83"/>
      <c r="MCJ32" s="83"/>
      <c r="MCK32" s="83"/>
      <c r="MCL32" s="83"/>
      <c r="MCM32" s="83"/>
      <c r="MCN32" s="83"/>
      <c r="MCO32" s="83"/>
      <c r="MCP32" s="83"/>
      <c r="MCQ32" s="83"/>
      <c r="MCR32" s="83"/>
      <c r="MCS32" s="83"/>
      <c r="MCT32" s="83"/>
      <c r="MCU32" s="83"/>
      <c r="MCV32" s="83"/>
      <c r="MCW32" s="83"/>
      <c r="MCX32" s="83"/>
      <c r="MCY32" s="83"/>
      <c r="MCZ32" s="83"/>
      <c r="MDA32" s="83"/>
      <c r="MDB32" s="83"/>
      <c r="MDC32" s="83"/>
      <c r="MDD32" s="83"/>
      <c r="MDE32" s="83"/>
      <c r="MDF32" s="83"/>
      <c r="MDG32" s="83"/>
      <c r="MDH32" s="83"/>
      <c r="MDI32" s="83"/>
      <c r="MDJ32" s="83"/>
      <c r="MDK32" s="83"/>
      <c r="MDL32" s="83"/>
      <c r="MDM32" s="83"/>
      <c r="MDN32" s="83"/>
      <c r="MDO32" s="83"/>
      <c r="MDP32" s="83"/>
      <c r="MDQ32" s="83"/>
      <c r="MDR32" s="83"/>
      <c r="MDS32" s="83"/>
      <c r="MDT32" s="83"/>
      <c r="MDU32" s="83"/>
      <c r="MDV32" s="83"/>
      <c r="MDW32" s="83"/>
      <c r="MDX32" s="83"/>
      <c r="MDY32" s="83"/>
      <c r="MDZ32" s="83"/>
      <c r="MEA32" s="83"/>
      <c r="MEB32" s="83"/>
      <c r="MEC32" s="83"/>
      <c r="MED32" s="83"/>
      <c r="MEE32" s="83"/>
      <c r="MEF32" s="83"/>
      <c r="MEG32" s="83"/>
      <c r="MEH32" s="83"/>
      <c r="MEI32" s="83"/>
      <c r="MEJ32" s="83"/>
      <c r="MEK32" s="83"/>
      <c r="MEL32" s="83"/>
      <c r="MEM32" s="83"/>
      <c r="MEN32" s="83"/>
      <c r="MEO32" s="83"/>
      <c r="MEP32" s="83"/>
      <c r="MEQ32" s="83"/>
      <c r="MER32" s="83"/>
      <c r="MES32" s="83"/>
      <c r="MET32" s="83"/>
      <c r="MEU32" s="83"/>
      <c r="MEV32" s="83"/>
      <c r="MEW32" s="83"/>
      <c r="MEX32" s="83"/>
      <c r="MEY32" s="83"/>
      <c r="MEZ32" s="83"/>
      <c r="MFA32" s="83"/>
      <c r="MFB32" s="83"/>
      <c r="MFC32" s="83"/>
      <c r="MFD32" s="83"/>
      <c r="MFE32" s="83"/>
      <c r="MFF32" s="83"/>
      <c r="MFG32" s="83"/>
      <c r="MFH32" s="83"/>
      <c r="MFI32" s="83"/>
      <c r="MFJ32" s="83"/>
      <c r="MFK32" s="83"/>
      <c r="MFL32" s="83"/>
      <c r="MFM32" s="83"/>
      <c r="MFN32" s="83"/>
      <c r="MFO32" s="83"/>
      <c r="MFP32" s="83"/>
      <c r="MFQ32" s="83"/>
      <c r="MFR32" s="83"/>
      <c r="MFS32" s="83"/>
      <c r="MFT32" s="83"/>
      <c r="MFU32" s="83"/>
      <c r="MFV32" s="83"/>
      <c r="MFW32" s="83"/>
      <c r="MFX32" s="83"/>
      <c r="MFY32" s="83"/>
      <c r="MFZ32" s="83"/>
      <c r="MGA32" s="83"/>
      <c r="MGB32" s="83"/>
      <c r="MGC32" s="83"/>
      <c r="MGD32" s="83"/>
      <c r="MGE32" s="83"/>
      <c r="MGF32" s="83"/>
      <c r="MGG32" s="83"/>
      <c r="MGH32" s="83"/>
      <c r="MGI32" s="83"/>
      <c r="MGJ32" s="83"/>
      <c r="MGK32" s="83"/>
      <c r="MGL32" s="83"/>
      <c r="MGM32" s="83"/>
      <c r="MGN32" s="83"/>
      <c r="MGO32" s="83"/>
      <c r="MGP32" s="83"/>
      <c r="MGQ32" s="83"/>
      <c r="MGR32" s="83"/>
      <c r="MGS32" s="83"/>
      <c r="MGT32" s="83"/>
      <c r="MGU32" s="83"/>
      <c r="MGV32" s="83"/>
      <c r="MGW32" s="83"/>
      <c r="MGX32" s="83"/>
      <c r="MGY32" s="83"/>
      <c r="MGZ32" s="83"/>
      <c r="MHA32" s="83"/>
      <c r="MHB32" s="83"/>
      <c r="MHC32" s="83"/>
      <c r="MHD32" s="83"/>
      <c r="MHE32" s="83"/>
      <c r="MHF32" s="83"/>
      <c r="MHG32" s="83"/>
      <c r="MHH32" s="83"/>
      <c r="MHI32" s="83"/>
      <c r="MHJ32" s="83"/>
      <c r="MHK32" s="83"/>
      <c r="MHL32" s="83"/>
      <c r="MHM32" s="83"/>
      <c r="MHN32" s="83"/>
      <c r="MHO32" s="83"/>
      <c r="MHP32" s="83"/>
      <c r="MHQ32" s="83"/>
      <c r="MHR32" s="83"/>
      <c r="MHS32" s="83"/>
      <c r="MHT32" s="83"/>
      <c r="MHU32" s="83"/>
      <c r="MHV32" s="83"/>
      <c r="MHW32" s="83"/>
      <c r="MHX32" s="83"/>
      <c r="MHY32" s="83"/>
      <c r="MHZ32" s="83"/>
      <c r="MIA32" s="83"/>
      <c r="MIB32" s="83"/>
      <c r="MIC32" s="83"/>
      <c r="MID32" s="83"/>
      <c r="MIE32" s="83"/>
      <c r="MIF32" s="83"/>
      <c r="MIG32" s="83"/>
      <c r="MIH32" s="83"/>
      <c r="MII32" s="83"/>
      <c r="MIJ32" s="83"/>
      <c r="MIK32" s="83"/>
      <c r="MIL32" s="83"/>
      <c r="MIM32" s="83"/>
      <c r="MIN32" s="83"/>
      <c r="MIO32" s="83"/>
      <c r="MIP32" s="83"/>
      <c r="MIQ32" s="83"/>
      <c r="MIR32" s="83"/>
      <c r="MIS32" s="83"/>
      <c r="MIT32" s="83"/>
      <c r="MIU32" s="83"/>
      <c r="MIV32" s="83"/>
      <c r="MIW32" s="83"/>
      <c r="MIX32" s="83"/>
      <c r="MIY32" s="83"/>
      <c r="MIZ32" s="83"/>
      <c r="MJA32" s="83"/>
      <c r="MJB32" s="83"/>
      <c r="MJC32" s="83"/>
      <c r="MJD32" s="83"/>
      <c r="MJE32" s="83"/>
      <c r="MJF32" s="83"/>
      <c r="MJG32" s="83"/>
      <c r="MJH32" s="83"/>
      <c r="MJI32" s="83"/>
      <c r="MJJ32" s="83"/>
      <c r="MJK32" s="83"/>
      <c r="MJL32" s="83"/>
      <c r="MJM32" s="83"/>
      <c r="MJN32" s="83"/>
      <c r="MJO32" s="83"/>
      <c r="MJP32" s="83"/>
      <c r="MJQ32" s="83"/>
      <c r="MJR32" s="83"/>
      <c r="MJS32" s="83"/>
      <c r="MJT32" s="83"/>
      <c r="MJU32" s="83"/>
      <c r="MJV32" s="83"/>
      <c r="MJW32" s="83"/>
      <c r="MJX32" s="83"/>
      <c r="MJY32" s="83"/>
      <c r="MJZ32" s="83"/>
      <c r="MKA32" s="83"/>
      <c r="MKB32" s="83"/>
      <c r="MKC32" s="83"/>
      <c r="MKD32" s="83"/>
      <c r="MKE32" s="83"/>
      <c r="MKF32" s="83"/>
      <c r="MKG32" s="83"/>
      <c r="MKH32" s="83"/>
      <c r="MKI32" s="83"/>
      <c r="MKJ32" s="83"/>
      <c r="MKK32" s="83"/>
      <c r="MKL32" s="83"/>
      <c r="MKM32" s="83"/>
      <c r="MKN32" s="83"/>
      <c r="MKO32" s="83"/>
      <c r="MKP32" s="83"/>
      <c r="MKQ32" s="83"/>
      <c r="MKR32" s="83"/>
      <c r="MKS32" s="83"/>
      <c r="MKT32" s="83"/>
      <c r="MKU32" s="83"/>
      <c r="MKV32" s="83"/>
      <c r="MKW32" s="83"/>
      <c r="MKX32" s="83"/>
      <c r="MKY32" s="83"/>
      <c r="MKZ32" s="83"/>
      <c r="MLA32" s="83"/>
      <c r="MLB32" s="83"/>
      <c r="MLC32" s="83"/>
      <c r="MLD32" s="83"/>
      <c r="MLE32" s="83"/>
      <c r="MLF32" s="83"/>
      <c r="MLG32" s="83"/>
      <c r="MLH32" s="83"/>
      <c r="MLI32" s="83"/>
      <c r="MLJ32" s="83"/>
      <c r="MLK32" s="83"/>
      <c r="MLL32" s="83"/>
      <c r="MLM32" s="83"/>
      <c r="MLN32" s="83"/>
      <c r="MLO32" s="83"/>
      <c r="MLP32" s="83"/>
      <c r="MLQ32" s="83"/>
      <c r="MLR32" s="83"/>
      <c r="MLS32" s="83"/>
      <c r="MLT32" s="83"/>
      <c r="MLU32" s="83"/>
      <c r="MLV32" s="83"/>
      <c r="MLW32" s="83"/>
      <c r="MLX32" s="83"/>
      <c r="MLY32" s="83"/>
      <c r="MLZ32" s="83"/>
      <c r="MMA32" s="83"/>
      <c r="MMB32" s="83"/>
      <c r="MMC32" s="83"/>
      <c r="MMD32" s="83"/>
      <c r="MME32" s="83"/>
      <c r="MMF32" s="83"/>
      <c r="MMG32" s="83"/>
      <c r="MMH32" s="83"/>
      <c r="MMI32" s="83"/>
      <c r="MMJ32" s="83"/>
      <c r="MMK32" s="83"/>
      <c r="MML32" s="83"/>
      <c r="MMM32" s="83"/>
      <c r="MMN32" s="83"/>
      <c r="MMO32" s="83"/>
      <c r="MMP32" s="83"/>
      <c r="MMQ32" s="83"/>
      <c r="MMR32" s="83"/>
      <c r="MMS32" s="83"/>
      <c r="MMT32" s="83"/>
      <c r="MMU32" s="83"/>
      <c r="MMV32" s="83"/>
      <c r="MMW32" s="83"/>
      <c r="MMX32" s="83"/>
      <c r="MMY32" s="83"/>
      <c r="MMZ32" s="83"/>
      <c r="MNA32" s="83"/>
      <c r="MNB32" s="83"/>
      <c r="MNC32" s="83"/>
      <c r="MND32" s="83"/>
      <c r="MNE32" s="83"/>
      <c r="MNF32" s="83"/>
      <c r="MNG32" s="83"/>
      <c r="MNH32" s="83"/>
      <c r="MNI32" s="83"/>
      <c r="MNJ32" s="83"/>
      <c r="MNK32" s="83"/>
      <c r="MNL32" s="83"/>
      <c r="MNM32" s="83"/>
      <c r="MNN32" s="83"/>
      <c r="MNO32" s="83"/>
      <c r="MNP32" s="83"/>
      <c r="MNQ32" s="83"/>
      <c r="MNR32" s="83"/>
      <c r="MNS32" s="83"/>
      <c r="MNT32" s="83"/>
      <c r="MNU32" s="83"/>
      <c r="MNV32" s="83"/>
      <c r="MNW32" s="83"/>
      <c r="MNX32" s="83"/>
      <c r="MNY32" s="83"/>
      <c r="MNZ32" s="83"/>
      <c r="MOA32" s="83"/>
      <c r="MOB32" s="83"/>
      <c r="MOC32" s="83"/>
      <c r="MOD32" s="83"/>
      <c r="MOE32" s="83"/>
      <c r="MOF32" s="83"/>
      <c r="MOG32" s="83"/>
      <c r="MOH32" s="83"/>
      <c r="MOI32" s="83"/>
      <c r="MOJ32" s="83"/>
      <c r="MOK32" s="83"/>
      <c r="MOL32" s="83"/>
      <c r="MOM32" s="83"/>
      <c r="MON32" s="83"/>
      <c r="MOO32" s="83"/>
      <c r="MOP32" s="83"/>
      <c r="MOQ32" s="83"/>
      <c r="MOR32" s="83"/>
      <c r="MOS32" s="83"/>
      <c r="MOT32" s="83"/>
      <c r="MOU32" s="83"/>
      <c r="MOV32" s="83"/>
      <c r="MOW32" s="83"/>
      <c r="MOX32" s="83"/>
      <c r="MOY32" s="83"/>
      <c r="MOZ32" s="83"/>
      <c r="MPA32" s="83"/>
      <c r="MPB32" s="83"/>
      <c r="MPC32" s="83"/>
      <c r="MPD32" s="83"/>
      <c r="MPE32" s="83"/>
      <c r="MPF32" s="83"/>
      <c r="MPG32" s="83"/>
      <c r="MPH32" s="83"/>
      <c r="MPI32" s="83"/>
      <c r="MPJ32" s="83"/>
      <c r="MPK32" s="83"/>
      <c r="MPL32" s="83"/>
      <c r="MPM32" s="83"/>
      <c r="MPN32" s="83"/>
      <c r="MPO32" s="83"/>
      <c r="MPP32" s="83"/>
      <c r="MPQ32" s="83"/>
      <c r="MPR32" s="83"/>
      <c r="MPS32" s="83"/>
      <c r="MPT32" s="83"/>
      <c r="MPU32" s="83"/>
      <c r="MPV32" s="83"/>
      <c r="MPW32" s="83"/>
      <c r="MPX32" s="83"/>
      <c r="MPY32" s="83"/>
      <c r="MPZ32" s="83"/>
      <c r="MQA32" s="83"/>
      <c r="MQB32" s="83"/>
      <c r="MQC32" s="83"/>
      <c r="MQD32" s="83"/>
      <c r="MQE32" s="83"/>
      <c r="MQF32" s="83"/>
      <c r="MQG32" s="83"/>
      <c r="MQH32" s="83"/>
      <c r="MQI32" s="83"/>
      <c r="MQJ32" s="83"/>
      <c r="MQK32" s="83"/>
      <c r="MQL32" s="83"/>
      <c r="MQM32" s="83"/>
      <c r="MQN32" s="83"/>
      <c r="MQO32" s="83"/>
      <c r="MQP32" s="83"/>
      <c r="MQQ32" s="83"/>
      <c r="MQR32" s="83"/>
      <c r="MQS32" s="83"/>
      <c r="MQT32" s="83"/>
      <c r="MQU32" s="83"/>
      <c r="MQV32" s="83"/>
      <c r="MQW32" s="83"/>
      <c r="MQX32" s="83"/>
      <c r="MQY32" s="83"/>
      <c r="MQZ32" s="83"/>
      <c r="MRA32" s="83"/>
      <c r="MRB32" s="83"/>
      <c r="MRC32" s="83"/>
      <c r="MRD32" s="83"/>
      <c r="MRE32" s="83"/>
      <c r="MRF32" s="83"/>
      <c r="MRG32" s="83"/>
      <c r="MRH32" s="83"/>
      <c r="MRI32" s="83"/>
      <c r="MRJ32" s="83"/>
      <c r="MRK32" s="83"/>
      <c r="MRL32" s="83"/>
      <c r="MRM32" s="83"/>
      <c r="MRN32" s="83"/>
      <c r="MRO32" s="83"/>
      <c r="MRP32" s="83"/>
      <c r="MRQ32" s="83"/>
      <c r="MRR32" s="83"/>
      <c r="MRS32" s="83"/>
      <c r="MRT32" s="83"/>
      <c r="MRU32" s="83"/>
      <c r="MRV32" s="83"/>
      <c r="MRW32" s="83"/>
      <c r="MRX32" s="83"/>
      <c r="MRY32" s="83"/>
      <c r="MRZ32" s="83"/>
      <c r="MSA32" s="83"/>
      <c r="MSB32" s="83"/>
      <c r="MSC32" s="83"/>
      <c r="MSD32" s="83"/>
      <c r="MSE32" s="83"/>
      <c r="MSF32" s="83"/>
      <c r="MSG32" s="83"/>
      <c r="MSH32" s="83"/>
      <c r="MSI32" s="83"/>
      <c r="MSJ32" s="83"/>
      <c r="MSK32" s="83"/>
      <c r="MSL32" s="83"/>
      <c r="MSM32" s="83"/>
      <c r="MSN32" s="83"/>
      <c r="MSO32" s="83"/>
      <c r="MSP32" s="83"/>
      <c r="MSQ32" s="83"/>
      <c r="MSR32" s="83"/>
      <c r="MSS32" s="83"/>
      <c r="MST32" s="83"/>
      <c r="MSU32" s="83"/>
      <c r="MSV32" s="83"/>
      <c r="MSW32" s="83"/>
      <c r="MSX32" s="83"/>
      <c r="MSY32" s="83"/>
      <c r="MSZ32" s="83"/>
      <c r="MTA32" s="83"/>
      <c r="MTB32" s="83"/>
      <c r="MTC32" s="83"/>
      <c r="MTD32" s="83"/>
      <c r="MTE32" s="83"/>
      <c r="MTF32" s="83"/>
      <c r="MTG32" s="83"/>
      <c r="MTH32" s="83"/>
      <c r="MTI32" s="83"/>
      <c r="MTJ32" s="83"/>
      <c r="MTK32" s="83"/>
      <c r="MTL32" s="83"/>
      <c r="MTM32" s="83"/>
      <c r="MTN32" s="83"/>
      <c r="MTO32" s="83"/>
      <c r="MTP32" s="83"/>
      <c r="MTQ32" s="83"/>
      <c r="MTR32" s="83"/>
      <c r="MTS32" s="83"/>
      <c r="MTT32" s="83"/>
      <c r="MTU32" s="83"/>
      <c r="MTV32" s="83"/>
      <c r="MTW32" s="83"/>
      <c r="MTX32" s="83"/>
      <c r="MTY32" s="83"/>
      <c r="MTZ32" s="83"/>
      <c r="MUA32" s="83"/>
      <c r="MUB32" s="83"/>
      <c r="MUC32" s="83"/>
      <c r="MUD32" s="83"/>
      <c r="MUE32" s="83"/>
      <c r="MUF32" s="83"/>
      <c r="MUG32" s="83"/>
      <c r="MUH32" s="83"/>
      <c r="MUI32" s="83"/>
      <c r="MUJ32" s="83"/>
      <c r="MUK32" s="83"/>
      <c r="MUL32" s="83"/>
      <c r="MUM32" s="83"/>
      <c r="MUN32" s="83"/>
      <c r="MUO32" s="83"/>
      <c r="MUP32" s="83"/>
      <c r="MUQ32" s="83"/>
      <c r="MUR32" s="83"/>
      <c r="MUS32" s="83"/>
      <c r="MUT32" s="83"/>
      <c r="MUU32" s="83"/>
      <c r="MUV32" s="83"/>
      <c r="MUW32" s="83"/>
      <c r="MUX32" s="83"/>
      <c r="MUY32" s="83"/>
      <c r="MUZ32" s="83"/>
      <c r="MVA32" s="83"/>
      <c r="MVB32" s="83"/>
      <c r="MVC32" s="83"/>
      <c r="MVD32" s="83"/>
      <c r="MVE32" s="83"/>
      <c r="MVF32" s="83"/>
      <c r="MVG32" s="83"/>
      <c r="MVH32" s="83"/>
      <c r="MVI32" s="83"/>
      <c r="MVJ32" s="83"/>
      <c r="MVK32" s="83"/>
      <c r="MVL32" s="83"/>
      <c r="MVM32" s="83"/>
      <c r="MVN32" s="83"/>
      <c r="MVO32" s="83"/>
      <c r="MVP32" s="83"/>
      <c r="MVQ32" s="83"/>
      <c r="MVR32" s="83"/>
      <c r="MVS32" s="83"/>
      <c r="MVT32" s="83"/>
      <c r="MVU32" s="83"/>
      <c r="MVV32" s="83"/>
      <c r="MVW32" s="83"/>
      <c r="MVX32" s="83"/>
      <c r="MVY32" s="83"/>
      <c r="MVZ32" s="83"/>
      <c r="MWA32" s="83"/>
      <c r="MWB32" s="83"/>
      <c r="MWC32" s="83"/>
      <c r="MWD32" s="83"/>
      <c r="MWE32" s="83"/>
      <c r="MWF32" s="83"/>
      <c r="MWG32" s="83"/>
      <c r="MWH32" s="83"/>
      <c r="MWI32" s="83"/>
      <c r="MWJ32" s="83"/>
      <c r="MWK32" s="83"/>
      <c r="MWL32" s="83"/>
      <c r="MWM32" s="83"/>
      <c r="MWN32" s="83"/>
      <c r="MWO32" s="83"/>
      <c r="MWP32" s="83"/>
      <c r="MWQ32" s="83"/>
      <c r="MWR32" s="83"/>
      <c r="MWS32" s="83"/>
      <c r="MWT32" s="83"/>
      <c r="MWU32" s="83"/>
      <c r="MWV32" s="83"/>
      <c r="MWW32" s="83"/>
      <c r="MWX32" s="83"/>
      <c r="MWY32" s="83"/>
      <c r="MWZ32" s="83"/>
      <c r="MXA32" s="83"/>
      <c r="MXB32" s="83"/>
      <c r="MXC32" s="83"/>
      <c r="MXD32" s="83"/>
      <c r="MXE32" s="83"/>
      <c r="MXF32" s="83"/>
      <c r="MXG32" s="83"/>
      <c r="MXH32" s="83"/>
      <c r="MXI32" s="83"/>
      <c r="MXJ32" s="83"/>
      <c r="MXK32" s="83"/>
      <c r="MXL32" s="83"/>
      <c r="MXM32" s="83"/>
      <c r="MXN32" s="83"/>
      <c r="MXO32" s="83"/>
      <c r="MXP32" s="83"/>
      <c r="MXQ32" s="83"/>
      <c r="MXR32" s="83"/>
      <c r="MXS32" s="83"/>
      <c r="MXT32" s="83"/>
      <c r="MXU32" s="83"/>
      <c r="MXV32" s="83"/>
      <c r="MXW32" s="83"/>
      <c r="MXX32" s="83"/>
      <c r="MXY32" s="83"/>
      <c r="MXZ32" s="83"/>
      <c r="MYA32" s="83"/>
      <c r="MYB32" s="83"/>
      <c r="MYC32" s="83"/>
      <c r="MYD32" s="83"/>
      <c r="MYE32" s="83"/>
      <c r="MYF32" s="83"/>
      <c r="MYG32" s="83"/>
      <c r="MYH32" s="83"/>
      <c r="MYI32" s="83"/>
      <c r="MYJ32" s="83"/>
      <c r="MYK32" s="83"/>
      <c r="MYL32" s="83"/>
      <c r="MYM32" s="83"/>
      <c r="MYN32" s="83"/>
      <c r="MYO32" s="83"/>
      <c r="MYP32" s="83"/>
      <c r="MYQ32" s="83"/>
      <c r="MYR32" s="83"/>
      <c r="MYS32" s="83"/>
      <c r="MYT32" s="83"/>
      <c r="MYU32" s="83"/>
      <c r="MYV32" s="83"/>
      <c r="MYW32" s="83"/>
      <c r="MYX32" s="83"/>
      <c r="MYY32" s="83"/>
      <c r="MYZ32" s="83"/>
      <c r="MZA32" s="83"/>
      <c r="MZB32" s="83"/>
      <c r="MZC32" s="83"/>
      <c r="MZD32" s="83"/>
      <c r="MZE32" s="83"/>
      <c r="MZF32" s="83"/>
      <c r="MZG32" s="83"/>
      <c r="MZH32" s="83"/>
      <c r="MZI32" s="83"/>
      <c r="MZJ32" s="83"/>
      <c r="MZK32" s="83"/>
      <c r="MZL32" s="83"/>
      <c r="MZM32" s="83"/>
      <c r="MZN32" s="83"/>
      <c r="MZO32" s="83"/>
      <c r="MZP32" s="83"/>
      <c r="MZQ32" s="83"/>
      <c r="MZR32" s="83"/>
      <c r="MZS32" s="83"/>
      <c r="MZT32" s="83"/>
      <c r="MZU32" s="83"/>
      <c r="MZV32" s="83"/>
      <c r="MZW32" s="83"/>
      <c r="MZX32" s="83"/>
      <c r="MZY32" s="83"/>
      <c r="MZZ32" s="83"/>
      <c r="NAA32" s="83"/>
      <c r="NAB32" s="83"/>
      <c r="NAC32" s="83"/>
      <c r="NAD32" s="83"/>
      <c r="NAE32" s="83"/>
      <c r="NAF32" s="83"/>
      <c r="NAG32" s="83"/>
      <c r="NAH32" s="83"/>
      <c r="NAI32" s="83"/>
      <c r="NAJ32" s="83"/>
      <c r="NAK32" s="83"/>
      <c r="NAL32" s="83"/>
      <c r="NAM32" s="83"/>
      <c r="NAN32" s="83"/>
      <c r="NAO32" s="83"/>
      <c r="NAP32" s="83"/>
      <c r="NAQ32" s="83"/>
      <c r="NAR32" s="83"/>
      <c r="NAS32" s="83"/>
      <c r="NAT32" s="83"/>
      <c r="NAU32" s="83"/>
      <c r="NAV32" s="83"/>
      <c r="NAW32" s="83"/>
      <c r="NAX32" s="83"/>
      <c r="NAY32" s="83"/>
      <c r="NAZ32" s="83"/>
      <c r="NBA32" s="83"/>
      <c r="NBB32" s="83"/>
      <c r="NBC32" s="83"/>
      <c r="NBD32" s="83"/>
      <c r="NBE32" s="83"/>
      <c r="NBF32" s="83"/>
      <c r="NBG32" s="83"/>
      <c r="NBH32" s="83"/>
      <c r="NBI32" s="83"/>
      <c r="NBJ32" s="83"/>
      <c r="NBK32" s="83"/>
      <c r="NBL32" s="83"/>
      <c r="NBM32" s="83"/>
      <c r="NBN32" s="83"/>
      <c r="NBO32" s="83"/>
      <c r="NBP32" s="83"/>
      <c r="NBQ32" s="83"/>
      <c r="NBR32" s="83"/>
      <c r="NBS32" s="83"/>
      <c r="NBT32" s="83"/>
      <c r="NBU32" s="83"/>
      <c r="NBV32" s="83"/>
      <c r="NBW32" s="83"/>
      <c r="NBX32" s="83"/>
      <c r="NBY32" s="83"/>
      <c r="NBZ32" s="83"/>
      <c r="NCA32" s="83"/>
      <c r="NCB32" s="83"/>
      <c r="NCC32" s="83"/>
      <c r="NCD32" s="83"/>
      <c r="NCE32" s="83"/>
      <c r="NCF32" s="83"/>
      <c r="NCG32" s="83"/>
      <c r="NCH32" s="83"/>
      <c r="NCI32" s="83"/>
      <c r="NCJ32" s="83"/>
      <c r="NCK32" s="83"/>
      <c r="NCL32" s="83"/>
      <c r="NCM32" s="83"/>
      <c r="NCN32" s="83"/>
      <c r="NCO32" s="83"/>
      <c r="NCP32" s="83"/>
      <c r="NCQ32" s="83"/>
      <c r="NCR32" s="83"/>
      <c r="NCS32" s="83"/>
      <c r="NCT32" s="83"/>
      <c r="NCU32" s="83"/>
      <c r="NCV32" s="83"/>
      <c r="NCW32" s="83"/>
      <c r="NCX32" s="83"/>
      <c r="NCY32" s="83"/>
      <c r="NCZ32" s="83"/>
      <c r="NDA32" s="83"/>
      <c r="NDB32" s="83"/>
      <c r="NDC32" s="83"/>
      <c r="NDD32" s="83"/>
      <c r="NDE32" s="83"/>
      <c r="NDF32" s="83"/>
      <c r="NDG32" s="83"/>
      <c r="NDH32" s="83"/>
      <c r="NDI32" s="83"/>
      <c r="NDJ32" s="83"/>
      <c r="NDK32" s="83"/>
      <c r="NDL32" s="83"/>
      <c r="NDM32" s="83"/>
      <c r="NDN32" s="83"/>
      <c r="NDO32" s="83"/>
      <c r="NDP32" s="83"/>
      <c r="NDQ32" s="83"/>
      <c r="NDR32" s="83"/>
      <c r="NDS32" s="83"/>
      <c r="NDT32" s="83"/>
      <c r="NDU32" s="83"/>
      <c r="NDV32" s="83"/>
      <c r="NDW32" s="83"/>
      <c r="NDX32" s="83"/>
      <c r="NDY32" s="83"/>
      <c r="NDZ32" s="83"/>
      <c r="NEA32" s="83"/>
      <c r="NEB32" s="83"/>
      <c r="NEC32" s="83"/>
      <c r="NED32" s="83"/>
      <c r="NEE32" s="83"/>
      <c r="NEF32" s="83"/>
      <c r="NEG32" s="83"/>
      <c r="NEH32" s="83"/>
      <c r="NEI32" s="83"/>
      <c r="NEJ32" s="83"/>
      <c r="NEK32" s="83"/>
      <c r="NEL32" s="83"/>
      <c r="NEM32" s="83"/>
      <c r="NEN32" s="83"/>
      <c r="NEO32" s="83"/>
      <c r="NEP32" s="83"/>
      <c r="NEQ32" s="83"/>
      <c r="NER32" s="83"/>
      <c r="NES32" s="83"/>
      <c r="NET32" s="83"/>
      <c r="NEU32" s="83"/>
      <c r="NEV32" s="83"/>
      <c r="NEW32" s="83"/>
      <c r="NEX32" s="83"/>
      <c r="NEY32" s="83"/>
      <c r="NEZ32" s="83"/>
      <c r="NFA32" s="83"/>
      <c r="NFB32" s="83"/>
      <c r="NFC32" s="83"/>
      <c r="NFD32" s="83"/>
      <c r="NFE32" s="83"/>
      <c r="NFF32" s="83"/>
      <c r="NFG32" s="83"/>
      <c r="NFH32" s="83"/>
      <c r="NFI32" s="83"/>
      <c r="NFJ32" s="83"/>
      <c r="NFK32" s="83"/>
      <c r="NFL32" s="83"/>
      <c r="NFM32" s="83"/>
      <c r="NFN32" s="83"/>
      <c r="NFO32" s="83"/>
      <c r="NFP32" s="83"/>
      <c r="NFQ32" s="83"/>
      <c r="NFR32" s="83"/>
      <c r="NFS32" s="83"/>
      <c r="NFT32" s="83"/>
      <c r="NFU32" s="83"/>
      <c r="NFV32" s="83"/>
      <c r="NFW32" s="83"/>
      <c r="NFX32" s="83"/>
      <c r="NFY32" s="83"/>
      <c r="NFZ32" s="83"/>
      <c r="NGA32" s="83"/>
      <c r="NGB32" s="83"/>
      <c r="NGC32" s="83"/>
      <c r="NGD32" s="83"/>
      <c r="NGE32" s="83"/>
      <c r="NGF32" s="83"/>
      <c r="NGG32" s="83"/>
      <c r="NGH32" s="83"/>
      <c r="NGI32" s="83"/>
      <c r="NGJ32" s="83"/>
      <c r="NGK32" s="83"/>
      <c r="NGL32" s="83"/>
      <c r="NGM32" s="83"/>
      <c r="NGN32" s="83"/>
      <c r="NGO32" s="83"/>
      <c r="NGP32" s="83"/>
      <c r="NGQ32" s="83"/>
      <c r="NGR32" s="83"/>
      <c r="NGS32" s="83"/>
      <c r="NGT32" s="83"/>
      <c r="NGU32" s="83"/>
      <c r="NGV32" s="83"/>
      <c r="NGW32" s="83"/>
      <c r="NGX32" s="83"/>
      <c r="NGY32" s="83"/>
      <c r="NGZ32" s="83"/>
      <c r="NHA32" s="83"/>
      <c r="NHB32" s="83"/>
      <c r="NHC32" s="83"/>
      <c r="NHD32" s="83"/>
      <c r="NHE32" s="83"/>
      <c r="NHF32" s="83"/>
      <c r="NHG32" s="83"/>
      <c r="NHH32" s="83"/>
      <c r="NHI32" s="83"/>
      <c r="NHJ32" s="83"/>
      <c r="NHK32" s="83"/>
      <c r="NHL32" s="83"/>
      <c r="NHM32" s="83"/>
      <c r="NHN32" s="83"/>
      <c r="NHO32" s="83"/>
      <c r="NHP32" s="83"/>
      <c r="NHQ32" s="83"/>
      <c r="NHR32" s="83"/>
      <c r="NHS32" s="83"/>
      <c r="NHT32" s="83"/>
      <c r="NHU32" s="83"/>
      <c r="NHV32" s="83"/>
      <c r="NHW32" s="83"/>
      <c r="NHX32" s="83"/>
      <c r="NHY32" s="83"/>
      <c r="NHZ32" s="83"/>
      <c r="NIA32" s="83"/>
      <c r="NIB32" s="83"/>
      <c r="NIC32" s="83"/>
      <c r="NID32" s="83"/>
      <c r="NIE32" s="83"/>
      <c r="NIF32" s="83"/>
      <c r="NIG32" s="83"/>
      <c r="NIH32" s="83"/>
      <c r="NII32" s="83"/>
      <c r="NIJ32" s="83"/>
      <c r="NIK32" s="83"/>
      <c r="NIL32" s="83"/>
      <c r="NIM32" s="83"/>
      <c r="NIN32" s="83"/>
      <c r="NIO32" s="83"/>
      <c r="NIP32" s="83"/>
      <c r="NIQ32" s="83"/>
      <c r="NIR32" s="83"/>
      <c r="NIS32" s="83"/>
      <c r="NIT32" s="83"/>
      <c r="NIU32" s="83"/>
      <c r="NIV32" s="83"/>
      <c r="NIW32" s="83"/>
      <c r="NIX32" s="83"/>
      <c r="NIY32" s="83"/>
      <c r="NIZ32" s="83"/>
      <c r="NJA32" s="83"/>
      <c r="NJB32" s="83"/>
      <c r="NJC32" s="83"/>
      <c r="NJD32" s="83"/>
      <c r="NJE32" s="83"/>
      <c r="NJF32" s="83"/>
      <c r="NJG32" s="83"/>
      <c r="NJH32" s="83"/>
      <c r="NJI32" s="83"/>
      <c r="NJJ32" s="83"/>
      <c r="NJK32" s="83"/>
      <c r="NJL32" s="83"/>
      <c r="NJM32" s="83"/>
      <c r="NJN32" s="83"/>
      <c r="NJO32" s="83"/>
      <c r="NJP32" s="83"/>
      <c r="NJQ32" s="83"/>
      <c r="NJR32" s="83"/>
      <c r="NJS32" s="83"/>
      <c r="NJT32" s="83"/>
      <c r="NJU32" s="83"/>
      <c r="NJV32" s="83"/>
      <c r="NJW32" s="83"/>
      <c r="NJX32" s="83"/>
      <c r="NJY32" s="83"/>
      <c r="NJZ32" s="83"/>
      <c r="NKA32" s="83"/>
      <c r="NKB32" s="83"/>
      <c r="NKC32" s="83"/>
      <c r="NKD32" s="83"/>
      <c r="NKE32" s="83"/>
      <c r="NKF32" s="83"/>
      <c r="NKG32" s="83"/>
      <c r="NKH32" s="83"/>
      <c r="NKI32" s="83"/>
      <c r="NKJ32" s="83"/>
      <c r="NKK32" s="83"/>
      <c r="NKL32" s="83"/>
      <c r="NKM32" s="83"/>
      <c r="NKN32" s="83"/>
      <c r="NKO32" s="83"/>
      <c r="NKP32" s="83"/>
      <c r="NKQ32" s="83"/>
      <c r="NKR32" s="83"/>
      <c r="NKS32" s="83"/>
      <c r="NKT32" s="83"/>
      <c r="NKU32" s="83"/>
      <c r="NKV32" s="83"/>
      <c r="NKW32" s="83"/>
      <c r="NKX32" s="83"/>
      <c r="NKY32" s="83"/>
      <c r="NKZ32" s="83"/>
      <c r="NLA32" s="83"/>
      <c r="NLB32" s="83"/>
      <c r="NLC32" s="83"/>
      <c r="NLD32" s="83"/>
      <c r="NLE32" s="83"/>
      <c r="NLF32" s="83"/>
      <c r="NLG32" s="83"/>
      <c r="NLH32" s="83"/>
      <c r="NLI32" s="83"/>
      <c r="NLJ32" s="83"/>
      <c r="NLK32" s="83"/>
      <c r="NLL32" s="83"/>
      <c r="NLM32" s="83"/>
      <c r="NLN32" s="83"/>
      <c r="NLO32" s="83"/>
      <c r="NLP32" s="83"/>
      <c r="NLQ32" s="83"/>
      <c r="NLR32" s="83"/>
      <c r="NLS32" s="83"/>
      <c r="NLT32" s="83"/>
      <c r="NLU32" s="83"/>
      <c r="NLV32" s="83"/>
      <c r="NLW32" s="83"/>
      <c r="NLX32" s="83"/>
      <c r="NLY32" s="83"/>
      <c r="NLZ32" s="83"/>
      <c r="NMA32" s="83"/>
      <c r="NMB32" s="83"/>
      <c r="NMC32" s="83"/>
      <c r="NMD32" s="83"/>
      <c r="NME32" s="83"/>
      <c r="NMF32" s="83"/>
      <c r="NMG32" s="83"/>
      <c r="NMH32" s="83"/>
      <c r="NMI32" s="83"/>
      <c r="NMJ32" s="83"/>
      <c r="NMK32" s="83"/>
      <c r="NML32" s="83"/>
      <c r="NMM32" s="83"/>
      <c r="NMN32" s="83"/>
      <c r="NMO32" s="83"/>
      <c r="NMP32" s="83"/>
      <c r="NMQ32" s="83"/>
      <c r="NMR32" s="83"/>
      <c r="NMS32" s="83"/>
      <c r="NMT32" s="83"/>
      <c r="NMU32" s="83"/>
      <c r="NMV32" s="83"/>
      <c r="NMW32" s="83"/>
      <c r="NMX32" s="83"/>
      <c r="NMY32" s="83"/>
      <c r="NMZ32" s="83"/>
      <c r="NNA32" s="83"/>
      <c r="NNB32" s="83"/>
      <c r="NNC32" s="83"/>
      <c r="NND32" s="83"/>
      <c r="NNE32" s="83"/>
      <c r="NNF32" s="83"/>
      <c r="NNG32" s="83"/>
      <c r="NNH32" s="83"/>
      <c r="NNI32" s="83"/>
      <c r="NNJ32" s="83"/>
      <c r="NNK32" s="83"/>
      <c r="NNL32" s="83"/>
      <c r="NNM32" s="83"/>
      <c r="NNN32" s="83"/>
      <c r="NNO32" s="83"/>
      <c r="NNP32" s="83"/>
      <c r="NNQ32" s="83"/>
      <c r="NNR32" s="83"/>
      <c r="NNS32" s="83"/>
      <c r="NNT32" s="83"/>
      <c r="NNU32" s="83"/>
      <c r="NNV32" s="83"/>
      <c r="NNW32" s="83"/>
      <c r="NNX32" s="83"/>
      <c r="NNY32" s="83"/>
      <c r="NNZ32" s="83"/>
      <c r="NOA32" s="83"/>
      <c r="NOB32" s="83"/>
      <c r="NOC32" s="83"/>
      <c r="NOD32" s="83"/>
      <c r="NOE32" s="83"/>
      <c r="NOF32" s="83"/>
      <c r="NOG32" s="83"/>
      <c r="NOH32" s="83"/>
      <c r="NOI32" s="83"/>
      <c r="NOJ32" s="83"/>
      <c r="NOK32" s="83"/>
      <c r="NOL32" s="83"/>
      <c r="NOM32" s="83"/>
      <c r="NON32" s="83"/>
      <c r="NOO32" s="83"/>
      <c r="NOP32" s="83"/>
      <c r="NOQ32" s="83"/>
      <c r="NOR32" s="83"/>
      <c r="NOS32" s="83"/>
      <c r="NOT32" s="83"/>
      <c r="NOU32" s="83"/>
      <c r="NOV32" s="83"/>
      <c r="NOW32" s="83"/>
      <c r="NOX32" s="83"/>
      <c r="NOY32" s="83"/>
      <c r="NOZ32" s="83"/>
      <c r="NPA32" s="83"/>
      <c r="NPB32" s="83"/>
      <c r="NPC32" s="83"/>
      <c r="NPD32" s="83"/>
      <c r="NPE32" s="83"/>
      <c r="NPF32" s="83"/>
      <c r="NPG32" s="83"/>
      <c r="NPH32" s="83"/>
      <c r="NPI32" s="83"/>
      <c r="NPJ32" s="83"/>
      <c r="NPK32" s="83"/>
      <c r="NPL32" s="83"/>
      <c r="NPM32" s="83"/>
      <c r="NPN32" s="83"/>
      <c r="NPO32" s="83"/>
      <c r="NPP32" s="83"/>
      <c r="NPQ32" s="83"/>
      <c r="NPR32" s="83"/>
      <c r="NPS32" s="83"/>
      <c r="NPT32" s="83"/>
      <c r="NPU32" s="83"/>
      <c r="NPV32" s="83"/>
      <c r="NPW32" s="83"/>
      <c r="NPX32" s="83"/>
      <c r="NPY32" s="83"/>
      <c r="NPZ32" s="83"/>
      <c r="NQA32" s="83"/>
      <c r="NQB32" s="83"/>
      <c r="NQC32" s="83"/>
      <c r="NQD32" s="83"/>
      <c r="NQE32" s="83"/>
      <c r="NQF32" s="83"/>
      <c r="NQG32" s="83"/>
      <c r="NQH32" s="83"/>
      <c r="NQI32" s="83"/>
      <c r="NQJ32" s="83"/>
      <c r="NQK32" s="83"/>
      <c r="NQL32" s="83"/>
      <c r="NQM32" s="83"/>
      <c r="NQN32" s="83"/>
      <c r="NQO32" s="83"/>
      <c r="NQP32" s="83"/>
      <c r="NQQ32" s="83"/>
      <c r="NQR32" s="83"/>
      <c r="NQS32" s="83"/>
      <c r="NQT32" s="83"/>
      <c r="NQU32" s="83"/>
      <c r="NQV32" s="83"/>
      <c r="NQW32" s="83"/>
      <c r="NQX32" s="83"/>
      <c r="NQY32" s="83"/>
      <c r="NQZ32" s="83"/>
      <c r="NRA32" s="83"/>
      <c r="NRB32" s="83"/>
      <c r="NRC32" s="83"/>
      <c r="NRD32" s="83"/>
      <c r="NRE32" s="83"/>
      <c r="NRF32" s="83"/>
      <c r="NRG32" s="83"/>
      <c r="NRH32" s="83"/>
      <c r="NRI32" s="83"/>
      <c r="NRJ32" s="83"/>
      <c r="NRK32" s="83"/>
      <c r="NRL32" s="83"/>
      <c r="NRM32" s="83"/>
      <c r="NRN32" s="83"/>
      <c r="NRO32" s="83"/>
      <c r="NRP32" s="83"/>
      <c r="NRQ32" s="83"/>
      <c r="NRR32" s="83"/>
      <c r="NRS32" s="83"/>
      <c r="NRT32" s="83"/>
      <c r="NRU32" s="83"/>
      <c r="NRV32" s="83"/>
      <c r="NRW32" s="83"/>
      <c r="NRX32" s="83"/>
      <c r="NRY32" s="83"/>
      <c r="NRZ32" s="83"/>
      <c r="NSA32" s="83"/>
      <c r="NSB32" s="83"/>
      <c r="NSC32" s="83"/>
      <c r="NSD32" s="83"/>
      <c r="NSE32" s="83"/>
      <c r="NSF32" s="83"/>
      <c r="NSG32" s="83"/>
      <c r="NSH32" s="83"/>
      <c r="NSI32" s="83"/>
      <c r="NSJ32" s="83"/>
      <c r="NSK32" s="83"/>
      <c r="NSL32" s="83"/>
      <c r="NSM32" s="83"/>
      <c r="NSN32" s="83"/>
      <c r="NSO32" s="83"/>
      <c r="NSP32" s="83"/>
      <c r="NSQ32" s="83"/>
      <c r="NSR32" s="83"/>
      <c r="NSS32" s="83"/>
      <c r="NST32" s="83"/>
      <c r="NSU32" s="83"/>
      <c r="NSV32" s="83"/>
      <c r="NSW32" s="83"/>
      <c r="NSX32" s="83"/>
      <c r="NSY32" s="83"/>
      <c r="NSZ32" s="83"/>
      <c r="NTA32" s="83"/>
      <c r="NTB32" s="83"/>
      <c r="NTC32" s="83"/>
      <c r="NTD32" s="83"/>
      <c r="NTE32" s="83"/>
      <c r="NTF32" s="83"/>
      <c r="NTG32" s="83"/>
      <c r="NTH32" s="83"/>
      <c r="NTI32" s="83"/>
      <c r="NTJ32" s="83"/>
      <c r="NTK32" s="83"/>
      <c r="NTL32" s="83"/>
      <c r="NTM32" s="83"/>
      <c r="NTN32" s="83"/>
      <c r="NTO32" s="83"/>
      <c r="NTP32" s="83"/>
      <c r="NTQ32" s="83"/>
      <c r="NTR32" s="83"/>
      <c r="NTS32" s="83"/>
      <c r="NTT32" s="83"/>
      <c r="NTU32" s="83"/>
      <c r="NTV32" s="83"/>
      <c r="NTW32" s="83"/>
      <c r="NTX32" s="83"/>
      <c r="NTY32" s="83"/>
      <c r="NTZ32" s="83"/>
      <c r="NUA32" s="83"/>
      <c r="NUB32" s="83"/>
      <c r="NUC32" s="83"/>
      <c r="NUD32" s="83"/>
      <c r="NUE32" s="83"/>
      <c r="NUF32" s="83"/>
      <c r="NUG32" s="83"/>
      <c r="NUH32" s="83"/>
      <c r="NUI32" s="83"/>
      <c r="NUJ32" s="83"/>
      <c r="NUK32" s="83"/>
      <c r="NUL32" s="83"/>
      <c r="NUM32" s="83"/>
      <c r="NUN32" s="83"/>
      <c r="NUO32" s="83"/>
      <c r="NUP32" s="83"/>
      <c r="NUQ32" s="83"/>
      <c r="NUR32" s="83"/>
      <c r="NUS32" s="83"/>
      <c r="NUT32" s="83"/>
      <c r="NUU32" s="83"/>
      <c r="NUV32" s="83"/>
      <c r="NUW32" s="83"/>
      <c r="NUX32" s="83"/>
      <c r="NUY32" s="83"/>
      <c r="NUZ32" s="83"/>
      <c r="NVA32" s="83"/>
      <c r="NVB32" s="83"/>
      <c r="NVC32" s="83"/>
      <c r="NVD32" s="83"/>
      <c r="NVE32" s="83"/>
      <c r="NVF32" s="83"/>
      <c r="NVG32" s="83"/>
      <c r="NVH32" s="83"/>
      <c r="NVI32" s="83"/>
      <c r="NVJ32" s="83"/>
      <c r="NVK32" s="83"/>
      <c r="NVL32" s="83"/>
      <c r="NVM32" s="83"/>
      <c r="NVN32" s="83"/>
      <c r="NVO32" s="83"/>
      <c r="NVP32" s="83"/>
      <c r="NVQ32" s="83"/>
      <c r="NVR32" s="83"/>
      <c r="NVS32" s="83"/>
      <c r="NVT32" s="83"/>
      <c r="NVU32" s="83"/>
      <c r="NVV32" s="83"/>
      <c r="NVW32" s="83"/>
      <c r="NVX32" s="83"/>
      <c r="NVY32" s="83"/>
      <c r="NVZ32" s="83"/>
      <c r="NWA32" s="83"/>
      <c r="NWB32" s="83"/>
      <c r="NWC32" s="83"/>
      <c r="NWD32" s="83"/>
      <c r="NWE32" s="83"/>
      <c r="NWF32" s="83"/>
      <c r="NWG32" s="83"/>
      <c r="NWH32" s="83"/>
      <c r="NWI32" s="83"/>
      <c r="NWJ32" s="83"/>
      <c r="NWK32" s="83"/>
      <c r="NWL32" s="83"/>
      <c r="NWM32" s="83"/>
      <c r="NWN32" s="83"/>
      <c r="NWO32" s="83"/>
      <c r="NWP32" s="83"/>
      <c r="NWQ32" s="83"/>
      <c r="NWR32" s="83"/>
      <c r="NWS32" s="83"/>
      <c r="NWT32" s="83"/>
      <c r="NWU32" s="83"/>
      <c r="NWV32" s="83"/>
      <c r="NWW32" s="83"/>
      <c r="NWX32" s="83"/>
      <c r="NWY32" s="83"/>
      <c r="NWZ32" s="83"/>
      <c r="NXA32" s="83"/>
      <c r="NXB32" s="83"/>
      <c r="NXC32" s="83"/>
      <c r="NXD32" s="83"/>
      <c r="NXE32" s="83"/>
      <c r="NXF32" s="83"/>
      <c r="NXG32" s="83"/>
      <c r="NXH32" s="83"/>
      <c r="NXI32" s="83"/>
      <c r="NXJ32" s="83"/>
      <c r="NXK32" s="83"/>
      <c r="NXL32" s="83"/>
      <c r="NXM32" s="83"/>
      <c r="NXN32" s="83"/>
      <c r="NXO32" s="83"/>
      <c r="NXP32" s="83"/>
      <c r="NXQ32" s="83"/>
      <c r="NXR32" s="83"/>
      <c r="NXS32" s="83"/>
      <c r="NXT32" s="83"/>
      <c r="NXU32" s="83"/>
      <c r="NXV32" s="83"/>
      <c r="NXW32" s="83"/>
      <c r="NXX32" s="83"/>
      <c r="NXY32" s="83"/>
      <c r="NXZ32" s="83"/>
      <c r="NYA32" s="83"/>
      <c r="NYB32" s="83"/>
      <c r="NYC32" s="83"/>
      <c r="NYD32" s="83"/>
      <c r="NYE32" s="83"/>
      <c r="NYF32" s="83"/>
      <c r="NYG32" s="83"/>
      <c r="NYH32" s="83"/>
      <c r="NYI32" s="83"/>
      <c r="NYJ32" s="83"/>
      <c r="NYK32" s="83"/>
      <c r="NYL32" s="83"/>
      <c r="NYM32" s="83"/>
      <c r="NYN32" s="83"/>
      <c r="NYO32" s="83"/>
      <c r="NYP32" s="83"/>
      <c r="NYQ32" s="83"/>
      <c r="NYR32" s="83"/>
      <c r="NYS32" s="83"/>
      <c r="NYT32" s="83"/>
      <c r="NYU32" s="83"/>
      <c r="NYV32" s="83"/>
      <c r="NYW32" s="83"/>
      <c r="NYX32" s="83"/>
      <c r="NYY32" s="83"/>
      <c r="NYZ32" s="83"/>
      <c r="NZA32" s="83"/>
      <c r="NZB32" s="83"/>
      <c r="NZC32" s="83"/>
      <c r="NZD32" s="83"/>
      <c r="NZE32" s="83"/>
      <c r="NZF32" s="83"/>
      <c r="NZG32" s="83"/>
      <c r="NZH32" s="83"/>
      <c r="NZI32" s="83"/>
      <c r="NZJ32" s="83"/>
      <c r="NZK32" s="83"/>
      <c r="NZL32" s="83"/>
      <c r="NZM32" s="83"/>
      <c r="NZN32" s="83"/>
      <c r="NZO32" s="83"/>
      <c r="NZP32" s="83"/>
      <c r="NZQ32" s="83"/>
      <c r="NZR32" s="83"/>
      <c r="NZS32" s="83"/>
      <c r="NZT32" s="83"/>
      <c r="NZU32" s="83"/>
      <c r="NZV32" s="83"/>
      <c r="NZW32" s="83"/>
      <c r="NZX32" s="83"/>
      <c r="NZY32" s="83"/>
      <c r="NZZ32" s="83"/>
      <c r="OAA32" s="83"/>
      <c r="OAB32" s="83"/>
      <c r="OAC32" s="83"/>
      <c r="OAD32" s="83"/>
      <c r="OAE32" s="83"/>
      <c r="OAF32" s="83"/>
      <c r="OAG32" s="83"/>
      <c r="OAH32" s="83"/>
      <c r="OAI32" s="83"/>
      <c r="OAJ32" s="83"/>
      <c r="OAK32" s="83"/>
      <c r="OAL32" s="83"/>
      <c r="OAM32" s="83"/>
      <c r="OAN32" s="83"/>
      <c r="OAO32" s="83"/>
      <c r="OAP32" s="83"/>
      <c r="OAQ32" s="83"/>
      <c r="OAR32" s="83"/>
      <c r="OAS32" s="83"/>
      <c r="OAT32" s="83"/>
      <c r="OAU32" s="83"/>
      <c r="OAV32" s="83"/>
      <c r="OAW32" s="83"/>
      <c r="OAX32" s="83"/>
      <c r="OAY32" s="83"/>
      <c r="OAZ32" s="83"/>
      <c r="OBA32" s="83"/>
      <c r="OBB32" s="83"/>
      <c r="OBC32" s="83"/>
      <c r="OBD32" s="83"/>
      <c r="OBE32" s="83"/>
      <c r="OBF32" s="83"/>
      <c r="OBG32" s="83"/>
      <c r="OBH32" s="83"/>
      <c r="OBI32" s="83"/>
      <c r="OBJ32" s="83"/>
      <c r="OBK32" s="83"/>
      <c r="OBL32" s="83"/>
      <c r="OBM32" s="83"/>
      <c r="OBN32" s="83"/>
      <c r="OBO32" s="83"/>
      <c r="OBP32" s="83"/>
      <c r="OBQ32" s="83"/>
      <c r="OBR32" s="83"/>
      <c r="OBS32" s="83"/>
      <c r="OBT32" s="83"/>
      <c r="OBU32" s="83"/>
      <c r="OBV32" s="83"/>
      <c r="OBW32" s="83"/>
      <c r="OBX32" s="83"/>
      <c r="OBY32" s="83"/>
      <c r="OBZ32" s="83"/>
      <c r="OCA32" s="83"/>
      <c r="OCB32" s="83"/>
      <c r="OCC32" s="83"/>
      <c r="OCD32" s="83"/>
      <c r="OCE32" s="83"/>
      <c r="OCF32" s="83"/>
      <c r="OCG32" s="83"/>
      <c r="OCH32" s="83"/>
      <c r="OCI32" s="83"/>
      <c r="OCJ32" s="83"/>
      <c r="OCK32" s="83"/>
      <c r="OCL32" s="83"/>
      <c r="OCM32" s="83"/>
      <c r="OCN32" s="83"/>
      <c r="OCO32" s="83"/>
      <c r="OCP32" s="83"/>
      <c r="OCQ32" s="83"/>
      <c r="OCR32" s="83"/>
      <c r="OCS32" s="83"/>
      <c r="OCT32" s="83"/>
      <c r="OCU32" s="83"/>
      <c r="OCV32" s="83"/>
      <c r="OCW32" s="83"/>
      <c r="OCX32" s="83"/>
      <c r="OCY32" s="83"/>
      <c r="OCZ32" s="83"/>
      <c r="ODA32" s="83"/>
      <c r="ODB32" s="83"/>
      <c r="ODC32" s="83"/>
      <c r="ODD32" s="83"/>
      <c r="ODE32" s="83"/>
      <c r="ODF32" s="83"/>
      <c r="ODG32" s="83"/>
      <c r="ODH32" s="83"/>
      <c r="ODI32" s="83"/>
      <c r="ODJ32" s="83"/>
      <c r="ODK32" s="83"/>
      <c r="ODL32" s="83"/>
      <c r="ODM32" s="83"/>
      <c r="ODN32" s="83"/>
      <c r="ODO32" s="83"/>
      <c r="ODP32" s="83"/>
      <c r="ODQ32" s="83"/>
      <c r="ODR32" s="83"/>
      <c r="ODS32" s="83"/>
      <c r="ODT32" s="83"/>
      <c r="ODU32" s="83"/>
      <c r="ODV32" s="83"/>
      <c r="ODW32" s="83"/>
      <c r="ODX32" s="83"/>
      <c r="ODY32" s="83"/>
      <c r="ODZ32" s="83"/>
      <c r="OEA32" s="83"/>
      <c r="OEB32" s="83"/>
      <c r="OEC32" s="83"/>
      <c r="OED32" s="83"/>
      <c r="OEE32" s="83"/>
      <c r="OEF32" s="83"/>
      <c r="OEG32" s="83"/>
      <c r="OEH32" s="83"/>
      <c r="OEI32" s="83"/>
      <c r="OEJ32" s="83"/>
      <c r="OEK32" s="83"/>
      <c r="OEL32" s="83"/>
      <c r="OEM32" s="83"/>
      <c r="OEN32" s="83"/>
      <c r="OEO32" s="83"/>
      <c r="OEP32" s="83"/>
      <c r="OEQ32" s="83"/>
      <c r="OER32" s="83"/>
      <c r="OES32" s="83"/>
      <c r="OET32" s="83"/>
      <c r="OEU32" s="83"/>
      <c r="OEV32" s="83"/>
      <c r="OEW32" s="83"/>
      <c r="OEX32" s="83"/>
      <c r="OEY32" s="83"/>
      <c r="OEZ32" s="83"/>
      <c r="OFA32" s="83"/>
      <c r="OFB32" s="83"/>
      <c r="OFC32" s="83"/>
      <c r="OFD32" s="83"/>
      <c r="OFE32" s="83"/>
      <c r="OFF32" s="83"/>
      <c r="OFG32" s="83"/>
      <c r="OFH32" s="83"/>
      <c r="OFI32" s="83"/>
      <c r="OFJ32" s="83"/>
      <c r="OFK32" s="83"/>
      <c r="OFL32" s="83"/>
      <c r="OFM32" s="83"/>
      <c r="OFN32" s="83"/>
      <c r="OFO32" s="83"/>
      <c r="OFP32" s="83"/>
      <c r="OFQ32" s="83"/>
      <c r="OFR32" s="83"/>
      <c r="OFS32" s="83"/>
      <c r="OFT32" s="83"/>
      <c r="OFU32" s="83"/>
      <c r="OFV32" s="83"/>
      <c r="OFW32" s="83"/>
      <c r="OFX32" s="83"/>
      <c r="OFY32" s="83"/>
      <c r="OFZ32" s="83"/>
      <c r="OGA32" s="83"/>
      <c r="OGB32" s="83"/>
      <c r="OGC32" s="83"/>
      <c r="OGD32" s="83"/>
      <c r="OGE32" s="83"/>
      <c r="OGF32" s="83"/>
      <c r="OGG32" s="83"/>
      <c r="OGH32" s="83"/>
      <c r="OGI32" s="83"/>
      <c r="OGJ32" s="83"/>
      <c r="OGK32" s="83"/>
      <c r="OGL32" s="83"/>
      <c r="OGM32" s="83"/>
      <c r="OGN32" s="83"/>
      <c r="OGO32" s="83"/>
      <c r="OGP32" s="83"/>
      <c r="OGQ32" s="83"/>
      <c r="OGR32" s="83"/>
      <c r="OGS32" s="83"/>
      <c r="OGT32" s="83"/>
      <c r="OGU32" s="83"/>
      <c r="OGV32" s="83"/>
      <c r="OGW32" s="83"/>
      <c r="OGX32" s="83"/>
      <c r="OGY32" s="83"/>
      <c r="OGZ32" s="83"/>
      <c r="OHA32" s="83"/>
      <c r="OHB32" s="83"/>
      <c r="OHC32" s="83"/>
      <c r="OHD32" s="83"/>
      <c r="OHE32" s="83"/>
      <c r="OHF32" s="83"/>
      <c r="OHG32" s="83"/>
      <c r="OHH32" s="83"/>
      <c r="OHI32" s="83"/>
      <c r="OHJ32" s="83"/>
      <c r="OHK32" s="83"/>
      <c r="OHL32" s="83"/>
      <c r="OHM32" s="83"/>
      <c r="OHN32" s="83"/>
      <c r="OHO32" s="83"/>
      <c r="OHP32" s="83"/>
      <c r="OHQ32" s="83"/>
      <c r="OHR32" s="83"/>
      <c r="OHS32" s="83"/>
      <c r="OHT32" s="83"/>
      <c r="OHU32" s="83"/>
      <c r="OHV32" s="83"/>
      <c r="OHW32" s="83"/>
      <c r="OHX32" s="83"/>
      <c r="OHY32" s="83"/>
      <c r="OHZ32" s="83"/>
      <c r="OIA32" s="83"/>
      <c r="OIB32" s="83"/>
      <c r="OIC32" s="83"/>
      <c r="OID32" s="83"/>
      <c r="OIE32" s="83"/>
      <c r="OIF32" s="83"/>
      <c r="OIG32" s="83"/>
      <c r="OIH32" s="83"/>
      <c r="OII32" s="83"/>
      <c r="OIJ32" s="83"/>
      <c r="OIK32" s="83"/>
      <c r="OIL32" s="83"/>
      <c r="OIM32" s="83"/>
      <c r="OIN32" s="83"/>
      <c r="OIO32" s="83"/>
      <c r="OIP32" s="83"/>
      <c r="OIQ32" s="83"/>
      <c r="OIR32" s="83"/>
      <c r="OIS32" s="83"/>
      <c r="OIT32" s="83"/>
      <c r="OIU32" s="83"/>
      <c r="OIV32" s="83"/>
      <c r="OIW32" s="83"/>
      <c r="OIX32" s="83"/>
      <c r="OIY32" s="83"/>
      <c r="OIZ32" s="83"/>
      <c r="OJA32" s="83"/>
      <c r="OJB32" s="83"/>
      <c r="OJC32" s="83"/>
      <c r="OJD32" s="83"/>
      <c r="OJE32" s="83"/>
      <c r="OJF32" s="83"/>
      <c r="OJG32" s="83"/>
      <c r="OJH32" s="83"/>
      <c r="OJI32" s="83"/>
      <c r="OJJ32" s="83"/>
      <c r="OJK32" s="83"/>
      <c r="OJL32" s="83"/>
      <c r="OJM32" s="83"/>
      <c r="OJN32" s="83"/>
      <c r="OJO32" s="83"/>
      <c r="OJP32" s="83"/>
      <c r="OJQ32" s="83"/>
      <c r="OJR32" s="83"/>
      <c r="OJS32" s="83"/>
      <c r="OJT32" s="83"/>
      <c r="OJU32" s="83"/>
      <c r="OJV32" s="83"/>
      <c r="OJW32" s="83"/>
      <c r="OJX32" s="83"/>
      <c r="OJY32" s="83"/>
      <c r="OJZ32" s="83"/>
      <c r="OKA32" s="83"/>
      <c r="OKB32" s="83"/>
      <c r="OKC32" s="83"/>
      <c r="OKD32" s="83"/>
      <c r="OKE32" s="83"/>
      <c r="OKF32" s="83"/>
      <c r="OKG32" s="83"/>
      <c r="OKH32" s="83"/>
      <c r="OKI32" s="83"/>
      <c r="OKJ32" s="83"/>
      <c r="OKK32" s="83"/>
      <c r="OKL32" s="83"/>
      <c r="OKM32" s="83"/>
      <c r="OKN32" s="83"/>
      <c r="OKO32" s="83"/>
      <c r="OKP32" s="83"/>
      <c r="OKQ32" s="83"/>
      <c r="OKR32" s="83"/>
      <c r="OKS32" s="83"/>
      <c r="OKT32" s="83"/>
      <c r="OKU32" s="83"/>
      <c r="OKV32" s="83"/>
      <c r="OKW32" s="83"/>
      <c r="OKX32" s="83"/>
      <c r="OKY32" s="83"/>
      <c r="OKZ32" s="83"/>
      <c r="OLA32" s="83"/>
      <c r="OLB32" s="83"/>
      <c r="OLC32" s="83"/>
      <c r="OLD32" s="83"/>
      <c r="OLE32" s="83"/>
      <c r="OLF32" s="83"/>
      <c r="OLG32" s="83"/>
      <c r="OLH32" s="83"/>
      <c r="OLI32" s="83"/>
      <c r="OLJ32" s="83"/>
      <c r="OLK32" s="83"/>
      <c r="OLL32" s="83"/>
      <c r="OLM32" s="83"/>
      <c r="OLN32" s="83"/>
      <c r="OLO32" s="83"/>
      <c r="OLP32" s="83"/>
      <c r="OLQ32" s="83"/>
      <c r="OLR32" s="83"/>
      <c r="OLS32" s="83"/>
      <c r="OLT32" s="83"/>
      <c r="OLU32" s="83"/>
      <c r="OLV32" s="83"/>
      <c r="OLW32" s="83"/>
      <c r="OLX32" s="83"/>
      <c r="OLY32" s="83"/>
      <c r="OLZ32" s="83"/>
      <c r="OMA32" s="83"/>
      <c r="OMB32" s="83"/>
      <c r="OMC32" s="83"/>
      <c r="OMD32" s="83"/>
      <c r="OME32" s="83"/>
      <c r="OMF32" s="83"/>
      <c r="OMG32" s="83"/>
      <c r="OMH32" s="83"/>
      <c r="OMI32" s="83"/>
      <c r="OMJ32" s="83"/>
      <c r="OMK32" s="83"/>
      <c r="OML32" s="83"/>
      <c r="OMM32" s="83"/>
      <c r="OMN32" s="83"/>
      <c r="OMO32" s="83"/>
      <c r="OMP32" s="83"/>
      <c r="OMQ32" s="83"/>
      <c r="OMR32" s="83"/>
      <c r="OMS32" s="83"/>
      <c r="OMT32" s="83"/>
      <c r="OMU32" s="83"/>
      <c r="OMV32" s="83"/>
      <c r="OMW32" s="83"/>
      <c r="OMX32" s="83"/>
      <c r="OMY32" s="83"/>
      <c r="OMZ32" s="83"/>
      <c r="ONA32" s="83"/>
      <c r="ONB32" s="83"/>
      <c r="ONC32" s="83"/>
      <c r="OND32" s="83"/>
      <c r="ONE32" s="83"/>
      <c r="ONF32" s="83"/>
      <c r="ONG32" s="83"/>
      <c r="ONH32" s="83"/>
      <c r="ONI32" s="83"/>
      <c r="ONJ32" s="83"/>
      <c r="ONK32" s="83"/>
      <c r="ONL32" s="83"/>
      <c r="ONM32" s="83"/>
      <c r="ONN32" s="83"/>
      <c r="ONO32" s="83"/>
      <c r="ONP32" s="83"/>
      <c r="ONQ32" s="83"/>
      <c r="ONR32" s="83"/>
      <c r="ONS32" s="83"/>
      <c r="ONT32" s="83"/>
      <c r="ONU32" s="83"/>
      <c r="ONV32" s="83"/>
      <c r="ONW32" s="83"/>
      <c r="ONX32" s="83"/>
      <c r="ONY32" s="83"/>
      <c r="ONZ32" s="83"/>
      <c r="OOA32" s="83"/>
      <c r="OOB32" s="83"/>
      <c r="OOC32" s="83"/>
      <c r="OOD32" s="83"/>
      <c r="OOE32" s="83"/>
      <c r="OOF32" s="83"/>
      <c r="OOG32" s="83"/>
      <c r="OOH32" s="83"/>
      <c r="OOI32" s="83"/>
      <c r="OOJ32" s="83"/>
      <c r="OOK32" s="83"/>
      <c r="OOL32" s="83"/>
      <c r="OOM32" s="83"/>
      <c r="OON32" s="83"/>
      <c r="OOO32" s="83"/>
      <c r="OOP32" s="83"/>
      <c r="OOQ32" s="83"/>
      <c r="OOR32" s="83"/>
      <c r="OOS32" s="83"/>
      <c r="OOT32" s="83"/>
      <c r="OOU32" s="83"/>
      <c r="OOV32" s="83"/>
      <c r="OOW32" s="83"/>
      <c r="OOX32" s="83"/>
      <c r="OOY32" s="83"/>
      <c r="OOZ32" s="83"/>
      <c r="OPA32" s="83"/>
      <c r="OPB32" s="83"/>
      <c r="OPC32" s="83"/>
      <c r="OPD32" s="83"/>
      <c r="OPE32" s="83"/>
      <c r="OPF32" s="83"/>
      <c r="OPG32" s="83"/>
      <c r="OPH32" s="83"/>
      <c r="OPI32" s="83"/>
      <c r="OPJ32" s="83"/>
      <c r="OPK32" s="83"/>
      <c r="OPL32" s="83"/>
      <c r="OPM32" s="83"/>
      <c r="OPN32" s="83"/>
      <c r="OPO32" s="83"/>
      <c r="OPP32" s="83"/>
      <c r="OPQ32" s="83"/>
      <c r="OPR32" s="83"/>
      <c r="OPS32" s="83"/>
      <c r="OPT32" s="83"/>
      <c r="OPU32" s="83"/>
      <c r="OPV32" s="83"/>
      <c r="OPW32" s="83"/>
      <c r="OPX32" s="83"/>
      <c r="OPY32" s="83"/>
      <c r="OPZ32" s="83"/>
      <c r="OQA32" s="83"/>
      <c r="OQB32" s="83"/>
      <c r="OQC32" s="83"/>
      <c r="OQD32" s="83"/>
      <c r="OQE32" s="83"/>
      <c r="OQF32" s="83"/>
      <c r="OQG32" s="83"/>
      <c r="OQH32" s="83"/>
      <c r="OQI32" s="83"/>
      <c r="OQJ32" s="83"/>
      <c r="OQK32" s="83"/>
      <c r="OQL32" s="83"/>
      <c r="OQM32" s="83"/>
      <c r="OQN32" s="83"/>
      <c r="OQO32" s="83"/>
      <c r="OQP32" s="83"/>
      <c r="OQQ32" s="83"/>
      <c r="OQR32" s="83"/>
      <c r="OQS32" s="83"/>
      <c r="OQT32" s="83"/>
      <c r="OQU32" s="83"/>
      <c r="OQV32" s="83"/>
      <c r="OQW32" s="83"/>
      <c r="OQX32" s="83"/>
      <c r="OQY32" s="83"/>
      <c r="OQZ32" s="83"/>
      <c r="ORA32" s="83"/>
      <c r="ORB32" s="83"/>
      <c r="ORC32" s="83"/>
      <c r="ORD32" s="83"/>
      <c r="ORE32" s="83"/>
      <c r="ORF32" s="83"/>
      <c r="ORG32" s="83"/>
      <c r="ORH32" s="83"/>
      <c r="ORI32" s="83"/>
      <c r="ORJ32" s="83"/>
      <c r="ORK32" s="83"/>
      <c r="ORL32" s="83"/>
      <c r="ORM32" s="83"/>
      <c r="ORN32" s="83"/>
      <c r="ORO32" s="83"/>
      <c r="ORP32" s="83"/>
      <c r="ORQ32" s="83"/>
      <c r="ORR32" s="83"/>
      <c r="ORS32" s="83"/>
      <c r="ORT32" s="83"/>
      <c r="ORU32" s="83"/>
      <c r="ORV32" s="83"/>
      <c r="ORW32" s="83"/>
      <c r="ORX32" s="83"/>
      <c r="ORY32" s="83"/>
      <c r="ORZ32" s="83"/>
      <c r="OSA32" s="83"/>
      <c r="OSB32" s="83"/>
      <c r="OSC32" s="83"/>
      <c r="OSD32" s="83"/>
      <c r="OSE32" s="83"/>
      <c r="OSF32" s="83"/>
      <c r="OSG32" s="83"/>
      <c r="OSH32" s="83"/>
      <c r="OSI32" s="83"/>
      <c r="OSJ32" s="83"/>
      <c r="OSK32" s="83"/>
      <c r="OSL32" s="83"/>
      <c r="OSM32" s="83"/>
      <c r="OSN32" s="83"/>
      <c r="OSO32" s="83"/>
      <c r="OSP32" s="83"/>
      <c r="OSQ32" s="83"/>
      <c r="OSR32" s="83"/>
      <c r="OSS32" s="83"/>
      <c r="OST32" s="83"/>
      <c r="OSU32" s="83"/>
      <c r="OSV32" s="83"/>
      <c r="OSW32" s="83"/>
      <c r="OSX32" s="83"/>
      <c r="OSY32" s="83"/>
      <c r="OSZ32" s="83"/>
      <c r="OTA32" s="83"/>
      <c r="OTB32" s="83"/>
      <c r="OTC32" s="83"/>
      <c r="OTD32" s="83"/>
      <c r="OTE32" s="83"/>
      <c r="OTF32" s="83"/>
      <c r="OTG32" s="83"/>
      <c r="OTH32" s="83"/>
      <c r="OTI32" s="83"/>
      <c r="OTJ32" s="83"/>
      <c r="OTK32" s="83"/>
      <c r="OTL32" s="83"/>
      <c r="OTM32" s="83"/>
      <c r="OTN32" s="83"/>
      <c r="OTO32" s="83"/>
      <c r="OTP32" s="83"/>
      <c r="OTQ32" s="83"/>
      <c r="OTR32" s="83"/>
      <c r="OTS32" s="83"/>
      <c r="OTT32" s="83"/>
      <c r="OTU32" s="83"/>
      <c r="OTV32" s="83"/>
      <c r="OTW32" s="83"/>
      <c r="OTX32" s="83"/>
      <c r="OTY32" s="83"/>
      <c r="OTZ32" s="83"/>
      <c r="OUA32" s="83"/>
      <c r="OUB32" s="83"/>
      <c r="OUC32" s="83"/>
      <c r="OUD32" s="83"/>
      <c r="OUE32" s="83"/>
      <c r="OUF32" s="83"/>
      <c r="OUG32" s="83"/>
      <c r="OUH32" s="83"/>
      <c r="OUI32" s="83"/>
      <c r="OUJ32" s="83"/>
      <c r="OUK32" s="83"/>
      <c r="OUL32" s="83"/>
      <c r="OUM32" s="83"/>
      <c r="OUN32" s="83"/>
      <c r="OUO32" s="83"/>
      <c r="OUP32" s="83"/>
      <c r="OUQ32" s="83"/>
      <c r="OUR32" s="83"/>
      <c r="OUS32" s="83"/>
      <c r="OUT32" s="83"/>
      <c r="OUU32" s="83"/>
      <c r="OUV32" s="83"/>
      <c r="OUW32" s="83"/>
      <c r="OUX32" s="83"/>
      <c r="OUY32" s="83"/>
      <c r="OUZ32" s="83"/>
      <c r="OVA32" s="83"/>
      <c r="OVB32" s="83"/>
      <c r="OVC32" s="83"/>
      <c r="OVD32" s="83"/>
      <c r="OVE32" s="83"/>
      <c r="OVF32" s="83"/>
      <c r="OVG32" s="83"/>
      <c r="OVH32" s="83"/>
      <c r="OVI32" s="83"/>
      <c r="OVJ32" s="83"/>
      <c r="OVK32" s="83"/>
      <c r="OVL32" s="83"/>
      <c r="OVM32" s="83"/>
      <c r="OVN32" s="83"/>
      <c r="OVO32" s="83"/>
      <c r="OVP32" s="83"/>
      <c r="OVQ32" s="83"/>
      <c r="OVR32" s="83"/>
      <c r="OVS32" s="83"/>
      <c r="OVT32" s="83"/>
      <c r="OVU32" s="83"/>
      <c r="OVV32" s="83"/>
      <c r="OVW32" s="83"/>
      <c r="OVX32" s="83"/>
      <c r="OVY32" s="83"/>
      <c r="OVZ32" s="83"/>
      <c r="OWA32" s="83"/>
      <c r="OWB32" s="83"/>
      <c r="OWC32" s="83"/>
      <c r="OWD32" s="83"/>
      <c r="OWE32" s="83"/>
      <c r="OWF32" s="83"/>
      <c r="OWG32" s="83"/>
      <c r="OWH32" s="83"/>
      <c r="OWI32" s="83"/>
      <c r="OWJ32" s="83"/>
      <c r="OWK32" s="83"/>
      <c r="OWL32" s="83"/>
      <c r="OWM32" s="83"/>
      <c r="OWN32" s="83"/>
      <c r="OWO32" s="83"/>
      <c r="OWP32" s="83"/>
      <c r="OWQ32" s="83"/>
      <c r="OWR32" s="83"/>
      <c r="OWS32" s="83"/>
      <c r="OWT32" s="83"/>
      <c r="OWU32" s="83"/>
      <c r="OWV32" s="83"/>
      <c r="OWW32" s="83"/>
      <c r="OWX32" s="83"/>
      <c r="OWY32" s="83"/>
      <c r="OWZ32" s="83"/>
      <c r="OXA32" s="83"/>
      <c r="OXB32" s="83"/>
      <c r="OXC32" s="83"/>
      <c r="OXD32" s="83"/>
      <c r="OXE32" s="83"/>
      <c r="OXF32" s="83"/>
      <c r="OXG32" s="83"/>
      <c r="OXH32" s="83"/>
      <c r="OXI32" s="83"/>
      <c r="OXJ32" s="83"/>
      <c r="OXK32" s="83"/>
      <c r="OXL32" s="83"/>
      <c r="OXM32" s="83"/>
      <c r="OXN32" s="83"/>
      <c r="OXO32" s="83"/>
      <c r="OXP32" s="83"/>
      <c r="OXQ32" s="83"/>
      <c r="OXR32" s="83"/>
      <c r="OXS32" s="83"/>
      <c r="OXT32" s="83"/>
      <c r="OXU32" s="83"/>
      <c r="OXV32" s="83"/>
      <c r="OXW32" s="83"/>
      <c r="OXX32" s="83"/>
      <c r="OXY32" s="83"/>
      <c r="OXZ32" s="83"/>
      <c r="OYA32" s="83"/>
      <c r="OYB32" s="83"/>
      <c r="OYC32" s="83"/>
      <c r="OYD32" s="83"/>
      <c r="OYE32" s="83"/>
      <c r="OYF32" s="83"/>
      <c r="OYG32" s="83"/>
      <c r="OYH32" s="83"/>
      <c r="OYI32" s="83"/>
      <c r="OYJ32" s="83"/>
      <c r="OYK32" s="83"/>
      <c r="OYL32" s="83"/>
      <c r="OYM32" s="83"/>
      <c r="OYN32" s="83"/>
      <c r="OYO32" s="83"/>
      <c r="OYP32" s="83"/>
      <c r="OYQ32" s="83"/>
      <c r="OYR32" s="83"/>
      <c r="OYS32" s="83"/>
      <c r="OYT32" s="83"/>
      <c r="OYU32" s="83"/>
      <c r="OYV32" s="83"/>
      <c r="OYW32" s="83"/>
      <c r="OYX32" s="83"/>
      <c r="OYY32" s="83"/>
      <c r="OYZ32" s="83"/>
      <c r="OZA32" s="83"/>
      <c r="OZB32" s="83"/>
      <c r="OZC32" s="83"/>
      <c r="OZD32" s="83"/>
      <c r="OZE32" s="83"/>
      <c r="OZF32" s="83"/>
      <c r="OZG32" s="83"/>
      <c r="OZH32" s="83"/>
      <c r="OZI32" s="83"/>
      <c r="OZJ32" s="83"/>
      <c r="OZK32" s="83"/>
      <c r="OZL32" s="83"/>
      <c r="OZM32" s="83"/>
      <c r="OZN32" s="83"/>
      <c r="OZO32" s="83"/>
      <c r="OZP32" s="83"/>
      <c r="OZQ32" s="83"/>
      <c r="OZR32" s="83"/>
      <c r="OZS32" s="83"/>
      <c r="OZT32" s="83"/>
      <c r="OZU32" s="83"/>
      <c r="OZV32" s="83"/>
      <c r="OZW32" s="83"/>
      <c r="OZX32" s="83"/>
      <c r="OZY32" s="83"/>
      <c r="OZZ32" s="83"/>
      <c r="PAA32" s="83"/>
      <c r="PAB32" s="83"/>
      <c r="PAC32" s="83"/>
      <c r="PAD32" s="83"/>
      <c r="PAE32" s="83"/>
      <c r="PAF32" s="83"/>
      <c r="PAG32" s="83"/>
      <c r="PAH32" s="83"/>
      <c r="PAI32" s="83"/>
      <c r="PAJ32" s="83"/>
      <c r="PAK32" s="83"/>
      <c r="PAL32" s="83"/>
      <c r="PAM32" s="83"/>
      <c r="PAN32" s="83"/>
      <c r="PAO32" s="83"/>
      <c r="PAP32" s="83"/>
      <c r="PAQ32" s="83"/>
      <c r="PAR32" s="83"/>
      <c r="PAS32" s="83"/>
      <c r="PAT32" s="83"/>
      <c r="PAU32" s="83"/>
      <c r="PAV32" s="83"/>
      <c r="PAW32" s="83"/>
      <c r="PAX32" s="83"/>
      <c r="PAY32" s="83"/>
      <c r="PAZ32" s="83"/>
      <c r="PBA32" s="83"/>
      <c r="PBB32" s="83"/>
      <c r="PBC32" s="83"/>
      <c r="PBD32" s="83"/>
      <c r="PBE32" s="83"/>
      <c r="PBF32" s="83"/>
      <c r="PBG32" s="83"/>
      <c r="PBH32" s="83"/>
      <c r="PBI32" s="83"/>
      <c r="PBJ32" s="83"/>
      <c r="PBK32" s="83"/>
      <c r="PBL32" s="83"/>
      <c r="PBM32" s="83"/>
      <c r="PBN32" s="83"/>
      <c r="PBO32" s="83"/>
      <c r="PBP32" s="83"/>
      <c r="PBQ32" s="83"/>
      <c r="PBR32" s="83"/>
      <c r="PBS32" s="83"/>
      <c r="PBT32" s="83"/>
      <c r="PBU32" s="83"/>
      <c r="PBV32" s="83"/>
      <c r="PBW32" s="83"/>
      <c r="PBX32" s="83"/>
      <c r="PBY32" s="83"/>
      <c r="PBZ32" s="83"/>
      <c r="PCA32" s="83"/>
      <c r="PCB32" s="83"/>
      <c r="PCC32" s="83"/>
      <c r="PCD32" s="83"/>
      <c r="PCE32" s="83"/>
      <c r="PCF32" s="83"/>
      <c r="PCG32" s="83"/>
      <c r="PCH32" s="83"/>
      <c r="PCI32" s="83"/>
      <c r="PCJ32" s="83"/>
      <c r="PCK32" s="83"/>
      <c r="PCL32" s="83"/>
      <c r="PCM32" s="83"/>
      <c r="PCN32" s="83"/>
      <c r="PCO32" s="83"/>
      <c r="PCP32" s="83"/>
      <c r="PCQ32" s="83"/>
      <c r="PCR32" s="83"/>
      <c r="PCS32" s="83"/>
      <c r="PCT32" s="83"/>
      <c r="PCU32" s="83"/>
      <c r="PCV32" s="83"/>
      <c r="PCW32" s="83"/>
      <c r="PCX32" s="83"/>
      <c r="PCY32" s="83"/>
      <c r="PCZ32" s="83"/>
      <c r="PDA32" s="83"/>
      <c r="PDB32" s="83"/>
      <c r="PDC32" s="83"/>
      <c r="PDD32" s="83"/>
      <c r="PDE32" s="83"/>
      <c r="PDF32" s="83"/>
      <c r="PDG32" s="83"/>
      <c r="PDH32" s="83"/>
      <c r="PDI32" s="83"/>
      <c r="PDJ32" s="83"/>
      <c r="PDK32" s="83"/>
      <c r="PDL32" s="83"/>
      <c r="PDM32" s="83"/>
      <c r="PDN32" s="83"/>
      <c r="PDO32" s="83"/>
      <c r="PDP32" s="83"/>
      <c r="PDQ32" s="83"/>
      <c r="PDR32" s="83"/>
      <c r="PDS32" s="83"/>
      <c r="PDT32" s="83"/>
      <c r="PDU32" s="83"/>
      <c r="PDV32" s="83"/>
      <c r="PDW32" s="83"/>
      <c r="PDX32" s="83"/>
      <c r="PDY32" s="83"/>
      <c r="PDZ32" s="83"/>
      <c r="PEA32" s="83"/>
      <c r="PEB32" s="83"/>
      <c r="PEC32" s="83"/>
      <c r="PED32" s="83"/>
      <c r="PEE32" s="83"/>
      <c r="PEF32" s="83"/>
      <c r="PEG32" s="83"/>
      <c r="PEH32" s="83"/>
      <c r="PEI32" s="83"/>
      <c r="PEJ32" s="83"/>
      <c r="PEK32" s="83"/>
      <c r="PEL32" s="83"/>
      <c r="PEM32" s="83"/>
      <c r="PEN32" s="83"/>
      <c r="PEO32" s="83"/>
      <c r="PEP32" s="83"/>
      <c r="PEQ32" s="83"/>
      <c r="PER32" s="83"/>
      <c r="PES32" s="83"/>
      <c r="PET32" s="83"/>
      <c r="PEU32" s="83"/>
      <c r="PEV32" s="83"/>
      <c r="PEW32" s="83"/>
      <c r="PEX32" s="83"/>
      <c r="PEY32" s="83"/>
      <c r="PEZ32" s="83"/>
      <c r="PFA32" s="83"/>
      <c r="PFB32" s="83"/>
      <c r="PFC32" s="83"/>
      <c r="PFD32" s="83"/>
      <c r="PFE32" s="83"/>
      <c r="PFF32" s="83"/>
      <c r="PFG32" s="83"/>
      <c r="PFH32" s="83"/>
      <c r="PFI32" s="83"/>
      <c r="PFJ32" s="83"/>
      <c r="PFK32" s="83"/>
      <c r="PFL32" s="83"/>
      <c r="PFM32" s="83"/>
      <c r="PFN32" s="83"/>
      <c r="PFO32" s="83"/>
      <c r="PFP32" s="83"/>
      <c r="PFQ32" s="83"/>
      <c r="PFR32" s="83"/>
      <c r="PFS32" s="83"/>
      <c r="PFT32" s="83"/>
      <c r="PFU32" s="83"/>
      <c r="PFV32" s="83"/>
      <c r="PFW32" s="83"/>
      <c r="PFX32" s="83"/>
      <c r="PFY32" s="83"/>
      <c r="PFZ32" s="83"/>
      <c r="PGA32" s="83"/>
      <c r="PGB32" s="83"/>
      <c r="PGC32" s="83"/>
      <c r="PGD32" s="83"/>
      <c r="PGE32" s="83"/>
      <c r="PGF32" s="83"/>
      <c r="PGG32" s="83"/>
      <c r="PGH32" s="83"/>
      <c r="PGI32" s="83"/>
      <c r="PGJ32" s="83"/>
      <c r="PGK32" s="83"/>
      <c r="PGL32" s="83"/>
      <c r="PGM32" s="83"/>
      <c r="PGN32" s="83"/>
      <c r="PGO32" s="83"/>
      <c r="PGP32" s="83"/>
      <c r="PGQ32" s="83"/>
      <c r="PGR32" s="83"/>
      <c r="PGS32" s="83"/>
      <c r="PGT32" s="83"/>
      <c r="PGU32" s="83"/>
      <c r="PGV32" s="83"/>
      <c r="PGW32" s="83"/>
      <c r="PGX32" s="83"/>
      <c r="PGY32" s="83"/>
      <c r="PGZ32" s="83"/>
      <c r="PHA32" s="83"/>
      <c r="PHB32" s="83"/>
      <c r="PHC32" s="83"/>
      <c r="PHD32" s="83"/>
      <c r="PHE32" s="83"/>
      <c r="PHF32" s="83"/>
      <c r="PHG32" s="83"/>
      <c r="PHH32" s="83"/>
      <c r="PHI32" s="83"/>
      <c r="PHJ32" s="83"/>
      <c r="PHK32" s="83"/>
      <c r="PHL32" s="83"/>
      <c r="PHM32" s="83"/>
      <c r="PHN32" s="83"/>
      <c r="PHO32" s="83"/>
      <c r="PHP32" s="83"/>
      <c r="PHQ32" s="83"/>
      <c r="PHR32" s="83"/>
      <c r="PHS32" s="83"/>
      <c r="PHT32" s="83"/>
      <c r="PHU32" s="83"/>
      <c r="PHV32" s="83"/>
      <c r="PHW32" s="83"/>
      <c r="PHX32" s="83"/>
      <c r="PHY32" s="83"/>
      <c r="PHZ32" s="83"/>
      <c r="PIA32" s="83"/>
      <c r="PIB32" s="83"/>
      <c r="PIC32" s="83"/>
      <c r="PID32" s="83"/>
      <c r="PIE32" s="83"/>
      <c r="PIF32" s="83"/>
      <c r="PIG32" s="83"/>
      <c r="PIH32" s="83"/>
      <c r="PII32" s="83"/>
      <c r="PIJ32" s="83"/>
      <c r="PIK32" s="83"/>
      <c r="PIL32" s="83"/>
      <c r="PIM32" s="83"/>
      <c r="PIN32" s="83"/>
      <c r="PIO32" s="83"/>
      <c r="PIP32" s="83"/>
      <c r="PIQ32" s="83"/>
      <c r="PIR32" s="83"/>
      <c r="PIS32" s="83"/>
      <c r="PIT32" s="83"/>
      <c r="PIU32" s="83"/>
      <c r="PIV32" s="83"/>
      <c r="PIW32" s="83"/>
      <c r="PIX32" s="83"/>
      <c r="PIY32" s="83"/>
      <c r="PIZ32" s="83"/>
      <c r="PJA32" s="83"/>
      <c r="PJB32" s="83"/>
      <c r="PJC32" s="83"/>
      <c r="PJD32" s="83"/>
      <c r="PJE32" s="83"/>
      <c r="PJF32" s="83"/>
      <c r="PJG32" s="83"/>
      <c r="PJH32" s="83"/>
      <c r="PJI32" s="83"/>
      <c r="PJJ32" s="83"/>
      <c r="PJK32" s="83"/>
      <c r="PJL32" s="83"/>
      <c r="PJM32" s="83"/>
      <c r="PJN32" s="83"/>
      <c r="PJO32" s="83"/>
      <c r="PJP32" s="83"/>
      <c r="PJQ32" s="83"/>
      <c r="PJR32" s="83"/>
      <c r="PJS32" s="83"/>
      <c r="PJT32" s="83"/>
      <c r="PJU32" s="83"/>
      <c r="PJV32" s="83"/>
      <c r="PJW32" s="83"/>
      <c r="PJX32" s="83"/>
      <c r="PJY32" s="83"/>
      <c r="PJZ32" s="83"/>
      <c r="PKA32" s="83"/>
      <c r="PKB32" s="83"/>
      <c r="PKC32" s="83"/>
      <c r="PKD32" s="83"/>
      <c r="PKE32" s="83"/>
      <c r="PKF32" s="83"/>
      <c r="PKG32" s="83"/>
      <c r="PKH32" s="83"/>
      <c r="PKI32" s="83"/>
      <c r="PKJ32" s="83"/>
      <c r="PKK32" s="83"/>
      <c r="PKL32" s="83"/>
      <c r="PKM32" s="83"/>
      <c r="PKN32" s="83"/>
      <c r="PKO32" s="83"/>
      <c r="PKP32" s="83"/>
      <c r="PKQ32" s="83"/>
      <c r="PKR32" s="83"/>
      <c r="PKS32" s="83"/>
      <c r="PKT32" s="83"/>
      <c r="PKU32" s="83"/>
      <c r="PKV32" s="83"/>
      <c r="PKW32" s="83"/>
      <c r="PKX32" s="83"/>
      <c r="PKY32" s="83"/>
      <c r="PKZ32" s="83"/>
      <c r="PLA32" s="83"/>
      <c r="PLB32" s="83"/>
      <c r="PLC32" s="83"/>
      <c r="PLD32" s="83"/>
      <c r="PLE32" s="83"/>
      <c r="PLF32" s="83"/>
      <c r="PLG32" s="83"/>
      <c r="PLH32" s="83"/>
      <c r="PLI32" s="83"/>
      <c r="PLJ32" s="83"/>
      <c r="PLK32" s="83"/>
      <c r="PLL32" s="83"/>
      <c r="PLM32" s="83"/>
      <c r="PLN32" s="83"/>
      <c r="PLO32" s="83"/>
      <c r="PLP32" s="83"/>
      <c r="PLQ32" s="83"/>
      <c r="PLR32" s="83"/>
      <c r="PLS32" s="83"/>
      <c r="PLT32" s="83"/>
      <c r="PLU32" s="83"/>
      <c r="PLV32" s="83"/>
      <c r="PLW32" s="83"/>
      <c r="PLX32" s="83"/>
      <c r="PLY32" s="83"/>
      <c r="PLZ32" s="83"/>
      <c r="PMA32" s="83"/>
      <c r="PMB32" s="83"/>
      <c r="PMC32" s="83"/>
      <c r="PMD32" s="83"/>
      <c r="PME32" s="83"/>
      <c r="PMF32" s="83"/>
      <c r="PMG32" s="83"/>
      <c r="PMH32" s="83"/>
      <c r="PMI32" s="83"/>
      <c r="PMJ32" s="83"/>
      <c r="PMK32" s="83"/>
      <c r="PML32" s="83"/>
      <c r="PMM32" s="83"/>
      <c r="PMN32" s="83"/>
      <c r="PMO32" s="83"/>
      <c r="PMP32" s="83"/>
      <c r="PMQ32" s="83"/>
      <c r="PMR32" s="83"/>
      <c r="PMS32" s="83"/>
      <c r="PMT32" s="83"/>
      <c r="PMU32" s="83"/>
      <c r="PMV32" s="83"/>
      <c r="PMW32" s="83"/>
      <c r="PMX32" s="83"/>
      <c r="PMY32" s="83"/>
      <c r="PMZ32" s="83"/>
      <c r="PNA32" s="83"/>
      <c r="PNB32" s="83"/>
      <c r="PNC32" s="83"/>
      <c r="PND32" s="83"/>
      <c r="PNE32" s="83"/>
      <c r="PNF32" s="83"/>
      <c r="PNG32" s="83"/>
      <c r="PNH32" s="83"/>
      <c r="PNI32" s="83"/>
      <c r="PNJ32" s="83"/>
      <c r="PNK32" s="83"/>
      <c r="PNL32" s="83"/>
      <c r="PNM32" s="83"/>
      <c r="PNN32" s="83"/>
      <c r="PNO32" s="83"/>
      <c r="PNP32" s="83"/>
      <c r="PNQ32" s="83"/>
      <c r="PNR32" s="83"/>
      <c r="PNS32" s="83"/>
      <c r="PNT32" s="83"/>
      <c r="PNU32" s="83"/>
      <c r="PNV32" s="83"/>
      <c r="PNW32" s="83"/>
      <c r="PNX32" s="83"/>
      <c r="PNY32" s="83"/>
      <c r="PNZ32" s="83"/>
      <c r="POA32" s="83"/>
      <c r="POB32" s="83"/>
      <c r="POC32" s="83"/>
      <c r="POD32" s="83"/>
      <c r="POE32" s="83"/>
      <c r="POF32" s="83"/>
      <c r="POG32" s="83"/>
      <c r="POH32" s="83"/>
      <c r="POI32" s="83"/>
      <c r="POJ32" s="83"/>
      <c r="POK32" s="83"/>
      <c r="POL32" s="83"/>
      <c r="POM32" s="83"/>
      <c r="PON32" s="83"/>
      <c r="POO32" s="83"/>
      <c r="POP32" s="83"/>
      <c r="POQ32" s="83"/>
      <c r="POR32" s="83"/>
      <c r="POS32" s="83"/>
      <c r="POT32" s="83"/>
      <c r="POU32" s="83"/>
      <c r="POV32" s="83"/>
      <c r="POW32" s="83"/>
      <c r="POX32" s="83"/>
      <c r="POY32" s="83"/>
      <c r="POZ32" s="83"/>
      <c r="PPA32" s="83"/>
      <c r="PPB32" s="83"/>
      <c r="PPC32" s="83"/>
      <c r="PPD32" s="83"/>
      <c r="PPE32" s="83"/>
      <c r="PPF32" s="83"/>
      <c r="PPG32" s="83"/>
      <c r="PPH32" s="83"/>
      <c r="PPI32" s="83"/>
      <c r="PPJ32" s="83"/>
      <c r="PPK32" s="83"/>
      <c r="PPL32" s="83"/>
      <c r="PPM32" s="83"/>
      <c r="PPN32" s="83"/>
      <c r="PPO32" s="83"/>
      <c r="PPP32" s="83"/>
      <c r="PPQ32" s="83"/>
      <c r="PPR32" s="83"/>
      <c r="PPS32" s="83"/>
      <c r="PPT32" s="83"/>
      <c r="PPU32" s="83"/>
      <c r="PPV32" s="83"/>
      <c r="PPW32" s="83"/>
      <c r="PPX32" s="83"/>
      <c r="PPY32" s="83"/>
      <c r="PPZ32" s="83"/>
      <c r="PQA32" s="83"/>
      <c r="PQB32" s="83"/>
      <c r="PQC32" s="83"/>
      <c r="PQD32" s="83"/>
      <c r="PQE32" s="83"/>
      <c r="PQF32" s="83"/>
      <c r="PQG32" s="83"/>
      <c r="PQH32" s="83"/>
      <c r="PQI32" s="83"/>
      <c r="PQJ32" s="83"/>
      <c r="PQK32" s="83"/>
      <c r="PQL32" s="83"/>
      <c r="PQM32" s="83"/>
      <c r="PQN32" s="83"/>
      <c r="PQO32" s="83"/>
      <c r="PQP32" s="83"/>
      <c r="PQQ32" s="83"/>
      <c r="PQR32" s="83"/>
      <c r="PQS32" s="83"/>
      <c r="PQT32" s="83"/>
      <c r="PQU32" s="83"/>
      <c r="PQV32" s="83"/>
      <c r="PQW32" s="83"/>
      <c r="PQX32" s="83"/>
      <c r="PQY32" s="83"/>
      <c r="PQZ32" s="83"/>
      <c r="PRA32" s="83"/>
      <c r="PRB32" s="83"/>
      <c r="PRC32" s="83"/>
      <c r="PRD32" s="83"/>
      <c r="PRE32" s="83"/>
      <c r="PRF32" s="83"/>
      <c r="PRG32" s="83"/>
      <c r="PRH32" s="83"/>
      <c r="PRI32" s="83"/>
      <c r="PRJ32" s="83"/>
      <c r="PRK32" s="83"/>
      <c r="PRL32" s="83"/>
      <c r="PRM32" s="83"/>
      <c r="PRN32" s="83"/>
      <c r="PRO32" s="83"/>
      <c r="PRP32" s="83"/>
      <c r="PRQ32" s="83"/>
      <c r="PRR32" s="83"/>
      <c r="PRS32" s="83"/>
      <c r="PRT32" s="83"/>
      <c r="PRU32" s="83"/>
      <c r="PRV32" s="83"/>
      <c r="PRW32" s="83"/>
      <c r="PRX32" s="83"/>
      <c r="PRY32" s="83"/>
      <c r="PRZ32" s="83"/>
      <c r="PSA32" s="83"/>
      <c r="PSB32" s="83"/>
      <c r="PSC32" s="83"/>
      <c r="PSD32" s="83"/>
      <c r="PSE32" s="83"/>
      <c r="PSF32" s="83"/>
      <c r="PSG32" s="83"/>
      <c r="PSH32" s="83"/>
      <c r="PSI32" s="83"/>
      <c r="PSJ32" s="83"/>
      <c r="PSK32" s="83"/>
      <c r="PSL32" s="83"/>
      <c r="PSM32" s="83"/>
      <c r="PSN32" s="83"/>
      <c r="PSO32" s="83"/>
      <c r="PSP32" s="83"/>
      <c r="PSQ32" s="83"/>
      <c r="PSR32" s="83"/>
      <c r="PSS32" s="83"/>
      <c r="PST32" s="83"/>
      <c r="PSU32" s="83"/>
      <c r="PSV32" s="83"/>
      <c r="PSW32" s="83"/>
      <c r="PSX32" s="83"/>
      <c r="PSY32" s="83"/>
      <c r="PSZ32" s="83"/>
      <c r="PTA32" s="83"/>
      <c r="PTB32" s="83"/>
      <c r="PTC32" s="83"/>
      <c r="PTD32" s="83"/>
      <c r="PTE32" s="83"/>
      <c r="PTF32" s="83"/>
      <c r="PTG32" s="83"/>
      <c r="PTH32" s="83"/>
      <c r="PTI32" s="83"/>
      <c r="PTJ32" s="83"/>
      <c r="PTK32" s="83"/>
      <c r="PTL32" s="83"/>
      <c r="PTM32" s="83"/>
      <c r="PTN32" s="83"/>
      <c r="PTO32" s="83"/>
      <c r="PTP32" s="83"/>
      <c r="PTQ32" s="83"/>
      <c r="PTR32" s="83"/>
      <c r="PTS32" s="83"/>
      <c r="PTT32" s="83"/>
      <c r="PTU32" s="83"/>
      <c r="PTV32" s="83"/>
      <c r="PTW32" s="83"/>
      <c r="PTX32" s="83"/>
      <c r="PTY32" s="83"/>
      <c r="PTZ32" s="83"/>
      <c r="PUA32" s="83"/>
      <c r="PUB32" s="83"/>
      <c r="PUC32" s="83"/>
      <c r="PUD32" s="83"/>
      <c r="PUE32" s="83"/>
      <c r="PUF32" s="83"/>
      <c r="PUG32" s="83"/>
      <c r="PUH32" s="83"/>
      <c r="PUI32" s="83"/>
      <c r="PUJ32" s="83"/>
      <c r="PUK32" s="83"/>
      <c r="PUL32" s="83"/>
      <c r="PUM32" s="83"/>
      <c r="PUN32" s="83"/>
      <c r="PUO32" s="83"/>
      <c r="PUP32" s="83"/>
      <c r="PUQ32" s="83"/>
      <c r="PUR32" s="83"/>
      <c r="PUS32" s="83"/>
      <c r="PUT32" s="83"/>
      <c r="PUU32" s="83"/>
      <c r="PUV32" s="83"/>
      <c r="PUW32" s="83"/>
      <c r="PUX32" s="83"/>
      <c r="PUY32" s="83"/>
      <c r="PUZ32" s="83"/>
      <c r="PVA32" s="83"/>
      <c r="PVB32" s="83"/>
      <c r="PVC32" s="83"/>
      <c r="PVD32" s="83"/>
      <c r="PVE32" s="83"/>
      <c r="PVF32" s="83"/>
      <c r="PVG32" s="83"/>
      <c r="PVH32" s="83"/>
      <c r="PVI32" s="83"/>
      <c r="PVJ32" s="83"/>
      <c r="PVK32" s="83"/>
      <c r="PVL32" s="83"/>
      <c r="PVM32" s="83"/>
      <c r="PVN32" s="83"/>
      <c r="PVO32" s="83"/>
      <c r="PVP32" s="83"/>
      <c r="PVQ32" s="83"/>
      <c r="PVR32" s="83"/>
      <c r="PVS32" s="83"/>
      <c r="PVT32" s="83"/>
      <c r="PVU32" s="83"/>
      <c r="PVV32" s="83"/>
      <c r="PVW32" s="83"/>
      <c r="PVX32" s="83"/>
      <c r="PVY32" s="83"/>
      <c r="PVZ32" s="83"/>
      <c r="PWA32" s="83"/>
      <c r="PWB32" s="83"/>
      <c r="PWC32" s="83"/>
      <c r="PWD32" s="83"/>
      <c r="PWE32" s="83"/>
      <c r="PWF32" s="83"/>
      <c r="PWG32" s="83"/>
      <c r="PWH32" s="83"/>
      <c r="PWI32" s="83"/>
      <c r="PWJ32" s="83"/>
      <c r="PWK32" s="83"/>
      <c r="PWL32" s="83"/>
      <c r="PWM32" s="83"/>
      <c r="PWN32" s="83"/>
      <c r="PWO32" s="83"/>
      <c r="PWP32" s="83"/>
      <c r="PWQ32" s="83"/>
      <c r="PWR32" s="83"/>
      <c r="PWS32" s="83"/>
      <c r="PWT32" s="83"/>
      <c r="PWU32" s="83"/>
      <c r="PWV32" s="83"/>
      <c r="PWW32" s="83"/>
      <c r="PWX32" s="83"/>
      <c r="PWY32" s="83"/>
      <c r="PWZ32" s="83"/>
      <c r="PXA32" s="83"/>
      <c r="PXB32" s="83"/>
      <c r="PXC32" s="83"/>
      <c r="PXD32" s="83"/>
      <c r="PXE32" s="83"/>
      <c r="PXF32" s="83"/>
      <c r="PXG32" s="83"/>
      <c r="PXH32" s="83"/>
      <c r="PXI32" s="83"/>
      <c r="PXJ32" s="83"/>
      <c r="PXK32" s="83"/>
      <c r="PXL32" s="83"/>
      <c r="PXM32" s="83"/>
      <c r="PXN32" s="83"/>
      <c r="PXO32" s="83"/>
      <c r="PXP32" s="83"/>
      <c r="PXQ32" s="83"/>
      <c r="PXR32" s="83"/>
      <c r="PXS32" s="83"/>
      <c r="PXT32" s="83"/>
      <c r="PXU32" s="83"/>
      <c r="PXV32" s="83"/>
      <c r="PXW32" s="83"/>
      <c r="PXX32" s="83"/>
      <c r="PXY32" s="83"/>
      <c r="PXZ32" s="83"/>
      <c r="PYA32" s="83"/>
      <c r="PYB32" s="83"/>
      <c r="PYC32" s="83"/>
      <c r="PYD32" s="83"/>
      <c r="PYE32" s="83"/>
      <c r="PYF32" s="83"/>
      <c r="PYG32" s="83"/>
      <c r="PYH32" s="83"/>
      <c r="PYI32" s="83"/>
      <c r="PYJ32" s="83"/>
      <c r="PYK32" s="83"/>
      <c r="PYL32" s="83"/>
      <c r="PYM32" s="83"/>
      <c r="PYN32" s="83"/>
      <c r="PYO32" s="83"/>
      <c r="PYP32" s="83"/>
      <c r="PYQ32" s="83"/>
      <c r="PYR32" s="83"/>
      <c r="PYS32" s="83"/>
      <c r="PYT32" s="83"/>
      <c r="PYU32" s="83"/>
      <c r="PYV32" s="83"/>
      <c r="PYW32" s="83"/>
      <c r="PYX32" s="83"/>
      <c r="PYY32" s="83"/>
      <c r="PYZ32" s="83"/>
      <c r="PZA32" s="83"/>
      <c r="PZB32" s="83"/>
      <c r="PZC32" s="83"/>
      <c r="PZD32" s="83"/>
      <c r="PZE32" s="83"/>
      <c r="PZF32" s="83"/>
      <c r="PZG32" s="83"/>
      <c r="PZH32" s="83"/>
      <c r="PZI32" s="83"/>
      <c r="PZJ32" s="83"/>
      <c r="PZK32" s="83"/>
      <c r="PZL32" s="83"/>
      <c r="PZM32" s="83"/>
      <c r="PZN32" s="83"/>
      <c r="PZO32" s="83"/>
      <c r="PZP32" s="83"/>
      <c r="PZQ32" s="83"/>
      <c r="PZR32" s="83"/>
      <c r="PZS32" s="83"/>
      <c r="PZT32" s="83"/>
      <c r="PZU32" s="83"/>
      <c r="PZV32" s="83"/>
      <c r="PZW32" s="83"/>
      <c r="PZX32" s="83"/>
      <c r="PZY32" s="83"/>
      <c r="PZZ32" s="83"/>
      <c r="QAA32" s="83"/>
      <c r="QAB32" s="83"/>
      <c r="QAC32" s="83"/>
      <c r="QAD32" s="83"/>
      <c r="QAE32" s="83"/>
      <c r="QAF32" s="83"/>
      <c r="QAG32" s="83"/>
      <c r="QAH32" s="83"/>
      <c r="QAI32" s="83"/>
      <c r="QAJ32" s="83"/>
      <c r="QAK32" s="83"/>
      <c r="QAL32" s="83"/>
      <c r="QAM32" s="83"/>
      <c r="QAN32" s="83"/>
      <c r="QAO32" s="83"/>
      <c r="QAP32" s="83"/>
      <c r="QAQ32" s="83"/>
      <c r="QAR32" s="83"/>
      <c r="QAS32" s="83"/>
      <c r="QAT32" s="83"/>
      <c r="QAU32" s="83"/>
      <c r="QAV32" s="83"/>
      <c r="QAW32" s="83"/>
      <c r="QAX32" s="83"/>
      <c r="QAY32" s="83"/>
      <c r="QAZ32" s="83"/>
      <c r="QBA32" s="83"/>
      <c r="QBB32" s="83"/>
      <c r="QBC32" s="83"/>
      <c r="QBD32" s="83"/>
      <c r="QBE32" s="83"/>
      <c r="QBF32" s="83"/>
      <c r="QBG32" s="83"/>
      <c r="QBH32" s="83"/>
      <c r="QBI32" s="83"/>
      <c r="QBJ32" s="83"/>
      <c r="QBK32" s="83"/>
      <c r="QBL32" s="83"/>
      <c r="QBM32" s="83"/>
      <c r="QBN32" s="83"/>
      <c r="QBO32" s="83"/>
      <c r="QBP32" s="83"/>
      <c r="QBQ32" s="83"/>
      <c r="QBR32" s="83"/>
      <c r="QBS32" s="83"/>
      <c r="QBT32" s="83"/>
      <c r="QBU32" s="83"/>
      <c r="QBV32" s="83"/>
      <c r="QBW32" s="83"/>
      <c r="QBX32" s="83"/>
      <c r="QBY32" s="83"/>
      <c r="QBZ32" s="83"/>
      <c r="QCA32" s="83"/>
      <c r="QCB32" s="83"/>
      <c r="QCC32" s="83"/>
      <c r="QCD32" s="83"/>
      <c r="QCE32" s="83"/>
      <c r="QCF32" s="83"/>
      <c r="QCG32" s="83"/>
      <c r="QCH32" s="83"/>
      <c r="QCI32" s="83"/>
      <c r="QCJ32" s="83"/>
      <c r="QCK32" s="83"/>
      <c r="QCL32" s="83"/>
      <c r="QCM32" s="83"/>
      <c r="QCN32" s="83"/>
      <c r="QCO32" s="83"/>
      <c r="QCP32" s="83"/>
      <c r="QCQ32" s="83"/>
      <c r="QCR32" s="83"/>
      <c r="QCS32" s="83"/>
      <c r="QCT32" s="83"/>
      <c r="QCU32" s="83"/>
      <c r="QCV32" s="83"/>
      <c r="QCW32" s="83"/>
      <c r="QCX32" s="83"/>
      <c r="QCY32" s="83"/>
      <c r="QCZ32" s="83"/>
      <c r="QDA32" s="83"/>
      <c r="QDB32" s="83"/>
      <c r="QDC32" s="83"/>
      <c r="QDD32" s="83"/>
      <c r="QDE32" s="83"/>
      <c r="QDF32" s="83"/>
      <c r="QDG32" s="83"/>
      <c r="QDH32" s="83"/>
      <c r="QDI32" s="83"/>
      <c r="QDJ32" s="83"/>
      <c r="QDK32" s="83"/>
      <c r="QDL32" s="83"/>
      <c r="QDM32" s="83"/>
      <c r="QDN32" s="83"/>
      <c r="QDO32" s="83"/>
      <c r="QDP32" s="83"/>
      <c r="QDQ32" s="83"/>
      <c r="QDR32" s="83"/>
      <c r="QDS32" s="83"/>
      <c r="QDT32" s="83"/>
      <c r="QDU32" s="83"/>
      <c r="QDV32" s="83"/>
      <c r="QDW32" s="83"/>
      <c r="QDX32" s="83"/>
      <c r="QDY32" s="83"/>
      <c r="QDZ32" s="83"/>
      <c r="QEA32" s="83"/>
      <c r="QEB32" s="83"/>
      <c r="QEC32" s="83"/>
      <c r="QED32" s="83"/>
      <c r="QEE32" s="83"/>
      <c r="QEF32" s="83"/>
      <c r="QEG32" s="83"/>
      <c r="QEH32" s="83"/>
      <c r="QEI32" s="83"/>
      <c r="QEJ32" s="83"/>
      <c r="QEK32" s="83"/>
      <c r="QEL32" s="83"/>
      <c r="QEM32" s="83"/>
      <c r="QEN32" s="83"/>
      <c r="QEO32" s="83"/>
      <c r="QEP32" s="83"/>
      <c r="QEQ32" s="83"/>
      <c r="QER32" s="83"/>
      <c r="QES32" s="83"/>
      <c r="QET32" s="83"/>
      <c r="QEU32" s="83"/>
      <c r="QEV32" s="83"/>
      <c r="QEW32" s="83"/>
      <c r="QEX32" s="83"/>
      <c r="QEY32" s="83"/>
      <c r="QEZ32" s="83"/>
      <c r="QFA32" s="83"/>
      <c r="QFB32" s="83"/>
      <c r="QFC32" s="83"/>
      <c r="QFD32" s="83"/>
      <c r="QFE32" s="83"/>
      <c r="QFF32" s="83"/>
      <c r="QFG32" s="83"/>
      <c r="QFH32" s="83"/>
      <c r="QFI32" s="83"/>
      <c r="QFJ32" s="83"/>
      <c r="QFK32" s="83"/>
      <c r="QFL32" s="83"/>
      <c r="QFM32" s="83"/>
      <c r="QFN32" s="83"/>
      <c r="QFO32" s="83"/>
      <c r="QFP32" s="83"/>
      <c r="QFQ32" s="83"/>
      <c r="QFR32" s="83"/>
      <c r="QFS32" s="83"/>
      <c r="QFT32" s="83"/>
      <c r="QFU32" s="83"/>
      <c r="QFV32" s="83"/>
      <c r="QFW32" s="83"/>
      <c r="QFX32" s="83"/>
      <c r="QFY32" s="83"/>
      <c r="QFZ32" s="83"/>
      <c r="QGA32" s="83"/>
      <c r="QGB32" s="83"/>
      <c r="QGC32" s="83"/>
      <c r="QGD32" s="83"/>
      <c r="QGE32" s="83"/>
      <c r="QGF32" s="83"/>
      <c r="QGG32" s="83"/>
      <c r="QGH32" s="83"/>
      <c r="QGI32" s="83"/>
      <c r="QGJ32" s="83"/>
      <c r="QGK32" s="83"/>
      <c r="QGL32" s="83"/>
      <c r="QGM32" s="83"/>
      <c r="QGN32" s="83"/>
      <c r="QGO32" s="83"/>
      <c r="QGP32" s="83"/>
      <c r="QGQ32" s="83"/>
      <c r="QGR32" s="83"/>
      <c r="QGS32" s="83"/>
      <c r="QGT32" s="83"/>
      <c r="QGU32" s="83"/>
      <c r="QGV32" s="83"/>
      <c r="QGW32" s="83"/>
      <c r="QGX32" s="83"/>
      <c r="QGY32" s="83"/>
      <c r="QGZ32" s="83"/>
      <c r="QHA32" s="83"/>
      <c r="QHB32" s="83"/>
      <c r="QHC32" s="83"/>
      <c r="QHD32" s="83"/>
      <c r="QHE32" s="83"/>
      <c r="QHF32" s="83"/>
      <c r="QHG32" s="83"/>
      <c r="QHH32" s="83"/>
      <c r="QHI32" s="83"/>
      <c r="QHJ32" s="83"/>
      <c r="QHK32" s="83"/>
      <c r="QHL32" s="83"/>
      <c r="QHM32" s="83"/>
      <c r="QHN32" s="83"/>
      <c r="QHO32" s="83"/>
      <c r="QHP32" s="83"/>
      <c r="QHQ32" s="83"/>
      <c r="QHR32" s="83"/>
      <c r="QHS32" s="83"/>
      <c r="QHT32" s="83"/>
      <c r="QHU32" s="83"/>
      <c r="QHV32" s="83"/>
      <c r="QHW32" s="83"/>
      <c r="QHX32" s="83"/>
      <c r="QHY32" s="83"/>
      <c r="QHZ32" s="83"/>
      <c r="QIA32" s="83"/>
      <c r="QIB32" s="83"/>
      <c r="QIC32" s="83"/>
      <c r="QID32" s="83"/>
      <c r="QIE32" s="83"/>
      <c r="QIF32" s="83"/>
      <c r="QIG32" s="83"/>
      <c r="QIH32" s="83"/>
      <c r="QII32" s="83"/>
      <c r="QIJ32" s="83"/>
      <c r="QIK32" s="83"/>
      <c r="QIL32" s="83"/>
      <c r="QIM32" s="83"/>
      <c r="QIN32" s="83"/>
      <c r="QIO32" s="83"/>
      <c r="QIP32" s="83"/>
      <c r="QIQ32" s="83"/>
      <c r="QIR32" s="83"/>
      <c r="QIS32" s="83"/>
      <c r="QIT32" s="83"/>
      <c r="QIU32" s="83"/>
      <c r="QIV32" s="83"/>
      <c r="QIW32" s="83"/>
      <c r="QIX32" s="83"/>
      <c r="QIY32" s="83"/>
      <c r="QIZ32" s="83"/>
      <c r="QJA32" s="83"/>
      <c r="QJB32" s="83"/>
      <c r="QJC32" s="83"/>
      <c r="QJD32" s="83"/>
      <c r="QJE32" s="83"/>
      <c r="QJF32" s="83"/>
      <c r="QJG32" s="83"/>
      <c r="QJH32" s="83"/>
      <c r="QJI32" s="83"/>
      <c r="QJJ32" s="83"/>
      <c r="QJK32" s="83"/>
      <c r="QJL32" s="83"/>
      <c r="QJM32" s="83"/>
      <c r="QJN32" s="83"/>
      <c r="QJO32" s="83"/>
      <c r="QJP32" s="83"/>
      <c r="QJQ32" s="83"/>
      <c r="QJR32" s="83"/>
      <c r="QJS32" s="83"/>
      <c r="QJT32" s="83"/>
      <c r="QJU32" s="83"/>
      <c r="QJV32" s="83"/>
      <c r="QJW32" s="83"/>
      <c r="QJX32" s="83"/>
      <c r="QJY32" s="83"/>
      <c r="QJZ32" s="83"/>
      <c r="QKA32" s="83"/>
      <c r="QKB32" s="83"/>
      <c r="QKC32" s="83"/>
      <c r="QKD32" s="83"/>
      <c r="QKE32" s="83"/>
      <c r="QKF32" s="83"/>
      <c r="QKG32" s="83"/>
      <c r="QKH32" s="83"/>
      <c r="QKI32" s="83"/>
      <c r="QKJ32" s="83"/>
      <c r="QKK32" s="83"/>
      <c r="QKL32" s="83"/>
      <c r="QKM32" s="83"/>
      <c r="QKN32" s="83"/>
      <c r="QKO32" s="83"/>
      <c r="QKP32" s="83"/>
      <c r="QKQ32" s="83"/>
      <c r="QKR32" s="83"/>
      <c r="QKS32" s="83"/>
      <c r="QKT32" s="83"/>
      <c r="QKU32" s="83"/>
      <c r="QKV32" s="83"/>
      <c r="QKW32" s="83"/>
      <c r="QKX32" s="83"/>
      <c r="QKY32" s="83"/>
      <c r="QKZ32" s="83"/>
      <c r="QLA32" s="83"/>
      <c r="QLB32" s="83"/>
      <c r="QLC32" s="83"/>
      <c r="QLD32" s="83"/>
      <c r="QLE32" s="83"/>
      <c r="QLF32" s="83"/>
      <c r="QLG32" s="83"/>
      <c r="QLH32" s="83"/>
      <c r="QLI32" s="83"/>
      <c r="QLJ32" s="83"/>
      <c r="QLK32" s="83"/>
      <c r="QLL32" s="83"/>
      <c r="QLM32" s="83"/>
      <c r="QLN32" s="83"/>
      <c r="QLO32" s="83"/>
      <c r="QLP32" s="83"/>
      <c r="QLQ32" s="83"/>
      <c r="QLR32" s="83"/>
      <c r="QLS32" s="83"/>
      <c r="QLT32" s="83"/>
      <c r="QLU32" s="83"/>
      <c r="QLV32" s="83"/>
      <c r="QLW32" s="83"/>
      <c r="QLX32" s="83"/>
      <c r="QLY32" s="83"/>
      <c r="QLZ32" s="83"/>
      <c r="QMA32" s="83"/>
      <c r="QMB32" s="83"/>
      <c r="QMC32" s="83"/>
      <c r="QMD32" s="83"/>
      <c r="QME32" s="83"/>
      <c r="QMF32" s="83"/>
      <c r="QMG32" s="83"/>
      <c r="QMH32" s="83"/>
      <c r="QMI32" s="83"/>
      <c r="QMJ32" s="83"/>
      <c r="QMK32" s="83"/>
      <c r="QML32" s="83"/>
      <c r="QMM32" s="83"/>
      <c r="QMN32" s="83"/>
      <c r="QMO32" s="83"/>
      <c r="QMP32" s="83"/>
      <c r="QMQ32" s="83"/>
      <c r="QMR32" s="83"/>
      <c r="QMS32" s="83"/>
      <c r="QMT32" s="83"/>
      <c r="QMU32" s="83"/>
      <c r="QMV32" s="83"/>
      <c r="QMW32" s="83"/>
      <c r="QMX32" s="83"/>
      <c r="QMY32" s="83"/>
      <c r="QMZ32" s="83"/>
      <c r="QNA32" s="83"/>
      <c r="QNB32" s="83"/>
      <c r="QNC32" s="83"/>
      <c r="QND32" s="83"/>
      <c r="QNE32" s="83"/>
      <c r="QNF32" s="83"/>
      <c r="QNG32" s="83"/>
      <c r="QNH32" s="83"/>
      <c r="QNI32" s="83"/>
      <c r="QNJ32" s="83"/>
      <c r="QNK32" s="83"/>
      <c r="QNL32" s="83"/>
      <c r="QNM32" s="83"/>
      <c r="QNN32" s="83"/>
      <c r="QNO32" s="83"/>
      <c r="QNP32" s="83"/>
      <c r="QNQ32" s="83"/>
      <c r="QNR32" s="83"/>
      <c r="QNS32" s="83"/>
      <c r="QNT32" s="83"/>
      <c r="QNU32" s="83"/>
      <c r="QNV32" s="83"/>
      <c r="QNW32" s="83"/>
      <c r="QNX32" s="83"/>
      <c r="QNY32" s="83"/>
      <c r="QNZ32" s="83"/>
      <c r="QOA32" s="83"/>
      <c r="QOB32" s="83"/>
      <c r="QOC32" s="83"/>
      <c r="QOD32" s="83"/>
      <c r="QOE32" s="83"/>
      <c r="QOF32" s="83"/>
      <c r="QOG32" s="83"/>
      <c r="QOH32" s="83"/>
      <c r="QOI32" s="83"/>
      <c r="QOJ32" s="83"/>
      <c r="QOK32" s="83"/>
      <c r="QOL32" s="83"/>
      <c r="QOM32" s="83"/>
      <c r="QON32" s="83"/>
      <c r="QOO32" s="83"/>
      <c r="QOP32" s="83"/>
      <c r="QOQ32" s="83"/>
      <c r="QOR32" s="83"/>
      <c r="QOS32" s="83"/>
      <c r="QOT32" s="83"/>
      <c r="QOU32" s="83"/>
      <c r="QOV32" s="83"/>
      <c r="QOW32" s="83"/>
      <c r="QOX32" s="83"/>
      <c r="QOY32" s="83"/>
      <c r="QOZ32" s="83"/>
      <c r="QPA32" s="83"/>
      <c r="QPB32" s="83"/>
      <c r="QPC32" s="83"/>
      <c r="QPD32" s="83"/>
      <c r="QPE32" s="83"/>
      <c r="QPF32" s="83"/>
      <c r="QPG32" s="83"/>
      <c r="QPH32" s="83"/>
      <c r="QPI32" s="83"/>
      <c r="QPJ32" s="83"/>
      <c r="QPK32" s="83"/>
      <c r="QPL32" s="83"/>
      <c r="QPM32" s="83"/>
      <c r="QPN32" s="83"/>
      <c r="QPO32" s="83"/>
      <c r="QPP32" s="83"/>
      <c r="QPQ32" s="83"/>
      <c r="QPR32" s="83"/>
      <c r="QPS32" s="83"/>
      <c r="QPT32" s="83"/>
      <c r="QPU32" s="83"/>
      <c r="QPV32" s="83"/>
      <c r="QPW32" s="83"/>
      <c r="QPX32" s="83"/>
      <c r="QPY32" s="83"/>
      <c r="QPZ32" s="83"/>
      <c r="QQA32" s="83"/>
      <c r="QQB32" s="83"/>
      <c r="QQC32" s="83"/>
      <c r="QQD32" s="83"/>
      <c r="QQE32" s="83"/>
      <c r="QQF32" s="83"/>
      <c r="QQG32" s="83"/>
      <c r="QQH32" s="83"/>
      <c r="QQI32" s="83"/>
      <c r="QQJ32" s="83"/>
      <c r="QQK32" s="83"/>
      <c r="QQL32" s="83"/>
      <c r="QQM32" s="83"/>
      <c r="QQN32" s="83"/>
      <c r="QQO32" s="83"/>
      <c r="QQP32" s="83"/>
      <c r="QQQ32" s="83"/>
      <c r="QQR32" s="83"/>
      <c r="QQS32" s="83"/>
      <c r="QQT32" s="83"/>
      <c r="QQU32" s="83"/>
      <c r="QQV32" s="83"/>
      <c r="QQW32" s="83"/>
      <c r="QQX32" s="83"/>
      <c r="QQY32" s="83"/>
      <c r="QQZ32" s="83"/>
      <c r="QRA32" s="83"/>
      <c r="QRB32" s="83"/>
      <c r="QRC32" s="83"/>
      <c r="QRD32" s="83"/>
      <c r="QRE32" s="83"/>
      <c r="QRF32" s="83"/>
      <c r="QRG32" s="83"/>
      <c r="QRH32" s="83"/>
      <c r="QRI32" s="83"/>
      <c r="QRJ32" s="83"/>
      <c r="QRK32" s="83"/>
      <c r="QRL32" s="83"/>
      <c r="QRM32" s="83"/>
      <c r="QRN32" s="83"/>
      <c r="QRO32" s="83"/>
      <c r="QRP32" s="83"/>
      <c r="QRQ32" s="83"/>
      <c r="QRR32" s="83"/>
      <c r="QRS32" s="83"/>
      <c r="QRT32" s="83"/>
      <c r="QRU32" s="83"/>
      <c r="QRV32" s="83"/>
      <c r="QRW32" s="83"/>
      <c r="QRX32" s="83"/>
      <c r="QRY32" s="83"/>
      <c r="QRZ32" s="83"/>
      <c r="QSA32" s="83"/>
      <c r="QSB32" s="83"/>
      <c r="QSC32" s="83"/>
      <c r="QSD32" s="83"/>
      <c r="QSE32" s="83"/>
      <c r="QSF32" s="83"/>
      <c r="QSG32" s="83"/>
      <c r="QSH32" s="83"/>
      <c r="QSI32" s="83"/>
      <c r="QSJ32" s="83"/>
      <c r="QSK32" s="83"/>
      <c r="QSL32" s="83"/>
      <c r="QSM32" s="83"/>
      <c r="QSN32" s="83"/>
      <c r="QSO32" s="83"/>
      <c r="QSP32" s="83"/>
      <c r="QSQ32" s="83"/>
      <c r="QSR32" s="83"/>
      <c r="QSS32" s="83"/>
      <c r="QST32" s="83"/>
      <c r="QSU32" s="83"/>
      <c r="QSV32" s="83"/>
      <c r="QSW32" s="83"/>
      <c r="QSX32" s="83"/>
      <c r="QSY32" s="83"/>
      <c r="QSZ32" s="83"/>
      <c r="QTA32" s="83"/>
      <c r="QTB32" s="83"/>
      <c r="QTC32" s="83"/>
      <c r="QTD32" s="83"/>
      <c r="QTE32" s="83"/>
      <c r="QTF32" s="83"/>
      <c r="QTG32" s="83"/>
      <c r="QTH32" s="83"/>
      <c r="QTI32" s="83"/>
      <c r="QTJ32" s="83"/>
      <c r="QTK32" s="83"/>
      <c r="QTL32" s="83"/>
      <c r="QTM32" s="83"/>
      <c r="QTN32" s="83"/>
      <c r="QTO32" s="83"/>
      <c r="QTP32" s="83"/>
      <c r="QTQ32" s="83"/>
      <c r="QTR32" s="83"/>
      <c r="QTS32" s="83"/>
      <c r="QTT32" s="83"/>
      <c r="QTU32" s="83"/>
      <c r="QTV32" s="83"/>
      <c r="QTW32" s="83"/>
      <c r="QTX32" s="83"/>
      <c r="QTY32" s="83"/>
      <c r="QTZ32" s="83"/>
      <c r="QUA32" s="83"/>
      <c r="QUB32" s="83"/>
      <c r="QUC32" s="83"/>
      <c r="QUD32" s="83"/>
      <c r="QUE32" s="83"/>
      <c r="QUF32" s="83"/>
      <c r="QUG32" s="83"/>
      <c r="QUH32" s="83"/>
      <c r="QUI32" s="83"/>
      <c r="QUJ32" s="83"/>
      <c r="QUK32" s="83"/>
      <c r="QUL32" s="83"/>
      <c r="QUM32" s="83"/>
      <c r="QUN32" s="83"/>
      <c r="QUO32" s="83"/>
      <c r="QUP32" s="83"/>
      <c r="QUQ32" s="83"/>
      <c r="QUR32" s="83"/>
      <c r="QUS32" s="83"/>
      <c r="QUT32" s="83"/>
      <c r="QUU32" s="83"/>
      <c r="QUV32" s="83"/>
      <c r="QUW32" s="83"/>
      <c r="QUX32" s="83"/>
      <c r="QUY32" s="83"/>
      <c r="QUZ32" s="83"/>
      <c r="QVA32" s="83"/>
      <c r="QVB32" s="83"/>
      <c r="QVC32" s="83"/>
      <c r="QVD32" s="83"/>
      <c r="QVE32" s="83"/>
      <c r="QVF32" s="83"/>
      <c r="QVG32" s="83"/>
      <c r="QVH32" s="83"/>
      <c r="QVI32" s="83"/>
      <c r="QVJ32" s="83"/>
      <c r="QVK32" s="83"/>
      <c r="QVL32" s="83"/>
      <c r="QVM32" s="83"/>
      <c r="QVN32" s="83"/>
      <c r="QVO32" s="83"/>
      <c r="QVP32" s="83"/>
      <c r="QVQ32" s="83"/>
      <c r="QVR32" s="83"/>
      <c r="QVS32" s="83"/>
      <c r="QVT32" s="83"/>
      <c r="QVU32" s="83"/>
      <c r="QVV32" s="83"/>
      <c r="QVW32" s="83"/>
      <c r="QVX32" s="83"/>
      <c r="QVY32" s="83"/>
      <c r="QVZ32" s="83"/>
      <c r="QWA32" s="83"/>
      <c r="QWB32" s="83"/>
      <c r="QWC32" s="83"/>
      <c r="QWD32" s="83"/>
      <c r="QWE32" s="83"/>
      <c r="QWF32" s="83"/>
      <c r="QWG32" s="83"/>
      <c r="QWH32" s="83"/>
      <c r="QWI32" s="83"/>
      <c r="QWJ32" s="83"/>
      <c r="QWK32" s="83"/>
      <c r="QWL32" s="83"/>
      <c r="QWM32" s="83"/>
      <c r="QWN32" s="83"/>
      <c r="QWO32" s="83"/>
      <c r="QWP32" s="83"/>
      <c r="QWQ32" s="83"/>
      <c r="QWR32" s="83"/>
      <c r="QWS32" s="83"/>
      <c r="QWT32" s="83"/>
      <c r="QWU32" s="83"/>
      <c r="QWV32" s="83"/>
      <c r="QWW32" s="83"/>
      <c r="QWX32" s="83"/>
      <c r="QWY32" s="83"/>
      <c r="QWZ32" s="83"/>
      <c r="QXA32" s="83"/>
      <c r="QXB32" s="83"/>
      <c r="QXC32" s="83"/>
      <c r="QXD32" s="83"/>
      <c r="QXE32" s="83"/>
      <c r="QXF32" s="83"/>
      <c r="QXG32" s="83"/>
      <c r="QXH32" s="83"/>
      <c r="QXI32" s="83"/>
      <c r="QXJ32" s="83"/>
      <c r="QXK32" s="83"/>
      <c r="QXL32" s="83"/>
      <c r="QXM32" s="83"/>
      <c r="QXN32" s="83"/>
      <c r="QXO32" s="83"/>
      <c r="QXP32" s="83"/>
      <c r="QXQ32" s="83"/>
      <c r="QXR32" s="83"/>
      <c r="QXS32" s="83"/>
      <c r="QXT32" s="83"/>
      <c r="QXU32" s="83"/>
      <c r="QXV32" s="83"/>
      <c r="QXW32" s="83"/>
      <c r="QXX32" s="83"/>
      <c r="QXY32" s="83"/>
      <c r="QXZ32" s="83"/>
      <c r="QYA32" s="83"/>
      <c r="QYB32" s="83"/>
      <c r="QYC32" s="83"/>
      <c r="QYD32" s="83"/>
      <c r="QYE32" s="83"/>
      <c r="QYF32" s="83"/>
      <c r="QYG32" s="83"/>
      <c r="QYH32" s="83"/>
      <c r="QYI32" s="83"/>
      <c r="QYJ32" s="83"/>
      <c r="QYK32" s="83"/>
      <c r="QYL32" s="83"/>
      <c r="QYM32" s="83"/>
      <c r="QYN32" s="83"/>
      <c r="QYO32" s="83"/>
      <c r="QYP32" s="83"/>
      <c r="QYQ32" s="83"/>
      <c r="QYR32" s="83"/>
      <c r="QYS32" s="83"/>
      <c r="QYT32" s="83"/>
      <c r="QYU32" s="83"/>
      <c r="QYV32" s="83"/>
      <c r="QYW32" s="83"/>
      <c r="QYX32" s="83"/>
      <c r="QYY32" s="83"/>
      <c r="QYZ32" s="83"/>
      <c r="QZA32" s="83"/>
      <c r="QZB32" s="83"/>
      <c r="QZC32" s="83"/>
      <c r="QZD32" s="83"/>
      <c r="QZE32" s="83"/>
      <c r="QZF32" s="83"/>
      <c r="QZG32" s="83"/>
      <c r="QZH32" s="83"/>
      <c r="QZI32" s="83"/>
      <c r="QZJ32" s="83"/>
      <c r="QZK32" s="83"/>
      <c r="QZL32" s="83"/>
      <c r="QZM32" s="83"/>
      <c r="QZN32" s="83"/>
      <c r="QZO32" s="83"/>
      <c r="QZP32" s="83"/>
      <c r="QZQ32" s="83"/>
      <c r="QZR32" s="83"/>
      <c r="QZS32" s="83"/>
      <c r="QZT32" s="83"/>
      <c r="QZU32" s="83"/>
      <c r="QZV32" s="83"/>
      <c r="QZW32" s="83"/>
      <c r="QZX32" s="83"/>
      <c r="QZY32" s="83"/>
      <c r="QZZ32" s="83"/>
      <c r="RAA32" s="83"/>
      <c r="RAB32" s="83"/>
      <c r="RAC32" s="83"/>
      <c r="RAD32" s="83"/>
      <c r="RAE32" s="83"/>
      <c r="RAF32" s="83"/>
      <c r="RAG32" s="83"/>
      <c r="RAH32" s="83"/>
      <c r="RAI32" s="83"/>
      <c r="RAJ32" s="83"/>
      <c r="RAK32" s="83"/>
      <c r="RAL32" s="83"/>
      <c r="RAM32" s="83"/>
      <c r="RAN32" s="83"/>
      <c r="RAO32" s="83"/>
      <c r="RAP32" s="83"/>
      <c r="RAQ32" s="83"/>
      <c r="RAR32" s="83"/>
      <c r="RAS32" s="83"/>
      <c r="RAT32" s="83"/>
      <c r="RAU32" s="83"/>
      <c r="RAV32" s="83"/>
      <c r="RAW32" s="83"/>
      <c r="RAX32" s="83"/>
      <c r="RAY32" s="83"/>
      <c r="RAZ32" s="83"/>
      <c r="RBA32" s="83"/>
      <c r="RBB32" s="83"/>
      <c r="RBC32" s="83"/>
      <c r="RBD32" s="83"/>
      <c r="RBE32" s="83"/>
      <c r="RBF32" s="83"/>
      <c r="RBG32" s="83"/>
      <c r="RBH32" s="83"/>
      <c r="RBI32" s="83"/>
      <c r="RBJ32" s="83"/>
      <c r="RBK32" s="83"/>
      <c r="RBL32" s="83"/>
      <c r="RBM32" s="83"/>
      <c r="RBN32" s="83"/>
      <c r="RBO32" s="83"/>
      <c r="RBP32" s="83"/>
      <c r="RBQ32" s="83"/>
      <c r="RBR32" s="83"/>
      <c r="RBS32" s="83"/>
      <c r="RBT32" s="83"/>
      <c r="RBU32" s="83"/>
      <c r="RBV32" s="83"/>
      <c r="RBW32" s="83"/>
      <c r="RBX32" s="83"/>
      <c r="RBY32" s="83"/>
      <c r="RBZ32" s="83"/>
      <c r="RCA32" s="83"/>
      <c r="RCB32" s="83"/>
      <c r="RCC32" s="83"/>
      <c r="RCD32" s="83"/>
      <c r="RCE32" s="83"/>
      <c r="RCF32" s="83"/>
      <c r="RCG32" s="83"/>
      <c r="RCH32" s="83"/>
      <c r="RCI32" s="83"/>
      <c r="RCJ32" s="83"/>
      <c r="RCK32" s="83"/>
      <c r="RCL32" s="83"/>
      <c r="RCM32" s="83"/>
      <c r="RCN32" s="83"/>
      <c r="RCO32" s="83"/>
      <c r="RCP32" s="83"/>
      <c r="RCQ32" s="83"/>
      <c r="RCR32" s="83"/>
      <c r="RCS32" s="83"/>
      <c r="RCT32" s="83"/>
      <c r="RCU32" s="83"/>
      <c r="RCV32" s="83"/>
      <c r="RCW32" s="83"/>
      <c r="RCX32" s="83"/>
      <c r="RCY32" s="83"/>
      <c r="RCZ32" s="83"/>
      <c r="RDA32" s="83"/>
      <c r="RDB32" s="83"/>
      <c r="RDC32" s="83"/>
      <c r="RDD32" s="83"/>
      <c r="RDE32" s="83"/>
      <c r="RDF32" s="83"/>
      <c r="RDG32" s="83"/>
      <c r="RDH32" s="83"/>
      <c r="RDI32" s="83"/>
      <c r="RDJ32" s="83"/>
      <c r="RDK32" s="83"/>
      <c r="RDL32" s="83"/>
      <c r="RDM32" s="83"/>
      <c r="RDN32" s="83"/>
      <c r="RDO32" s="83"/>
      <c r="RDP32" s="83"/>
      <c r="RDQ32" s="83"/>
      <c r="RDR32" s="83"/>
      <c r="RDS32" s="83"/>
      <c r="RDT32" s="83"/>
      <c r="RDU32" s="83"/>
      <c r="RDV32" s="83"/>
      <c r="RDW32" s="83"/>
      <c r="RDX32" s="83"/>
      <c r="RDY32" s="83"/>
      <c r="RDZ32" s="83"/>
      <c r="REA32" s="83"/>
      <c r="REB32" s="83"/>
      <c r="REC32" s="83"/>
      <c r="RED32" s="83"/>
      <c r="REE32" s="83"/>
      <c r="REF32" s="83"/>
      <c r="REG32" s="83"/>
      <c r="REH32" s="83"/>
      <c r="REI32" s="83"/>
      <c r="REJ32" s="83"/>
      <c r="REK32" s="83"/>
      <c r="REL32" s="83"/>
      <c r="REM32" s="83"/>
      <c r="REN32" s="83"/>
      <c r="REO32" s="83"/>
      <c r="REP32" s="83"/>
      <c r="REQ32" s="83"/>
      <c r="RER32" s="83"/>
      <c r="RES32" s="83"/>
      <c r="RET32" s="83"/>
      <c r="REU32" s="83"/>
      <c r="REV32" s="83"/>
      <c r="REW32" s="83"/>
      <c r="REX32" s="83"/>
      <c r="REY32" s="83"/>
      <c r="REZ32" s="83"/>
      <c r="RFA32" s="83"/>
      <c r="RFB32" s="83"/>
      <c r="RFC32" s="83"/>
      <c r="RFD32" s="83"/>
      <c r="RFE32" s="83"/>
      <c r="RFF32" s="83"/>
      <c r="RFG32" s="83"/>
      <c r="RFH32" s="83"/>
      <c r="RFI32" s="83"/>
      <c r="RFJ32" s="83"/>
      <c r="RFK32" s="83"/>
      <c r="RFL32" s="83"/>
      <c r="RFM32" s="83"/>
      <c r="RFN32" s="83"/>
      <c r="RFO32" s="83"/>
      <c r="RFP32" s="83"/>
      <c r="RFQ32" s="83"/>
      <c r="RFR32" s="83"/>
      <c r="RFS32" s="83"/>
      <c r="RFT32" s="83"/>
      <c r="RFU32" s="83"/>
      <c r="RFV32" s="83"/>
      <c r="RFW32" s="83"/>
      <c r="RFX32" s="83"/>
      <c r="RFY32" s="83"/>
      <c r="RFZ32" s="83"/>
      <c r="RGA32" s="83"/>
      <c r="RGB32" s="83"/>
      <c r="RGC32" s="83"/>
      <c r="RGD32" s="83"/>
      <c r="RGE32" s="83"/>
      <c r="RGF32" s="83"/>
      <c r="RGG32" s="83"/>
      <c r="RGH32" s="83"/>
      <c r="RGI32" s="83"/>
      <c r="RGJ32" s="83"/>
      <c r="RGK32" s="83"/>
      <c r="RGL32" s="83"/>
      <c r="RGM32" s="83"/>
      <c r="RGN32" s="83"/>
      <c r="RGO32" s="83"/>
      <c r="RGP32" s="83"/>
      <c r="RGQ32" s="83"/>
      <c r="RGR32" s="83"/>
      <c r="RGS32" s="83"/>
      <c r="RGT32" s="83"/>
      <c r="RGU32" s="83"/>
      <c r="RGV32" s="83"/>
      <c r="RGW32" s="83"/>
      <c r="RGX32" s="83"/>
      <c r="RGY32" s="83"/>
      <c r="RGZ32" s="83"/>
      <c r="RHA32" s="83"/>
      <c r="RHB32" s="83"/>
      <c r="RHC32" s="83"/>
      <c r="RHD32" s="83"/>
      <c r="RHE32" s="83"/>
      <c r="RHF32" s="83"/>
      <c r="RHG32" s="83"/>
      <c r="RHH32" s="83"/>
      <c r="RHI32" s="83"/>
      <c r="RHJ32" s="83"/>
      <c r="RHK32" s="83"/>
      <c r="RHL32" s="83"/>
      <c r="RHM32" s="83"/>
      <c r="RHN32" s="83"/>
      <c r="RHO32" s="83"/>
      <c r="RHP32" s="83"/>
      <c r="RHQ32" s="83"/>
      <c r="RHR32" s="83"/>
      <c r="RHS32" s="83"/>
      <c r="RHT32" s="83"/>
      <c r="RHU32" s="83"/>
      <c r="RHV32" s="83"/>
      <c r="RHW32" s="83"/>
      <c r="RHX32" s="83"/>
      <c r="RHY32" s="83"/>
      <c r="RHZ32" s="83"/>
      <c r="RIA32" s="83"/>
      <c r="RIB32" s="83"/>
      <c r="RIC32" s="83"/>
      <c r="RID32" s="83"/>
      <c r="RIE32" s="83"/>
      <c r="RIF32" s="83"/>
      <c r="RIG32" s="83"/>
      <c r="RIH32" s="83"/>
      <c r="RII32" s="83"/>
      <c r="RIJ32" s="83"/>
      <c r="RIK32" s="83"/>
      <c r="RIL32" s="83"/>
      <c r="RIM32" s="83"/>
      <c r="RIN32" s="83"/>
      <c r="RIO32" s="83"/>
      <c r="RIP32" s="83"/>
      <c r="RIQ32" s="83"/>
      <c r="RIR32" s="83"/>
      <c r="RIS32" s="83"/>
      <c r="RIT32" s="83"/>
      <c r="RIU32" s="83"/>
      <c r="RIV32" s="83"/>
      <c r="RIW32" s="83"/>
      <c r="RIX32" s="83"/>
      <c r="RIY32" s="83"/>
      <c r="RIZ32" s="83"/>
      <c r="RJA32" s="83"/>
      <c r="RJB32" s="83"/>
      <c r="RJC32" s="83"/>
      <c r="RJD32" s="83"/>
      <c r="RJE32" s="83"/>
      <c r="RJF32" s="83"/>
      <c r="RJG32" s="83"/>
      <c r="RJH32" s="83"/>
      <c r="RJI32" s="83"/>
      <c r="RJJ32" s="83"/>
      <c r="RJK32" s="83"/>
      <c r="RJL32" s="83"/>
      <c r="RJM32" s="83"/>
      <c r="RJN32" s="83"/>
      <c r="RJO32" s="83"/>
      <c r="RJP32" s="83"/>
      <c r="RJQ32" s="83"/>
      <c r="RJR32" s="83"/>
      <c r="RJS32" s="83"/>
      <c r="RJT32" s="83"/>
      <c r="RJU32" s="83"/>
      <c r="RJV32" s="83"/>
      <c r="RJW32" s="83"/>
      <c r="RJX32" s="83"/>
      <c r="RJY32" s="83"/>
      <c r="RJZ32" s="83"/>
      <c r="RKA32" s="83"/>
      <c r="RKB32" s="83"/>
      <c r="RKC32" s="83"/>
      <c r="RKD32" s="83"/>
      <c r="RKE32" s="83"/>
      <c r="RKF32" s="83"/>
      <c r="RKG32" s="83"/>
      <c r="RKH32" s="83"/>
      <c r="RKI32" s="83"/>
      <c r="RKJ32" s="83"/>
      <c r="RKK32" s="83"/>
      <c r="RKL32" s="83"/>
      <c r="RKM32" s="83"/>
      <c r="RKN32" s="83"/>
      <c r="RKO32" s="83"/>
      <c r="RKP32" s="83"/>
      <c r="RKQ32" s="83"/>
      <c r="RKR32" s="83"/>
      <c r="RKS32" s="83"/>
      <c r="RKT32" s="83"/>
      <c r="RKU32" s="83"/>
      <c r="RKV32" s="83"/>
      <c r="RKW32" s="83"/>
      <c r="RKX32" s="83"/>
      <c r="RKY32" s="83"/>
      <c r="RKZ32" s="83"/>
      <c r="RLA32" s="83"/>
      <c r="RLB32" s="83"/>
      <c r="RLC32" s="83"/>
      <c r="RLD32" s="83"/>
      <c r="RLE32" s="83"/>
      <c r="RLF32" s="83"/>
      <c r="RLG32" s="83"/>
      <c r="RLH32" s="83"/>
      <c r="RLI32" s="83"/>
      <c r="RLJ32" s="83"/>
      <c r="RLK32" s="83"/>
      <c r="RLL32" s="83"/>
      <c r="RLM32" s="83"/>
      <c r="RLN32" s="83"/>
      <c r="RLO32" s="83"/>
      <c r="RLP32" s="83"/>
      <c r="RLQ32" s="83"/>
      <c r="RLR32" s="83"/>
      <c r="RLS32" s="83"/>
      <c r="RLT32" s="83"/>
      <c r="RLU32" s="83"/>
      <c r="RLV32" s="83"/>
      <c r="RLW32" s="83"/>
      <c r="RLX32" s="83"/>
      <c r="RLY32" s="83"/>
      <c r="RLZ32" s="83"/>
      <c r="RMA32" s="83"/>
      <c r="RMB32" s="83"/>
      <c r="RMC32" s="83"/>
      <c r="RMD32" s="83"/>
      <c r="RME32" s="83"/>
      <c r="RMF32" s="83"/>
      <c r="RMG32" s="83"/>
      <c r="RMH32" s="83"/>
      <c r="RMI32" s="83"/>
      <c r="RMJ32" s="83"/>
      <c r="RMK32" s="83"/>
      <c r="RML32" s="83"/>
      <c r="RMM32" s="83"/>
      <c r="RMN32" s="83"/>
      <c r="RMO32" s="83"/>
      <c r="RMP32" s="83"/>
      <c r="RMQ32" s="83"/>
      <c r="RMR32" s="83"/>
      <c r="RMS32" s="83"/>
      <c r="RMT32" s="83"/>
      <c r="RMU32" s="83"/>
      <c r="RMV32" s="83"/>
      <c r="RMW32" s="83"/>
      <c r="RMX32" s="83"/>
      <c r="RMY32" s="83"/>
      <c r="RMZ32" s="83"/>
      <c r="RNA32" s="83"/>
      <c r="RNB32" s="83"/>
      <c r="RNC32" s="83"/>
      <c r="RND32" s="83"/>
      <c r="RNE32" s="83"/>
      <c r="RNF32" s="83"/>
      <c r="RNG32" s="83"/>
      <c r="RNH32" s="83"/>
      <c r="RNI32" s="83"/>
      <c r="RNJ32" s="83"/>
      <c r="RNK32" s="83"/>
      <c r="RNL32" s="83"/>
      <c r="RNM32" s="83"/>
      <c r="RNN32" s="83"/>
      <c r="RNO32" s="83"/>
      <c r="RNP32" s="83"/>
      <c r="RNQ32" s="83"/>
      <c r="RNR32" s="83"/>
      <c r="RNS32" s="83"/>
      <c r="RNT32" s="83"/>
      <c r="RNU32" s="83"/>
      <c r="RNV32" s="83"/>
      <c r="RNW32" s="83"/>
      <c r="RNX32" s="83"/>
      <c r="RNY32" s="83"/>
      <c r="RNZ32" s="83"/>
      <c r="ROA32" s="83"/>
      <c r="ROB32" s="83"/>
      <c r="ROC32" s="83"/>
      <c r="ROD32" s="83"/>
      <c r="ROE32" s="83"/>
      <c r="ROF32" s="83"/>
      <c r="ROG32" s="83"/>
      <c r="ROH32" s="83"/>
      <c r="ROI32" s="83"/>
      <c r="ROJ32" s="83"/>
      <c r="ROK32" s="83"/>
      <c r="ROL32" s="83"/>
      <c r="ROM32" s="83"/>
      <c r="RON32" s="83"/>
      <c r="ROO32" s="83"/>
      <c r="ROP32" s="83"/>
      <c r="ROQ32" s="83"/>
      <c r="ROR32" s="83"/>
      <c r="ROS32" s="83"/>
      <c r="ROT32" s="83"/>
      <c r="ROU32" s="83"/>
      <c r="ROV32" s="83"/>
      <c r="ROW32" s="83"/>
      <c r="ROX32" s="83"/>
      <c r="ROY32" s="83"/>
      <c r="ROZ32" s="83"/>
      <c r="RPA32" s="83"/>
      <c r="RPB32" s="83"/>
      <c r="RPC32" s="83"/>
      <c r="RPD32" s="83"/>
      <c r="RPE32" s="83"/>
      <c r="RPF32" s="83"/>
      <c r="RPG32" s="83"/>
      <c r="RPH32" s="83"/>
      <c r="RPI32" s="83"/>
      <c r="RPJ32" s="83"/>
      <c r="RPK32" s="83"/>
      <c r="RPL32" s="83"/>
      <c r="RPM32" s="83"/>
      <c r="RPN32" s="83"/>
      <c r="RPO32" s="83"/>
      <c r="RPP32" s="83"/>
      <c r="RPQ32" s="83"/>
      <c r="RPR32" s="83"/>
      <c r="RPS32" s="83"/>
      <c r="RPT32" s="83"/>
      <c r="RPU32" s="83"/>
      <c r="RPV32" s="83"/>
      <c r="RPW32" s="83"/>
      <c r="RPX32" s="83"/>
      <c r="RPY32" s="83"/>
      <c r="RPZ32" s="83"/>
      <c r="RQA32" s="83"/>
      <c r="RQB32" s="83"/>
      <c r="RQC32" s="83"/>
      <c r="RQD32" s="83"/>
      <c r="RQE32" s="83"/>
      <c r="RQF32" s="83"/>
      <c r="RQG32" s="83"/>
      <c r="RQH32" s="83"/>
      <c r="RQI32" s="83"/>
      <c r="RQJ32" s="83"/>
      <c r="RQK32" s="83"/>
      <c r="RQL32" s="83"/>
      <c r="RQM32" s="83"/>
      <c r="RQN32" s="83"/>
      <c r="RQO32" s="83"/>
      <c r="RQP32" s="83"/>
      <c r="RQQ32" s="83"/>
      <c r="RQR32" s="83"/>
      <c r="RQS32" s="83"/>
      <c r="RQT32" s="83"/>
      <c r="RQU32" s="83"/>
      <c r="RQV32" s="83"/>
      <c r="RQW32" s="83"/>
      <c r="RQX32" s="83"/>
      <c r="RQY32" s="83"/>
      <c r="RQZ32" s="83"/>
      <c r="RRA32" s="83"/>
      <c r="RRB32" s="83"/>
      <c r="RRC32" s="83"/>
      <c r="RRD32" s="83"/>
      <c r="RRE32" s="83"/>
      <c r="RRF32" s="83"/>
      <c r="RRG32" s="83"/>
      <c r="RRH32" s="83"/>
      <c r="RRI32" s="83"/>
      <c r="RRJ32" s="83"/>
      <c r="RRK32" s="83"/>
      <c r="RRL32" s="83"/>
      <c r="RRM32" s="83"/>
      <c r="RRN32" s="83"/>
      <c r="RRO32" s="83"/>
      <c r="RRP32" s="83"/>
      <c r="RRQ32" s="83"/>
      <c r="RRR32" s="83"/>
      <c r="RRS32" s="83"/>
      <c r="RRT32" s="83"/>
      <c r="RRU32" s="83"/>
      <c r="RRV32" s="83"/>
      <c r="RRW32" s="83"/>
      <c r="RRX32" s="83"/>
      <c r="RRY32" s="83"/>
      <c r="RRZ32" s="83"/>
      <c r="RSA32" s="83"/>
      <c r="RSB32" s="83"/>
      <c r="RSC32" s="83"/>
      <c r="RSD32" s="83"/>
      <c r="RSE32" s="83"/>
      <c r="RSF32" s="83"/>
      <c r="RSG32" s="83"/>
      <c r="RSH32" s="83"/>
      <c r="RSI32" s="83"/>
      <c r="RSJ32" s="83"/>
      <c r="RSK32" s="83"/>
      <c r="RSL32" s="83"/>
      <c r="RSM32" s="83"/>
      <c r="RSN32" s="83"/>
      <c r="RSO32" s="83"/>
      <c r="RSP32" s="83"/>
      <c r="RSQ32" s="83"/>
      <c r="RSR32" s="83"/>
      <c r="RSS32" s="83"/>
      <c r="RST32" s="83"/>
      <c r="RSU32" s="83"/>
      <c r="RSV32" s="83"/>
      <c r="RSW32" s="83"/>
      <c r="RSX32" s="83"/>
      <c r="RSY32" s="83"/>
      <c r="RSZ32" s="83"/>
      <c r="RTA32" s="83"/>
      <c r="RTB32" s="83"/>
      <c r="RTC32" s="83"/>
      <c r="RTD32" s="83"/>
      <c r="RTE32" s="83"/>
      <c r="RTF32" s="83"/>
      <c r="RTG32" s="83"/>
      <c r="RTH32" s="83"/>
      <c r="RTI32" s="83"/>
      <c r="RTJ32" s="83"/>
      <c r="RTK32" s="83"/>
      <c r="RTL32" s="83"/>
      <c r="RTM32" s="83"/>
      <c r="RTN32" s="83"/>
      <c r="RTO32" s="83"/>
      <c r="RTP32" s="83"/>
      <c r="RTQ32" s="83"/>
      <c r="RTR32" s="83"/>
      <c r="RTS32" s="83"/>
      <c r="RTT32" s="83"/>
      <c r="RTU32" s="83"/>
      <c r="RTV32" s="83"/>
      <c r="RTW32" s="83"/>
      <c r="RTX32" s="83"/>
      <c r="RTY32" s="83"/>
      <c r="RTZ32" s="83"/>
      <c r="RUA32" s="83"/>
      <c r="RUB32" s="83"/>
      <c r="RUC32" s="83"/>
      <c r="RUD32" s="83"/>
      <c r="RUE32" s="83"/>
      <c r="RUF32" s="83"/>
      <c r="RUG32" s="83"/>
      <c r="RUH32" s="83"/>
      <c r="RUI32" s="83"/>
      <c r="RUJ32" s="83"/>
      <c r="RUK32" s="83"/>
      <c r="RUL32" s="83"/>
      <c r="RUM32" s="83"/>
      <c r="RUN32" s="83"/>
      <c r="RUO32" s="83"/>
      <c r="RUP32" s="83"/>
      <c r="RUQ32" s="83"/>
      <c r="RUR32" s="83"/>
      <c r="RUS32" s="83"/>
      <c r="RUT32" s="83"/>
      <c r="RUU32" s="83"/>
      <c r="RUV32" s="83"/>
      <c r="RUW32" s="83"/>
      <c r="RUX32" s="83"/>
      <c r="RUY32" s="83"/>
      <c r="RUZ32" s="83"/>
      <c r="RVA32" s="83"/>
      <c r="RVB32" s="83"/>
      <c r="RVC32" s="83"/>
      <c r="RVD32" s="83"/>
      <c r="RVE32" s="83"/>
      <c r="RVF32" s="83"/>
      <c r="RVG32" s="83"/>
      <c r="RVH32" s="83"/>
      <c r="RVI32" s="83"/>
      <c r="RVJ32" s="83"/>
      <c r="RVK32" s="83"/>
      <c r="RVL32" s="83"/>
      <c r="RVM32" s="83"/>
      <c r="RVN32" s="83"/>
      <c r="RVO32" s="83"/>
      <c r="RVP32" s="83"/>
      <c r="RVQ32" s="83"/>
      <c r="RVR32" s="83"/>
      <c r="RVS32" s="83"/>
      <c r="RVT32" s="83"/>
      <c r="RVU32" s="83"/>
      <c r="RVV32" s="83"/>
      <c r="RVW32" s="83"/>
      <c r="RVX32" s="83"/>
      <c r="RVY32" s="83"/>
      <c r="RVZ32" s="83"/>
      <c r="RWA32" s="83"/>
      <c r="RWB32" s="83"/>
      <c r="RWC32" s="83"/>
      <c r="RWD32" s="83"/>
      <c r="RWE32" s="83"/>
      <c r="RWF32" s="83"/>
      <c r="RWG32" s="83"/>
      <c r="RWH32" s="83"/>
      <c r="RWI32" s="83"/>
      <c r="RWJ32" s="83"/>
      <c r="RWK32" s="83"/>
      <c r="RWL32" s="83"/>
      <c r="RWM32" s="83"/>
      <c r="RWN32" s="83"/>
      <c r="RWO32" s="83"/>
      <c r="RWP32" s="83"/>
      <c r="RWQ32" s="83"/>
      <c r="RWR32" s="83"/>
      <c r="RWS32" s="83"/>
      <c r="RWT32" s="83"/>
      <c r="RWU32" s="83"/>
      <c r="RWV32" s="83"/>
      <c r="RWW32" s="83"/>
      <c r="RWX32" s="83"/>
      <c r="RWY32" s="83"/>
      <c r="RWZ32" s="83"/>
      <c r="RXA32" s="83"/>
      <c r="RXB32" s="83"/>
      <c r="RXC32" s="83"/>
      <c r="RXD32" s="83"/>
      <c r="RXE32" s="83"/>
      <c r="RXF32" s="83"/>
      <c r="RXG32" s="83"/>
      <c r="RXH32" s="83"/>
      <c r="RXI32" s="83"/>
      <c r="RXJ32" s="83"/>
      <c r="RXK32" s="83"/>
      <c r="RXL32" s="83"/>
      <c r="RXM32" s="83"/>
      <c r="RXN32" s="83"/>
      <c r="RXO32" s="83"/>
      <c r="RXP32" s="83"/>
      <c r="RXQ32" s="83"/>
      <c r="RXR32" s="83"/>
      <c r="RXS32" s="83"/>
      <c r="RXT32" s="83"/>
      <c r="RXU32" s="83"/>
      <c r="RXV32" s="83"/>
      <c r="RXW32" s="83"/>
      <c r="RXX32" s="83"/>
      <c r="RXY32" s="83"/>
      <c r="RXZ32" s="83"/>
      <c r="RYA32" s="83"/>
      <c r="RYB32" s="83"/>
      <c r="RYC32" s="83"/>
      <c r="RYD32" s="83"/>
      <c r="RYE32" s="83"/>
      <c r="RYF32" s="83"/>
      <c r="RYG32" s="83"/>
      <c r="RYH32" s="83"/>
      <c r="RYI32" s="83"/>
      <c r="RYJ32" s="83"/>
      <c r="RYK32" s="83"/>
      <c r="RYL32" s="83"/>
      <c r="RYM32" s="83"/>
      <c r="RYN32" s="83"/>
      <c r="RYO32" s="83"/>
      <c r="RYP32" s="83"/>
      <c r="RYQ32" s="83"/>
      <c r="RYR32" s="83"/>
      <c r="RYS32" s="83"/>
      <c r="RYT32" s="83"/>
      <c r="RYU32" s="83"/>
      <c r="RYV32" s="83"/>
      <c r="RYW32" s="83"/>
      <c r="RYX32" s="83"/>
      <c r="RYY32" s="83"/>
      <c r="RYZ32" s="83"/>
      <c r="RZA32" s="83"/>
      <c r="RZB32" s="83"/>
      <c r="RZC32" s="83"/>
      <c r="RZD32" s="83"/>
      <c r="RZE32" s="83"/>
      <c r="RZF32" s="83"/>
      <c r="RZG32" s="83"/>
      <c r="RZH32" s="83"/>
      <c r="RZI32" s="83"/>
      <c r="RZJ32" s="83"/>
      <c r="RZK32" s="83"/>
      <c r="RZL32" s="83"/>
      <c r="RZM32" s="83"/>
      <c r="RZN32" s="83"/>
      <c r="RZO32" s="83"/>
      <c r="RZP32" s="83"/>
      <c r="RZQ32" s="83"/>
      <c r="RZR32" s="83"/>
      <c r="RZS32" s="83"/>
      <c r="RZT32" s="83"/>
      <c r="RZU32" s="83"/>
      <c r="RZV32" s="83"/>
      <c r="RZW32" s="83"/>
      <c r="RZX32" s="83"/>
      <c r="RZY32" s="83"/>
      <c r="RZZ32" s="83"/>
      <c r="SAA32" s="83"/>
      <c r="SAB32" s="83"/>
      <c r="SAC32" s="83"/>
      <c r="SAD32" s="83"/>
      <c r="SAE32" s="83"/>
      <c r="SAF32" s="83"/>
      <c r="SAG32" s="83"/>
      <c r="SAH32" s="83"/>
      <c r="SAI32" s="83"/>
      <c r="SAJ32" s="83"/>
      <c r="SAK32" s="83"/>
      <c r="SAL32" s="83"/>
      <c r="SAM32" s="83"/>
      <c r="SAN32" s="83"/>
      <c r="SAO32" s="83"/>
      <c r="SAP32" s="83"/>
      <c r="SAQ32" s="83"/>
      <c r="SAR32" s="83"/>
      <c r="SAS32" s="83"/>
      <c r="SAT32" s="83"/>
      <c r="SAU32" s="83"/>
      <c r="SAV32" s="83"/>
      <c r="SAW32" s="83"/>
      <c r="SAX32" s="83"/>
      <c r="SAY32" s="83"/>
      <c r="SAZ32" s="83"/>
      <c r="SBA32" s="83"/>
      <c r="SBB32" s="83"/>
      <c r="SBC32" s="83"/>
      <c r="SBD32" s="83"/>
      <c r="SBE32" s="83"/>
      <c r="SBF32" s="83"/>
      <c r="SBG32" s="83"/>
      <c r="SBH32" s="83"/>
      <c r="SBI32" s="83"/>
      <c r="SBJ32" s="83"/>
      <c r="SBK32" s="83"/>
      <c r="SBL32" s="83"/>
      <c r="SBM32" s="83"/>
      <c r="SBN32" s="83"/>
      <c r="SBO32" s="83"/>
      <c r="SBP32" s="83"/>
      <c r="SBQ32" s="83"/>
      <c r="SBR32" s="83"/>
      <c r="SBS32" s="83"/>
      <c r="SBT32" s="83"/>
      <c r="SBU32" s="83"/>
      <c r="SBV32" s="83"/>
      <c r="SBW32" s="83"/>
      <c r="SBX32" s="83"/>
      <c r="SBY32" s="83"/>
      <c r="SBZ32" s="83"/>
      <c r="SCA32" s="83"/>
      <c r="SCB32" s="83"/>
      <c r="SCC32" s="83"/>
      <c r="SCD32" s="83"/>
      <c r="SCE32" s="83"/>
      <c r="SCF32" s="83"/>
      <c r="SCG32" s="83"/>
      <c r="SCH32" s="83"/>
      <c r="SCI32" s="83"/>
      <c r="SCJ32" s="83"/>
      <c r="SCK32" s="83"/>
      <c r="SCL32" s="83"/>
      <c r="SCM32" s="83"/>
      <c r="SCN32" s="83"/>
      <c r="SCO32" s="83"/>
      <c r="SCP32" s="83"/>
      <c r="SCQ32" s="83"/>
      <c r="SCR32" s="83"/>
      <c r="SCS32" s="83"/>
      <c r="SCT32" s="83"/>
      <c r="SCU32" s="83"/>
      <c r="SCV32" s="83"/>
      <c r="SCW32" s="83"/>
      <c r="SCX32" s="83"/>
      <c r="SCY32" s="83"/>
      <c r="SCZ32" s="83"/>
      <c r="SDA32" s="83"/>
      <c r="SDB32" s="83"/>
      <c r="SDC32" s="83"/>
      <c r="SDD32" s="83"/>
      <c r="SDE32" s="83"/>
      <c r="SDF32" s="83"/>
      <c r="SDG32" s="83"/>
      <c r="SDH32" s="83"/>
      <c r="SDI32" s="83"/>
      <c r="SDJ32" s="83"/>
      <c r="SDK32" s="83"/>
      <c r="SDL32" s="83"/>
      <c r="SDM32" s="83"/>
      <c r="SDN32" s="83"/>
      <c r="SDO32" s="83"/>
      <c r="SDP32" s="83"/>
      <c r="SDQ32" s="83"/>
      <c r="SDR32" s="83"/>
      <c r="SDS32" s="83"/>
      <c r="SDT32" s="83"/>
      <c r="SDU32" s="83"/>
      <c r="SDV32" s="83"/>
      <c r="SDW32" s="83"/>
      <c r="SDX32" s="83"/>
      <c r="SDY32" s="83"/>
      <c r="SDZ32" s="83"/>
      <c r="SEA32" s="83"/>
      <c r="SEB32" s="83"/>
      <c r="SEC32" s="83"/>
      <c r="SED32" s="83"/>
      <c r="SEE32" s="83"/>
      <c r="SEF32" s="83"/>
      <c r="SEG32" s="83"/>
      <c r="SEH32" s="83"/>
      <c r="SEI32" s="83"/>
      <c r="SEJ32" s="83"/>
      <c r="SEK32" s="83"/>
      <c r="SEL32" s="83"/>
      <c r="SEM32" s="83"/>
      <c r="SEN32" s="83"/>
      <c r="SEO32" s="83"/>
      <c r="SEP32" s="83"/>
      <c r="SEQ32" s="83"/>
      <c r="SER32" s="83"/>
      <c r="SES32" s="83"/>
      <c r="SET32" s="83"/>
      <c r="SEU32" s="83"/>
      <c r="SEV32" s="83"/>
      <c r="SEW32" s="83"/>
      <c r="SEX32" s="83"/>
      <c r="SEY32" s="83"/>
      <c r="SEZ32" s="83"/>
      <c r="SFA32" s="83"/>
      <c r="SFB32" s="83"/>
      <c r="SFC32" s="83"/>
      <c r="SFD32" s="83"/>
      <c r="SFE32" s="83"/>
      <c r="SFF32" s="83"/>
      <c r="SFG32" s="83"/>
      <c r="SFH32" s="83"/>
      <c r="SFI32" s="83"/>
      <c r="SFJ32" s="83"/>
      <c r="SFK32" s="83"/>
      <c r="SFL32" s="83"/>
      <c r="SFM32" s="83"/>
      <c r="SFN32" s="83"/>
      <c r="SFO32" s="83"/>
      <c r="SFP32" s="83"/>
      <c r="SFQ32" s="83"/>
      <c r="SFR32" s="83"/>
      <c r="SFS32" s="83"/>
      <c r="SFT32" s="83"/>
      <c r="SFU32" s="83"/>
      <c r="SFV32" s="83"/>
      <c r="SFW32" s="83"/>
      <c r="SFX32" s="83"/>
      <c r="SFY32" s="83"/>
      <c r="SFZ32" s="83"/>
      <c r="SGA32" s="83"/>
      <c r="SGB32" s="83"/>
      <c r="SGC32" s="83"/>
      <c r="SGD32" s="83"/>
      <c r="SGE32" s="83"/>
      <c r="SGF32" s="83"/>
      <c r="SGG32" s="83"/>
      <c r="SGH32" s="83"/>
      <c r="SGI32" s="83"/>
      <c r="SGJ32" s="83"/>
      <c r="SGK32" s="83"/>
      <c r="SGL32" s="83"/>
      <c r="SGM32" s="83"/>
      <c r="SGN32" s="83"/>
      <c r="SGO32" s="83"/>
      <c r="SGP32" s="83"/>
      <c r="SGQ32" s="83"/>
      <c r="SGR32" s="83"/>
      <c r="SGS32" s="83"/>
      <c r="SGT32" s="83"/>
      <c r="SGU32" s="83"/>
      <c r="SGV32" s="83"/>
      <c r="SGW32" s="83"/>
      <c r="SGX32" s="83"/>
      <c r="SGY32" s="83"/>
      <c r="SGZ32" s="83"/>
      <c r="SHA32" s="83"/>
      <c r="SHB32" s="83"/>
      <c r="SHC32" s="83"/>
      <c r="SHD32" s="83"/>
      <c r="SHE32" s="83"/>
      <c r="SHF32" s="83"/>
      <c r="SHG32" s="83"/>
      <c r="SHH32" s="83"/>
      <c r="SHI32" s="83"/>
      <c r="SHJ32" s="83"/>
      <c r="SHK32" s="83"/>
      <c r="SHL32" s="83"/>
      <c r="SHM32" s="83"/>
      <c r="SHN32" s="83"/>
      <c r="SHO32" s="83"/>
      <c r="SHP32" s="83"/>
      <c r="SHQ32" s="83"/>
      <c r="SHR32" s="83"/>
      <c r="SHS32" s="83"/>
      <c r="SHT32" s="83"/>
      <c r="SHU32" s="83"/>
      <c r="SHV32" s="83"/>
      <c r="SHW32" s="83"/>
      <c r="SHX32" s="83"/>
      <c r="SHY32" s="83"/>
      <c r="SHZ32" s="83"/>
      <c r="SIA32" s="83"/>
      <c r="SIB32" s="83"/>
      <c r="SIC32" s="83"/>
      <c r="SID32" s="83"/>
      <c r="SIE32" s="83"/>
      <c r="SIF32" s="83"/>
      <c r="SIG32" s="83"/>
      <c r="SIH32" s="83"/>
      <c r="SII32" s="83"/>
      <c r="SIJ32" s="83"/>
      <c r="SIK32" s="83"/>
      <c r="SIL32" s="83"/>
      <c r="SIM32" s="83"/>
      <c r="SIN32" s="83"/>
      <c r="SIO32" s="83"/>
      <c r="SIP32" s="83"/>
      <c r="SIQ32" s="83"/>
      <c r="SIR32" s="83"/>
      <c r="SIS32" s="83"/>
      <c r="SIT32" s="83"/>
      <c r="SIU32" s="83"/>
      <c r="SIV32" s="83"/>
      <c r="SIW32" s="83"/>
      <c r="SIX32" s="83"/>
      <c r="SIY32" s="83"/>
      <c r="SIZ32" s="83"/>
      <c r="SJA32" s="83"/>
      <c r="SJB32" s="83"/>
      <c r="SJC32" s="83"/>
      <c r="SJD32" s="83"/>
      <c r="SJE32" s="83"/>
      <c r="SJF32" s="83"/>
      <c r="SJG32" s="83"/>
      <c r="SJH32" s="83"/>
      <c r="SJI32" s="83"/>
      <c r="SJJ32" s="83"/>
      <c r="SJK32" s="83"/>
      <c r="SJL32" s="83"/>
      <c r="SJM32" s="83"/>
      <c r="SJN32" s="83"/>
      <c r="SJO32" s="83"/>
      <c r="SJP32" s="83"/>
      <c r="SJQ32" s="83"/>
      <c r="SJR32" s="83"/>
      <c r="SJS32" s="83"/>
      <c r="SJT32" s="83"/>
      <c r="SJU32" s="83"/>
      <c r="SJV32" s="83"/>
      <c r="SJW32" s="83"/>
      <c r="SJX32" s="83"/>
      <c r="SJY32" s="83"/>
      <c r="SJZ32" s="83"/>
      <c r="SKA32" s="83"/>
      <c r="SKB32" s="83"/>
      <c r="SKC32" s="83"/>
      <c r="SKD32" s="83"/>
      <c r="SKE32" s="83"/>
      <c r="SKF32" s="83"/>
      <c r="SKG32" s="83"/>
      <c r="SKH32" s="83"/>
      <c r="SKI32" s="83"/>
      <c r="SKJ32" s="83"/>
      <c r="SKK32" s="83"/>
      <c r="SKL32" s="83"/>
      <c r="SKM32" s="83"/>
      <c r="SKN32" s="83"/>
      <c r="SKO32" s="83"/>
      <c r="SKP32" s="83"/>
      <c r="SKQ32" s="83"/>
      <c r="SKR32" s="83"/>
      <c r="SKS32" s="83"/>
      <c r="SKT32" s="83"/>
      <c r="SKU32" s="83"/>
      <c r="SKV32" s="83"/>
      <c r="SKW32" s="83"/>
      <c r="SKX32" s="83"/>
      <c r="SKY32" s="83"/>
      <c r="SKZ32" s="83"/>
      <c r="SLA32" s="83"/>
      <c r="SLB32" s="83"/>
      <c r="SLC32" s="83"/>
      <c r="SLD32" s="83"/>
      <c r="SLE32" s="83"/>
      <c r="SLF32" s="83"/>
      <c r="SLG32" s="83"/>
      <c r="SLH32" s="83"/>
      <c r="SLI32" s="83"/>
      <c r="SLJ32" s="83"/>
      <c r="SLK32" s="83"/>
      <c r="SLL32" s="83"/>
      <c r="SLM32" s="83"/>
      <c r="SLN32" s="83"/>
      <c r="SLO32" s="83"/>
      <c r="SLP32" s="83"/>
      <c r="SLQ32" s="83"/>
      <c r="SLR32" s="83"/>
      <c r="SLS32" s="83"/>
      <c r="SLT32" s="83"/>
      <c r="SLU32" s="83"/>
      <c r="SLV32" s="83"/>
      <c r="SLW32" s="83"/>
      <c r="SLX32" s="83"/>
      <c r="SLY32" s="83"/>
      <c r="SLZ32" s="83"/>
      <c r="SMA32" s="83"/>
      <c r="SMB32" s="83"/>
      <c r="SMC32" s="83"/>
      <c r="SMD32" s="83"/>
      <c r="SME32" s="83"/>
      <c r="SMF32" s="83"/>
      <c r="SMG32" s="83"/>
      <c r="SMH32" s="83"/>
      <c r="SMI32" s="83"/>
      <c r="SMJ32" s="83"/>
      <c r="SMK32" s="83"/>
      <c r="SML32" s="83"/>
      <c r="SMM32" s="83"/>
      <c r="SMN32" s="83"/>
      <c r="SMO32" s="83"/>
      <c r="SMP32" s="83"/>
      <c r="SMQ32" s="83"/>
      <c r="SMR32" s="83"/>
      <c r="SMS32" s="83"/>
      <c r="SMT32" s="83"/>
      <c r="SMU32" s="83"/>
      <c r="SMV32" s="83"/>
      <c r="SMW32" s="83"/>
      <c r="SMX32" s="83"/>
      <c r="SMY32" s="83"/>
      <c r="SMZ32" s="83"/>
      <c r="SNA32" s="83"/>
      <c r="SNB32" s="83"/>
      <c r="SNC32" s="83"/>
      <c r="SND32" s="83"/>
      <c r="SNE32" s="83"/>
      <c r="SNF32" s="83"/>
      <c r="SNG32" s="83"/>
      <c r="SNH32" s="83"/>
      <c r="SNI32" s="83"/>
      <c r="SNJ32" s="83"/>
      <c r="SNK32" s="83"/>
      <c r="SNL32" s="83"/>
      <c r="SNM32" s="83"/>
      <c r="SNN32" s="83"/>
      <c r="SNO32" s="83"/>
      <c r="SNP32" s="83"/>
      <c r="SNQ32" s="83"/>
      <c r="SNR32" s="83"/>
      <c r="SNS32" s="83"/>
      <c r="SNT32" s="83"/>
      <c r="SNU32" s="83"/>
      <c r="SNV32" s="83"/>
      <c r="SNW32" s="83"/>
      <c r="SNX32" s="83"/>
      <c r="SNY32" s="83"/>
      <c r="SNZ32" s="83"/>
      <c r="SOA32" s="83"/>
      <c r="SOB32" s="83"/>
      <c r="SOC32" s="83"/>
      <c r="SOD32" s="83"/>
      <c r="SOE32" s="83"/>
      <c r="SOF32" s="83"/>
      <c r="SOG32" s="83"/>
      <c r="SOH32" s="83"/>
      <c r="SOI32" s="83"/>
      <c r="SOJ32" s="83"/>
      <c r="SOK32" s="83"/>
      <c r="SOL32" s="83"/>
      <c r="SOM32" s="83"/>
      <c r="SON32" s="83"/>
      <c r="SOO32" s="83"/>
      <c r="SOP32" s="83"/>
      <c r="SOQ32" s="83"/>
      <c r="SOR32" s="83"/>
      <c r="SOS32" s="83"/>
      <c r="SOT32" s="83"/>
      <c r="SOU32" s="83"/>
      <c r="SOV32" s="83"/>
      <c r="SOW32" s="83"/>
      <c r="SOX32" s="83"/>
      <c r="SOY32" s="83"/>
      <c r="SOZ32" s="83"/>
      <c r="SPA32" s="83"/>
      <c r="SPB32" s="83"/>
      <c r="SPC32" s="83"/>
      <c r="SPD32" s="83"/>
      <c r="SPE32" s="83"/>
      <c r="SPF32" s="83"/>
      <c r="SPG32" s="83"/>
      <c r="SPH32" s="83"/>
      <c r="SPI32" s="83"/>
      <c r="SPJ32" s="83"/>
      <c r="SPK32" s="83"/>
      <c r="SPL32" s="83"/>
      <c r="SPM32" s="83"/>
      <c r="SPN32" s="83"/>
      <c r="SPO32" s="83"/>
      <c r="SPP32" s="83"/>
      <c r="SPQ32" s="83"/>
      <c r="SPR32" s="83"/>
      <c r="SPS32" s="83"/>
      <c r="SPT32" s="83"/>
      <c r="SPU32" s="83"/>
      <c r="SPV32" s="83"/>
      <c r="SPW32" s="83"/>
      <c r="SPX32" s="83"/>
      <c r="SPY32" s="83"/>
      <c r="SPZ32" s="83"/>
      <c r="SQA32" s="83"/>
      <c r="SQB32" s="83"/>
      <c r="SQC32" s="83"/>
      <c r="SQD32" s="83"/>
      <c r="SQE32" s="83"/>
      <c r="SQF32" s="83"/>
      <c r="SQG32" s="83"/>
      <c r="SQH32" s="83"/>
      <c r="SQI32" s="83"/>
      <c r="SQJ32" s="83"/>
      <c r="SQK32" s="83"/>
      <c r="SQL32" s="83"/>
      <c r="SQM32" s="83"/>
      <c r="SQN32" s="83"/>
      <c r="SQO32" s="83"/>
      <c r="SQP32" s="83"/>
      <c r="SQQ32" s="83"/>
      <c r="SQR32" s="83"/>
      <c r="SQS32" s="83"/>
      <c r="SQT32" s="83"/>
      <c r="SQU32" s="83"/>
      <c r="SQV32" s="83"/>
      <c r="SQW32" s="83"/>
      <c r="SQX32" s="83"/>
      <c r="SQY32" s="83"/>
      <c r="SQZ32" s="83"/>
      <c r="SRA32" s="83"/>
      <c r="SRB32" s="83"/>
      <c r="SRC32" s="83"/>
      <c r="SRD32" s="83"/>
      <c r="SRE32" s="83"/>
      <c r="SRF32" s="83"/>
      <c r="SRG32" s="83"/>
      <c r="SRH32" s="83"/>
      <c r="SRI32" s="83"/>
      <c r="SRJ32" s="83"/>
      <c r="SRK32" s="83"/>
      <c r="SRL32" s="83"/>
      <c r="SRM32" s="83"/>
      <c r="SRN32" s="83"/>
      <c r="SRO32" s="83"/>
      <c r="SRP32" s="83"/>
      <c r="SRQ32" s="83"/>
      <c r="SRR32" s="83"/>
      <c r="SRS32" s="83"/>
      <c r="SRT32" s="83"/>
      <c r="SRU32" s="83"/>
      <c r="SRV32" s="83"/>
      <c r="SRW32" s="83"/>
      <c r="SRX32" s="83"/>
      <c r="SRY32" s="83"/>
      <c r="SRZ32" s="83"/>
      <c r="SSA32" s="83"/>
      <c r="SSB32" s="83"/>
      <c r="SSC32" s="83"/>
      <c r="SSD32" s="83"/>
      <c r="SSE32" s="83"/>
      <c r="SSF32" s="83"/>
      <c r="SSG32" s="83"/>
      <c r="SSH32" s="83"/>
      <c r="SSI32" s="83"/>
      <c r="SSJ32" s="83"/>
      <c r="SSK32" s="83"/>
      <c r="SSL32" s="83"/>
      <c r="SSM32" s="83"/>
      <c r="SSN32" s="83"/>
      <c r="SSO32" s="83"/>
      <c r="SSP32" s="83"/>
      <c r="SSQ32" s="83"/>
      <c r="SSR32" s="83"/>
      <c r="SSS32" s="83"/>
      <c r="SST32" s="83"/>
      <c r="SSU32" s="83"/>
      <c r="SSV32" s="83"/>
      <c r="SSW32" s="83"/>
      <c r="SSX32" s="83"/>
      <c r="SSY32" s="83"/>
      <c r="SSZ32" s="83"/>
      <c r="STA32" s="83"/>
      <c r="STB32" s="83"/>
      <c r="STC32" s="83"/>
      <c r="STD32" s="83"/>
      <c r="STE32" s="83"/>
      <c r="STF32" s="83"/>
      <c r="STG32" s="83"/>
      <c r="STH32" s="83"/>
      <c r="STI32" s="83"/>
      <c r="STJ32" s="83"/>
      <c r="STK32" s="83"/>
      <c r="STL32" s="83"/>
      <c r="STM32" s="83"/>
      <c r="STN32" s="83"/>
      <c r="STO32" s="83"/>
      <c r="STP32" s="83"/>
      <c r="STQ32" s="83"/>
      <c r="STR32" s="83"/>
      <c r="STS32" s="83"/>
      <c r="STT32" s="83"/>
      <c r="STU32" s="83"/>
      <c r="STV32" s="83"/>
      <c r="STW32" s="83"/>
      <c r="STX32" s="83"/>
      <c r="STY32" s="83"/>
      <c r="STZ32" s="83"/>
      <c r="SUA32" s="83"/>
      <c r="SUB32" s="83"/>
      <c r="SUC32" s="83"/>
      <c r="SUD32" s="83"/>
      <c r="SUE32" s="83"/>
      <c r="SUF32" s="83"/>
      <c r="SUG32" s="83"/>
      <c r="SUH32" s="83"/>
      <c r="SUI32" s="83"/>
      <c r="SUJ32" s="83"/>
      <c r="SUK32" s="83"/>
      <c r="SUL32" s="83"/>
      <c r="SUM32" s="83"/>
      <c r="SUN32" s="83"/>
      <c r="SUO32" s="83"/>
      <c r="SUP32" s="83"/>
      <c r="SUQ32" s="83"/>
      <c r="SUR32" s="83"/>
      <c r="SUS32" s="83"/>
      <c r="SUT32" s="83"/>
      <c r="SUU32" s="83"/>
      <c r="SUV32" s="83"/>
      <c r="SUW32" s="83"/>
      <c r="SUX32" s="83"/>
      <c r="SUY32" s="83"/>
      <c r="SUZ32" s="83"/>
      <c r="SVA32" s="83"/>
      <c r="SVB32" s="83"/>
      <c r="SVC32" s="83"/>
      <c r="SVD32" s="83"/>
      <c r="SVE32" s="83"/>
      <c r="SVF32" s="83"/>
      <c r="SVG32" s="83"/>
      <c r="SVH32" s="83"/>
      <c r="SVI32" s="83"/>
      <c r="SVJ32" s="83"/>
      <c r="SVK32" s="83"/>
      <c r="SVL32" s="83"/>
      <c r="SVM32" s="83"/>
      <c r="SVN32" s="83"/>
      <c r="SVO32" s="83"/>
      <c r="SVP32" s="83"/>
      <c r="SVQ32" s="83"/>
      <c r="SVR32" s="83"/>
      <c r="SVS32" s="83"/>
      <c r="SVT32" s="83"/>
      <c r="SVU32" s="83"/>
      <c r="SVV32" s="83"/>
      <c r="SVW32" s="83"/>
      <c r="SVX32" s="83"/>
      <c r="SVY32" s="83"/>
      <c r="SVZ32" s="83"/>
      <c r="SWA32" s="83"/>
      <c r="SWB32" s="83"/>
      <c r="SWC32" s="83"/>
      <c r="SWD32" s="83"/>
      <c r="SWE32" s="83"/>
      <c r="SWF32" s="83"/>
      <c r="SWG32" s="83"/>
      <c r="SWH32" s="83"/>
      <c r="SWI32" s="83"/>
      <c r="SWJ32" s="83"/>
      <c r="SWK32" s="83"/>
      <c r="SWL32" s="83"/>
      <c r="SWM32" s="83"/>
      <c r="SWN32" s="83"/>
      <c r="SWO32" s="83"/>
      <c r="SWP32" s="83"/>
      <c r="SWQ32" s="83"/>
      <c r="SWR32" s="83"/>
      <c r="SWS32" s="83"/>
      <c r="SWT32" s="83"/>
      <c r="SWU32" s="83"/>
      <c r="SWV32" s="83"/>
      <c r="SWW32" s="83"/>
      <c r="SWX32" s="83"/>
      <c r="SWY32" s="83"/>
      <c r="SWZ32" s="83"/>
      <c r="SXA32" s="83"/>
      <c r="SXB32" s="83"/>
      <c r="SXC32" s="83"/>
      <c r="SXD32" s="83"/>
      <c r="SXE32" s="83"/>
      <c r="SXF32" s="83"/>
      <c r="SXG32" s="83"/>
      <c r="SXH32" s="83"/>
      <c r="SXI32" s="83"/>
      <c r="SXJ32" s="83"/>
      <c r="SXK32" s="83"/>
      <c r="SXL32" s="83"/>
      <c r="SXM32" s="83"/>
      <c r="SXN32" s="83"/>
      <c r="SXO32" s="83"/>
      <c r="SXP32" s="83"/>
      <c r="SXQ32" s="83"/>
      <c r="SXR32" s="83"/>
      <c r="SXS32" s="83"/>
      <c r="SXT32" s="83"/>
      <c r="SXU32" s="83"/>
      <c r="SXV32" s="83"/>
      <c r="SXW32" s="83"/>
      <c r="SXX32" s="83"/>
      <c r="SXY32" s="83"/>
      <c r="SXZ32" s="83"/>
      <c r="SYA32" s="83"/>
      <c r="SYB32" s="83"/>
      <c r="SYC32" s="83"/>
      <c r="SYD32" s="83"/>
      <c r="SYE32" s="83"/>
      <c r="SYF32" s="83"/>
      <c r="SYG32" s="83"/>
      <c r="SYH32" s="83"/>
      <c r="SYI32" s="83"/>
      <c r="SYJ32" s="83"/>
      <c r="SYK32" s="83"/>
      <c r="SYL32" s="83"/>
      <c r="SYM32" s="83"/>
      <c r="SYN32" s="83"/>
      <c r="SYO32" s="83"/>
      <c r="SYP32" s="83"/>
      <c r="SYQ32" s="83"/>
      <c r="SYR32" s="83"/>
      <c r="SYS32" s="83"/>
      <c r="SYT32" s="83"/>
      <c r="SYU32" s="83"/>
      <c r="SYV32" s="83"/>
      <c r="SYW32" s="83"/>
      <c r="SYX32" s="83"/>
      <c r="SYY32" s="83"/>
      <c r="SYZ32" s="83"/>
      <c r="SZA32" s="83"/>
      <c r="SZB32" s="83"/>
      <c r="SZC32" s="83"/>
      <c r="SZD32" s="83"/>
      <c r="SZE32" s="83"/>
      <c r="SZF32" s="83"/>
      <c r="SZG32" s="83"/>
      <c r="SZH32" s="83"/>
      <c r="SZI32" s="83"/>
      <c r="SZJ32" s="83"/>
      <c r="SZK32" s="83"/>
      <c r="SZL32" s="83"/>
      <c r="SZM32" s="83"/>
      <c r="SZN32" s="83"/>
      <c r="SZO32" s="83"/>
      <c r="SZP32" s="83"/>
      <c r="SZQ32" s="83"/>
      <c r="SZR32" s="83"/>
      <c r="SZS32" s="83"/>
      <c r="SZT32" s="83"/>
      <c r="SZU32" s="83"/>
      <c r="SZV32" s="83"/>
      <c r="SZW32" s="83"/>
      <c r="SZX32" s="83"/>
      <c r="SZY32" s="83"/>
      <c r="SZZ32" s="83"/>
      <c r="TAA32" s="83"/>
      <c r="TAB32" s="83"/>
      <c r="TAC32" s="83"/>
      <c r="TAD32" s="83"/>
      <c r="TAE32" s="83"/>
      <c r="TAF32" s="83"/>
      <c r="TAG32" s="83"/>
      <c r="TAH32" s="83"/>
      <c r="TAI32" s="83"/>
      <c r="TAJ32" s="83"/>
      <c r="TAK32" s="83"/>
      <c r="TAL32" s="83"/>
      <c r="TAM32" s="83"/>
      <c r="TAN32" s="83"/>
      <c r="TAO32" s="83"/>
      <c r="TAP32" s="83"/>
      <c r="TAQ32" s="83"/>
      <c r="TAR32" s="83"/>
      <c r="TAS32" s="83"/>
      <c r="TAT32" s="83"/>
      <c r="TAU32" s="83"/>
      <c r="TAV32" s="83"/>
      <c r="TAW32" s="83"/>
      <c r="TAX32" s="83"/>
      <c r="TAY32" s="83"/>
      <c r="TAZ32" s="83"/>
      <c r="TBA32" s="83"/>
      <c r="TBB32" s="83"/>
      <c r="TBC32" s="83"/>
      <c r="TBD32" s="83"/>
      <c r="TBE32" s="83"/>
      <c r="TBF32" s="83"/>
      <c r="TBG32" s="83"/>
      <c r="TBH32" s="83"/>
      <c r="TBI32" s="83"/>
      <c r="TBJ32" s="83"/>
      <c r="TBK32" s="83"/>
      <c r="TBL32" s="83"/>
      <c r="TBM32" s="83"/>
      <c r="TBN32" s="83"/>
      <c r="TBO32" s="83"/>
      <c r="TBP32" s="83"/>
      <c r="TBQ32" s="83"/>
      <c r="TBR32" s="83"/>
      <c r="TBS32" s="83"/>
      <c r="TBT32" s="83"/>
      <c r="TBU32" s="83"/>
      <c r="TBV32" s="83"/>
      <c r="TBW32" s="83"/>
      <c r="TBX32" s="83"/>
      <c r="TBY32" s="83"/>
      <c r="TBZ32" s="83"/>
      <c r="TCA32" s="83"/>
      <c r="TCB32" s="83"/>
      <c r="TCC32" s="83"/>
      <c r="TCD32" s="83"/>
      <c r="TCE32" s="83"/>
      <c r="TCF32" s="83"/>
      <c r="TCG32" s="83"/>
      <c r="TCH32" s="83"/>
      <c r="TCI32" s="83"/>
      <c r="TCJ32" s="83"/>
      <c r="TCK32" s="83"/>
      <c r="TCL32" s="83"/>
      <c r="TCM32" s="83"/>
      <c r="TCN32" s="83"/>
      <c r="TCO32" s="83"/>
      <c r="TCP32" s="83"/>
      <c r="TCQ32" s="83"/>
      <c r="TCR32" s="83"/>
      <c r="TCS32" s="83"/>
      <c r="TCT32" s="83"/>
      <c r="TCU32" s="83"/>
      <c r="TCV32" s="83"/>
      <c r="TCW32" s="83"/>
      <c r="TCX32" s="83"/>
      <c r="TCY32" s="83"/>
      <c r="TCZ32" s="83"/>
      <c r="TDA32" s="83"/>
      <c r="TDB32" s="83"/>
      <c r="TDC32" s="83"/>
      <c r="TDD32" s="83"/>
      <c r="TDE32" s="83"/>
      <c r="TDF32" s="83"/>
      <c r="TDG32" s="83"/>
      <c r="TDH32" s="83"/>
      <c r="TDI32" s="83"/>
      <c r="TDJ32" s="83"/>
      <c r="TDK32" s="83"/>
      <c r="TDL32" s="83"/>
      <c r="TDM32" s="83"/>
      <c r="TDN32" s="83"/>
      <c r="TDO32" s="83"/>
      <c r="TDP32" s="83"/>
      <c r="TDQ32" s="83"/>
      <c r="TDR32" s="83"/>
      <c r="TDS32" s="83"/>
      <c r="TDT32" s="83"/>
      <c r="TDU32" s="83"/>
      <c r="TDV32" s="83"/>
      <c r="TDW32" s="83"/>
      <c r="TDX32" s="83"/>
      <c r="TDY32" s="83"/>
      <c r="TDZ32" s="83"/>
      <c r="TEA32" s="83"/>
      <c r="TEB32" s="83"/>
      <c r="TEC32" s="83"/>
      <c r="TED32" s="83"/>
      <c r="TEE32" s="83"/>
      <c r="TEF32" s="83"/>
      <c r="TEG32" s="83"/>
      <c r="TEH32" s="83"/>
      <c r="TEI32" s="83"/>
      <c r="TEJ32" s="83"/>
      <c r="TEK32" s="83"/>
      <c r="TEL32" s="83"/>
      <c r="TEM32" s="83"/>
      <c r="TEN32" s="83"/>
      <c r="TEO32" s="83"/>
      <c r="TEP32" s="83"/>
      <c r="TEQ32" s="83"/>
      <c r="TER32" s="83"/>
      <c r="TES32" s="83"/>
      <c r="TET32" s="83"/>
      <c r="TEU32" s="83"/>
      <c r="TEV32" s="83"/>
      <c r="TEW32" s="83"/>
      <c r="TEX32" s="83"/>
      <c r="TEY32" s="83"/>
      <c r="TEZ32" s="83"/>
      <c r="TFA32" s="83"/>
      <c r="TFB32" s="83"/>
      <c r="TFC32" s="83"/>
      <c r="TFD32" s="83"/>
      <c r="TFE32" s="83"/>
      <c r="TFF32" s="83"/>
      <c r="TFG32" s="83"/>
      <c r="TFH32" s="83"/>
      <c r="TFI32" s="83"/>
      <c r="TFJ32" s="83"/>
      <c r="TFK32" s="83"/>
      <c r="TFL32" s="83"/>
      <c r="TFM32" s="83"/>
      <c r="TFN32" s="83"/>
      <c r="TFO32" s="83"/>
      <c r="TFP32" s="83"/>
      <c r="TFQ32" s="83"/>
      <c r="TFR32" s="83"/>
      <c r="TFS32" s="83"/>
      <c r="TFT32" s="83"/>
      <c r="TFU32" s="83"/>
      <c r="TFV32" s="83"/>
      <c r="TFW32" s="83"/>
      <c r="TFX32" s="83"/>
      <c r="TFY32" s="83"/>
      <c r="TFZ32" s="83"/>
      <c r="TGA32" s="83"/>
      <c r="TGB32" s="83"/>
      <c r="TGC32" s="83"/>
      <c r="TGD32" s="83"/>
      <c r="TGE32" s="83"/>
      <c r="TGF32" s="83"/>
      <c r="TGG32" s="83"/>
      <c r="TGH32" s="83"/>
      <c r="TGI32" s="83"/>
      <c r="TGJ32" s="83"/>
      <c r="TGK32" s="83"/>
      <c r="TGL32" s="83"/>
      <c r="TGM32" s="83"/>
      <c r="TGN32" s="83"/>
      <c r="TGO32" s="83"/>
      <c r="TGP32" s="83"/>
      <c r="TGQ32" s="83"/>
      <c r="TGR32" s="83"/>
      <c r="TGS32" s="83"/>
      <c r="TGT32" s="83"/>
      <c r="TGU32" s="83"/>
      <c r="TGV32" s="83"/>
      <c r="TGW32" s="83"/>
      <c r="TGX32" s="83"/>
      <c r="TGY32" s="83"/>
      <c r="TGZ32" s="83"/>
      <c r="THA32" s="83"/>
      <c r="THB32" s="83"/>
      <c r="THC32" s="83"/>
      <c r="THD32" s="83"/>
      <c r="THE32" s="83"/>
      <c r="THF32" s="83"/>
      <c r="THG32" s="83"/>
      <c r="THH32" s="83"/>
      <c r="THI32" s="83"/>
      <c r="THJ32" s="83"/>
      <c r="THK32" s="83"/>
      <c r="THL32" s="83"/>
      <c r="THM32" s="83"/>
      <c r="THN32" s="83"/>
      <c r="THO32" s="83"/>
      <c r="THP32" s="83"/>
      <c r="THQ32" s="83"/>
      <c r="THR32" s="83"/>
      <c r="THS32" s="83"/>
      <c r="THT32" s="83"/>
      <c r="THU32" s="83"/>
      <c r="THV32" s="83"/>
      <c r="THW32" s="83"/>
      <c r="THX32" s="83"/>
      <c r="THY32" s="83"/>
      <c r="THZ32" s="83"/>
      <c r="TIA32" s="83"/>
      <c r="TIB32" s="83"/>
      <c r="TIC32" s="83"/>
      <c r="TID32" s="83"/>
      <c r="TIE32" s="83"/>
      <c r="TIF32" s="83"/>
      <c r="TIG32" s="83"/>
      <c r="TIH32" s="83"/>
      <c r="TII32" s="83"/>
      <c r="TIJ32" s="83"/>
      <c r="TIK32" s="83"/>
      <c r="TIL32" s="83"/>
      <c r="TIM32" s="83"/>
      <c r="TIN32" s="83"/>
      <c r="TIO32" s="83"/>
      <c r="TIP32" s="83"/>
      <c r="TIQ32" s="83"/>
      <c r="TIR32" s="83"/>
      <c r="TIS32" s="83"/>
      <c r="TIT32" s="83"/>
      <c r="TIU32" s="83"/>
      <c r="TIV32" s="83"/>
      <c r="TIW32" s="83"/>
      <c r="TIX32" s="83"/>
      <c r="TIY32" s="83"/>
      <c r="TIZ32" s="83"/>
      <c r="TJA32" s="83"/>
      <c r="TJB32" s="83"/>
      <c r="TJC32" s="83"/>
      <c r="TJD32" s="83"/>
      <c r="TJE32" s="83"/>
      <c r="TJF32" s="83"/>
      <c r="TJG32" s="83"/>
      <c r="TJH32" s="83"/>
      <c r="TJI32" s="83"/>
      <c r="TJJ32" s="83"/>
      <c r="TJK32" s="83"/>
      <c r="TJL32" s="83"/>
      <c r="TJM32" s="83"/>
      <c r="TJN32" s="83"/>
      <c r="TJO32" s="83"/>
      <c r="TJP32" s="83"/>
      <c r="TJQ32" s="83"/>
      <c r="TJR32" s="83"/>
      <c r="TJS32" s="83"/>
      <c r="TJT32" s="83"/>
      <c r="TJU32" s="83"/>
      <c r="TJV32" s="83"/>
      <c r="TJW32" s="83"/>
      <c r="TJX32" s="83"/>
      <c r="TJY32" s="83"/>
      <c r="TJZ32" s="83"/>
      <c r="TKA32" s="83"/>
      <c r="TKB32" s="83"/>
      <c r="TKC32" s="83"/>
      <c r="TKD32" s="83"/>
      <c r="TKE32" s="83"/>
      <c r="TKF32" s="83"/>
      <c r="TKG32" s="83"/>
      <c r="TKH32" s="83"/>
      <c r="TKI32" s="83"/>
      <c r="TKJ32" s="83"/>
      <c r="TKK32" s="83"/>
      <c r="TKL32" s="83"/>
      <c r="TKM32" s="83"/>
      <c r="TKN32" s="83"/>
      <c r="TKO32" s="83"/>
      <c r="TKP32" s="83"/>
      <c r="TKQ32" s="83"/>
      <c r="TKR32" s="83"/>
      <c r="TKS32" s="83"/>
      <c r="TKT32" s="83"/>
      <c r="TKU32" s="83"/>
      <c r="TKV32" s="83"/>
      <c r="TKW32" s="83"/>
      <c r="TKX32" s="83"/>
      <c r="TKY32" s="83"/>
      <c r="TKZ32" s="83"/>
      <c r="TLA32" s="83"/>
      <c r="TLB32" s="83"/>
      <c r="TLC32" s="83"/>
      <c r="TLD32" s="83"/>
      <c r="TLE32" s="83"/>
      <c r="TLF32" s="83"/>
      <c r="TLG32" s="83"/>
      <c r="TLH32" s="83"/>
      <c r="TLI32" s="83"/>
      <c r="TLJ32" s="83"/>
      <c r="TLK32" s="83"/>
      <c r="TLL32" s="83"/>
      <c r="TLM32" s="83"/>
      <c r="TLN32" s="83"/>
      <c r="TLO32" s="83"/>
      <c r="TLP32" s="83"/>
      <c r="TLQ32" s="83"/>
      <c r="TLR32" s="83"/>
      <c r="TLS32" s="83"/>
      <c r="TLT32" s="83"/>
      <c r="TLU32" s="83"/>
      <c r="TLV32" s="83"/>
      <c r="TLW32" s="83"/>
      <c r="TLX32" s="83"/>
      <c r="TLY32" s="83"/>
      <c r="TLZ32" s="83"/>
      <c r="TMA32" s="83"/>
      <c r="TMB32" s="83"/>
      <c r="TMC32" s="83"/>
      <c r="TMD32" s="83"/>
      <c r="TME32" s="83"/>
      <c r="TMF32" s="83"/>
      <c r="TMG32" s="83"/>
      <c r="TMH32" s="83"/>
      <c r="TMI32" s="83"/>
      <c r="TMJ32" s="83"/>
      <c r="TMK32" s="83"/>
      <c r="TML32" s="83"/>
      <c r="TMM32" s="83"/>
      <c r="TMN32" s="83"/>
      <c r="TMO32" s="83"/>
      <c r="TMP32" s="83"/>
      <c r="TMQ32" s="83"/>
      <c r="TMR32" s="83"/>
      <c r="TMS32" s="83"/>
      <c r="TMT32" s="83"/>
      <c r="TMU32" s="83"/>
      <c r="TMV32" s="83"/>
      <c r="TMW32" s="83"/>
      <c r="TMX32" s="83"/>
      <c r="TMY32" s="83"/>
      <c r="TMZ32" s="83"/>
      <c r="TNA32" s="83"/>
      <c r="TNB32" s="83"/>
      <c r="TNC32" s="83"/>
      <c r="TND32" s="83"/>
      <c r="TNE32" s="83"/>
      <c r="TNF32" s="83"/>
      <c r="TNG32" s="83"/>
      <c r="TNH32" s="83"/>
      <c r="TNI32" s="83"/>
      <c r="TNJ32" s="83"/>
      <c r="TNK32" s="83"/>
      <c r="TNL32" s="83"/>
      <c r="TNM32" s="83"/>
      <c r="TNN32" s="83"/>
      <c r="TNO32" s="83"/>
      <c r="TNP32" s="83"/>
      <c r="TNQ32" s="83"/>
      <c r="TNR32" s="83"/>
      <c r="TNS32" s="83"/>
      <c r="TNT32" s="83"/>
      <c r="TNU32" s="83"/>
      <c r="TNV32" s="83"/>
      <c r="TNW32" s="83"/>
      <c r="TNX32" s="83"/>
      <c r="TNY32" s="83"/>
      <c r="TNZ32" s="83"/>
      <c r="TOA32" s="83"/>
      <c r="TOB32" s="83"/>
      <c r="TOC32" s="83"/>
      <c r="TOD32" s="83"/>
      <c r="TOE32" s="83"/>
      <c r="TOF32" s="83"/>
      <c r="TOG32" s="83"/>
      <c r="TOH32" s="83"/>
      <c r="TOI32" s="83"/>
      <c r="TOJ32" s="83"/>
      <c r="TOK32" s="83"/>
      <c r="TOL32" s="83"/>
      <c r="TOM32" s="83"/>
      <c r="TON32" s="83"/>
      <c r="TOO32" s="83"/>
      <c r="TOP32" s="83"/>
      <c r="TOQ32" s="83"/>
      <c r="TOR32" s="83"/>
      <c r="TOS32" s="83"/>
      <c r="TOT32" s="83"/>
      <c r="TOU32" s="83"/>
      <c r="TOV32" s="83"/>
      <c r="TOW32" s="83"/>
      <c r="TOX32" s="83"/>
      <c r="TOY32" s="83"/>
      <c r="TOZ32" s="83"/>
      <c r="TPA32" s="83"/>
      <c r="TPB32" s="83"/>
      <c r="TPC32" s="83"/>
      <c r="TPD32" s="83"/>
      <c r="TPE32" s="83"/>
      <c r="TPF32" s="83"/>
      <c r="TPG32" s="83"/>
      <c r="TPH32" s="83"/>
      <c r="TPI32" s="83"/>
      <c r="TPJ32" s="83"/>
      <c r="TPK32" s="83"/>
      <c r="TPL32" s="83"/>
      <c r="TPM32" s="83"/>
      <c r="TPN32" s="83"/>
      <c r="TPO32" s="83"/>
      <c r="TPP32" s="83"/>
      <c r="TPQ32" s="83"/>
      <c r="TPR32" s="83"/>
      <c r="TPS32" s="83"/>
      <c r="TPT32" s="83"/>
      <c r="TPU32" s="83"/>
      <c r="TPV32" s="83"/>
      <c r="TPW32" s="83"/>
      <c r="TPX32" s="83"/>
      <c r="TPY32" s="83"/>
      <c r="TPZ32" s="83"/>
      <c r="TQA32" s="83"/>
      <c r="TQB32" s="83"/>
      <c r="TQC32" s="83"/>
      <c r="TQD32" s="83"/>
      <c r="TQE32" s="83"/>
      <c r="TQF32" s="83"/>
      <c r="TQG32" s="83"/>
      <c r="TQH32" s="83"/>
      <c r="TQI32" s="83"/>
      <c r="TQJ32" s="83"/>
      <c r="TQK32" s="83"/>
      <c r="TQL32" s="83"/>
      <c r="TQM32" s="83"/>
      <c r="TQN32" s="83"/>
      <c r="TQO32" s="83"/>
      <c r="TQP32" s="83"/>
      <c r="TQQ32" s="83"/>
      <c r="TQR32" s="83"/>
      <c r="TQS32" s="83"/>
      <c r="TQT32" s="83"/>
      <c r="TQU32" s="83"/>
      <c r="TQV32" s="83"/>
      <c r="TQW32" s="83"/>
      <c r="TQX32" s="83"/>
      <c r="TQY32" s="83"/>
      <c r="TQZ32" s="83"/>
      <c r="TRA32" s="83"/>
      <c r="TRB32" s="83"/>
      <c r="TRC32" s="83"/>
      <c r="TRD32" s="83"/>
      <c r="TRE32" s="83"/>
      <c r="TRF32" s="83"/>
      <c r="TRG32" s="83"/>
      <c r="TRH32" s="83"/>
      <c r="TRI32" s="83"/>
      <c r="TRJ32" s="83"/>
      <c r="TRK32" s="83"/>
      <c r="TRL32" s="83"/>
      <c r="TRM32" s="83"/>
      <c r="TRN32" s="83"/>
      <c r="TRO32" s="83"/>
      <c r="TRP32" s="83"/>
      <c r="TRQ32" s="83"/>
      <c r="TRR32" s="83"/>
      <c r="TRS32" s="83"/>
      <c r="TRT32" s="83"/>
      <c r="TRU32" s="83"/>
      <c r="TRV32" s="83"/>
      <c r="TRW32" s="83"/>
      <c r="TRX32" s="83"/>
      <c r="TRY32" s="83"/>
      <c r="TRZ32" s="83"/>
      <c r="TSA32" s="83"/>
      <c r="TSB32" s="83"/>
      <c r="TSC32" s="83"/>
      <c r="TSD32" s="83"/>
      <c r="TSE32" s="83"/>
      <c r="TSF32" s="83"/>
      <c r="TSG32" s="83"/>
      <c r="TSH32" s="83"/>
      <c r="TSI32" s="83"/>
      <c r="TSJ32" s="83"/>
      <c r="TSK32" s="83"/>
      <c r="TSL32" s="83"/>
      <c r="TSM32" s="83"/>
      <c r="TSN32" s="83"/>
      <c r="TSO32" s="83"/>
      <c r="TSP32" s="83"/>
      <c r="TSQ32" s="83"/>
      <c r="TSR32" s="83"/>
      <c r="TSS32" s="83"/>
      <c r="TST32" s="83"/>
      <c r="TSU32" s="83"/>
      <c r="TSV32" s="83"/>
      <c r="TSW32" s="83"/>
      <c r="TSX32" s="83"/>
      <c r="TSY32" s="83"/>
      <c r="TSZ32" s="83"/>
      <c r="TTA32" s="83"/>
      <c r="TTB32" s="83"/>
      <c r="TTC32" s="83"/>
      <c r="TTD32" s="83"/>
      <c r="TTE32" s="83"/>
      <c r="TTF32" s="83"/>
      <c r="TTG32" s="83"/>
      <c r="TTH32" s="83"/>
      <c r="TTI32" s="83"/>
      <c r="TTJ32" s="83"/>
      <c r="TTK32" s="83"/>
      <c r="TTL32" s="83"/>
      <c r="TTM32" s="83"/>
      <c r="TTN32" s="83"/>
      <c r="TTO32" s="83"/>
      <c r="TTP32" s="83"/>
      <c r="TTQ32" s="83"/>
      <c r="TTR32" s="83"/>
      <c r="TTS32" s="83"/>
      <c r="TTT32" s="83"/>
      <c r="TTU32" s="83"/>
      <c r="TTV32" s="83"/>
      <c r="TTW32" s="83"/>
      <c r="TTX32" s="83"/>
      <c r="TTY32" s="83"/>
      <c r="TTZ32" s="83"/>
      <c r="TUA32" s="83"/>
      <c r="TUB32" s="83"/>
      <c r="TUC32" s="83"/>
      <c r="TUD32" s="83"/>
      <c r="TUE32" s="83"/>
      <c r="TUF32" s="83"/>
      <c r="TUG32" s="83"/>
      <c r="TUH32" s="83"/>
      <c r="TUI32" s="83"/>
      <c r="TUJ32" s="83"/>
      <c r="TUK32" s="83"/>
      <c r="TUL32" s="83"/>
      <c r="TUM32" s="83"/>
      <c r="TUN32" s="83"/>
      <c r="TUO32" s="83"/>
      <c r="TUP32" s="83"/>
      <c r="TUQ32" s="83"/>
      <c r="TUR32" s="83"/>
      <c r="TUS32" s="83"/>
      <c r="TUT32" s="83"/>
      <c r="TUU32" s="83"/>
      <c r="TUV32" s="83"/>
      <c r="TUW32" s="83"/>
      <c r="TUX32" s="83"/>
      <c r="TUY32" s="83"/>
      <c r="TUZ32" s="83"/>
      <c r="TVA32" s="83"/>
      <c r="TVB32" s="83"/>
      <c r="TVC32" s="83"/>
      <c r="TVD32" s="83"/>
      <c r="TVE32" s="83"/>
      <c r="TVF32" s="83"/>
      <c r="TVG32" s="83"/>
      <c r="TVH32" s="83"/>
      <c r="TVI32" s="83"/>
      <c r="TVJ32" s="83"/>
      <c r="TVK32" s="83"/>
      <c r="TVL32" s="83"/>
      <c r="TVM32" s="83"/>
      <c r="TVN32" s="83"/>
      <c r="TVO32" s="83"/>
      <c r="TVP32" s="83"/>
      <c r="TVQ32" s="83"/>
      <c r="TVR32" s="83"/>
      <c r="TVS32" s="83"/>
      <c r="TVT32" s="83"/>
      <c r="TVU32" s="83"/>
      <c r="TVV32" s="83"/>
      <c r="TVW32" s="83"/>
      <c r="TVX32" s="83"/>
      <c r="TVY32" s="83"/>
      <c r="TVZ32" s="83"/>
      <c r="TWA32" s="83"/>
      <c r="TWB32" s="83"/>
      <c r="TWC32" s="83"/>
      <c r="TWD32" s="83"/>
      <c r="TWE32" s="83"/>
      <c r="TWF32" s="83"/>
      <c r="TWG32" s="83"/>
      <c r="TWH32" s="83"/>
      <c r="TWI32" s="83"/>
      <c r="TWJ32" s="83"/>
      <c r="TWK32" s="83"/>
      <c r="TWL32" s="83"/>
      <c r="TWM32" s="83"/>
      <c r="TWN32" s="83"/>
      <c r="TWO32" s="83"/>
      <c r="TWP32" s="83"/>
      <c r="TWQ32" s="83"/>
      <c r="TWR32" s="83"/>
      <c r="TWS32" s="83"/>
      <c r="TWT32" s="83"/>
      <c r="TWU32" s="83"/>
      <c r="TWV32" s="83"/>
      <c r="TWW32" s="83"/>
      <c r="TWX32" s="83"/>
      <c r="TWY32" s="83"/>
      <c r="TWZ32" s="83"/>
      <c r="TXA32" s="83"/>
      <c r="TXB32" s="83"/>
      <c r="TXC32" s="83"/>
      <c r="TXD32" s="83"/>
      <c r="TXE32" s="83"/>
      <c r="TXF32" s="83"/>
      <c r="TXG32" s="83"/>
      <c r="TXH32" s="83"/>
      <c r="TXI32" s="83"/>
      <c r="TXJ32" s="83"/>
      <c r="TXK32" s="83"/>
      <c r="TXL32" s="83"/>
      <c r="TXM32" s="83"/>
      <c r="TXN32" s="83"/>
      <c r="TXO32" s="83"/>
      <c r="TXP32" s="83"/>
      <c r="TXQ32" s="83"/>
      <c r="TXR32" s="83"/>
      <c r="TXS32" s="83"/>
      <c r="TXT32" s="83"/>
      <c r="TXU32" s="83"/>
      <c r="TXV32" s="83"/>
      <c r="TXW32" s="83"/>
      <c r="TXX32" s="83"/>
      <c r="TXY32" s="83"/>
      <c r="TXZ32" s="83"/>
      <c r="TYA32" s="83"/>
      <c r="TYB32" s="83"/>
      <c r="TYC32" s="83"/>
      <c r="TYD32" s="83"/>
      <c r="TYE32" s="83"/>
      <c r="TYF32" s="83"/>
      <c r="TYG32" s="83"/>
      <c r="TYH32" s="83"/>
      <c r="TYI32" s="83"/>
      <c r="TYJ32" s="83"/>
      <c r="TYK32" s="83"/>
      <c r="TYL32" s="83"/>
      <c r="TYM32" s="83"/>
      <c r="TYN32" s="83"/>
      <c r="TYO32" s="83"/>
      <c r="TYP32" s="83"/>
      <c r="TYQ32" s="83"/>
      <c r="TYR32" s="83"/>
      <c r="TYS32" s="83"/>
      <c r="TYT32" s="83"/>
      <c r="TYU32" s="83"/>
      <c r="TYV32" s="83"/>
      <c r="TYW32" s="83"/>
      <c r="TYX32" s="83"/>
      <c r="TYY32" s="83"/>
      <c r="TYZ32" s="83"/>
      <c r="TZA32" s="83"/>
      <c r="TZB32" s="83"/>
      <c r="TZC32" s="83"/>
      <c r="TZD32" s="83"/>
      <c r="TZE32" s="83"/>
      <c r="TZF32" s="83"/>
      <c r="TZG32" s="83"/>
      <c r="TZH32" s="83"/>
      <c r="TZI32" s="83"/>
      <c r="TZJ32" s="83"/>
      <c r="TZK32" s="83"/>
      <c r="TZL32" s="83"/>
      <c r="TZM32" s="83"/>
      <c r="TZN32" s="83"/>
      <c r="TZO32" s="83"/>
      <c r="TZP32" s="83"/>
      <c r="TZQ32" s="83"/>
      <c r="TZR32" s="83"/>
      <c r="TZS32" s="83"/>
      <c r="TZT32" s="83"/>
      <c r="TZU32" s="83"/>
      <c r="TZV32" s="83"/>
      <c r="TZW32" s="83"/>
      <c r="TZX32" s="83"/>
      <c r="TZY32" s="83"/>
      <c r="TZZ32" s="83"/>
      <c r="UAA32" s="83"/>
      <c r="UAB32" s="83"/>
      <c r="UAC32" s="83"/>
      <c r="UAD32" s="83"/>
      <c r="UAE32" s="83"/>
      <c r="UAF32" s="83"/>
      <c r="UAG32" s="83"/>
      <c r="UAH32" s="83"/>
      <c r="UAI32" s="83"/>
      <c r="UAJ32" s="83"/>
      <c r="UAK32" s="83"/>
      <c r="UAL32" s="83"/>
      <c r="UAM32" s="83"/>
      <c r="UAN32" s="83"/>
      <c r="UAO32" s="83"/>
      <c r="UAP32" s="83"/>
      <c r="UAQ32" s="83"/>
      <c r="UAR32" s="83"/>
      <c r="UAS32" s="83"/>
      <c r="UAT32" s="83"/>
      <c r="UAU32" s="83"/>
      <c r="UAV32" s="83"/>
      <c r="UAW32" s="83"/>
      <c r="UAX32" s="83"/>
      <c r="UAY32" s="83"/>
      <c r="UAZ32" s="83"/>
      <c r="UBA32" s="83"/>
      <c r="UBB32" s="83"/>
      <c r="UBC32" s="83"/>
      <c r="UBD32" s="83"/>
      <c r="UBE32" s="83"/>
      <c r="UBF32" s="83"/>
      <c r="UBG32" s="83"/>
      <c r="UBH32" s="83"/>
      <c r="UBI32" s="83"/>
      <c r="UBJ32" s="83"/>
      <c r="UBK32" s="83"/>
      <c r="UBL32" s="83"/>
      <c r="UBM32" s="83"/>
      <c r="UBN32" s="83"/>
      <c r="UBO32" s="83"/>
      <c r="UBP32" s="83"/>
      <c r="UBQ32" s="83"/>
      <c r="UBR32" s="83"/>
      <c r="UBS32" s="83"/>
      <c r="UBT32" s="83"/>
      <c r="UBU32" s="83"/>
      <c r="UBV32" s="83"/>
      <c r="UBW32" s="83"/>
      <c r="UBX32" s="83"/>
      <c r="UBY32" s="83"/>
      <c r="UBZ32" s="83"/>
      <c r="UCA32" s="83"/>
      <c r="UCB32" s="83"/>
      <c r="UCC32" s="83"/>
      <c r="UCD32" s="83"/>
      <c r="UCE32" s="83"/>
      <c r="UCF32" s="83"/>
      <c r="UCG32" s="83"/>
      <c r="UCH32" s="83"/>
      <c r="UCI32" s="83"/>
      <c r="UCJ32" s="83"/>
      <c r="UCK32" s="83"/>
      <c r="UCL32" s="83"/>
      <c r="UCM32" s="83"/>
      <c r="UCN32" s="83"/>
      <c r="UCO32" s="83"/>
      <c r="UCP32" s="83"/>
      <c r="UCQ32" s="83"/>
      <c r="UCR32" s="83"/>
      <c r="UCS32" s="83"/>
      <c r="UCT32" s="83"/>
      <c r="UCU32" s="83"/>
      <c r="UCV32" s="83"/>
      <c r="UCW32" s="83"/>
      <c r="UCX32" s="83"/>
      <c r="UCY32" s="83"/>
      <c r="UCZ32" s="83"/>
      <c r="UDA32" s="83"/>
      <c r="UDB32" s="83"/>
      <c r="UDC32" s="83"/>
      <c r="UDD32" s="83"/>
      <c r="UDE32" s="83"/>
      <c r="UDF32" s="83"/>
      <c r="UDG32" s="83"/>
      <c r="UDH32" s="83"/>
      <c r="UDI32" s="83"/>
      <c r="UDJ32" s="83"/>
      <c r="UDK32" s="83"/>
      <c r="UDL32" s="83"/>
      <c r="UDM32" s="83"/>
      <c r="UDN32" s="83"/>
      <c r="UDO32" s="83"/>
      <c r="UDP32" s="83"/>
      <c r="UDQ32" s="83"/>
      <c r="UDR32" s="83"/>
      <c r="UDS32" s="83"/>
      <c r="UDT32" s="83"/>
      <c r="UDU32" s="83"/>
      <c r="UDV32" s="83"/>
      <c r="UDW32" s="83"/>
      <c r="UDX32" s="83"/>
      <c r="UDY32" s="83"/>
      <c r="UDZ32" s="83"/>
      <c r="UEA32" s="83"/>
      <c r="UEB32" s="83"/>
      <c r="UEC32" s="83"/>
      <c r="UED32" s="83"/>
      <c r="UEE32" s="83"/>
      <c r="UEF32" s="83"/>
      <c r="UEG32" s="83"/>
      <c r="UEH32" s="83"/>
      <c r="UEI32" s="83"/>
      <c r="UEJ32" s="83"/>
      <c r="UEK32" s="83"/>
      <c r="UEL32" s="83"/>
      <c r="UEM32" s="83"/>
      <c r="UEN32" s="83"/>
      <c r="UEO32" s="83"/>
      <c r="UEP32" s="83"/>
      <c r="UEQ32" s="83"/>
      <c r="UER32" s="83"/>
      <c r="UES32" s="83"/>
      <c r="UET32" s="83"/>
      <c r="UEU32" s="83"/>
      <c r="UEV32" s="83"/>
      <c r="UEW32" s="83"/>
      <c r="UEX32" s="83"/>
      <c r="UEY32" s="83"/>
      <c r="UEZ32" s="83"/>
      <c r="UFA32" s="83"/>
      <c r="UFB32" s="83"/>
      <c r="UFC32" s="83"/>
      <c r="UFD32" s="83"/>
      <c r="UFE32" s="83"/>
      <c r="UFF32" s="83"/>
      <c r="UFG32" s="83"/>
      <c r="UFH32" s="83"/>
      <c r="UFI32" s="83"/>
      <c r="UFJ32" s="83"/>
      <c r="UFK32" s="83"/>
      <c r="UFL32" s="83"/>
      <c r="UFM32" s="83"/>
      <c r="UFN32" s="83"/>
      <c r="UFO32" s="83"/>
      <c r="UFP32" s="83"/>
      <c r="UFQ32" s="83"/>
      <c r="UFR32" s="83"/>
      <c r="UFS32" s="83"/>
      <c r="UFT32" s="83"/>
      <c r="UFU32" s="83"/>
      <c r="UFV32" s="83"/>
      <c r="UFW32" s="83"/>
      <c r="UFX32" s="83"/>
      <c r="UFY32" s="83"/>
      <c r="UFZ32" s="83"/>
      <c r="UGA32" s="83"/>
      <c r="UGB32" s="83"/>
      <c r="UGC32" s="83"/>
      <c r="UGD32" s="83"/>
      <c r="UGE32" s="83"/>
      <c r="UGF32" s="83"/>
      <c r="UGG32" s="83"/>
      <c r="UGH32" s="83"/>
      <c r="UGI32" s="83"/>
      <c r="UGJ32" s="83"/>
      <c r="UGK32" s="83"/>
      <c r="UGL32" s="83"/>
      <c r="UGM32" s="83"/>
      <c r="UGN32" s="83"/>
      <c r="UGO32" s="83"/>
      <c r="UGP32" s="83"/>
      <c r="UGQ32" s="83"/>
      <c r="UGR32" s="83"/>
      <c r="UGS32" s="83"/>
      <c r="UGT32" s="83"/>
      <c r="UGU32" s="83"/>
      <c r="UGV32" s="83"/>
      <c r="UGW32" s="83"/>
      <c r="UGX32" s="83"/>
      <c r="UGY32" s="83"/>
      <c r="UGZ32" s="83"/>
      <c r="UHA32" s="83"/>
      <c r="UHB32" s="83"/>
      <c r="UHC32" s="83"/>
      <c r="UHD32" s="83"/>
      <c r="UHE32" s="83"/>
      <c r="UHF32" s="83"/>
      <c r="UHG32" s="83"/>
      <c r="UHH32" s="83"/>
      <c r="UHI32" s="83"/>
      <c r="UHJ32" s="83"/>
      <c r="UHK32" s="83"/>
      <c r="UHL32" s="83"/>
      <c r="UHM32" s="83"/>
      <c r="UHN32" s="83"/>
      <c r="UHO32" s="83"/>
      <c r="UHP32" s="83"/>
      <c r="UHQ32" s="83"/>
      <c r="UHR32" s="83"/>
      <c r="UHS32" s="83"/>
      <c r="UHT32" s="83"/>
      <c r="UHU32" s="83"/>
      <c r="UHV32" s="83"/>
      <c r="UHW32" s="83"/>
      <c r="UHX32" s="83"/>
      <c r="UHY32" s="83"/>
      <c r="UHZ32" s="83"/>
      <c r="UIA32" s="83"/>
      <c r="UIB32" s="83"/>
      <c r="UIC32" s="83"/>
      <c r="UID32" s="83"/>
      <c r="UIE32" s="83"/>
      <c r="UIF32" s="83"/>
      <c r="UIG32" s="83"/>
      <c r="UIH32" s="83"/>
      <c r="UII32" s="83"/>
      <c r="UIJ32" s="83"/>
      <c r="UIK32" s="83"/>
      <c r="UIL32" s="83"/>
      <c r="UIM32" s="83"/>
      <c r="UIN32" s="83"/>
      <c r="UIO32" s="83"/>
      <c r="UIP32" s="83"/>
      <c r="UIQ32" s="83"/>
      <c r="UIR32" s="83"/>
      <c r="UIS32" s="83"/>
      <c r="UIT32" s="83"/>
      <c r="UIU32" s="83"/>
      <c r="UIV32" s="83"/>
      <c r="UIW32" s="83"/>
      <c r="UIX32" s="83"/>
      <c r="UIY32" s="83"/>
      <c r="UIZ32" s="83"/>
      <c r="UJA32" s="83"/>
      <c r="UJB32" s="83"/>
      <c r="UJC32" s="83"/>
      <c r="UJD32" s="83"/>
      <c r="UJE32" s="83"/>
      <c r="UJF32" s="83"/>
      <c r="UJG32" s="83"/>
      <c r="UJH32" s="83"/>
      <c r="UJI32" s="83"/>
      <c r="UJJ32" s="83"/>
      <c r="UJK32" s="83"/>
      <c r="UJL32" s="83"/>
      <c r="UJM32" s="83"/>
      <c r="UJN32" s="83"/>
      <c r="UJO32" s="83"/>
      <c r="UJP32" s="83"/>
      <c r="UJQ32" s="83"/>
      <c r="UJR32" s="83"/>
      <c r="UJS32" s="83"/>
      <c r="UJT32" s="83"/>
      <c r="UJU32" s="83"/>
      <c r="UJV32" s="83"/>
      <c r="UJW32" s="83"/>
      <c r="UJX32" s="83"/>
      <c r="UJY32" s="83"/>
      <c r="UJZ32" s="83"/>
      <c r="UKA32" s="83"/>
      <c r="UKB32" s="83"/>
      <c r="UKC32" s="83"/>
      <c r="UKD32" s="83"/>
      <c r="UKE32" s="83"/>
      <c r="UKF32" s="83"/>
      <c r="UKG32" s="83"/>
      <c r="UKH32" s="83"/>
      <c r="UKI32" s="83"/>
      <c r="UKJ32" s="83"/>
      <c r="UKK32" s="83"/>
      <c r="UKL32" s="83"/>
      <c r="UKM32" s="83"/>
      <c r="UKN32" s="83"/>
      <c r="UKO32" s="83"/>
      <c r="UKP32" s="83"/>
      <c r="UKQ32" s="83"/>
      <c r="UKR32" s="83"/>
      <c r="UKS32" s="83"/>
      <c r="UKT32" s="83"/>
      <c r="UKU32" s="83"/>
      <c r="UKV32" s="83"/>
      <c r="UKW32" s="83"/>
      <c r="UKX32" s="83"/>
      <c r="UKY32" s="83"/>
      <c r="UKZ32" s="83"/>
      <c r="ULA32" s="83"/>
      <c r="ULB32" s="83"/>
      <c r="ULC32" s="83"/>
      <c r="ULD32" s="83"/>
      <c r="ULE32" s="83"/>
      <c r="ULF32" s="83"/>
      <c r="ULG32" s="83"/>
      <c r="ULH32" s="83"/>
      <c r="ULI32" s="83"/>
      <c r="ULJ32" s="83"/>
      <c r="ULK32" s="83"/>
      <c r="ULL32" s="83"/>
      <c r="ULM32" s="83"/>
      <c r="ULN32" s="83"/>
      <c r="ULO32" s="83"/>
      <c r="ULP32" s="83"/>
      <c r="ULQ32" s="83"/>
      <c r="ULR32" s="83"/>
      <c r="ULS32" s="83"/>
      <c r="ULT32" s="83"/>
      <c r="ULU32" s="83"/>
      <c r="ULV32" s="83"/>
      <c r="ULW32" s="83"/>
      <c r="ULX32" s="83"/>
      <c r="ULY32" s="83"/>
      <c r="ULZ32" s="83"/>
      <c r="UMA32" s="83"/>
      <c r="UMB32" s="83"/>
      <c r="UMC32" s="83"/>
      <c r="UMD32" s="83"/>
      <c r="UME32" s="83"/>
      <c r="UMF32" s="83"/>
      <c r="UMG32" s="83"/>
      <c r="UMH32" s="83"/>
      <c r="UMI32" s="83"/>
      <c r="UMJ32" s="83"/>
      <c r="UMK32" s="83"/>
      <c r="UML32" s="83"/>
      <c r="UMM32" s="83"/>
      <c r="UMN32" s="83"/>
      <c r="UMO32" s="83"/>
      <c r="UMP32" s="83"/>
      <c r="UMQ32" s="83"/>
      <c r="UMR32" s="83"/>
      <c r="UMS32" s="83"/>
      <c r="UMT32" s="83"/>
      <c r="UMU32" s="83"/>
      <c r="UMV32" s="83"/>
      <c r="UMW32" s="83"/>
      <c r="UMX32" s="83"/>
      <c r="UMY32" s="83"/>
      <c r="UMZ32" s="83"/>
      <c r="UNA32" s="83"/>
      <c r="UNB32" s="83"/>
      <c r="UNC32" s="83"/>
      <c r="UND32" s="83"/>
      <c r="UNE32" s="83"/>
      <c r="UNF32" s="83"/>
      <c r="UNG32" s="83"/>
      <c r="UNH32" s="83"/>
      <c r="UNI32" s="83"/>
      <c r="UNJ32" s="83"/>
      <c r="UNK32" s="83"/>
      <c r="UNL32" s="83"/>
      <c r="UNM32" s="83"/>
      <c r="UNN32" s="83"/>
      <c r="UNO32" s="83"/>
      <c r="UNP32" s="83"/>
      <c r="UNQ32" s="83"/>
      <c r="UNR32" s="83"/>
      <c r="UNS32" s="83"/>
      <c r="UNT32" s="83"/>
      <c r="UNU32" s="83"/>
      <c r="UNV32" s="83"/>
      <c r="UNW32" s="83"/>
      <c r="UNX32" s="83"/>
      <c r="UNY32" s="83"/>
      <c r="UNZ32" s="83"/>
      <c r="UOA32" s="83"/>
      <c r="UOB32" s="83"/>
      <c r="UOC32" s="83"/>
      <c r="UOD32" s="83"/>
      <c r="UOE32" s="83"/>
      <c r="UOF32" s="83"/>
      <c r="UOG32" s="83"/>
      <c r="UOH32" s="83"/>
      <c r="UOI32" s="83"/>
      <c r="UOJ32" s="83"/>
      <c r="UOK32" s="83"/>
      <c r="UOL32" s="83"/>
      <c r="UOM32" s="83"/>
      <c r="UON32" s="83"/>
      <c r="UOO32" s="83"/>
      <c r="UOP32" s="83"/>
      <c r="UOQ32" s="83"/>
      <c r="UOR32" s="83"/>
      <c r="UOS32" s="83"/>
      <c r="UOT32" s="83"/>
      <c r="UOU32" s="83"/>
      <c r="UOV32" s="83"/>
      <c r="UOW32" s="83"/>
      <c r="UOX32" s="83"/>
      <c r="UOY32" s="83"/>
      <c r="UOZ32" s="83"/>
      <c r="UPA32" s="83"/>
      <c r="UPB32" s="83"/>
      <c r="UPC32" s="83"/>
      <c r="UPD32" s="83"/>
      <c r="UPE32" s="83"/>
      <c r="UPF32" s="83"/>
      <c r="UPG32" s="83"/>
      <c r="UPH32" s="83"/>
      <c r="UPI32" s="83"/>
      <c r="UPJ32" s="83"/>
      <c r="UPK32" s="83"/>
      <c r="UPL32" s="83"/>
      <c r="UPM32" s="83"/>
      <c r="UPN32" s="83"/>
      <c r="UPO32" s="83"/>
      <c r="UPP32" s="83"/>
      <c r="UPQ32" s="83"/>
      <c r="UPR32" s="83"/>
      <c r="UPS32" s="83"/>
      <c r="UPT32" s="83"/>
      <c r="UPU32" s="83"/>
      <c r="UPV32" s="83"/>
      <c r="UPW32" s="83"/>
      <c r="UPX32" s="83"/>
      <c r="UPY32" s="83"/>
      <c r="UPZ32" s="83"/>
      <c r="UQA32" s="83"/>
      <c r="UQB32" s="83"/>
      <c r="UQC32" s="83"/>
      <c r="UQD32" s="83"/>
      <c r="UQE32" s="83"/>
      <c r="UQF32" s="83"/>
      <c r="UQG32" s="83"/>
      <c r="UQH32" s="83"/>
      <c r="UQI32" s="83"/>
      <c r="UQJ32" s="83"/>
      <c r="UQK32" s="83"/>
      <c r="UQL32" s="83"/>
      <c r="UQM32" s="83"/>
      <c r="UQN32" s="83"/>
      <c r="UQO32" s="83"/>
      <c r="UQP32" s="83"/>
      <c r="UQQ32" s="83"/>
      <c r="UQR32" s="83"/>
      <c r="UQS32" s="83"/>
      <c r="UQT32" s="83"/>
      <c r="UQU32" s="83"/>
      <c r="UQV32" s="83"/>
      <c r="UQW32" s="83"/>
      <c r="UQX32" s="83"/>
      <c r="UQY32" s="83"/>
      <c r="UQZ32" s="83"/>
      <c r="URA32" s="83"/>
      <c r="URB32" s="83"/>
      <c r="URC32" s="83"/>
      <c r="URD32" s="83"/>
      <c r="URE32" s="83"/>
      <c r="URF32" s="83"/>
      <c r="URG32" s="83"/>
      <c r="URH32" s="83"/>
      <c r="URI32" s="83"/>
      <c r="URJ32" s="83"/>
      <c r="URK32" s="83"/>
      <c r="URL32" s="83"/>
      <c r="URM32" s="83"/>
      <c r="URN32" s="83"/>
      <c r="URO32" s="83"/>
      <c r="URP32" s="83"/>
      <c r="URQ32" s="83"/>
      <c r="URR32" s="83"/>
      <c r="URS32" s="83"/>
      <c r="URT32" s="83"/>
      <c r="URU32" s="83"/>
      <c r="URV32" s="83"/>
      <c r="URW32" s="83"/>
      <c r="URX32" s="83"/>
      <c r="URY32" s="83"/>
      <c r="URZ32" s="83"/>
      <c r="USA32" s="83"/>
      <c r="USB32" s="83"/>
      <c r="USC32" s="83"/>
      <c r="USD32" s="83"/>
      <c r="USE32" s="83"/>
      <c r="USF32" s="83"/>
      <c r="USG32" s="83"/>
      <c r="USH32" s="83"/>
      <c r="USI32" s="83"/>
      <c r="USJ32" s="83"/>
      <c r="USK32" s="83"/>
      <c r="USL32" s="83"/>
      <c r="USM32" s="83"/>
      <c r="USN32" s="83"/>
      <c r="USO32" s="83"/>
      <c r="USP32" s="83"/>
      <c r="USQ32" s="83"/>
      <c r="USR32" s="83"/>
      <c r="USS32" s="83"/>
      <c r="UST32" s="83"/>
      <c r="USU32" s="83"/>
      <c r="USV32" s="83"/>
      <c r="USW32" s="83"/>
      <c r="USX32" s="83"/>
      <c r="USY32" s="83"/>
      <c r="USZ32" s="83"/>
      <c r="UTA32" s="83"/>
      <c r="UTB32" s="83"/>
      <c r="UTC32" s="83"/>
      <c r="UTD32" s="83"/>
      <c r="UTE32" s="83"/>
      <c r="UTF32" s="83"/>
      <c r="UTG32" s="83"/>
      <c r="UTH32" s="83"/>
      <c r="UTI32" s="83"/>
      <c r="UTJ32" s="83"/>
      <c r="UTK32" s="83"/>
      <c r="UTL32" s="83"/>
      <c r="UTM32" s="83"/>
      <c r="UTN32" s="83"/>
      <c r="UTO32" s="83"/>
      <c r="UTP32" s="83"/>
      <c r="UTQ32" s="83"/>
      <c r="UTR32" s="83"/>
      <c r="UTS32" s="83"/>
      <c r="UTT32" s="83"/>
      <c r="UTU32" s="83"/>
      <c r="UTV32" s="83"/>
      <c r="UTW32" s="83"/>
      <c r="UTX32" s="83"/>
      <c r="UTY32" s="83"/>
      <c r="UTZ32" s="83"/>
      <c r="UUA32" s="83"/>
      <c r="UUB32" s="83"/>
      <c r="UUC32" s="83"/>
      <c r="UUD32" s="83"/>
      <c r="UUE32" s="83"/>
      <c r="UUF32" s="83"/>
      <c r="UUG32" s="83"/>
      <c r="UUH32" s="83"/>
      <c r="UUI32" s="83"/>
      <c r="UUJ32" s="83"/>
      <c r="UUK32" s="83"/>
      <c r="UUL32" s="83"/>
      <c r="UUM32" s="83"/>
      <c r="UUN32" s="83"/>
      <c r="UUO32" s="83"/>
      <c r="UUP32" s="83"/>
      <c r="UUQ32" s="83"/>
      <c r="UUR32" s="83"/>
      <c r="UUS32" s="83"/>
      <c r="UUT32" s="83"/>
      <c r="UUU32" s="83"/>
      <c r="UUV32" s="83"/>
      <c r="UUW32" s="83"/>
      <c r="UUX32" s="83"/>
      <c r="UUY32" s="83"/>
      <c r="UUZ32" s="83"/>
      <c r="UVA32" s="83"/>
      <c r="UVB32" s="83"/>
      <c r="UVC32" s="83"/>
      <c r="UVD32" s="83"/>
      <c r="UVE32" s="83"/>
      <c r="UVF32" s="83"/>
      <c r="UVG32" s="83"/>
      <c r="UVH32" s="83"/>
      <c r="UVI32" s="83"/>
      <c r="UVJ32" s="83"/>
      <c r="UVK32" s="83"/>
      <c r="UVL32" s="83"/>
      <c r="UVM32" s="83"/>
      <c r="UVN32" s="83"/>
      <c r="UVO32" s="83"/>
      <c r="UVP32" s="83"/>
      <c r="UVQ32" s="83"/>
      <c r="UVR32" s="83"/>
      <c r="UVS32" s="83"/>
      <c r="UVT32" s="83"/>
      <c r="UVU32" s="83"/>
      <c r="UVV32" s="83"/>
      <c r="UVW32" s="83"/>
      <c r="UVX32" s="83"/>
      <c r="UVY32" s="83"/>
      <c r="UVZ32" s="83"/>
      <c r="UWA32" s="83"/>
      <c r="UWB32" s="83"/>
      <c r="UWC32" s="83"/>
      <c r="UWD32" s="83"/>
      <c r="UWE32" s="83"/>
      <c r="UWF32" s="83"/>
      <c r="UWG32" s="83"/>
      <c r="UWH32" s="83"/>
      <c r="UWI32" s="83"/>
      <c r="UWJ32" s="83"/>
      <c r="UWK32" s="83"/>
      <c r="UWL32" s="83"/>
      <c r="UWM32" s="83"/>
      <c r="UWN32" s="83"/>
      <c r="UWO32" s="83"/>
      <c r="UWP32" s="83"/>
      <c r="UWQ32" s="83"/>
      <c r="UWR32" s="83"/>
      <c r="UWS32" s="83"/>
      <c r="UWT32" s="83"/>
      <c r="UWU32" s="83"/>
      <c r="UWV32" s="83"/>
      <c r="UWW32" s="83"/>
      <c r="UWX32" s="83"/>
      <c r="UWY32" s="83"/>
      <c r="UWZ32" s="83"/>
      <c r="UXA32" s="83"/>
      <c r="UXB32" s="83"/>
      <c r="UXC32" s="83"/>
      <c r="UXD32" s="83"/>
      <c r="UXE32" s="83"/>
      <c r="UXF32" s="83"/>
      <c r="UXG32" s="83"/>
      <c r="UXH32" s="83"/>
      <c r="UXI32" s="83"/>
      <c r="UXJ32" s="83"/>
      <c r="UXK32" s="83"/>
      <c r="UXL32" s="83"/>
      <c r="UXM32" s="83"/>
      <c r="UXN32" s="83"/>
      <c r="UXO32" s="83"/>
      <c r="UXP32" s="83"/>
      <c r="UXQ32" s="83"/>
      <c r="UXR32" s="83"/>
      <c r="UXS32" s="83"/>
      <c r="UXT32" s="83"/>
      <c r="UXU32" s="83"/>
      <c r="UXV32" s="83"/>
      <c r="UXW32" s="83"/>
      <c r="UXX32" s="83"/>
      <c r="UXY32" s="83"/>
      <c r="UXZ32" s="83"/>
      <c r="UYA32" s="83"/>
      <c r="UYB32" s="83"/>
      <c r="UYC32" s="83"/>
      <c r="UYD32" s="83"/>
      <c r="UYE32" s="83"/>
      <c r="UYF32" s="83"/>
      <c r="UYG32" s="83"/>
      <c r="UYH32" s="83"/>
      <c r="UYI32" s="83"/>
      <c r="UYJ32" s="83"/>
      <c r="UYK32" s="83"/>
      <c r="UYL32" s="83"/>
      <c r="UYM32" s="83"/>
      <c r="UYN32" s="83"/>
      <c r="UYO32" s="83"/>
      <c r="UYP32" s="83"/>
      <c r="UYQ32" s="83"/>
      <c r="UYR32" s="83"/>
      <c r="UYS32" s="83"/>
      <c r="UYT32" s="83"/>
      <c r="UYU32" s="83"/>
      <c r="UYV32" s="83"/>
      <c r="UYW32" s="83"/>
      <c r="UYX32" s="83"/>
      <c r="UYY32" s="83"/>
      <c r="UYZ32" s="83"/>
      <c r="UZA32" s="83"/>
      <c r="UZB32" s="83"/>
      <c r="UZC32" s="83"/>
      <c r="UZD32" s="83"/>
      <c r="UZE32" s="83"/>
      <c r="UZF32" s="83"/>
      <c r="UZG32" s="83"/>
      <c r="UZH32" s="83"/>
      <c r="UZI32" s="83"/>
      <c r="UZJ32" s="83"/>
      <c r="UZK32" s="83"/>
      <c r="UZL32" s="83"/>
      <c r="UZM32" s="83"/>
      <c r="UZN32" s="83"/>
      <c r="UZO32" s="83"/>
      <c r="UZP32" s="83"/>
      <c r="UZQ32" s="83"/>
      <c r="UZR32" s="83"/>
      <c r="UZS32" s="83"/>
      <c r="UZT32" s="83"/>
      <c r="UZU32" s="83"/>
      <c r="UZV32" s="83"/>
      <c r="UZW32" s="83"/>
      <c r="UZX32" s="83"/>
      <c r="UZY32" s="83"/>
      <c r="UZZ32" s="83"/>
      <c r="VAA32" s="83"/>
      <c r="VAB32" s="83"/>
      <c r="VAC32" s="83"/>
      <c r="VAD32" s="83"/>
      <c r="VAE32" s="83"/>
      <c r="VAF32" s="83"/>
      <c r="VAG32" s="83"/>
      <c r="VAH32" s="83"/>
      <c r="VAI32" s="83"/>
      <c r="VAJ32" s="83"/>
      <c r="VAK32" s="83"/>
      <c r="VAL32" s="83"/>
      <c r="VAM32" s="83"/>
      <c r="VAN32" s="83"/>
      <c r="VAO32" s="83"/>
      <c r="VAP32" s="83"/>
      <c r="VAQ32" s="83"/>
      <c r="VAR32" s="83"/>
      <c r="VAS32" s="83"/>
      <c r="VAT32" s="83"/>
      <c r="VAU32" s="83"/>
      <c r="VAV32" s="83"/>
      <c r="VAW32" s="83"/>
      <c r="VAX32" s="83"/>
      <c r="VAY32" s="83"/>
      <c r="VAZ32" s="83"/>
      <c r="VBA32" s="83"/>
      <c r="VBB32" s="83"/>
      <c r="VBC32" s="83"/>
      <c r="VBD32" s="83"/>
      <c r="VBE32" s="83"/>
      <c r="VBF32" s="83"/>
      <c r="VBG32" s="83"/>
      <c r="VBH32" s="83"/>
      <c r="VBI32" s="83"/>
      <c r="VBJ32" s="83"/>
      <c r="VBK32" s="83"/>
      <c r="VBL32" s="83"/>
      <c r="VBM32" s="83"/>
      <c r="VBN32" s="83"/>
      <c r="VBO32" s="83"/>
      <c r="VBP32" s="83"/>
      <c r="VBQ32" s="83"/>
      <c r="VBR32" s="83"/>
      <c r="VBS32" s="83"/>
      <c r="VBT32" s="83"/>
      <c r="VBU32" s="83"/>
      <c r="VBV32" s="83"/>
      <c r="VBW32" s="83"/>
      <c r="VBX32" s="83"/>
      <c r="VBY32" s="83"/>
      <c r="VBZ32" s="83"/>
      <c r="VCA32" s="83"/>
      <c r="VCB32" s="83"/>
      <c r="VCC32" s="83"/>
      <c r="VCD32" s="83"/>
      <c r="VCE32" s="83"/>
      <c r="VCF32" s="83"/>
      <c r="VCG32" s="83"/>
      <c r="VCH32" s="83"/>
      <c r="VCI32" s="83"/>
      <c r="VCJ32" s="83"/>
      <c r="VCK32" s="83"/>
      <c r="VCL32" s="83"/>
      <c r="VCM32" s="83"/>
      <c r="VCN32" s="83"/>
      <c r="VCO32" s="83"/>
      <c r="VCP32" s="83"/>
      <c r="VCQ32" s="83"/>
      <c r="VCR32" s="83"/>
      <c r="VCS32" s="83"/>
      <c r="VCT32" s="83"/>
      <c r="VCU32" s="83"/>
      <c r="VCV32" s="83"/>
      <c r="VCW32" s="83"/>
      <c r="VCX32" s="83"/>
      <c r="VCY32" s="83"/>
      <c r="VCZ32" s="83"/>
      <c r="VDA32" s="83"/>
      <c r="VDB32" s="83"/>
      <c r="VDC32" s="83"/>
      <c r="VDD32" s="83"/>
      <c r="VDE32" s="83"/>
      <c r="VDF32" s="83"/>
      <c r="VDG32" s="83"/>
      <c r="VDH32" s="83"/>
      <c r="VDI32" s="83"/>
      <c r="VDJ32" s="83"/>
      <c r="VDK32" s="83"/>
      <c r="VDL32" s="83"/>
      <c r="VDM32" s="83"/>
      <c r="VDN32" s="83"/>
      <c r="VDO32" s="83"/>
      <c r="VDP32" s="83"/>
      <c r="VDQ32" s="83"/>
      <c r="VDR32" s="83"/>
      <c r="VDS32" s="83"/>
      <c r="VDT32" s="83"/>
      <c r="VDU32" s="83"/>
      <c r="VDV32" s="83"/>
      <c r="VDW32" s="83"/>
      <c r="VDX32" s="83"/>
      <c r="VDY32" s="83"/>
      <c r="VDZ32" s="83"/>
      <c r="VEA32" s="83"/>
      <c r="VEB32" s="83"/>
      <c r="VEC32" s="83"/>
      <c r="VED32" s="83"/>
      <c r="VEE32" s="83"/>
      <c r="VEF32" s="83"/>
      <c r="VEG32" s="83"/>
      <c r="VEH32" s="83"/>
      <c r="VEI32" s="83"/>
      <c r="VEJ32" s="83"/>
      <c r="VEK32" s="83"/>
      <c r="VEL32" s="83"/>
      <c r="VEM32" s="83"/>
      <c r="VEN32" s="83"/>
      <c r="VEO32" s="83"/>
      <c r="VEP32" s="83"/>
      <c r="VEQ32" s="83"/>
      <c r="VER32" s="83"/>
      <c r="VES32" s="83"/>
      <c r="VET32" s="83"/>
      <c r="VEU32" s="83"/>
      <c r="VEV32" s="83"/>
      <c r="VEW32" s="83"/>
      <c r="VEX32" s="83"/>
      <c r="VEY32" s="83"/>
      <c r="VEZ32" s="83"/>
      <c r="VFA32" s="83"/>
      <c r="VFB32" s="83"/>
      <c r="VFC32" s="83"/>
      <c r="VFD32" s="83"/>
      <c r="VFE32" s="83"/>
      <c r="VFF32" s="83"/>
      <c r="VFG32" s="83"/>
      <c r="VFH32" s="83"/>
      <c r="VFI32" s="83"/>
      <c r="VFJ32" s="83"/>
      <c r="VFK32" s="83"/>
      <c r="VFL32" s="83"/>
      <c r="VFM32" s="83"/>
      <c r="VFN32" s="83"/>
      <c r="VFO32" s="83"/>
      <c r="VFP32" s="83"/>
      <c r="VFQ32" s="83"/>
      <c r="VFR32" s="83"/>
      <c r="VFS32" s="83"/>
      <c r="VFT32" s="83"/>
      <c r="VFU32" s="83"/>
      <c r="VFV32" s="83"/>
      <c r="VFW32" s="83"/>
      <c r="VFX32" s="83"/>
      <c r="VFY32" s="83"/>
      <c r="VFZ32" s="83"/>
      <c r="VGA32" s="83"/>
      <c r="VGB32" s="83"/>
      <c r="VGC32" s="83"/>
      <c r="VGD32" s="83"/>
      <c r="VGE32" s="83"/>
      <c r="VGF32" s="83"/>
      <c r="VGG32" s="83"/>
      <c r="VGH32" s="83"/>
      <c r="VGI32" s="83"/>
      <c r="VGJ32" s="83"/>
      <c r="VGK32" s="83"/>
      <c r="VGL32" s="83"/>
      <c r="VGM32" s="83"/>
      <c r="VGN32" s="83"/>
      <c r="VGO32" s="83"/>
      <c r="VGP32" s="83"/>
      <c r="VGQ32" s="83"/>
      <c r="VGR32" s="83"/>
      <c r="VGS32" s="83"/>
      <c r="VGT32" s="83"/>
      <c r="VGU32" s="83"/>
      <c r="VGV32" s="83"/>
      <c r="VGW32" s="83"/>
      <c r="VGX32" s="83"/>
      <c r="VGY32" s="83"/>
      <c r="VGZ32" s="83"/>
      <c r="VHA32" s="83"/>
      <c r="VHB32" s="83"/>
      <c r="VHC32" s="83"/>
      <c r="VHD32" s="83"/>
      <c r="VHE32" s="83"/>
      <c r="VHF32" s="83"/>
      <c r="VHG32" s="83"/>
      <c r="VHH32" s="83"/>
      <c r="VHI32" s="83"/>
      <c r="VHJ32" s="83"/>
      <c r="VHK32" s="83"/>
      <c r="VHL32" s="83"/>
      <c r="VHM32" s="83"/>
      <c r="VHN32" s="83"/>
      <c r="VHO32" s="83"/>
      <c r="VHP32" s="83"/>
      <c r="VHQ32" s="83"/>
      <c r="VHR32" s="83"/>
      <c r="VHS32" s="83"/>
      <c r="VHT32" s="83"/>
      <c r="VHU32" s="83"/>
      <c r="VHV32" s="83"/>
      <c r="VHW32" s="83"/>
      <c r="VHX32" s="83"/>
      <c r="VHY32" s="83"/>
      <c r="VHZ32" s="83"/>
      <c r="VIA32" s="83"/>
      <c r="VIB32" s="83"/>
      <c r="VIC32" s="83"/>
      <c r="VID32" s="83"/>
      <c r="VIE32" s="83"/>
      <c r="VIF32" s="83"/>
      <c r="VIG32" s="83"/>
      <c r="VIH32" s="83"/>
      <c r="VII32" s="83"/>
      <c r="VIJ32" s="83"/>
      <c r="VIK32" s="83"/>
      <c r="VIL32" s="83"/>
      <c r="VIM32" s="83"/>
      <c r="VIN32" s="83"/>
      <c r="VIO32" s="83"/>
      <c r="VIP32" s="83"/>
      <c r="VIQ32" s="83"/>
      <c r="VIR32" s="83"/>
      <c r="VIS32" s="83"/>
      <c r="VIT32" s="83"/>
      <c r="VIU32" s="83"/>
      <c r="VIV32" s="83"/>
      <c r="VIW32" s="83"/>
      <c r="VIX32" s="83"/>
      <c r="VIY32" s="83"/>
      <c r="VIZ32" s="83"/>
      <c r="VJA32" s="83"/>
      <c r="VJB32" s="83"/>
      <c r="VJC32" s="83"/>
      <c r="VJD32" s="83"/>
      <c r="VJE32" s="83"/>
      <c r="VJF32" s="83"/>
      <c r="VJG32" s="83"/>
      <c r="VJH32" s="83"/>
      <c r="VJI32" s="83"/>
      <c r="VJJ32" s="83"/>
      <c r="VJK32" s="83"/>
      <c r="VJL32" s="83"/>
      <c r="VJM32" s="83"/>
      <c r="VJN32" s="83"/>
      <c r="VJO32" s="83"/>
      <c r="VJP32" s="83"/>
      <c r="VJQ32" s="83"/>
      <c r="VJR32" s="83"/>
      <c r="VJS32" s="83"/>
      <c r="VJT32" s="83"/>
      <c r="VJU32" s="83"/>
      <c r="VJV32" s="83"/>
      <c r="VJW32" s="83"/>
      <c r="VJX32" s="83"/>
      <c r="VJY32" s="83"/>
      <c r="VJZ32" s="83"/>
      <c r="VKA32" s="83"/>
      <c r="VKB32" s="83"/>
      <c r="VKC32" s="83"/>
      <c r="VKD32" s="83"/>
      <c r="VKE32" s="83"/>
      <c r="VKF32" s="83"/>
      <c r="VKG32" s="83"/>
      <c r="VKH32" s="83"/>
      <c r="VKI32" s="83"/>
      <c r="VKJ32" s="83"/>
      <c r="VKK32" s="83"/>
      <c r="VKL32" s="83"/>
      <c r="VKM32" s="83"/>
      <c r="VKN32" s="83"/>
      <c r="VKO32" s="83"/>
      <c r="VKP32" s="83"/>
      <c r="VKQ32" s="83"/>
      <c r="VKR32" s="83"/>
      <c r="VKS32" s="83"/>
      <c r="VKT32" s="83"/>
      <c r="VKU32" s="83"/>
      <c r="VKV32" s="83"/>
      <c r="VKW32" s="83"/>
      <c r="VKX32" s="83"/>
      <c r="VKY32" s="83"/>
      <c r="VKZ32" s="83"/>
      <c r="VLA32" s="83"/>
      <c r="VLB32" s="83"/>
      <c r="VLC32" s="83"/>
      <c r="VLD32" s="83"/>
      <c r="VLE32" s="83"/>
      <c r="VLF32" s="83"/>
      <c r="VLG32" s="83"/>
      <c r="VLH32" s="83"/>
      <c r="VLI32" s="83"/>
      <c r="VLJ32" s="83"/>
      <c r="VLK32" s="83"/>
      <c r="VLL32" s="83"/>
      <c r="VLM32" s="83"/>
      <c r="VLN32" s="83"/>
      <c r="VLO32" s="83"/>
      <c r="VLP32" s="83"/>
      <c r="VLQ32" s="83"/>
      <c r="VLR32" s="83"/>
      <c r="VLS32" s="83"/>
      <c r="VLT32" s="83"/>
      <c r="VLU32" s="83"/>
      <c r="VLV32" s="83"/>
      <c r="VLW32" s="83"/>
      <c r="VLX32" s="83"/>
      <c r="VLY32" s="83"/>
      <c r="VLZ32" s="83"/>
      <c r="VMA32" s="83"/>
      <c r="VMB32" s="83"/>
      <c r="VMC32" s="83"/>
      <c r="VMD32" s="83"/>
      <c r="VME32" s="83"/>
      <c r="VMF32" s="83"/>
      <c r="VMG32" s="83"/>
      <c r="VMH32" s="83"/>
      <c r="VMI32" s="83"/>
      <c r="VMJ32" s="83"/>
      <c r="VMK32" s="83"/>
      <c r="VML32" s="83"/>
      <c r="VMM32" s="83"/>
      <c r="VMN32" s="83"/>
      <c r="VMO32" s="83"/>
      <c r="VMP32" s="83"/>
      <c r="VMQ32" s="83"/>
      <c r="VMR32" s="83"/>
      <c r="VMS32" s="83"/>
      <c r="VMT32" s="83"/>
      <c r="VMU32" s="83"/>
      <c r="VMV32" s="83"/>
      <c r="VMW32" s="83"/>
      <c r="VMX32" s="83"/>
      <c r="VMY32" s="83"/>
      <c r="VMZ32" s="83"/>
      <c r="VNA32" s="83"/>
      <c r="VNB32" s="83"/>
      <c r="VNC32" s="83"/>
      <c r="VND32" s="83"/>
      <c r="VNE32" s="83"/>
      <c r="VNF32" s="83"/>
      <c r="VNG32" s="83"/>
      <c r="VNH32" s="83"/>
      <c r="VNI32" s="83"/>
      <c r="VNJ32" s="83"/>
      <c r="VNK32" s="83"/>
      <c r="VNL32" s="83"/>
      <c r="VNM32" s="83"/>
      <c r="VNN32" s="83"/>
      <c r="VNO32" s="83"/>
      <c r="VNP32" s="83"/>
      <c r="VNQ32" s="83"/>
      <c r="VNR32" s="83"/>
      <c r="VNS32" s="83"/>
      <c r="VNT32" s="83"/>
      <c r="VNU32" s="83"/>
      <c r="VNV32" s="83"/>
      <c r="VNW32" s="83"/>
      <c r="VNX32" s="83"/>
      <c r="VNY32" s="83"/>
      <c r="VNZ32" s="83"/>
      <c r="VOA32" s="83"/>
      <c r="VOB32" s="83"/>
      <c r="VOC32" s="83"/>
      <c r="VOD32" s="83"/>
      <c r="VOE32" s="83"/>
      <c r="VOF32" s="83"/>
      <c r="VOG32" s="83"/>
      <c r="VOH32" s="83"/>
      <c r="VOI32" s="83"/>
      <c r="VOJ32" s="83"/>
      <c r="VOK32" s="83"/>
      <c r="VOL32" s="83"/>
      <c r="VOM32" s="83"/>
      <c r="VON32" s="83"/>
      <c r="VOO32" s="83"/>
      <c r="VOP32" s="83"/>
      <c r="VOQ32" s="83"/>
      <c r="VOR32" s="83"/>
      <c r="VOS32" s="83"/>
      <c r="VOT32" s="83"/>
      <c r="VOU32" s="83"/>
      <c r="VOV32" s="83"/>
      <c r="VOW32" s="83"/>
      <c r="VOX32" s="83"/>
      <c r="VOY32" s="83"/>
      <c r="VOZ32" s="83"/>
      <c r="VPA32" s="83"/>
      <c r="VPB32" s="83"/>
      <c r="VPC32" s="83"/>
      <c r="VPD32" s="83"/>
      <c r="VPE32" s="83"/>
      <c r="VPF32" s="83"/>
      <c r="VPG32" s="83"/>
      <c r="VPH32" s="83"/>
      <c r="VPI32" s="83"/>
      <c r="VPJ32" s="83"/>
      <c r="VPK32" s="83"/>
      <c r="VPL32" s="83"/>
      <c r="VPM32" s="83"/>
      <c r="VPN32" s="83"/>
      <c r="VPO32" s="83"/>
      <c r="VPP32" s="83"/>
      <c r="VPQ32" s="83"/>
      <c r="VPR32" s="83"/>
      <c r="VPS32" s="83"/>
      <c r="VPT32" s="83"/>
      <c r="VPU32" s="83"/>
      <c r="VPV32" s="83"/>
      <c r="VPW32" s="83"/>
      <c r="VPX32" s="83"/>
      <c r="VPY32" s="83"/>
      <c r="VPZ32" s="83"/>
      <c r="VQA32" s="83"/>
      <c r="VQB32" s="83"/>
      <c r="VQC32" s="83"/>
      <c r="VQD32" s="83"/>
      <c r="VQE32" s="83"/>
      <c r="VQF32" s="83"/>
      <c r="VQG32" s="83"/>
      <c r="VQH32" s="83"/>
      <c r="VQI32" s="83"/>
      <c r="VQJ32" s="83"/>
      <c r="VQK32" s="83"/>
      <c r="VQL32" s="83"/>
      <c r="VQM32" s="83"/>
      <c r="VQN32" s="83"/>
      <c r="VQO32" s="83"/>
      <c r="VQP32" s="83"/>
      <c r="VQQ32" s="83"/>
      <c r="VQR32" s="83"/>
      <c r="VQS32" s="83"/>
      <c r="VQT32" s="83"/>
      <c r="VQU32" s="83"/>
      <c r="VQV32" s="83"/>
      <c r="VQW32" s="83"/>
      <c r="VQX32" s="83"/>
      <c r="VQY32" s="83"/>
      <c r="VQZ32" s="83"/>
      <c r="VRA32" s="83"/>
      <c r="VRB32" s="83"/>
      <c r="VRC32" s="83"/>
      <c r="VRD32" s="83"/>
      <c r="VRE32" s="83"/>
      <c r="VRF32" s="83"/>
      <c r="VRG32" s="83"/>
      <c r="VRH32" s="83"/>
      <c r="VRI32" s="83"/>
      <c r="VRJ32" s="83"/>
      <c r="VRK32" s="83"/>
      <c r="VRL32" s="83"/>
      <c r="VRM32" s="83"/>
      <c r="VRN32" s="83"/>
      <c r="VRO32" s="83"/>
      <c r="VRP32" s="83"/>
      <c r="VRQ32" s="83"/>
      <c r="VRR32" s="83"/>
      <c r="VRS32" s="83"/>
      <c r="VRT32" s="83"/>
      <c r="VRU32" s="83"/>
      <c r="VRV32" s="83"/>
      <c r="VRW32" s="83"/>
      <c r="VRX32" s="83"/>
      <c r="VRY32" s="83"/>
      <c r="VRZ32" s="83"/>
      <c r="VSA32" s="83"/>
      <c r="VSB32" s="83"/>
      <c r="VSC32" s="83"/>
      <c r="VSD32" s="83"/>
      <c r="VSE32" s="83"/>
      <c r="VSF32" s="83"/>
      <c r="VSG32" s="83"/>
      <c r="VSH32" s="83"/>
      <c r="VSI32" s="83"/>
      <c r="VSJ32" s="83"/>
      <c r="VSK32" s="83"/>
      <c r="VSL32" s="83"/>
      <c r="VSM32" s="83"/>
      <c r="VSN32" s="83"/>
      <c r="VSO32" s="83"/>
      <c r="VSP32" s="83"/>
      <c r="VSQ32" s="83"/>
      <c r="VSR32" s="83"/>
      <c r="VSS32" s="83"/>
      <c r="VST32" s="83"/>
      <c r="VSU32" s="83"/>
      <c r="VSV32" s="83"/>
      <c r="VSW32" s="83"/>
      <c r="VSX32" s="83"/>
      <c r="VSY32" s="83"/>
      <c r="VSZ32" s="83"/>
      <c r="VTA32" s="83"/>
      <c r="VTB32" s="83"/>
      <c r="VTC32" s="83"/>
      <c r="VTD32" s="83"/>
      <c r="VTE32" s="83"/>
      <c r="VTF32" s="83"/>
      <c r="VTG32" s="83"/>
      <c r="VTH32" s="83"/>
      <c r="VTI32" s="83"/>
      <c r="VTJ32" s="83"/>
      <c r="VTK32" s="83"/>
      <c r="VTL32" s="83"/>
      <c r="VTM32" s="83"/>
      <c r="VTN32" s="83"/>
      <c r="VTO32" s="83"/>
      <c r="VTP32" s="83"/>
      <c r="VTQ32" s="83"/>
      <c r="VTR32" s="83"/>
      <c r="VTS32" s="83"/>
      <c r="VTT32" s="83"/>
      <c r="VTU32" s="83"/>
      <c r="VTV32" s="83"/>
      <c r="VTW32" s="83"/>
      <c r="VTX32" s="83"/>
      <c r="VTY32" s="83"/>
      <c r="VTZ32" s="83"/>
      <c r="VUA32" s="83"/>
      <c r="VUB32" s="83"/>
      <c r="VUC32" s="83"/>
      <c r="VUD32" s="83"/>
      <c r="VUE32" s="83"/>
      <c r="VUF32" s="83"/>
      <c r="VUG32" s="83"/>
      <c r="VUH32" s="83"/>
      <c r="VUI32" s="83"/>
      <c r="VUJ32" s="83"/>
      <c r="VUK32" s="83"/>
      <c r="VUL32" s="83"/>
      <c r="VUM32" s="83"/>
      <c r="VUN32" s="83"/>
      <c r="VUO32" s="83"/>
      <c r="VUP32" s="83"/>
      <c r="VUQ32" s="83"/>
      <c r="VUR32" s="83"/>
      <c r="VUS32" s="83"/>
      <c r="VUT32" s="83"/>
      <c r="VUU32" s="83"/>
      <c r="VUV32" s="83"/>
      <c r="VUW32" s="83"/>
      <c r="VUX32" s="83"/>
      <c r="VUY32" s="83"/>
      <c r="VUZ32" s="83"/>
      <c r="VVA32" s="83"/>
      <c r="VVB32" s="83"/>
      <c r="VVC32" s="83"/>
      <c r="VVD32" s="83"/>
      <c r="VVE32" s="83"/>
      <c r="VVF32" s="83"/>
      <c r="VVG32" s="83"/>
      <c r="VVH32" s="83"/>
      <c r="VVI32" s="83"/>
      <c r="VVJ32" s="83"/>
      <c r="VVK32" s="83"/>
      <c r="VVL32" s="83"/>
      <c r="VVM32" s="83"/>
      <c r="VVN32" s="83"/>
      <c r="VVO32" s="83"/>
      <c r="VVP32" s="83"/>
      <c r="VVQ32" s="83"/>
      <c r="VVR32" s="83"/>
      <c r="VVS32" s="83"/>
      <c r="VVT32" s="83"/>
      <c r="VVU32" s="83"/>
      <c r="VVV32" s="83"/>
      <c r="VVW32" s="83"/>
      <c r="VVX32" s="83"/>
      <c r="VVY32" s="83"/>
      <c r="VVZ32" s="83"/>
      <c r="VWA32" s="83"/>
      <c r="VWB32" s="83"/>
      <c r="VWC32" s="83"/>
      <c r="VWD32" s="83"/>
      <c r="VWE32" s="83"/>
      <c r="VWF32" s="83"/>
      <c r="VWG32" s="83"/>
      <c r="VWH32" s="83"/>
      <c r="VWI32" s="83"/>
      <c r="VWJ32" s="83"/>
      <c r="VWK32" s="83"/>
      <c r="VWL32" s="83"/>
      <c r="VWM32" s="83"/>
      <c r="VWN32" s="83"/>
      <c r="VWO32" s="83"/>
      <c r="VWP32" s="83"/>
      <c r="VWQ32" s="83"/>
      <c r="VWR32" s="83"/>
      <c r="VWS32" s="83"/>
      <c r="VWT32" s="83"/>
      <c r="VWU32" s="83"/>
      <c r="VWV32" s="83"/>
      <c r="VWW32" s="83"/>
      <c r="VWX32" s="83"/>
      <c r="VWY32" s="83"/>
      <c r="VWZ32" s="83"/>
      <c r="VXA32" s="83"/>
      <c r="VXB32" s="83"/>
      <c r="VXC32" s="83"/>
      <c r="VXD32" s="83"/>
      <c r="VXE32" s="83"/>
      <c r="VXF32" s="83"/>
      <c r="VXG32" s="83"/>
      <c r="VXH32" s="83"/>
      <c r="VXI32" s="83"/>
      <c r="VXJ32" s="83"/>
      <c r="VXK32" s="83"/>
      <c r="VXL32" s="83"/>
      <c r="VXM32" s="83"/>
      <c r="VXN32" s="83"/>
      <c r="VXO32" s="83"/>
      <c r="VXP32" s="83"/>
      <c r="VXQ32" s="83"/>
      <c r="VXR32" s="83"/>
      <c r="VXS32" s="83"/>
      <c r="VXT32" s="83"/>
      <c r="VXU32" s="83"/>
      <c r="VXV32" s="83"/>
      <c r="VXW32" s="83"/>
      <c r="VXX32" s="83"/>
      <c r="VXY32" s="83"/>
      <c r="VXZ32" s="83"/>
      <c r="VYA32" s="83"/>
      <c r="VYB32" s="83"/>
      <c r="VYC32" s="83"/>
      <c r="VYD32" s="83"/>
      <c r="VYE32" s="83"/>
      <c r="VYF32" s="83"/>
      <c r="VYG32" s="83"/>
      <c r="VYH32" s="83"/>
      <c r="VYI32" s="83"/>
      <c r="VYJ32" s="83"/>
      <c r="VYK32" s="83"/>
      <c r="VYL32" s="83"/>
      <c r="VYM32" s="83"/>
      <c r="VYN32" s="83"/>
      <c r="VYO32" s="83"/>
      <c r="VYP32" s="83"/>
      <c r="VYQ32" s="83"/>
      <c r="VYR32" s="83"/>
      <c r="VYS32" s="83"/>
      <c r="VYT32" s="83"/>
      <c r="VYU32" s="83"/>
      <c r="VYV32" s="83"/>
      <c r="VYW32" s="83"/>
      <c r="VYX32" s="83"/>
      <c r="VYY32" s="83"/>
      <c r="VYZ32" s="83"/>
      <c r="VZA32" s="83"/>
      <c r="VZB32" s="83"/>
      <c r="VZC32" s="83"/>
      <c r="VZD32" s="83"/>
      <c r="VZE32" s="83"/>
      <c r="VZF32" s="83"/>
      <c r="VZG32" s="83"/>
      <c r="VZH32" s="83"/>
      <c r="VZI32" s="83"/>
      <c r="VZJ32" s="83"/>
      <c r="VZK32" s="83"/>
      <c r="VZL32" s="83"/>
      <c r="VZM32" s="83"/>
      <c r="VZN32" s="83"/>
      <c r="VZO32" s="83"/>
      <c r="VZP32" s="83"/>
      <c r="VZQ32" s="83"/>
      <c r="VZR32" s="83"/>
      <c r="VZS32" s="83"/>
      <c r="VZT32" s="83"/>
      <c r="VZU32" s="83"/>
      <c r="VZV32" s="83"/>
      <c r="VZW32" s="83"/>
      <c r="VZX32" s="83"/>
      <c r="VZY32" s="83"/>
      <c r="VZZ32" s="83"/>
      <c r="WAA32" s="83"/>
      <c r="WAB32" s="83"/>
      <c r="WAC32" s="83"/>
      <c r="WAD32" s="83"/>
      <c r="WAE32" s="83"/>
      <c r="WAF32" s="83"/>
      <c r="WAG32" s="83"/>
      <c r="WAH32" s="83"/>
      <c r="WAI32" s="83"/>
      <c r="WAJ32" s="83"/>
      <c r="WAK32" s="83"/>
      <c r="WAL32" s="83"/>
      <c r="WAM32" s="83"/>
      <c r="WAN32" s="83"/>
      <c r="WAO32" s="83"/>
      <c r="WAP32" s="83"/>
      <c r="WAQ32" s="83"/>
      <c r="WAR32" s="83"/>
      <c r="WAS32" s="83"/>
      <c r="WAT32" s="83"/>
      <c r="WAU32" s="83"/>
      <c r="WAV32" s="83"/>
      <c r="WAW32" s="83"/>
      <c r="WAX32" s="83"/>
      <c r="WAY32" s="83"/>
      <c r="WAZ32" s="83"/>
      <c r="WBA32" s="83"/>
      <c r="WBB32" s="83"/>
      <c r="WBC32" s="83"/>
      <c r="WBD32" s="83"/>
      <c r="WBE32" s="83"/>
      <c r="WBF32" s="83"/>
      <c r="WBG32" s="83"/>
      <c r="WBH32" s="83"/>
      <c r="WBI32" s="83"/>
      <c r="WBJ32" s="83"/>
      <c r="WBK32" s="83"/>
      <c r="WBL32" s="83"/>
      <c r="WBM32" s="83"/>
      <c r="WBN32" s="83"/>
      <c r="WBO32" s="83"/>
      <c r="WBP32" s="83"/>
      <c r="WBQ32" s="83"/>
      <c r="WBR32" s="83"/>
      <c r="WBS32" s="83"/>
      <c r="WBT32" s="83"/>
      <c r="WBU32" s="83"/>
      <c r="WBV32" s="83"/>
      <c r="WBW32" s="83"/>
      <c r="WBX32" s="83"/>
      <c r="WBY32" s="83"/>
      <c r="WBZ32" s="83"/>
      <c r="WCA32" s="83"/>
      <c r="WCB32" s="83"/>
      <c r="WCC32" s="83"/>
      <c r="WCD32" s="83"/>
      <c r="WCE32" s="83"/>
      <c r="WCF32" s="83"/>
      <c r="WCG32" s="83"/>
      <c r="WCH32" s="83"/>
      <c r="WCI32" s="83"/>
      <c r="WCJ32" s="83"/>
      <c r="WCK32" s="83"/>
      <c r="WCL32" s="83"/>
      <c r="WCM32" s="83"/>
      <c r="WCN32" s="83"/>
      <c r="WCO32" s="83"/>
      <c r="WCP32" s="83"/>
      <c r="WCQ32" s="83"/>
      <c r="WCR32" s="83"/>
      <c r="WCS32" s="83"/>
      <c r="WCT32" s="83"/>
      <c r="WCU32" s="83"/>
      <c r="WCV32" s="83"/>
      <c r="WCW32" s="83"/>
      <c r="WCX32" s="83"/>
      <c r="WCY32" s="83"/>
      <c r="WCZ32" s="83"/>
      <c r="WDA32" s="83"/>
      <c r="WDB32" s="83"/>
      <c r="WDC32" s="83"/>
      <c r="WDD32" s="83"/>
      <c r="WDE32" s="83"/>
      <c r="WDF32" s="83"/>
      <c r="WDG32" s="83"/>
      <c r="WDH32" s="83"/>
      <c r="WDI32" s="83"/>
      <c r="WDJ32" s="83"/>
      <c r="WDK32" s="83"/>
      <c r="WDL32" s="83"/>
      <c r="WDM32" s="83"/>
      <c r="WDN32" s="83"/>
      <c r="WDO32" s="83"/>
      <c r="WDP32" s="83"/>
      <c r="WDQ32" s="83"/>
      <c r="WDR32" s="83"/>
      <c r="WDS32" s="83"/>
      <c r="WDT32" s="83"/>
      <c r="WDU32" s="83"/>
      <c r="WDV32" s="83"/>
      <c r="WDW32" s="83"/>
      <c r="WDX32" s="83"/>
      <c r="WDY32" s="83"/>
      <c r="WDZ32" s="83"/>
      <c r="WEA32" s="83"/>
      <c r="WEB32" s="83"/>
      <c r="WEC32" s="83"/>
      <c r="WED32" s="83"/>
      <c r="WEE32" s="83"/>
      <c r="WEF32" s="83"/>
      <c r="WEG32" s="83"/>
      <c r="WEH32" s="83"/>
      <c r="WEI32" s="83"/>
      <c r="WEJ32" s="83"/>
      <c r="WEK32" s="83"/>
      <c r="WEL32" s="83"/>
      <c r="WEM32" s="83"/>
      <c r="WEN32" s="83"/>
      <c r="WEO32" s="83"/>
      <c r="WEP32" s="83"/>
      <c r="WEQ32" s="83"/>
      <c r="WER32" s="83"/>
      <c r="WES32" s="83"/>
      <c r="WET32" s="83"/>
      <c r="WEU32" s="83"/>
      <c r="WEV32" s="83"/>
      <c r="WEW32" s="83"/>
      <c r="WEX32" s="83"/>
      <c r="WEY32" s="83"/>
      <c r="WEZ32" s="83"/>
      <c r="WFA32" s="83"/>
      <c r="WFB32" s="83"/>
      <c r="WFC32" s="83"/>
      <c r="WFD32" s="83"/>
      <c r="WFE32" s="83"/>
      <c r="WFF32" s="83"/>
      <c r="WFG32" s="83"/>
      <c r="WFH32" s="83"/>
      <c r="WFI32" s="83"/>
      <c r="WFJ32" s="83"/>
      <c r="WFK32" s="83"/>
      <c r="WFL32" s="83"/>
      <c r="WFM32" s="83"/>
      <c r="WFN32" s="83"/>
      <c r="WFO32" s="83"/>
      <c r="WFP32" s="83"/>
      <c r="WFQ32" s="83"/>
      <c r="WFR32" s="83"/>
      <c r="WFS32" s="83"/>
      <c r="WFT32" s="83"/>
      <c r="WFU32" s="83"/>
      <c r="WFV32" s="83"/>
      <c r="WFW32" s="83"/>
      <c r="WFX32" s="83"/>
      <c r="WFY32" s="83"/>
      <c r="WFZ32" s="83"/>
      <c r="WGA32" s="83"/>
      <c r="WGB32" s="83"/>
      <c r="WGC32" s="83"/>
      <c r="WGD32" s="83"/>
      <c r="WGE32" s="83"/>
      <c r="WGF32" s="83"/>
      <c r="WGG32" s="83"/>
      <c r="WGH32" s="83"/>
      <c r="WGI32" s="83"/>
      <c r="WGJ32" s="83"/>
      <c r="WGK32" s="83"/>
      <c r="WGL32" s="83"/>
      <c r="WGM32" s="83"/>
      <c r="WGN32" s="83"/>
      <c r="WGO32" s="83"/>
      <c r="WGP32" s="83"/>
      <c r="WGQ32" s="83"/>
      <c r="WGR32" s="83"/>
      <c r="WGS32" s="83"/>
      <c r="WGT32" s="83"/>
      <c r="WGU32" s="83"/>
      <c r="WGV32" s="83"/>
      <c r="WGW32" s="83"/>
      <c r="WGX32" s="83"/>
      <c r="WGY32" s="83"/>
      <c r="WGZ32" s="83"/>
      <c r="WHA32" s="83"/>
      <c r="WHB32" s="83"/>
      <c r="WHC32" s="83"/>
      <c r="WHD32" s="83"/>
      <c r="WHE32" s="83"/>
      <c r="WHF32" s="83"/>
      <c r="WHG32" s="83"/>
      <c r="WHH32" s="83"/>
      <c r="WHI32" s="83"/>
      <c r="WHJ32" s="83"/>
      <c r="WHK32" s="83"/>
      <c r="WHL32" s="83"/>
      <c r="WHM32" s="83"/>
      <c r="WHN32" s="83"/>
      <c r="WHO32" s="83"/>
      <c r="WHP32" s="83"/>
      <c r="WHQ32" s="83"/>
      <c r="WHR32" s="83"/>
      <c r="WHS32" s="83"/>
      <c r="WHT32" s="83"/>
      <c r="WHU32" s="83"/>
      <c r="WHV32" s="83"/>
      <c r="WHW32" s="83"/>
      <c r="WHX32" s="83"/>
      <c r="WHY32" s="83"/>
      <c r="WHZ32" s="83"/>
      <c r="WIA32" s="83"/>
      <c r="WIB32" s="83"/>
      <c r="WIC32" s="83"/>
      <c r="WID32" s="83"/>
      <c r="WIE32" s="83"/>
      <c r="WIF32" s="83"/>
      <c r="WIG32" s="83"/>
      <c r="WIH32" s="83"/>
      <c r="WII32" s="83"/>
      <c r="WIJ32" s="83"/>
      <c r="WIK32" s="83"/>
      <c r="WIL32" s="83"/>
      <c r="WIM32" s="83"/>
      <c r="WIN32" s="83"/>
      <c r="WIO32" s="83"/>
      <c r="WIP32" s="83"/>
      <c r="WIQ32" s="83"/>
      <c r="WIR32" s="83"/>
      <c r="WIS32" s="83"/>
      <c r="WIT32" s="83"/>
      <c r="WIU32" s="83"/>
      <c r="WIV32" s="83"/>
      <c r="WIW32" s="83"/>
      <c r="WIX32" s="83"/>
      <c r="WIY32" s="83"/>
      <c r="WIZ32" s="83"/>
      <c r="WJA32" s="83"/>
      <c r="WJB32" s="83"/>
      <c r="WJC32" s="83"/>
      <c r="WJD32" s="83"/>
      <c r="WJE32" s="83"/>
      <c r="WJF32" s="83"/>
      <c r="WJG32" s="83"/>
      <c r="WJH32" s="83"/>
      <c r="WJI32" s="83"/>
      <c r="WJJ32" s="83"/>
      <c r="WJK32" s="83"/>
      <c r="WJL32" s="83"/>
      <c r="WJM32" s="83"/>
      <c r="WJN32" s="83"/>
      <c r="WJO32" s="83"/>
      <c r="WJP32" s="83"/>
      <c r="WJQ32" s="83"/>
      <c r="WJR32" s="83"/>
      <c r="WJS32" s="83"/>
      <c r="WJT32" s="83"/>
      <c r="WJU32" s="83"/>
      <c r="WJV32" s="83"/>
      <c r="WJW32" s="83"/>
      <c r="WJX32" s="83"/>
      <c r="WJY32" s="83"/>
      <c r="WJZ32" s="83"/>
      <c r="WKA32" s="83"/>
      <c r="WKB32" s="83"/>
      <c r="WKC32" s="83"/>
      <c r="WKD32" s="83"/>
      <c r="WKE32" s="83"/>
      <c r="WKF32" s="83"/>
      <c r="WKG32" s="83"/>
      <c r="WKH32" s="83"/>
      <c r="WKI32" s="83"/>
      <c r="WKJ32" s="83"/>
      <c r="WKK32" s="83"/>
      <c r="WKL32" s="83"/>
      <c r="WKM32" s="83"/>
      <c r="WKN32" s="83"/>
      <c r="WKO32" s="83"/>
      <c r="WKP32" s="83"/>
      <c r="WKQ32" s="83"/>
      <c r="WKR32" s="83"/>
      <c r="WKS32" s="83"/>
      <c r="WKT32" s="83"/>
      <c r="WKU32" s="83"/>
      <c r="WKV32" s="83"/>
      <c r="WKW32" s="83"/>
      <c r="WKX32" s="83"/>
      <c r="WKY32" s="83"/>
      <c r="WKZ32" s="83"/>
      <c r="WLA32" s="83"/>
      <c r="WLB32" s="83"/>
      <c r="WLC32" s="83"/>
      <c r="WLD32" s="83"/>
      <c r="WLE32" s="83"/>
      <c r="WLF32" s="83"/>
      <c r="WLG32" s="83"/>
      <c r="WLH32" s="83"/>
      <c r="WLI32" s="83"/>
      <c r="WLJ32" s="83"/>
      <c r="WLK32" s="83"/>
      <c r="WLL32" s="83"/>
      <c r="WLM32" s="83"/>
      <c r="WLN32" s="83"/>
      <c r="WLO32" s="83"/>
      <c r="WLP32" s="83"/>
      <c r="WLQ32" s="83"/>
      <c r="WLR32" s="83"/>
      <c r="WLS32" s="83"/>
      <c r="WLT32" s="83"/>
      <c r="WLU32" s="83"/>
      <c r="WLV32" s="83"/>
      <c r="WLW32" s="83"/>
      <c r="WLX32" s="83"/>
      <c r="WLY32" s="83"/>
      <c r="WLZ32" s="83"/>
      <c r="WMA32" s="83"/>
      <c r="WMB32" s="83"/>
      <c r="WMC32" s="83"/>
      <c r="WMD32" s="83"/>
      <c r="WME32" s="83"/>
      <c r="WMF32" s="83"/>
      <c r="WMG32" s="83"/>
      <c r="WMH32" s="83"/>
      <c r="WMI32" s="83"/>
      <c r="WMJ32" s="83"/>
      <c r="WMK32" s="83"/>
      <c r="WML32" s="83"/>
      <c r="WMM32" s="83"/>
      <c r="WMN32" s="83"/>
      <c r="WMO32" s="83"/>
      <c r="WMP32" s="83"/>
      <c r="WMQ32" s="83"/>
      <c r="WMR32" s="83"/>
      <c r="WMS32" s="83"/>
      <c r="WMT32" s="83"/>
      <c r="WMU32" s="83"/>
      <c r="WMV32" s="83"/>
      <c r="WMW32" s="83"/>
      <c r="WMX32" s="83"/>
      <c r="WMY32" s="83"/>
      <c r="WMZ32" s="83"/>
      <c r="WNA32" s="83"/>
      <c r="WNB32" s="83"/>
      <c r="WNC32" s="83"/>
      <c r="WND32" s="83"/>
      <c r="WNE32" s="83"/>
      <c r="WNF32" s="83"/>
      <c r="WNG32" s="83"/>
      <c r="WNH32" s="83"/>
      <c r="WNI32" s="83"/>
      <c r="WNJ32" s="83"/>
      <c r="WNK32" s="83"/>
      <c r="WNL32" s="83"/>
      <c r="WNM32" s="83"/>
      <c r="WNN32" s="83"/>
      <c r="WNO32" s="83"/>
      <c r="WNP32" s="83"/>
      <c r="WNQ32" s="83"/>
      <c r="WNR32" s="83"/>
      <c r="WNS32" s="83"/>
      <c r="WNT32" s="83"/>
      <c r="WNU32" s="83"/>
      <c r="WNV32" s="83"/>
      <c r="WNW32" s="83"/>
      <c r="WNX32" s="83"/>
      <c r="WNY32" s="83"/>
      <c r="WNZ32" s="83"/>
      <c r="WOA32" s="83"/>
      <c r="WOB32" s="83"/>
      <c r="WOC32" s="83"/>
      <c r="WOD32" s="83"/>
      <c r="WOE32" s="83"/>
      <c r="WOF32" s="83"/>
      <c r="WOG32" s="83"/>
      <c r="WOH32" s="83"/>
      <c r="WOI32" s="83"/>
      <c r="WOJ32" s="83"/>
      <c r="WOK32" s="83"/>
      <c r="WOL32" s="83"/>
      <c r="WOM32" s="83"/>
      <c r="WON32" s="83"/>
      <c r="WOO32" s="83"/>
      <c r="WOP32" s="83"/>
      <c r="WOQ32" s="83"/>
      <c r="WOR32" s="83"/>
      <c r="WOS32" s="83"/>
      <c r="WOT32" s="83"/>
      <c r="WOU32" s="83"/>
      <c r="WOV32" s="83"/>
      <c r="WOW32" s="83"/>
      <c r="WOX32" s="83"/>
      <c r="WOY32" s="83"/>
      <c r="WOZ32" s="83"/>
      <c r="WPA32" s="83"/>
      <c r="WPB32" s="83"/>
      <c r="WPC32" s="83"/>
      <c r="WPD32" s="83"/>
      <c r="WPE32" s="83"/>
      <c r="WPF32" s="83"/>
      <c r="WPG32" s="83"/>
      <c r="WPH32" s="83"/>
      <c r="WPI32" s="83"/>
      <c r="WPJ32" s="83"/>
      <c r="WPK32" s="83"/>
      <c r="WPL32" s="83"/>
      <c r="WPM32" s="83"/>
      <c r="WPN32" s="83"/>
      <c r="WPO32" s="83"/>
      <c r="WPP32" s="83"/>
      <c r="WPQ32" s="83"/>
      <c r="WPR32" s="83"/>
      <c r="WPS32" s="83"/>
      <c r="WPT32" s="83"/>
      <c r="WPU32" s="83"/>
      <c r="WPV32" s="83"/>
      <c r="WPW32" s="83"/>
      <c r="WPX32" s="83"/>
      <c r="WPY32" s="83"/>
      <c r="WPZ32" s="83"/>
      <c r="WQA32" s="83"/>
      <c r="WQB32" s="83"/>
      <c r="WQC32" s="83"/>
      <c r="WQD32" s="83"/>
      <c r="WQE32" s="83"/>
      <c r="WQF32" s="83"/>
      <c r="WQG32" s="83"/>
      <c r="WQH32" s="83"/>
      <c r="WQI32" s="83"/>
      <c r="WQJ32" s="83"/>
      <c r="WQK32" s="83"/>
      <c r="WQL32" s="83"/>
      <c r="WQM32" s="83"/>
      <c r="WQN32" s="83"/>
      <c r="WQO32" s="83"/>
      <c r="WQP32" s="83"/>
      <c r="WQQ32" s="83"/>
      <c r="WQR32" s="83"/>
      <c r="WQS32" s="83"/>
      <c r="WQT32" s="83"/>
      <c r="WQU32" s="83"/>
      <c r="WQV32" s="83"/>
      <c r="WQW32" s="83"/>
      <c r="WQX32" s="83"/>
      <c r="WQY32" s="83"/>
      <c r="WQZ32" s="83"/>
      <c r="WRA32" s="83"/>
      <c r="WRB32" s="83"/>
      <c r="WRC32" s="83"/>
      <c r="WRD32" s="83"/>
      <c r="WRE32" s="83"/>
      <c r="WRF32" s="83"/>
      <c r="WRG32" s="83"/>
      <c r="WRH32" s="83"/>
      <c r="WRI32" s="83"/>
      <c r="WRJ32" s="83"/>
      <c r="WRK32" s="83"/>
      <c r="WRL32" s="83"/>
      <c r="WRM32" s="83"/>
      <c r="WRN32" s="83"/>
      <c r="WRO32" s="83"/>
      <c r="WRP32" s="83"/>
      <c r="WRQ32" s="83"/>
      <c r="WRR32" s="83"/>
      <c r="WRS32" s="83"/>
      <c r="WRT32" s="83"/>
      <c r="WRU32" s="83"/>
      <c r="WRV32" s="83"/>
      <c r="WRW32" s="83"/>
      <c r="WRX32" s="83"/>
      <c r="WRY32" s="83"/>
      <c r="WRZ32" s="83"/>
      <c r="WSA32" s="83"/>
      <c r="WSB32" s="83"/>
      <c r="WSC32" s="83"/>
      <c r="WSD32" s="83"/>
      <c r="WSE32" s="83"/>
      <c r="WSF32" s="83"/>
      <c r="WSG32" s="83"/>
      <c r="WSH32" s="83"/>
      <c r="WSI32" s="83"/>
      <c r="WSJ32" s="83"/>
      <c r="WSK32" s="83"/>
      <c r="WSL32" s="83"/>
      <c r="WSM32" s="83"/>
      <c r="WSN32" s="83"/>
      <c r="WSO32" s="83"/>
      <c r="WSP32" s="83"/>
      <c r="WSQ32" s="83"/>
      <c r="WSR32" s="83"/>
      <c r="WSS32" s="83"/>
      <c r="WST32" s="83"/>
      <c r="WSU32" s="83"/>
      <c r="WSV32" s="83"/>
      <c r="WSW32" s="83"/>
      <c r="WSX32" s="83"/>
      <c r="WSY32" s="83"/>
      <c r="WSZ32" s="83"/>
      <c r="WTA32" s="83"/>
      <c r="WTB32" s="83"/>
      <c r="WTC32" s="83"/>
      <c r="WTD32" s="83"/>
      <c r="WTE32" s="83"/>
      <c r="WTF32" s="83"/>
      <c r="WTG32" s="83"/>
      <c r="WTH32" s="83"/>
      <c r="WTI32" s="83"/>
      <c r="WTJ32" s="83"/>
      <c r="WTK32" s="83"/>
      <c r="WTL32" s="83"/>
      <c r="WTM32" s="83"/>
      <c r="WTN32" s="83"/>
      <c r="WTO32" s="83"/>
      <c r="WTP32" s="83"/>
      <c r="WTQ32" s="83"/>
      <c r="WTR32" s="83"/>
      <c r="WTS32" s="83"/>
      <c r="WTT32" s="83"/>
      <c r="WTU32" s="83"/>
      <c r="WTV32" s="83"/>
      <c r="WTW32" s="83"/>
      <c r="WTX32" s="83"/>
      <c r="WTY32" s="83"/>
      <c r="WTZ32" s="83"/>
      <c r="WUA32" s="83"/>
      <c r="WUB32" s="83"/>
      <c r="WUC32" s="83"/>
      <c r="WUD32" s="83"/>
      <c r="WUE32" s="83"/>
      <c r="WUF32" s="83"/>
      <c r="WUG32" s="83"/>
      <c r="WUH32" s="83"/>
      <c r="WUI32" s="83"/>
      <c r="WUJ32" s="83"/>
      <c r="WUK32" s="83"/>
      <c r="WUL32" s="83"/>
      <c r="WUM32" s="83"/>
      <c r="WUN32" s="83"/>
      <c r="WUO32" s="83"/>
      <c r="WUP32" s="83"/>
      <c r="WUQ32" s="83"/>
      <c r="WUR32" s="83"/>
      <c r="WUS32" s="83"/>
      <c r="WUT32" s="83"/>
      <c r="WUU32" s="83"/>
      <c r="WUV32" s="83"/>
      <c r="WUW32" s="83"/>
      <c r="WUX32" s="83"/>
      <c r="WUY32" s="83"/>
      <c r="WUZ32" s="83"/>
      <c r="WVA32" s="83"/>
      <c r="WVB32" s="83"/>
      <c r="WVC32" s="83"/>
      <c r="WVD32" s="83"/>
      <c r="WVE32" s="83"/>
      <c r="WVF32" s="83"/>
      <c r="WVG32" s="83"/>
      <c r="WVH32" s="83"/>
      <c r="WVI32" s="83"/>
      <c r="WVJ32" s="83"/>
      <c r="WVK32" s="83"/>
      <c r="WVL32" s="83"/>
      <c r="WVM32" s="83"/>
      <c r="WVN32" s="83"/>
      <c r="WVO32" s="83"/>
      <c r="WVP32" s="83"/>
      <c r="WVQ32" s="83"/>
      <c r="WVR32" s="83"/>
      <c r="WVS32" s="83"/>
      <c r="WVT32" s="83"/>
      <c r="WVU32" s="83"/>
      <c r="WVV32" s="83"/>
      <c r="WVW32" s="83"/>
      <c r="WVX32" s="83"/>
      <c r="WVY32" s="83"/>
      <c r="WVZ32" s="83"/>
      <c r="WWA32" s="83"/>
      <c r="WWB32" s="83"/>
      <c r="WWC32" s="83"/>
      <c r="WWD32" s="83"/>
      <c r="WWE32" s="83"/>
      <c r="WWF32" s="83"/>
      <c r="WWG32" s="83"/>
    </row>
    <row r="33" spans="1:16153">
      <c r="A33" s="113"/>
      <c r="B33" s="88">
        <v>64</v>
      </c>
      <c r="C33" s="110" t="s">
        <v>123</v>
      </c>
      <c r="D33" s="108">
        <v>33</v>
      </c>
      <c r="E33" s="114">
        <v>11.7</v>
      </c>
      <c r="F33" s="114"/>
      <c r="G33" s="114"/>
      <c r="H33" s="114">
        <v>11.4</v>
      </c>
      <c r="I33" s="114">
        <v>11.1</v>
      </c>
      <c r="J33" s="114">
        <v>10.8</v>
      </c>
      <c r="K33" s="114">
        <v>10.3</v>
      </c>
      <c r="L33" s="114">
        <v>9.8000000000000007</v>
      </c>
      <c r="M33" s="114">
        <v>9.5</v>
      </c>
      <c r="N33" s="114">
        <v>9</v>
      </c>
      <c r="O33" s="116"/>
      <c r="P33" s="116"/>
      <c r="Q33" s="116"/>
      <c r="R33" s="116"/>
      <c r="S33" s="116"/>
      <c r="T33" s="116"/>
      <c r="U33" s="116"/>
      <c r="V33" s="116"/>
      <c r="W33" s="116"/>
      <c r="X33" s="116"/>
      <c r="Y33" s="116"/>
      <c r="Z33" s="119">
        <v>12</v>
      </c>
    </row>
    <row r="34" spans="1:16153">
      <c r="A34" s="113"/>
      <c r="B34" s="88">
        <v>60</v>
      </c>
      <c r="C34" s="110" t="s">
        <v>124</v>
      </c>
      <c r="D34" s="108">
        <v>34</v>
      </c>
      <c r="E34" s="114">
        <v>11.4</v>
      </c>
      <c r="F34" s="114"/>
      <c r="G34" s="114"/>
      <c r="H34" s="114">
        <v>11.1</v>
      </c>
      <c r="I34" s="114">
        <v>10.8</v>
      </c>
      <c r="J34" s="114">
        <v>10.5</v>
      </c>
      <c r="K34" s="114">
        <v>10</v>
      </c>
      <c r="L34" s="114">
        <v>9.6</v>
      </c>
      <c r="M34" s="114">
        <v>9.1999999999999993</v>
      </c>
      <c r="N34" s="114">
        <v>8.6999999999999993</v>
      </c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9">
        <v>12</v>
      </c>
    </row>
    <row r="35" spans="1:16153">
      <c r="A35" s="113"/>
      <c r="B35" s="88">
        <v>62</v>
      </c>
      <c r="C35" s="110" t="s">
        <v>125</v>
      </c>
      <c r="D35" s="108">
        <v>35</v>
      </c>
      <c r="E35" s="114">
        <v>11.6</v>
      </c>
      <c r="F35" s="114"/>
      <c r="G35" s="114"/>
      <c r="H35" s="114">
        <v>11.3</v>
      </c>
      <c r="I35" s="114">
        <v>11</v>
      </c>
      <c r="J35" s="114">
        <v>10.7</v>
      </c>
      <c r="K35" s="114">
        <v>10.199999999999999</v>
      </c>
      <c r="L35" s="114">
        <v>9.6999999999999993</v>
      </c>
      <c r="M35" s="114">
        <v>9.4</v>
      </c>
      <c r="N35" s="114">
        <v>8.9</v>
      </c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119">
        <v>12</v>
      </c>
    </row>
    <row r="36" spans="1:16153">
      <c r="B36" s="88">
        <v>9</v>
      </c>
      <c r="C36" s="83" t="s">
        <v>126</v>
      </c>
      <c r="D36" s="108">
        <v>36</v>
      </c>
      <c r="E36" s="111"/>
      <c r="F36" s="111"/>
      <c r="G36" s="111"/>
      <c r="H36" s="111"/>
      <c r="I36" s="111"/>
      <c r="J36" s="111"/>
      <c r="K36" s="111">
        <v>13.4</v>
      </c>
      <c r="L36" s="111">
        <v>13.2</v>
      </c>
      <c r="M36" s="111">
        <v>12.9</v>
      </c>
      <c r="N36" s="111">
        <v>12.6</v>
      </c>
      <c r="O36" s="111">
        <v>12.2</v>
      </c>
      <c r="P36" s="111">
        <v>11.7</v>
      </c>
      <c r="Q36" s="111">
        <v>11</v>
      </c>
      <c r="R36" s="111">
        <v>10.199999999999999</v>
      </c>
      <c r="S36" s="111"/>
      <c r="T36" s="111"/>
      <c r="U36" s="111"/>
      <c r="V36" s="111"/>
      <c r="W36" s="111"/>
      <c r="X36" s="111"/>
      <c r="Y36" s="111"/>
      <c r="Z36" s="119">
        <v>13</v>
      </c>
    </row>
    <row r="37" spans="1:16153">
      <c r="B37" s="88">
        <v>32</v>
      </c>
      <c r="C37" s="83" t="s">
        <v>127</v>
      </c>
      <c r="D37" s="108">
        <v>38</v>
      </c>
      <c r="E37" s="111"/>
      <c r="F37" s="111"/>
      <c r="G37" s="111"/>
      <c r="H37" s="111">
        <v>20.100000000000001</v>
      </c>
      <c r="I37" s="111">
        <v>19.8</v>
      </c>
      <c r="J37" s="111">
        <v>19.600000000000001</v>
      </c>
      <c r="K37" s="111">
        <v>19</v>
      </c>
      <c r="L37" s="111">
        <v>18.5</v>
      </c>
      <c r="M37" s="111">
        <v>18.2</v>
      </c>
      <c r="N37" s="111">
        <v>17.899999999999999</v>
      </c>
      <c r="O37" s="111">
        <v>17.5</v>
      </c>
      <c r="P37" s="111">
        <v>16.899999999999999</v>
      </c>
      <c r="Q37" s="111">
        <v>16.2</v>
      </c>
      <c r="R37" s="111"/>
      <c r="S37" s="111"/>
      <c r="T37" s="111"/>
      <c r="U37" s="111"/>
      <c r="V37" s="111"/>
      <c r="W37" s="111"/>
      <c r="X37" s="111"/>
      <c r="Y37" s="111"/>
      <c r="Z37" s="119">
        <v>14</v>
      </c>
    </row>
    <row r="38" spans="1:16153">
      <c r="B38" s="88">
        <v>25</v>
      </c>
      <c r="C38" s="110" t="s">
        <v>128</v>
      </c>
      <c r="D38" s="108">
        <v>39</v>
      </c>
      <c r="E38" s="114"/>
      <c r="F38" s="114"/>
      <c r="G38" s="114"/>
      <c r="H38" s="114">
        <v>15.9</v>
      </c>
      <c r="I38" s="114">
        <v>15.6</v>
      </c>
      <c r="J38" s="114">
        <v>15.4</v>
      </c>
      <c r="K38" s="114">
        <v>15</v>
      </c>
      <c r="L38" s="114">
        <v>14.6</v>
      </c>
      <c r="M38" s="114">
        <v>14.4</v>
      </c>
      <c r="N38" s="114">
        <v>14.1</v>
      </c>
      <c r="O38" s="114">
        <v>13.8</v>
      </c>
      <c r="P38" s="114">
        <v>13.4</v>
      </c>
      <c r="Q38" s="114">
        <v>12.8</v>
      </c>
      <c r="R38" s="114"/>
      <c r="S38" s="114"/>
      <c r="T38" s="114"/>
      <c r="U38" s="114"/>
      <c r="V38" s="114"/>
      <c r="W38" s="114"/>
      <c r="X38" s="114"/>
      <c r="Y38" s="114"/>
      <c r="Z38" s="119">
        <v>15</v>
      </c>
    </row>
    <row r="39" spans="1:16153">
      <c r="B39" s="88">
        <v>14</v>
      </c>
      <c r="C39" s="83" t="s">
        <v>129</v>
      </c>
      <c r="D39" s="108">
        <v>40</v>
      </c>
      <c r="E39" s="111">
        <v>30.1</v>
      </c>
      <c r="F39" s="111"/>
      <c r="G39" s="111"/>
      <c r="H39" s="111">
        <v>29.6</v>
      </c>
      <c r="I39" s="111">
        <v>29.1</v>
      </c>
      <c r="J39" s="111">
        <v>28.5</v>
      </c>
      <c r="K39" s="111">
        <v>27.8</v>
      </c>
      <c r="L39" s="111">
        <v>27.1</v>
      </c>
      <c r="M39" s="111">
        <v>26.7</v>
      </c>
      <c r="N39" s="111">
        <v>26.1</v>
      </c>
      <c r="O39" s="111">
        <v>25.7</v>
      </c>
      <c r="P39" s="111">
        <v>25.2</v>
      </c>
      <c r="Q39" s="111">
        <v>24.6</v>
      </c>
      <c r="R39" s="111">
        <v>23</v>
      </c>
      <c r="S39" s="111"/>
      <c r="T39" s="111"/>
      <c r="U39" s="111"/>
      <c r="V39" s="111"/>
      <c r="W39" s="111"/>
      <c r="X39" s="111"/>
      <c r="Y39" s="111"/>
      <c r="Z39" s="119">
        <v>7</v>
      </c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10"/>
      <c r="BW39" s="110"/>
      <c r="BX39" s="110"/>
      <c r="BY39" s="110"/>
      <c r="BZ39" s="110"/>
      <c r="CA39" s="110"/>
      <c r="CB39" s="110"/>
      <c r="CC39" s="110"/>
      <c r="CD39" s="110"/>
      <c r="CE39" s="110"/>
      <c r="CF39" s="110"/>
      <c r="CG39" s="110"/>
      <c r="CH39" s="110"/>
      <c r="CI39" s="110"/>
      <c r="CJ39" s="110"/>
      <c r="CK39" s="110"/>
      <c r="CL39" s="110"/>
      <c r="CM39" s="110"/>
      <c r="CN39" s="110"/>
      <c r="CO39" s="110"/>
      <c r="CP39" s="110"/>
      <c r="CQ39" s="110"/>
      <c r="CR39" s="110"/>
      <c r="CS39" s="110"/>
      <c r="CT39" s="110"/>
      <c r="CU39" s="110"/>
      <c r="CV39" s="110"/>
      <c r="CW39" s="110"/>
      <c r="CX39" s="110"/>
      <c r="CY39" s="110"/>
      <c r="CZ39" s="110"/>
      <c r="DA39" s="110"/>
      <c r="DB39" s="110"/>
      <c r="DC39" s="110"/>
      <c r="DD39" s="110"/>
      <c r="DE39" s="110"/>
      <c r="DF39" s="110"/>
      <c r="DG39" s="110"/>
      <c r="DH39" s="110"/>
      <c r="DI39" s="110"/>
      <c r="DJ39" s="110"/>
      <c r="DK39" s="110"/>
      <c r="DL39" s="110"/>
      <c r="DM39" s="110"/>
      <c r="DN39" s="110"/>
      <c r="DO39" s="110"/>
      <c r="DP39" s="110"/>
      <c r="DQ39" s="110"/>
      <c r="DR39" s="110"/>
      <c r="DS39" s="110"/>
      <c r="DT39" s="110"/>
      <c r="DU39" s="110"/>
      <c r="DV39" s="110"/>
      <c r="DW39" s="110"/>
      <c r="DX39" s="110"/>
      <c r="DY39" s="110"/>
      <c r="DZ39" s="110"/>
      <c r="EA39" s="110"/>
      <c r="EB39" s="110"/>
      <c r="EC39" s="110"/>
      <c r="ED39" s="110"/>
      <c r="EE39" s="110"/>
      <c r="EF39" s="110"/>
      <c r="EG39" s="110"/>
      <c r="EH39" s="110"/>
      <c r="EI39" s="110"/>
      <c r="EJ39" s="110"/>
      <c r="EK39" s="110"/>
      <c r="EL39" s="110"/>
      <c r="EM39" s="110"/>
      <c r="EN39" s="110"/>
      <c r="EO39" s="110"/>
      <c r="EP39" s="110"/>
      <c r="EQ39" s="110"/>
      <c r="ER39" s="110"/>
      <c r="ES39" s="110"/>
      <c r="ET39" s="110"/>
      <c r="EU39" s="110"/>
      <c r="EV39" s="110"/>
      <c r="EW39" s="110"/>
      <c r="EX39" s="110"/>
      <c r="EY39" s="110"/>
      <c r="EZ39" s="110"/>
      <c r="FA39" s="110"/>
      <c r="FB39" s="110"/>
      <c r="FC39" s="110"/>
      <c r="FD39" s="110"/>
      <c r="FE39" s="110"/>
      <c r="FF39" s="110"/>
      <c r="FG39" s="110"/>
      <c r="FH39" s="110"/>
      <c r="FI39" s="110"/>
      <c r="FJ39" s="110"/>
      <c r="FK39" s="110"/>
      <c r="FL39" s="110"/>
      <c r="FM39" s="110"/>
      <c r="FN39" s="110"/>
      <c r="FO39" s="110"/>
      <c r="FP39" s="110"/>
      <c r="FQ39" s="110"/>
      <c r="FR39" s="110"/>
      <c r="FS39" s="110"/>
      <c r="FT39" s="110"/>
      <c r="FU39" s="110"/>
      <c r="FV39" s="110"/>
      <c r="FW39" s="110"/>
      <c r="FX39" s="110"/>
      <c r="FY39" s="110"/>
      <c r="FZ39" s="110"/>
      <c r="GA39" s="110"/>
      <c r="GB39" s="110"/>
      <c r="GC39" s="110"/>
      <c r="GD39" s="110"/>
      <c r="GE39" s="110"/>
      <c r="GF39" s="110"/>
      <c r="GG39" s="110"/>
      <c r="GH39" s="110"/>
      <c r="GI39" s="110"/>
      <c r="GJ39" s="110"/>
      <c r="GK39" s="110"/>
      <c r="GL39" s="110"/>
      <c r="GM39" s="110"/>
      <c r="GN39" s="110"/>
      <c r="GO39" s="110"/>
      <c r="GP39" s="110"/>
      <c r="GQ39" s="110"/>
      <c r="GR39" s="110"/>
      <c r="GS39" s="110"/>
      <c r="GT39" s="110"/>
      <c r="GU39" s="110"/>
      <c r="GV39" s="110"/>
      <c r="GW39" s="110"/>
      <c r="GX39" s="110"/>
      <c r="GY39" s="110"/>
      <c r="GZ39" s="110"/>
      <c r="HA39" s="110"/>
      <c r="HB39" s="110"/>
      <c r="HC39" s="110"/>
      <c r="HD39" s="110"/>
      <c r="HE39" s="110"/>
      <c r="HF39" s="110"/>
      <c r="HG39" s="110"/>
      <c r="HH39" s="110"/>
      <c r="HI39" s="110"/>
      <c r="HJ39" s="110"/>
      <c r="HK39" s="110"/>
      <c r="HL39" s="110"/>
      <c r="HM39" s="110"/>
      <c r="HN39" s="110"/>
      <c r="HO39" s="110"/>
      <c r="HP39" s="110"/>
      <c r="HQ39" s="110"/>
      <c r="HR39" s="110"/>
      <c r="HS39" s="110"/>
      <c r="HT39" s="110"/>
      <c r="HU39" s="110"/>
      <c r="HV39" s="110"/>
      <c r="HW39" s="110"/>
      <c r="HX39" s="110"/>
      <c r="HY39" s="110"/>
      <c r="HZ39" s="110"/>
      <c r="IA39" s="110"/>
      <c r="IB39" s="110"/>
      <c r="IC39" s="110"/>
      <c r="ID39" s="110"/>
      <c r="IE39" s="110"/>
      <c r="IF39" s="110"/>
      <c r="IG39" s="110"/>
      <c r="IH39" s="110"/>
      <c r="II39" s="110"/>
      <c r="IJ39" s="110"/>
      <c r="IK39" s="110"/>
      <c r="IL39" s="110"/>
      <c r="IM39" s="110"/>
      <c r="IN39" s="110"/>
      <c r="IO39" s="110"/>
      <c r="IP39" s="110"/>
      <c r="IQ39" s="110"/>
      <c r="IR39" s="110"/>
      <c r="IS39" s="110"/>
      <c r="IT39" s="110"/>
      <c r="IU39" s="110"/>
      <c r="IV39" s="110"/>
      <c r="IW39" s="110"/>
      <c r="IX39" s="110"/>
      <c r="IY39" s="110"/>
      <c r="IZ39" s="110"/>
      <c r="JA39" s="110"/>
      <c r="JB39" s="110"/>
      <c r="JC39" s="110"/>
      <c r="JD39" s="110"/>
      <c r="JE39" s="110"/>
      <c r="JF39" s="110"/>
      <c r="JG39" s="110"/>
      <c r="JH39" s="110"/>
      <c r="JI39" s="110"/>
      <c r="JJ39" s="110"/>
      <c r="JK39" s="110"/>
      <c r="JL39" s="110"/>
      <c r="JM39" s="110"/>
      <c r="JN39" s="110"/>
      <c r="JO39" s="110"/>
      <c r="JP39" s="110"/>
      <c r="JQ39" s="110"/>
      <c r="JR39" s="110"/>
      <c r="JS39" s="110"/>
      <c r="JT39" s="110"/>
      <c r="JU39" s="110"/>
      <c r="JV39" s="110"/>
      <c r="JW39" s="110"/>
      <c r="JX39" s="110"/>
      <c r="JY39" s="110"/>
      <c r="JZ39" s="110"/>
      <c r="KA39" s="110"/>
      <c r="KB39" s="110"/>
      <c r="KC39" s="110"/>
      <c r="KD39" s="110"/>
      <c r="KE39" s="110"/>
      <c r="KF39" s="110"/>
      <c r="KG39" s="110"/>
      <c r="KH39" s="110"/>
      <c r="KI39" s="110"/>
      <c r="KJ39" s="110"/>
      <c r="KK39" s="110"/>
      <c r="KL39" s="110"/>
      <c r="KM39" s="110"/>
      <c r="KN39" s="110"/>
      <c r="KO39" s="110"/>
      <c r="KP39" s="110"/>
      <c r="KQ39" s="110"/>
      <c r="KR39" s="110"/>
      <c r="KS39" s="110"/>
      <c r="KT39" s="110"/>
      <c r="KU39" s="110"/>
      <c r="KV39" s="110"/>
      <c r="KW39" s="110"/>
      <c r="KX39" s="110"/>
      <c r="KY39" s="110"/>
      <c r="KZ39" s="110"/>
      <c r="LA39" s="110"/>
      <c r="LB39" s="110"/>
      <c r="LC39" s="110"/>
      <c r="LD39" s="110"/>
      <c r="LE39" s="110"/>
      <c r="LF39" s="110"/>
      <c r="LG39" s="110"/>
      <c r="LH39" s="110"/>
      <c r="LI39" s="110"/>
      <c r="LJ39" s="110"/>
      <c r="LK39" s="110"/>
      <c r="LL39" s="110"/>
      <c r="LM39" s="110"/>
      <c r="LN39" s="110"/>
      <c r="LO39" s="110"/>
      <c r="LP39" s="110"/>
      <c r="LQ39" s="110"/>
      <c r="LR39" s="110"/>
      <c r="LS39" s="110"/>
      <c r="LT39" s="110"/>
      <c r="LU39" s="110"/>
      <c r="LV39" s="110"/>
      <c r="LW39" s="110"/>
      <c r="LX39" s="110"/>
      <c r="LY39" s="110"/>
      <c r="LZ39" s="110"/>
      <c r="MA39" s="110"/>
      <c r="MB39" s="110"/>
      <c r="MC39" s="110"/>
      <c r="MD39" s="110"/>
      <c r="ME39" s="110"/>
      <c r="MF39" s="110"/>
      <c r="MG39" s="110"/>
      <c r="MH39" s="110"/>
      <c r="MI39" s="110"/>
      <c r="MJ39" s="110"/>
      <c r="MK39" s="110"/>
      <c r="ML39" s="110"/>
      <c r="MM39" s="110"/>
      <c r="MN39" s="110"/>
      <c r="MO39" s="110"/>
      <c r="MP39" s="110"/>
      <c r="MQ39" s="110"/>
      <c r="MR39" s="110"/>
      <c r="MS39" s="110"/>
      <c r="MT39" s="110"/>
      <c r="MU39" s="110"/>
      <c r="MV39" s="110"/>
      <c r="MW39" s="110"/>
      <c r="MX39" s="110"/>
      <c r="MY39" s="110"/>
      <c r="MZ39" s="110"/>
      <c r="NA39" s="110"/>
      <c r="NB39" s="110"/>
      <c r="NC39" s="110"/>
      <c r="ND39" s="110"/>
      <c r="NE39" s="110"/>
      <c r="NF39" s="110"/>
      <c r="NG39" s="110"/>
      <c r="NH39" s="110"/>
      <c r="NI39" s="110"/>
      <c r="NJ39" s="110"/>
      <c r="NK39" s="110"/>
      <c r="NL39" s="110"/>
      <c r="NM39" s="110"/>
      <c r="NN39" s="110"/>
      <c r="NO39" s="110"/>
      <c r="NP39" s="110"/>
      <c r="NQ39" s="110"/>
      <c r="NR39" s="110"/>
      <c r="NS39" s="110"/>
      <c r="NT39" s="110"/>
      <c r="NU39" s="110"/>
      <c r="NV39" s="110"/>
      <c r="NW39" s="110"/>
      <c r="NX39" s="110"/>
      <c r="NY39" s="110"/>
      <c r="NZ39" s="110"/>
      <c r="OA39" s="110"/>
      <c r="OB39" s="110"/>
      <c r="OC39" s="110"/>
      <c r="OD39" s="110"/>
      <c r="OE39" s="110"/>
      <c r="OF39" s="110"/>
      <c r="OG39" s="110"/>
      <c r="OH39" s="110"/>
      <c r="OI39" s="110"/>
      <c r="OJ39" s="110"/>
      <c r="OK39" s="110"/>
      <c r="OL39" s="110"/>
      <c r="OM39" s="110"/>
      <c r="ON39" s="110"/>
      <c r="OO39" s="110"/>
      <c r="OP39" s="110"/>
      <c r="OQ39" s="110"/>
      <c r="OR39" s="110"/>
      <c r="OS39" s="110"/>
      <c r="OT39" s="110"/>
      <c r="OU39" s="110"/>
      <c r="OV39" s="110"/>
      <c r="OW39" s="110"/>
      <c r="OX39" s="110"/>
      <c r="OY39" s="110"/>
      <c r="OZ39" s="110"/>
      <c r="PA39" s="110"/>
      <c r="PB39" s="110"/>
      <c r="PC39" s="110"/>
      <c r="PD39" s="110"/>
      <c r="PE39" s="110"/>
      <c r="PF39" s="110"/>
      <c r="PG39" s="110"/>
      <c r="PH39" s="110"/>
      <c r="PI39" s="110"/>
      <c r="PJ39" s="110"/>
      <c r="PK39" s="110"/>
      <c r="PL39" s="110"/>
      <c r="PM39" s="110"/>
      <c r="PN39" s="110"/>
      <c r="PO39" s="110"/>
      <c r="PP39" s="110"/>
      <c r="PQ39" s="110"/>
      <c r="PR39" s="110"/>
      <c r="PS39" s="110"/>
      <c r="PT39" s="110"/>
      <c r="PU39" s="110"/>
      <c r="PV39" s="110"/>
      <c r="PW39" s="110"/>
      <c r="PX39" s="110"/>
      <c r="PY39" s="110"/>
      <c r="PZ39" s="110"/>
      <c r="QA39" s="110"/>
      <c r="QB39" s="110"/>
      <c r="QC39" s="110"/>
      <c r="QD39" s="110"/>
      <c r="QE39" s="110"/>
      <c r="QF39" s="110"/>
      <c r="QG39" s="110"/>
      <c r="QH39" s="110"/>
      <c r="QI39" s="110"/>
      <c r="QJ39" s="110"/>
      <c r="QK39" s="110"/>
      <c r="QL39" s="110"/>
      <c r="QM39" s="110"/>
      <c r="QN39" s="110"/>
      <c r="QO39" s="110"/>
      <c r="QP39" s="110"/>
      <c r="QQ39" s="110"/>
      <c r="QR39" s="110"/>
      <c r="QS39" s="110"/>
      <c r="QT39" s="110"/>
      <c r="QU39" s="110"/>
      <c r="QV39" s="110"/>
      <c r="QW39" s="110"/>
      <c r="QX39" s="110"/>
      <c r="QY39" s="110"/>
      <c r="QZ39" s="110"/>
      <c r="RA39" s="110"/>
      <c r="RB39" s="110"/>
      <c r="RC39" s="110"/>
      <c r="RD39" s="110"/>
      <c r="RE39" s="110"/>
      <c r="RF39" s="110"/>
      <c r="RG39" s="110"/>
      <c r="RH39" s="110"/>
      <c r="RI39" s="110"/>
      <c r="RJ39" s="110"/>
      <c r="RK39" s="110"/>
      <c r="RL39" s="110"/>
      <c r="RM39" s="110"/>
      <c r="RN39" s="110"/>
      <c r="RO39" s="110"/>
      <c r="RP39" s="110"/>
      <c r="RQ39" s="110"/>
      <c r="RR39" s="110"/>
      <c r="RS39" s="110"/>
      <c r="RT39" s="110"/>
      <c r="RU39" s="110"/>
      <c r="RV39" s="110"/>
      <c r="RW39" s="110"/>
      <c r="RX39" s="110"/>
      <c r="RY39" s="110"/>
      <c r="RZ39" s="110"/>
      <c r="SA39" s="110"/>
      <c r="SB39" s="110"/>
      <c r="SC39" s="110"/>
      <c r="SD39" s="110"/>
      <c r="SE39" s="110"/>
      <c r="SF39" s="110"/>
      <c r="SG39" s="110"/>
      <c r="SH39" s="110"/>
      <c r="SI39" s="110"/>
      <c r="SJ39" s="110"/>
      <c r="SK39" s="110"/>
      <c r="SL39" s="110"/>
      <c r="SM39" s="110"/>
      <c r="SN39" s="110"/>
      <c r="SO39" s="110"/>
      <c r="SP39" s="110"/>
      <c r="SQ39" s="110"/>
      <c r="SR39" s="110"/>
      <c r="SS39" s="110"/>
      <c r="ST39" s="110"/>
      <c r="SU39" s="110"/>
      <c r="SV39" s="110"/>
      <c r="SW39" s="110"/>
      <c r="SX39" s="110"/>
      <c r="SY39" s="110"/>
      <c r="SZ39" s="110"/>
      <c r="TA39" s="110"/>
      <c r="TB39" s="110"/>
      <c r="TC39" s="110"/>
      <c r="TD39" s="110"/>
      <c r="TE39" s="110"/>
      <c r="TF39" s="110"/>
      <c r="TG39" s="110"/>
      <c r="TH39" s="110"/>
      <c r="TI39" s="110"/>
      <c r="TJ39" s="110"/>
      <c r="TK39" s="110"/>
      <c r="TL39" s="110"/>
      <c r="TM39" s="110"/>
      <c r="TN39" s="110"/>
      <c r="TO39" s="110"/>
      <c r="TP39" s="110"/>
      <c r="TQ39" s="110"/>
      <c r="TR39" s="110"/>
      <c r="TS39" s="110"/>
      <c r="TT39" s="110"/>
      <c r="TU39" s="110"/>
      <c r="TV39" s="110"/>
      <c r="TW39" s="110"/>
      <c r="TX39" s="110"/>
      <c r="TY39" s="110"/>
      <c r="TZ39" s="110"/>
      <c r="UA39" s="110"/>
      <c r="UB39" s="110"/>
      <c r="UC39" s="110"/>
      <c r="UD39" s="110"/>
      <c r="UE39" s="110"/>
      <c r="UF39" s="110"/>
      <c r="UG39" s="110"/>
      <c r="UH39" s="110"/>
      <c r="UI39" s="110"/>
      <c r="UJ39" s="110"/>
      <c r="UK39" s="110"/>
      <c r="UL39" s="110"/>
      <c r="UM39" s="110"/>
      <c r="UN39" s="110"/>
      <c r="UO39" s="110"/>
      <c r="UP39" s="110"/>
      <c r="UQ39" s="110"/>
      <c r="UR39" s="110"/>
      <c r="US39" s="110"/>
      <c r="UT39" s="110"/>
      <c r="UU39" s="110"/>
      <c r="UV39" s="110"/>
      <c r="UW39" s="110"/>
      <c r="UX39" s="110"/>
      <c r="UY39" s="110"/>
      <c r="UZ39" s="110"/>
      <c r="VA39" s="110"/>
      <c r="VB39" s="110"/>
      <c r="VC39" s="110"/>
      <c r="VD39" s="110"/>
      <c r="VE39" s="110"/>
      <c r="VF39" s="110"/>
      <c r="VG39" s="110"/>
      <c r="VH39" s="110"/>
      <c r="VI39" s="110"/>
      <c r="VJ39" s="110"/>
      <c r="VK39" s="110"/>
      <c r="VL39" s="110"/>
      <c r="VM39" s="110"/>
      <c r="VN39" s="110"/>
      <c r="VO39" s="110"/>
      <c r="VP39" s="110"/>
      <c r="VQ39" s="110"/>
      <c r="VR39" s="110"/>
      <c r="VS39" s="110"/>
      <c r="VT39" s="110"/>
      <c r="VU39" s="110"/>
      <c r="VV39" s="110"/>
      <c r="VW39" s="110"/>
      <c r="VX39" s="110"/>
      <c r="VY39" s="110"/>
      <c r="VZ39" s="110"/>
      <c r="WA39" s="110"/>
      <c r="WB39" s="110"/>
      <c r="WC39" s="110"/>
      <c r="WD39" s="110"/>
      <c r="WE39" s="110"/>
      <c r="WF39" s="110"/>
      <c r="WG39" s="110"/>
      <c r="WH39" s="110"/>
      <c r="WI39" s="110"/>
      <c r="WJ39" s="110"/>
      <c r="WK39" s="110"/>
      <c r="WL39" s="110"/>
      <c r="WM39" s="110"/>
      <c r="WN39" s="110"/>
      <c r="WO39" s="110"/>
      <c r="WP39" s="110"/>
      <c r="WQ39" s="110"/>
      <c r="WR39" s="110"/>
      <c r="WS39" s="110"/>
      <c r="WT39" s="110"/>
      <c r="WU39" s="110"/>
      <c r="WV39" s="110"/>
      <c r="WW39" s="110"/>
      <c r="WX39" s="110"/>
      <c r="WY39" s="110"/>
      <c r="WZ39" s="110"/>
      <c r="XA39" s="110"/>
      <c r="XB39" s="110"/>
      <c r="XC39" s="110"/>
      <c r="XD39" s="110"/>
      <c r="XE39" s="110"/>
      <c r="XF39" s="110"/>
      <c r="XG39" s="110"/>
      <c r="XH39" s="110"/>
      <c r="XI39" s="110"/>
      <c r="XJ39" s="110"/>
      <c r="XK39" s="110"/>
      <c r="XL39" s="110"/>
      <c r="XM39" s="110"/>
      <c r="XN39" s="110"/>
      <c r="XO39" s="110"/>
      <c r="XP39" s="110"/>
      <c r="XQ39" s="110"/>
      <c r="XR39" s="110"/>
      <c r="XS39" s="110"/>
      <c r="XT39" s="110"/>
      <c r="XU39" s="110"/>
      <c r="XV39" s="110"/>
      <c r="XW39" s="110"/>
      <c r="XX39" s="110"/>
      <c r="XY39" s="110"/>
      <c r="XZ39" s="110"/>
      <c r="YA39" s="110"/>
      <c r="YB39" s="110"/>
      <c r="YC39" s="110"/>
      <c r="YD39" s="110"/>
      <c r="YE39" s="110"/>
      <c r="YF39" s="110"/>
      <c r="YG39" s="110"/>
      <c r="YH39" s="110"/>
      <c r="YI39" s="110"/>
      <c r="YJ39" s="110"/>
      <c r="YK39" s="110"/>
      <c r="YL39" s="110"/>
      <c r="YM39" s="110"/>
      <c r="YN39" s="110"/>
      <c r="YO39" s="110"/>
      <c r="YP39" s="110"/>
      <c r="YQ39" s="110"/>
      <c r="YR39" s="110"/>
      <c r="YS39" s="110"/>
      <c r="YT39" s="110"/>
      <c r="YU39" s="110"/>
      <c r="YV39" s="110"/>
      <c r="YW39" s="110"/>
      <c r="YX39" s="110"/>
      <c r="YY39" s="110"/>
      <c r="YZ39" s="110"/>
      <c r="ZA39" s="110"/>
      <c r="ZB39" s="110"/>
      <c r="ZC39" s="110"/>
      <c r="ZD39" s="110"/>
      <c r="ZE39" s="110"/>
      <c r="ZF39" s="110"/>
      <c r="ZG39" s="110"/>
      <c r="ZH39" s="110"/>
      <c r="ZI39" s="110"/>
      <c r="ZJ39" s="110"/>
      <c r="ZK39" s="110"/>
      <c r="ZL39" s="110"/>
      <c r="ZM39" s="110"/>
      <c r="ZN39" s="110"/>
      <c r="ZO39" s="110"/>
      <c r="ZP39" s="110"/>
      <c r="ZQ39" s="110"/>
      <c r="ZR39" s="110"/>
      <c r="ZS39" s="110"/>
      <c r="ZT39" s="110"/>
      <c r="ZU39" s="110"/>
      <c r="ZV39" s="110"/>
      <c r="ZW39" s="110"/>
      <c r="ZX39" s="110"/>
      <c r="ZY39" s="110"/>
      <c r="ZZ39" s="110"/>
      <c r="AAA39" s="110"/>
      <c r="AAB39" s="110"/>
      <c r="AAC39" s="110"/>
      <c r="AAD39" s="110"/>
      <c r="AAE39" s="110"/>
      <c r="AAF39" s="110"/>
      <c r="AAG39" s="110"/>
      <c r="AAH39" s="110"/>
      <c r="AAI39" s="110"/>
      <c r="AAJ39" s="110"/>
      <c r="AAK39" s="110"/>
      <c r="AAL39" s="110"/>
      <c r="AAM39" s="110"/>
      <c r="AAN39" s="110"/>
      <c r="AAO39" s="110"/>
      <c r="AAP39" s="110"/>
      <c r="AAQ39" s="110"/>
      <c r="AAR39" s="110"/>
      <c r="AAS39" s="110"/>
      <c r="AAT39" s="110"/>
      <c r="AAU39" s="110"/>
      <c r="AAV39" s="110"/>
      <c r="AAW39" s="110"/>
      <c r="AAX39" s="110"/>
      <c r="AAY39" s="110"/>
      <c r="AAZ39" s="110"/>
      <c r="ABA39" s="110"/>
      <c r="ABB39" s="110"/>
      <c r="ABC39" s="110"/>
      <c r="ABD39" s="110"/>
      <c r="ABE39" s="110"/>
      <c r="ABF39" s="110"/>
      <c r="ABG39" s="110"/>
      <c r="ABH39" s="110"/>
      <c r="ABI39" s="110"/>
      <c r="ABJ39" s="110"/>
      <c r="ABK39" s="110"/>
      <c r="ABL39" s="110"/>
      <c r="ABM39" s="110"/>
      <c r="ABN39" s="110"/>
      <c r="ABO39" s="110"/>
      <c r="ABP39" s="110"/>
      <c r="ABQ39" s="110"/>
      <c r="ABR39" s="110"/>
      <c r="ABS39" s="110"/>
      <c r="ABT39" s="110"/>
      <c r="ABU39" s="110"/>
      <c r="ABV39" s="110"/>
      <c r="ABW39" s="110"/>
      <c r="ABX39" s="110"/>
      <c r="ABY39" s="110"/>
      <c r="ABZ39" s="110"/>
      <c r="ACA39" s="110"/>
      <c r="ACB39" s="110"/>
      <c r="ACC39" s="110"/>
      <c r="ACD39" s="110"/>
      <c r="ACE39" s="110"/>
      <c r="ACF39" s="110"/>
      <c r="ACG39" s="110"/>
      <c r="ACH39" s="110"/>
      <c r="ACI39" s="110"/>
      <c r="ACJ39" s="110"/>
      <c r="ACK39" s="110"/>
      <c r="ACL39" s="110"/>
      <c r="ACM39" s="110"/>
      <c r="ACN39" s="110"/>
      <c r="ACO39" s="110"/>
      <c r="ACP39" s="110"/>
      <c r="ACQ39" s="110"/>
      <c r="ACR39" s="110"/>
      <c r="ACS39" s="110"/>
      <c r="ACT39" s="110"/>
      <c r="ACU39" s="110"/>
      <c r="ACV39" s="110"/>
      <c r="ACW39" s="110"/>
      <c r="ACX39" s="110"/>
      <c r="ACY39" s="110"/>
      <c r="ACZ39" s="110"/>
      <c r="ADA39" s="110"/>
      <c r="ADB39" s="110"/>
      <c r="ADC39" s="110"/>
      <c r="ADD39" s="110"/>
      <c r="ADE39" s="110"/>
      <c r="ADF39" s="110"/>
      <c r="ADG39" s="110"/>
      <c r="ADH39" s="110"/>
      <c r="ADI39" s="110"/>
      <c r="ADJ39" s="110"/>
      <c r="ADK39" s="110"/>
      <c r="ADL39" s="110"/>
      <c r="ADM39" s="110"/>
      <c r="ADN39" s="110"/>
      <c r="ADO39" s="110"/>
      <c r="ADP39" s="110"/>
      <c r="ADQ39" s="110"/>
      <c r="ADR39" s="110"/>
      <c r="ADS39" s="110"/>
      <c r="ADT39" s="110"/>
      <c r="ADU39" s="110"/>
      <c r="ADV39" s="110"/>
      <c r="ADW39" s="110"/>
      <c r="ADX39" s="110"/>
      <c r="ADY39" s="110"/>
      <c r="ADZ39" s="110"/>
      <c r="AEA39" s="110"/>
      <c r="AEB39" s="110"/>
      <c r="AEC39" s="110"/>
      <c r="AED39" s="110"/>
      <c r="AEE39" s="110"/>
      <c r="AEF39" s="110"/>
      <c r="AEG39" s="110"/>
      <c r="AEH39" s="110"/>
      <c r="AEI39" s="110"/>
      <c r="AEJ39" s="110"/>
      <c r="AEK39" s="110"/>
      <c r="AEL39" s="110"/>
      <c r="AEM39" s="110"/>
      <c r="AEN39" s="110"/>
      <c r="AEO39" s="110"/>
      <c r="AEP39" s="110"/>
      <c r="AEQ39" s="110"/>
      <c r="AER39" s="110"/>
      <c r="AES39" s="110"/>
      <c r="AET39" s="110"/>
      <c r="AEU39" s="110"/>
      <c r="AEV39" s="110"/>
      <c r="AEW39" s="110"/>
      <c r="AEX39" s="110"/>
      <c r="AEY39" s="110"/>
      <c r="AEZ39" s="110"/>
      <c r="AFA39" s="110"/>
      <c r="AFB39" s="110"/>
      <c r="AFC39" s="110"/>
      <c r="AFD39" s="110"/>
      <c r="AFE39" s="110"/>
      <c r="AFF39" s="110"/>
      <c r="AFG39" s="110"/>
      <c r="AFH39" s="110"/>
      <c r="AFI39" s="110"/>
      <c r="AFJ39" s="110"/>
      <c r="AFK39" s="110"/>
      <c r="AFL39" s="110"/>
      <c r="AFM39" s="110"/>
      <c r="AFN39" s="110"/>
      <c r="AFO39" s="110"/>
      <c r="AFP39" s="110"/>
      <c r="AFQ39" s="110"/>
      <c r="AFR39" s="110"/>
      <c r="AFS39" s="110"/>
      <c r="AFT39" s="110"/>
      <c r="AFU39" s="110"/>
      <c r="AFV39" s="110"/>
      <c r="AFW39" s="110"/>
      <c r="AFX39" s="110"/>
      <c r="AFY39" s="110"/>
      <c r="AFZ39" s="110"/>
      <c r="AGA39" s="110"/>
      <c r="AGB39" s="110"/>
      <c r="AGC39" s="110"/>
      <c r="AGD39" s="110"/>
      <c r="AGE39" s="110"/>
      <c r="AGF39" s="110"/>
      <c r="AGG39" s="110"/>
      <c r="AGH39" s="110"/>
      <c r="AGI39" s="110"/>
      <c r="AGJ39" s="110"/>
      <c r="AGK39" s="110"/>
      <c r="AGL39" s="110"/>
      <c r="AGM39" s="110"/>
      <c r="AGN39" s="110"/>
      <c r="AGO39" s="110"/>
      <c r="AGP39" s="110"/>
      <c r="AGQ39" s="110"/>
      <c r="AGR39" s="110"/>
      <c r="AGS39" s="110"/>
      <c r="AGT39" s="110"/>
      <c r="AGU39" s="110"/>
      <c r="AGV39" s="110"/>
      <c r="AGW39" s="110"/>
      <c r="AGX39" s="110"/>
      <c r="AGY39" s="110"/>
      <c r="AGZ39" s="110"/>
      <c r="AHA39" s="110"/>
      <c r="AHB39" s="110"/>
      <c r="AHC39" s="110"/>
      <c r="AHD39" s="110"/>
      <c r="AHE39" s="110"/>
      <c r="AHF39" s="110"/>
      <c r="AHG39" s="110"/>
      <c r="AHH39" s="110"/>
      <c r="AHI39" s="110"/>
      <c r="AHJ39" s="110"/>
      <c r="AHK39" s="110"/>
      <c r="AHL39" s="110"/>
      <c r="AHM39" s="110"/>
      <c r="AHN39" s="110"/>
      <c r="AHO39" s="110"/>
      <c r="AHP39" s="110"/>
      <c r="AHQ39" s="110"/>
      <c r="AHR39" s="110"/>
      <c r="AHS39" s="110"/>
      <c r="AHT39" s="110"/>
      <c r="AHU39" s="110"/>
      <c r="AHV39" s="110"/>
      <c r="AHW39" s="110"/>
      <c r="AHX39" s="110"/>
      <c r="AHY39" s="110"/>
      <c r="AHZ39" s="110"/>
      <c r="AIA39" s="110"/>
      <c r="AIB39" s="110"/>
      <c r="AIC39" s="110"/>
      <c r="AID39" s="110"/>
      <c r="AIE39" s="110"/>
      <c r="AIF39" s="110"/>
      <c r="AIG39" s="110"/>
      <c r="AIH39" s="110"/>
      <c r="AII39" s="110"/>
      <c r="AIJ39" s="110"/>
      <c r="AIK39" s="110"/>
      <c r="AIL39" s="110"/>
      <c r="AIM39" s="110"/>
      <c r="AIN39" s="110"/>
      <c r="AIO39" s="110"/>
      <c r="AIP39" s="110"/>
      <c r="AIQ39" s="110"/>
      <c r="AIR39" s="110"/>
      <c r="AIS39" s="110"/>
      <c r="AIT39" s="110"/>
      <c r="AIU39" s="110"/>
      <c r="AIV39" s="110"/>
      <c r="AIW39" s="110"/>
      <c r="AIX39" s="110"/>
      <c r="AIY39" s="110"/>
      <c r="AIZ39" s="110"/>
      <c r="AJA39" s="110"/>
      <c r="AJB39" s="110"/>
      <c r="AJC39" s="110"/>
      <c r="AJD39" s="110"/>
      <c r="AJE39" s="110"/>
      <c r="AJF39" s="110"/>
      <c r="AJG39" s="110"/>
      <c r="AJH39" s="110"/>
      <c r="AJI39" s="110"/>
      <c r="AJJ39" s="110"/>
      <c r="AJK39" s="110"/>
      <c r="AJL39" s="110"/>
      <c r="AJM39" s="110"/>
      <c r="AJN39" s="110"/>
      <c r="AJO39" s="110"/>
      <c r="AJP39" s="110"/>
      <c r="AJQ39" s="110"/>
      <c r="AJR39" s="110"/>
      <c r="AJS39" s="110"/>
      <c r="AJT39" s="110"/>
      <c r="AJU39" s="110"/>
      <c r="AJV39" s="110"/>
      <c r="AJW39" s="110"/>
      <c r="AJX39" s="110"/>
      <c r="AJY39" s="110"/>
      <c r="AJZ39" s="110"/>
      <c r="AKA39" s="110"/>
      <c r="AKB39" s="110"/>
      <c r="AKC39" s="110"/>
      <c r="AKD39" s="110"/>
      <c r="AKE39" s="110"/>
      <c r="AKF39" s="110"/>
      <c r="AKG39" s="110"/>
      <c r="AKH39" s="110"/>
      <c r="AKI39" s="110"/>
      <c r="AKJ39" s="110"/>
      <c r="AKK39" s="110"/>
      <c r="AKL39" s="110"/>
      <c r="AKM39" s="110"/>
      <c r="AKN39" s="110"/>
      <c r="AKO39" s="110"/>
      <c r="AKP39" s="110"/>
      <c r="AKQ39" s="110"/>
      <c r="AKR39" s="110"/>
      <c r="AKS39" s="110"/>
      <c r="AKT39" s="110"/>
      <c r="AKU39" s="110"/>
      <c r="AKV39" s="110"/>
      <c r="AKW39" s="110"/>
      <c r="AKX39" s="110"/>
      <c r="AKY39" s="110"/>
      <c r="AKZ39" s="110"/>
      <c r="ALA39" s="110"/>
      <c r="ALB39" s="110"/>
      <c r="ALC39" s="110"/>
      <c r="ALD39" s="110"/>
      <c r="ALE39" s="110"/>
      <c r="ALF39" s="110"/>
      <c r="ALG39" s="110"/>
      <c r="ALH39" s="110"/>
      <c r="ALI39" s="110"/>
      <c r="ALJ39" s="110"/>
      <c r="ALK39" s="110"/>
      <c r="ALL39" s="110"/>
      <c r="ALM39" s="110"/>
      <c r="ALN39" s="110"/>
      <c r="ALO39" s="110"/>
      <c r="ALP39" s="110"/>
      <c r="ALQ39" s="110"/>
      <c r="ALR39" s="110"/>
      <c r="ALS39" s="110"/>
      <c r="ALT39" s="110"/>
      <c r="ALU39" s="110"/>
      <c r="ALV39" s="110"/>
      <c r="ALW39" s="110"/>
      <c r="ALX39" s="110"/>
      <c r="ALY39" s="110"/>
      <c r="ALZ39" s="110"/>
      <c r="AMA39" s="110"/>
      <c r="AMB39" s="110"/>
      <c r="AMC39" s="110"/>
      <c r="AMD39" s="110"/>
      <c r="AME39" s="110"/>
      <c r="AMF39" s="110"/>
      <c r="AMG39" s="110"/>
      <c r="AMH39" s="110"/>
      <c r="AMI39" s="110"/>
      <c r="AMJ39" s="110"/>
      <c r="AMK39" s="110"/>
      <c r="AML39" s="110"/>
      <c r="AMM39" s="110"/>
      <c r="AMN39" s="110"/>
      <c r="AMO39" s="110"/>
      <c r="AMP39" s="110"/>
      <c r="AMQ39" s="110"/>
      <c r="AMR39" s="110"/>
      <c r="AMS39" s="110"/>
      <c r="AMT39" s="110"/>
      <c r="AMU39" s="110"/>
      <c r="AMV39" s="110"/>
      <c r="AMW39" s="110"/>
      <c r="AMX39" s="110"/>
      <c r="AMY39" s="110"/>
      <c r="AMZ39" s="110"/>
      <c r="ANA39" s="110"/>
      <c r="ANB39" s="110"/>
      <c r="ANC39" s="110"/>
      <c r="AND39" s="110"/>
      <c r="ANE39" s="110"/>
      <c r="ANF39" s="110"/>
      <c r="ANG39" s="110"/>
      <c r="ANH39" s="110"/>
      <c r="ANI39" s="110"/>
      <c r="ANJ39" s="110"/>
      <c r="ANK39" s="110"/>
      <c r="ANL39" s="110"/>
      <c r="ANM39" s="110"/>
      <c r="ANN39" s="110"/>
      <c r="ANO39" s="110"/>
      <c r="ANP39" s="110"/>
      <c r="ANQ39" s="110"/>
      <c r="ANR39" s="110"/>
      <c r="ANS39" s="110"/>
      <c r="ANT39" s="110"/>
      <c r="ANU39" s="110"/>
      <c r="ANV39" s="110"/>
      <c r="ANW39" s="110"/>
      <c r="ANX39" s="110"/>
      <c r="ANY39" s="110"/>
      <c r="ANZ39" s="110"/>
      <c r="AOA39" s="110"/>
      <c r="AOB39" s="110"/>
      <c r="AOC39" s="110"/>
      <c r="AOD39" s="110"/>
      <c r="AOE39" s="110"/>
      <c r="AOF39" s="110"/>
      <c r="AOG39" s="110"/>
      <c r="AOH39" s="110"/>
      <c r="AOI39" s="110"/>
      <c r="AOJ39" s="110"/>
      <c r="AOK39" s="110"/>
      <c r="AOL39" s="110"/>
      <c r="AOM39" s="110"/>
      <c r="AON39" s="110"/>
      <c r="AOO39" s="110"/>
      <c r="AOP39" s="110"/>
      <c r="AOQ39" s="110"/>
      <c r="AOR39" s="110"/>
      <c r="AOS39" s="110"/>
      <c r="AOT39" s="110"/>
      <c r="AOU39" s="110"/>
      <c r="AOV39" s="110"/>
      <c r="AOW39" s="110"/>
      <c r="AOX39" s="110"/>
      <c r="AOY39" s="110"/>
      <c r="AOZ39" s="110"/>
      <c r="APA39" s="110"/>
      <c r="APB39" s="110"/>
      <c r="APC39" s="110"/>
      <c r="APD39" s="110"/>
      <c r="APE39" s="110"/>
      <c r="APF39" s="110"/>
      <c r="APG39" s="110"/>
      <c r="APH39" s="110"/>
      <c r="API39" s="110"/>
      <c r="APJ39" s="110"/>
      <c r="APK39" s="110"/>
      <c r="APL39" s="110"/>
      <c r="APM39" s="110"/>
      <c r="APN39" s="110"/>
      <c r="APO39" s="110"/>
      <c r="APP39" s="110"/>
      <c r="APQ39" s="110"/>
      <c r="APR39" s="110"/>
      <c r="APS39" s="110"/>
      <c r="APT39" s="110"/>
      <c r="APU39" s="110"/>
      <c r="APV39" s="110"/>
      <c r="APW39" s="110"/>
      <c r="APX39" s="110"/>
      <c r="APY39" s="110"/>
      <c r="APZ39" s="110"/>
      <c r="AQA39" s="110"/>
      <c r="AQB39" s="110"/>
      <c r="AQC39" s="110"/>
      <c r="AQD39" s="110"/>
      <c r="AQE39" s="110"/>
      <c r="AQF39" s="110"/>
      <c r="AQG39" s="110"/>
      <c r="AQH39" s="110"/>
      <c r="AQI39" s="110"/>
      <c r="AQJ39" s="110"/>
      <c r="AQK39" s="110"/>
      <c r="AQL39" s="110"/>
      <c r="AQM39" s="110"/>
      <c r="AQN39" s="110"/>
      <c r="AQO39" s="110"/>
      <c r="AQP39" s="110"/>
      <c r="AQQ39" s="110"/>
      <c r="AQR39" s="110"/>
      <c r="AQS39" s="110"/>
      <c r="AQT39" s="110"/>
      <c r="AQU39" s="110"/>
      <c r="AQV39" s="110"/>
      <c r="AQW39" s="110"/>
      <c r="AQX39" s="110"/>
      <c r="AQY39" s="110"/>
      <c r="AQZ39" s="110"/>
      <c r="ARA39" s="110"/>
      <c r="ARB39" s="110"/>
      <c r="ARC39" s="110"/>
      <c r="ARD39" s="110"/>
      <c r="ARE39" s="110"/>
      <c r="ARF39" s="110"/>
      <c r="ARG39" s="110"/>
      <c r="ARH39" s="110"/>
      <c r="ARI39" s="110"/>
      <c r="ARJ39" s="110"/>
      <c r="ARK39" s="110"/>
      <c r="ARL39" s="110"/>
      <c r="ARM39" s="110"/>
      <c r="ARN39" s="110"/>
      <c r="ARO39" s="110"/>
      <c r="ARP39" s="110"/>
      <c r="ARQ39" s="110"/>
      <c r="ARR39" s="110"/>
      <c r="ARS39" s="110"/>
      <c r="ART39" s="110"/>
      <c r="ARU39" s="110"/>
      <c r="ARV39" s="110"/>
      <c r="ARW39" s="110"/>
      <c r="ARX39" s="110"/>
      <c r="ARY39" s="110"/>
      <c r="ARZ39" s="110"/>
      <c r="ASA39" s="110"/>
      <c r="ASB39" s="110"/>
      <c r="ASC39" s="110"/>
      <c r="ASD39" s="110"/>
      <c r="ASE39" s="110"/>
      <c r="ASF39" s="110"/>
      <c r="ASG39" s="110"/>
      <c r="ASH39" s="110"/>
      <c r="ASI39" s="110"/>
      <c r="ASJ39" s="110"/>
      <c r="ASK39" s="110"/>
      <c r="ASL39" s="110"/>
      <c r="ASM39" s="110"/>
      <c r="ASN39" s="110"/>
      <c r="ASO39" s="110"/>
      <c r="ASP39" s="110"/>
      <c r="ASQ39" s="110"/>
      <c r="ASR39" s="110"/>
      <c r="ASS39" s="110"/>
      <c r="AST39" s="110"/>
      <c r="ASU39" s="110"/>
      <c r="ASV39" s="110"/>
      <c r="ASW39" s="110"/>
      <c r="ASX39" s="110"/>
      <c r="ASY39" s="110"/>
      <c r="ASZ39" s="110"/>
      <c r="ATA39" s="110"/>
      <c r="ATB39" s="110"/>
      <c r="ATC39" s="110"/>
      <c r="ATD39" s="110"/>
      <c r="ATE39" s="110"/>
      <c r="ATF39" s="110"/>
      <c r="ATG39" s="110"/>
      <c r="ATH39" s="110"/>
      <c r="ATI39" s="110"/>
      <c r="ATJ39" s="110"/>
      <c r="ATK39" s="110"/>
      <c r="ATL39" s="110"/>
      <c r="ATM39" s="110"/>
      <c r="ATN39" s="110"/>
      <c r="ATO39" s="110"/>
      <c r="ATP39" s="110"/>
      <c r="ATQ39" s="110"/>
      <c r="ATR39" s="110"/>
      <c r="ATS39" s="110"/>
      <c r="ATT39" s="110"/>
      <c r="ATU39" s="110"/>
      <c r="ATV39" s="110"/>
      <c r="ATW39" s="110"/>
      <c r="ATX39" s="110"/>
      <c r="ATY39" s="110"/>
      <c r="ATZ39" s="110"/>
      <c r="AUA39" s="110"/>
      <c r="AUB39" s="110"/>
      <c r="AUC39" s="110"/>
      <c r="AUD39" s="110"/>
      <c r="AUE39" s="110"/>
      <c r="AUF39" s="110"/>
      <c r="AUG39" s="110"/>
      <c r="AUH39" s="110"/>
      <c r="AUI39" s="110"/>
      <c r="AUJ39" s="110"/>
      <c r="AUK39" s="110"/>
      <c r="AUL39" s="110"/>
      <c r="AUM39" s="110"/>
      <c r="AUN39" s="110"/>
      <c r="AUO39" s="110"/>
      <c r="AUP39" s="110"/>
      <c r="AUQ39" s="110"/>
      <c r="AUR39" s="110"/>
      <c r="AUS39" s="110"/>
      <c r="AUT39" s="110"/>
      <c r="AUU39" s="110"/>
      <c r="AUV39" s="110"/>
      <c r="AUW39" s="110"/>
      <c r="AUX39" s="110"/>
      <c r="AUY39" s="110"/>
      <c r="AUZ39" s="110"/>
      <c r="AVA39" s="110"/>
      <c r="AVB39" s="110"/>
      <c r="AVC39" s="110"/>
      <c r="AVD39" s="110"/>
      <c r="AVE39" s="110"/>
      <c r="AVF39" s="110"/>
      <c r="AVG39" s="110"/>
      <c r="AVH39" s="110"/>
      <c r="AVI39" s="110"/>
      <c r="AVJ39" s="110"/>
      <c r="AVK39" s="110"/>
      <c r="AVL39" s="110"/>
      <c r="AVM39" s="110"/>
      <c r="AVN39" s="110"/>
      <c r="AVO39" s="110"/>
      <c r="AVP39" s="110"/>
      <c r="AVQ39" s="110"/>
      <c r="AVR39" s="110"/>
      <c r="AVS39" s="110"/>
      <c r="AVT39" s="110"/>
      <c r="AVU39" s="110"/>
      <c r="AVV39" s="110"/>
      <c r="AVW39" s="110"/>
      <c r="AVX39" s="110"/>
      <c r="AVY39" s="110"/>
      <c r="AVZ39" s="110"/>
      <c r="AWA39" s="110"/>
      <c r="AWB39" s="110"/>
      <c r="AWC39" s="110"/>
      <c r="AWD39" s="110"/>
      <c r="AWE39" s="110"/>
      <c r="AWF39" s="110"/>
      <c r="AWG39" s="110"/>
      <c r="AWH39" s="110"/>
      <c r="AWI39" s="110"/>
      <c r="AWJ39" s="110"/>
      <c r="AWK39" s="110"/>
      <c r="AWL39" s="110"/>
      <c r="AWM39" s="110"/>
      <c r="AWN39" s="110"/>
      <c r="AWO39" s="110"/>
      <c r="AWP39" s="110"/>
      <c r="AWQ39" s="110"/>
      <c r="AWR39" s="110"/>
      <c r="AWS39" s="110"/>
      <c r="AWT39" s="110"/>
      <c r="AWU39" s="110"/>
      <c r="AWV39" s="110"/>
      <c r="AWW39" s="110"/>
      <c r="AWX39" s="110"/>
      <c r="AWY39" s="110"/>
      <c r="AWZ39" s="110"/>
      <c r="AXA39" s="110"/>
      <c r="AXB39" s="110"/>
      <c r="AXC39" s="110"/>
      <c r="AXD39" s="110"/>
      <c r="AXE39" s="110"/>
      <c r="AXF39" s="110"/>
      <c r="AXG39" s="110"/>
      <c r="AXH39" s="110"/>
      <c r="AXI39" s="110"/>
      <c r="AXJ39" s="110"/>
      <c r="AXK39" s="110"/>
      <c r="AXL39" s="110"/>
      <c r="AXM39" s="110"/>
      <c r="AXN39" s="110"/>
      <c r="AXO39" s="110"/>
      <c r="AXP39" s="110"/>
      <c r="AXQ39" s="110"/>
      <c r="AXR39" s="110"/>
      <c r="AXS39" s="110"/>
      <c r="AXT39" s="110"/>
      <c r="AXU39" s="110"/>
      <c r="AXV39" s="110"/>
      <c r="AXW39" s="110"/>
      <c r="AXX39" s="110"/>
      <c r="AXY39" s="110"/>
      <c r="AXZ39" s="110"/>
      <c r="AYA39" s="110"/>
      <c r="AYB39" s="110"/>
      <c r="AYC39" s="110"/>
      <c r="AYD39" s="110"/>
      <c r="AYE39" s="110"/>
      <c r="AYF39" s="110"/>
      <c r="AYG39" s="110"/>
      <c r="AYH39" s="110"/>
      <c r="AYI39" s="110"/>
      <c r="AYJ39" s="110"/>
      <c r="AYK39" s="110"/>
      <c r="AYL39" s="110"/>
      <c r="AYM39" s="110"/>
      <c r="AYN39" s="110"/>
      <c r="AYO39" s="110"/>
      <c r="AYP39" s="110"/>
      <c r="AYQ39" s="110"/>
      <c r="AYR39" s="110"/>
      <c r="AYS39" s="110"/>
      <c r="AYT39" s="110"/>
      <c r="AYU39" s="110"/>
      <c r="AYV39" s="110"/>
      <c r="AYW39" s="110"/>
      <c r="AYX39" s="110"/>
      <c r="AYY39" s="110"/>
      <c r="AYZ39" s="110"/>
      <c r="AZA39" s="110"/>
      <c r="AZB39" s="110"/>
      <c r="AZC39" s="110"/>
      <c r="AZD39" s="110"/>
      <c r="AZE39" s="110"/>
      <c r="AZF39" s="110"/>
      <c r="AZG39" s="110"/>
      <c r="AZH39" s="110"/>
      <c r="AZI39" s="110"/>
      <c r="AZJ39" s="110"/>
      <c r="AZK39" s="110"/>
      <c r="AZL39" s="110"/>
      <c r="AZM39" s="110"/>
      <c r="AZN39" s="110"/>
      <c r="AZO39" s="110"/>
      <c r="AZP39" s="110"/>
      <c r="AZQ39" s="110"/>
      <c r="AZR39" s="110"/>
      <c r="AZS39" s="110"/>
      <c r="AZT39" s="110"/>
      <c r="AZU39" s="110"/>
      <c r="AZV39" s="110"/>
      <c r="AZW39" s="110"/>
      <c r="AZX39" s="110"/>
      <c r="AZY39" s="110"/>
      <c r="AZZ39" s="110"/>
      <c r="BAA39" s="110"/>
      <c r="BAB39" s="110"/>
      <c r="BAC39" s="110"/>
      <c r="BAD39" s="110"/>
      <c r="BAE39" s="110"/>
      <c r="BAF39" s="110"/>
      <c r="BAG39" s="110"/>
      <c r="BAH39" s="110"/>
      <c r="BAI39" s="110"/>
      <c r="BAJ39" s="110"/>
      <c r="BAK39" s="110"/>
      <c r="BAL39" s="110"/>
      <c r="BAM39" s="110"/>
      <c r="BAN39" s="110"/>
      <c r="BAO39" s="110"/>
      <c r="BAP39" s="110"/>
      <c r="BAQ39" s="110"/>
      <c r="BAR39" s="110"/>
      <c r="BAS39" s="110"/>
      <c r="BAT39" s="110"/>
      <c r="BAU39" s="110"/>
      <c r="BAV39" s="110"/>
      <c r="BAW39" s="110"/>
      <c r="BAX39" s="110"/>
      <c r="BAY39" s="110"/>
      <c r="BAZ39" s="110"/>
      <c r="BBA39" s="110"/>
      <c r="BBB39" s="110"/>
      <c r="BBC39" s="110"/>
      <c r="BBD39" s="110"/>
      <c r="BBE39" s="110"/>
      <c r="BBF39" s="110"/>
      <c r="BBG39" s="110"/>
      <c r="BBH39" s="110"/>
      <c r="BBI39" s="110"/>
      <c r="BBJ39" s="110"/>
      <c r="BBK39" s="110"/>
      <c r="BBL39" s="110"/>
      <c r="BBM39" s="110"/>
      <c r="BBN39" s="110"/>
      <c r="BBO39" s="110"/>
      <c r="BBP39" s="110"/>
      <c r="BBQ39" s="110"/>
      <c r="BBR39" s="110"/>
      <c r="BBS39" s="110"/>
      <c r="BBT39" s="110"/>
      <c r="BBU39" s="110"/>
      <c r="BBV39" s="110"/>
      <c r="BBW39" s="110"/>
      <c r="BBX39" s="110"/>
      <c r="BBY39" s="110"/>
      <c r="BBZ39" s="110"/>
      <c r="BCA39" s="110"/>
      <c r="BCB39" s="110"/>
      <c r="BCC39" s="110"/>
      <c r="BCD39" s="110"/>
      <c r="BCE39" s="110"/>
      <c r="BCF39" s="110"/>
      <c r="BCG39" s="110"/>
      <c r="BCH39" s="110"/>
      <c r="BCI39" s="110"/>
      <c r="BCJ39" s="110"/>
      <c r="BCK39" s="110"/>
      <c r="BCL39" s="110"/>
      <c r="BCM39" s="110"/>
      <c r="BCN39" s="110"/>
      <c r="BCO39" s="110"/>
      <c r="BCP39" s="110"/>
      <c r="BCQ39" s="110"/>
      <c r="BCR39" s="110"/>
      <c r="BCS39" s="110"/>
      <c r="BCT39" s="110"/>
      <c r="BCU39" s="110"/>
      <c r="BCV39" s="110"/>
      <c r="BCW39" s="110"/>
      <c r="BCX39" s="110"/>
      <c r="BCY39" s="110"/>
      <c r="BCZ39" s="110"/>
      <c r="BDA39" s="110"/>
      <c r="BDB39" s="110"/>
      <c r="BDC39" s="110"/>
      <c r="BDD39" s="110"/>
      <c r="BDE39" s="110"/>
      <c r="BDF39" s="110"/>
      <c r="BDG39" s="110"/>
      <c r="BDH39" s="110"/>
      <c r="BDI39" s="110"/>
      <c r="BDJ39" s="110"/>
      <c r="BDK39" s="110"/>
      <c r="BDL39" s="110"/>
      <c r="BDM39" s="110"/>
      <c r="BDN39" s="110"/>
      <c r="BDO39" s="110"/>
      <c r="BDP39" s="110"/>
      <c r="BDQ39" s="110"/>
      <c r="BDR39" s="110"/>
      <c r="BDS39" s="110"/>
      <c r="BDT39" s="110"/>
      <c r="BDU39" s="110"/>
      <c r="BDV39" s="110"/>
      <c r="BDW39" s="110"/>
      <c r="BDX39" s="110"/>
      <c r="BDY39" s="110"/>
      <c r="BDZ39" s="110"/>
      <c r="BEA39" s="110"/>
      <c r="BEB39" s="110"/>
      <c r="BEC39" s="110"/>
      <c r="BED39" s="110"/>
      <c r="BEE39" s="110"/>
      <c r="BEF39" s="110"/>
      <c r="BEG39" s="110"/>
      <c r="BEH39" s="110"/>
      <c r="BEI39" s="110"/>
      <c r="BEJ39" s="110"/>
      <c r="BEK39" s="110"/>
      <c r="BEL39" s="110"/>
      <c r="BEM39" s="110"/>
      <c r="BEN39" s="110"/>
      <c r="BEO39" s="110"/>
      <c r="BEP39" s="110"/>
      <c r="BEQ39" s="110"/>
      <c r="BER39" s="110"/>
      <c r="BES39" s="110"/>
      <c r="BET39" s="110"/>
      <c r="BEU39" s="110"/>
      <c r="BEV39" s="110"/>
      <c r="BEW39" s="110"/>
      <c r="BEX39" s="110"/>
      <c r="BEY39" s="110"/>
      <c r="BEZ39" s="110"/>
      <c r="BFA39" s="110"/>
      <c r="BFB39" s="110"/>
      <c r="BFC39" s="110"/>
      <c r="BFD39" s="110"/>
      <c r="BFE39" s="110"/>
      <c r="BFF39" s="110"/>
      <c r="BFG39" s="110"/>
      <c r="BFH39" s="110"/>
      <c r="BFI39" s="110"/>
      <c r="BFJ39" s="110"/>
      <c r="BFK39" s="110"/>
      <c r="BFL39" s="110"/>
      <c r="BFM39" s="110"/>
      <c r="BFN39" s="110"/>
      <c r="BFO39" s="110"/>
      <c r="BFP39" s="110"/>
      <c r="BFQ39" s="110"/>
      <c r="BFR39" s="110"/>
      <c r="BFS39" s="110"/>
      <c r="BFT39" s="110"/>
      <c r="BFU39" s="110"/>
      <c r="BFV39" s="110"/>
      <c r="BFW39" s="110"/>
      <c r="BFX39" s="110"/>
      <c r="BFY39" s="110"/>
      <c r="BFZ39" s="110"/>
      <c r="BGA39" s="110"/>
      <c r="BGB39" s="110"/>
      <c r="BGC39" s="110"/>
      <c r="BGD39" s="110"/>
      <c r="BGE39" s="110"/>
      <c r="BGF39" s="110"/>
      <c r="BGG39" s="110"/>
      <c r="BGH39" s="110"/>
      <c r="BGI39" s="110"/>
      <c r="BGJ39" s="110"/>
      <c r="BGK39" s="110"/>
      <c r="BGL39" s="110"/>
      <c r="BGM39" s="110"/>
      <c r="BGN39" s="110"/>
      <c r="BGO39" s="110"/>
      <c r="BGP39" s="110"/>
      <c r="BGQ39" s="110"/>
      <c r="BGR39" s="110"/>
      <c r="BGS39" s="110"/>
      <c r="BGT39" s="110"/>
      <c r="BGU39" s="110"/>
      <c r="BGV39" s="110"/>
      <c r="BGW39" s="110"/>
      <c r="BGX39" s="110"/>
      <c r="BGY39" s="110"/>
      <c r="BGZ39" s="110"/>
      <c r="BHA39" s="110"/>
      <c r="BHB39" s="110"/>
      <c r="BHC39" s="110"/>
      <c r="BHD39" s="110"/>
      <c r="BHE39" s="110"/>
      <c r="BHF39" s="110"/>
      <c r="BHG39" s="110"/>
      <c r="BHH39" s="110"/>
      <c r="BHI39" s="110"/>
      <c r="BHJ39" s="110"/>
      <c r="BHK39" s="110"/>
      <c r="BHL39" s="110"/>
      <c r="BHM39" s="110"/>
      <c r="BHN39" s="110"/>
      <c r="BHO39" s="110"/>
      <c r="BHP39" s="110"/>
      <c r="BHQ39" s="110"/>
      <c r="BHR39" s="110"/>
      <c r="BHS39" s="110"/>
      <c r="BHT39" s="110"/>
      <c r="BHU39" s="110"/>
      <c r="BHV39" s="110"/>
      <c r="BHW39" s="110"/>
      <c r="BHX39" s="110"/>
      <c r="BHY39" s="110"/>
      <c r="BHZ39" s="110"/>
      <c r="BIA39" s="110"/>
      <c r="BIB39" s="110"/>
      <c r="BIC39" s="110"/>
      <c r="BID39" s="110"/>
      <c r="BIE39" s="110"/>
      <c r="BIF39" s="110"/>
      <c r="BIG39" s="110"/>
      <c r="BIH39" s="110"/>
      <c r="BII39" s="110"/>
      <c r="BIJ39" s="110"/>
      <c r="BIK39" s="110"/>
      <c r="BIL39" s="110"/>
      <c r="BIM39" s="110"/>
      <c r="BIN39" s="110"/>
      <c r="BIO39" s="110"/>
      <c r="BIP39" s="110"/>
      <c r="BIQ39" s="110"/>
      <c r="BIR39" s="110"/>
      <c r="BIS39" s="110"/>
      <c r="BIT39" s="110"/>
      <c r="BIU39" s="110"/>
      <c r="BIV39" s="110"/>
      <c r="BIW39" s="110"/>
      <c r="BIX39" s="110"/>
      <c r="BIY39" s="110"/>
      <c r="BIZ39" s="110"/>
      <c r="BJA39" s="110"/>
      <c r="BJB39" s="110"/>
      <c r="BJC39" s="110"/>
      <c r="BJD39" s="110"/>
      <c r="BJE39" s="110"/>
      <c r="BJF39" s="110"/>
      <c r="BJG39" s="110"/>
      <c r="BJH39" s="110"/>
      <c r="BJI39" s="110"/>
      <c r="BJJ39" s="110"/>
      <c r="BJK39" s="110"/>
      <c r="BJL39" s="110"/>
      <c r="BJM39" s="110"/>
      <c r="BJN39" s="110"/>
      <c r="BJO39" s="110"/>
      <c r="BJP39" s="110"/>
      <c r="BJQ39" s="110"/>
      <c r="BJR39" s="110"/>
      <c r="BJS39" s="110"/>
      <c r="BJT39" s="110"/>
      <c r="BJU39" s="110"/>
      <c r="BJV39" s="110"/>
      <c r="BJW39" s="110"/>
      <c r="BJX39" s="110"/>
      <c r="BJY39" s="110"/>
      <c r="BJZ39" s="110"/>
      <c r="BKA39" s="110"/>
      <c r="BKB39" s="110"/>
      <c r="BKC39" s="110"/>
      <c r="BKD39" s="110"/>
      <c r="BKE39" s="110"/>
      <c r="BKF39" s="110"/>
      <c r="BKG39" s="110"/>
      <c r="BKH39" s="110"/>
      <c r="BKI39" s="110"/>
      <c r="BKJ39" s="110"/>
      <c r="BKK39" s="110"/>
      <c r="BKL39" s="110"/>
      <c r="BKM39" s="110"/>
      <c r="BKN39" s="110"/>
      <c r="BKO39" s="110"/>
      <c r="BKP39" s="110"/>
      <c r="BKQ39" s="110"/>
      <c r="BKR39" s="110"/>
      <c r="BKS39" s="110"/>
      <c r="BKT39" s="110"/>
      <c r="BKU39" s="110"/>
      <c r="BKV39" s="110"/>
      <c r="BKW39" s="110"/>
      <c r="BKX39" s="110"/>
      <c r="BKY39" s="110"/>
      <c r="BKZ39" s="110"/>
      <c r="BLA39" s="110"/>
      <c r="BLB39" s="110"/>
      <c r="BLC39" s="110"/>
      <c r="BLD39" s="110"/>
      <c r="BLE39" s="110"/>
      <c r="BLF39" s="110"/>
      <c r="BLG39" s="110"/>
      <c r="BLH39" s="110"/>
      <c r="BLI39" s="110"/>
      <c r="BLJ39" s="110"/>
      <c r="BLK39" s="110"/>
      <c r="BLL39" s="110"/>
      <c r="BLM39" s="110"/>
      <c r="BLN39" s="110"/>
      <c r="BLO39" s="110"/>
      <c r="BLP39" s="110"/>
      <c r="BLQ39" s="110"/>
      <c r="BLR39" s="110"/>
      <c r="BLS39" s="110"/>
      <c r="BLT39" s="110"/>
      <c r="BLU39" s="110"/>
      <c r="BLV39" s="110"/>
      <c r="BLW39" s="110"/>
      <c r="BLX39" s="110"/>
      <c r="BLY39" s="110"/>
      <c r="BLZ39" s="110"/>
      <c r="BMA39" s="110"/>
      <c r="BMB39" s="110"/>
      <c r="BMC39" s="110"/>
      <c r="BMD39" s="110"/>
      <c r="BME39" s="110"/>
      <c r="BMF39" s="110"/>
      <c r="BMG39" s="110"/>
      <c r="BMH39" s="110"/>
      <c r="BMI39" s="110"/>
      <c r="BMJ39" s="110"/>
      <c r="BMK39" s="110"/>
      <c r="BML39" s="110"/>
      <c r="BMM39" s="110"/>
      <c r="BMN39" s="110"/>
      <c r="BMO39" s="110"/>
      <c r="BMP39" s="110"/>
      <c r="BMQ39" s="110"/>
      <c r="BMR39" s="110"/>
      <c r="BMS39" s="110"/>
      <c r="BMT39" s="110"/>
      <c r="BMU39" s="110"/>
      <c r="BMV39" s="110"/>
      <c r="BMW39" s="110"/>
      <c r="BMX39" s="110"/>
      <c r="BMY39" s="110"/>
      <c r="BMZ39" s="110"/>
      <c r="BNA39" s="110"/>
      <c r="BNB39" s="110"/>
      <c r="BNC39" s="110"/>
      <c r="BND39" s="110"/>
      <c r="BNE39" s="110"/>
      <c r="BNF39" s="110"/>
      <c r="BNG39" s="110"/>
      <c r="BNH39" s="110"/>
      <c r="BNI39" s="110"/>
      <c r="BNJ39" s="110"/>
      <c r="BNK39" s="110"/>
      <c r="BNL39" s="110"/>
      <c r="BNM39" s="110"/>
      <c r="BNN39" s="110"/>
      <c r="BNO39" s="110"/>
      <c r="BNP39" s="110"/>
      <c r="BNQ39" s="110"/>
      <c r="BNR39" s="110"/>
      <c r="BNS39" s="110"/>
      <c r="BNT39" s="110"/>
      <c r="BNU39" s="110"/>
      <c r="BNV39" s="110"/>
      <c r="BNW39" s="110"/>
      <c r="BNX39" s="110"/>
      <c r="BNY39" s="110"/>
      <c r="BNZ39" s="110"/>
      <c r="BOA39" s="110"/>
      <c r="BOB39" s="110"/>
      <c r="BOC39" s="110"/>
      <c r="BOD39" s="110"/>
      <c r="BOE39" s="110"/>
      <c r="BOF39" s="110"/>
      <c r="BOG39" s="110"/>
      <c r="BOH39" s="110"/>
      <c r="BOI39" s="110"/>
      <c r="BOJ39" s="110"/>
      <c r="BOK39" s="110"/>
      <c r="BOL39" s="110"/>
      <c r="BOM39" s="110"/>
      <c r="BON39" s="110"/>
      <c r="BOO39" s="110"/>
      <c r="BOP39" s="110"/>
      <c r="BOQ39" s="110"/>
      <c r="BOR39" s="110"/>
      <c r="BOS39" s="110"/>
      <c r="BOT39" s="110"/>
      <c r="BOU39" s="110"/>
      <c r="BOV39" s="110"/>
      <c r="BOW39" s="110"/>
      <c r="BOX39" s="110"/>
      <c r="BOY39" s="110"/>
      <c r="BOZ39" s="110"/>
      <c r="BPA39" s="110"/>
      <c r="BPB39" s="110"/>
      <c r="BPC39" s="110"/>
      <c r="BPD39" s="110"/>
      <c r="BPE39" s="110"/>
      <c r="BPF39" s="110"/>
      <c r="BPG39" s="110"/>
      <c r="BPH39" s="110"/>
      <c r="BPI39" s="110"/>
      <c r="BPJ39" s="110"/>
      <c r="BPK39" s="110"/>
      <c r="BPL39" s="110"/>
      <c r="BPM39" s="110"/>
      <c r="BPN39" s="110"/>
      <c r="BPO39" s="110"/>
      <c r="BPP39" s="110"/>
      <c r="BPQ39" s="110"/>
      <c r="BPR39" s="110"/>
      <c r="BPS39" s="110"/>
      <c r="BPT39" s="110"/>
      <c r="BPU39" s="110"/>
      <c r="BPV39" s="110"/>
      <c r="BPW39" s="110"/>
      <c r="BPX39" s="110"/>
      <c r="BPY39" s="110"/>
      <c r="BPZ39" s="110"/>
      <c r="BQA39" s="110"/>
      <c r="BQB39" s="110"/>
      <c r="BQC39" s="110"/>
      <c r="BQD39" s="110"/>
      <c r="BQE39" s="110"/>
      <c r="BQF39" s="110"/>
      <c r="BQG39" s="110"/>
      <c r="BQH39" s="110"/>
      <c r="BQI39" s="110"/>
      <c r="BQJ39" s="110"/>
      <c r="BQK39" s="110"/>
      <c r="BQL39" s="110"/>
      <c r="BQM39" s="110"/>
      <c r="BQN39" s="110"/>
      <c r="BQO39" s="110"/>
      <c r="BQP39" s="110"/>
      <c r="BQQ39" s="110"/>
      <c r="BQR39" s="110"/>
      <c r="BQS39" s="110"/>
      <c r="BQT39" s="110"/>
      <c r="BQU39" s="110"/>
      <c r="BQV39" s="110"/>
      <c r="BQW39" s="110"/>
      <c r="BQX39" s="110"/>
      <c r="BQY39" s="110"/>
      <c r="BQZ39" s="110"/>
      <c r="BRA39" s="110"/>
      <c r="BRB39" s="110"/>
      <c r="BRC39" s="110"/>
      <c r="BRD39" s="110"/>
      <c r="BRE39" s="110"/>
      <c r="BRF39" s="110"/>
      <c r="BRG39" s="110"/>
      <c r="BRH39" s="110"/>
      <c r="BRI39" s="110"/>
      <c r="BRJ39" s="110"/>
      <c r="BRK39" s="110"/>
      <c r="BRL39" s="110"/>
      <c r="BRM39" s="110"/>
      <c r="BRN39" s="110"/>
      <c r="BRO39" s="110"/>
      <c r="BRP39" s="110"/>
      <c r="BRQ39" s="110"/>
      <c r="BRR39" s="110"/>
      <c r="BRS39" s="110"/>
      <c r="BRT39" s="110"/>
      <c r="BRU39" s="110"/>
      <c r="BRV39" s="110"/>
      <c r="BRW39" s="110"/>
      <c r="BRX39" s="110"/>
      <c r="BRY39" s="110"/>
      <c r="BRZ39" s="110"/>
      <c r="BSA39" s="110"/>
      <c r="BSB39" s="110"/>
      <c r="BSC39" s="110"/>
      <c r="BSD39" s="110"/>
      <c r="BSE39" s="110"/>
      <c r="BSF39" s="110"/>
      <c r="BSG39" s="110"/>
      <c r="BSH39" s="110"/>
      <c r="BSI39" s="110"/>
      <c r="BSJ39" s="110"/>
      <c r="BSK39" s="110"/>
      <c r="BSL39" s="110"/>
      <c r="BSM39" s="110"/>
      <c r="BSN39" s="110"/>
      <c r="BSO39" s="110"/>
      <c r="BSP39" s="110"/>
      <c r="BSQ39" s="110"/>
      <c r="BSR39" s="110"/>
      <c r="BSS39" s="110"/>
      <c r="BST39" s="110"/>
      <c r="BSU39" s="110"/>
      <c r="BSV39" s="110"/>
      <c r="BSW39" s="110"/>
      <c r="BSX39" s="110"/>
      <c r="BSY39" s="110"/>
      <c r="BSZ39" s="110"/>
      <c r="BTA39" s="110"/>
      <c r="BTB39" s="110"/>
      <c r="BTC39" s="110"/>
      <c r="BTD39" s="110"/>
      <c r="BTE39" s="110"/>
      <c r="BTF39" s="110"/>
      <c r="BTG39" s="110"/>
      <c r="BTH39" s="110"/>
      <c r="BTI39" s="110"/>
      <c r="BTJ39" s="110"/>
      <c r="BTK39" s="110"/>
      <c r="BTL39" s="110"/>
      <c r="BTM39" s="110"/>
      <c r="BTN39" s="110"/>
      <c r="BTO39" s="110"/>
      <c r="BTP39" s="110"/>
      <c r="BTQ39" s="110"/>
      <c r="BTR39" s="110"/>
      <c r="BTS39" s="110"/>
      <c r="BTT39" s="110"/>
      <c r="BTU39" s="110"/>
      <c r="BTV39" s="110"/>
      <c r="BTW39" s="110"/>
      <c r="BTX39" s="110"/>
      <c r="BTY39" s="110"/>
      <c r="BTZ39" s="110"/>
      <c r="BUA39" s="110"/>
      <c r="BUB39" s="110"/>
      <c r="BUC39" s="110"/>
      <c r="BUD39" s="110"/>
      <c r="BUE39" s="110"/>
      <c r="BUF39" s="110"/>
      <c r="BUG39" s="110"/>
      <c r="BUH39" s="110"/>
      <c r="BUI39" s="110"/>
      <c r="BUJ39" s="110"/>
      <c r="BUK39" s="110"/>
      <c r="BUL39" s="110"/>
      <c r="BUM39" s="110"/>
      <c r="BUN39" s="110"/>
      <c r="BUO39" s="110"/>
      <c r="BUP39" s="110"/>
      <c r="BUQ39" s="110"/>
      <c r="BUR39" s="110"/>
      <c r="BUS39" s="110"/>
      <c r="BUT39" s="110"/>
      <c r="BUU39" s="110"/>
      <c r="BUV39" s="110"/>
      <c r="BUW39" s="110"/>
      <c r="BUX39" s="110"/>
      <c r="BUY39" s="110"/>
      <c r="BUZ39" s="110"/>
      <c r="BVA39" s="110"/>
      <c r="BVB39" s="110"/>
      <c r="BVC39" s="110"/>
      <c r="BVD39" s="110"/>
      <c r="BVE39" s="110"/>
      <c r="BVF39" s="110"/>
      <c r="BVG39" s="110"/>
      <c r="BVH39" s="110"/>
      <c r="BVI39" s="110"/>
      <c r="BVJ39" s="110"/>
      <c r="BVK39" s="110"/>
      <c r="BVL39" s="110"/>
      <c r="BVM39" s="110"/>
      <c r="BVN39" s="110"/>
      <c r="BVO39" s="110"/>
      <c r="BVP39" s="110"/>
      <c r="BVQ39" s="110"/>
      <c r="BVR39" s="110"/>
      <c r="BVS39" s="110"/>
      <c r="BVT39" s="110"/>
      <c r="BVU39" s="110"/>
      <c r="BVV39" s="110"/>
      <c r="BVW39" s="110"/>
      <c r="BVX39" s="110"/>
      <c r="BVY39" s="110"/>
      <c r="BVZ39" s="110"/>
      <c r="BWA39" s="110"/>
      <c r="BWB39" s="110"/>
      <c r="BWC39" s="110"/>
      <c r="BWD39" s="110"/>
      <c r="BWE39" s="110"/>
      <c r="BWF39" s="110"/>
      <c r="BWG39" s="110"/>
      <c r="BWH39" s="110"/>
      <c r="BWI39" s="110"/>
      <c r="BWJ39" s="110"/>
      <c r="BWK39" s="110"/>
      <c r="BWL39" s="110"/>
      <c r="BWM39" s="110"/>
      <c r="BWN39" s="110"/>
      <c r="BWO39" s="110"/>
      <c r="BWP39" s="110"/>
      <c r="BWQ39" s="110"/>
      <c r="BWR39" s="110"/>
      <c r="BWS39" s="110"/>
      <c r="BWT39" s="110"/>
      <c r="BWU39" s="110"/>
      <c r="BWV39" s="110"/>
      <c r="BWW39" s="110"/>
      <c r="BWX39" s="110"/>
      <c r="BWY39" s="110"/>
      <c r="BWZ39" s="110"/>
      <c r="BXA39" s="110"/>
      <c r="BXB39" s="110"/>
      <c r="BXC39" s="110"/>
      <c r="BXD39" s="110"/>
      <c r="BXE39" s="110"/>
      <c r="BXF39" s="110"/>
      <c r="BXG39" s="110"/>
      <c r="BXH39" s="110"/>
      <c r="BXI39" s="110"/>
      <c r="BXJ39" s="110"/>
      <c r="BXK39" s="110"/>
      <c r="BXL39" s="110"/>
      <c r="BXM39" s="110"/>
      <c r="BXN39" s="110"/>
      <c r="BXO39" s="110"/>
      <c r="BXP39" s="110"/>
      <c r="BXQ39" s="110"/>
      <c r="BXR39" s="110"/>
      <c r="BXS39" s="110"/>
      <c r="BXT39" s="110"/>
      <c r="BXU39" s="110"/>
      <c r="BXV39" s="110"/>
      <c r="BXW39" s="110"/>
      <c r="BXX39" s="110"/>
      <c r="BXY39" s="110"/>
      <c r="BXZ39" s="110"/>
      <c r="BYA39" s="110"/>
      <c r="BYB39" s="110"/>
      <c r="BYC39" s="110"/>
      <c r="BYD39" s="110"/>
      <c r="BYE39" s="110"/>
      <c r="BYF39" s="110"/>
      <c r="BYG39" s="110"/>
      <c r="BYH39" s="110"/>
      <c r="BYI39" s="110"/>
      <c r="BYJ39" s="110"/>
      <c r="BYK39" s="110"/>
      <c r="BYL39" s="110"/>
      <c r="BYM39" s="110"/>
      <c r="BYN39" s="110"/>
      <c r="BYO39" s="110"/>
      <c r="BYP39" s="110"/>
      <c r="BYQ39" s="110"/>
      <c r="BYR39" s="110"/>
      <c r="BYS39" s="110"/>
      <c r="BYT39" s="110"/>
      <c r="BYU39" s="110"/>
      <c r="BYV39" s="110"/>
      <c r="BYW39" s="110"/>
      <c r="BYX39" s="110"/>
      <c r="BYY39" s="110"/>
      <c r="BYZ39" s="110"/>
      <c r="BZA39" s="110"/>
      <c r="BZB39" s="110"/>
      <c r="BZC39" s="110"/>
      <c r="BZD39" s="110"/>
      <c r="BZE39" s="110"/>
      <c r="BZF39" s="110"/>
      <c r="BZG39" s="110"/>
      <c r="BZH39" s="110"/>
      <c r="BZI39" s="110"/>
      <c r="BZJ39" s="110"/>
      <c r="BZK39" s="110"/>
      <c r="BZL39" s="110"/>
      <c r="BZM39" s="110"/>
      <c r="BZN39" s="110"/>
      <c r="BZO39" s="110"/>
      <c r="BZP39" s="110"/>
      <c r="BZQ39" s="110"/>
      <c r="BZR39" s="110"/>
      <c r="BZS39" s="110"/>
      <c r="BZT39" s="110"/>
      <c r="BZU39" s="110"/>
      <c r="BZV39" s="110"/>
      <c r="BZW39" s="110"/>
      <c r="BZX39" s="110"/>
      <c r="BZY39" s="110"/>
      <c r="BZZ39" s="110"/>
      <c r="CAA39" s="110"/>
      <c r="CAB39" s="110"/>
      <c r="CAC39" s="110"/>
      <c r="CAD39" s="110"/>
      <c r="CAE39" s="110"/>
      <c r="CAF39" s="110"/>
      <c r="CAG39" s="110"/>
      <c r="CAH39" s="110"/>
      <c r="CAI39" s="110"/>
      <c r="CAJ39" s="110"/>
      <c r="CAK39" s="110"/>
      <c r="CAL39" s="110"/>
      <c r="CAM39" s="110"/>
      <c r="CAN39" s="110"/>
      <c r="CAO39" s="110"/>
      <c r="CAP39" s="110"/>
      <c r="CAQ39" s="110"/>
      <c r="CAR39" s="110"/>
      <c r="CAS39" s="110"/>
      <c r="CAT39" s="110"/>
      <c r="CAU39" s="110"/>
      <c r="CAV39" s="110"/>
      <c r="CAW39" s="110"/>
      <c r="CAX39" s="110"/>
      <c r="CAY39" s="110"/>
      <c r="CAZ39" s="110"/>
      <c r="CBA39" s="110"/>
      <c r="CBB39" s="110"/>
      <c r="CBC39" s="110"/>
      <c r="CBD39" s="110"/>
      <c r="CBE39" s="110"/>
      <c r="CBF39" s="110"/>
      <c r="CBG39" s="110"/>
      <c r="CBH39" s="110"/>
      <c r="CBI39" s="110"/>
      <c r="CBJ39" s="110"/>
      <c r="CBK39" s="110"/>
      <c r="CBL39" s="110"/>
      <c r="CBM39" s="110"/>
      <c r="CBN39" s="110"/>
      <c r="CBO39" s="110"/>
      <c r="CBP39" s="110"/>
      <c r="CBQ39" s="110"/>
      <c r="CBR39" s="110"/>
      <c r="CBS39" s="110"/>
      <c r="CBT39" s="110"/>
      <c r="CBU39" s="110"/>
      <c r="CBV39" s="110"/>
      <c r="CBW39" s="110"/>
      <c r="CBX39" s="110"/>
      <c r="CBY39" s="110"/>
      <c r="CBZ39" s="110"/>
      <c r="CCA39" s="110"/>
      <c r="CCB39" s="110"/>
      <c r="CCC39" s="110"/>
      <c r="CCD39" s="110"/>
      <c r="CCE39" s="110"/>
      <c r="CCF39" s="110"/>
      <c r="CCG39" s="110"/>
      <c r="CCH39" s="110"/>
      <c r="CCI39" s="110"/>
      <c r="CCJ39" s="110"/>
      <c r="CCK39" s="110"/>
      <c r="CCL39" s="110"/>
      <c r="CCM39" s="110"/>
      <c r="CCN39" s="110"/>
      <c r="CCO39" s="110"/>
      <c r="CCP39" s="110"/>
      <c r="CCQ39" s="110"/>
      <c r="CCR39" s="110"/>
      <c r="CCS39" s="110"/>
      <c r="CCT39" s="110"/>
      <c r="CCU39" s="110"/>
      <c r="CCV39" s="110"/>
      <c r="CCW39" s="110"/>
      <c r="CCX39" s="110"/>
      <c r="CCY39" s="110"/>
      <c r="CCZ39" s="110"/>
      <c r="CDA39" s="110"/>
      <c r="CDB39" s="110"/>
      <c r="CDC39" s="110"/>
      <c r="CDD39" s="110"/>
      <c r="CDE39" s="110"/>
      <c r="CDF39" s="110"/>
      <c r="CDG39" s="110"/>
      <c r="CDH39" s="110"/>
      <c r="CDI39" s="110"/>
      <c r="CDJ39" s="110"/>
      <c r="CDK39" s="110"/>
      <c r="CDL39" s="110"/>
      <c r="CDM39" s="110"/>
      <c r="CDN39" s="110"/>
      <c r="CDO39" s="110"/>
      <c r="CDP39" s="110"/>
      <c r="CDQ39" s="110"/>
      <c r="CDR39" s="110"/>
      <c r="CDS39" s="110"/>
      <c r="CDT39" s="110"/>
      <c r="CDU39" s="110"/>
      <c r="CDV39" s="110"/>
      <c r="CDW39" s="110"/>
      <c r="CDX39" s="110"/>
      <c r="CDY39" s="110"/>
      <c r="CDZ39" s="110"/>
      <c r="CEA39" s="110"/>
      <c r="CEB39" s="110"/>
      <c r="CEC39" s="110"/>
      <c r="CED39" s="110"/>
      <c r="CEE39" s="110"/>
      <c r="CEF39" s="110"/>
      <c r="CEG39" s="110"/>
      <c r="CEH39" s="110"/>
      <c r="CEI39" s="110"/>
      <c r="CEJ39" s="110"/>
      <c r="CEK39" s="110"/>
      <c r="CEL39" s="110"/>
      <c r="CEM39" s="110"/>
      <c r="CEN39" s="110"/>
      <c r="CEO39" s="110"/>
      <c r="CEP39" s="110"/>
      <c r="CEQ39" s="110"/>
      <c r="CER39" s="110"/>
      <c r="CES39" s="110"/>
      <c r="CET39" s="110"/>
      <c r="CEU39" s="110"/>
      <c r="CEV39" s="110"/>
      <c r="CEW39" s="110"/>
      <c r="CEX39" s="110"/>
      <c r="CEY39" s="110"/>
      <c r="CEZ39" s="110"/>
      <c r="CFA39" s="110"/>
      <c r="CFB39" s="110"/>
      <c r="CFC39" s="110"/>
      <c r="CFD39" s="110"/>
      <c r="CFE39" s="110"/>
      <c r="CFF39" s="110"/>
      <c r="CFG39" s="110"/>
      <c r="CFH39" s="110"/>
      <c r="CFI39" s="110"/>
      <c r="CFJ39" s="110"/>
      <c r="CFK39" s="110"/>
      <c r="CFL39" s="110"/>
      <c r="CFM39" s="110"/>
      <c r="CFN39" s="110"/>
      <c r="CFO39" s="110"/>
      <c r="CFP39" s="110"/>
      <c r="CFQ39" s="110"/>
      <c r="CFR39" s="110"/>
      <c r="CFS39" s="110"/>
      <c r="CFT39" s="110"/>
      <c r="CFU39" s="110"/>
      <c r="CFV39" s="110"/>
      <c r="CFW39" s="110"/>
      <c r="CFX39" s="110"/>
      <c r="CFY39" s="110"/>
      <c r="CFZ39" s="110"/>
      <c r="CGA39" s="110"/>
      <c r="CGB39" s="110"/>
      <c r="CGC39" s="110"/>
      <c r="CGD39" s="110"/>
      <c r="CGE39" s="110"/>
      <c r="CGF39" s="110"/>
      <c r="CGG39" s="110"/>
      <c r="CGH39" s="110"/>
      <c r="CGI39" s="110"/>
      <c r="CGJ39" s="110"/>
      <c r="CGK39" s="110"/>
      <c r="CGL39" s="110"/>
      <c r="CGM39" s="110"/>
      <c r="CGN39" s="110"/>
      <c r="CGO39" s="110"/>
      <c r="CGP39" s="110"/>
      <c r="CGQ39" s="110"/>
      <c r="CGR39" s="110"/>
      <c r="CGS39" s="110"/>
      <c r="CGT39" s="110"/>
      <c r="CGU39" s="110"/>
      <c r="CGV39" s="110"/>
      <c r="CGW39" s="110"/>
      <c r="CGX39" s="110"/>
      <c r="CGY39" s="110"/>
      <c r="CGZ39" s="110"/>
      <c r="CHA39" s="110"/>
      <c r="CHB39" s="110"/>
      <c r="CHC39" s="110"/>
      <c r="CHD39" s="110"/>
      <c r="CHE39" s="110"/>
      <c r="CHF39" s="110"/>
      <c r="CHG39" s="110"/>
      <c r="CHH39" s="110"/>
      <c r="CHI39" s="110"/>
      <c r="CHJ39" s="110"/>
      <c r="CHK39" s="110"/>
      <c r="CHL39" s="110"/>
      <c r="CHM39" s="110"/>
      <c r="CHN39" s="110"/>
      <c r="CHO39" s="110"/>
      <c r="CHP39" s="110"/>
      <c r="CHQ39" s="110"/>
      <c r="CHR39" s="110"/>
      <c r="CHS39" s="110"/>
      <c r="CHT39" s="110"/>
      <c r="CHU39" s="110"/>
      <c r="CHV39" s="110"/>
      <c r="CHW39" s="110"/>
      <c r="CHX39" s="110"/>
      <c r="CHY39" s="110"/>
      <c r="CHZ39" s="110"/>
      <c r="CIA39" s="110"/>
      <c r="CIB39" s="110"/>
      <c r="CIC39" s="110"/>
      <c r="CID39" s="110"/>
      <c r="CIE39" s="110"/>
      <c r="CIF39" s="110"/>
      <c r="CIG39" s="110"/>
      <c r="CIH39" s="110"/>
      <c r="CII39" s="110"/>
      <c r="CIJ39" s="110"/>
      <c r="CIK39" s="110"/>
      <c r="CIL39" s="110"/>
      <c r="CIM39" s="110"/>
      <c r="CIN39" s="110"/>
      <c r="CIO39" s="110"/>
      <c r="CIP39" s="110"/>
      <c r="CIQ39" s="110"/>
      <c r="CIR39" s="110"/>
      <c r="CIS39" s="110"/>
      <c r="CIT39" s="110"/>
      <c r="CIU39" s="110"/>
      <c r="CIV39" s="110"/>
      <c r="CIW39" s="110"/>
      <c r="CIX39" s="110"/>
      <c r="CIY39" s="110"/>
      <c r="CIZ39" s="110"/>
      <c r="CJA39" s="110"/>
      <c r="CJB39" s="110"/>
      <c r="CJC39" s="110"/>
      <c r="CJD39" s="110"/>
      <c r="CJE39" s="110"/>
      <c r="CJF39" s="110"/>
      <c r="CJG39" s="110"/>
      <c r="CJH39" s="110"/>
      <c r="CJI39" s="110"/>
      <c r="CJJ39" s="110"/>
      <c r="CJK39" s="110"/>
      <c r="CJL39" s="110"/>
      <c r="CJM39" s="110"/>
      <c r="CJN39" s="110"/>
      <c r="CJO39" s="110"/>
      <c r="CJP39" s="110"/>
      <c r="CJQ39" s="110"/>
      <c r="CJR39" s="110"/>
      <c r="CJS39" s="110"/>
      <c r="CJT39" s="110"/>
      <c r="CJU39" s="110"/>
      <c r="CJV39" s="110"/>
      <c r="CJW39" s="110"/>
      <c r="CJX39" s="110"/>
      <c r="CJY39" s="110"/>
      <c r="CJZ39" s="110"/>
      <c r="CKA39" s="110"/>
      <c r="CKB39" s="110"/>
      <c r="CKC39" s="110"/>
      <c r="CKD39" s="110"/>
      <c r="CKE39" s="110"/>
      <c r="CKF39" s="110"/>
      <c r="CKG39" s="110"/>
      <c r="CKH39" s="110"/>
      <c r="CKI39" s="110"/>
      <c r="CKJ39" s="110"/>
      <c r="CKK39" s="110"/>
      <c r="CKL39" s="110"/>
      <c r="CKM39" s="110"/>
      <c r="CKN39" s="110"/>
      <c r="CKO39" s="110"/>
      <c r="CKP39" s="110"/>
      <c r="CKQ39" s="110"/>
      <c r="CKR39" s="110"/>
      <c r="CKS39" s="110"/>
      <c r="CKT39" s="110"/>
      <c r="CKU39" s="110"/>
      <c r="CKV39" s="110"/>
      <c r="CKW39" s="110"/>
      <c r="CKX39" s="110"/>
      <c r="CKY39" s="110"/>
      <c r="CKZ39" s="110"/>
      <c r="CLA39" s="110"/>
      <c r="CLB39" s="110"/>
      <c r="CLC39" s="110"/>
      <c r="CLD39" s="110"/>
      <c r="CLE39" s="110"/>
      <c r="CLF39" s="110"/>
      <c r="CLG39" s="110"/>
      <c r="CLH39" s="110"/>
      <c r="CLI39" s="110"/>
      <c r="CLJ39" s="110"/>
      <c r="CLK39" s="110"/>
      <c r="CLL39" s="110"/>
      <c r="CLM39" s="110"/>
      <c r="CLN39" s="110"/>
      <c r="CLO39" s="110"/>
      <c r="CLP39" s="110"/>
      <c r="CLQ39" s="110"/>
      <c r="CLR39" s="110"/>
      <c r="CLS39" s="110"/>
      <c r="CLT39" s="110"/>
      <c r="CLU39" s="110"/>
      <c r="CLV39" s="110"/>
      <c r="CLW39" s="110"/>
      <c r="CLX39" s="110"/>
      <c r="CLY39" s="110"/>
      <c r="CLZ39" s="110"/>
      <c r="CMA39" s="110"/>
      <c r="CMB39" s="110"/>
      <c r="CMC39" s="110"/>
      <c r="CMD39" s="110"/>
      <c r="CME39" s="110"/>
      <c r="CMF39" s="110"/>
      <c r="CMG39" s="110"/>
      <c r="CMH39" s="110"/>
      <c r="CMI39" s="110"/>
      <c r="CMJ39" s="110"/>
      <c r="CMK39" s="110"/>
      <c r="CML39" s="110"/>
      <c r="CMM39" s="110"/>
      <c r="CMN39" s="110"/>
      <c r="CMO39" s="110"/>
      <c r="CMP39" s="110"/>
      <c r="CMQ39" s="110"/>
      <c r="CMR39" s="110"/>
      <c r="CMS39" s="110"/>
      <c r="CMT39" s="110"/>
      <c r="CMU39" s="110"/>
      <c r="CMV39" s="110"/>
      <c r="CMW39" s="110"/>
      <c r="CMX39" s="110"/>
      <c r="CMY39" s="110"/>
      <c r="CMZ39" s="110"/>
      <c r="CNA39" s="110"/>
      <c r="CNB39" s="110"/>
      <c r="CNC39" s="110"/>
      <c r="CND39" s="110"/>
      <c r="CNE39" s="110"/>
      <c r="CNF39" s="110"/>
      <c r="CNG39" s="110"/>
      <c r="CNH39" s="110"/>
      <c r="CNI39" s="110"/>
      <c r="CNJ39" s="110"/>
      <c r="CNK39" s="110"/>
      <c r="CNL39" s="110"/>
      <c r="CNM39" s="110"/>
      <c r="CNN39" s="110"/>
      <c r="CNO39" s="110"/>
      <c r="CNP39" s="110"/>
      <c r="CNQ39" s="110"/>
      <c r="CNR39" s="110"/>
      <c r="CNS39" s="110"/>
      <c r="CNT39" s="110"/>
      <c r="CNU39" s="110"/>
      <c r="CNV39" s="110"/>
      <c r="CNW39" s="110"/>
      <c r="CNX39" s="110"/>
      <c r="CNY39" s="110"/>
      <c r="CNZ39" s="110"/>
      <c r="COA39" s="110"/>
      <c r="COB39" s="110"/>
      <c r="COC39" s="110"/>
      <c r="COD39" s="110"/>
      <c r="COE39" s="110"/>
      <c r="COF39" s="110"/>
      <c r="COG39" s="110"/>
      <c r="COH39" s="110"/>
      <c r="COI39" s="110"/>
      <c r="COJ39" s="110"/>
      <c r="COK39" s="110"/>
      <c r="COL39" s="110"/>
      <c r="COM39" s="110"/>
      <c r="CON39" s="110"/>
      <c r="COO39" s="110"/>
      <c r="COP39" s="110"/>
      <c r="COQ39" s="110"/>
      <c r="COR39" s="110"/>
      <c r="COS39" s="110"/>
      <c r="COT39" s="110"/>
      <c r="COU39" s="110"/>
      <c r="COV39" s="110"/>
      <c r="COW39" s="110"/>
      <c r="COX39" s="110"/>
      <c r="COY39" s="110"/>
      <c r="COZ39" s="110"/>
      <c r="CPA39" s="110"/>
      <c r="CPB39" s="110"/>
      <c r="CPC39" s="110"/>
      <c r="CPD39" s="110"/>
      <c r="CPE39" s="110"/>
      <c r="CPF39" s="110"/>
      <c r="CPG39" s="110"/>
      <c r="CPH39" s="110"/>
      <c r="CPI39" s="110"/>
      <c r="CPJ39" s="110"/>
      <c r="CPK39" s="110"/>
      <c r="CPL39" s="110"/>
      <c r="CPM39" s="110"/>
      <c r="CPN39" s="110"/>
      <c r="CPO39" s="110"/>
      <c r="CPP39" s="110"/>
      <c r="CPQ39" s="110"/>
      <c r="CPR39" s="110"/>
      <c r="CPS39" s="110"/>
      <c r="CPT39" s="110"/>
      <c r="CPU39" s="110"/>
      <c r="CPV39" s="110"/>
      <c r="CPW39" s="110"/>
      <c r="CPX39" s="110"/>
      <c r="CPY39" s="110"/>
      <c r="CPZ39" s="110"/>
      <c r="CQA39" s="110"/>
      <c r="CQB39" s="110"/>
      <c r="CQC39" s="110"/>
      <c r="CQD39" s="110"/>
      <c r="CQE39" s="110"/>
      <c r="CQF39" s="110"/>
      <c r="CQG39" s="110"/>
      <c r="CQH39" s="110"/>
      <c r="CQI39" s="110"/>
      <c r="CQJ39" s="110"/>
      <c r="CQK39" s="110"/>
      <c r="CQL39" s="110"/>
      <c r="CQM39" s="110"/>
      <c r="CQN39" s="110"/>
      <c r="CQO39" s="110"/>
      <c r="CQP39" s="110"/>
      <c r="CQQ39" s="110"/>
      <c r="CQR39" s="110"/>
      <c r="CQS39" s="110"/>
      <c r="CQT39" s="110"/>
      <c r="CQU39" s="110"/>
      <c r="CQV39" s="110"/>
      <c r="CQW39" s="110"/>
      <c r="CQX39" s="110"/>
      <c r="CQY39" s="110"/>
      <c r="CQZ39" s="110"/>
      <c r="CRA39" s="110"/>
      <c r="CRB39" s="110"/>
      <c r="CRC39" s="110"/>
      <c r="CRD39" s="110"/>
      <c r="CRE39" s="110"/>
      <c r="CRF39" s="110"/>
      <c r="CRG39" s="110"/>
      <c r="CRH39" s="110"/>
      <c r="CRI39" s="110"/>
      <c r="CRJ39" s="110"/>
      <c r="CRK39" s="110"/>
      <c r="CRL39" s="110"/>
      <c r="CRM39" s="110"/>
      <c r="CRN39" s="110"/>
      <c r="CRO39" s="110"/>
      <c r="CRP39" s="110"/>
      <c r="CRQ39" s="110"/>
      <c r="CRR39" s="110"/>
      <c r="CRS39" s="110"/>
      <c r="CRT39" s="110"/>
      <c r="CRU39" s="110"/>
      <c r="CRV39" s="110"/>
      <c r="CRW39" s="110"/>
      <c r="CRX39" s="110"/>
      <c r="CRY39" s="110"/>
      <c r="CRZ39" s="110"/>
      <c r="CSA39" s="110"/>
      <c r="CSB39" s="110"/>
      <c r="CSC39" s="110"/>
      <c r="CSD39" s="110"/>
      <c r="CSE39" s="110"/>
      <c r="CSF39" s="110"/>
      <c r="CSG39" s="110"/>
      <c r="CSH39" s="110"/>
      <c r="CSI39" s="110"/>
      <c r="CSJ39" s="110"/>
      <c r="CSK39" s="110"/>
      <c r="CSL39" s="110"/>
      <c r="CSM39" s="110"/>
      <c r="CSN39" s="110"/>
      <c r="CSO39" s="110"/>
      <c r="CSP39" s="110"/>
      <c r="CSQ39" s="110"/>
      <c r="CSR39" s="110"/>
      <c r="CSS39" s="110"/>
      <c r="CST39" s="110"/>
      <c r="CSU39" s="110"/>
      <c r="CSV39" s="110"/>
      <c r="CSW39" s="110"/>
      <c r="CSX39" s="110"/>
      <c r="CSY39" s="110"/>
      <c r="CSZ39" s="110"/>
      <c r="CTA39" s="110"/>
      <c r="CTB39" s="110"/>
      <c r="CTC39" s="110"/>
      <c r="CTD39" s="110"/>
      <c r="CTE39" s="110"/>
      <c r="CTF39" s="110"/>
      <c r="CTG39" s="110"/>
      <c r="CTH39" s="110"/>
      <c r="CTI39" s="110"/>
      <c r="CTJ39" s="110"/>
      <c r="CTK39" s="110"/>
      <c r="CTL39" s="110"/>
      <c r="CTM39" s="110"/>
      <c r="CTN39" s="110"/>
      <c r="CTO39" s="110"/>
      <c r="CTP39" s="110"/>
      <c r="CTQ39" s="110"/>
      <c r="CTR39" s="110"/>
      <c r="CTS39" s="110"/>
      <c r="CTT39" s="110"/>
      <c r="CTU39" s="110"/>
      <c r="CTV39" s="110"/>
      <c r="CTW39" s="110"/>
      <c r="CTX39" s="110"/>
      <c r="CTY39" s="110"/>
      <c r="CTZ39" s="110"/>
      <c r="CUA39" s="110"/>
      <c r="CUB39" s="110"/>
      <c r="CUC39" s="110"/>
      <c r="CUD39" s="110"/>
      <c r="CUE39" s="110"/>
      <c r="CUF39" s="110"/>
      <c r="CUG39" s="110"/>
      <c r="CUH39" s="110"/>
      <c r="CUI39" s="110"/>
      <c r="CUJ39" s="110"/>
      <c r="CUK39" s="110"/>
      <c r="CUL39" s="110"/>
      <c r="CUM39" s="110"/>
      <c r="CUN39" s="110"/>
      <c r="CUO39" s="110"/>
      <c r="CUP39" s="110"/>
      <c r="CUQ39" s="110"/>
      <c r="CUR39" s="110"/>
      <c r="CUS39" s="110"/>
      <c r="CUT39" s="110"/>
      <c r="CUU39" s="110"/>
      <c r="CUV39" s="110"/>
      <c r="CUW39" s="110"/>
      <c r="CUX39" s="110"/>
      <c r="CUY39" s="110"/>
      <c r="CUZ39" s="110"/>
      <c r="CVA39" s="110"/>
      <c r="CVB39" s="110"/>
      <c r="CVC39" s="110"/>
      <c r="CVD39" s="110"/>
      <c r="CVE39" s="110"/>
      <c r="CVF39" s="110"/>
      <c r="CVG39" s="110"/>
      <c r="CVH39" s="110"/>
      <c r="CVI39" s="110"/>
      <c r="CVJ39" s="110"/>
      <c r="CVK39" s="110"/>
      <c r="CVL39" s="110"/>
      <c r="CVM39" s="110"/>
      <c r="CVN39" s="110"/>
      <c r="CVO39" s="110"/>
      <c r="CVP39" s="110"/>
      <c r="CVQ39" s="110"/>
      <c r="CVR39" s="110"/>
      <c r="CVS39" s="110"/>
      <c r="CVT39" s="110"/>
      <c r="CVU39" s="110"/>
      <c r="CVV39" s="110"/>
      <c r="CVW39" s="110"/>
      <c r="CVX39" s="110"/>
      <c r="CVY39" s="110"/>
      <c r="CVZ39" s="110"/>
      <c r="CWA39" s="110"/>
      <c r="CWB39" s="110"/>
      <c r="CWC39" s="110"/>
      <c r="CWD39" s="110"/>
      <c r="CWE39" s="110"/>
      <c r="CWF39" s="110"/>
      <c r="CWG39" s="110"/>
      <c r="CWH39" s="110"/>
      <c r="CWI39" s="110"/>
      <c r="CWJ39" s="110"/>
      <c r="CWK39" s="110"/>
      <c r="CWL39" s="110"/>
      <c r="CWM39" s="110"/>
      <c r="CWN39" s="110"/>
      <c r="CWO39" s="110"/>
      <c r="CWP39" s="110"/>
      <c r="CWQ39" s="110"/>
      <c r="CWR39" s="110"/>
      <c r="CWS39" s="110"/>
      <c r="CWT39" s="110"/>
      <c r="CWU39" s="110"/>
      <c r="CWV39" s="110"/>
      <c r="CWW39" s="110"/>
      <c r="CWX39" s="110"/>
      <c r="CWY39" s="110"/>
      <c r="CWZ39" s="110"/>
      <c r="CXA39" s="110"/>
      <c r="CXB39" s="110"/>
      <c r="CXC39" s="110"/>
      <c r="CXD39" s="110"/>
      <c r="CXE39" s="110"/>
      <c r="CXF39" s="110"/>
      <c r="CXG39" s="110"/>
      <c r="CXH39" s="110"/>
      <c r="CXI39" s="110"/>
      <c r="CXJ39" s="110"/>
      <c r="CXK39" s="110"/>
      <c r="CXL39" s="110"/>
      <c r="CXM39" s="110"/>
      <c r="CXN39" s="110"/>
      <c r="CXO39" s="110"/>
      <c r="CXP39" s="110"/>
      <c r="CXQ39" s="110"/>
      <c r="CXR39" s="110"/>
      <c r="CXS39" s="110"/>
      <c r="CXT39" s="110"/>
      <c r="CXU39" s="110"/>
      <c r="CXV39" s="110"/>
      <c r="CXW39" s="110"/>
      <c r="CXX39" s="110"/>
      <c r="CXY39" s="110"/>
      <c r="CXZ39" s="110"/>
      <c r="CYA39" s="110"/>
      <c r="CYB39" s="110"/>
      <c r="CYC39" s="110"/>
      <c r="CYD39" s="110"/>
      <c r="CYE39" s="110"/>
      <c r="CYF39" s="110"/>
      <c r="CYG39" s="110"/>
      <c r="CYH39" s="110"/>
      <c r="CYI39" s="110"/>
      <c r="CYJ39" s="110"/>
      <c r="CYK39" s="110"/>
      <c r="CYL39" s="110"/>
      <c r="CYM39" s="110"/>
      <c r="CYN39" s="110"/>
      <c r="CYO39" s="110"/>
      <c r="CYP39" s="110"/>
      <c r="CYQ39" s="110"/>
      <c r="CYR39" s="110"/>
      <c r="CYS39" s="110"/>
      <c r="CYT39" s="110"/>
      <c r="CYU39" s="110"/>
      <c r="CYV39" s="110"/>
      <c r="CYW39" s="110"/>
      <c r="CYX39" s="110"/>
      <c r="CYY39" s="110"/>
      <c r="CYZ39" s="110"/>
      <c r="CZA39" s="110"/>
      <c r="CZB39" s="110"/>
      <c r="CZC39" s="110"/>
      <c r="CZD39" s="110"/>
      <c r="CZE39" s="110"/>
      <c r="CZF39" s="110"/>
      <c r="CZG39" s="110"/>
      <c r="CZH39" s="110"/>
      <c r="CZI39" s="110"/>
      <c r="CZJ39" s="110"/>
      <c r="CZK39" s="110"/>
      <c r="CZL39" s="110"/>
      <c r="CZM39" s="110"/>
      <c r="CZN39" s="110"/>
      <c r="CZO39" s="110"/>
      <c r="CZP39" s="110"/>
      <c r="CZQ39" s="110"/>
      <c r="CZR39" s="110"/>
      <c r="CZS39" s="110"/>
      <c r="CZT39" s="110"/>
      <c r="CZU39" s="110"/>
      <c r="CZV39" s="110"/>
      <c r="CZW39" s="110"/>
      <c r="CZX39" s="110"/>
      <c r="CZY39" s="110"/>
      <c r="CZZ39" s="110"/>
      <c r="DAA39" s="110"/>
      <c r="DAB39" s="110"/>
      <c r="DAC39" s="110"/>
      <c r="DAD39" s="110"/>
      <c r="DAE39" s="110"/>
      <c r="DAF39" s="110"/>
      <c r="DAG39" s="110"/>
      <c r="DAH39" s="110"/>
      <c r="DAI39" s="110"/>
      <c r="DAJ39" s="110"/>
      <c r="DAK39" s="110"/>
      <c r="DAL39" s="110"/>
      <c r="DAM39" s="110"/>
      <c r="DAN39" s="110"/>
      <c r="DAO39" s="110"/>
      <c r="DAP39" s="110"/>
      <c r="DAQ39" s="110"/>
      <c r="DAR39" s="110"/>
      <c r="DAS39" s="110"/>
      <c r="DAT39" s="110"/>
      <c r="DAU39" s="110"/>
      <c r="DAV39" s="110"/>
      <c r="DAW39" s="110"/>
      <c r="DAX39" s="110"/>
      <c r="DAY39" s="110"/>
      <c r="DAZ39" s="110"/>
      <c r="DBA39" s="110"/>
      <c r="DBB39" s="110"/>
      <c r="DBC39" s="110"/>
      <c r="DBD39" s="110"/>
      <c r="DBE39" s="110"/>
      <c r="DBF39" s="110"/>
      <c r="DBG39" s="110"/>
      <c r="DBH39" s="110"/>
      <c r="DBI39" s="110"/>
      <c r="DBJ39" s="110"/>
      <c r="DBK39" s="110"/>
      <c r="DBL39" s="110"/>
      <c r="DBM39" s="110"/>
      <c r="DBN39" s="110"/>
      <c r="DBO39" s="110"/>
      <c r="DBP39" s="110"/>
      <c r="DBQ39" s="110"/>
      <c r="DBR39" s="110"/>
      <c r="DBS39" s="110"/>
      <c r="DBT39" s="110"/>
      <c r="DBU39" s="110"/>
      <c r="DBV39" s="110"/>
      <c r="DBW39" s="110"/>
      <c r="DBX39" s="110"/>
      <c r="DBY39" s="110"/>
      <c r="DBZ39" s="110"/>
      <c r="DCA39" s="110"/>
      <c r="DCB39" s="110"/>
      <c r="DCC39" s="110"/>
      <c r="DCD39" s="110"/>
      <c r="DCE39" s="110"/>
      <c r="DCF39" s="110"/>
      <c r="DCG39" s="110"/>
      <c r="DCH39" s="110"/>
      <c r="DCI39" s="110"/>
      <c r="DCJ39" s="110"/>
      <c r="DCK39" s="110"/>
      <c r="DCL39" s="110"/>
      <c r="DCM39" s="110"/>
      <c r="DCN39" s="110"/>
      <c r="DCO39" s="110"/>
      <c r="DCP39" s="110"/>
      <c r="DCQ39" s="110"/>
      <c r="DCR39" s="110"/>
      <c r="DCS39" s="110"/>
      <c r="DCT39" s="110"/>
      <c r="DCU39" s="110"/>
      <c r="DCV39" s="110"/>
      <c r="DCW39" s="110"/>
      <c r="DCX39" s="110"/>
      <c r="DCY39" s="110"/>
      <c r="DCZ39" s="110"/>
      <c r="DDA39" s="110"/>
      <c r="DDB39" s="110"/>
      <c r="DDC39" s="110"/>
      <c r="DDD39" s="110"/>
      <c r="DDE39" s="110"/>
      <c r="DDF39" s="110"/>
      <c r="DDG39" s="110"/>
      <c r="DDH39" s="110"/>
      <c r="DDI39" s="110"/>
      <c r="DDJ39" s="110"/>
      <c r="DDK39" s="110"/>
      <c r="DDL39" s="110"/>
      <c r="DDM39" s="110"/>
      <c r="DDN39" s="110"/>
      <c r="DDO39" s="110"/>
      <c r="DDP39" s="110"/>
      <c r="DDQ39" s="110"/>
      <c r="DDR39" s="110"/>
      <c r="DDS39" s="110"/>
      <c r="DDT39" s="110"/>
      <c r="DDU39" s="110"/>
      <c r="DDV39" s="110"/>
      <c r="DDW39" s="110"/>
      <c r="DDX39" s="110"/>
      <c r="DDY39" s="110"/>
      <c r="DDZ39" s="110"/>
      <c r="DEA39" s="110"/>
      <c r="DEB39" s="110"/>
      <c r="DEC39" s="110"/>
      <c r="DED39" s="110"/>
      <c r="DEE39" s="110"/>
      <c r="DEF39" s="110"/>
      <c r="DEG39" s="110"/>
      <c r="DEH39" s="110"/>
      <c r="DEI39" s="110"/>
      <c r="DEJ39" s="110"/>
      <c r="DEK39" s="110"/>
      <c r="DEL39" s="110"/>
      <c r="DEM39" s="110"/>
      <c r="DEN39" s="110"/>
      <c r="DEO39" s="110"/>
      <c r="DEP39" s="110"/>
      <c r="DEQ39" s="110"/>
      <c r="DER39" s="110"/>
      <c r="DES39" s="110"/>
      <c r="DET39" s="110"/>
      <c r="DEU39" s="110"/>
      <c r="DEV39" s="110"/>
      <c r="DEW39" s="110"/>
      <c r="DEX39" s="110"/>
      <c r="DEY39" s="110"/>
      <c r="DEZ39" s="110"/>
      <c r="DFA39" s="110"/>
      <c r="DFB39" s="110"/>
      <c r="DFC39" s="110"/>
      <c r="DFD39" s="110"/>
      <c r="DFE39" s="110"/>
      <c r="DFF39" s="110"/>
      <c r="DFG39" s="110"/>
      <c r="DFH39" s="110"/>
      <c r="DFI39" s="110"/>
      <c r="DFJ39" s="110"/>
      <c r="DFK39" s="110"/>
      <c r="DFL39" s="110"/>
      <c r="DFM39" s="110"/>
      <c r="DFN39" s="110"/>
      <c r="DFO39" s="110"/>
      <c r="DFP39" s="110"/>
      <c r="DFQ39" s="110"/>
      <c r="DFR39" s="110"/>
      <c r="DFS39" s="110"/>
      <c r="DFT39" s="110"/>
      <c r="DFU39" s="110"/>
      <c r="DFV39" s="110"/>
      <c r="DFW39" s="110"/>
      <c r="DFX39" s="110"/>
      <c r="DFY39" s="110"/>
      <c r="DFZ39" s="110"/>
      <c r="DGA39" s="110"/>
      <c r="DGB39" s="110"/>
      <c r="DGC39" s="110"/>
      <c r="DGD39" s="110"/>
      <c r="DGE39" s="110"/>
      <c r="DGF39" s="110"/>
      <c r="DGG39" s="110"/>
      <c r="DGH39" s="110"/>
      <c r="DGI39" s="110"/>
      <c r="DGJ39" s="110"/>
      <c r="DGK39" s="110"/>
      <c r="DGL39" s="110"/>
      <c r="DGM39" s="110"/>
      <c r="DGN39" s="110"/>
      <c r="DGO39" s="110"/>
      <c r="DGP39" s="110"/>
      <c r="DGQ39" s="110"/>
      <c r="DGR39" s="110"/>
      <c r="DGS39" s="110"/>
      <c r="DGT39" s="110"/>
      <c r="DGU39" s="110"/>
      <c r="DGV39" s="110"/>
      <c r="DGW39" s="110"/>
      <c r="DGX39" s="110"/>
      <c r="DGY39" s="110"/>
      <c r="DGZ39" s="110"/>
      <c r="DHA39" s="110"/>
      <c r="DHB39" s="110"/>
      <c r="DHC39" s="110"/>
      <c r="DHD39" s="110"/>
      <c r="DHE39" s="110"/>
      <c r="DHF39" s="110"/>
      <c r="DHG39" s="110"/>
      <c r="DHH39" s="110"/>
      <c r="DHI39" s="110"/>
      <c r="DHJ39" s="110"/>
      <c r="DHK39" s="110"/>
      <c r="DHL39" s="110"/>
      <c r="DHM39" s="110"/>
      <c r="DHN39" s="110"/>
      <c r="DHO39" s="110"/>
      <c r="DHP39" s="110"/>
      <c r="DHQ39" s="110"/>
      <c r="DHR39" s="110"/>
      <c r="DHS39" s="110"/>
      <c r="DHT39" s="110"/>
      <c r="DHU39" s="110"/>
      <c r="DHV39" s="110"/>
      <c r="DHW39" s="110"/>
      <c r="DHX39" s="110"/>
      <c r="DHY39" s="110"/>
      <c r="DHZ39" s="110"/>
      <c r="DIA39" s="110"/>
      <c r="DIB39" s="110"/>
      <c r="DIC39" s="110"/>
      <c r="DID39" s="110"/>
      <c r="DIE39" s="110"/>
      <c r="DIF39" s="110"/>
      <c r="DIG39" s="110"/>
      <c r="DIH39" s="110"/>
      <c r="DII39" s="110"/>
      <c r="DIJ39" s="110"/>
      <c r="DIK39" s="110"/>
      <c r="DIL39" s="110"/>
      <c r="DIM39" s="110"/>
      <c r="DIN39" s="110"/>
      <c r="DIO39" s="110"/>
      <c r="DIP39" s="110"/>
      <c r="DIQ39" s="110"/>
      <c r="DIR39" s="110"/>
      <c r="DIS39" s="110"/>
      <c r="DIT39" s="110"/>
      <c r="DIU39" s="110"/>
      <c r="DIV39" s="110"/>
      <c r="DIW39" s="110"/>
      <c r="DIX39" s="110"/>
      <c r="DIY39" s="110"/>
      <c r="DIZ39" s="110"/>
      <c r="DJA39" s="110"/>
      <c r="DJB39" s="110"/>
      <c r="DJC39" s="110"/>
      <c r="DJD39" s="110"/>
      <c r="DJE39" s="110"/>
      <c r="DJF39" s="110"/>
      <c r="DJG39" s="110"/>
      <c r="DJH39" s="110"/>
      <c r="DJI39" s="110"/>
      <c r="DJJ39" s="110"/>
      <c r="DJK39" s="110"/>
      <c r="DJL39" s="110"/>
      <c r="DJM39" s="110"/>
      <c r="DJN39" s="110"/>
      <c r="DJO39" s="110"/>
      <c r="DJP39" s="110"/>
      <c r="DJQ39" s="110"/>
      <c r="DJR39" s="110"/>
      <c r="DJS39" s="110"/>
      <c r="DJT39" s="110"/>
      <c r="DJU39" s="110"/>
      <c r="DJV39" s="110"/>
      <c r="DJW39" s="110"/>
      <c r="DJX39" s="110"/>
      <c r="DJY39" s="110"/>
      <c r="DJZ39" s="110"/>
      <c r="DKA39" s="110"/>
      <c r="DKB39" s="110"/>
      <c r="DKC39" s="110"/>
      <c r="DKD39" s="110"/>
      <c r="DKE39" s="110"/>
      <c r="DKF39" s="110"/>
      <c r="DKG39" s="110"/>
      <c r="DKH39" s="110"/>
      <c r="DKI39" s="110"/>
      <c r="DKJ39" s="110"/>
      <c r="DKK39" s="110"/>
      <c r="DKL39" s="110"/>
      <c r="DKM39" s="110"/>
      <c r="DKN39" s="110"/>
      <c r="DKO39" s="110"/>
      <c r="DKP39" s="110"/>
      <c r="DKQ39" s="110"/>
      <c r="DKR39" s="110"/>
      <c r="DKS39" s="110"/>
      <c r="DKT39" s="110"/>
      <c r="DKU39" s="110"/>
      <c r="DKV39" s="110"/>
      <c r="DKW39" s="110"/>
      <c r="DKX39" s="110"/>
      <c r="DKY39" s="110"/>
      <c r="DKZ39" s="110"/>
      <c r="DLA39" s="110"/>
      <c r="DLB39" s="110"/>
      <c r="DLC39" s="110"/>
      <c r="DLD39" s="110"/>
      <c r="DLE39" s="110"/>
      <c r="DLF39" s="110"/>
      <c r="DLG39" s="110"/>
      <c r="DLH39" s="110"/>
      <c r="DLI39" s="110"/>
      <c r="DLJ39" s="110"/>
      <c r="DLK39" s="110"/>
      <c r="DLL39" s="110"/>
      <c r="DLM39" s="110"/>
      <c r="DLN39" s="110"/>
      <c r="DLO39" s="110"/>
      <c r="DLP39" s="110"/>
      <c r="DLQ39" s="110"/>
      <c r="DLR39" s="110"/>
      <c r="DLS39" s="110"/>
      <c r="DLT39" s="110"/>
      <c r="DLU39" s="110"/>
      <c r="DLV39" s="110"/>
      <c r="DLW39" s="110"/>
      <c r="DLX39" s="110"/>
      <c r="DLY39" s="110"/>
      <c r="DLZ39" s="110"/>
      <c r="DMA39" s="110"/>
      <c r="DMB39" s="110"/>
      <c r="DMC39" s="110"/>
      <c r="DMD39" s="110"/>
      <c r="DME39" s="110"/>
      <c r="DMF39" s="110"/>
      <c r="DMG39" s="110"/>
      <c r="DMH39" s="110"/>
      <c r="DMI39" s="110"/>
      <c r="DMJ39" s="110"/>
      <c r="DMK39" s="110"/>
      <c r="DML39" s="110"/>
      <c r="DMM39" s="110"/>
      <c r="DMN39" s="110"/>
      <c r="DMO39" s="110"/>
      <c r="DMP39" s="110"/>
      <c r="DMQ39" s="110"/>
      <c r="DMR39" s="110"/>
      <c r="DMS39" s="110"/>
      <c r="DMT39" s="110"/>
      <c r="DMU39" s="110"/>
      <c r="DMV39" s="110"/>
      <c r="DMW39" s="110"/>
      <c r="DMX39" s="110"/>
      <c r="DMY39" s="110"/>
      <c r="DMZ39" s="110"/>
      <c r="DNA39" s="110"/>
      <c r="DNB39" s="110"/>
      <c r="DNC39" s="110"/>
      <c r="DND39" s="110"/>
      <c r="DNE39" s="110"/>
      <c r="DNF39" s="110"/>
      <c r="DNG39" s="110"/>
      <c r="DNH39" s="110"/>
      <c r="DNI39" s="110"/>
      <c r="DNJ39" s="110"/>
      <c r="DNK39" s="110"/>
      <c r="DNL39" s="110"/>
      <c r="DNM39" s="110"/>
      <c r="DNN39" s="110"/>
      <c r="DNO39" s="110"/>
      <c r="DNP39" s="110"/>
      <c r="DNQ39" s="110"/>
      <c r="DNR39" s="110"/>
      <c r="DNS39" s="110"/>
      <c r="DNT39" s="110"/>
      <c r="DNU39" s="110"/>
      <c r="DNV39" s="110"/>
      <c r="DNW39" s="110"/>
      <c r="DNX39" s="110"/>
      <c r="DNY39" s="110"/>
      <c r="DNZ39" s="110"/>
      <c r="DOA39" s="110"/>
      <c r="DOB39" s="110"/>
      <c r="DOC39" s="110"/>
      <c r="DOD39" s="110"/>
      <c r="DOE39" s="110"/>
      <c r="DOF39" s="110"/>
      <c r="DOG39" s="110"/>
      <c r="DOH39" s="110"/>
      <c r="DOI39" s="110"/>
      <c r="DOJ39" s="110"/>
      <c r="DOK39" s="110"/>
      <c r="DOL39" s="110"/>
      <c r="DOM39" s="110"/>
      <c r="DON39" s="110"/>
      <c r="DOO39" s="110"/>
      <c r="DOP39" s="110"/>
      <c r="DOQ39" s="110"/>
      <c r="DOR39" s="110"/>
      <c r="DOS39" s="110"/>
      <c r="DOT39" s="110"/>
      <c r="DOU39" s="110"/>
      <c r="DOV39" s="110"/>
      <c r="DOW39" s="110"/>
      <c r="DOX39" s="110"/>
      <c r="DOY39" s="110"/>
      <c r="DOZ39" s="110"/>
      <c r="DPA39" s="110"/>
      <c r="DPB39" s="110"/>
      <c r="DPC39" s="110"/>
      <c r="DPD39" s="110"/>
      <c r="DPE39" s="110"/>
      <c r="DPF39" s="110"/>
      <c r="DPG39" s="110"/>
      <c r="DPH39" s="110"/>
      <c r="DPI39" s="110"/>
      <c r="DPJ39" s="110"/>
      <c r="DPK39" s="110"/>
      <c r="DPL39" s="110"/>
      <c r="DPM39" s="110"/>
      <c r="DPN39" s="110"/>
      <c r="DPO39" s="110"/>
      <c r="DPP39" s="110"/>
      <c r="DPQ39" s="110"/>
      <c r="DPR39" s="110"/>
      <c r="DPS39" s="110"/>
      <c r="DPT39" s="110"/>
      <c r="DPU39" s="110"/>
      <c r="DPV39" s="110"/>
      <c r="DPW39" s="110"/>
      <c r="DPX39" s="110"/>
      <c r="DPY39" s="110"/>
      <c r="DPZ39" s="110"/>
      <c r="DQA39" s="110"/>
      <c r="DQB39" s="110"/>
      <c r="DQC39" s="110"/>
      <c r="DQD39" s="110"/>
      <c r="DQE39" s="110"/>
      <c r="DQF39" s="110"/>
      <c r="DQG39" s="110"/>
      <c r="DQH39" s="110"/>
      <c r="DQI39" s="110"/>
      <c r="DQJ39" s="110"/>
      <c r="DQK39" s="110"/>
      <c r="DQL39" s="110"/>
      <c r="DQM39" s="110"/>
      <c r="DQN39" s="110"/>
      <c r="DQO39" s="110"/>
      <c r="DQP39" s="110"/>
      <c r="DQQ39" s="110"/>
      <c r="DQR39" s="110"/>
      <c r="DQS39" s="110"/>
      <c r="DQT39" s="110"/>
      <c r="DQU39" s="110"/>
      <c r="DQV39" s="110"/>
      <c r="DQW39" s="110"/>
      <c r="DQX39" s="110"/>
      <c r="DQY39" s="110"/>
      <c r="DQZ39" s="110"/>
      <c r="DRA39" s="110"/>
      <c r="DRB39" s="110"/>
      <c r="DRC39" s="110"/>
      <c r="DRD39" s="110"/>
      <c r="DRE39" s="110"/>
      <c r="DRF39" s="110"/>
      <c r="DRG39" s="110"/>
      <c r="DRH39" s="110"/>
      <c r="DRI39" s="110"/>
      <c r="DRJ39" s="110"/>
      <c r="DRK39" s="110"/>
      <c r="DRL39" s="110"/>
      <c r="DRM39" s="110"/>
      <c r="DRN39" s="110"/>
      <c r="DRO39" s="110"/>
      <c r="DRP39" s="110"/>
      <c r="DRQ39" s="110"/>
      <c r="DRR39" s="110"/>
      <c r="DRS39" s="110"/>
      <c r="DRT39" s="110"/>
      <c r="DRU39" s="110"/>
      <c r="DRV39" s="110"/>
      <c r="DRW39" s="110"/>
      <c r="DRX39" s="110"/>
      <c r="DRY39" s="110"/>
      <c r="DRZ39" s="110"/>
      <c r="DSA39" s="110"/>
      <c r="DSB39" s="110"/>
      <c r="DSC39" s="110"/>
      <c r="DSD39" s="110"/>
      <c r="DSE39" s="110"/>
      <c r="DSF39" s="110"/>
      <c r="DSG39" s="110"/>
      <c r="DSH39" s="110"/>
      <c r="DSI39" s="110"/>
      <c r="DSJ39" s="110"/>
      <c r="DSK39" s="110"/>
      <c r="DSL39" s="110"/>
      <c r="DSM39" s="110"/>
      <c r="DSN39" s="110"/>
      <c r="DSO39" s="110"/>
      <c r="DSP39" s="110"/>
      <c r="DSQ39" s="110"/>
      <c r="DSR39" s="110"/>
      <c r="DSS39" s="110"/>
      <c r="DST39" s="110"/>
      <c r="DSU39" s="110"/>
      <c r="DSV39" s="110"/>
      <c r="DSW39" s="110"/>
      <c r="DSX39" s="110"/>
      <c r="DSY39" s="110"/>
      <c r="DSZ39" s="110"/>
      <c r="DTA39" s="110"/>
      <c r="DTB39" s="110"/>
      <c r="DTC39" s="110"/>
      <c r="DTD39" s="110"/>
      <c r="DTE39" s="110"/>
      <c r="DTF39" s="110"/>
      <c r="DTG39" s="110"/>
      <c r="DTH39" s="110"/>
      <c r="DTI39" s="110"/>
      <c r="DTJ39" s="110"/>
      <c r="DTK39" s="110"/>
      <c r="DTL39" s="110"/>
      <c r="DTM39" s="110"/>
      <c r="DTN39" s="110"/>
      <c r="DTO39" s="110"/>
      <c r="DTP39" s="110"/>
      <c r="DTQ39" s="110"/>
      <c r="DTR39" s="110"/>
      <c r="DTS39" s="110"/>
      <c r="DTT39" s="110"/>
      <c r="DTU39" s="110"/>
      <c r="DTV39" s="110"/>
      <c r="DTW39" s="110"/>
      <c r="DTX39" s="110"/>
      <c r="DTY39" s="110"/>
      <c r="DTZ39" s="110"/>
      <c r="DUA39" s="110"/>
      <c r="DUB39" s="110"/>
      <c r="DUC39" s="110"/>
      <c r="DUD39" s="110"/>
      <c r="DUE39" s="110"/>
      <c r="DUF39" s="110"/>
      <c r="DUG39" s="110"/>
      <c r="DUH39" s="110"/>
      <c r="DUI39" s="110"/>
      <c r="DUJ39" s="110"/>
      <c r="DUK39" s="110"/>
      <c r="DUL39" s="110"/>
      <c r="DUM39" s="110"/>
      <c r="DUN39" s="110"/>
      <c r="DUO39" s="110"/>
      <c r="DUP39" s="110"/>
      <c r="DUQ39" s="110"/>
      <c r="DUR39" s="110"/>
      <c r="DUS39" s="110"/>
      <c r="DUT39" s="110"/>
      <c r="DUU39" s="110"/>
      <c r="DUV39" s="110"/>
      <c r="DUW39" s="110"/>
      <c r="DUX39" s="110"/>
      <c r="DUY39" s="110"/>
      <c r="DUZ39" s="110"/>
      <c r="DVA39" s="110"/>
      <c r="DVB39" s="110"/>
      <c r="DVC39" s="110"/>
      <c r="DVD39" s="110"/>
      <c r="DVE39" s="110"/>
      <c r="DVF39" s="110"/>
      <c r="DVG39" s="110"/>
      <c r="DVH39" s="110"/>
      <c r="DVI39" s="110"/>
      <c r="DVJ39" s="110"/>
      <c r="DVK39" s="110"/>
      <c r="DVL39" s="110"/>
      <c r="DVM39" s="110"/>
      <c r="DVN39" s="110"/>
      <c r="DVO39" s="110"/>
      <c r="DVP39" s="110"/>
      <c r="DVQ39" s="110"/>
      <c r="DVR39" s="110"/>
      <c r="DVS39" s="110"/>
      <c r="DVT39" s="110"/>
      <c r="DVU39" s="110"/>
      <c r="DVV39" s="110"/>
      <c r="DVW39" s="110"/>
      <c r="DVX39" s="110"/>
      <c r="DVY39" s="110"/>
      <c r="DVZ39" s="110"/>
      <c r="DWA39" s="110"/>
      <c r="DWB39" s="110"/>
      <c r="DWC39" s="110"/>
      <c r="DWD39" s="110"/>
      <c r="DWE39" s="110"/>
      <c r="DWF39" s="110"/>
      <c r="DWG39" s="110"/>
      <c r="DWH39" s="110"/>
      <c r="DWI39" s="110"/>
      <c r="DWJ39" s="110"/>
      <c r="DWK39" s="110"/>
      <c r="DWL39" s="110"/>
      <c r="DWM39" s="110"/>
      <c r="DWN39" s="110"/>
      <c r="DWO39" s="110"/>
      <c r="DWP39" s="110"/>
      <c r="DWQ39" s="110"/>
      <c r="DWR39" s="110"/>
      <c r="DWS39" s="110"/>
      <c r="DWT39" s="110"/>
      <c r="DWU39" s="110"/>
      <c r="DWV39" s="110"/>
      <c r="DWW39" s="110"/>
      <c r="DWX39" s="110"/>
      <c r="DWY39" s="110"/>
      <c r="DWZ39" s="110"/>
      <c r="DXA39" s="110"/>
      <c r="DXB39" s="110"/>
      <c r="DXC39" s="110"/>
      <c r="DXD39" s="110"/>
      <c r="DXE39" s="110"/>
      <c r="DXF39" s="110"/>
      <c r="DXG39" s="110"/>
      <c r="DXH39" s="110"/>
      <c r="DXI39" s="110"/>
      <c r="DXJ39" s="110"/>
      <c r="DXK39" s="110"/>
      <c r="DXL39" s="110"/>
      <c r="DXM39" s="110"/>
      <c r="DXN39" s="110"/>
      <c r="DXO39" s="110"/>
      <c r="DXP39" s="110"/>
      <c r="DXQ39" s="110"/>
      <c r="DXR39" s="110"/>
      <c r="DXS39" s="110"/>
      <c r="DXT39" s="110"/>
      <c r="DXU39" s="110"/>
      <c r="DXV39" s="110"/>
      <c r="DXW39" s="110"/>
      <c r="DXX39" s="110"/>
      <c r="DXY39" s="110"/>
      <c r="DXZ39" s="110"/>
      <c r="DYA39" s="110"/>
      <c r="DYB39" s="110"/>
      <c r="DYC39" s="110"/>
      <c r="DYD39" s="110"/>
      <c r="DYE39" s="110"/>
      <c r="DYF39" s="110"/>
      <c r="DYG39" s="110"/>
      <c r="DYH39" s="110"/>
      <c r="DYI39" s="110"/>
      <c r="DYJ39" s="110"/>
      <c r="DYK39" s="110"/>
      <c r="DYL39" s="110"/>
      <c r="DYM39" s="110"/>
      <c r="DYN39" s="110"/>
      <c r="DYO39" s="110"/>
      <c r="DYP39" s="110"/>
      <c r="DYQ39" s="110"/>
      <c r="DYR39" s="110"/>
      <c r="DYS39" s="110"/>
      <c r="DYT39" s="110"/>
      <c r="DYU39" s="110"/>
      <c r="DYV39" s="110"/>
      <c r="DYW39" s="110"/>
      <c r="DYX39" s="110"/>
      <c r="DYY39" s="110"/>
      <c r="DYZ39" s="110"/>
      <c r="DZA39" s="110"/>
      <c r="DZB39" s="110"/>
      <c r="DZC39" s="110"/>
      <c r="DZD39" s="110"/>
      <c r="DZE39" s="110"/>
      <c r="DZF39" s="110"/>
      <c r="DZG39" s="110"/>
      <c r="DZH39" s="110"/>
      <c r="DZI39" s="110"/>
      <c r="DZJ39" s="110"/>
      <c r="DZK39" s="110"/>
      <c r="DZL39" s="110"/>
      <c r="DZM39" s="110"/>
      <c r="DZN39" s="110"/>
      <c r="DZO39" s="110"/>
      <c r="DZP39" s="110"/>
      <c r="DZQ39" s="110"/>
      <c r="DZR39" s="110"/>
      <c r="DZS39" s="110"/>
      <c r="DZT39" s="110"/>
      <c r="DZU39" s="110"/>
      <c r="DZV39" s="110"/>
      <c r="DZW39" s="110"/>
      <c r="DZX39" s="110"/>
      <c r="DZY39" s="110"/>
      <c r="DZZ39" s="110"/>
      <c r="EAA39" s="110"/>
      <c r="EAB39" s="110"/>
      <c r="EAC39" s="110"/>
      <c r="EAD39" s="110"/>
      <c r="EAE39" s="110"/>
      <c r="EAF39" s="110"/>
      <c r="EAG39" s="110"/>
      <c r="EAH39" s="110"/>
      <c r="EAI39" s="110"/>
      <c r="EAJ39" s="110"/>
      <c r="EAK39" s="110"/>
      <c r="EAL39" s="110"/>
      <c r="EAM39" s="110"/>
      <c r="EAN39" s="110"/>
      <c r="EAO39" s="110"/>
      <c r="EAP39" s="110"/>
      <c r="EAQ39" s="110"/>
      <c r="EAR39" s="110"/>
      <c r="EAS39" s="110"/>
      <c r="EAT39" s="110"/>
      <c r="EAU39" s="110"/>
      <c r="EAV39" s="110"/>
      <c r="EAW39" s="110"/>
      <c r="EAX39" s="110"/>
      <c r="EAY39" s="110"/>
      <c r="EAZ39" s="110"/>
      <c r="EBA39" s="110"/>
      <c r="EBB39" s="110"/>
      <c r="EBC39" s="110"/>
      <c r="EBD39" s="110"/>
      <c r="EBE39" s="110"/>
      <c r="EBF39" s="110"/>
      <c r="EBG39" s="110"/>
      <c r="EBH39" s="110"/>
      <c r="EBI39" s="110"/>
      <c r="EBJ39" s="110"/>
      <c r="EBK39" s="110"/>
      <c r="EBL39" s="110"/>
      <c r="EBM39" s="110"/>
      <c r="EBN39" s="110"/>
      <c r="EBO39" s="110"/>
      <c r="EBP39" s="110"/>
      <c r="EBQ39" s="110"/>
      <c r="EBR39" s="110"/>
      <c r="EBS39" s="110"/>
      <c r="EBT39" s="110"/>
      <c r="EBU39" s="110"/>
      <c r="EBV39" s="110"/>
      <c r="EBW39" s="110"/>
      <c r="EBX39" s="110"/>
      <c r="EBY39" s="110"/>
      <c r="EBZ39" s="110"/>
      <c r="ECA39" s="110"/>
      <c r="ECB39" s="110"/>
      <c r="ECC39" s="110"/>
      <c r="ECD39" s="110"/>
      <c r="ECE39" s="110"/>
      <c r="ECF39" s="110"/>
      <c r="ECG39" s="110"/>
      <c r="ECH39" s="110"/>
      <c r="ECI39" s="110"/>
      <c r="ECJ39" s="110"/>
      <c r="ECK39" s="110"/>
      <c r="ECL39" s="110"/>
      <c r="ECM39" s="110"/>
      <c r="ECN39" s="110"/>
      <c r="ECO39" s="110"/>
      <c r="ECP39" s="110"/>
      <c r="ECQ39" s="110"/>
      <c r="ECR39" s="110"/>
      <c r="ECS39" s="110"/>
      <c r="ECT39" s="110"/>
      <c r="ECU39" s="110"/>
      <c r="ECV39" s="110"/>
      <c r="ECW39" s="110"/>
      <c r="ECX39" s="110"/>
      <c r="ECY39" s="110"/>
      <c r="ECZ39" s="110"/>
      <c r="EDA39" s="110"/>
      <c r="EDB39" s="110"/>
      <c r="EDC39" s="110"/>
      <c r="EDD39" s="110"/>
      <c r="EDE39" s="110"/>
      <c r="EDF39" s="110"/>
      <c r="EDG39" s="110"/>
      <c r="EDH39" s="110"/>
      <c r="EDI39" s="110"/>
      <c r="EDJ39" s="110"/>
      <c r="EDK39" s="110"/>
      <c r="EDL39" s="110"/>
      <c r="EDM39" s="110"/>
      <c r="EDN39" s="110"/>
      <c r="EDO39" s="110"/>
      <c r="EDP39" s="110"/>
      <c r="EDQ39" s="110"/>
      <c r="EDR39" s="110"/>
      <c r="EDS39" s="110"/>
      <c r="EDT39" s="110"/>
      <c r="EDU39" s="110"/>
      <c r="EDV39" s="110"/>
      <c r="EDW39" s="110"/>
      <c r="EDX39" s="110"/>
      <c r="EDY39" s="110"/>
      <c r="EDZ39" s="110"/>
      <c r="EEA39" s="110"/>
      <c r="EEB39" s="110"/>
      <c r="EEC39" s="110"/>
      <c r="EED39" s="110"/>
      <c r="EEE39" s="110"/>
      <c r="EEF39" s="110"/>
      <c r="EEG39" s="110"/>
      <c r="EEH39" s="110"/>
      <c r="EEI39" s="110"/>
      <c r="EEJ39" s="110"/>
      <c r="EEK39" s="110"/>
      <c r="EEL39" s="110"/>
      <c r="EEM39" s="110"/>
      <c r="EEN39" s="110"/>
      <c r="EEO39" s="110"/>
      <c r="EEP39" s="110"/>
      <c r="EEQ39" s="110"/>
      <c r="EER39" s="110"/>
      <c r="EES39" s="110"/>
      <c r="EET39" s="110"/>
      <c r="EEU39" s="110"/>
      <c r="EEV39" s="110"/>
      <c r="EEW39" s="110"/>
      <c r="EEX39" s="110"/>
      <c r="EEY39" s="110"/>
      <c r="EEZ39" s="110"/>
      <c r="EFA39" s="110"/>
      <c r="EFB39" s="110"/>
      <c r="EFC39" s="110"/>
      <c r="EFD39" s="110"/>
      <c r="EFE39" s="110"/>
      <c r="EFF39" s="110"/>
      <c r="EFG39" s="110"/>
      <c r="EFH39" s="110"/>
      <c r="EFI39" s="110"/>
      <c r="EFJ39" s="110"/>
      <c r="EFK39" s="110"/>
      <c r="EFL39" s="110"/>
      <c r="EFM39" s="110"/>
      <c r="EFN39" s="110"/>
      <c r="EFO39" s="110"/>
      <c r="EFP39" s="110"/>
      <c r="EFQ39" s="110"/>
      <c r="EFR39" s="110"/>
      <c r="EFS39" s="110"/>
      <c r="EFT39" s="110"/>
      <c r="EFU39" s="110"/>
      <c r="EFV39" s="110"/>
      <c r="EFW39" s="110"/>
      <c r="EFX39" s="110"/>
      <c r="EFY39" s="110"/>
      <c r="EFZ39" s="110"/>
      <c r="EGA39" s="110"/>
      <c r="EGB39" s="110"/>
      <c r="EGC39" s="110"/>
      <c r="EGD39" s="110"/>
      <c r="EGE39" s="110"/>
      <c r="EGF39" s="110"/>
      <c r="EGG39" s="110"/>
      <c r="EGH39" s="110"/>
      <c r="EGI39" s="110"/>
      <c r="EGJ39" s="110"/>
      <c r="EGK39" s="110"/>
      <c r="EGL39" s="110"/>
      <c r="EGM39" s="110"/>
      <c r="EGN39" s="110"/>
      <c r="EGO39" s="110"/>
      <c r="EGP39" s="110"/>
      <c r="EGQ39" s="110"/>
      <c r="EGR39" s="110"/>
      <c r="EGS39" s="110"/>
      <c r="EGT39" s="110"/>
      <c r="EGU39" s="110"/>
      <c r="EGV39" s="110"/>
      <c r="EGW39" s="110"/>
      <c r="EGX39" s="110"/>
      <c r="EGY39" s="110"/>
      <c r="EGZ39" s="110"/>
      <c r="EHA39" s="110"/>
      <c r="EHB39" s="110"/>
      <c r="EHC39" s="110"/>
      <c r="EHD39" s="110"/>
      <c r="EHE39" s="110"/>
      <c r="EHF39" s="110"/>
      <c r="EHG39" s="110"/>
      <c r="EHH39" s="110"/>
      <c r="EHI39" s="110"/>
      <c r="EHJ39" s="110"/>
      <c r="EHK39" s="110"/>
      <c r="EHL39" s="110"/>
      <c r="EHM39" s="110"/>
      <c r="EHN39" s="110"/>
      <c r="EHO39" s="110"/>
      <c r="EHP39" s="110"/>
      <c r="EHQ39" s="110"/>
      <c r="EHR39" s="110"/>
      <c r="EHS39" s="110"/>
      <c r="EHT39" s="110"/>
      <c r="EHU39" s="110"/>
      <c r="EHV39" s="110"/>
      <c r="EHW39" s="110"/>
      <c r="EHX39" s="110"/>
      <c r="EHY39" s="110"/>
      <c r="EHZ39" s="110"/>
      <c r="EIA39" s="110"/>
      <c r="EIB39" s="110"/>
      <c r="EIC39" s="110"/>
      <c r="EID39" s="110"/>
      <c r="EIE39" s="110"/>
      <c r="EIF39" s="110"/>
      <c r="EIG39" s="110"/>
      <c r="EIH39" s="110"/>
      <c r="EII39" s="110"/>
      <c r="EIJ39" s="110"/>
      <c r="EIK39" s="110"/>
      <c r="EIL39" s="110"/>
      <c r="EIM39" s="110"/>
      <c r="EIN39" s="110"/>
      <c r="EIO39" s="110"/>
      <c r="EIP39" s="110"/>
      <c r="EIQ39" s="110"/>
      <c r="EIR39" s="110"/>
      <c r="EIS39" s="110"/>
      <c r="EIT39" s="110"/>
      <c r="EIU39" s="110"/>
      <c r="EIV39" s="110"/>
      <c r="EIW39" s="110"/>
      <c r="EIX39" s="110"/>
      <c r="EIY39" s="110"/>
      <c r="EIZ39" s="110"/>
      <c r="EJA39" s="110"/>
      <c r="EJB39" s="110"/>
      <c r="EJC39" s="110"/>
      <c r="EJD39" s="110"/>
      <c r="EJE39" s="110"/>
      <c r="EJF39" s="110"/>
      <c r="EJG39" s="110"/>
      <c r="EJH39" s="110"/>
      <c r="EJI39" s="110"/>
      <c r="EJJ39" s="110"/>
      <c r="EJK39" s="110"/>
      <c r="EJL39" s="110"/>
      <c r="EJM39" s="110"/>
      <c r="EJN39" s="110"/>
      <c r="EJO39" s="110"/>
      <c r="EJP39" s="110"/>
      <c r="EJQ39" s="110"/>
      <c r="EJR39" s="110"/>
      <c r="EJS39" s="110"/>
      <c r="EJT39" s="110"/>
      <c r="EJU39" s="110"/>
      <c r="EJV39" s="110"/>
      <c r="EJW39" s="110"/>
      <c r="EJX39" s="110"/>
      <c r="EJY39" s="110"/>
      <c r="EJZ39" s="110"/>
      <c r="EKA39" s="110"/>
      <c r="EKB39" s="110"/>
      <c r="EKC39" s="110"/>
      <c r="EKD39" s="110"/>
      <c r="EKE39" s="110"/>
      <c r="EKF39" s="110"/>
      <c r="EKG39" s="110"/>
      <c r="EKH39" s="110"/>
      <c r="EKI39" s="110"/>
      <c r="EKJ39" s="110"/>
      <c r="EKK39" s="110"/>
      <c r="EKL39" s="110"/>
      <c r="EKM39" s="110"/>
      <c r="EKN39" s="110"/>
      <c r="EKO39" s="110"/>
      <c r="EKP39" s="110"/>
      <c r="EKQ39" s="110"/>
      <c r="EKR39" s="110"/>
      <c r="EKS39" s="110"/>
      <c r="EKT39" s="110"/>
      <c r="EKU39" s="110"/>
      <c r="EKV39" s="110"/>
      <c r="EKW39" s="110"/>
      <c r="EKX39" s="110"/>
      <c r="EKY39" s="110"/>
      <c r="EKZ39" s="110"/>
      <c r="ELA39" s="110"/>
      <c r="ELB39" s="110"/>
      <c r="ELC39" s="110"/>
      <c r="ELD39" s="110"/>
      <c r="ELE39" s="110"/>
      <c r="ELF39" s="110"/>
      <c r="ELG39" s="110"/>
      <c r="ELH39" s="110"/>
      <c r="ELI39" s="110"/>
      <c r="ELJ39" s="110"/>
      <c r="ELK39" s="110"/>
      <c r="ELL39" s="110"/>
      <c r="ELM39" s="110"/>
      <c r="ELN39" s="110"/>
      <c r="ELO39" s="110"/>
      <c r="ELP39" s="110"/>
      <c r="ELQ39" s="110"/>
      <c r="ELR39" s="110"/>
      <c r="ELS39" s="110"/>
      <c r="ELT39" s="110"/>
      <c r="ELU39" s="110"/>
      <c r="ELV39" s="110"/>
      <c r="ELW39" s="110"/>
      <c r="ELX39" s="110"/>
      <c r="ELY39" s="110"/>
      <c r="ELZ39" s="110"/>
      <c r="EMA39" s="110"/>
      <c r="EMB39" s="110"/>
      <c r="EMC39" s="110"/>
      <c r="EMD39" s="110"/>
      <c r="EME39" s="110"/>
      <c r="EMF39" s="110"/>
      <c r="EMG39" s="110"/>
      <c r="EMH39" s="110"/>
      <c r="EMI39" s="110"/>
      <c r="EMJ39" s="110"/>
      <c r="EMK39" s="110"/>
      <c r="EML39" s="110"/>
      <c r="EMM39" s="110"/>
      <c r="EMN39" s="110"/>
      <c r="EMO39" s="110"/>
      <c r="EMP39" s="110"/>
      <c r="EMQ39" s="110"/>
      <c r="EMR39" s="110"/>
      <c r="EMS39" s="110"/>
      <c r="EMT39" s="110"/>
      <c r="EMU39" s="110"/>
      <c r="EMV39" s="110"/>
      <c r="EMW39" s="110"/>
      <c r="EMX39" s="110"/>
      <c r="EMY39" s="110"/>
      <c r="EMZ39" s="110"/>
      <c r="ENA39" s="110"/>
      <c r="ENB39" s="110"/>
      <c r="ENC39" s="110"/>
      <c r="END39" s="110"/>
      <c r="ENE39" s="110"/>
      <c r="ENF39" s="110"/>
      <c r="ENG39" s="110"/>
      <c r="ENH39" s="110"/>
      <c r="ENI39" s="110"/>
      <c r="ENJ39" s="110"/>
      <c r="ENK39" s="110"/>
      <c r="ENL39" s="110"/>
      <c r="ENM39" s="110"/>
      <c r="ENN39" s="110"/>
      <c r="ENO39" s="110"/>
      <c r="ENP39" s="110"/>
      <c r="ENQ39" s="110"/>
      <c r="ENR39" s="110"/>
      <c r="ENS39" s="110"/>
      <c r="ENT39" s="110"/>
      <c r="ENU39" s="110"/>
      <c r="ENV39" s="110"/>
      <c r="ENW39" s="110"/>
      <c r="ENX39" s="110"/>
      <c r="ENY39" s="110"/>
      <c r="ENZ39" s="110"/>
      <c r="EOA39" s="110"/>
      <c r="EOB39" s="110"/>
      <c r="EOC39" s="110"/>
      <c r="EOD39" s="110"/>
      <c r="EOE39" s="110"/>
      <c r="EOF39" s="110"/>
      <c r="EOG39" s="110"/>
      <c r="EOH39" s="110"/>
      <c r="EOI39" s="110"/>
      <c r="EOJ39" s="110"/>
      <c r="EOK39" s="110"/>
      <c r="EOL39" s="110"/>
      <c r="EOM39" s="110"/>
      <c r="EON39" s="110"/>
      <c r="EOO39" s="110"/>
      <c r="EOP39" s="110"/>
      <c r="EOQ39" s="110"/>
      <c r="EOR39" s="110"/>
      <c r="EOS39" s="110"/>
      <c r="EOT39" s="110"/>
      <c r="EOU39" s="110"/>
      <c r="EOV39" s="110"/>
      <c r="EOW39" s="110"/>
      <c r="EOX39" s="110"/>
      <c r="EOY39" s="110"/>
      <c r="EOZ39" s="110"/>
      <c r="EPA39" s="110"/>
      <c r="EPB39" s="110"/>
      <c r="EPC39" s="110"/>
      <c r="EPD39" s="110"/>
      <c r="EPE39" s="110"/>
      <c r="EPF39" s="110"/>
      <c r="EPG39" s="110"/>
      <c r="EPH39" s="110"/>
      <c r="EPI39" s="110"/>
      <c r="EPJ39" s="110"/>
      <c r="EPK39" s="110"/>
      <c r="EPL39" s="110"/>
      <c r="EPM39" s="110"/>
      <c r="EPN39" s="110"/>
      <c r="EPO39" s="110"/>
      <c r="EPP39" s="110"/>
      <c r="EPQ39" s="110"/>
      <c r="EPR39" s="110"/>
      <c r="EPS39" s="110"/>
      <c r="EPT39" s="110"/>
      <c r="EPU39" s="110"/>
      <c r="EPV39" s="110"/>
      <c r="EPW39" s="110"/>
      <c r="EPX39" s="110"/>
      <c r="EPY39" s="110"/>
      <c r="EPZ39" s="110"/>
      <c r="EQA39" s="110"/>
      <c r="EQB39" s="110"/>
      <c r="EQC39" s="110"/>
      <c r="EQD39" s="110"/>
      <c r="EQE39" s="110"/>
      <c r="EQF39" s="110"/>
      <c r="EQG39" s="110"/>
      <c r="EQH39" s="110"/>
      <c r="EQI39" s="110"/>
      <c r="EQJ39" s="110"/>
      <c r="EQK39" s="110"/>
      <c r="EQL39" s="110"/>
      <c r="EQM39" s="110"/>
      <c r="EQN39" s="110"/>
      <c r="EQO39" s="110"/>
      <c r="EQP39" s="110"/>
      <c r="EQQ39" s="110"/>
      <c r="EQR39" s="110"/>
      <c r="EQS39" s="110"/>
      <c r="EQT39" s="110"/>
      <c r="EQU39" s="110"/>
      <c r="EQV39" s="110"/>
      <c r="EQW39" s="110"/>
      <c r="EQX39" s="110"/>
      <c r="EQY39" s="110"/>
      <c r="EQZ39" s="110"/>
      <c r="ERA39" s="110"/>
      <c r="ERB39" s="110"/>
      <c r="ERC39" s="110"/>
      <c r="ERD39" s="110"/>
      <c r="ERE39" s="110"/>
      <c r="ERF39" s="110"/>
      <c r="ERG39" s="110"/>
      <c r="ERH39" s="110"/>
      <c r="ERI39" s="110"/>
      <c r="ERJ39" s="110"/>
      <c r="ERK39" s="110"/>
      <c r="ERL39" s="110"/>
      <c r="ERM39" s="110"/>
      <c r="ERN39" s="110"/>
      <c r="ERO39" s="110"/>
      <c r="ERP39" s="110"/>
      <c r="ERQ39" s="110"/>
      <c r="ERR39" s="110"/>
      <c r="ERS39" s="110"/>
      <c r="ERT39" s="110"/>
      <c r="ERU39" s="110"/>
      <c r="ERV39" s="110"/>
      <c r="ERW39" s="110"/>
      <c r="ERX39" s="110"/>
      <c r="ERY39" s="110"/>
      <c r="ERZ39" s="110"/>
      <c r="ESA39" s="110"/>
      <c r="ESB39" s="110"/>
      <c r="ESC39" s="110"/>
      <c r="ESD39" s="110"/>
      <c r="ESE39" s="110"/>
      <c r="ESF39" s="110"/>
      <c r="ESG39" s="110"/>
      <c r="ESH39" s="110"/>
      <c r="ESI39" s="110"/>
      <c r="ESJ39" s="110"/>
      <c r="ESK39" s="110"/>
      <c r="ESL39" s="110"/>
      <c r="ESM39" s="110"/>
      <c r="ESN39" s="110"/>
      <c r="ESO39" s="110"/>
      <c r="ESP39" s="110"/>
      <c r="ESQ39" s="110"/>
      <c r="ESR39" s="110"/>
      <c r="ESS39" s="110"/>
      <c r="EST39" s="110"/>
      <c r="ESU39" s="110"/>
      <c r="ESV39" s="110"/>
      <c r="ESW39" s="110"/>
      <c r="ESX39" s="110"/>
      <c r="ESY39" s="110"/>
      <c r="ESZ39" s="110"/>
      <c r="ETA39" s="110"/>
      <c r="ETB39" s="110"/>
      <c r="ETC39" s="110"/>
      <c r="ETD39" s="110"/>
      <c r="ETE39" s="110"/>
      <c r="ETF39" s="110"/>
      <c r="ETG39" s="110"/>
      <c r="ETH39" s="110"/>
      <c r="ETI39" s="110"/>
      <c r="ETJ39" s="110"/>
      <c r="ETK39" s="110"/>
      <c r="ETL39" s="110"/>
      <c r="ETM39" s="110"/>
      <c r="ETN39" s="110"/>
      <c r="ETO39" s="110"/>
      <c r="ETP39" s="110"/>
      <c r="ETQ39" s="110"/>
      <c r="ETR39" s="110"/>
      <c r="ETS39" s="110"/>
      <c r="ETT39" s="110"/>
      <c r="ETU39" s="110"/>
      <c r="ETV39" s="110"/>
      <c r="ETW39" s="110"/>
      <c r="ETX39" s="110"/>
      <c r="ETY39" s="110"/>
      <c r="ETZ39" s="110"/>
      <c r="EUA39" s="110"/>
      <c r="EUB39" s="110"/>
      <c r="EUC39" s="110"/>
      <c r="EUD39" s="110"/>
      <c r="EUE39" s="110"/>
      <c r="EUF39" s="110"/>
      <c r="EUG39" s="110"/>
      <c r="EUH39" s="110"/>
      <c r="EUI39" s="110"/>
      <c r="EUJ39" s="110"/>
      <c r="EUK39" s="110"/>
      <c r="EUL39" s="110"/>
      <c r="EUM39" s="110"/>
      <c r="EUN39" s="110"/>
      <c r="EUO39" s="110"/>
      <c r="EUP39" s="110"/>
      <c r="EUQ39" s="110"/>
      <c r="EUR39" s="110"/>
      <c r="EUS39" s="110"/>
      <c r="EUT39" s="110"/>
      <c r="EUU39" s="110"/>
      <c r="EUV39" s="110"/>
      <c r="EUW39" s="110"/>
      <c r="EUX39" s="110"/>
      <c r="EUY39" s="110"/>
      <c r="EUZ39" s="110"/>
      <c r="EVA39" s="110"/>
      <c r="EVB39" s="110"/>
      <c r="EVC39" s="110"/>
      <c r="EVD39" s="110"/>
      <c r="EVE39" s="110"/>
      <c r="EVF39" s="110"/>
      <c r="EVG39" s="110"/>
      <c r="EVH39" s="110"/>
      <c r="EVI39" s="110"/>
      <c r="EVJ39" s="110"/>
      <c r="EVK39" s="110"/>
      <c r="EVL39" s="110"/>
      <c r="EVM39" s="110"/>
      <c r="EVN39" s="110"/>
      <c r="EVO39" s="110"/>
      <c r="EVP39" s="110"/>
      <c r="EVQ39" s="110"/>
      <c r="EVR39" s="110"/>
      <c r="EVS39" s="110"/>
      <c r="EVT39" s="110"/>
      <c r="EVU39" s="110"/>
      <c r="EVV39" s="110"/>
      <c r="EVW39" s="110"/>
      <c r="EVX39" s="110"/>
      <c r="EVY39" s="110"/>
      <c r="EVZ39" s="110"/>
      <c r="EWA39" s="110"/>
      <c r="EWB39" s="110"/>
      <c r="EWC39" s="110"/>
      <c r="EWD39" s="110"/>
      <c r="EWE39" s="110"/>
      <c r="EWF39" s="110"/>
      <c r="EWG39" s="110"/>
      <c r="EWH39" s="110"/>
      <c r="EWI39" s="110"/>
      <c r="EWJ39" s="110"/>
      <c r="EWK39" s="110"/>
      <c r="EWL39" s="110"/>
      <c r="EWM39" s="110"/>
      <c r="EWN39" s="110"/>
      <c r="EWO39" s="110"/>
      <c r="EWP39" s="110"/>
      <c r="EWQ39" s="110"/>
      <c r="EWR39" s="110"/>
      <c r="EWS39" s="110"/>
      <c r="EWT39" s="110"/>
      <c r="EWU39" s="110"/>
      <c r="EWV39" s="110"/>
      <c r="EWW39" s="110"/>
      <c r="EWX39" s="110"/>
      <c r="EWY39" s="110"/>
      <c r="EWZ39" s="110"/>
      <c r="EXA39" s="110"/>
      <c r="EXB39" s="110"/>
      <c r="EXC39" s="110"/>
      <c r="EXD39" s="110"/>
      <c r="EXE39" s="110"/>
      <c r="EXF39" s="110"/>
      <c r="EXG39" s="110"/>
      <c r="EXH39" s="110"/>
      <c r="EXI39" s="110"/>
      <c r="EXJ39" s="110"/>
      <c r="EXK39" s="110"/>
      <c r="EXL39" s="110"/>
      <c r="EXM39" s="110"/>
      <c r="EXN39" s="110"/>
      <c r="EXO39" s="110"/>
      <c r="EXP39" s="110"/>
      <c r="EXQ39" s="110"/>
      <c r="EXR39" s="110"/>
      <c r="EXS39" s="110"/>
      <c r="EXT39" s="110"/>
      <c r="EXU39" s="110"/>
      <c r="EXV39" s="110"/>
      <c r="EXW39" s="110"/>
      <c r="EXX39" s="110"/>
      <c r="EXY39" s="110"/>
      <c r="EXZ39" s="110"/>
      <c r="EYA39" s="110"/>
      <c r="EYB39" s="110"/>
      <c r="EYC39" s="110"/>
      <c r="EYD39" s="110"/>
      <c r="EYE39" s="110"/>
      <c r="EYF39" s="110"/>
      <c r="EYG39" s="110"/>
      <c r="EYH39" s="110"/>
      <c r="EYI39" s="110"/>
      <c r="EYJ39" s="110"/>
      <c r="EYK39" s="110"/>
      <c r="EYL39" s="110"/>
      <c r="EYM39" s="110"/>
      <c r="EYN39" s="110"/>
      <c r="EYO39" s="110"/>
      <c r="EYP39" s="110"/>
      <c r="EYQ39" s="110"/>
      <c r="EYR39" s="110"/>
      <c r="EYS39" s="110"/>
      <c r="EYT39" s="110"/>
      <c r="EYU39" s="110"/>
      <c r="EYV39" s="110"/>
      <c r="EYW39" s="110"/>
      <c r="EYX39" s="110"/>
      <c r="EYY39" s="110"/>
      <c r="EYZ39" s="110"/>
      <c r="EZA39" s="110"/>
      <c r="EZB39" s="110"/>
      <c r="EZC39" s="110"/>
      <c r="EZD39" s="110"/>
      <c r="EZE39" s="110"/>
      <c r="EZF39" s="110"/>
      <c r="EZG39" s="110"/>
      <c r="EZH39" s="110"/>
      <c r="EZI39" s="110"/>
      <c r="EZJ39" s="110"/>
      <c r="EZK39" s="110"/>
      <c r="EZL39" s="110"/>
      <c r="EZM39" s="110"/>
      <c r="EZN39" s="110"/>
      <c r="EZO39" s="110"/>
      <c r="EZP39" s="110"/>
      <c r="EZQ39" s="110"/>
      <c r="EZR39" s="110"/>
      <c r="EZS39" s="110"/>
      <c r="EZT39" s="110"/>
      <c r="EZU39" s="110"/>
      <c r="EZV39" s="110"/>
      <c r="EZW39" s="110"/>
      <c r="EZX39" s="110"/>
      <c r="EZY39" s="110"/>
      <c r="EZZ39" s="110"/>
      <c r="FAA39" s="110"/>
      <c r="FAB39" s="110"/>
      <c r="FAC39" s="110"/>
      <c r="FAD39" s="110"/>
      <c r="FAE39" s="110"/>
      <c r="FAF39" s="110"/>
      <c r="FAG39" s="110"/>
      <c r="FAH39" s="110"/>
      <c r="FAI39" s="110"/>
      <c r="FAJ39" s="110"/>
      <c r="FAK39" s="110"/>
      <c r="FAL39" s="110"/>
      <c r="FAM39" s="110"/>
      <c r="FAN39" s="110"/>
      <c r="FAO39" s="110"/>
      <c r="FAP39" s="110"/>
      <c r="FAQ39" s="110"/>
      <c r="FAR39" s="110"/>
      <c r="FAS39" s="110"/>
      <c r="FAT39" s="110"/>
      <c r="FAU39" s="110"/>
      <c r="FAV39" s="110"/>
      <c r="FAW39" s="110"/>
      <c r="FAX39" s="110"/>
      <c r="FAY39" s="110"/>
      <c r="FAZ39" s="110"/>
      <c r="FBA39" s="110"/>
      <c r="FBB39" s="110"/>
      <c r="FBC39" s="110"/>
      <c r="FBD39" s="110"/>
      <c r="FBE39" s="110"/>
      <c r="FBF39" s="110"/>
      <c r="FBG39" s="110"/>
      <c r="FBH39" s="110"/>
      <c r="FBI39" s="110"/>
      <c r="FBJ39" s="110"/>
      <c r="FBK39" s="110"/>
      <c r="FBL39" s="110"/>
      <c r="FBM39" s="110"/>
      <c r="FBN39" s="110"/>
      <c r="FBO39" s="110"/>
      <c r="FBP39" s="110"/>
      <c r="FBQ39" s="110"/>
      <c r="FBR39" s="110"/>
      <c r="FBS39" s="110"/>
      <c r="FBT39" s="110"/>
      <c r="FBU39" s="110"/>
      <c r="FBV39" s="110"/>
      <c r="FBW39" s="110"/>
      <c r="FBX39" s="110"/>
      <c r="FBY39" s="110"/>
      <c r="FBZ39" s="110"/>
      <c r="FCA39" s="110"/>
      <c r="FCB39" s="110"/>
      <c r="FCC39" s="110"/>
      <c r="FCD39" s="110"/>
      <c r="FCE39" s="110"/>
      <c r="FCF39" s="110"/>
      <c r="FCG39" s="110"/>
      <c r="FCH39" s="110"/>
      <c r="FCI39" s="110"/>
      <c r="FCJ39" s="110"/>
      <c r="FCK39" s="110"/>
      <c r="FCL39" s="110"/>
      <c r="FCM39" s="110"/>
      <c r="FCN39" s="110"/>
      <c r="FCO39" s="110"/>
      <c r="FCP39" s="110"/>
      <c r="FCQ39" s="110"/>
      <c r="FCR39" s="110"/>
      <c r="FCS39" s="110"/>
      <c r="FCT39" s="110"/>
      <c r="FCU39" s="110"/>
      <c r="FCV39" s="110"/>
      <c r="FCW39" s="110"/>
      <c r="FCX39" s="110"/>
      <c r="FCY39" s="110"/>
      <c r="FCZ39" s="110"/>
      <c r="FDA39" s="110"/>
      <c r="FDB39" s="110"/>
      <c r="FDC39" s="110"/>
      <c r="FDD39" s="110"/>
      <c r="FDE39" s="110"/>
      <c r="FDF39" s="110"/>
      <c r="FDG39" s="110"/>
      <c r="FDH39" s="110"/>
      <c r="FDI39" s="110"/>
      <c r="FDJ39" s="110"/>
      <c r="FDK39" s="110"/>
      <c r="FDL39" s="110"/>
      <c r="FDM39" s="110"/>
      <c r="FDN39" s="110"/>
      <c r="FDO39" s="110"/>
      <c r="FDP39" s="110"/>
      <c r="FDQ39" s="110"/>
      <c r="FDR39" s="110"/>
      <c r="FDS39" s="110"/>
      <c r="FDT39" s="110"/>
      <c r="FDU39" s="110"/>
      <c r="FDV39" s="110"/>
      <c r="FDW39" s="110"/>
      <c r="FDX39" s="110"/>
      <c r="FDY39" s="110"/>
      <c r="FDZ39" s="110"/>
      <c r="FEA39" s="110"/>
      <c r="FEB39" s="110"/>
      <c r="FEC39" s="110"/>
      <c r="FED39" s="110"/>
      <c r="FEE39" s="110"/>
      <c r="FEF39" s="110"/>
      <c r="FEG39" s="110"/>
      <c r="FEH39" s="110"/>
      <c r="FEI39" s="110"/>
      <c r="FEJ39" s="110"/>
      <c r="FEK39" s="110"/>
      <c r="FEL39" s="110"/>
      <c r="FEM39" s="110"/>
      <c r="FEN39" s="110"/>
      <c r="FEO39" s="110"/>
      <c r="FEP39" s="110"/>
      <c r="FEQ39" s="110"/>
      <c r="FER39" s="110"/>
      <c r="FES39" s="110"/>
      <c r="FET39" s="110"/>
      <c r="FEU39" s="110"/>
      <c r="FEV39" s="110"/>
      <c r="FEW39" s="110"/>
      <c r="FEX39" s="110"/>
      <c r="FEY39" s="110"/>
      <c r="FEZ39" s="110"/>
      <c r="FFA39" s="110"/>
      <c r="FFB39" s="110"/>
      <c r="FFC39" s="110"/>
      <c r="FFD39" s="110"/>
      <c r="FFE39" s="110"/>
      <c r="FFF39" s="110"/>
      <c r="FFG39" s="110"/>
      <c r="FFH39" s="110"/>
      <c r="FFI39" s="110"/>
      <c r="FFJ39" s="110"/>
      <c r="FFK39" s="110"/>
      <c r="FFL39" s="110"/>
      <c r="FFM39" s="110"/>
      <c r="FFN39" s="110"/>
      <c r="FFO39" s="110"/>
      <c r="FFP39" s="110"/>
      <c r="FFQ39" s="110"/>
      <c r="FFR39" s="110"/>
      <c r="FFS39" s="110"/>
      <c r="FFT39" s="110"/>
      <c r="FFU39" s="110"/>
      <c r="FFV39" s="110"/>
      <c r="FFW39" s="110"/>
      <c r="FFX39" s="110"/>
      <c r="FFY39" s="110"/>
      <c r="FFZ39" s="110"/>
      <c r="FGA39" s="110"/>
      <c r="FGB39" s="110"/>
      <c r="FGC39" s="110"/>
      <c r="FGD39" s="110"/>
      <c r="FGE39" s="110"/>
      <c r="FGF39" s="110"/>
      <c r="FGG39" s="110"/>
      <c r="FGH39" s="110"/>
      <c r="FGI39" s="110"/>
      <c r="FGJ39" s="110"/>
      <c r="FGK39" s="110"/>
      <c r="FGL39" s="110"/>
      <c r="FGM39" s="110"/>
      <c r="FGN39" s="110"/>
      <c r="FGO39" s="110"/>
      <c r="FGP39" s="110"/>
      <c r="FGQ39" s="110"/>
      <c r="FGR39" s="110"/>
      <c r="FGS39" s="110"/>
      <c r="FGT39" s="110"/>
      <c r="FGU39" s="110"/>
      <c r="FGV39" s="110"/>
      <c r="FGW39" s="110"/>
      <c r="FGX39" s="110"/>
      <c r="FGY39" s="110"/>
      <c r="FGZ39" s="110"/>
      <c r="FHA39" s="110"/>
      <c r="FHB39" s="110"/>
      <c r="FHC39" s="110"/>
      <c r="FHD39" s="110"/>
      <c r="FHE39" s="110"/>
      <c r="FHF39" s="110"/>
      <c r="FHG39" s="110"/>
      <c r="FHH39" s="110"/>
      <c r="FHI39" s="110"/>
      <c r="FHJ39" s="110"/>
      <c r="FHK39" s="110"/>
      <c r="FHL39" s="110"/>
      <c r="FHM39" s="110"/>
      <c r="FHN39" s="110"/>
      <c r="FHO39" s="110"/>
      <c r="FHP39" s="110"/>
      <c r="FHQ39" s="110"/>
      <c r="FHR39" s="110"/>
      <c r="FHS39" s="110"/>
      <c r="FHT39" s="110"/>
      <c r="FHU39" s="110"/>
      <c r="FHV39" s="110"/>
      <c r="FHW39" s="110"/>
      <c r="FHX39" s="110"/>
      <c r="FHY39" s="110"/>
      <c r="FHZ39" s="110"/>
      <c r="FIA39" s="110"/>
      <c r="FIB39" s="110"/>
      <c r="FIC39" s="110"/>
      <c r="FID39" s="110"/>
      <c r="FIE39" s="110"/>
      <c r="FIF39" s="110"/>
      <c r="FIG39" s="110"/>
      <c r="FIH39" s="110"/>
      <c r="FII39" s="110"/>
      <c r="FIJ39" s="110"/>
      <c r="FIK39" s="110"/>
      <c r="FIL39" s="110"/>
      <c r="FIM39" s="110"/>
      <c r="FIN39" s="110"/>
      <c r="FIO39" s="110"/>
      <c r="FIP39" s="110"/>
      <c r="FIQ39" s="110"/>
      <c r="FIR39" s="110"/>
      <c r="FIS39" s="110"/>
      <c r="FIT39" s="110"/>
      <c r="FIU39" s="110"/>
      <c r="FIV39" s="110"/>
      <c r="FIW39" s="110"/>
      <c r="FIX39" s="110"/>
      <c r="FIY39" s="110"/>
      <c r="FIZ39" s="110"/>
      <c r="FJA39" s="110"/>
      <c r="FJB39" s="110"/>
      <c r="FJC39" s="110"/>
      <c r="FJD39" s="110"/>
      <c r="FJE39" s="110"/>
      <c r="FJF39" s="110"/>
      <c r="FJG39" s="110"/>
      <c r="FJH39" s="110"/>
      <c r="FJI39" s="110"/>
      <c r="FJJ39" s="110"/>
      <c r="FJK39" s="110"/>
      <c r="FJL39" s="110"/>
      <c r="FJM39" s="110"/>
      <c r="FJN39" s="110"/>
      <c r="FJO39" s="110"/>
      <c r="FJP39" s="110"/>
      <c r="FJQ39" s="110"/>
      <c r="FJR39" s="110"/>
      <c r="FJS39" s="110"/>
      <c r="FJT39" s="110"/>
      <c r="FJU39" s="110"/>
      <c r="FJV39" s="110"/>
      <c r="FJW39" s="110"/>
      <c r="FJX39" s="110"/>
      <c r="FJY39" s="110"/>
      <c r="FJZ39" s="110"/>
      <c r="FKA39" s="110"/>
      <c r="FKB39" s="110"/>
      <c r="FKC39" s="110"/>
      <c r="FKD39" s="110"/>
      <c r="FKE39" s="110"/>
      <c r="FKF39" s="110"/>
      <c r="FKG39" s="110"/>
      <c r="FKH39" s="110"/>
      <c r="FKI39" s="110"/>
      <c r="FKJ39" s="110"/>
      <c r="FKK39" s="110"/>
      <c r="FKL39" s="110"/>
      <c r="FKM39" s="110"/>
      <c r="FKN39" s="110"/>
      <c r="FKO39" s="110"/>
      <c r="FKP39" s="110"/>
      <c r="FKQ39" s="110"/>
      <c r="FKR39" s="110"/>
      <c r="FKS39" s="110"/>
      <c r="FKT39" s="110"/>
      <c r="FKU39" s="110"/>
      <c r="FKV39" s="110"/>
      <c r="FKW39" s="110"/>
      <c r="FKX39" s="110"/>
      <c r="FKY39" s="110"/>
      <c r="FKZ39" s="110"/>
      <c r="FLA39" s="110"/>
      <c r="FLB39" s="110"/>
      <c r="FLC39" s="110"/>
      <c r="FLD39" s="110"/>
      <c r="FLE39" s="110"/>
      <c r="FLF39" s="110"/>
      <c r="FLG39" s="110"/>
      <c r="FLH39" s="110"/>
      <c r="FLI39" s="110"/>
      <c r="FLJ39" s="110"/>
      <c r="FLK39" s="110"/>
      <c r="FLL39" s="110"/>
      <c r="FLM39" s="110"/>
      <c r="FLN39" s="110"/>
      <c r="FLO39" s="110"/>
      <c r="FLP39" s="110"/>
      <c r="FLQ39" s="110"/>
      <c r="FLR39" s="110"/>
      <c r="FLS39" s="110"/>
      <c r="FLT39" s="110"/>
      <c r="FLU39" s="110"/>
      <c r="FLV39" s="110"/>
      <c r="FLW39" s="110"/>
      <c r="FLX39" s="110"/>
      <c r="FLY39" s="110"/>
      <c r="FLZ39" s="110"/>
      <c r="FMA39" s="110"/>
      <c r="FMB39" s="110"/>
      <c r="FMC39" s="110"/>
      <c r="FMD39" s="110"/>
      <c r="FME39" s="110"/>
      <c r="FMF39" s="110"/>
      <c r="FMG39" s="110"/>
      <c r="FMH39" s="110"/>
      <c r="FMI39" s="110"/>
      <c r="FMJ39" s="110"/>
      <c r="FMK39" s="110"/>
      <c r="FML39" s="110"/>
      <c r="FMM39" s="110"/>
      <c r="FMN39" s="110"/>
      <c r="FMO39" s="110"/>
      <c r="FMP39" s="110"/>
      <c r="FMQ39" s="110"/>
      <c r="FMR39" s="110"/>
      <c r="FMS39" s="110"/>
      <c r="FMT39" s="110"/>
      <c r="FMU39" s="110"/>
      <c r="FMV39" s="110"/>
      <c r="FMW39" s="110"/>
      <c r="FMX39" s="110"/>
      <c r="FMY39" s="110"/>
      <c r="FMZ39" s="110"/>
      <c r="FNA39" s="110"/>
      <c r="FNB39" s="110"/>
      <c r="FNC39" s="110"/>
      <c r="FND39" s="110"/>
      <c r="FNE39" s="110"/>
      <c r="FNF39" s="110"/>
      <c r="FNG39" s="110"/>
      <c r="FNH39" s="110"/>
      <c r="FNI39" s="110"/>
      <c r="FNJ39" s="110"/>
      <c r="FNK39" s="110"/>
      <c r="FNL39" s="110"/>
      <c r="FNM39" s="110"/>
      <c r="FNN39" s="110"/>
      <c r="FNO39" s="110"/>
      <c r="FNP39" s="110"/>
      <c r="FNQ39" s="110"/>
      <c r="FNR39" s="110"/>
      <c r="FNS39" s="110"/>
      <c r="FNT39" s="110"/>
      <c r="FNU39" s="110"/>
      <c r="FNV39" s="110"/>
      <c r="FNW39" s="110"/>
      <c r="FNX39" s="110"/>
      <c r="FNY39" s="110"/>
      <c r="FNZ39" s="110"/>
      <c r="FOA39" s="110"/>
      <c r="FOB39" s="110"/>
      <c r="FOC39" s="110"/>
      <c r="FOD39" s="110"/>
      <c r="FOE39" s="110"/>
      <c r="FOF39" s="110"/>
      <c r="FOG39" s="110"/>
      <c r="FOH39" s="110"/>
      <c r="FOI39" s="110"/>
      <c r="FOJ39" s="110"/>
      <c r="FOK39" s="110"/>
      <c r="FOL39" s="110"/>
      <c r="FOM39" s="110"/>
      <c r="FON39" s="110"/>
      <c r="FOO39" s="110"/>
      <c r="FOP39" s="110"/>
      <c r="FOQ39" s="110"/>
      <c r="FOR39" s="110"/>
      <c r="FOS39" s="110"/>
      <c r="FOT39" s="110"/>
      <c r="FOU39" s="110"/>
      <c r="FOV39" s="110"/>
      <c r="FOW39" s="110"/>
      <c r="FOX39" s="110"/>
      <c r="FOY39" s="110"/>
      <c r="FOZ39" s="110"/>
      <c r="FPA39" s="110"/>
      <c r="FPB39" s="110"/>
      <c r="FPC39" s="110"/>
      <c r="FPD39" s="110"/>
      <c r="FPE39" s="110"/>
      <c r="FPF39" s="110"/>
      <c r="FPG39" s="110"/>
      <c r="FPH39" s="110"/>
      <c r="FPI39" s="110"/>
      <c r="FPJ39" s="110"/>
      <c r="FPK39" s="110"/>
      <c r="FPL39" s="110"/>
      <c r="FPM39" s="110"/>
      <c r="FPN39" s="110"/>
      <c r="FPO39" s="110"/>
      <c r="FPP39" s="110"/>
      <c r="FPQ39" s="110"/>
      <c r="FPR39" s="110"/>
      <c r="FPS39" s="110"/>
      <c r="FPT39" s="110"/>
      <c r="FPU39" s="110"/>
      <c r="FPV39" s="110"/>
      <c r="FPW39" s="110"/>
      <c r="FPX39" s="110"/>
      <c r="FPY39" s="110"/>
      <c r="FPZ39" s="110"/>
      <c r="FQA39" s="110"/>
      <c r="FQB39" s="110"/>
      <c r="FQC39" s="110"/>
      <c r="FQD39" s="110"/>
      <c r="FQE39" s="110"/>
      <c r="FQF39" s="110"/>
      <c r="FQG39" s="110"/>
      <c r="FQH39" s="110"/>
      <c r="FQI39" s="110"/>
      <c r="FQJ39" s="110"/>
      <c r="FQK39" s="110"/>
      <c r="FQL39" s="110"/>
      <c r="FQM39" s="110"/>
      <c r="FQN39" s="110"/>
      <c r="FQO39" s="110"/>
      <c r="FQP39" s="110"/>
      <c r="FQQ39" s="110"/>
      <c r="FQR39" s="110"/>
      <c r="FQS39" s="110"/>
      <c r="FQT39" s="110"/>
      <c r="FQU39" s="110"/>
      <c r="FQV39" s="110"/>
      <c r="FQW39" s="110"/>
      <c r="FQX39" s="110"/>
      <c r="FQY39" s="110"/>
      <c r="FQZ39" s="110"/>
      <c r="FRA39" s="110"/>
      <c r="FRB39" s="110"/>
      <c r="FRC39" s="110"/>
      <c r="FRD39" s="110"/>
      <c r="FRE39" s="110"/>
      <c r="FRF39" s="110"/>
      <c r="FRG39" s="110"/>
      <c r="FRH39" s="110"/>
      <c r="FRI39" s="110"/>
      <c r="FRJ39" s="110"/>
      <c r="FRK39" s="110"/>
      <c r="FRL39" s="110"/>
      <c r="FRM39" s="110"/>
      <c r="FRN39" s="110"/>
      <c r="FRO39" s="110"/>
      <c r="FRP39" s="110"/>
      <c r="FRQ39" s="110"/>
      <c r="FRR39" s="110"/>
      <c r="FRS39" s="110"/>
      <c r="FRT39" s="110"/>
      <c r="FRU39" s="110"/>
      <c r="FRV39" s="110"/>
      <c r="FRW39" s="110"/>
      <c r="FRX39" s="110"/>
      <c r="FRY39" s="110"/>
      <c r="FRZ39" s="110"/>
      <c r="FSA39" s="110"/>
      <c r="FSB39" s="110"/>
      <c r="FSC39" s="110"/>
      <c r="FSD39" s="110"/>
      <c r="FSE39" s="110"/>
      <c r="FSF39" s="110"/>
      <c r="FSG39" s="110"/>
      <c r="FSH39" s="110"/>
      <c r="FSI39" s="110"/>
      <c r="FSJ39" s="110"/>
      <c r="FSK39" s="110"/>
      <c r="FSL39" s="110"/>
      <c r="FSM39" s="110"/>
      <c r="FSN39" s="110"/>
      <c r="FSO39" s="110"/>
      <c r="FSP39" s="110"/>
      <c r="FSQ39" s="110"/>
      <c r="FSR39" s="110"/>
      <c r="FSS39" s="110"/>
      <c r="FST39" s="110"/>
      <c r="FSU39" s="110"/>
      <c r="FSV39" s="110"/>
      <c r="FSW39" s="110"/>
      <c r="FSX39" s="110"/>
      <c r="FSY39" s="110"/>
      <c r="FSZ39" s="110"/>
      <c r="FTA39" s="110"/>
      <c r="FTB39" s="110"/>
      <c r="FTC39" s="110"/>
      <c r="FTD39" s="110"/>
      <c r="FTE39" s="110"/>
      <c r="FTF39" s="110"/>
      <c r="FTG39" s="110"/>
      <c r="FTH39" s="110"/>
      <c r="FTI39" s="110"/>
      <c r="FTJ39" s="110"/>
      <c r="FTK39" s="110"/>
      <c r="FTL39" s="110"/>
      <c r="FTM39" s="110"/>
      <c r="FTN39" s="110"/>
      <c r="FTO39" s="110"/>
      <c r="FTP39" s="110"/>
      <c r="FTQ39" s="110"/>
      <c r="FTR39" s="110"/>
      <c r="FTS39" s="110"/>
      <c r="FTT39" s="110"/>
      <c r="FTU39" s="110"/>
      <c r="FTV39" s="110"/>
      <c r="FTW39" s="110"/>
      <c r="FTX39" s="110"/>
      <c r="FTY39" s="110"/>
      <c r="FTZ39" s="110"/>
      <c r="FUA39" s="110"/>
      <c r="FUB39" s="110"/>
      <c r="FUC39" s="110"/>
      <c r="FUD39" s="110"/>
      <c r="FUE39" s="110"/>
      <c r="FUF39" s="110"/>
      <c r="FUG39" s="110"/>
      <c r="FUH39" s="110"/>
      <c r="FUI39" s="110"/>
      <c r="FUJ39" s="110"/>
      <c r="FUK39" s="110"/>
      <c r="FUL39" s="110"/>
      <c r="FUM39" s="110"/>
      <c r="FUN39" s="110"/>
      <c r="FUO39" s="110"/>
      <c r="FUP39" s="110"/>
      <c r="FUQ39" s="110"/>
      <c r="FUR39" s="110"/>
      <c r="FUS39" s="110"/>
      <c r="FUT39" s="110"/>
      <c r="FUU39" s="110"/>
      <c r="FUV39" s="110"/>
      <c r="FUW39" s="110"/>
      <c r="FUX39" s="110"/>
      <c r="FUY39" s="110"/>
      <c r="FUZ39" s="110"/>
      <c r="FVA39" s="110"/>
      <c r="FVB39" s="110"/>
      <c r="FVC39" s="110"/>
      <c r="FVD39" s="110"/>
      <c r="FVE39" s="110"/>
      <c r="FVF39" s="110"/>
      <c r="FVG39" s="110"/>
      <c r="FVH39" s="110"/>
      <c r="FVI39" s="110"/>
      <c r="FVJ39" s="110"/>
      <c r="FVK39" s="110"/>
      <c r="FVL39" s="110"/>
      <c r="FVM39" s="110"/>
      <c r="FVN39" s="110"/>
      <c r="FVO39" s="110"/>
      <c r="FVP39" s="110"/>
      <c r="FVQ39" s="110"/>
      <c r="FVR39" s="110"/>
      <c r="FVS39" s="110"/>
      <c r="FVT39" s="110"/>
      <c r="FVU39" s="110"/>
      <c r="FVV39" s="110"/>
      <c r="FVW39" s="110"/>
      <c r="FVX39" s="110"/>
      <c r="FVY39" s="110"/>
      <c r="FVZ39" s="110"/>
      <c r="FWA39" s="110"/>
      <c r="FWB39" s="110"/>
      <c r="FWC39" s="110"/>
      <c r="FWD39" s="110"/>
      <c r="FWE39" s="110"/>
      <c r="FWF39" s="110"/>
      <c r="FWG39" s="110"/>
      <c r="FWH39" s="110"/>
      <c r="FWI39" s="110"/>
      <c r="FWJ39" s="110"/>
      <c r="FWK39" s="110"/>
      <c r="FWL39" s="110"/>
      <c r="FWM39" s="110"/>
      <c r="FWN39" s="110"/>
      <c r="FWO39" s="110"/>
      <c r="FWP39" s="110"/>
      <c r="FWQ39" s="110"/>
      <c r="FWR39" s="110"/>
      <c r="FWS39" s="110"/>
      <c r="FWT39" s="110"/>
      <c r="FWU39" s="110"/>
      <c r="FWV39" s="110"/>
      <c r="FWW39" s="110"/>
      <c r="FWX39" s="110"/>
      <c r="FWY39" s="110"/>
      <c r="FWZ39" s="110"/>
      <c r="FXA39" s="110"/>
      <c r="FXB39" s="110"/>
      <c r="FXC39" s="110"/>
      <c r="FXD39" s="110"/>
      <c r="FXE39" s="110"/>
      <c r="FXF39" s="110"/>
      <c r="FXG39" s="110"/>
      <c r="FXH39" s="110"/>
      <c r="FXI39" s="110"/>
      <c r="FXJ39" s="110"/>
      <c r="FXK39" s="110"/>
      <c r="FXL39" s="110"/>
      <c r="FXM39" s="110"/>
      <c r="FXN39" s="110"/>
      <c r="FXO39" s="110"/>
      <c r="FXP39" s="110"/>
      <c r="FXQ39" s="110"/>
      <c r="FXR39" s="110"/>
      <c r="FXS39" s="110"/>
      <c r="FXT39" s="110"/>
      <c r="FXU39" s="110"/>
      <c r="FXV39" s="110"/>
      <c r="FXW39" s="110"/>
      <c r="FXX39" s="110"/>
      <c r="FXY39" s="110"/>
      <c r="FXZ39" s="110"/>
      <c r="FYA39" s="110"/>
      <c r="FYB39" s="110"/>
      <c r="FYC39" s="110"/>
      <c r="FYD39" s="110"/>
      <c r="FYE39" s="110"/>
      <c r="FYF39" s="110"/>
      <c r="FYG39" s="110"/>
      <c r="FYH39" s="110"/>
      <c r="FYI39" s="110"/>
      <c r="FYJ39" s="110"/>
      <c r="FYK39" s="110"/>
      <c r="FYL39" s="110"/>
      <c r="FYM39" s="110"/>
      <c r="FYN39" s="110"/>
      <c r="FYO39" s="110"/>
      <c r="FYP39" s="110"/>
      <c r="FYQ39" s="110"/>
      <c r="FYR39" s="110"/>
      <c r="FYS39" s="110"/>
      <c r="FYT39" s="110"/>
      <c r="FYU39" s="110"/>
      <c r="FYV39" s="110"/>
      <c r="FYW39" s="110"/>
      <c r="FYX39" s="110"/>
      <c r="FYY39" s="110"/>
      <c r="FYZ39" s="110"/>
      <c r="FZA39" s="110"/>
      <c r="FZB39" s="110"/>
      <c r="FZC39" s="110"/>
      <c r="FZD39" s="110"/>
      <c r="FZE39" s="110"/>
      <c r="FZF39" s="110"/>
      <c r="FZG39" s="110"/>
      <c r="FZH39" s="110"/>
      <c r="FZI39" s="110"/>
      <c r="FZJ39" s="110"/>
      <c r="FZK39" s="110"/>
      <c r="FZL39" s="110"/>
      <c r="FZM39" s="110"/>
      <c r="FZN39" s="110"/>
      <c r="FZO39" s="110"/>
      <c r="FZP39" s="110"/>
      <c r="FZQ39" s="110"/>
      <c r="FZR39" s="110"/>
      <c r="FZS39" s="110"/>
      <c r="FZT39" s="110"/>
      <c r="FZU39" s="110"/>
      <c r="FZV39" s="110"/>
      <c r="FZW39" s="110"/>
      <c r="FZX39" s="110"/>
      <c r="FZY39" s="110"/>
      <c r="FZZ39" s="110"/>
      <c r="GAA39" s="110"/>
      <c r="GAB39" s="110"/>
      <c r="GAC39" s="110"/>
      <c r="GAD39" s="110"/>
      <c r="GAE39" s="110"/>
      <c r="GAF39" s="110"/>
      <c r="GAG39" s="110"/>
      <c r="GAH39" s="110"/>
      <c r="GAI39" s="110"/>
      <c r="GAJ39" s="110"/>
      <c r="GAK39" s="110"/>
      <c r="GAL39" s="110"/>
      <c r="GAM39" s="110"/>
      <c r="GAN39" s="110"/>
      <c r="GAO39" s="110"/>
      <c r="GAP39" s="110"/>
      <c r="GAQ39" s="110"/>
      <c r="GAR39" s="110"/>
      <c r="GAS39" s="110"/>
      <c r="GAT39" s="110"/>
      <c r="GAU39" s="110"/>
      <c r="GAV39" s="110"/>
      <c r="GAW39" s="110"/>
      <c r="GAX39" s="110"/>
      <c r="GAY39" s="110"/>
      <c r="GAZ39" s="110"/>
      <c r="GBA39" s="110"/>
      <c r="GBB39" s="110"/>
      <c r="GBC39" s="110"/>
      <c r="GBD39" s="110"/>
      <c r="GBE39" s="110"/>
      <c r="GBF39" s="110"/>
      <c r="GBG39" s="110"/>
      <c r="GBH39" s="110"/>
      <c r="GBI39" s="110"/>
      <c r="GBJ39" s="110"/>
      <c r="GBK39" s="110"/>
      <c r="GBL39" s="110"/>
      <c r="GBM39" s="110"/>
      <c r="GBN39" s="110"/>
      <c r="GBO39" s="110"/>
      <c r="GBP39" s="110"/>
      <c r="GBQ39" s="110"/>
      <c r="GBR39" s="110"/>
      <c r="GBS39" s="110"/>
      <c r="GBT39" s="110"/>
      <c r="GBU39" s="110"/>
      <c r="GBV39" s="110"/>
      <c r="GBW39" s="110"/>
      <c r="GBX39" s="110"/>
      <c r="GBY39" s="110"/>
      <c r="GBZ39" s="110"/>
      <c r="GCA39" s="110"/>
      <c r="GCB39" s="110"/>
      <c r="GCC39" s="110"/>
      <c r="GCD39" s="110"/>
      <c r="GCE39" s="110"/>
      <c r="GCF39" s="110"/>
      <c r="GCG39" s="110"/>
      <c r="GCH39" s="110"/>
      <c r="GCI39" s="110"/>
      <c r="GCJ39" s="110"/>
      <c r="GCK39" s="110"/>
      <c r="GCL39" s="110"/>
      <c r="GCM39" s="110"/>
      <c r="GCN39" s="110"/>
      <c r="GCO39" s="110"/>
      <c r="GCP39" s="110"/>
      <c r="GCQ39" s="110"/>
      <c r="GCR39" s="110"/>
      <c r="GCS39" s="110"/>
      <c r="GCT39" s="110"/>
      <c r="GCU39" s="110"/>
      <c r="GCV39" s="110"/>
      <c r="GCW39" s="110"/>
      <c r="GCX39" s="110"/>
      <c r="GCY39" s="110"/>
      <c r="GCZ39" s="110"/>
      <c r="GDA39" s="110"/>
      <c r="GDB39" s="110"/>
      <c r="GDC39" s="110"/>
      <c r="GDD39" s="110"/>
      <c r="GDE39" s="110"/>
      <c r="GDF39" s="110"/>
      <c r="GDG39" s="110"/>
      <c r="GDH39" s="110"/>
      <c r="GDI39" s="110"/>
      <c r="GDJ39" s="110"/>
      <c r="GDK39" s="110"/>
      <c r="GDL39" s="110"/>
      <c r="GDM39" s="110"/>
      <c r="GDN39" s="110"/>
      <c r="GDO39" s="110"/>
      <c r="GDP39" s="110"/>
      <c r="GDQ39" s="110"/>
      <c r="GDR39" s="110"/>
      <c r="GDS39" s="110"/>
      <c r="GDT39" s="110"/>
      <c r="GDU39" s="110"/>
      <c r="GDV39" s="110"/>
      <c r="GDW39" s="110"/>
      <c r="GDX39" s="110"/>
      <c r="GDY39" s="110"/>
      <c r="GDZ39" s="110"/>
      <c r="GEA39" s="110"/>
      <c r="GEB39" s="110"/>
      <c r="GEC39" s="110"/>
      <c r="GED39" s="110"/>
      <c r="GEE39" s="110"/>
      <c r="GEF39" s="110"/>
      <c r="GEG39" s="110"/>
      <c r="GEH39" s="110"/>
      <c r="GEI39" s="110"/>
      <c r="GEJ39" s="110"/>
      <c r="GEK39" s="110"/>
      <c r="GEL39" s="110"/>
      <c r="GEM39" s="110"/>
      <c r="GEN39" s="110"/>
      <c r="GEO39" s="110"/>
      <c r="GEP39" s="110"/>
      <c r="GEQ39" s="110"/>
      <c r="GER39" s="110"/>
      <c r="GES39" s="110"/>
      <c r="GET39" s="110"/>
      <c r="GEU39" s="110"/>
      <c r="GEV39" s="110"/>
      <c r="GEW39" s="110"/>
      <c r="GEX39" s="110"/>
      <c r="GEY39" s="110"/>
      <c r="GEZ39" s="110"/>
      <c r="GFA39" s="110"/>
      <c r="GFB39" s="110"/>
      <c r="GFC39" s="110"/>
      <c r="GFD39" s="110"/>
      <c r="GFE39" s="110"/>
      <c r="GFF39" s="110"/>
      <c r="GFG39" s="110"/>
      <c r="GFH39" s="110"/>
      <c r="GFI39" s="110"/>
      <c r="GFJ39" s="110"/>
      <c r="GFK39" s="110"/>
      <c r="GFL39" s="110"/>
      <c r="GFM39" s="110"/>
      <c r="GFN39" s="110"/>
      <c r="GFO39" s="110"/>
      <c r="GFP39" s="110"/>
      <c r="GFQ39" s="110"/>
      <c r="GFR39" s="110"/>
      <c r="GFS39" s="110"/>
      <c r="GFT39" s="110"/>
      <c r="GFU39" s="110"/>
      <c r="GFV39" s="110"/>
      <c r="GFW39" s="110"/>
      <c r="GFX39" s="110"/>
      <c r="GFY39" s="110"/>
      <c r="GFZ39" s="110"/>
      <c r="GGA39" s="110"/>
      <c r="GGB39" s="110"/>
      <c r="GGC39" s="110"/>
      <c r="GGD39" s="110"/>
      <c r="GGE39" s="110"/>
      <c r="GGF39" s="110"/>
      <c r="GGG39" s="110"/>
      <c r="GGH39" s="110"/>
      <c r="GGI39" s="110"/>
      <c r="GGJ39" s="110"/>
      <c r="GGK39" s="110"/>
      <c r="GGL39" s="110"/>
      <c r="GGM39" s="110"/>
      <c r="GGN39" s="110"/>
      <c r="GGO39" s="110"/>
      <c r="GGP39" s="110"/>
      <c r="GGQ39" s="110"/>
      <c r="GGR39" s="110"/>
      <c r="GGS39" s="110"/>
      <c r="GGT39" s="110"/>
      <c r="GGU39" s="110"/>
      <c r="GGV39" s="110"/>
      <c r="GGW39" s="110"/>
      <c r="GGX39" s="110"/>
      <c r="GGY39" s="110"/>
      <c r="GGZ39" s="110"/>
      <c r="GHA39" s="110"/>
      <c r="GHB39" s="110"/>
      <c r="GHC39" s="110"/>
      <c r="GHD39" s="110"/>
      <c r="GHE39" s="110"/>
      <c r="GHF39" s="110"/>
      <c r="GHG39" s="110"/>
      <c r="GHH39" s="110"/>
      <c r="GHI39" s="110"/>
      <c r="GHJ39" s="110"/>
      <c r="GHK39" s="110"/>
      <c r="GHL39" s="110"/>
      <c r="GHM39" s="110"/>
      <c r="GHN39" s="110"/>
      <c r="GHO39" s="110"/>
      <c r="GHP39" s="110"/>
      <c r="GHQ39" s="110"/>
      <c r="GHR39" s="110"/>
      <c r="GHS39" s="110"/>
      <c r="GHT39" s="110"/>
      <c r="GHU39" s="110"/>
      <c r="GHV39" s="110"/>
      <c r="GHW39" s="110"/>
      <c r="GHX39" s="110"/>
      <c r="GHY39" s="110"/>
      <c r="GHZ39" s="110"/>
      <c r="GIA39" s="110"/>
      <c r="GIB39" s="110"/>
      <c r="GIC39" s="110"/>
      <c r="GID39" s="110"/>
      <c r="GIE39" s="110"/>
      <c r="GIF39" s="110"/>
      <c r="GIG39" s="110"/>
      <c r="GIH39" s="110"/>
      <c r="GII39" s="110"/>
      <c r="GIJ39" s="110"/>
      <c r="GIK39" s="110"/>
      <c r="GIL39" s="110"/>
      <c r="GIM39" s="110"/>
      <c r="GIN39" s="110"/>
      <c r="GIO39" s="110"/>
      <c r="GIP39" s="110"/>
      <c r="GIQ39" s="110"/>
      <c r="GIR39" s="110"/>
      <c r="GIS39" s="110"/>
      <c r="GIT39" s="110"/>
      <c r="GIU39" s="110"/>
      <c r="GIV39" s="110"/>
      <c r="GIW39" s="110"/>
      <c r="GIX39" s="110"/>
      <c r="GIY39" s="110"/>
      <c r="GIZ39" s="110"/>
      <c r="GJA39" s="110"/>
      <c r="GJB39" s="110"/>
      <c r="GJC39" s="110"/>
      <c r="GJD39" s="110"/>
      <c r="GJE39" s="110"/>
      <c r="GJF39" s="110"/>
      <c r="GJG39" s="110"/>
      <c r="GJH39" s="110"/>
      <c r="GJI39" s="110"/>
      <c r="GJJ39" s="110"/>
      <c r="GJK39" s="110"/>
      <c r="GJL39" s="110"/>
      <c r="GJM39" s="110"/>
      <c r="GJN39" s="110"/>
      <c r="GJO39" s="110"/>
      <c r="GJP39" s="110"/>
      <c r="GJQ39" s="110"/>
      <c r="GJR39" s="110"/>
      <c r="GJS39" s="110"/>
      <c r="GJT39" s="110"/>
      <c r="GJU39" s="110"/>
      <c r="GJV39" s="110"/>
      <c r="GJW39" s="110"/>
      <c r="GJX39" s="110"/>
      <c r="GJY39" s="110"/>
      <c r="GJZ39" s="110"/>
      <c r="GKA39" s="110"/>
      <c r="GKB39" s="110"/>
      <c r="GKC39" s="110"/>
      <c r="GKD39" s="110"/>
      <c r="GKE39" s="110"/>
      <c r="GKF39" s="110"/>
      <c r="GKG39" s="110"/>
      <c r="GKH39" s="110"/>
      <c r="GKI39" s="110"/>
      <c r="GKJ39" s="110"/>
      <c r="GKK39" s="110"/>
      <c r="GKL39" s="110"/>
      <c r="GKM39" s="110"/>
      <c r="GKN39" s="110"/>
      <c r="GKO39" s="110"/>
      <c r="GKP39" s="110"/>
      <c r="GKQ39" s="110"/>
      <c r="GKR39" s="110"/>
      <c r="GKS39" s="110"/>
      <c r="GKT39" s="110"/>
      <c r="GKU39" s="110"/>
      <c r="GKV39" s="110"/>
      <c r="GKW39" s="110"/>
      <c r="GKX39" s="110"/>
      <c r="GKY39" s="110"/>
      <c r="GKZ39" s="110"/>
      <c r="GLA39" s="110"/>
      <c r="GLB39" s="110"/>
      <c r="GLC39" s="110"/>
      <c r="GLD39" s="110"/>
      <c r="GLE39" s="110"/>
      <c r="GLF39" s="110"/>
      <c r="GLG39" s="110"/>
      <c r="GLH39" s="110"/>
      <c r="GLI39" s="110"/>
      <c r="GLJ39" s="110"/>
      <c r="GLK39" s="110"/>
      <c r="GLL39" s="110"/>
      <c r="GLM39" s="110"/>
      <c r="GLN39" s="110"/>
      <c r="GLO39" s="110"/>
      <c r="GLP39" s="110"/>
      <c r="GLQ39" s="110"/>
      <c r="GLR39" s="110"/>
      <c r="GLS39" s="110"/>
      <c r="GLT39" s="110"/>
      <c r="GLU39" s="110"/>
      <c r="GLV39" s="110"/>
      <c r="GLW39" s="110"/>
      <c r="GLX39" s="110"/>
      <c r="GLY39" s="110"/>
      <c r="GLZ39" s="110"/>
      <c r="GMA39" s="110"/>
      <c r="GMB39" s="110"/>
      <c r="GMC39" s="110"/>
      <c r="GMD39" s="110"/>
      <c r="GME39" s="110"/>
      <c r="GMF39" s="110"/>
      <c r="GMG39" s="110"/>
      <c r="GMH39" s="110"/>
      <c r="GMI39" s="110"/>
      <c r="GMJ39" s="110"/>
      <c r="GMK39" s="110"/>
      <c r="GML39" s="110"/>
      <c r="GMM39" s="110"/>
      <c r="GMN39" s="110"/>
      <c r="GMO39" s="110"/>
      <c r="GMP39" s="110"/>
      <c r="GMQ39" s="110"/>
      <c r="GMR39" s="110"/>
      <c r="GMS39" s="110"/>
      <c r="GMT39" s="110"/>
      <c r="GMU39" s="110"/>
      <c r="GMV39" s="110"/>
      <c r="GMW39" s="110"/>
      <c r="GMX39" s="110"/>
      <c r="GMY39" s="110"/>
      <c r="GMZ39" s="110"/>
      <c r="GNA39" s="110"/>
      <c r="GNB39" s="110"/>
      <c r="GNC39" s="110"/>
      <c r="GND39" s="110"/>
      <c r="GNE39" s="110"/>
      <c r="GNF39" s="110"/>
      <c r="GNG39" s="110"/>
      <c r="GNH39" s="110"/>
      <c r="GNI39" s="110"/>
      <c r="GNJ39" s="110"/>
      <c r="GNK39" s="110"/>
      <c r="GNL39" s="110"/>
      <c r="GNM39" s="110"/>
      <c r="GNN39" s="110"/>
      <c r="GNO39" s="110"/>
      <c r="GNP39" s="110"/>
      <c r="GNQ39" s="110"/>
      <c r="GNR39" s="110"/>
      <c r="GNS39" s="110"/>
      <c r="GNT39" s="110"/>
      <c r="GNU39" s="110"/>
      <c r="GNV39" s="110"/>
      <c r="GNW39" s="110"/>
      <c r="GNX39" s="110"/>
      <c r="GNY39" s="110"/>
      <c r="GNZ39" s="110"/>
      <c r="GOA39" s="110"/>
      <c r="GOB39" s="110"/>
      <c r="GOC39" s="110"/>
      <c r="GOD39" s="110"/>
      <c r="GOE39" s="110"/>
      <c r="GOF39" s="110"/>
      <c r="GOG39" s="110"/>
      <c r="GOH39" s="110"/>
      <c r="GOI39" s="110"/>
      <c r="GOJ39" s="110"/>
      <c r="GOK39" s="110"/>
      <c r="GOL39" s="110"/>
      <c r="GOM39" s="110"/>
      <c r="GON39" s="110"/>
      <c r="GOO39" s="110"/>
      <c r="GOP39" s="110"/>
      <c r="GOQ39" s="110"/>
      <c r="GOR39" s="110"/>
      <c r="GOS39" s="110"/>
      <c r="GOT39" s="110"/>
      <c r="GOU39" s="110"/>
      <c r="GOV39" s="110"/>
      <c r="GOW39" s="110"/>
      <c r="GOX39" s="110"/>
      <c r="GOY39" s="110"/>
      <c r="GOZ39" s="110"/>
      <c r="GPA39" s="110"/>
      <c r="GPB39" s="110"/>
      <c r="GPC39" s="110"/>
      <c r="GPD39" s="110"/>
      <c r="GPE39" s="110"/>
      <c r="GPF39" s="110"/>
      <c r="GPG39" s="110"/>
      <c r="GPH39" s="110"/>
      <c r="GPI39" s="110"/>
      <c r="GPJ39" s="110"/>
      <c r="GPK39" s="110"/>
      <c r="GPL39" s="110"/>
      <c r="GPM39" s="110"/>
      <c r="GPN39" s="110"/>
      <c r="GPO39" s="110"/>
      <c r="GPP39" s="110"/>
      <c r="GPQ39" s="110"/>
      <c r="GPR39" s="110"/>
      <c r="GPS39" s="110"/>
      <c r="GPT39" s="110"/>
      <c r="GPU39" s="110"/>
      <c r="GPV39" s="110"/>
      <c r="GPW39" s="110"/>
      <c r="GPX39" s="110"/>
      <c r="GPY39" s="110"/>
      <c r="GPZ39" s="110"/>
      <c r="GQA39" s="110"/>
      <c r="GQB39" s="110"/>
      <c r="GQC39" s="110"/>
      <c r="GQD39" s="110"/>
      <c r="GQE39" s="110"/>
      <c r="GQF39" s="110"/>
      <c r="GQG39" s="110"/>
      <c r="GQH39" s="110"/>
      <c r="GQI39" s="110"/>
      <c r="GQJ39" s="110"/>
      <c r="GQK39" s="110"/>
      <c r="GQL39" s="110"/>
      <c r="GQM39" s="110"/>
      <c r="GQN39" s="110"/>
      <c r="GQO39" s="110"/>
      <c r="GQP39" s="110"/>
      <c r="GQQ39" s="110"/>
      <c r="GQR39" s="110"/>
      <c r="GQS39" s="110"/>
      <c r="GQT39" s="110"/>
      <c r="GQU39" s="110"/>
      <c r="GQV39" s="110"/>
      <c r="GQW39" s="110"/>
      <c r="GQX39" s="110"/>
      <c r="GQY39" s="110"/>
      <c r="GQZ39" s="110"/>
      <c r="GRA39" s="110"/>
      <c r="GRB39" s="110"/>
      <c r="GRC39" s="110"/>
      <c r="GRD39" s="110"/>
      <c r="GRE39" s="110"/>
      <c r="GRF39" s="110"/>
      <c r="GRG39" s="110"/>
      <c r="GRH39" s="110"/>
      <c r="GRI39" s="110"/>
      <c r="GRJ39" s="110"/>
      <c r="GRK39" s="110"/>
      <c r="GRL39" s="110"/>
      <c r="GRM39" s="110"/>
      <c r="GRN39" s="110"/>
      <c r="GRO39" s="110"/>
      <c r="GRP39" s="110"/>
      <c r="GRQ39" s="110"/>
      <c r="GRR39" s="110"/>
      <c r="GRS39" s="110"/>
      <c r="GRT39" s="110"/>
      <c r="GRU39" s="110"/>
      <c r="GRV39" s="110"/>
      <c r="GRW39" s="110"/>
      <c r="GRX39" s="110"/>
      <c r="GRY39" s="110"/>
      <c r="GRZ39" s="110"/>
      <c r="GSA39" s="110"/>
      <c r="GSB39" s="110"/>
      <c r="GSC39" s="110"/>
      <c r="GSD39" s="110"/>
      <c r="GSE39" s="110"/>
      <c r="GSF39" s="110"/>
      <c r="GSG39" s="110"/>
      <c r="GSH39" s="110"/>
      <c r="GSI39" s="110"/>
      <c r="GSJ39" s="110"/>
      <c r="GSK39" s="110"/>
      <c r="GSL39" s="110"/>
      <c r="GSM39" s="110"/>
      <c r="GSN39" s="110"/>
      <c r="GSO39" s="110"/>
      <c r="GSP39" s="110"/>
      <c r="GSQ39" s="110"/>
      <c r="GSR39" s="110"/>
      <c r="GSS39" s="110"/>
      <c r="GST39" s="110"/>
      <c r="GSU39" s="110"/>
      <c r="GSV39" s="110"/>
      <c r="GSW39" s="110"/>
      <c r="GSX39" s="110"/>
      <c r="GSY39" s="110"/>
      <c r="GSZ39" s="110"/>
      <c r="GTA39" s="110"/>
      <c r="GTB39" s="110"/>
      <c r="GTC39" s="110"/>
      <c r="GTD39" s="110"/>
      <c r="GTE39" s="110"/>
      <c r="GTF39" s="110"/>
      <c r="GTG39" s="110"/>
      <c r="GTH39" s="110"/>
      <c r="GTI39" s="110"/>
      <c r="GTJ39" s="110"/>
      <c r="GTK39" s="110"/>
      <c r="GTL39" s="110"/>
      <c r="GTM39" s="110"/>
      <c r="GTN39" s="110"/>
      <c r="GTO39" s="110"/>
      <c r="GTP39" s="110"/>
      <c r="GTQ39" s="110"/>
      <c r="GTR39" s="110"/>
      <c r="GTS39" s="110"/>
      <c r="GTT39" s="110"/>
      <c r="GTU39" s="110"/>
      <c r="GTV39" s="110"/>
      <c r="GTW39" s="110"/>
      <c r="GTX39" s="110"/>
      <c r="GTY39" s="110"/>
      <c r="GTZ39" s="110"/>
      <c r="GUA39" s="110"/>
      <c r="GUB39" s="110"/>
      <c r="GUC39" s="110"/>
      <c r="GUD39" s="110"/>
      <c r="GUE39" s="110"/>
      <c r="GUF39" s="110"/>
      <c r="GUG39" s="110"/>
      <c r="GUH39" s="110"/>
      <c r="GUI39" s="110"/>
      <c r="GUJ39" s="110"/>
      <c r="GUK39" s="110"/>
      <c r="GUL39" s="110"/>
      <c r="GUM39" s="110"/>
      <c r="GUN39" s="110"/>
      <c r="GUO39" s="110"/>
      <c r="GUP39" s="110"/>
      <c r="GUQ39" s="110"/>
      <c r="GUR39" s="110"/>
      <c r="GUS39" s="110"/>
      <c r="GUT39" s="110"/>
      <c r="GUU39" s="110"/>
      <c r="GUV39" s="110"/>
      <c r="GUW39" s="110"/>
      <c r="GUX39" s="110"/>
      <c r="GUY39" s="110"/>
      <c r="GUZ39" s="110"/>
      <c r="GVA39" s="110"/>
      <c r="GVB39" s="110"/>
      <c r="GVC39" s="110"/>
      <c r="GVD39" s="110"/>
      <c r="GVE39" s="110"/>
      <c r="GVF39" s="110"/>
      <c r="GVG39" s="110"/>
      <c r="GVH39" s="110"/>
      <c r="GVI39" s="110"/>
      <c r="GVJ39" s="110"/>
      <c r="GVK39" s="110"/>
      <c r="GVL39" s="110"/>
      <c r="GVM39" s="110"/>
      <c r="GVN39" s="110"/>
      <c r="GVO39" s="110"/>
      <c r="GVP39" s="110"/>
      <c r="GVQ39" s="110"/>
      <c r="GVR39" s="110"/>
      <c r="GVS39" s="110"/>
      <c r="GVT39" s="110"/>
      <c r="GVU39" s="110"/>
      <c r="GVV39" s="110"/>
      <c r="GVW39" s="110"/>
      <c r="GVX39" s="110"/>
      <c r="GVY39" s="110"/>
      <c r="GVZ39" s="110"/>
      <c r="GWA39" s="110"/>
      <c r="GWB39" s="110"/>
      <c r="GWC39" s="110"/>
      <c r="GWD39" s="110"/>
      <c r="GWE39" s="110"/>
      <c r="GWF39" s="110"/>
      <c r="GWG39" s="110"/>
      <c r="GWH39" s="110"/>
      <c r="GWI39" s="110"/>
      <c r="GWJ39" s="110"/>
      <c r="GWK39" s="110"/>
      <c r="GWL39" s="110"/>
      <c r="GWM39" s="110"/>
      <c r="GWN39" s="110"/>
      <c r="GWO39" s="110"/>
      <c r="GWP39" s="110"/>
      <c r="GWQ39" s="110"/>
      <c r="GWR39" s="110"/>
      <c r="GWS39" s="110"/>
      <c r="GWT39" s="110"/>
      <c r="GWU39" s="110"/>
      <c r="GWV39" s="110"/>
      <c r="GWW39" s="110"/>
      <c r="GWX39" s="110"/>
      <c r="GWY39" s="110"/>
      <c r="GWZ39" s="110"/>
      <c r="GXA39" s="110"/>
      <c r="GXB39" s="110"/>
      <c r="GXC39" s="110"/>
      <c r="GXD39" s="110"/>
      <c r="GXE39" s="110"/>
      <c r="GXF39" s="110"/>
      <c r="GXG39" s="110"/>
      <c r="GXH39" s="110"/>
      <c r="GXI39" s="110"/>
      <c r="GXJ39" s="110"/>
      <c r="GXK39" s="110"/>
      <c r="GXL39" s="110"/>
      <c r="GXM39" s="110"/>
      <c r="GXN39" s="110"/>
      <c r="GXO39" s="110"/>
      <c r="GXP39" s="110"/>
      <c r="GXQ39" s="110"/>
      <c r="GXR39" s="110"/>
      <c r="GXS39" s="110"/>
      <c r="GXT39" s="110"/>
      <c r="GXU39" s="110"/>
      <c r="GXV39" s="110"/>
      <c r="GXW39" s="110"/>
      <c r="GXX39" s="110"/>
      <c r="GXY39" s="110"/>
      <c r="GXZ39" s="110"/>
      <c r="GYA39" s="110"/>
      <c r="GYB39" s="110"/>
      <c r="GYC39" s="110"/>
      <c r="GYD39" s="110"/>
      <c r="GYE39" s="110"/>
      <c r="GYF39" s="110"/>
      <c r="GYG39" s="110"/>
      <c r="GYH39" s="110"/>
      <c r="GYI39" s="110"/>
      <c r="GYJ39" s="110"/>
      <c r="GYK39" s="110"/>
      <c r="GYL39" s="110"/>
      <c r="GYM39" s="110"/>
      <c r="GYN39" s="110"/>
      <c r="GYO39" s="110"/>
      <c r="GYP39" s="110"/>
      <c r="GYQ39" s="110"/>
      <c r="GYR39" s="110"/>
      <c r="GYS39" s="110"/>
      <c r="GYT39" s="110"/>
      <c r="GYU39" s="110"/>
      <c r="GYV39" s="110"/>
      <c r="GYW39" s="110"/>
      <c r="GYX39" s="110"/>
      <c r="GYY39" s="110"/>
      <c r="GYZ39" s="110"/>
      <c r="GZA39" s="110"/>
      <c r="GZB39" s="110"/>
      <c r="GZC39" s="110"/>
      <c r="GZD39" s="110"/>
      <c r="GZE39" s="110"/>
      <c r="GZF39" s="110"/>
      <c r="GZG39" s="110"/>
      <c r="GZH39" s="110"/>
      <c r="GZI39" s="110"/>
      <c r="GZJ39" s="110"/>
      <c r="GZK39" s="110"/>
      <c r="GZL39" s="110"/>
      <c r="GZM39" s="110"/>
      <c r="GZN39" s="110"/>
      <c r="GZO39" s="110"/>
      <c r="GZP39" s="110"/>
      <c r="GZQ39" s="110"/>
      <c r="GZR39" s="110"/>
      <c r="GZS39" s="110"/>
      <c r="GZT39" s="110"/>
      <c r="GZU39" s="110"/>
      <c r="GZV39" s="110"/>
      <c r="GZW39" s="110"/>
      <c r="GZX39" s="110"/>
      <c r="GZY39" s="110"/>
      <c r="GZZ39" s="110"/>
      <c r="HAA39" s="110"/>
      <c r="HAB39" s="110"/>
      <c r="HAC39" s="110"/>
      <c r="HAD39" s="110"/>
      <c r="HAE39" s="110"/>
      <c r="HAF39" s="110"/>
      <c r="HAG39" s="110"/>
      <c r="HAH39" s="110"/>
      <c r="HAI39" s="110"/>
      <c r="HAJ39" s="110"/>
      <c r="HAK39" s="110"/>
      <c r="HAL39" s="110"/>
      <c r="HAM39" s="110"/>
      <c r="HAN39" s="110"/>
      <c r="HAO39" s="110"/>
      <c r="HAP39" s="110"/>
      <c r="HAQ39" s="110"/>
      <c r="HAR39" s="110"/>
      <c r="HAS39" s="110"/>
      <c r="HAT39" s="110"/>
      <c r="HAU39" s="110"/>
      <c r="HAV39" s="110"/>
      <c r="HAW39" s="110"/>
      <c r="HAX39" s="110"/>
      <c r="HAY39" s="110"/>
      <c r="HAZ39" s="110"/>
      <c r="HBA39" s="110"/>
      <c r="HBB39" s="110"/>
      <c r="HBC39" s="110"/>
      <c r="HBD39" s="110"/>
      <c r="HBE39" s="110"/>
      <c r="HBF39" s="110"/>
      <c r="HBG39" s="110"/>
      <c r="HBH39" s="110"/>
      <c r="HBI39" s="110"/>
      <c r="HBJ39" s="110"/>
      <c r="HBK39" s="110"/>
      <c r="HBL39" s="110"/>
      <c r="HBM39" s="110"/>
      <c r="HBN39" s="110"/>
      <c r="HBO39" s="110"/>
      <c r="HBP39" s="110"/>
      <c r="HBQ39" s="110"/>
      <c r="HBR39" s="110"/>
      <c r="HBS39" s="110"/>
      <c r="HBT39" s="110"/>
      <c r="HBU39" s="110"/>
      <c r="HBV39" s="110"/>
      <c r="HBW39" s="110"/>
      <c r="HBX39" s="110"/>
      <c r="HBY39" s="110"/>
      <c r="HBZ39" s="110"/>
      <c r="HCA39" s="110"/>
      <c r="HCB39" s="110"/>
      <c r="HCC39" s="110"/>
      <c r="HCD39" s="110"/>
      <c r="HCE39" s="110"/>
      <c r="HCF39" s="110"/>
      <c r="HCG39" s="110"/>
      <c r="HCH39" s="110"/>
      <c r="HCI39" s="110"/>
      <c r="HCJ39" s="110"/>
      <c r="HCK39" s="110"/>
      <c r="HCL39" s="110"/>
      <c r="HCM39" s="110"/>
      <c r="HCN39" s="110"/>
      <c r="HCO39" s="110"/>
      <c r="HCP39" s="110"/>
      <c r="HCQ39" s="110"/>
      <c r="HCR39" s="110"/>
      <c r="HCS39" s="110"/>
      <c r="HCT39" s="110"/>
      <c r="HCU39" s="110"/>
      <c r="HCV39" s="110"/>
      <c r="HCW39" s="110"/>
      <c r="HCX39" s="110"/>
      <c r="HCY39" s="110"/>
      <c r="HCZ39" s="110"/>
      <c r="HDA39" s="110"/>
      <c r="HDB39" s="110"/>
      <c r="HDC39" s="110"/>
      <c r="HDD39" s="110"/>
      <c r="HDE39" s="110"/>
      <c r="HDF39" s="110"/>
      <c r="HDG39" s="110"/>
      <c r="HDH39" s="110"/>
      <c r="HDI39" s="110"/>
      <c r="HDJ39" s="110"/>
      <c r="HDK39" s="110"/>
      <c r="HDL39" s="110"/>
      <c r="HDM39" s="110"/>
      <c r="HDN39" s="110"/>
      <c r="HDO39" s="110"/>
      <c r="HDP39" s="110"/>
      <c r="HDQ39" s="110"/>
      <c r="HDR39" s="110"/>
      <c r="HDS39" s="110"/>
      <c r="HDT39" s="110"/>
      <c r="HDU39" s="110"/>
      <c r="HDV39" s="110"/>
      <c r="HDW39" s="110"/>
      <c r="HDX39" s="110"/>
      <c r="HDY39" s="110"/>
      <c r="HDZ39" s="110"/>
      <c r="HEA39" s="110"/>
      <c r="HEB39" s="110"/>
      <c r="HEC39" s="110"/>
      <c r="HED39" s="110"/>
      <c r="HEE39" s="110"/>
      <c r="HEF39" s="110"/>
      <c r="HEG39" s="110"/>
      <c r="HEH39" s="110"/>
      <c r="HEI39" s="110"/>
      <c r="HEJ39" s="110"/>
      <c r="HEK39" s="110"/>
      <c r="HEL39" s="110"/>
      <c r="HEM39" s="110"/>
      <c r="HEN39" s="110"/>
      <c r="HEO39" s="110"/>
      <c r="HEP39" s="110"/>
      <c r="HEQ39" s="110"/>
      <c r="HER39" s="110"/>
      <c r="HES39" s="110"/>
      <c r="HET39" s="110"/>
      <c r="HEU39" s="110"/>
      <c r="HEV39" s="110"/>
      <c r="HEW39" s="110"/>
      <c r="HEX39" s="110"/>
      <c r="HEY39" s="110"/>
      <c r="HEZ39" s="110"/>
      <c r="HFA39" s="110"/>
      <c r="HFB39" s="110"/>
      <c r="HFC39" s="110"/>
      <c r="HFD39" s="110"/>
      <c r="HFE39" s="110"/>
      <c r="HFF39" s="110"/>
      <c r="HFG39" s="110"/>
      <c r="HFH39" s="110"/>
      <c r="HFI39" s="110"/>
      <c r="HFJ39" s="110"/>
      <c r="HFK39" s="110"/>
      <c r="HFL39" s="110"/>
      <c r="HFM39" s="110"/>
      <c r="HFN39" s="110"/>
      <c r="HFO39" s="110"/>
      <c r="HFP39" s="110"/>
      <c r="HFQ39" s="110"/>
      <c r="HFR39" s="110"/>
      <c r="HFS39" s="110"/>
      <c r="HFT39" s="110"/>
      <c r="HFU39" s="110"/>
      <c r="HFV39" s="110"/>
      <c r="HFW39" s="110"/>
      <c r="HFX39" s="110"/>
      <c r="HFY39" s="110"/>
      <c r="HFZ39" s="110"/>
      <c r="HGA39" s="110"/>
      <c r="HGB39" s="110"/>
      <c r="HGC39" s="110"/>
      <c r="HGD39" s="110"/>
      <c r="HGE39" s="110"/>
      <c r="HGF39" s="110"/>
      <c r="HGG39" s="110"/>
      <c r="HGH39" s="110"/>
      <c r="HGI39" s="110"/>
      <c r="HGJ39" s="110"/>
      <c r="HGK39" s="110"/>
      <c r="HGL39" s="110"/>
      <c r="HGM39" s="110"/>
      <c r="HGN39" s="110"/>
      <c r="HGO39" s="110"/>
      <c r="HGP39" s="110"/>
      <c r="HGQ39" s="110"/>
      <c r="HGR39" s="110"/>
      <c r="HGS39" s="110"/>
      <c r="HGT39" s="110"/>
      <c r="HGU39" s="110"/>
      <c r="HGV39" s="110"/>
      <c r="HGW39" s="110"/>
      <c r="HGX39" s="110"/>
      <c r="HGY39" s="110"/>
      <c r="HGZ39" s="110"/>
      <c r="HHA39" s="110"/>
      <c r="HHB39" s="110"/>
      <c r="HHC39" s="110"/>
      <c r="HHD39" s="110"/>
      <c r="HHE39" s="110"/>
      <c r="HHF39" s="110"/>
      <c r="HHG39" s="110"/>
      <c r="HHH39" s="110"/>
      <c r="HHI39" s="110"/>
      <c r="HHJ39" s="110"/>
      <c r="HHK39" s="110"/>
      <c r="HHL39" s="110"/>
      <c r="HHM39" s="110"/>
      <c r="HHN39" s="110"/>
      <c r="HHO39" s="110"/>
      <c r="HHP39" s="110"/>
      <c r="HHQ39" s="110"/>
      <c r="HHR39" s="110"/>
      <c r="HHS39" s="110"/>
      <c r="HHT39" s="110"/>
      <c r="HHU39" s="110"/>
      <c r="HHV39" s="110"/>
      <c r="HHW39" s="110"/>
      <c r="HHX39" s="110"/>
      <c r="HHY39" s="110"/>
      <c r="HHZ39" s="110"/>
      <c r="HIA39" s="110"/>
      <c r="HIB39" s="110"/>
      <c r="HIC39" s="110"/>
      <c r="HID39" s="110"/>
      <c r="HIE39" s="110"/>
      <c r="HIF39" s="110"/>
      <c r="HIG39" s="110"/>
      <c r="HIH39" s="110"/>
      <c r="HII39" s="110"/>
      <c r="HIJ39" s="110"/>
      <c r="HIK39" s="110"/>
      <c r="HIL39" s="110"/>
      <c r="HIM39" s="110"/>
      <c r="HIN39" s="110"/>
      <c r="HIO39" s="110"/>
      <c r="HIP39" s="110"/>
      <c r="HIQ39" s="110"/>
      <c r="HIR39" s="110"/>
      <c r="HIS39" s="110"/>
      <c r="HIT39" s="110"/>
      <c r="HIU39" s="110"/>
      <c r="HIV39" s="110"/>
      <c r="HIW39" s="110"/>
      <c r="HIX39" s="110"/>
      <c r="HIY39" s="110"/>
      <c r="HIZ39" s="110"/>
      <c r="HJA39" s="110"/>
      <c r="HJB39" s="110"/>
      <c r="HJC39" s="110"/>
      <c r="HJD39" s="110"/>
      <c r="HJE39" s="110"/>
      <c r="HJF39" s="110"/>
      <c r="HJG39" s="110"/>
      <c r="HJH39" s="110"/>
      <c r="HJI39" s="110"/>
      <c r="HJJ39" s="110"/>
      <c r="HJK39" s="110"/>
      <c r="HJL39" s="110"/>
      <c r="HJM39" s="110"/>
      <c r="HJN39" s="110"/>
      <c r="HJO39" s="110"/>
      <c r="HJP39" s="110"/>
      <c r="HJQ39" s="110"/>
      <c r="HJR39" s="110"/>
      <c r="HJS39" s="110"/>
      <c r="HJT39" s="110"/>
      <c r="HJU39" s="110"/>
      <c r="HJV39" s="110"/>
      <c r="HJW39" s="110"/>
      <c r="HJX39" s="110"/>
      <c r="HJY39" s="110"/>
      <c r="HJZ39" s="110"/>
      <c r="HKA39" s="110"/>
      <c r="HKB39" s="110"/>
      <c r="HKC39" s="110"/>
      <c r="HKD39" s="110"/>
      <c r="HKE39" s="110"/>
      <c r="HKF39" s="110"/>
      <c r="HKG39" s="110"/>
      <c r="HKH39" s="110"/>
      <c r="HKI39" s="110"/>
      <c r="HKJ39" s="110"/>
      <c r="HKK39" s="110"/>
      <c r="HKL39" s="110"/>
      <c r="HKM39" s="110"/>
      <c r="HKN39" s="110"/>
      <c r="HKO39" s="110"/>
      <c r="HKP39" s="110"/>
      <c r="HKQ39" s="110"/>
      <c r="HKR39" s="110"/>
      <c r="HKS39" s="110"/>
      <c r="HKT39" s="110"/>
      <c r="HKU39" s="110"/>
      <c r="HKV39" s="110"/>
      <c r="HKW39" s="110"/>
      <c r="HKX39" s="110"/>
      <c r="HKY39" s="110"/>
      <c r="HKZ39" s="110"/>
      <c r="HLA39" s="110"/>
      <c r="HLB39" s="110"/>
      <c r="HLC39" s="110"/>
      <c r="HLD39" s="110"/>
      <c r="HLE39" s="110"/>
      <c r="HLF39" s="110"/>
      <c r="HLG39" s="110"/>
      <c r="HLH39" s="110"/>
      <c r="HLI39" s="110"/>
      <c r="HLJ39" s="110"/>
      <c r="HLK39" s="110"/>
      <c r="HLL39" s="110"/>
      <c r="HLM39" s="110"/>
      <c r="HLN39" s="110"/>
      <c r="HLO39" s="110"/>
      <c r="HLP39" s="110"/>
      <c r="HLQ39" s="110"/>
      <c r="HLR39" s="110"/>
      <c r="HLS39" s="110"/>
      <c r="HLT39" s="110"/>
      <c r="HLU39" s="110"/>
      <c r="HLV39" s="110"/>
      <c r="HLW39" s="110"/>
      <c r="HLX39" s="110"/>
      <c r="HLY39" s="110"/>
      <c r="HLZ39" s="110"/>
      <c r="HMA39" s="110"/>
      <c r="HMB39" s="110"/>
      <c r="HMC39" s="110"/>
      <c r="HMD39" s="110"/>
      <c r="HME39" s="110"/>
      <c r="HMF39" s="110"/>
      <c r="HMG39" s="110"/>
      <c r="HMH39" s="110"/>
      <c r="HMI39" s="110"/>
      <c r="HMJ39" s="110"/>
      <c r="HMK39" s="110"/>
      <c r="HML39" s="110"/>
      <c r="HMM39" s="110"/>
      <c r="HMN39" s="110"/>
      <c r="HMO39" s="110"/>
      <c r="HMP39" s="110"/>
      <c r="HMQ39" s="110"/>
      <c r="HMR39" s="110"/>
      <c r="HMS39" s="110"/>
      <c r="HMT39" s="110"/>
      <c r="HMU39" s="110"/>
      <c r="HMV39" s="110"/>
      <c r="HMW39" s="110"/>
      <c r="HMX39" s="110"/>
      <c r="HMY39" s="110"/>
      <c r="HMZ39" s="110"/>
      <c r="HNA39" s="110"/>
      <c r="HNB39" s="110"/>
      <c r="HNC39" s="110"/>
      <c r="HND39" s="110"/>
      <c r="HNE39" s="110"/>
      <c r="HNF39" s="110"/>
      <c r="HNG39" s="110"/>
      <c r="HNH39" s="110"/>
      <c r="HNI39" s="110"/>
      <c r="HNJ39" s="110"/>
      <c r="HNK39" s="110"/>
      <c r="HNL39" s="110"/>
      <c r="HNM39" s="110"/>
      <c r="HNN39" s="110"/>
      <c r="HNO39" s="110"/>
      <c r="HNP39" s="110"/>
      <c r="HNQ39" s="110"/>
      <c r="HNR39" s="110"/>
      <c r="HNS39" s="110"/>
      <c r="HNT39" s="110"/>
      <c r="HNU39" s="110"/>
      <c r="HNV39" s="110"/>
      <c r="HNW39" s="110"/>
      <c r="HNX39" s="110"/>
      <c r="HNY39" s="110"/>
      <c r="HNZ39" s="110"/>
      <c r="HOA39" s="110"/>
      <c r="HOB39" s="110"/>
      <c r="HOC39" s="110"/>
      <c r="HOD39" s="110"/>
      <c r="HOE39" s="110"/>
      <c r="HOF39" s="110"/>
      <c r="HOG39" s="110"/>
      <c r="HOH39" s="110"/>
      <c r="HOI39" s="110"/>
      <c r="HOJ39" s="110"/>
      <c r="HOK39" s="110"/>
      <c r="HOL39" s="110"/>
      <c r="HOM39" s="110"/>
      <c r="HON39" s="110"/>
      <c r="HOO39" s="110"/>
      <c r="HOP39" s="110"/>
      <c r="HOQ39" s="110"/>
      <c r="HOR39" s="110"/>
      <c r="HOS39" s="110"/>
      <c r="HOT39" s="110"/>
      <c r="HOU39" s="110"/>
      <c r="HOV39" s="110"/>
      <c r="HOW39" s="110"/>
      <c r="HOX39" s="110"/>
      <c r="HOY39" s="110"/>
      <c r="HOZ39" s="110"/>
      <c r="HPA39" s="110"/>
      <c r="HPB39" s="110"/>
      <c r="HPC39" s="110"/>
      <c r="HPD39" s="110"/>
      <c r="HPE39" s="110"/>
      <c r="HPF39" s="110"/>
      <c r="HPG39" s="110"/>
      <c r="HPH39" s="110"/>
      <c r="HPI39" s="110"/>
      <c r="HPJ39" s="110"/>
      <c r="HPK39" s="110"/>
      <c r="HPL39" s="110"/>
      <c r="HPM39" s="110"/>
      <c r="HPN39" s="110"/>
      <c r="HPO39" s="110"/>
      <c r="HPP39" s="110"/>
      <c r="HPQ39" s="110"/>
      <c r="HPR39" s="110"/>
      <c r="HPS39" s="110"/>
      <c r="HPT39" s="110"/>
      <c r="HPU39" s="110"/>
      <c r="HPV39" s="110"/>
      <c r="HPW39" s="110"/>
      <c r="HPX39" s="110"/>
      <c r="HPY39" s="110"/>
      <c r="HPZ39" s="110"/>
      <c r="HQA39" s="110"/>
      <c r="HQB39" s="110"/>
      <c r="HQC39" s="110"/>
      <c r="HQD39" s="110"/>
      <c r="HQE39" s="110"/>
      <c r="HQF39" s="110"/>
      <c r="HQG39" s="110"/>
      <c r="HQH39" s="110"/>
      <c r="HQI39" s="110"/>
      <c r="HQJ39" s="110"/>
      <c r="HQK39" s="110"/>
      <c r="HQL39" s="110"/>
      <c r="HQM39" s="110"/>
      <c r="HQN39" s="110"/>
      <c r="HQO39" s="110"/>
      <c r="HQP39" s="110"/>
      <c r="HQQ39" s="110"/>
      <c r="HQR39" s="110"/>
      <c r="HQS39" s="110"/>
      <c r="HQT39" s="110"/>
      <c r="HQU39" s="110"/>
      <c r="HQV39" s="110"/>
      <c r="HQW39" s="110"/>
      <c r="HQX39" s="110"/>
      <c r="HQY39" s="110"/>
      <c r="HQZ39" s="110"/>
      <c r="HRA39" s="110"/>
      <c r="HRB39" s="110"/>
      <c r="HRC39" s="110"/>
      <c r="HRD39" s="110"/>
      <c r="HRE39" s="110"/>
      <c r="HRF39" s="110"/>
      <c r="HRG39" s="110"/>
      <c r="HRH39" s="110"/>
      <c r="HRI39" s="110"/>
      <c r="HRJ39" s="110"/>
      <c r="HRK39" s="110"/>
      <c r="HRL39" s="110"/>
      <c r="HRM39" s="110"/>
      <c r="HRN39" s="110"/>
      <c r="HRO39" s="110"/>
      <c r="HRP39" s="110"/>
      <c r="HRQ39" s="110"/>
      <c r="HRR39" s="110"/>
      <c r="HRS39" s="110"/>
      <c r="HRT39" s="110"/>
      <c r="HRU39" s="110"/>
      <c r="HRV39" s="110"/>
      <c r="HRW39" s="110"/>
      <c r="HRX39" s="110"/>
      <c r="HRY39" s="110"/>
      <c r="HRZ39" s="110"/>
      <c r="HSA39" s="110"/>
      <c r="HSB39" s="110"/>
      <c r="HSC39" s="110"/>
      <c r="HSD39" s="110"/>
      <c r="HSE39" s="110"/>
      <c r="HSF39" s="110"/>
      <c r="HSG39" s="110"/>
      <c r="HSH39" s="110"/>
      <c r="HSI39" s="110"/>
      <c r="HSJ39" s="110"/>
      <c r="HSK39" s="110"/>
      <c r="HSL39" s="110"/>
      <c r="HSM39" s="110"/>
      <c r="HSN39" s="110"/>
      <c r="HSO39" s="110"/>
      <c r="HSP39" s="110"/>
      <c r="HSQ39" s="110"/>
      <c r="HSR39" s="110"/>
      <c r="HSS39" s="110"/>
      <c r="HST39" s="110"/>
      <c r="HSU39" s="110"/>
      <c r="HSV39" s="110"/>
      <c r="HSW39" s="110"/>
      <c r="HSX39" s="110"/>
      <c r="HSY39" s="110"/>
      <c r="HSZ39" s="110"/>
      <c r="HTA39" s="110"/>
      <c r="HTB39" s="110"/>
      <c r="HTC39" s="110"/>
      <c r="HTD39" s="110"/>
      <c r="HTE39" s="110"/>
      <c r="HTF39" s="110"/>
      <c r="HTG39" s="110"/>
      <c r="HTH39" s="110"/>
      <c r="HTI39" s="110"/>
      <c r="HTJ39" s="110"/>
      <c r="HTK39" s="110"/>
      <c r="HTL39" s="110"/>
      <c r="HTM39" s="110"/>
      <c r="HTN39" s="110"/>
      <c r="HTO39" s="110"/>
      <c r="HTP39" s="110"/>
      <c r="HTQ39" s="110"/>
      <c r="HTR39" s="110"/>
      <c r="HTS39" s="110"/>
      <c r="HTT39" s="110"/>
      <c r="HTU39" s="110"/>
      <c r="HTV39" s="110"/>
      <c r="HTW39" s="110"/>
      <c r="HTX39" s="110"/>
      <c r="HTY39" s="110"/>
      <c r="HTZ39" s="110"/>
      <c r="HUA39" s="110"/>
      <c r="HUB39" s="110"/>
      <c r="HUC39" s="110"/>
      <c r="HUD39" s="110"/>
      <c r="HUE39" s="110"/>
      <c r="HUF39" s="110"/>
      <c r="HUG39" s="110"/>
      <c r="HUH39" s="110"/>
      <c r="HUI39" s="110"/>
      <c r="HUJ39" s="110"/>
      <c r="HUK39" s="110"/>
      <c r="HUL39" s="110"/>
      <c r="HUM39" s="110"/>
      <c r="HUN39" s="110"/>
      <c r="HUO39" s="110"/>
      <c r="HUP39" s="110"/>
      <c r="HUQ39" s="110"/>
      <c r="HUR39" s="110"/>
      <c r="HUS39" s="110"/>
      <c r="HUT39" s="110"/>
      <c r="HUU39" s="110"/>
      <c r="HUV39" s="110"/>
      <c r="HUW39" s="110"/>
      <c r="HUX39" s="110"/>
      <c r="HUY39" s="110"/>
      <c r="HUZ39" s="110"/>
      <c r="HVA39" s="110"/>
      <c r="HVB39" s="110"/>
      <c r="HVC39" s="110"/>
      <c r="HVD39" s="110"/>
      <c r="HVE39" s="110"/>
      <c r="HVF39" s="110"/>
      <c r="HVG39" s="110"/>
      <c r="HVH39" s="110"/>
      <c r="HVI39" s="110"/>
      <c r="HVJ39" s="110"/>
      <c r="HVK39" s="110"/>
      <c r="HVL39" s="110"/>
      <c r="HVM39" s="110"/>
      <c r="HVN39" s="110"/>
      <c r="HVO39" s="110"/>
      <c r="HVP39" s="110"/>
      <c r="HVQ39" s="110"/>
      <c r="HVR39" s="110"/>
      <c r="HVS39" s="110"/>
      <c r="HVT39" s="110"/>
      <c r="HVU39" s="110"/>
      <c r="HVV39" s="110"/>
      <c r="HVW39" s="110"/>
      <c r="HVX39" s="110"/>
      <c r="HVY39" s="110"/>
      <c r="HVZ39" s="110"/>
      <c r="HWA39" s="110"/>
      <c r="HWB39" s="110"/>
      <c r="HWC39" s="110"/>
      <c r="HWD39" s="110"/>
      <c r="HWE39" s="110"/>
      <c r="HWF39" s="110"/>
      <c r="HWG39" s="110"/>
      <c r="HWH39" s="110"/>
      <c r="HWI39" s="110"/>
      <c r="HWJ39" s="110"/>
      <c r="HWK39" s="110"/>
      <c r="HWL39" s="110"/>
      <c r="HWM39" s="110"/>
      <c r="HWN39" s="110"/>
      <c r="HWO39" s="110"/>
      <c r="HWP39" s="110"/>
      <c r="HWQ39" s="110"/>
      <c r="HWR39" s="110"/>
      <c r="HWS39" s="110"/>
      <c r="HWT39" s="110"/>
      <c r="HWU39" s="110"/>
      <c r="HWV39" s="110"/>
      <c r="HWW39" s="110"/>
      <c r="HWX39" s="110"/>
      <c r="HWY39" s="110"/>
      <c r="HWZ39" s="110"/>
      <c r="HXA39" s="110"/>
      <c r="HXB39" s="110"/>
      <c r="HXC39" s="110"/>
      <c r="HXD39" s="110"/>
      <c r="HXE39" s="110"/>
      <c r="HXF39" s="110"/>
      <c r="HXG39" s="110"/>
      <c r="HXH39" s="110"/>
      <c r="HXI39" s="110"/>
      <c r="HXJ39" s="110"/>
      <c r="HXK39" s="110"/>
      <c r="HXL39" s="110"/>
      <c r="HXM39" s="110"/>
      <c r="HXN39" s="110"/>
      <c r="HXO39" s="110"/>
      <c r="HXP39" s="110"/>
      <c r="HXQ39" s="110"/>
      <c r="HXR39" s="110"/>
      <c r="HXS39" s="110"/>
      <c r="HXT39" s="110"/>
      <c r="HXU39" s="110"/>
      <c r="HXV39" s="110"/>
      <c r="HXW39" s="110"/>
      <c r="HXX39" s="110"/>
      <c r="HXY39" s="110"/>
      <c r="HXZ39" s="110"/>
      <c r="HYA39" s="110"/>
      <c r="HYB39" s="110"/>
      <c r="HYC39" s="110"/>
      <c r="HYD39" s="110"/>
      <c r="HYE39" s="110"/>
      <c r="HYF39" s="110"/>
      <c r="HYG39" s="110"/>
      <c r="HYH39" s="110"/>
      <c r="HYI39" s="110"/>
      <c r="HYJ39" s="110"/>
      <c r="HYK39" s="110"/>
      <c r="HYL39" s="110"/>
      <c r="HYM39" s="110"/>
      <c r="HYN39" s="110"/>
      <c r="HYO39" s="110"/>
      <c r="HYP39" s="110"/>
      <c r="HYQ39" s="110"/>
      <c r="HYR39" s="110"/>
      <c r="HYS39" s="110"/>
      <c r="HYT39" s="110"/>
      <c r="HYU39" s="110"/>
      <c r="HYV39" s="110"/>
      <c r="HYW39" s="110"/>
      <c r="HYX39" s="110"/>
      <c r="HYY39" s="110"/>
      <c r="HYZ39" s="110"/>
      <c r="HZA39" s="110"/>
      <c r="HZB39" s="110"/>
      <c r="HZC39" s="110"/>
      <c r="HZD39" s="110"/>
      <c r="HZE39" s="110"/>
      <c r="HZF39" s="110"/>
      <c r="HZG39" s="110"/>
      <c r="HZH39" s="110"/>
      <c r="HZI39" s="110"/>
      <c r="HZJ39" s="110"/>
      <c r="HZK39" s="110"/>
      <c r="HZL39" s="110"/>
      <c r="HZM39" s="110"/>
      <c r="HZN39" s="110"/>
      <c r="HZO39" s="110"/>
      <c r="HZP39" s="110"/>
      <c r="HZQ39" s="110"/>
      <c r="HZR39" s="110"/>
      <c r="HZS39" s="110"/>
      <c r="HZT39" s="110"/>
      <c r="HZU39" s="110"/>
      <c r="HZV39" s="110"/>
      <c r="HZW39" s="110"/>
      <c r="HZX39" s="110"/>
      <c r="HZY39" s="110"/>
      <c r="HZZ39" s="110"/>
      <c r="IAA39" s="110"/>
      <c r="IAB39" s="110"/>
      <c r="IAC39" s="110"/>
      <c r="IAD39" s="110"/>
      <c r="IAE39" s="110"/>
      <c r="IAF39" s="110"/>
      <c r="IAG39" s="110"/>
      <c r="IAH39" s="110"/>
      <c r="IAI39" s="110"/>
      <c r="IAJ39" s="110"/>
      <c r="IAK39" s="110"/>
      <c r="IAL39" s="110"/>
      <c r="IAM39" s="110"/>
      <c r="IAN39" s="110"/>
      <c r="IAO39" s="110"/>
      <c r="IAP39" s="110"/>
      <c r="IAQ39" s="110"/>
      <c r="IAR39" s="110"/>
      <c r="IAS39" s="110"/>
      <c r="IAT39" s="110"/>
      <c r="IAU39" s="110"/>
      <c r="IAV39" s="110"/>
      <c r="IAW39" s="110"/>
      <c r="IAX39" s="110"/>
      <c r="IAY39" s="110"/>
      <c r="IAZ39" s="110"/>
      <c r="IBA39" s="110"/>
      <c r="IBB39" s="110"/>
      <c r="IBC39" s="110"/>
      <c r="IBD39" s="110"/>
      <c r="IBE39" s="110"/>
      <c r="IBF39" s="110"/>
      <c r="IBG39" s="110"/>
      <c r="IBH39" s="110"/>
      <c r="IBI39" s="110"/>
      <c r="IBJ39" s="110"/>
      <c r="IBK39" s="110"/>
      <c r="IBL39" s="110"/>
      <c r="IBM39" s="110"/>
      <c r="IBN39" s="110"/>
      <c r="IBO39" s="110"/>
      <c r="IBP39" s="110"/>
      <c r="IBQ39" s="110"/>
      <c r="IBR39" s="110"/>
      <c r="IBS39" s="110"/>
      <c r="IBT39" s="110"/>
      <c r="IBU39" s="110"/>
      <c r="IBV39" s="110"/>
      <c r="IBW39" s="110"/>
      <c r="IBX39" s="110"/>
      <c r="IBY39" s="110"/>
      <c r="IBZ39" s="110"/>
      <c r="ICA39" s="110"/>
      <c r="ICB39" s="110"/>
      <c r="ICC39" s="110"/>
      <c r="ICD39" s="110"/>
      <c r="ICE39" s="110"/>
      <c r="ICF39" s="110"/>
      <c r="ICG39" s="110"/>
      <c r="ICH39" s="110"/>
      <c r="ICI39" s="110"/>
      <c r="ICJ39" s="110"/>
      <c r="ICK39" s="110"/>
      <c r="ICL39" s="110"/>
      <c r="ICM39" s="110"/>
      <c r="ICN39" s="110"/>
      <c r="ICO39" s="110"/>
      <c r="ICP39" s="110"/>
      <c r="ICQ39" s="110"/>
      <c r="ICR39" s="110"/>
      <c r="ICS39" s="110"/>
      <c r="ICT39" s="110"/>
      <c r="ICU39" s="110"/>
      <c r="ICV39" s="110"/>
      <c r="ICW39" s="110"/>
      <c r="ICX39" s="110"/>
      <c r="ICY39" s="110"/>
      <c r="ICZ39" s="110"/>
      <c r="IDA39" s="110"/>
      <c r="IDB39" s="110"/>
      <c r="IDC39" s="110"/>
      <c r="IDD39" s="110"/>
      <c r="IDE39" s="110"/>
      <c r="IDF39" s="110"/>
      <c r="IDG39" s="110"/>
      <c r="IDH39" s="110"/>
      <c r="IDI39" s="110"/>
      <c r="IDJ39" s="110"/>
      <c r="IDK39" s="110"/>
      <c r="IDL39" s="110"/>
      <c r="IDM39" s="110"/>
      <c r="IDN39" s="110"/>
      <c r="IDO39" s="110"/>
      <c r="IDP39" s="110"/>
      <c r="IDQ39" s="110"/>
      <c r="IDR39" s="110"/>
      <c r="IDS39" s="110"/>
      <c r="IDT39" s="110"/>
      <c r="IDU39" s="110"/>
      <c r="IDV39" s="110"/>
      <c r="IDW39" s="110"/>
      <c r="IDX39" s="110"/>
      <c r="IDY39" s="110"/>
      <c r="IDZ39" s="110"/>
      <c r="IEA39" s="110"/>
      <c r="IEB39" s="110"/>
      <c r="IEC39" s="110"/>
      <c r="IED39" s="110"/>
      <c r="IEE39" s="110"/>
      <c r="IEF39" s="110"/>
      <c r="IEG39" s="110"/>
      <c r="IEH39" s="110"/>
      <c r="IEI39" s="110"/>
      <c r="IEJ39" s="110"/>
      <c r="IEK39" s="110"/>
      <c r="IEL39" s="110"/>
      <c r="IEM39" s="110"/>
      <c r="IEN39" s="110"/>
      <c r="IEO39" s="110"/>
      <c r="IEP39" s="110"/>
      <c r="IEQ39" s="110"/>
      <c r="IER39" s="110"/>
      <c r="IES39" s="110"/>
      <c r="IET39" s="110"/>
      <c r="IEU39" s="110"/>
      <c r="IEV39" s="110"/>
      <c r="IEW39" s="110"/>
      <c r="IEX39" s="110"/>
      <c r="IEY39" s="110"/>
      <c r="IEZ39" s="110"/>
      <c r="IFA39" s="110"/>
      <c r="IFB39" s="110"/>
      <c r="IFC39" s="110"/>
      <c r="IFD39" s="110"/>
      <c r="IFE39" s="110"/>
      <c r="IFF39" s="110"/>
      <c r="IFG39" s="110"/>
      <c r="IFH39" s="110"/>
      <c r="IFI39" s="110"/>
      <c r="IFJ39" s="110"/>
      <c r="IFK39" s="110"/>
      <c r="IFL39" s="110"/>
      <c r="IFM39" s="110"/>
      <c r="IFN39" s="110"/>
      <c r="IFO39" s="110"/>
      <c r="IFP39" s="110"/>
      <c r="IFQ39" s="110"/>
      <c r="IFR39" s="110"/>
      <c r="IFS39" s="110"/>
      <c r="IFT39" s="110"/>
      <c r="IFU39" s="110"/>
      <c r="IFV39" s="110"/>
      <c r="IFW39" s="110"/>
      <c r="IFX39" s="110"/>
      <c r="IFY39" s="110"/>
      <c r="IFZ39" s="110"/>
      <c r="IGA39" s="110"/>
      <c r="IGB39" s="110"/>
      <c r="IGC39" s="110"/>
      <c r="IGD39" s="110"/>
      <c r="IGE39" s="110"/>
      <c r="IGF39" s="110"/>
      <c r="IGG39" s="110"/>
      <c r="IGH39" s="110"/>
      <c r="IGI39" s="110"/>
      <c r="IGJ39" s="110"/>
      <c r="IGK39" s="110"/>
      <c r="IGL39" s="110"/>
      <c r="IGM39" s="110"/>
      <c r="IGN39" s="110"/>
      <c r="IGO39" s="110"/>
      <c r="IGP39" s="110"/>
      <c r="IGQ39" s="110"/>
      <c r="IGR39" s="110"/>
      <c r="IGS39" s="110"/>
      <c r="IGT39" s="110"/>
      <c r="IGU39" s="110"/>
      <c r="IGV39" s="110"/>
      <c r="IGW39" s="110"/>
      <c r="IGX39" s="110"/>
      <c r="IGY39" s="110"/>
      <c r="IGZ39" s="110"/>
      <c r="IHA39" s="110"/>
      <c r="IHB39" s="110"/>
      <c r="IHC39" s="110"/>
      <c r="IHD39" s="110"/>
      <c r="IHE39" s="110"/>
      <c r="IHF39" s="110"/>
      <c r="IHG39" s="110"/>
      <c r="IHH39" s="110"/>
      <c r="IHI39" s="110"/>
      <c r="IHJ39" s="110"/>
      <c r="IHK39" s="110"/>
      <c r="IHL39" s="110"/>
      <c r="IHM39" s="110"/>
      <c r="IHN39" s="110"/>
      <c r="IHO39" s="110"/>
      <c r="IHP39" s="110"/>
      <c r="IHQ39" s="110"/>
      <c r="IHR39" s="110"/>
      <c r="IHS39" s="110"/>
      <c r="IHT39" s="110"/>
      <c r="IHU39" s="110"/>
      <c r="IHV39" s="110"/>
      <c r="IHW39" s="110"/>
      <c r="IHX39" s="110"/>
      <c r="IHY39" s="110"/>
      <c r="IHZ39" s="110"/>
      <c r="IIA39" s="110"/>
      <c r="IIB39" s="110"/>
      <c r="IIC39" s="110"/>
      <c r="IID39" s="110"/>
      <c r="IIE39" s="110"/>
      <c r="IIF39" s="110"/>
      <c r="IIG39" s="110"/>
      <c r="IIH39" s="110"/>
      <c r="III39" s="110"/>
      <c r="IIJ39" s="110"/>
      <c r="IIK39" s="110"/>
      <c r="IIL39" s="110"/>
      <c r="IIM39" s="110"/>
      <c r="IIN39" s="110"/>
      <c r="IIO39" s="110"/>
      <c r="IIP39" s="110"/>
      <c r="IIQ39" s="110"/>
      <c r="IIR39" s="110"/>
      <c r="IIS39" s="110"/>
      <c r="IIT39" s="110"/>
      <c r="IIU39" s="110"/>
      <c r="IIV39" s="110"/>
      <c r="IIW39" s="110"/>
      <c r="IIX39" s="110"/>
      <c r="IIY39" s="110"/>
      <c r="IIZ39" s="110"/>
      <c r="IJA39" s="110"/>
      <c r="IJB39" s="110"/>
      <c r="IJC39" s="110"/>
      <c r="IJD39" s="110"/>
      <c r="IJE39" s="110"/>
      <c r="IJF39" s="110"/>
      <c r="IJG39" s="110"/>
      <c r="IJH39" s="110"/>
      <c r="IJI39" s="110"/>
      <c r="IJJ39" s="110"/>
      <c r="IJK39" s="110"/>
      <c r="IJL39" s="110"/>
      <c r="IJM39" s="110"/>
      <c r="IJN39" s="110"/>
      <c r="IJO39" s="110"/>
      <c r="IJP39" s="110"/>
      <c r="IJQ39" s="110"/>
      <c r="IJR39" s="110"/>
      <c r="IJS39" s="110"/>
      <c r="IJT39" s="110"/>
      <c r="IJU39" s="110"/>
      <c r="IJV39" s="110"/>
      <c r="IJW39" s="110"/>
      <c r="IJX39" s="110"/>
      <c r="IJY39" s="110"/>
      <c r="IJZ39" s="110"/>
      <c r="IKA39" s="110"/>
      <c r="IKB39" s="110"/>
      <c r="IKC39" s="110"/>
      <c r="IKD39" s="110"/>
      <c r="IKE39" s="110"/>
      <c r="IKF39" s="110"/>
      <c r="IKG39" s="110"/>
      <c r="IKH39" s="110"/>
      <c r="IKI39" s="110"/>
      <c r="IKJ39" s="110"/>
      <c r="IKK39" s="110"/>
      <c r="IKL39" s="110"/>
      <c r="IKM39" s="110"/>
      <c r="IKN39" s="110"/>
      <c r="IKO39" s="110"/>
      <c r="IKP39" s="110"/>
      <c r="IKQ39" s="110"/>
      <c r="IKR39" s="110"/>
      <c r="IKS39" s="110"/>
      <c r="IKT39" s="110"/>
      <c r="IKU39" s="110"/>
      <c r="IKV39" s="110"/>
      <c r="IKW39" s="110"/>
      <c r="IKX39" s="110"/>
      <c r="IKY39" s="110"/>
      <c r="IKZ39" s="110"/>
      <c r="ILA39" s="110"/>
      <c r="ILB39" s="110"/>
      <c r="ILC39" s="110"/>
      <c r="ILD39" s="110"/>
      <c r="ILE39" s="110"/>
      <c r="ILF39" s="110"/>
      <c r="ILG39" s="110"/>
      <c r="ILH39" s="110"/>
      <c r="ILI39" s="110"/>
      <c r="ILJ39" s="110"/>
      <c r="ILK39" s="110"/>
      <c r="ILL39" s="110"/>
      <c r="ILM39" s="110"/>
      <c r="ILN39" s="110"/>
      <c r="ILO39" s="110"/>
      <c r="ILP39" s="110"/>
      <c r="ILQ39" s="110"/>
      <c r="ILR39" s="110"/>
      <c r="ILS39" s="110"/>
      <c r="ILT39" s="110"/>
      <c r="ILU39" s="110"/>
      <c r="ILV39" s="110"/>
      <c r="ILW39" s="110"/>
      <c r="ILX39" s="110"/>
      <c r="ILY39" s="110"/>
      <c r="ILZ39" s="110"/>
      <c r="IMA39" s="110"/>
      <c r="IMB39" s="110"/>
      <c r="IMC39" s="110"/>
      <c r="IMD39" s="110"/>
      <c r="IME39" s="110"/>
      <c r="IMF39" s="110"/>
      <c r="IMG39" s="110"/>
      <c r="IMH39" s="110"/>
      <c r="IMI39" s="110"/>
      <c r="IMJ39" s="110"/>
      <c r="IMK39" s="110"/>
      <c r="IML39" s="110"/>
      <c r="IMM39" s="110"/>
      <c r="IMN39" s="110"/>
      <c r="IMO39" s="110"/>
      <c r="IMP39" s="110"/>
      <c r="IMQ39" s="110"/>
      <c r="IMR39" s="110"/>
      <c r="IMS39" s="110"/>
      <c r="IMT39" s="110"/>
      <c r="IMU39" s="110"/>
      <c r="IMV39" s="110"/>
      <c r="IMW39" s="110"/>
      <c r="IMX39" s="110"/>
      <c r="IMY39" s="110"/>
      <c r="IMZ39" s="110"/>
      <c r="INA39" s="110"/>
      <c r="INB39" s="110"/>
      <c r="INC39" s="110"/>
      <c r="IND39" s="110"/>
      <c r="INE39" s="110"/>
      <c r="INF39" s="110"/>
      <c r="ING39" s="110"/>
      <c r="INH39" s="110"/>
      <c r="INI39" s="110"/>
      <c r="INJ39" s="110"/>
      <c r="INK39" s="110"/>
      <c r="INL39" s="110"/>
      <c r="INM39" s="110"/>
      <c r="INN39" s="110"/>
      <c r="INO39" s="110"/>
      <c r="INP39" s="110"/>
      <c r="INQ39" s="110"/>
      <c r="INR39" s="110"/>
      <c r="INS39" s="110"/>
      <c r="INT39" s="110"/>
      <c r="INU39" s="110"/>
      <c r="INV39" s="110"/>
      <c r="INW39" s="110"/>
      <c r="INX39" s="110"/>
      <c r="INY39" s="110"/>
      <c r="INZ39" s="110"/>
      <c r="IOA39" s="110"/>
      <c r="IOB39" s="110"/>
      <c r="IOC39" s="110"/>
      <c r="IOD39" s="110"/>
      <c r="IOE39" s="110"/>
      <c r="IOF39" s="110"/>
      <c r="IOG39" s="110"/>
      <c r="IOH39" s="110"/>
      <c r="IOI39" s="110"/>
      <c r="IOJ39" s="110"/>
      <c r="IOK39" s="110"/>
      <c r="IOL39" s="110"/>
      <c r="IOM39" s="110"/>
      <c r="ION39" s="110"/>
      <c r="IOO39" s="110"/>
      <c r="IOP39" s="110"/>
      <c r="IOQ39" s="110"/>
      <c r="IOR39" s="110"/>
      <c r="IOS39" s="110"/>
      <c r="IOT39" s="110"/>
      <c r="IOU39" s="110"/>
      <c r="IOV39" s="110"/>
      <c r="IOW39" s="110"/>
      <c r="IOX39" s="110"/>
      <c r="IOY39" s="110"/>
      <c r="IOZ39" s="110"/>
      <c r="IPA39" s="110"/>
      <c r="IPB39" s="110"/>
      <c r="IPC39" s="110"/>
      <c r="IPD39" s="110"/>
      <c r="IPE39" s="110"/>
      <c r="IPF39" s="110"/>
      <c r="IPG39" s="110"/>
      <c r="IPH39" s="110"/>
      <c r="IPI39" s="110"/>
      <c r="IPJ39" s="110"/>
      <c r="IPK39" s="110"/>
      <c r="IPL39" s="110"/>
      <c r="IPM39" s="110"/>
      <c r="IPN39" s="110"/>
      <c r="IPO39" s="110"/>
      <c r="IPP39" s="110"/>
      <c r="IPQ39" s="110"/>
      <c r="IPR39" s="110"/>
      <c r="IPS39" s="110"/>
      <c r="IPT39" s="110"/>
      <c r="IPU39" s="110"/>
      <c r="IPV39" s="110"/>
      <c r="IPW39" s="110"/>
      <c r="IPX39" s="110"/>
      <c r="IPY39" s="110"/>
      <c r="IPZ39" s="110"/>
      <c r="IQA39" s="110"/>
      <c r="IQB39" s="110"/>
      <c r="IQC39" s="110"/>
      <c r="IQD39" s="110"/>
      <c r="IQE39" s="110"/>
      <c r="IQF39" s="110"/>
      <c r="IQG39" s="110"/>
      <c r="IQH39" s="110"/>
      <c r="IQI39" s="110"/>
      <c r="IQJ39" s="110"/>
      <c r="IQK39" s="110"/>
      <c r="IQL39" s="110"/>
      <c r="IQM39" s="110"/>
      <c r="IQN39" s="110"/>
      <c r="IQO39" s="110"/>
      <c r="IQP39" s="110"/>
      <c r="IQQ39" s="110"/>
      <c r="IQR39" s="110"/>
      <c r="IQS39" s="110"/>
      <c r="IQT39" s="110"/>
      <c r="IQU39" s="110"/>
      <c r="IQV39" s="110"/>
      <c r="IQW39" s="110"/>
      <c r="IQX39" s="110"/>
      <c r="IQY39" s="110"/>
      <c r="IQZ39" s="110"/>
      <c r="IRA39" s="110"/>
      <c r="IRB39" s="110"/>
      <c r="IRC39" s="110"/>
      <c r="IRD39" s="110"/>
      <c r="IRE39" s="110"/>
      <c r="IRF39" s="110"/>
      <c r="IRG39" s="110"/>
      <c r="IRH39" s="110"/>
      <c r="IRI39" s="110"/>
      <c r="IRJ39" s="110"/>
      <c r="IRK39" s="110"/>
      <c r="IRL39" s="110"/>
      <c r="IRM39" s="110"/>
      <c r="IRN39" s="110"/>
      <c r="IRO39" s="110"/>
      <c r="IRP39" s="110"/>
      <c r="IRQ39" s="110"/>
      <c r="IRR39" s="110"/>
      <c r="IRS39" s="110"/>
      <c r="IRT39" s="110"/>
      <c r="IRU39" s="110"/>
      <c r="IRV39" s="110"/>
      <c r="IRW39" s="110"/>
      <c r="IRX39" s="110"/>
      <c r="IRY39" s="110"/>
      <c r="IRZ39" s="110"/>
      <c r="ISA39" s="110"/>
      <c r="ISB39" s="110"/>
      <c r="ISC39" s="110"/>
      <c r="ISD39" s="110"/>
      <c r="ISE39" s="110"/>
      <c r="ISF39" s="110"/>
      <c r="ISG39" s="110"/>
      <c r="ISH39" s="110"/>
      <c r="ISI39" s="110"/>
      <c r="ISJ39" s="110"/>
      <c r="ISK39" s="110"/>
      <c r="ISL39" s="110"/>
      <c r="ISM39" s="110"/>
      <c r="ISN39" s="110"/>
      <c r="ISO39" s="110"/>
      <c r="ISP39" s="110"/>
      <c r="ISQ39" s="110"/>
      <c r="ISR39" s="110"/>
      <c r="ISS39" s="110"/>
      <c r="IST39" s="110"/>
      <c r="ISU39" s="110"/>
      <c r="ISV39" s="110"/>
      <c r="ISW39" s="110"/>
      <c r="ISX39" s="110"/>
      <c r="ISY39" s="110"/>
      <c r="ISZ39" s="110"/>
      <c r="ITA39" s="110"/>
      <c r="ITB39" s="110"/>
      <c r="ITC39" s="110"/>
      <c r="ITD39" s="110"/>
      <c r="ITE39" s="110"/>
      <c r="ITF39" s="110"/>
      <c r="ITG39" s="110"/>
      <c r="ITH39" s="110"/>
      <c r="ITI39" s="110"/>
      <c r="ITJ39" s="110"/>
      <c r="ITK39" s="110"/>
      <c r="ITL39" s="110"/>
      <c r="ITM39" s="110"/>
      <c r="ITN39" s="110"/>
      <c r="ITO39" s="110"/>
      <c r="ITP39" s="110"/>
      <c r="ITQ39" s="110"/>
      <c r="ITR39" s="110"/>
      <c r="ITS39" s="110"/>
      <c r="ITT39" s="110"/>
      <c r="ITU39" s="110"/>
      <c r="ITV39" s="110"/>
      <c r="ITW39" s="110"/>
      <c r="ITX39" s="110"/>
      <c r="ITY39" s="110"/>
      <c r="ITZ39" s="110"/>
      <c r="IUA39" s="110"/>
      <c r="IUB39" s="110"/>
      <c r="IUC39" s="110"/>
      <c r="IUD39" s="110"/>
      <c r="IUE39" s="110"/>
      <c r="IUF39" s="110"/>
      <c r="IUG39" s="110"/>
      <c r="IUH39" s="110"/>
      <c r="IUI39" s="110"/>
      <c r="IUJ39" s="110"/>
      <c r="IUK39" s="110"/>
      <c r="IUL39" s="110"/>
      <c r="IUM39" s="110"/>
      <c r="IUN39" s="110"/>
      <c r="IUO39" s="110"/>
      <c r="IUP39" s="110"/>
      <c r="IUQ39" s="110"/>
      <c r="IUR39" s="110"/>
      <c r="IUS39" s="110"/>
      <c r="IUT39" s="110"/>
      <c r="IUU39" s="110"/>
      <c r="IUV39" s="110"/>
      <c r="IUW39" s="110"/>
      <c r="IUX39" s="110"/>
      <c r="IUY39" s="110"/>
      <c r="IUZ39" s="110"/>
      <c r="IVA39" s="110"/>
      <c r="IVB39" s="110"/>
      <c r="IVC39" s="110"/>
      <c r="IVD39" s="110"/>
      <c r="IVE39" s="110"/>
      <c r="IVF39" s="110"/>
      <c r="IVG39" s="110"/>
      <c r="IVH39" s="110"/>
      <c r="IVI39" s="110"/>
      <c r="IVJ39" s="110"/>
      <c r="IVK39" s="110"/>
      <c r="IVL39" s="110"/>
      <c r="IVM39" s="110"/>
      <c r="IVN39" s="110"/>
      <c r="IVO39" s="110"/>
      <c r="IVP39" s="110"/>
      <c r="IVQ39" s="110"/>
      <c r="IVR39" s="110"/>
      <c r="IVS39" s="110"/>
      <c r="IVT39" s="110"/>
      <c r="IVU39" s="110"/>
      <c r="IVV39" s="110"/>
      <c r="IVW39" s="110"/>
      <c r="IVX39" s="110"/>
      <c r="IVY39" s="110"/>
      <c r="IVZ39" s="110"/>
      <c r="IWA39" s="110"/>
      <c r="IWB39" s="110"/>
      <c r="IWC39" s="110"/>
      <c r="IWD39" s="110"/>
      <c r="IWE39" s="110"/>
      <c r="IWF39" s="110"/>
      <c r="IWG39" s="110"/>
      <c r="IWH39" s="110"/>
      <c r="IWI39" s="110"/>
      <c r="IWJ39" s="110"/>
      <c r="IWK39" s="110"/>
      <c r="IWL39" s="110"/>
      <c r="IWM39" s="110"/>
      <c r="IWN39" s="110"/>
      <c r="IWO39" s="110"/>
      <c r="IWP39" s="110"/>
      <c r="IWQ39" s="110"/>
      <c r="IWR39" s="110"/>
      <c r="IWS39" s="110"/>
      <c r="IWT39" s="110"/>
      <c r="IWU39" s="110"/>
      <c r="IWV39" s="110"/>
      <c r="IWW39" s="110"/>
      <c r="IWX39" s="110"/>
      <c r="IWY39" s="110"/>
      <c r="IWZ39" s="110"/>
      <c r="IXA39" s="110"/>
      <c r="IXB39" s="110"/>
      <c r="IXC39" s="110"/>
      <c r="IXD39" s="110"/>
      <c r="IXE39" s="110"/>
      <c r="IXF39" s="110"/>
      <c r="IXG39" s="110"/>
      <c r="IXH39" s="110"/>
      <c r="IXI39" s="110"/>
      <c r="IXJ39" s="110"/>
      <c r="IXK39" s="110"/>
      <c r="IXL39" s="110"/>
      <c r="IXM39" s="110"/>
      <c r="IXN39" s="110"/>
      <c r="IXO39" s="110"/>
      <c r="IXP39" s="110"/>
      <c r="IXQ39" s="110"/>
      <c r="IXR39" s="110"/>
      <c r="IXS39" s="110"/>
      <c r="IXT39" s="110"/>
      <c r="IXU39" s="110"/>
      <c r="IXV39" s="110"/>
      <c r="IXW39" s="110"/>
      <c r="IXX39" s="110"/>
      <c r="IXY39" s="110"/>
      <c r="IXZ39" s="110"/>
      <c r="IYA39" s="110"/>
      <c r="IYB39" s="110"/>
      <c r="IYC39" s="110"/>
      <c r="IYD39" s="110"/>
      <c r="IYE39" s="110"/>
      <c r="IYF39" s="110"/>
      <c r="IYG39" s="110"/>
      <c r="IYH39" s="110"/>
      <c r="IYI39" s="110"/>
      <c r="IYJ39" s="110"/>
      <c r="IYK39" s="110"/>
      <c r="IYL39" s="110"/>
      <c r="IYM39" s="110"/>
      <c r="IYN39" s="110"/>
      <c r="IYO39" s="110"/>
      <c r="IYP39" s="110"/>
      <c r="IYQ39" s="110"/>
      <c r="IYR39" s="110"/>
      <c r="IYS39" s="110"/>
      <c r="IYT39" s="110"/>
      <c r="IYU39" s="110"/>
      <c r="IYV39" s="110"/>
      <c r="IYW39" s="110"/>
      <c r="IYX39" s="110"/>
      <c r="IYY39" s="110"/>
      <c r="IYZ39" s="110"/>
      <c r="IZA39" s="110"/>
      <c r="IZB39" s="110"/>
      <c r="IZC39" s="110"/>
      <c r="IZD39" s="110"/>
      <c r="IZE39" s="110"/>
      <c r="IZF39" s="110"/>
      <c r="IZG39" s="110"/>
      <c r="IZH39" s="110"/>
      <c r="IZI39" s="110"/>
      <c r="IZJ39" s="110"/>
      <c r="IZK39" s="110"/>
      <c r="IZL39" s="110"/>
      <c r="IZM39" s="110"/>
      <c r="IZN39" s="110"/>
      <c r="IZO39" s="110"/>
      <c r="IZP39" s="110"/>
      <c r="IZQ39" s="110"/>
      <c r="IZR39" s="110"/>
      <c r="IZS39" s="110"/>
      <c r="IZT39" s="110"/>
      <c r="IZU39" s="110"/>
      <c r="IZV39" s="110"/>
      <c r="IZW39" s="110"/>
      <c r="IZX39" s="110"/>
      <c r="IZY39" s="110"/>
      <c r="IZZ39" s="110"/>
      <c r="JAA39" s="110"/>
      <c r="JAB39" s="110"/>
      <c r="JAC39" s="110"/>
      <c r="JAD39" s="110"/>
      <c r="JAE39" s="110"/>
      <c r="JAF39" s="110"/>
      <c r="JAG39" s="110"/>
      <c r="JAH39" s="110"/>
      <c r="JAI39" s="110"/>
      <c r="JAJ39" s="110"/>
      <c r="JAK39" s="110"/>
      <c r="JAL39" s="110"/>
      <c r="JAM39" s="110"/>
      <c r="JAN39" s="110"/>
      <c r="JAO39" s="110"/>
      <c r="JAP39" s="110"/>
      <c r="JAQ39" s="110"/>
      <c r="JAR39" s="110"/>
      <c r="JAS39" s="110"/>
      <c r="JAT39" s="110"/>
      <c r="JAU39" s="110"/>
      <c r="JAV39" s="110"/>
      <c r="JAW39" s="110"/>
      <c r="JAX39" s="110"/>
      <c r="JAY39" s="110"/>
      <c r="JAZ39" s="110"/>
      <c r="JBA39" s="110"/>
      <c r="JBB39" s="110"/>
      <c r="JBC39" s="110"/>
      <c r="JBD39" s="110"/>
      <c r="JBE39" s="110"/>
      <c r="JBF39" s="110"/>
      <c r="JBG39" s="110"/>
      <c r="JBH39" s="110"/>
      <c r="JBI39" s="110"/>
      <c r="JBJ39" s="110"/>
      <c r="JBK39" s="110"/>
      <c r="JBL39" s="110"/>
      <c r="JBM39" s="110"/>
      <c r="JBN39" s="110"/>
      <c r="JBO39" s="110"/>
      <c r="JBP39" s="110"/>
      <c r="JBQ39" s="110"/>
      <c r="JBR39" s="110"/>
      <c r="JBS39" s="110"/>
      <c r="JBT39" s="110"/>
      <c r="JBU39" s="110"/>
      <c r="JBV39" s="110"/>
      <c r="JBW39" s="110"/>
      <c r="JBX39" s="110"/>
      <c r="JBY39" s="110"/>
      <c r="JBZ39" s="110"/>
      <c r="JCA39" s="110"/>
      <c r="JCB39" s="110"/>
      <c r="JCC39" s="110"/>
      <c r="JCD39" s="110"/>
      <c r="JCE39" s="110"/>
      <c r="JCF39" s="110"/>
      <c r="JCG39" s="110"/>
      <c r="JCH39" s="110"/>
      <c r="JCI39" s="110"/>
      <c r="JCJ39" s="110"/>
      <c r="JCK39" s="110"/>
      <c r="JCL39" s="110"/>
      <c r="JCM39" s="110"/>
      <c r="JCN39" s="110"/>
      <c r="JCO39" s="110"/>
      <c r="JCP39" s="110"/>
      <c r="JCQ39" s="110"/>
      <c r="JCR39" s="110"/>
      <c r="JCS39" s="110"/>
      <c r="JCT39" s="110"/>
      <c r="JCU39" s="110"/>
      <c r="JCV39" s="110"/>
      <c r="JCW39" s="110"/>
      <c r="JCX39" s="110"/>
      <c r="JCY39" s="110"/>
      <c r="JCZ39" s="110"/>
      <c r="JDA39" s="110"/>
      <c r="JDB39" s="110"/>
      <c r="JDC39" s="110"/>
      <c r="JDD39" s="110"/>
      <c r="JDE39" s="110"/>
      <c r="JDF39" s="110"/>
      <c r="JDG39" s="110"/>
      <c r="JDH39" s="110"/>
      <c r="JDI39" s="110"/>
      <c r="JDJ39" s="110"/>
      <c r="JDK39" s="110"/>
      <c r="JDL39" s="110"/>
      <c r="JDM39" s="110"/>
      <c r="JDN39" s="110"/>
      <c r="JDO39" s="110"/>
      <c r="JDP39" s="110"/>
      <c r="JDQ39" s="110"/>
      <c r="JDR39" s="110"/>
      <c r="JDS39" s="110"/>
      <c r="JDT39" s="110"/>
      <c r="JDU39" s="110"/>
      <c r="JDV39" s="110"/>
      <c r="JDW39" s="110"/>
      <c r="JDX39" s="110"/>
      <c r="JDY39" s="110"/>
      <c r="JDZ39" s="110"/>
      <c r="JEA39" s="110"/>
      <c r="JEB39" s="110"/>
      <c r="JEC39" s="110"/>
      <c r="JED39" s="110"/>
      <c r="JEE39" s="110"/>
      <c r="JEF39" s="110"/>
      <c r="JEG39" s="110"/>
      <c r="JEH39" s="110"/>
      <c r="JEI39" s="110"/>
      <c r="JEJ39" s="110"/>
      <c r="JEK39" s="110"/>
      <c r="JEL39" s="110"/>
      <c r="JEM39" s="110"/>
      <c r="JEN39" s="110"/>
      <c r="JEO39" s="110"/>
      <c r="JEP39" s="110"/>
      <c r="JEQ39" s="110"/>
      <c r="JER39" s="110"/>
      <c r="JES39" s="110"/>
      <c r="JET39" s="110"/>
      <c r="JEU39" s="110"/>
      <c r="JEV39" s="110"/>
      <c r="JEW39" s="110"/>
      <c r="JEX39" s="110"/>
      <c r="JEY39" s="110"/>
      <c r="JEZ39" s="110"/>
      <c r="JFA39" s="110"/>
      <c r="JFB39" s="110"/>
      <c r="JFC39" s="110"/>
      <c r="JFD39" s="110"/>
      <c r="JFE39" s="110"/>
      <c r="JFF39" s="110"/>
      <c r="JFG39" s="110"/>
      <c r="JFH39" s="110"/>
      <c r="JFI39" s="110"/>
      <c r="JFJ39" s="110"/>
      <c r="JFK39" s="110"/>
      <c r="JFL39" s="110"/>
      <c r="JFM39" s="110"/>
      <c r="JFN39" s="110"/>
      <c r="JFO39" s="110"/>
      <c r="JFP39" s="110"/>
      <c r="JFQ39" s="110"/>
      <c r="JFR39" s="110"/>
      <c r="JFS39" s="110"/>
      <c r="JFT39" s="110"/>
      <c r="JFU39" s="110"/>
      <c r="JFV39" s="110"/>
      <c r="JFW39" s="110"/>
      <c r="JFX39" s="110"/>
      <c r="JFY39" s="110"/>
      <c r="JFZ39" s="110"/>
      <c r="JGA39" s="110"/>
      <c r="JGB39" s="110"/>
      <c r="JGC39" s="110"/>
      <c r="JGD39" s="110"/>
      <c r="JGE39" s="110"/>
      <c r="JGF39" s="110"/>
      <c r="JGG39" s="110"/>
      <c r="JGH39" s="110"/>
      <c r="JGI39" s="110"/>
      <c r="JGJ39" s="110"/>
      <c r="JGK39" s="110"/>
      <c r="JGL39" s="110"/>
      <c r="JGM39" s="110"/>
      <c r="JGN39" s="110"/>
      <c r="JGO39" s="110"/>
      <c r="JGP39" s="110"/>
      <c r="JGQ39" s="110"/>
      <c r="JGR39" s="110"/>
      <c r="JGS39" s="110"/>
      <c r="JGT39" s="110"/>
      <c r="JGU39" s="110"/>
      <c r="JGV39" s="110"/>
      <c r="JGW39" s="110"/>
      <c r="JGX39" s="110"/>
      <c r="JGY39" s="110"/>
      <c r="JGZ39" s="110"/>
      <c r="JHA39" s="110"/>
      <c r="JHB39" s="110"/>
      <c r="JHC39" s="110"/>
      <c r="JHD39" s="110"/>
      <c r="JHE39" s="110"/>
      <c r="JHF39" s="110"/>
      <c r="JHG39" s="110"/>
      <c r="JHH39" s="110"/>
      <c r="JHI39" s="110"/>
      <c r="JHJ39" s="110"/>
      <c r="JHK39" s="110"/>
      <c r="JHL39" s="110"/>
      <c r="JHM39" s="110"/>
      <c r="JHN39" s="110"/>
      <c r="JHO39" s="110"/>
      <c r="JHP39" s="110"/>
      <c r="JHQ39" s="110"/>
      <c r="JHR39" s="110"/>
      <c r="JHS39" s="110"/>
      <c r="JHT39" s="110"/>
      <c r="JHU39" s="110"/>
      <c r="JHV39" s="110"/>
      <c r="JHW39" s="110"/>
      <c r="JHX39" s="110"/>
      <c r="JHY39" s="110"/>
      <c r="JHZ39" s="110"/>
      <c r="JIA39" s="110"/>
      <c r="JIB39" s="110"/>
      <c r="JIC39" s="110"/>
      <c r="JID39" s="110"/>
      <c r="JIE39" s="110"/>
      <c r="JIF39" s="110"/>
      <c r="JIG39" s="110"/>
      <c r="JIH39" s="110"/>
      <c r="JII39" s="110"/>
      <c r="JIJ39" s="110"/>
      <c r="JIK39" s="110"/>
      <c r="JIL39" s="110"/>
      <c r="JIM39" s="110"/>
      <c r="JIN39" s="110"/>
      <c r="JIO39" s="110"/>
      <c r="JIP39" s="110"/>
      <c r="JIQ39" s="110"/>
      <c r="JIR39" s="110"/>
      <c r="JIS39" s="110"/>
      <c r="JIT39" s="110"/>
      <c r="JIU39" s="110"/>
      <c r="JIV39" s="110"/>
      <c r="JIW39" s="110"/>
      <c r="JIX39" s="110"/>
      <c r="JIY39" s="110"/>
      <c r="JIZ39" s="110"/>
      <c r="JJA39" s="110"/>
      <c r="JJB39" s="110"/>
      <c r="JJC39" s="110"/>
      <c r="JJD39" s="110"/>
      <c r="JJE39" s="110"/>
      <c r="JJF39" s="110"/>
      <c r="JJG39" s="110"/>
      <c r="JJH39" s="110"/>
      <c r="JJI39" s="110"/>
      <c r="JJJ39" s="110"/>
      <c r="JJK39" s="110"/>
      <c r="JJL39" s="110"/>
      <c r="JJM39" s="110"/>
      <c r="JJN39" s="110"/>
      <c r="JJO39" s="110"/>
      <c r="JJP39" s="110"/>
      <c r="JJQ39" s="110"/>
      <c r="JJR39" s="110"/>
      <c r="JJS39" s="110"/>
      <c r="JJT39" s="110"/>
      <c r="JJU39" s="110"/>
      <c r="JJV39" s="110"/>
      <c r="JJW39" s="110"/>
      <c r="JJX39" s="110"/>
      <c r="JJY39" s="110"/>
      <c r="JJZ39" s="110"/>
      <c r="JKA39" s="110"/>
      <c r="JKB39" s="110"/>
      <c r="JKC39" s="110"/>
      <c r="JKD39" s="110"/>
      <c r="JKE39" s="110"/>
      <c r="JKF39" s="110"/>
      <c r="JKG39" s="110"/>
      <c r="JKH39" s="110"/>
      <c r="JKI39" s="110"/>
      <c r="JKJ39" s="110"/>
      <c r="JKK39" s="110"/>
      <c r="JKL39" s="110"/>
      <c r="JKM39" s="110"/>
      <c r="JKN39" s="110"/>
      <c r="JKO39" s="110"/>
      <c r="JKP39" s="110"/>
      <c r="JKQ39" s="110"/>
      <c r="JKR39" s="110"/>
      <c r="JKS39" s="110"/>
      <c r="JKT39" s="110"/>
      <c r="JKU39" s="110"/>
      <c r="JKV39" s="110"/>
      <c r="JKW39" s="110"/>
      <c r="JKX39" s="110"/>
      <c r="JKY39" s="110"/>
      <c r="JKZ39" s="110"/>
      <c r="JLA39" s="110"/>
      <c r="JLB39" s="110"/>
      <c r="JLC39" s="110"/>
      <c r="JLD39" s="110"/>
      <c r="JLE39" s="110"/>
      <c r="JLF39" s="110"/>
      <c r="JLG39" s="110"/>
      <c r="JLH39" s="110"/>
      <c r="JLI39" s="110"/>
      <c r="JLJ39" s="110"/>
      <c r="JLK39" s="110"/>
      <c r="JLL39" s="110"/>
      <c r="JLM39" s="110"/>
      <c r="JLN39" s="110"/>
      <c r="JLO39" s="110"/>
      <c r="JLP39" s="110"/>
      <c r="JLQ39" s="110"/>
      <c r="JLR39" s="110"/>
      <c r="JLS39" s="110"/>
      <c r="JLT39" s="110"/>
      <c r="JLU39" s="110"/>
      <c r="JLV39" s="110"/>
      <c r="JLW39" s="110"/>
      <c r="JLX39" s="110"/>
      <c r="JLY39" s="110"/>
      <c r="JLZ39" s="110"/>
      <c r="JMA39" s="110"/>
      <c r="JMB39" s="110"/>
      <c r="JMC39" s="110"/>
      <c r="JMD39" s="110"/>
      <c r="JME39" s="110"/>
      <c r="JMF39" s="110"/>
      <c r="JMG39" s="110"/>
      <c r="JMH39" s="110"/>
      <c r="JMI39" s="110"/>
      <c r="JMJ39" s="110"/>
      <c r="JMK39" s="110"/>
      <c r="JML39" s="110"/>
      <c r="JMM39" s="110"/>
      <c r="JMN39" s="110"/>
      <c r="JMO39" s="110"/>
      <c r="JMP39" s="110"/>
      <c r="JMQ39" s="110"/>
      <c r="JMR39" s="110"/>
      <c r="JMS39" s="110"/>
      <c r="JMT39" s="110"/>
      <c r="JMU39" s="110"/>
      <c r="JMV39" s="110"/>
      <c r="JMW39" s="110"/>
      <c r="JMX39" s="110"/>
      <c r="JMY39" s="110"/>
      <c r="JMZ39" s="110"/>
      <c r="JNA39" s="110"/>
      <c r="JNB39" s="110"/>
      <c r="JNC39" s="110"/>
      <c r="JND39" s="110"/>
      <c r="JNE39" s="110"/>
      <c r="JNF39" s="110"/>
      <c r="JNG39" s="110"/>
      <c r="JNH39" s="110"/>
      <c r="JNI39" s="110"/>
      <c r="JNJ39" s="110"/>
      <c r="JNK39" s="110"/>
      <c r="JNL39" s="110"/>
      <c r="JNM39" s="110"/>
      <c r="JNN39" s="110"/>
      <c r="JNO39" s="110"/>
      <c r="JNP39" s="110"/>
      <c r="JNQ39" s="110"/>
      <c r="JNR39" s="110"/>
      <c r="JNS39" s="110"/>
      <c r="JNT39" s="110"/>
      <c r="JNU39" s="110"/>
      <c r="JNV39" s="110"/>
      <c r="JNW39" s="110"/>
      <c r="JNX39" s="110"/>
      <c r="JNY39" s="110"/>
      <c r="JNZ39" s="110"/>
      <c r="JOA39" s="110"/>
      <c r="JOB39" s="110"/>
      <c r="JOC39" s="110"/>
      <c r="JOD39" s="110"/>
      <c r="JOE39" s="110"/>
      <c r="JOF39" s="110"/>
      <c r="JOG39" s="110"/>
      <c r="JOH39" s="110"/>
      <c r="JOI39" s="110"/>
      <c r="JOJ39" s="110"/>
      <c r="JOK39" s="110"/>
      <c r="JOL39" s="110"/>
      <c r="JOM39" s="110"/>
      <c r="JON39" s="110"/>
      <c r="JOO39" s="110"/>
      <c r="JOP39" s="110"/>
      <c r="JOQ39" s="110"/>
      <c r="JOR39" s="110"/>
      <c r="JOS39" s="110"/>
      <c r="JOT39" s="110"/>
      <c r="JOU39" s="110"/>
      <c r="JOV39" s="110"/>
      <c r="JOW39" s="110"/>
      <c r="JOX39" s="110"/>
      <c r="JOY39" s="110"/>
      <c r="JOZ39" s="110"/>
      <c r="JPA39" s="110"/>
      <c r="JPB39" s="110"/>
      <c r="JPC39" s="110"/>
      <c r="JPD39" s="110"/>
      <c r="JPE39" s="110"/>
      <c r="JPF39" s="110"/>
      <c r="JPG39" s="110"/>
      <c r="JPH39" s="110"/>
      <c r="JPI39" s="110"/>
      <c r="JPJ39" s="110"/>
      <c r="JPK39" s="110"/>
      <c r="JPL39" s="110"/>
      <c r="JPM39" s="110"/>
      <c r="JPN39" s="110"/>
      <c r="JPO39" s="110"/>
      <c r="JPP39" s="110"/>
      <c r="JPQ39" s="110"/>
      <c r="JPR39" s="110"/>
      <c r="JPS39" s="110"/>
      <c r="JPT39" s="110"/>
      <c r="JPU39" s="110"/>
      <c r="JPV39" s="110"/>
      <c r="JPW39" s="110"/>
      <c r="JPX39" s="110"/>
      <c r="JPY39" s="110"/>
      <c r="JPZ39" s="110"/>
      <c r="JQA39" s="110"/>
      <c r="JQB39" s="110"/>
      <c r="JQC39" s="110"/>
      <c r="JQD39" s="110"/>
      <c r="JQE39" s="110"/>
      <c r="JQF39" s="110"/>
      <c r="JQG39" s="110"/>
      <c r="JQH39" s="110"/>
      <c r="JQI39" s="110"/>
      <c r="JQJ39" s="110"/>
      <c r="JQK39" s="110"/>
      <c r="JQL39" s="110"/>
      <c r="JQM39" s="110"/>
      <c r="JQN39" s="110"/>
      <c r="JQO39" s="110"/>
      <c r="JQP39" s="110"/>
      <c r="JQQ39" s="110"/>
      <c r="JQR39" s="110"/>
      <c r="JQS39" s="110"/>
      <c r="JQT39" s="110"/>
      <c r="JQU39" s="110"/>
      <c r="JQV39" s="110"/>
      <c r="JQW39" s="110"/>
      <c r="JQX39" s="110"/>
      <c r="JQY39" s="110"/>
      <c r="JQZ39" s="110"/>
      <c r="JRA39" s="110"/>
      <c r="JRB39" s="110"/>
      <c r="JRC39" s="110"/>
      <c r="JRD39" s="110"/>
      <c r="JRE39" s="110"/>
      <c r="JRF39" s="110"/>
      <c r="JRG39" s="110"/>
      <c r="JRH39" s="110"/>
      <c r="JRI39" s="110"/>
      <c r="JRJ39" s="110"/>
      <c r="JRK39" s="110"/>
      <c r="JRL39" s="110"/>
      <c r="JRM39" s="110"/>
      <c r="JRN39" s="110"/>
      <c r="JRO39" s="110"/>
      <c r="JRP39" s="110"/>
      <c r="JRQ39" s="110"/>
      <c r="JRR39" s="110"/>
      <c r="JRS39" s="110"/>
      <c r="JRT39" s="110"/>
      <c r="JRU39" s="110"/>
      <c r="JRV39" s="110"/>
      <c r="JRW39" s="110"/>
      <c r="JRX39" s="110"/>
      <c r="JRY39" s="110"/>
      <c r="JRZ39" s="110"/>
      <c r="JSA39" s="110"/>
      <c r="JSB39" s="110"/>
      <c r="JSC39" s="110"/>
      <c r="JSD39" s="110"/>
      <c r="JSE39" s="110"/>
      <c r="JSF39" s="110"/>
      <c r="JSG39" s="110"/>
      <c r="JSH39" s="110"/>
      <c r="JSI39" s="110"/>
      <c r="JSJ39" s="110"/>
      <c r="JSK39" s="110"/>
      <c r="JSL39" s="110"/>
      <c r="JSM39" s="110"/>
      <c r="JSN39" s="110"/>
      <c r="JSO39" s="110"/>
      <c r="JSP39" s="110"/>
      <c r="JSQ39" s="110"/>
      <c r="JSR39" s="110"/>
      <c r="JSS39" s="110"/>
      <c r="JST39" s="110"/>
      <c r="JSU39" s="110"/>
      <c r="JSV39" s="110"/>
      <c r="JSW39" s="110"/>
      <c r="JSX39" s="110"/>
      <c r="JSY39" s="110"/>
      <c r="JSZ39" s="110"/>
      <c r="JTA39" s="110"/>
      <c r="JTB39" s="110"/>
      <c r="JTC39" s="110"/>
      <c r="JTD39" s="110"/>
      <c r="JTE39" s="110"/>
      <c r="JTF39" s="110"/>
      <c r="JTG39" s="110"/>
      <c r="JTH39" s="110"/>
      <c r="JTI39" s="110"/>
      <c r="JTJ39" s="110"/>
      <c r="JTK39" s="110"/>
      <c r="JTL39" s="110"/>
      <c r="JTM39" s="110"/>
      <c r="JTN39" s="110"/>
      <c r="JTO39" s="110"/>
      <c r="JTP39" s="110"/>
      <c r="JTQ39" s="110"/>
      <c r="JTR39" s="110"/>
      <c r="JTS39" s="110"/>
      <c r="JTT39" s="110"/>
      <c r="JTU39" s="110"/>
      <c r="JTV39" s="110"/>
      <c r="JTW39" s="110"/>
      <c r="JTX39" s="110"/>
      <c r="JTY39" s="110"/>
      <c r="JTZ39" s="110"/>
      <c r="JUA39" s="110"/>
      <c r="JUB39" s="110"/>
      <c r="JUC39" s="110"/>
      <c r="JUD39" s="110"/>
      <c r="JUE39" s="110"/>
      <c r="JUF39" s="110"/>
      <c r="JUG39" s="110"/>
      <c r="JUH39" s="110"/>
      <c r="JUI39" s="110"/>
      <c r="JUJ39" s="110"/>
      <c r="JUK39" s="110"/>
      <c r="JUL39" s="110"/>
      <c r="JUM39" s="110"/>
      <c r="JUN39" s="110"/>
      <c r="JUO39" s="110"/>
      <c r="JUP39" s="110"/>
      <c r="JUQ39" s="110"/>
      <c r="JUR39" s="110"/>
      <c r="JUS39" s="110"/>
      <c r="JUT39" s="110"/>
      <c r="JUU39" s="110"/>
      <c r="JUV39" s="110"/>
      <c r="JUW39" s="110"/>
      <c r="JUX39" s="110"/>
      <c r="JUY39" s="110"/>
      <c r="JUZ39" s="110"/>
      <c r="JVA39" s="110"/>
      <c r="JVB39" s="110"/>
      <c r="JVC39" s="110"/>
      <c r="JVD39" s="110"/>
      <c r="JVE39" s="110"/>
      <c r="JVF39" s="110"/>
      <c r="JVG39" s="110"/>
      <c r="JVH39" s="110"/>
      <c r="JVI39" s="110"/>
      <c r="JVJ39" s="110"/>
      <c r="JVK39" s="110"/>
      <c r="JVL39" s="110"/>
      <c r="JVM39" s="110"/>
      <c r="JVN39" s="110"/>
      <c r="JVO39" s="110"/>
      <c r="JVP39" s="110"/>
      <c r="JVQ39" s="110"/>
      <c r="JVR39" s="110"/>
      <c r="JVS39" s="110"/>
      <c r="JVT39" s="110"/>
      <c r="JVU39" s="110"/>
      <c r="JVV39" s="110"/>
      <c r="JVW39" s="110"/>
      <c r="JVX39" s="110"/>
      <c r="JVY39" s="110"/>
      <c r="JVZ39" s="110"/>
      <c r="JWA39" s="110"/>
      <c r="JWB39" s="110"/>
      <c r="JWC39" s="110"/>
      <c r="JWD39" s="110"/>
      <c r="JWE39" s="110"/>
      <c r="JWF39" s="110"/>
      <c r="JWG39" s="110"/>
      <c r="JWH39" s="110"/>
      <c r="JWI39" s="110"/>
      <c r="JWJ39" s="110"/>
      <c r="JWK39" s="110"/>
      <c r="JWL39" s="110"/>
      <c r="JWM39" s="110"/>
      <c r="JWN39" s="110"/>
      <c r="JWO39" s="110"/>
      <c r="JWP39" s="110"/>
      <c r="JWQ39" s="110"/>
      <c r="JWR39" s="110"/>
      <c r="JWS39" s="110"/>
      <c r="JWT39" s="110"/>
      <c r="JWU39" s="110"/>
      <c r="JWV39" s="110"/>
      <c r="JWW39" s="110"/>
      <c r="JWX39" s="110"/>
      <c r="JWY39" s="110"/>
      <c r="JWZ39" s="110"/>
      <c r="JXA39" s="110"/>
      <c r="JXB39" s="110"/>
      <c r="JXC39" s="110"/>
      <c r="JXD39" s="110"/>
      <c r="JXE39" s="110"/>
      <c r="JXF39" s="110"/>
      <c r="JXG39" s="110"/>
      <c r="JXH39" s="110"/>
      <c r="JXI39" s="110"/>
      <c r="JXJ39" s="110"/>
      <c r="JXK39" s="110"/>
      <c r="JXL39" s="110"/>
      <c r="JXM39" s="110"/>
      <c r="JXN39" s="110"/>
      <c r="JXO39" s="110"/>
      <c r="JXP39" s="110"/>
      <c r="JXQ39" s="110"/>
      <c r="JXR39" s="110"/>
      <c r="JXS39" s="110"/>
      <c r="JXT39" s="110"/>
      <c r="JXU39" s="110"/>
      <c r="JXV39" s="110"/>
      <c r="JXW39" s="110"/>
      <c r="JXX39" s="110"/>
      <c r="JXY39" s="110"/>
      <c r="JXZ39" s="110"/>
      <c r="JYA39" s="110"/>
      <c r="JYB39" s="110"/>
      <c r="JYC39" s="110"/>
      <c r="JYD39" s="110"/>
      <c r="JYE39" s="110"/>
      <c r="JYF39" s="110"/>
      <c r="JYG39" s="110"/>
      <c r="JYH39" s="110"/>
      <c r="JYI39" s="110"/>
      <c r="JYJ39" s="110"/>
      <c r="JYK39" s="110"/>
      <c r="JYL39" s="110"/>
      <c r="JYM39" s="110"/>
      <c r="JYN39" s="110"/>
      <c r="JYO39" s="110"/>
      <c r="JYP39" s="110"/>
      <c r="JYQ39" s="110"/>
      <c r="JYR39" s="110"/>
      <c r="JYS39" s="110"/>
      <c r="JYT39" s="110"/>
      <c r="JYU39" s="110"/>
      <c r="JYV39" s="110"/>
      <c r="JYW39" s="110"/>
      <c r="JYX39" s="110"/>
      <c r="JYY39" s="110"/>
      <c r="JYZ39" s="110"/>
      <c r="JZA39" s="110"/>
      <c r="JZB39" s="110"/>
      <c r="JZC39" s="110"/>
      <c r="JZD39" s="110"/>
      <c r="JZE39" s="110"/>
      <c r="JZF39" s="110"/>
      <c r="JZG39" s="110"/>
      <c r="JZH39" s="110"/>
      <c r="JZI39" s="110"/>
      <c r="JZJ39" s="110"/>
      <c r="JZK39" s="110"/>
      <c r="JZL39" s="110"/>
      <c r="JZM39" s="110"/>
      <c r="JZN39" s="110"/>
      <c r="JZO39" s="110"/>
      <c r="JZP39" s="110"/>
      <c r="JZQ39" s="110"/>
      <c r="JZR39" s="110"/>
      <c r="JZS39" s="110"/>
      <c r="JZT39" s="110"/>
      <c r="JZU39" s="110"/>
      <c r="JZV39" s="110"/>
      <c r="JZW39" s="110"/>
      <c r="JZX39" s="110"/>
      <c r="JZY39" s="110"/>
      <c r="JZZ39" s="110"/>
      <c r="KAA39" s="110"/>
      <c r="KAB39" s="110"/>
      <c r="KAC39" s="110"/>
      <c r="KAD39" s="110"/>
      <c r="KAE39" s="110"/>
      <c r="KAF39" s="110"/>
      <c r="KAG39" s="110"/>
      <c r="KAH39" s="110"/>
      <c r="KAI39" s="110"/>
      <c r="KAJ39" s="110"/>
      <c r="KAK39" s="110"/>
      <c r="KAL39" s="110"/>
      <c r="KAM39" s="110"/>
      <c r="KAN39" s="110"/>
      <c r="KAO39" s="110"/>
      <c r="KAP39" s="110"/>
      <c r="KAQ39" s="110"/>
      <c r="KAR39" s="110"/>
      <c r="KAS39" s="110"/>
      <c r="KAT39" s="110"/>
      <c r="KAU39" s="110"/>
      <c r="KAV39" s="110"/>
      <c r="KAW39" s="110"/>
      <c r="KAX39" s="110"/>
      <c r="KAY39" s="110"/>
      <c r="KAZ39" s="110"/>
      <c r="KBA39" s="110"/>
      <c r="KBB39" s="110"/>
      <c r="KBC39" s="110"/>
      <c r="KBD39" s="110"/>
      <c r="KBE39" s="110"/>
      <c r="KBF39" s="110"/>
      <c r="KBG39" s="110"/>
      <c r="KBH39" s="110"/>
      <c r="KBI39" s="110"/>
      <c r="KBJ39" s="110"/>
      <c r="KBK39" s="110"/>
      <c r="KBL39" s="110"/>
      <c r="KBM39" s="110"/>
      <c r="KBN39" s="110"/>
      <c r="KBO39" s="110"/>
      <c r="KBP39" s="110"/>
      <c r="KBQ39" s="110"/>
      <c r="KBR39" s="110"/>
      <c r="KBS39" s="110"/>
      <c r="KBT39" s="110"/>
      <c r="KBU39" s="110"/>
      <c r="KBV39" s="110"/>
      <c r="KBW39" s="110"/>
      <c r="KBX39" s="110"/>
      <c r="KBY39" s="110"/>
      <c r="KBZ39" s="110"/>
      <c r="KCA39" s="110"/>
      <c r="KCB39" s="110"/>
      <c r="KCC39" s="110"/>
      <c r="KCD39" s="110"/>
      <c r="KCE39" s="110"/>
      <c r="KCF39" s="110"/>
      <c r="KCG39" s="110"/>
      <c r="KCH39" s="110"/>
      <c r="KCI39" s="110"/>
      <c r="KCJ39" s="110"/>
      <c r="KCK39" s="110"/>
      <c r="KCL39" s="110"/>
      <c r="KCM39" s="110"/>
      <c r="KCN39" s="110"/>
      <c r="KCO39" s="110"/>
      <c r="KCP39" s="110"/>
      <c r="KCQ39" s="110"/>
      <c r="KCR39" s="110"/>
      <c r="KCS39" s="110"/>
      <c r="KCT39" s="110"/>
      <c r="KCU39" s="110"/>
      <c r="KCV39" s="110"/>
      <c r="KCW39" s="110"/>
      <c r="KCX39" s="110"/>
      <c r="KCY39" s="110"/>
      <c r="KCZ39" s="110"/>
      <c r="KDA39" s="110"/>
      <c r="KDB39" s="110"/>
      <c r="KDC39" s="110"/>
      <c r="KDD39" s="110"/>
      <c r="KDE39" s="110"/>
      <c r="KDF39" s="110"/>
      <c r="KDG39" s="110"/>
      <c r="KDH39" s="110"/>
      <c r="KDI39" s="110"/>
      <c r="KDJ39" s="110"/>
      <c r="KDK39" s="110"/>
      <c r="KDL39" s="110"/>
      <c r="KDM39" s="110"/>
      <c r="KDN39" s="110"/>
      <c r="KDO39" s="110"/>
      <c r="KDP39" s="110"/>
      <c r="KDQ39" s="110"/>
      <c r="KDR39" s="110"/>
      <c r="KDS39" s="110"/>
      <c r="KDT39" s="110"/>
      <c r="KDU39" s="110"/>
      <c r="KDV39" s="110"/>
      <c r="KDW39" s="110"/>
      <c r="KDX39" s="110"/>
      <c r="KDY39" s="110"/>
      <c r="KDZ39" s="110"/>
      <c r="KEA39" s="110"/>
      <c r="KEB39" s="110"/>
      <c r="KEC39" s="110"/>
      <c r="KED39" s="110"/>
      <c r="KEE39" s="110"/>
      <c r="KEF39" s="110"/>
      <c r="KEG39" s="110"/>
      <c r="KEH39" s="110"/>
      <c r="KEI39" s="110"/>
      <c r="KEJ39" s="110"/>
      <c r="KEK39" s="110"/>
      <c r="KEL39" s="110"/>
      <c r="KEM39" s="110"/>
      <c r="KEN39" s="110"/>
      <c r="KEO39" s="110"/>
      <c r="KEP39" s="110"/>
      <c r="KEQ39" s="110"/>
      <c r="KER39" s="110"/>
      <c r="KES39" s="110"/>
      <c r="KET39" s="110"/>
      <c r="KEU39" s="110"/>
      <c r="KEV39" s="110"/>
      <c r="KEW39" s="110"/>
      <c r="KEX39" s="110"/>
      <c r="KEY39" s="110"/>
      <c r="KEZ39" s="110"/>
      <c r="KFA39" s="110"/>
      <c r="KFB39" s="110"/>
      <c r="KFC39" s="110"/>
      <c r="KFD39" s="110"/>
      <c r="KFE39" s="110"/>
      <c r="KFF39" s="110"/>
      <c r="KFG39" s="110"/>
      <c r="KFH39" s="110"/>
      <c r="KFI39" s="110"/>
      <c r="KFJ39" s="110"/>
      <c r="KFK39" s="110"/>
      <c r="KFL39" s="110"/>
      <c r="KFM39" s="110"/>
      <c r="KFN39" s="110"/>
      <c r="KFO39" s="110"/>
      <c r="KFP39" s="110"/>
      <c r="KFQ39" s="110"/>
      <c r="KFR39" s="110"/>
      <c r="KFS39" s="110"/>
      <c r="KFT39" s="110"/>
      <c r="KFU39" s="110"/>
      <c r="KFV39" s="110"/>
      <c r="KFW39" s="110"/>
      <c r="KFX39" s="110"/>
      <c r="KFY39" s="110"/>
      <c r="KFZ39" s="110"/>
      <c r="KGA39" s="110"/>
      <c r="KGB39" s="110"/>
      <c r="KGC39" s="110"/>
      <c r="KGD39" s="110"/>
      <c r="KGE39" s="110"/>
      <c r="KGF39" s="110"/>
      <c r="KGG39" s="110"/>
      <c r="KGH39" s="110"/>
      <c r="KGI39" s="110"/>
      <c r="KGJ39" s="110"/>
      <c r="KGK39" s="110"/>
      <c r="KGL39" s="110"/>
      <c r="KGM39" s="110"/>
      <c r="KGN39" s="110"/>
      <c r="KGO39" s="110"/>
      <c r="KGP39" s="110"/>
      <c r="KGQ39" s="110"/>
      <c r="KGR39" s="110"/>
      <c r="KGS39" s="110"/>
      <c r="KGT39" s="110"/>
      <c r="KGU39" s="110"/>
      <c r="KGV39" s="110"/>
      <c r="KGW39" s="110"/>
      <c r="KGX39" s="110"/>
      <c r="KGY39" s="110"/>
      <c r="KGZ39" s="110"/>
      <c r="KHA39" s="110"/>
      <c r="KHB39" s="110"/>
      <c r="KHC39" s="110"/>
      <c r="KHD39" s="110"/>
      <c r="KHE39" s="110"/>
      <c r="KHF39" s="110"/>
      <c r="KHG39" s="110"/>
      <c r="KHH39" s="110"/>
      <c r="KHI39" s="110"/>
      <c r="KHJ39" s="110"/>
      <c r="KHK39" s="110"/>
      <c r="KHL39" s="110"/>
      <c r="KHM39" s="110"/>
      <c r="KHN39" s="110"/>
      <c r="KHO39" s="110"/>
      <c r="KHP39" s="110"/>
      <c r="KHQ39" s="110"/>
      <c r="KHR39" s="110"/>
      <c r="KHS39" s="110"/>
      <c r="KHT39" s="110"/>
      <c r="KHU39" s="110"/>
      <c r="KHV39" s="110"/>
      <c r="KHW39" s="110"/>
      <c r="KHX39" s="110"/>
      <c r="KHY39" s="110"/>
      <c r="KHZ39" s="110"/>
      <c r="KIA39" s="110"/>
      <c r="KIB39" s="110"/>
      <c r="KIC39" s="110"/>
      <c r="KID39" s="110"/>
      <c r="KIE39" s="110"/>
      <c r="KIF39" s="110"/>
      <c r="KIG39" s="110"/>
      <c r="KIH39" s="110"/>
      <c r="KII39" s="110"/>
      <c r="KIJ39" s="110"/>
      <c r="KIK39" s="110"/>
      <c r="KIL39" s="110"/>
      <c r="KIM39" s="110"/>
      <c r="KIN39" s="110"/>
      <c r="KIO39" s="110"/>
      <c r="KIP39" s="110"/>
      <c r="KIQ39" s="110"/>
      <c r="KIR39" s="110"/>
      <c r="KIS39" s="110"/>
      <c r="KIT39" s="110"/>
      <c r="KIU39" s="110"/>
      <c r="KIV39" s="110"/>
      <c r="KIW39" s="110"/>
      <c r="KIX39" s="110"/>
      <c r="KIY39" s="110"/>
      <c r="KIZ39" s="110"/>
      <c r="KJA39" s="110"/>
      <c r="KJB39" s="110"/>
      <c r="KJC39" s="110"/>
      <c r="KJD39" s="110"/>
      <c r="KJE39" s="110"/>
      <c r="KJF39" s="110"/>
      <c r="KJG39" s="110"/>
      <c r="KJH39" s="110"/>
      <c r="KJI39" s="110"/>
      <c r="KJJ39" s="110"/>
      <c r="KJK39" s="110"/>
      <c r="KJL39" s="110"/>
      <c r="KJM39" s="110"/>
      <c r="KJN39" s="110"/>
      <c r="KJO39" s="110"/>
      <c r="KJP39" s="110"/>
      <c r="KJQ39" s="110"/>
      <c r="KJR39" s="110"/>
      <c r="KJS39" s="110"/>
      <c r="KJT39" s="110"/>
      <c r="KJU39" s="110"/>
      <c r="KJV39" s="110"/>
      <c r="KJW39" s="110"/>
      <c r="KJX39" s="110"/>
      <c r="KJY39" s="110"/>
      <c r="KJZ39" s="110"/>
      <c r="KKA39" s="110"/>
      <c r="KKB39" s="110"/>
      <c r="KKC39" s="110"/>
      <c r="KKD39" s="110"/>
      <c r="KKE39" s="110"/>
      <c r="KKF39" s="110"/>
      <c r="KKG39" s="110"/>
      <c r="KKH39" s="110"/>
      <c r="KKI39" s="110"/>
      <c r="KKJ39" s="110"/>
      <c r="KKK39" s="110"/>
      <c r="KKL39" s="110"/>
      <c r="KKM39" s="110"/>
      <c r="KKN39" s="110"/>
      <c r="KKO39" s="110"/>
      <c r="KKP39" s="110"/>
      <c r="KKQ39" s="110"/>
      <c r="KKR39" s="110"/>
      <c r="KKS39" s="110"/>
      <c r="KKT39" s="110"/>
      <c r="KKU39" s="110"/>
      <c r="KKV39" s="110"/>
      <c r="KKW39" s="110"/>
      <c r="KKX39" s="110"/>
      <c r="KKY39" s="110"/>
      <c r="KKZ39" s="110"/>
      <c r="KLA39" s="110"/>
      <c r="KLB39" s="110"/>
      <c r="KLC39" s="110"/>
      <c r="KLD39" s="110"/>
      <c r="KLE39" s="110"/>
      <c r="KLF39" s="110"/>
      <c r="KLG39" s="110"/>
      <c r="KLH39" s="110"/>
      <c r="KLI39" s="110"/>
      <c r="KLJ39" s="110"/>
      <c r="KLK39" s="110"/>
      <c r="KLL39" s="110"/>
      <c r="KLM39" s="110"/>
      <c r="KLN39" s="110"/>
      <c r="KLO39" s="110"/>
      <c r="KLP39" s="110"/>
      <c r="KLQ39" s="110"/>
      <c r="KLR39" s="110"/>
      <c r="KLS39" s="110"/>
      <c r="KLT39" s="110"/>
      <c r="KLU39" s="110"/>
      <c r="KLV39" s="110"/>
      <c r="KLW39" s="110"/>
      <c r="KLX39" s="110"/>
      <c r="KLY39" s="110"/>
      <c r="KLZ39" s="110"/>
      <c r="KMA39" s="110"/>
      <c r="KMB39" s="110"/>
      <c r="KMC39" s="110"/>
      <c r="KMD39" s="110"/>
      <c r="KME39" s="110"/>
      <c r="KMF39" s="110"/>
      <c r="KMG39" s="110"/>
      <c r="KMH39" s="110"/>
      <c r="KMI39" s="110"/>
      <c r="KMJ39" s="110"/>
      <c r="KMK39" s="110"/>
      <c r="KML39" s="110"/>
      <c r="KMM39" s="110"/>
      <c r="KMN39" s="110"/>
      <c r="KMO39" s="110"/>
      <c r="KMP39" s="110"/>
      <c r="KMQ39" s="110"/>
      <c r="KMR39" s="110"/>
      <c r="KMS39" s="110"/>
      <c r="KMT39" s="110"/>
      <c r="KMU39" s="110"/>
      <c r="KMV39" s="110"/>
      <c r="KMW39" s="110"/>
      <c r="KMX39" s="110"/>
      <c r="KMY39" s="110"/>
      <c r="KMZ39" s="110"/>
      <c r="KNA39" s="110"/>
      <c r="KNB39" s="110"/>
      <c r="KNC39" s="110"/>
      <c r="KND39" s="110"/>
      <c r="KNE39" s="110"/>
      <c r="KNF39" s="110"/>
      <c r="KNG39" s="110"/>
      <c r="KNH39" s="110"/>
      <c r="KNI39" s="110"/>
      <c r="KNJ39" s="110"/>
      <c r="KNK39" s="110"/>
      <c r="KNL39" s="110"/>
      <c r="KNM39" s="110"/>
      <c r="KNN39" s="110"/>
      <c r="KNO39" s="110"/>
      <c r="KNP39" s="110"/>
      <c r="KNQ39" s="110"/>
      <c r="KNR39" s="110"/>
      <c r="KNS39" s="110"/>
      <c r="KNT39" s="110"/>
      <c r="KNU39" s="110"/>
      <c r="KNV39" s="110"/>
      <c r="KNW39" s="110"/>
      <c r="KNX39" s="110"/>
      <c r="KNY39" s="110"/>
      <c r="KNZ39" s="110"/>
      <c r="KOA39" s="110"/>
      <c r="KOB39" s="110"/>
      <c r="KOC39" s="110"/>
      <c r="KOD39" s="110"/>
      <c r="KOE39" s="110"/>
      <c r="KOF39" s="110"/>
      <c r="KOG39" s="110"/>
      <c r="KOH39" s="110"/>
      <c r="KOI39" s="110"/>
      <c r="KOJ39" s="110"/>
      <c r="KOK39" s="110"/>
      <c r="KOL39" s="110"/>
      <c r="KOM39" s="110"/>
      <c r="KON39" s="110"/>
      <c r="KOO39" s="110"/>
      <c r="KOP39" s="110"/>
      <c r="KOQ39" s="110"/>
      <c r="KOR39" s="110"/>
      <c r="KOS39" s="110"/>
      <c r="KOT39" s="110"/>
      <c r="KOU39" s="110"/>
      <c r="KOV39" s="110"/>
      <c r="KOW39" s="110"/>
      <c r="KOX39" s="110"/>
      <c r="KOY39" s="110"/>
      <c r="KOZ39" s="110"/>
      <c r="KPA39" s="110"/>
      <c r="KPB39" s="110"/>
      <c r="KPC39" s="110"/>
      <c r="KPD39" s="110"/>
      <c r="KPE39" s="110"/>
      <c r="KPF39" s="110"/>
      <c r="KPG39" s="110"/>
      <c r="KPH39" s="110"/>
      <c r="KPI39" s="110"/>
      <c r="KPJ39" s="110"/>
      <c r="KPK39" s="110"/>
      <c r="KPL39" s="110"/>
      <c r="KPM39" s="110"/>
      <c r="KPN39" s="110"/>
      <c r="KPO39" s="110"/>
      <c r="KPP39" s="110"/>
      <c r="KPQ39" s="110"/>
      <c r="KPR39" s="110"/>
      <c r="KPS39" s="110"/>
      <c r="KPT39" s="110"/>
      <c r="KPU39" s="110"/>
      <c r="KPV39" s="110"/>
      <c r="KPW39" s="110"/>
      <c r="KPX39" s="110"/>
      <c r="KPY39" s="110"/>
      <c r="KPZ39" s="110"/>
      <c r="KQA39" s="110"/>
      <c r="KQB39" s="110"/>
      <c r="KQC39" s="110"/>
      <c r="KQD39" s="110"/>
      <c r="KQE39" s="110"/>
      <c r="KQF39" s="110"/>
      <c r="KQG39" s="110"/>
      <c r="KQH39" s="110"/>
      <c r="KQI39" s="110"/>
      <c r="KQJ39" s="110"/>
      <c r="KQK39" s="110"/>
      <c r="KQL39" s="110"/>
      <c r="KQM39" s="110"/>
      <c r="KQN39" s="110"/>
      <c r="KQO39" s="110"/>
      <c r="KQP39" s="110"/>
      <c r="KQQ39" s="110"/>
      <c r="KQR39" s="110"/>
      <c r="KQS39" s="110"/>
      <c r="KQT39" s="110"/>
      <c r="KQU39" s="110"/>
      <c r="KQV39" s="110"/>
      <c r="KQW39" s="110"/>
      <c r="KQX39" s="110"/>
      <c r="KQY39" s="110"/>
      <c r="KQZ39" s="110"/>
      <c r="KRA39" s="110"/>
      <c r="KRB39" s="110"/>
      <c r="KRC39" s="110"/>
      <c r="KRD39" s="110"/>
      <c r="KRE39" s="110"/>
      <c r="KRF39" s="110"/>
      <c r="KRG39" s="110"/>
      <c r="KRH39" s="110"/>
      <c r="KRI39" s="110"/>
      <c r="KRJ39" s="110"/>
      <c r="KRK39" s="110"/>
      <c r="KRL39" s="110"/>
      <c r="KRM39" s="110"/>
      <c r="KRN39" s="110"/>
      <c r="KRO39" s="110"/>
      <c r="KRP39" s="110"/>
      <c r="KRQ39" s="110"/>
      <c r="KRR39" s="110"/>
      <c r="KRS39" s="110"/>
      <c r="KRT39" s="110"/>
      <c r="KRU39" s="110"/>
      <c r="KRV39" s="110"/>
      <c r="KRW39" s="110"/>
      <c r="KRX39" s="110"/>
      <c r="KRY39" s="110"/>
      <c r="KRZ39" s="110"/>
      <c r="KSA39" s="110"/>
      <c r="KSB39" s="110"/>
      <c r="KSC39" s="110"/>
      <c r="KSD39" s="110"/>
      <c r="KSE39" s="110"/>
      <c r="KSF39" s="110"/>
      <c r="KSG39" s="110"/>
      <c r="KSH39" s="110"/>
      <c r="KSI39" s="110"/>
      <c r="KSJ39" s="110"/>
      <c r="KSK39" s="110"/>
      <c r="KSL39" s="110"/>
      <c r="KSM39" s="110"/>
      <c r="KSN39" s="110"/>
      <c r="KSO39" s="110"/>
      <c r="KSP39" s="110"/>
      <c r="KSQ39" s="110"/>
      <c r="KSR39" s="110"/>
      <c r="KSS39" s="110"/>
      <c r="KST39" s="110"/>
      <c r="KSU39" s="110"/>
      <c r="KSV39" s="110"/>
      <c r="KSW39" s="110"/>
      <c r="KSX39" s="110"/>
      <c r="KSY39" s="110"/>
      <c r="KSZ39" s="110"/>
      <c r="KTA39" s="110"/>
      <c r="KTB39" s="110"/>
      <c r="KTC39" s="110"/>
      <c r="KTD39" s="110"/>
      <c r="KTE39" s="110"/>
      <c r="KTF39" s="110"/>
      <c r="KTG39" s="110"/>
      <c r="KTH39" s="110"/>
      <c r="KTI39" s="110"/>
      <c r="KTJ39" s="110"/>
      <c r="KTK39" s="110"/>
      <c r="KTL39" s="110"/>
      <c r="KTM39" s="110"/>
      <c r="KTN39" s="110"/>
      <c r="KTO39" s="110"/>
      <c r="KTP39" s="110"/>
      <c r="KTQ39" s="110"/>
      <c r="KTR39" s="110"/>
      <c r="KTS39" s="110"/>
      <c r="KTT39" s="110"/>
      <c r="KTU39" s="110"/>
      <c r="KTV39" s="110"/>
      <c r="KTW39" s="110"/>
      <c r="KTX39" s="110"/>
      <c r="KTY39" s="110"/>
      <c r="KTZ39" s="110"/>
      <c r="KUA39" s="110"/>
      <c r="KUB39" s="110"/>
      <c r="KUC39" s="110"/>
      <c r="KUD39" s="110"/>
      <c r="KUE39" s="110"/>
      <c r="KUF39" s="110"/>
      <c r="KUG39" s="110"/>
      <c r="KUH39" s="110"/>
      <c r="KUI39" s="110"/>
      <c r="KUJ39" s="110"/>
      <c r="KUK39" s="110"/>
      <c r="KUL39" s="110"/>
      <c r="KUM39" s="110"/>
      <c r="KUN39" s="110"/>
      <c r="KUO39" s="110"/>
      <c r="KUP39" s="110"/>
      <c r="KUQ39" s="110"/>
      <c r="KUR39" s="110"/>
      <c r="KUS39" s="110"/>
      <c r="KUT39" s="110"/>
      <c r="KUU39" s="110"/>
      <c r="KUV39" s="110"/>
      <c r="KUW39" s="110"/>
      <c r="KUX39" s="110"/>
      <c r="KUY39" s="110"/>
      <c r="KUZ39" s="110"/>
      <c r="KVA39" s="110"/>
      <c r="KVB39" s="110"/>
      <c r="KVC39" s="110"/>
      <c r="KVD39" s="110"/>
      <c r="KVE39" s="110"/>
      <c r="KVF39" s="110"/>
      <c r="KVG39" s="110"/>
      <c r="KVH39" s="110"/>
      <c r="KVI39" s="110"/>
      <c r="KVJ39" s="110"/>
      <c r="KVK39" s="110"/>
      <c r="KVL39" s="110"/>
      <c r="KVM39" s="110"/>
      <c r="KVN39" s="110"/>
      <c r="KVO39" s="110"/>
      <c r="KVP39" s="110"/>
      <c r="KVQ39" s="110"/>
      <c r="KVR39" s="110"/>
      <c r="KVS39" s="110"/>
      <c r="KVT39" s="110"/>
      <c r="KVU39" s="110"/>
      <c r="KVV39" s="110"/>
      <c r="KVW39" s="110"/>
      <c r="KVX39" s="110"/>
      <c r="KVY39" s="110"/>
      <c r="KVZ39" s="110"/>
      <c r="KWA39" s="110"/>
      <c r="KWB39" s="110"/>
      <c r="KWC39" s="110"/>
      <c r="KWD39" s="110"/>
      <c r="KWE39" s="110"/>
      <c r="KWF39" s="110"/>
      <c r="KWG39" s="110"/>
      <c r="KWH39" s="110"/>
      <c r="KWI39" s="110"/>
      <c r="KWJ39" s="110"/>
      <c r="KWK39" s="110"/>
      <c r="KWL39" s="110"/>
      <c r="KWM39" s="110"/>
      <c r="KWN39" s="110"/>
      <c r="KWO39" s="110"/>
      <c r="KWP39" s="110"/>
      <c r="KWQ39" s="110"/>
      <c r="KWR39" s="110"/>
      <c r="KWS39" s="110"/>
      <c r="KWT39" s="110"/>
      <c r="KWU39" s="110"/>
      <c r="KWV39" s="110"/>
      <c r="KWW39" s="110"/>
      <c r="KWX39" s="110"/>
      <c r="KWY39" s="110"/>
      <c r="KWZ39" s="110"/>
      <c r="KXA39" s="110"/>
      <c r="KXB39" s="110"/>
      <c r="KXC39" s="110"/>
      <c r="KXD39" s="110"/>
      <c r="KXE39" s="110"/>
      <c r="KXF39" s="110"/>
      <c r="KXG39" s="110"/>
      <c r="KXH39" s="110"/>
      <c r="KXI39" s="110"/>
      <c r="KXJ39" s="110"/>
      <c r="KXK39" s="110"/>
      <c r="KXL39" s="110"/>
      <c r="KXM39" s="110"/>
      <c r="KXN39" s="110"/>
      <c r="KXO39" s="110"/>
      <c r="KXP39" s="110"/>
      <c r="KXQ39" s="110"/>
      <c r="KXR39" s="110"/>
      <c r="KXS39" s="110"/>
      <c r="KXT39" s="110"/>
      <c r="KXU39" s="110"/>
      <c r="KXV39" s="110"/>
      <c r="KXW39" s="110"/>
      <c r="KXX39" s="110"/>
      <c r="KXY39" s="110"/>
      <c r="KXZ39" s="110"/>
      <c r="KYA39" s="110"/>
      <c r="KYB39" s="110"/>
      <c r="KYC39" s="110"/>
      <c r="KYD39" s="110"/>
      <c r="KYE39" s="110"/>
      <c r="KYF39" s="110"/>
      <c r="KYG39" s="110"/>
      <c r="KYH39" s="110"/>
      <c r="KYI39" s="110"/>
      <c r="KYJ39" s="110"/>
      <c r="KYK39" s="110"/>
      <c r="KYL39" s="110"/>
      <c r="KYM39" s="110"/>
      <c r="KYN39" s="110"/>
      <c r="KYO39" s="110"/>
      <c r="KYP39" s="110"/>
      <c r="KYQ39" s="110"/>
      <c r="KYR39" s="110"/>
      <c r="KYS39" s="110"/>
      <c r="KYT39" s="110"/>
      <c r="KYU39" s="110"/>
      <c r="KYV39" s="110"/>
      <c r="KYW39" s="110"/>
      <c r="KYX39" s="110"/>
      <c r="KYY39" s="110"/>
      <c r="KYZ39" s="110"/>
      <c r="KZA39" s="110"/>
      <c r="KZB39" s="110"/>
      <c r="KZC39" s="110"/>
      <c r="KZD39" s="110"/>
      <c r="KZE39" s="110"/>
      <c r="KZF39" s="110"/>
      <c r="KZG39" s="110"/>
      <c r="KZH39" s="110"/>
      <c r="KZI39" s="110"/>
      <c r="KZJ39" s="110"/>
      <c r="KZK39" s="110"/>
      <c r="KZL39" s="110"/>
      <c r="KZM39" s="110"/>
      <c r="KZN39" s="110"/>
      <c r="KZO39" s="110"/>
      <c r="KZP39" s="110"/>
      <c r="KZQ39" s="110"/>
      <c r="KZR39" s="110"/>
      <c r="KZS39" s="110"/>
      <c r="KZT39" s="110"/>
      <c r="KZU39" s="110"/>
      <c r="KZV39" s="110"/>
      <c r="KZW39" s="110"/>
      <c r="KZX39" s="110"/>
      <c r="KZY39" s="110"/>
      <c r="KZZ39" s="110"/>
      <c r="LAA39" s="110"/>
      <c r="LAB39" s="110"/>
      <c r="LAC39" s="110"/>
      <c r="LAD39" s="110"/>
      <c r="LAE39" s="110"/>
      <c r="LAF39" s="110"/>
      <c r="LAG39" s="110"/>
      <c r="LAH39" s="110"/>
      <c r="LAI39" s="110"/>
      <c r="LAJ39" s="110"/>
      <c r="LAK39" s="110"/>
      <c r="LAL39" s="110"/>
      <c r="LAM39" s="110"/>
      <c r="LAN39" s="110"/>
      <c r="LAO39" s="110"/>
      <c r="LAP39" s="110"/>
      <c r="LAQ39" s="110"/>
      <c r="LAR39" s="110"/>
      <c r="LAS39" s="110"/>
      <c r="LAT39" s="110"/>
      <c r="LAU39" s="110"/>
      <c r="LAV39" s="110"/>
      <c r="LAW39" s="110"/>
      <c r="LAX39" s="110"/>
      <c r="LAY39" s="110"/>
      <c r="LAZ39" s="110"/>
      <c r="LBA39" s="110"/>
      <c r="LBB39" s="110"/>
      <c r="LBC39" s="110"/>
      <c r="LBD39" s="110"/>
      <c r="LBE39" s="110"/>
      <c r="LBF39" s="110"/>
      <c r="LBG39" s="110"/>
      <c r="LBH39" s="110"/>
      <c r="LBI39" s="110"/>
      <c r="LBJ39" s="110"/>
      <c r="LBK39" s="110"/>
      <c r="LBL39" s="110"/>
      <c r="LBM39" s="110"/>
      <c r="LBN39" s="110"/>
      <c r="LBO39" s="110"/>
      <c r="LBP39" s="110"/>
      <c r="LBQ39" s="110"/>
      <c r="LBR39" s="110"/>
      <c r="LBS39" s="110"/>
      <c r="LBT39" s="110"/>
      <c r="LBU39" s="110"/>
      <c r="LBV39" s="110"/>
      <c r="LBW39" s="110"/>
      <c r="LBX39" s="110"/>
      <c r="LBY39" s="110"/>
      <c r="LBZ39" s="110"/>
      <c r="LCA39" s="110"/>
      <c r="LCB39" s="110"/>
      <c r="LCC39" s="110"/>
      <c r="LCD39" s="110"/>
      <c r="LCE39" s="110"/>
      <c r="LCF39" s="110"/>
      <c r="LCG39" s="110"/>
      <c r="LCH39" s="110"/>
      <c r="LCI39" s="110"/>
      <c r="LCJ39" s="110"/>
      <c r="LCK39" s="110"/>
      <c r="LCL39" s="110"/>
      <c r="LCM39" s="110"/>
      <c r="LCN39" s="110"/>
      <c r="LCO39" s="110"/>
      <c r="LCP39" s="110"/>
      <c r="LCQ39" s="110"/>
      <c r="LCR39" s="110"/>
      <c r="LCS39" s="110"/>
      <c r="LCT39" s="110"/>
      <c r="LCU39" s="110"/>
      <c r="LCV39" s="110"/>
      <c r="LCW39" s="110"/>
      <c r="LCX39" s="110"/>
      <c r="LCY39" s="110"/>
      <c r="LCZ39" s="110"/>
      <c r="LDA39" s="110"/>
      <c r="LDB39" s="110"/>
      <c r="LDC39" s="110"/>
      <c r="LDD39" s="110"/>
      <c r="LDE39" s="110"/>
      <c r="LDF39" s="110"/>
      <c r="LDG39" s="110"/>
      <c r="LDH39" s="110"/>
      <c r="LDI39" s="110"/>
      <c r="LDJ39" s="110"/>
      <c r="LDK39" s="110"/>
      <c r="LDL39" s="110"/>
      <c r="LDM39" s="110"/>
      <c r="LDN39" s="110"/>
      <c r="LDO39" s="110"/>
      <c r="LDP39" s="110"/>
      <c r="LDQ39" s="110"/>
      <c r="LDR39" s="110"/>
      <c r="LDS39" s="110"/>
      <c r="LDT39" s="110"/>
      <c r="LDU39" s="110"/>
      <c r="LDV39" s="110"/>
      <c r="LDW39" s="110"/>
      <c r="LDX39" s="110"/>
      <c r="LDY39" s="110"/>
      <c r="LDZ39" s="110"/>
      <c r="LEA39" s="110"/>
      <c r="LEB39" s="110"/>
      <c r="LEC39" s="110"/>
      <c r="LED39" s="110"/>
      <c r="LEE39" s="110"/>
      <c r="LEF39" s="110"/>
      <c r="LEG39" s="110"/>
      <c r="LEH39" s="110"/>
      <c r="LEI39" s="110"/>
      <c r="LEJ39" s="110"/>
      <c r="LEK39" s="110"/>
      <c r="LEL39" s="110"/>
      <c r="LEM39" s="110"/>
      <c r="LEN39" s="110"/>
      <c r="LEO39" s="110"/>
      <c r="LEP39" s="110"/>
      <c r="LEQ39" s="110"/>
      <c r="LER39" s="110"/>
      <c r="LES39" s="110"/>
      <c r="LET39" s="110"/>
      <c r="LEU39" s="110"/>
      <c r="LEV39" s="110"/>
      <c r="LEW39" s="110"/>
      <c r="LEX39" s="110"/>
      <c r="LEY39" s="110"/>
      <c r="LEZ39" s="110"/>
      <c r="LFA39" s="110"/>
      <c r="LFB39" s="110"/>
      <c r="LFC39" s="110"/>
      <c r="LFD39" s="110"/>
      <c r="LFE39" s="110"/>
      <c r="LFF39" s="110"/>
      <c r="LFG39" s="110"/>
      <c r="LFH39" s="110"/>
      <c r="LFI39" s="110"/>
      <c r="LFJ39" s="110"/>
      <c r="LFK39" s="110"/>
      <c r="LFL39" s="110"/>
      <c r="LFM39" s="110"/>
      <c r="LFN39" s="110"/>
      <c r="LFO39" s="110"/>
      <c r="LFP39" s="110"/>
      <c r="LFQ39" s="110"/>
      <c r="LFR39" s="110"/>
      <c r="LFS39" s="110"/>
      <c r="LFT39" s="110"/>
      <c r="LFU39" s="110"/>
      <c r="LFV39" s="110"/>
      <c r="LFW39" s="110"/>
      <c r="LFX39" s="110"/>
      <c r="LFY39" s="110"/>
      <c r="LFZ39" s="110"/>
      <c r="LGA39" s="110"/>
      <c r="LGB39" s="110"/>
      <c r="LGC39" s="110"/>
      <c r="LGD39" s="110"/>
      <c r="LGE39" s="110"/>
      <c r="LGF39" s="110"/>
      <c r="LGG39" s="110"/>
      <c r="LGH39" s="110"/>
      <c r="LGI39" s="110"/>
      <c r="LGJ39" s="110"/>
      <c r="LGK39" s="110"/>
      <c r="LGL39" s="110"/>
      <c r="LGM39" s="110"/>
      <c r="LGN39" s="110"/>
      <c r="LGO39" s="110"/>
      <c r="LGP39" s="110"/>
      <c r="LGQ39" s="110"/>
      <c r="LGR39" s="110"/>
      <c r="LGS39" s="110"/>
      <c r="LGT39" s="110"/>
      <c r="LGU39" s="110"/>
      <c r="LGV39" s="110"/>
      <c r="LGW39" s="110"/>
      <c r="LGX39" s="110"/>
      <c r="LGY39" s="110"/>
      <c r="LGZ39" s="110"/>
      <c r="LHA39" s="110"/>
      <c r="LHB39" s="110"/>
      <c r="LHC39" s="110"/>
      <c r="LHD39" s="110"/>
      <c r="LHE39" s="110"/>
      <c r="LHF39" s="110"/>
      <c r="LHG39" s="110"/>
      <c r="LHH39" s="110"/>
      <c r="LHI39" s="110"/>
      <c r="LHJ39" s="110"/>
      <c r="LHK39" s="110"/>
      <c r="LHL39" s="110"/>
      <c r="LHM39" s="110"/>
      <c r="LHN39" s="110"/>
      <c r="LHO39" s="110"/>
      <c r="LHP39" s="110"/>
      <c r="LHQ39" s="110"/>
      <c r="LHR39" s="110"/>
      <c r="LHS39" s="110"/>
      <c r="LHT39" s="110"/>
      <c r="LHU39" s="110"/>
      <c r="LHV39" s="110"/>
      <c r="LHW39" s="110"/>
      <c r="LHX39" s="110"/>
      <c r="LHY39" s="110"/>
      <c r="LHZ39" s="110"/>
      <c r="LIA39" s="110"/>
      <c r="LIB39" s="110"/>
      <c r="LIC39" s="110"/>
      <c r="LID39" s="110"/>
      <c r="LIE39" s="110"/>
      <c r="LIF39" s="110"/>
      <c r="LIG39" s="110"/>
      <c r="LIH39" s="110"/>
      <c r="LII39" s="110"/>
      <c r="LIJ39" s="110"/>
      <c r="LIK39" s="110"/>
      <c r="LIL39" s="110"/>
      <c r="LIM39" s="110"/>
      <c r="LIN39" s="110"/>
      <c r="LIO39" s="110"/>
      <c r="LIP39" s="110"/>
      <c r="LIQ39" s="110"/>
      <c r="LIR39" s="110"/>
      <c r="LIS39" s="110"/>
      <c r="LIT39" s="110"/>
      <c r="LIU39" s="110"/>
      <c r="LIV39" s="110"/>
      <c r="LIW39" s="110"/>
      <c r="LIX39" s="110"/>
      <c r="LIY39" s="110"/>
      <c r="LIZ39" s="110"/>
      <c r="LJA39" s="110"/>
      <c r="LJB39" s="110"/>
      <c r="LJC39" s="110"/>
      <c r="LJD39" s="110"/>
      <c r="LJE39" s="110"/>
      <c r="LJF39" s="110"/>
      <c r="LJG39" s="110"/>
      <c r="LJH39" s="110"/>
      <c r="LJI39" s="110"/>
      <c r="LJJ39" s="110"/>
      <c r="LJK39" s="110"/>
      <c r="LJL39" s="110"/>
      <c r="LJM39" s="110"/>
      <c r="LJN39" s="110"/>
      <c r="LJO39" s="110"/>
      <c r="LJP39" s="110"/>
      <c r="LJQ39" s="110"/>
      <c r="LJR39" s="110"/>
      <c r="LJS39" s="110"/>
      <c r="LJT39" s="110"/>
      <c r="LJU39" s="110"/>
      <c r="LJV39" s="110"/>
      <c r="LJW39" s="110"/>
      <c r="LJX39" s="110"/>
      <c r="LJY39" s="110"/>
      <c r="LJZ39" s="110"/>
      <c r="LKA39" s="110"/>
      <c r="LKB39" s="110"/>
      <c r="LKC39" s="110"/>
      <c r="LKD39" s="110"/>
      <c r="LKE39" s="110"/>
      <c r="LKF39" s="110"/>
      <c r="LKG39" s="110"/>
      <c r="LKH39" s="110"/>
      <c r="LKI39" s="110"/>
      <c r="LKJ39" s="110"/>
      <c r="LKK39" s="110"/>
      <c r="LKL39" s="110"/>
      <c r="LKM39" s="110"/>
      <c r="LKN39" s="110"/>
      <c r="LKO39" s="110"/>
      <c r="LKP39" s="110"/>
      <c r="LKQ39" s="110"/>
      <c r="LKR39" s="110"/>
      <c r="LKS39" s="110"/>
      <c r="LKT39" s="110"/>
      <c r="LKU39" s="110"/>
      <c r="LKV39" s="110"/>
      <c r="LKW39" s="110"/>
      <c r="LKX39" s="110"/>
      <c r="LKY39" s="110"/>
      <c r="LKZ39" s="110"/>
      <c r="LLA39" s="110"/>
      <c r="LLB39" s="110"/>
      <c r="LLC39" s="110"/>
      <c r="LLD39" s="110"/>
      <c r="LLE39" s="110"/>
      <c r="LLF39" s="110"/>
      <c r="LLG39" s="110"/>
      <c r="LLH39" s="110"/>
      <c r="LLI39" s="110"/>
      <c r="LLJ39" s="110"/>
      <c r="LLK39" s="110"/>
      <c r="LLL39" s="110"/>
      <c r="LLM39" s="110"/>
      <c r="LLN39" s="110"/>
      <c r="LLO39" s="110"/>
      <c r="LLP39" s="110"/>
      <c r="LLQ39" s="110"/>
      <c r="LLR39" s="110"/>
      <c r="LLS39" s="110"/>
      <c r="LLT39" s="110"/>
      <c r="LLU39" s="110"/>
      <c r="LLV39" s="110"/>
      <c r="LLW39" s="110"/>
      <c r="LLX39" s="110"/>
      <c r="LLY39" s="110"/>
      <c r="LLZ39" s="110"/>
      <c r="LMA39" s="110"/>
      <c r="LMB39" s="110"/>
      <c r="LMC39" s="110"/>
      <c r="LMD39" s="110"/>
      <c r="LME39" s="110"/>
      <c r="LMF39" s="110"/>
      <c r="LMG39" s="110"/>
      <c r="LMH39" s="110"/>
      <c r="LMI39" s="110"/>
      <c r="LMJ39" s="110"/>
      <c r="LMK39" s="110"/>
      <c r="LML39" s="110"/>
      <c r="LMM39" s="110"/>
      <c r="LMN39" s="110"/>
      <c r="LMO39" s="110"/>
      <c r="LMP39" s="110"/>
      <c r="LMQ39" s="110"/>
      <c r="LMR39" s="110"/>
      <c r="LMS39" s="110"/>
      <c r="LMT39" s="110"/>
      <c r="LMU39" s="110"/>
      <c r="LMV39" s="110"/>
      <c r="LMW39" s="110"/>
      <c r="LMX39" s="110"/>
      <c r="LMY39" s="110"/>
      <c r="LMZ39" s="110"/>
      <c r="LNA39" s="110"/>
      <c r="LNB39" s="110"/>
      <c r="LNC39" s="110"/>
      <c r="LND39" s="110"/>
      <c r="LNE39" s="110"/>
      <c r="LNF39" s="110"/>
      <c r="LNG39" s="110"/>
      <c r="LNH39" s="110"/>
      <c r="LNI39" s="110"/>
      <c r="LNJ39" s="110"/>
      <c r="LNK39" s="110"/>
      <c r="LNL39" s="110"/>
      <c r="LNM39" s="110"/>
      <c r="LNN39" s="110"/>
      <c r="LNO39" s="110"/>
      <c r="LNP39" s="110"/>
      <c r="LNQ39" s="110"/>
      <c r="LNR39" s="110"/>
      <c r="LNS39" s="110"/>
      <c r="LNT39" s="110"/>
      <c r="LNU39" s="110"/>
      <c r="LNV39" s="110"/>
      <c r="LNW39" s="110"/>
      <c r="LNX39" s="110"/>
      <c r="LNY39" s="110"/>
      <c r="LNZ39" s="110"/>
      <c r="LOA39" s="110"/>
      <c r="LOB39" s="110"/>
      <c r="LOC39" s="110"/>
      <c r="LOD39" s="110"/>
      <c r="LOE39" s="110"/>
      <c r="LOF39" s="110"/>
      <c r="LOG39" s="110"/>
      <c r="LOH39" s="110"/>
      <c r="LOI39" s="110"/>
      <c r="LOJ39" s="110"/>
      <c r="LOK39" s="110"/>
      <c r="LOL39" s="110"/>
      <c r="LOM39" s="110"/>
      <c r="LON39" s="110"/>
      <c r="LOO39" s="110"/>
      <c r="LOP39" s="110"/>
      <c r="LOQ39" s="110"/>
      <c r="LOR39" s="110"/>
      <c r="LOS39" s="110"/>
      <c r="LOT39" s="110"/>
      <c r="LOU39" s="110"/>
      <c r="LOV39" s="110"/>
      <c r="LOW39" s="110"/>
      <c r="LOX39" s="110"/>
      <c r="LOY39" s="110"/>
      <c r="LOZ39" s="110"/>
      <c r="LPA39" s="110"/>
      <c r="LPB39" s="110"/>
      <c r="LPC39" s="110"/>
      <c r="LPD39" s="110"/>
      <c r="LPE39" s="110"/>
      <c r="LPF39" s="110"/>
      <c r="LPG39" s="110"/>
      <c r="LPH39" s="110"/>
      <c r="LPI39" s="110"/>
      <c r="LPJ39" s="110"/>
      <c r="LPK39" s="110"/>
      <c r="LPL39" s="110"/>
      <c r="LPM39" s="110"/>
      <c r="LPN39" s="110"/>
      <c r="LPO39" s="110"/>
      <c r="LPP39" s="110"/>
      <c r="LPQ39" s="110"/>
      <c r="LPR39" s="110"/>
      <c r="LPS39" s="110"/>
      <c r="LPT39" s="110"/>
      <c r="LPU39" s="110"/>
      <c r="LPV39" s="110"/>
      <c r="LPW39" s="110"/>
      <c r="LPX39" s="110"/>
      <c r="LPY39" s="110"/>
      <c r="LPZ39" s="110"/>
      <c r="LQA39" s="110"/>
      <c r="LQB39" s="110"/>
      <c r="LQC39" s="110"/>
      <c r="LQD39" s="110"/>
      <c r="LQE39" s="110"/>
      <c r="LQF39" s="110"/>
      <c r="LQG39" s="110"/>
      <c r="LQH39" s="110"/>
      <c r="LQI39" s="110"/>
      <c r="LQJ39" s="110"/>
      <c r="LQK39" s="110"/>
      <c r="LQL39" s="110"/>
      <c r="LQM39" s="110"/>
      <c r="LQN39" s="110"/>
      <c r="LQO39" s="110"/>
      <c r="LQP39" s="110"/>
      <c r="LQQ39" s="110"/>
      <c r="LQR39" s="110"/>
      <c r="LQS39" s="110"/>
      <c r="LQT39" s="110"/>
      <c r="LQU39" s="110"/>
      <c r="LQV39" s="110"/>
      <c r="LQW39" s="110"/>
      <c r="LQX39" s="110"/>
      <c r="LQY39" s="110"/>
      <c r="LQZ39" s="110"/>
      <c r="LRA39" s="110"/>
      <c r="LRB39" s="110"/>
      <c r="LRC39" s="110"/>
      <c r="LRD39" s="110"/>
      <c r="LRE39" s="110"/>
      <c r="LRF39" s="110"/>
      <c r="LRG39" s="110"/>
      <c r="LRH39" s="110"/>
      <c r="LRI39" s="110"/>
      <c r="LRJ39" s="110"/>
      <c r="LRK39" s="110"/>
      <c r="LRL39" s="110"/>
      <c r="LRM39" s="110"/>
      <c r="LRN39" s="110"/>
      <c r="LRO39" s="110"/>
      <c r="LRP39" s="110"/>
      <c r="LRQ39" s="110"/>
      <c r="LRR39" s="110"/>
      <c r="LRS39" s="110"/>
      <c r="LRT39" s="110"/>
      <c r="LRU39" s="110"/>
      <c r="LRV39" s="110"/>
      <c r="LRW39" s="110"/>
      <c r="LRX39" s="110"/>
      <c r="LRY39" s="110"/>
      <c r="LRZ39" s="110"/>
      <c r="LSA39" s="110"/>
      <c r="LSB39" s="110"/>
      <c r="LSC39" s="110"/>
      <c r="LSD39" s="110"/>
      <c r="LSE39" s="110"/>
      <c r="LSF39" s="110"/>
      <c r="LSG39" s="110"/>
      <c r="LSH39" s="110"/>
      <c r="LSI39" s="110"/>
      <c r="LSJ39" s="110"/>
      <c r="LSK39" s="110"/>
      <c r="LSL39" s="110"/>
      <c r="LSM39" s="110"/>
      <c r="LSN39" s="110"/>
      <c r="LSO39" s="110"/>
      <c r="LSP39" s="110"/>
      <c r="LSQ39" s="110"/>
      <c r="LSR39" s="110"/>
      <c r="LSS39" s="110"/>
      <c r="LST39" s="110"/>
      <c r="LSU39" s="110"/>
      <c r="LSV39" s="110"/>
      <c r="LSW39" s="110"/>
      <c r="LSX39" s="110"/>
      <c r="LSY39" s="110"/>
      <c r="LSZ39" s="110"/>
      <c r="LTA39" s="110"/>
      <c r="LTB39" s="110"/>
      <c r="LTC39" s="110"/>
      <c r="LTD39" s="110"/>
      <c r="LTE39" s="110"/>
      <c r="LTF39" s="110"/>
      <c r="LTG39" s="110"/>
      <c r="LTH39" s="110"/>
      <c r="LTI39" s="110"/>
      <c r="LTJ39" s="110"/>
      <c r="LTK39" s="110"/>
      <c r="LTL39" s="110"/>
      <c r="LTM39" s="110"/>
      <c r="LTN39" s="110"/>
      <c r="LTO39" s="110"/>
      <c r="LTP39" s="110"/>
      <c r="LTQ39" s="110"/>
      <c r="LTR39" s="110"/>
      <c r="LTS39" s="110"/>
      <c r="LTT39" s="110"/>
      <c r="LTU39" s="110"/>
      <c r="LTV39" s="110"/>
      <c r="LTW39" s="110"/>
      <c r="LTX39" s="110"/>
      <c r="LTY39" s="110"/>
      <c r="LTZ39" s="110"/>
      <c r="LUA39" s="110"/>
      <c r="LUB39" s="110"/>
      <c r="LUC39" s="110"/>
      <c r="LUD39" s="110"/>
      <c r="LUE39" s="110"/>
      <c r="LUF39" s="110"/>
      <c r="LUG39" s="110"/>
      <c r="LUH39" s="110"/>
      <c r="LUI39" s="110"/>
      <c r="LUJ39" s="110"/>
      <c r="LUK39" s="110"/>
      <c r="LUL39" s="110"/>
      <c r="LUM39" s="110"/>
      <c r="LUN39" s="110"/>
      <c r="LUO39" s="110"/>
      <c r="LUP39" s="110"/>
      <c r="LUQ39" s="110"/>
      <c r="LUR39" s="110"/>
      <c r="LUS39" s="110"/>
      <c r="LUT39" s="110"/>
      <c r="LUU39" s="110"/>
      <c r="LUV39" s="110"/>
      <c r="LUW39" s="110"/>
      <c r="LUX39" s="110"/>
      <c r="LUY39" s="110"/>
      <c r="LUZ39" s="110"/>
      <c r="LVA39" s="110"/>
      <c r="LVB39" s="110"/>
      <c r="LVC39" s="110"/>
      <c r="LVD39" s="110"/>
      <c r="LVE39" s="110"/>
      <c r="LVF39" s="110"/>
      <c r="LVG39" s="110"/>
      <c r="LVH39" s="110"/>
      <c r="LVI39" s="110"/>
      <c r="LVJ39" s="110"/>
      <c r="LVK39" s="110"/>
      <c r="LVL39" s="110"/>
      <c r="LVM39" s="110"/>
      <c r="LVN39" s="110"/>
      <c r="LVO39" s="110"/>
      <c r="LVP39" s="110"/>
      <c r="LVQ39" s="110"/>
      <c r="LVR39" s="110"/>
      <c r="LVS39" s="110"/>
      <c r="LVT39" s="110"/>
      <c r="LVU39" s="110"/>
      <c r="LVV39" s="110"/>
      <c r="LVW39" s="110"/>
      <c r="LVX39" s="110"/>
      <c r="LVY39" s="110"/>
      <c r="LVZ39" s="110"/>
      <c r="LWA39" s="110"/>
      <c r="LWB39" s="110"/>
      <c r="LWC39" s="110"/>
      <c r="LWD39" s="110"/>
      <c r="LWE39" s="110"/>
      <c r="LWF39" s="110"/>
      <c r="LWG39" s="110"/>
      <c r="LWH39" s="110"/>
      <c r="LWI39" s="110"/>
      <c r="LWJ39" s="110"/>
      <c r="LWK39" s="110"/>
      <c r="LWL39" s="110"/>
      <c r="LWM39" s="110"/>
      <c r="LWN39" s="110"/>
      <c r="LWO39" s="110"/>
      <c r="LWP39" s="110"/>
      <c r="LWQ39" s="110"/>
      <c r="LWR39" s="110"/>
      <c r="LWS39" s="110"/>
      <c r="LWT39" s="110"/>
      <c r="LWU39" s="110"/>
      <c r="LWV39" s="110"/>
      <c r="LWW39" s="110"/>
      <c r="LWX39" s="110"/>
      <c r="LWY39" s="110"/>
      <c r="LWZ39" s="110"/>
      <c r="LXA39" s="110"/>
      <c r="LXB39" s="110"/>
      <c r="LXC39" s="110"/>
      <c r="LXD39" s="110"/>
      <c r="LXE39" s="110"/>
      <c r="LXF39" s="110"/>
      <c r="LXG39" s="110"/>
      <c r="LXH39" s="110"/>
      <c r="LXI39" s="110"/>
      <c r="LXJ39" s="110"/>
      <c r="LXK39" s="110"/>
      <c r="LXL39" s="110"/>
      <c r="LXM39" s="110"/>
      <c r="LXN39" s="110"/>
      <c r="LXO39" s="110"/>
      <c r="LXP39" s="110"/>
      <c r="LXQ39" s="110"/>
      <c r="LXR39" s="110"/>
      <c r="LXS39" s="110"/>
      <c r="LXT39" s="110"/>
      <c r="LXU39" s="110"/>
      <c r="LXV39" s="110"/>
      <c r="LXW39" s="110"/>
      <c r="LXX39" s="110"/>
      <c r="LXY39" s="110"/>
      <c r="LXZ39" s="110"/>
      <c r="LYA39" s="110"/>
      <c r="LYB39" s="110"/>
      <c r="LYC39" s="110"/>
      <c r="LYD39" s="110"/>
      <c r="LYE39" s="110"/>
      <c r="LYF39" s="110"/>
      <c r="LYG39" s="110"/>
      <c r="LYH39" s="110"/>
      <c r="LYI39" s="110"/>
      <c r="LYJ39" s="110"/>
      <c r="LYK39" s="110"/>
      <c r="LYL39" s="110"/>
      <c r="LYM39" s="110"/>
      <c r="LYN39" s="110"/>
      <c r="LYO39" s="110"/>
      <c r="LYP39" s="110"/>
      <c r="LYQ39" s="110"/>
      <c r="LYR39" s="110"/>
      <c r="LYS39" s="110"/>
      <c r="LYT39" s="110"/>
      <c r="LYU39" s="110"/>
      <c r="LYV39" s="110"/>
      <c r="LYW39" s="110"/>
      <c r="LYX39" s="110"/>
      <c r="LYY39" s="110"/>
      <c r="LYZ39" s="110"/>
      <c r="LZA39" s="110"/>
      <c r="LZB39" s="110"/>
      <c r="LZC39" s="110"/>
      <c r="LZD39" s="110"/>
      <c r="LZE39" s="110"/>
      <c r="LZF39" s="110"/>
      <c r="LZG39" s="110"/>
      <c r="LZH39" s="110"/>
      <c r="LZI39" s="110"/>
      <c r="LZJ39" s="110"/>
      <c r="LZK39" s="110"/>
      <c r="LZL39" s="110"/>
      <c r="LZM39" s="110"/>
      <c r="LZN39" s="110"/>
      <c r="LZO39" s="110"/>
      <c r="LZP39" s="110"/>
      <c r="LZQ39" s="110"/>
      <c r="LZR39" s="110"/>
      <c r="LZS39" s="110"/>
      <c r="LZT39" s="110"/>
      <c r="LZU39" s="110"/>
      <c r="LZV39" s="110"/>
      <c r="LZW39" s="110"/>
      <c r="LZX39" s="110"/>
      <c r="LZY39" s="110"/>
      <c r="LZZ39" s="110"/>
      <c r="MAA39" s="110"/>
      <c r="MAB39" s="110"/>
      <c r="MAC39" s="110"/>
      <c r="MAD39" s="110"/>
      <c r="MAE39" s="110"/>
      <c r="MAF39" s="110"/>
      <c r="MAG39" s="110"/>
      <c r="MAH39" s="110"/>
      <c r="MAI39" s="110"/>
      <c r="MAJ39" s="110"/>
      <c r="MAK39" s="110"/>
      <c r="MAL39" s="110"/>
      <c r="MAM39" s="110"/>
      <c r="MAN39" s="110"/>
      <c r="MAO39" s="110"/>
      <c r="MAP39" s="110"/>
      <c r="MAQ39" s="110"/>
      <c r="MAR39" s="110"/>
      <c r="MAS39" s="110"/>
      <c r="MAT39" s="110"/>
      <c r="MAU39" s="110"/>
      <c r="MAV39" s="110"/>
      <c r="MAW39" s="110"/>
      <c r="MAX39" s="110"/>
      <c r="MAY39" s="110"/>
      <c r="MAZ39" s="110"/>
      <c r="MBA39" s="110"/>
      <c r="MBB39" s="110"/>
      <c r="MBC39" s="110"/>
      <c r="MBD39" s="110"/>
      <c r="MBE39" s="110"/>
      <c r="MBF39" s="110"/>
      <c r="MBG39" s="110"/>
      <c r="MBH39" s="110"/>
      <c r="MBI39" s="110"/>
      <c r="MBJ39" s="110"/>
      <c r="MBK39" s="110"/>
      <c r="MBL39" s="110"/>
      <c r="MBM39" s="110"/>
      <c r="MBN39" s="110"/>
      <c r="MBO39" s="110"/>
      <c r="MBP39" s="110"/>
      <c r="MBQ39" s="110"/>
      <c r="MBR39" s="110"/>
      <c r="MBS39" s="110"/>
      <c r="MBT39" s="110"/>
      <c r="MBU39" s="110"/>
      <c r="MBV39" s="110"/>
      <c r="MBW39" s="110"/>
      <c r="MBX39" s="110"/>
      <c r="MBY39" s="110"/>
      <c r="MBZ39" s="110"/>
      <c r="MCA39" s="110"/>
      <c r="MCB39" s="110"/>
      <c r="MCC39" s="110"/>
      <c r="MCD39" s="110"/>
      <c r="MCE39" s="110"/>
      <c r="MCF39" s="110"/>
      <c r="MCG39" s="110"/>
      <c r="MCH39" s="110"/>
      <c r="MCI39" s="110"/>
      <c r="MCJ39" s="110"/>
      <c r="MCK39" s="110"/>
      <c r="MCL39" s="110"/>
      <c r="MCM39" s="110"/>
      <c r="MCN39" s="110"/>
      <c r="MCO39" s="110"/>
      <c r="MCP39" s="110"/>
      <c r="MCQ39" s="110"/>
      <c r="MCR39" s="110"/>
      <c r="MCS39" s="110"/>
      <c r="MCT39" s="110"/>
      <c r="MCU39" s="110"/>
      <c r="MCV39" s="110"/>
      <c r="MCW39" s="110"/>
      <c r="MCX39" s="110"/>
      <c r="MCY39" s="110"/>
      <c r="MCZ39" s="110"/>
      <c r="MDA39" s="110"/>
      <c r="MDB39" s="110"/>
      <c r="MDC39" s="110"/>
      <c r="MDD39" s="110"/>
      <c r="MDE39" s="110"/>
      <c r="MDF39" s="110"/>
      <c r="MDG39" s="110"/>
      <c r="MDH39" s="110"/>
      <c r="MDI39" s="110"/>
      <c r="MDJ39" s="110"/>
      <c r="MDK39" s="110"/>
      <c r="MDL39" s="110"/>
      <c r="MDM39" s="110"/>
      <c r="MDN39" s="110"/>
      <c r="MDO39" s="110"/>
      <c r="MDP39" s="110"/>
      <c r="MDQ39" s="110"/>
      <c r="MDR39" s="110"/>
      <c r="MDS39" s="110"/>
      <c r="MDT39" s="110"/>
      <c r="MDU39" s="110"/>
      <c r="MDV39" s="110"/>
      <c r="MDW39" s="110"/>
      <c r="MDX39" s="110"/>
      <c r="MDY39" s="110"/>
      <c r="MDZ39" s="110"/>
      <c r="MEA39" s="110"/>
      <c r="MEB39" s="110"/>
      <c r="MEC39" s="110"/>
      <c r="MED39" s="110"/>
      <c r="MEE39" s="110"/>
      <c r="MEF39" s="110"/>
      <c r="MEG39" s="110"/>
      <c r="MEH39" s="110"/>
      <c r="MEI39" s="110"/>
      <c r="MEJ39" s="110"/>
      <c r="MEK39" s="110"/>
      <c r="MEL39" s="110"/>
      <c r="MEM39" s="110"/>
      <c r="MEN39" s="110"/>
      <c r="MEO39" s="110"/>
      <c r="MEP39" s="110"/>
      <c r="MEQ39" s="110"/>
      <c r="MER39" s="110"/>
      <c r="MES39" s="110"/>
      <c r="MET39" s="110"/>
      <c r="MEU39" s="110"/>
      <c r="MEV39" s="110"/>
      <c r="MEW39" s="110"/>
      <c r="MEX39" s="110"/>
      <c r="MEY39" s="110"/>
      <c r="MEZ39" s="110"/>
      <c r="MFA39" s="110"/>
      <c r="MFB39" s="110"/>
      <c r="MFC39" s="110"/>
      <c r="MFD39" s="110"/>
      <c r="MFE39" s="110"/>
      <c r="MFF39" s="110"/>
      <c r="MFG39" s="110"/>
      <c r="MFH39" s="110"/>
      <c r="MFI39" s="110"/>
      <c r="MFJ39" s="110"/>
      <c r="MFK39" s="110"/>
      <c r="MFL39" s="110"/>
      <c r="MFM39" s="110"/>
      <c r="MFN39" s="110"/>
      <c r="MFO39" s="110"/>
      <c r="MFP39" s="110"/>
      <c r="MFQ39" s="110"/>
      <c r="MFR39" s="110"/>
      <c r="MFS39" s="110"/>
      <c r="MFT39" s="110"/>
      <c r="MFU39" s="110"/>
      <c r="MFV39" s="110"/>
      <c r="MFW39" s="110"/>
      <c r="MFX39" s="110"/>
      <c r="MFY39" s="110"/>
      <c r="MFZ39" s="110"/>
      <c r="MGA39" s="110"/>
      <c r="MGB39" s="110"/>
      <c r="MGC39" s="110"/>
      <c r="MGD39" s="110"/>
      <c r="MGE39" s="110"/>
      <c r="MGF39" s="110"/>
      <c r="MGG39" s="110"/>
      <c r="MGH39" s="110"/>
      <c r="MGI39" s="110"/>
      <c r="MGJ39" s="110"/>
      <c r="MGK39" s="110"/>
      <c r="MGL39" s="110"/>
      <c r="MGM39" s="110"/>
      <c r="MGN39" s="110"/>
      <c r="MGO39" s="110"/>
      <c r="MGP39" s="110"/>
      <c r="MGQ39" s="110"/>
      <c r="MGR39" s="110"/>
      <c r="MGS39" s="110"/>
      <c r="MGT39" s="110"/>
      <c r="MGU39" s="110"/>
      <c r="MGV39" s="110"/>
      <c r="MGW39" s="110"/>
      <c r="MGX39" s="110"/>
      <c r="MGY39" s="110"/>
      <c r="MGZ39" s="110"/>
      <c r="MHA39" s="110"/>
      <c r="MHB39" s="110"/>
      <c r="MHC39" s="110"/>
      <c r="MHD39" s="110"/>
      <c r="MHE39" s="110"/>
      <c r="MHF39" s="110"/>
      <c r="MHG39" s="110"/>
      <c r="MHH39" s="110"/>
      <c r="MHI39" s="110"/>
      <c r="MHJ39" s="110"/>
      <c r="MHK39" s="110"/>
      <c r="MHL39" s="110"/>
      <c r="MHM39" s="110"/>
      <c r="MHN39" s="110"/>
      <c r="MHO39" s="110"/>
      <c r="MHP39" s="110"/>
      <c r="MHQ39" s="110"/>
      <c r="MHR39" s="110"/>
      <c r="MHS39" s="110"/>
      <c r="MHT39" s="110"/>
      <c r="MHU39" s="110"/>
      <c r="MHV39" s="110"/>
      <c r="MHW39" s="110"/>
      <c r="MHX39" s="110"/>
      <c r="MHY39" s="110"/>
      <c r="MHZ39" s="110"/>
      <c r="MIA39" s="110"/>
      <c r="MIB39" s="110"/>
      <c r="MIC39" s="110"/>
      <c r="MID39" s="110"/>
      <c r="MIE39" s="110"/>
      <c r="MIF39" s="110"/>
      <c r="MIG39" s="110"/>
      <c r="MIH39" s="110"/>
      <c r="MII39" s="110"/>
      <c r="MIJ39" s="110"/>
      <c r="MIK39" s="110"/>
      <c r="MIL39" s="110"/>
      <c r="MIM39" s="110"/>
      <c r="MIN39" s="110"/>
      <c r="MIO39" s="110"/>
      <c r="MIP39" s="110"/>
      <c r="MIQ39" s="110"/>
      <c r="MIR39" s="110"/>
      <c r="MIS39" s="110"/>
      <c r="MIT39" s="110"/>
      <c r="MIU39" s="110"/>
      <c r="MIV39" s="110"/>
      <c r="MIW39" s="110"/>
      <c r="MIX39" s="110"/>
      <c r="MIY39" s="110"/>
      <c r="MIZ39" s="110"/>
      <c r="MJA39" s="110"/>
      <c r="MJB39" s="110"/>
      <c r="MJC39" s="110"/>
      <c r="MJD39" s="110"/>
      <c r="MJE39" s="110"/>
      <c r="MJF39" s="110"/>
      <c r="MJG39" s="110"/>
      <c r="MJH39" s="110"/>
      <c r="MJI39" s="110"/>
      <c r="MJJ39" s="110"/>
      <c r="MJK39" s="110"/>
      <c r="MJL39" s="110"/>
      <c r="MJM39" s="110"/>
      <c r="MJN39" s="110"/>
      <c r="MJO39" s="110"/>
      <c r="MJP39" s="110"/>
      <c r="MJQ39" s="110"/>
      <c r="MJR39" s="110"/>
      <c r="MJS39" s="110"/>
      <c r="MJT39" s="110"/>
      <c r="MJU39" s="110"/>
      <c r="MJV39" s="110"/>
      <c r="MJW39" s="110"/>
      <c r="MJX39" s="110"/>
      <c r="MJY39" s="110"/>
      <c r="MJZ39" s="110"/>
      <c r="MKA39" s="110"/>
      <c r="MKB39" s="110"/>
      <c r="MKC39" s="110"/>
      <c r="MKD39" s="110"/>
      <c r="MKE39" s="110"/>
      <c r="MKF39" s="110"/>
      <c r="MKG39" s="110"/>
      <c r="MKH39" s="110"/>
      <c r="MKI39" s="110"/>
      <c r="MKJ39" s="110"/>
      <c r="MKK39" s="110"/>
      <c r="MKL39" s="110"/>
      <c r="MKM39" s="110"/>
      <c r="MKN39" s="110"/>
      <c r="MKO39" s="110"/>
      <c r="MKP39" s="110"/>
      <c r="MKQ39" s="110"/>
      <c r="MKR39" s="110"/>
      <c r="MKS39" s="110"/>
      <c r="MKT39" s="110"/>
      <c r="MKU39" s="110"/>
      <c r="MKV39" s="110"/>
      <c r="MKW39" s="110"/>
      <c r="MKX39" s="110"/>
      <c r="MKY39" s="110"/>
      <c r="MKZ39" s="110"/>
      <c r="MLA39" s="110"/>
      <c r="MLB39" s="110"/>
      <c r="MLC39" s="110"/>
      <c r="MLD39" s="110"/>
      <c r="MLE39" s="110"/>
      <c r="MLF39" s="110"/>
      <c r="MLG39" s="110"/>
      <c r="MLH39" s="110"/>
      <c r="MLI39" s="110"/>
      <c r="MLJ39" s="110"/>
      <c r="MLK39" s="110"/>
      <c r="MLL39" s="110"/>
      <c r="MLM39" s="110"/>
      <c r="MLN39" s="110"/>
      <c r="MLO39" s="110"/>
      <c r="MLP39" s="110"/>
      <c r="MLQ39" s="110"/>
      <c r="MLR39" s="110"/>
      <c r="MLS39" s="110"/>
      <c r="MLT39" s="110"/>
      <c r="MLU39" s="110"/>
      <c r="MLV39" s="110"/>
      <c r="MLW39" s="110"/>
      <c r="MLX39" s="110"/>
      <c r="MLY39" s="110"/>
      <c r="MLZ39" s="110"/>
      <c r="MMA39" s="110"/>
      <c r="MMB39" s="110"/>
      <c r="MMC39" s="110"/>
      <c r="MMD39" s="110"/>
      <c r="MME39" s="110"/>
      <c r="MMF39" s="110"/>
      <c r="MMG39" s="110"/>
      <c r="MMH39" s="110"/>
      <c r="MMI39" s="110"/>
      <c r="MMJ39" s="110"/>
      <c r="MMK39" s="110"/>
      <c r="MML39" s="110"/>
      <c r="MMM39" s="110"/>
      <c r="MMN39" s="110"/>
      <c r="MMO39" s="110"/>
      <c r="MMP39" s="110"/>
      <c r="MMQ39" s="110"/>
      <c r="MMR39" s="110"/>
      <c r="MMS39" s="110"/>
      <c r="MMT39" s="110"/>
      <c r="MMU39" s="110"/>
      <c r="MMV39" s="110"/>
      <c r="MMW39" s="110"/>
      <c r="MMX39" s="110"/>
      <c r="MMY39" s="110"/>
      <c r="MMZ39" s="110"/>
      <c r="MNA39" s="110"/>
      <c r="MNB39" s="110"/>
      <c r="MNC39" s="110"/>
      <c r="MND39" s="110"/>
      <c r="MNE39" s="110"/>
      <c r="MNF39" s="110"/>
      <c r="MNG39" s="110"/>
      <c r="MNH39" s="110"/>
      <c r="MNI39" s="110"/>
      <c r="MNJ39" s="110"/>
      <c r="MNK39" s="110"/>
      <c r="MNL39" s="110"/>
      <c r="MNM39" s="110"/>
      <c r="MNN39" s="110"/>
      <c r="MNO39" s="110"/>
      <c r="MNP39" s="110"/>
      <c r="MNQ39" s="110"/>
      <c r="MNR39" s="110"/>
      <c r="MNS39" s="110"/>
      <c r="MNT39" s="110"/>
      <c r="MNU39" s="110"/>
      <c r="MNV39" s="110"/>
      <c r="MNW39" s="110"/>
      <c r="MNX39" s="110"/>
      <c r="MNY39" s="110"/>
      <c r="MNZ39" s="110"/>
      <c r="MOA39" s="110"/>
      <c r="MOB39" s="110"/>
      <c r="MOC39" s="110"/>
      <c r="MOD39" s="110"/>
      <c r="MOE39" s="110"/>
      <c r="MOF39" s="110"/>
      <c r="MOG39" s="110"/>
      <c r="MOH39" s="110"/>
      <c r="MOI39" s="110"/>
      <c r="MOJ39" s="110"/>
      <c r="MOK39" s="110"/>
      <c r="MOL39" s="110"/>
      <c r="MOM39" s="110"/>
      <c r="MON39" s="110"/>
      <c r="MOO39" s="110"/>
      <c r="MOP39" s="110"/>
      <c r="MOQ39" s="110"/>
      <c r="MOR39" s="110"/>
      <c r="MOS39" s="110"/>
      <c r="MOT39" s="110"/>
      <c r="MOU39" s="110"/>
      <c r="MOV39" s="110"/>
      <c r="MOW39" s="110"/>
      <c r="MOX39" s="110"/>
      <c r="MOY39" s="110"/>
      <c r="MOZ39" s="110"/>
      <c r="MPA39" s="110"/>
      <c r="MPB39" s="110"/>
      <c r="MPC39" s="110"/>
      <c r="MPD39" s="110"/>
      <c r="MPE39" s="110"/>
      <c r="MPF39" s="110"/>
      <c r="MPG39" s="110"/>
      <c r="MPH39" s="110"/>
      <c r="MPI39" s="110"/>
      <c r="MPJ39" s="110"/>
      <c r="MPK39" s="110"/>
      <c r="MPL39" s="110"/>
      <c r="MPM39" s="110"/>
      <c r="MPN39" s="110"/>
      <c r="MPO39" s="110"/>
      <c r="MPP39" s="110"/>
      <c r="MPQ39" s="110"/>
      <c r="MPR39" s="110"/>
      <c r="MPS39" s="110"/>
      <c r="MPT39" s="110"/>
      <c r="MPU39" s="110"/>
      <c r="MPV39" s="110"/>
      <c r="MPW39" s="110"/>
      <c r="MPX39" s="110"/>
      <c r="MPY39" s="110"/>
      <c r="MPZ39" s="110"/>
      <c r="MQA39" s="110"/>
      <c r="MQB39" s="110"/>
      <c r="MQC39" s="110"/>
      <c r="MQD39" s="110"/>
      <c r="MQE39" s="110"/>
      <c r="MQF39" s="110"/>
      <c r="MQG39" s="110"/>
      <c r="MQH39" s="110"/>
      <c r="MQI39" s="110"/>
      <c r="MQJ39" s="110"/>
      <c r="MQK39" s="110"/>
      <c r="MQL39" s="110"/>
      <c r="MQM39" s="110"/>
      <c r="MQN39" s="110"/>
      <c r="MQO39" s="110"/>
      <c r="MQP39" s="110"/>
      <c r="MQQ39" s="110"/>
      <c r="MQR39" s="110"/>
      <c r="MQS39" s="110"/>
      <c r="MQT39" s="110"/>
      <c r="MQU39" s="110"/>
      <c r="MQV39" s="110"/>
      <c r="MQW39" s="110"/>
      <c r="MQX39" s="110"/>
      <c r="MQY39" s="110"/>
      <c r="MQZ39" s="110"/>
      <c r="MRA39" s="110"/>
      <c r="MRB39" s="110"/>
      <c r="MRC39" s="110"/>
      <c r="MRD39" s="110"/>
      <c r="MRE39" s="110"/>
      <c r="MRF39" s="110"/>
      <c r="MRG39" s="110"/>
      <c r="MRH39" s="110"/>
      <c r="MRI39" s="110"/>
      <c r="MRJ39" s="110"/>
      <c r="MRK39" s="110"/>
      <c r="MRL39" s="110"/>
      <c r="MRM39" s="110"/>
      <c r="MRN39" s="110"/>
      <c r="MRO39" s="110"/>
      <c r="MRP39" s="110"/>
      <c r="MRQ39" s="110"/>
      <c r="MRR39" s="110"/>
      <c r="MRS39" s="110"/>
      <c r="MRT39" s="110"/>
      <c r="MRU39" s="110"/>
      <c r="MRV39" s="110"/>
      <c r="MRW39" s="110"/>
      <c r="MRX39" s="110"/>
      <c r="MRY39" s="110"/>
      <c r="MRZ39" s="110"/>
      <c r="MSA39" s="110"/>
      <c r="MSB39" s="110"/>
      <c r="MSC39" s="110"/>
      <c r="MSD39" s="110"/>
      <c r="MSE39" s="110"/>
      <c r="MSF39" s="110"/>
      <c r="MSG39" s="110"/>
      <c r="MSH39" s="110"/>
      <c r="MSI39" s="110"/>
      <c r="MSJ39" s="110"/>
      <c r="MSK39" s="110"/>
      <c r="MSL39" s="110"/>
      <c r="MSM39" s="110"/>
      <c r="MSN39" s="110"/>
      <c r="MSO39" s="110"/>
      <c r="MSP39" s="110"/>
      <c r="MSQ39" s="110"/>
      <c r="MSR39" s="110"/>
      <c r="MSS39" s="110"/>
      <c r="MST39" s="110"/>
      <c r="MSU39" s="110"/>
      <c r="MSV39" s="110"/>
      <c r="MSW39" s="110"/>
      <c r="MSX39" s="110"/>
      <c r="MSY39" s="110"/>
      <c r="MSZ39" s="110"/>
      <c r="MTA39" s="110"/>
      <c r="MTB39" s="110"/>
      <c r="MTC39" s="110"/>
      <c r="MTD39" s="110"/>
      <c r="MTE39" s="110"/>
      <c r="MTF39" s="110"/>
      <c r="MTG39" s="110"/>
      <c r="MTH39" s="110"/>
      <c r="MTI39" s="110"/>
      <c r="MTJ39" s="110"/>
      <c r="MTK39" s="110"/>
      <c r="MTL39" s="110"/>
      <c r="MTM39" s="110"/>
      <c r="MTN39" s="110"/>
      <c r="MTO39" s="110"/>
      <c r="MTP39" s="110"/>
      <c r="MTQ39" s="110"/>
      <c r="MTR39" s="110"/>
      <c r="MTS39" s="110"/>
      <c r="MTT39" s="110"/>
      <c r="MTU39" s="110"/>
      <c r="MTV39" s="110"/>
      <c r="MTW39" s="110"/>
      <c r="MTX39" s="110"/>
      <c r="MTY39" s="110"/>
      <c r="MTZ39" s="110"/>
      <c r="MUA39" s="110"/>
      <c r="MUB39" s="110"/>
      <c r="MUC39" s="110"/>
      <c r="MUD39" s="110"/>
      <c r="MUE39" s="110"/>
      <c r="MUF39" s="110"/>
      <c r="MUG39" s="110"/>
      <c r="MUH39" s="110"/>
      <c r="MUI39" s="110"/>
      <c r="MUJ39" s="110"/>
      <c r="MUK39" s="110"/>
      <c r="MUL39" s="110"/>
      <c r="MUM39" s="110"/>
      <c r="MUN39" s="110"/>
      <c r="MUO39" s="110"/>
      <c r="MUP39" s="110"/>
      <c r="MUQ39" s="110"/>
      <c r="MUR39" s="110"/>
      <c r="MUS39" s="110"/>
      <c r="MUT39" s="110"/>
      <c r="MUU39" s="110"/>
      <c r="MUV39" s="110"/>
      <c r="MUW39" s="110"/>
      <c r="MUX39" s="110"/>
      <c r="MUY39" s="110"/>
      <c r="MUZ39" s="110"/>
      <c r="MVA39" s="110"/>
      <c r="MVB39" s="110"/>
      <c r="MVC39" s="110"/>
      <c r="MVD39" s="110"/>
      <c r="MVE39" s="110"/>
      <c r="MVF39" s="110"/>
      <c r="MVG39" s="110"/>
      <c r="MVH39" s="110"/>
      <c r="MVI39" s="110"/>
      <c r="MVJ39" s="110"/>
      <c r="MVK39" s="110"/>
      <c r="MVL39" s="110"/>
      <c r="MVM39" s="110"/>
      <c r="MVN39" s="110"/>
      <c r="MVO39" s="110"/>
      <c r="MVP39" s="110"/>
      <c r="MVQ39" s="110"/>
      <c r="MVR39" s="110"/>
      <c r="MVS39" s="110"/>
      <c r="MVT39" s="110"/>
      <c r="MVU39" s="110"/>
      <c r="MVV39" s="110"/>
      <c r="MVW39" s="110"/>
      <c r="MVX39" s="110"/>
      <c r="MVY39" s="110"/>
      <c r="MVZ39" s="110"/>
      <c r="MWA39" s="110"/>
      <c r="MWB39" s="110"/>
      <c r="MWC39" s="110"/>
      <c r="MWD39" s="110"/>
      <c r="MWE39" s="110"/>
      <c r="MWF39" s="110"/>
      <c r="MWG39" s="110"/>
      <c r="MWH39" s="110"/>
      <c r="MWI39" s="110"/>
      <c r="MWJ39" s="110"/>
      <c r="MWK39" s="110"/>
      <c r="MWL39" s="110"/>
      <c r="MWM39" s="110"/>
      <c r="MWN39" s="110"/>
      <c r="MWO39" s="110"/>
      <c r="MWP39" s="110"/>
      <c r="MWQ39" s="110"/>
      <c r="MWR39" s="110"/>
      <c r="MWS39" s="110"/>
      <c r="MWT39" s="110"/>
      <c r="MWU39" s="110"/>
      <c r="MWV39" s="110"/>
      <c r="MWW39" s="110"/>
      <c r="MWX39" s="110"/>
      <c r="MWY39" s="110"/>
      <c r="MWZ39" s="110"/>
      <c r="MXA39" s="110"/>
      <c r="MXB39" s="110"/>
      <c r="MXC39" s="110"/>
      <c r="MXD39" s="110"/>
      <c r="MXE39" s="110"/>
      <c r="MXF39" s="110"/>
      <c r="MXG39" s="110"/>
      <c r="MXH39" s="110"/>
      <c r="MXI39" s="110"/>
      <c r="MXJ39" s="110"/>
      <c r="MXK39" s="110"/>
      <c r="MXL39" s="110"/>
      <c r="MXM39" s="110"/>
      <c r="MXN39" s="110"/>
      <c r="MXO39" s="110"/>
      <c r="MXP39" s="110"/>
      <c r="MXQ39" s="110"/>
      <c r="MXR39" s="110"/>
      <c r="MXS39" s="110"/>
      <c r="MXT39" s="110"/>
      <c r="MXU39" s="110"/>
      <c r="MXV39" s="110"/>
      <c r="MXW39" s="110"/>
      <c r="MXX39" s="110"/>
      <c r="MXY39" s="110"/>
      <c r="MXZ39" s="110"/>
      <c r="MYA39" s="110"/>
      <c r="MYB39" s="110"/>
      <c r="MYC39" s="110"/>
      <c r="MYD39" s="110"/>
      <c r="MYE39" s="110"/>
      <c r="MYF39" s="110"/>
      <c r="MYG39" s="110"/>
      <c r="MYH39" s="110"/>
      <c r="MYI39" s="110"/>
      <c r="MYJ39" s="110"/>
      <c r="MYK39" s="110"/>
      <c r="MYL39" s="110"/>
      <c r="MYM39" s="110"/>
      <c r="MYN39" s="110"/>
      <c r="MYO39" s="110"/>
      <c r="MYP39" s="110"/>
      <c r="MYQ39" s="110"/>
      <c r="MYR39" s="110"/>
      <c r="MYS39" s="110"/>
      <c r="MYT39" s="110"/>
      <c r="MYU39" s="110"/>
      <c r="MYV39" s="110"/>
      <c r="MYW39" s="110"/>
      <c r="MYX39" s="110"/>
      <c r="MYY39" s="110"/>
      <c r="MYZ39" s="110"/>
      <c r="MZA39" s="110"/>
      <c r="MZB39" s="110"/>
      <c r="MZC39" s="110"/>
      <c r="MZD39" s="110"/>
      <c r="MZE39" s="110"/>
      <c r="MZF39" s="110"/>
      <c r="MZG39" s="110"/>
      <c r="MZH39" s="110"/>
      <c r="MZI39" s="110"/>
      <c r="MZJ39" s="110"/>
      <c r="MZK39" s="110"/>
      <c r="MZL39" s="110"/>
      <c r="MZM39" s="110"/>
      <c r="MZN39" s="110"/>
      <c r="MZO39" s="110"/>
      <c r="MZP39" s="110"/>
      <c r="MZQ39" s="110"/>
      <c r="MZR39" s="110"/>
      <c r="MZS39" s="110"/>
      <c r="MZT39" s="110"/>
      <c r="MZU39" s="110"/>
      <c r="MZV39" s="110"/>
      <c r="MZW39" s="110"/>
      <c r="MZX39" s="110"/>
      <c r="MZY39" s="110"/>
      <c r="MZZ39" s="110"/>
      <c r="NAA39" s="110"/>
      <c r="NAB39" s="110"/>
      <c r="NAC39" s="110"/>
      <c r="NAD39" s="110"/>
      <c r="NAE39" s="110"/>
      <c r="NAF39" s="110"/>
      <c r="NAG39" s="110"/>
      <c r="NAH39" s="110"/>
      <c r="NAI39" s="110"/>
      <c r="NAJ39" s="110"/>
      <c r="NAK39" s="110"/>
      <c r="NAL39" s="110"/>
      <c r="NAM39" s="110"/>
      <c r="NAN39" s="110"/>
      <c r="NAO39" s="110"/>
      <c r="NAP39" s="110"/>
      <c r="NAQ39" s="110"/>
      <c r="NAR39" s="110"/>
      <c r="NAS39" s="110"/>
      <c r="NAT39" s="110"/>
      <c r="NAU39" s="110"/>
      <c r="NAV39" s="110"/>
      <c r="NAW39" s="110"/>
      <c r="NAX39" s="110"/>
      <c r="NAY39" s="110"/>
      <c r="NAZ39" s="110"/>
      <c r="NBA39" s="110"/>
      <c r="NBB39" s="110"/>
      <c r="NBC39" s="110"/>
      <c r="NBD39" s="110"/>
      <c r="NBE39" s="110"/>
      <c r="NBF39" s="110"/>
      <c r="NBG39" s="110"/>
      <c r="NBH39" s="110"/>
      <c r="NBI39" s="110"/>
      <c r="NBJ39" s="110"/>
      <c r="NBK39" s="110"/>
      <c r="NBL39" s="110"/>
      <c r="NBM39" s="110"/>
      <c r="NBN39" s="110"/>
      <c r="NBO39" s="110"/>
      <c r="NBP39" s="110"/>
      <c r="NBQ39" s="110"/>
      <c r="NBR39" s="110"/>
      <c r="NBS39" s="110"/>
      <c r="NBT39" s="110"/>
      <c r="NBU39" s="110"/>
      <c r="NBV39" s="110"/>
      <c r="NBW39" s="110"/>
      <c r="NBX39" s="110"/>
      <c r="NBY39" s="110"/>
      <c r="NBZ39" s="110"/>
      <c r="NCA39" s="110"/>
      <c r="NCB39" s="110"/>
      <c r="NCC39" s="110"/>
      <c r="NCD39" s="110"/>
      <c r="NCE39" s="110"/>
      <c r="NCF39" s="110"/>
      <c r="NCG39" s="110"/>
      <c r="NCH39" s="110"/>
      <c r="NCI39" s="110"/>
      <c r="NCJ39" s="110"/>
      <c r="NCK39" s="110"/>
      <c r="NCL39" s="110"/>
      <c r="NCM39" s="110"/>
      <c r="NCN39" s="110"/>
      <c r="NCO39" s="110"/>
      <c r="NCP39" s="110"/>
      <c r="NCQ39" s="110"/>
      <c r="NCR39" s="110"/>
      <c r="NCS39" s="110"/>
      <c r="NCT39" s="110"/>
      <c r="NCU39" s="110"/>
      <c r="NCV39" s="110"/>
      <c r="NCW39" s="110"/>
      <c r="NCX39" s="110"/>
      <c r="NCY39" s="110"/>
      <c r="NCZ39" s="110"/>
      <c r="NDA39" s="110"/>
      <c r="NDB39" s="110"/>
      <c r="NDC39" s="110"/>
      <c r="NDD39" s="110"/>
      <c r="NDE39" s="110"/>
      <c r="NDF39" s="110"/>
      <c r="NDG39" s="110"/>
      <c r="NDH39" s="110"/>
      <c r="NDI39" s="110"/>
      <c r="NDJ39" s="110"/>
      <c r="NDK39" s="110"/>
      <c r="NDL39" s="110"/>
      <c r="NDM39" s="110"/>
      <c r="NDN39" s="110"/>
      <c r="NDO39" s="110"/>
      <c r="NDP39" s="110"/>
      <c r="NDQ39" s="110"/>
      <c r="NDR39" s="110"/>
      <c r="NDS39" s="110"/>
      <c r="NDT39" s="110"/>
      <c r="NDU39" s="110"/>
      <c r="NDV39" s="110"/>
      <c r="NDW39" s="110"/>
      <c r="NDX39" s="110"/>
      <c r="NDY39" s="110"/>
      <c r="NDZ39" s="110"/>
      <c r="NEA39" s="110"/>
      <c r="NEB39" s="110"/>
      <c r="NEC39" s="110"/>
      <c r="NED39" s="110"/>
      <c r="NEE39" s="110"/>
      <c r="NEF39" s="110"/>
      <c r="NEG39" s="110"/>
      <c r="NEH39" s="110"/>
      <c r="NEI39" s="110"/>
      <c r="NEJ39" s="110"/>
      <c r="NEK39" s="110"/>
      <c r="NEL39" s="110"/>
      <c r="NEM39" s="110"/>
      <c r="NEN39" s="110"/>
      <c r="NEO39" s="110"/>
      <c r="NEP39" s="110"/>
      <c r="NEQ39" s="110"/>
      <c r="NER39" s="110"/>
      <c r="NES39" s="110"/>
      <c r="NET39" s="110"/>
      <c r="NEU39" s="110"/>
      <c r="NEV39" s="110"/>
      <c r="NEW39" s="110"/>
      <c r="NEX39" s="110"/>
      <c r="NEY39" s="110"/>
      <c r="NEZ39" s="110"/>
      <c r="NFA39" s="110"/>
      <c r="NFB39" s="110"/>
      <c r="NFC39" s="110"/>
      <c r="NFD39" s="110"/>
      <c r="NFE39" s="110"/>
      <c r="NFF39" s="110"/>
      <c r="NFG39" s="110"/>
      <c r="NFH39" s="110"/>
      <c r="NFI39" s="110"/>
      <c r="NFJ39" s="110"/>
      <c r="NFK39" s="110"/>
      <c r="NFL39" s="110"/>
      <c r="NFM39" s="110"/>
      <c r="NFN39" s="110"/>
      <c r="NFO39" s="110"/>
      <c r="NFP39" s="110"/>
      <c r="NFQ39" s="110"/>
      <c r="NFR39" s="110"/>
      <c r="NFS39" s="110"/>
      <c r="NFT39" s="110"/>
      <c r="NFU39" s="110"/>
      <c r="NFV39" s="110"/>
      <c r="NFW39" s="110"/>
      <c r="NFX39" s="110"/>
      <c r="NFY39" s="110"/>
      <c r="NFZ39" s="110"/>
      <c r="NGA39" s="110"/>
      <c r="NGB39" s="110"/>
      <c r="NGC39" s="110"/>
      <c r="NGD39" s="110"/>
      <c r="NGE39" s="110"/>
      <c r="NGF39" s="110"/>
      <c r="NGG39" s="110"/>
      <c r="NGH39" s="110"/>
      <c r="NGI39" s="110"/>
      <c r="NGJ39" s="110"/>
      <c r="NGK39" s="110"/>
      <c r="NGL39" s="110"/>
      <c r="NGM39" s="110"/>
      <c r="NGN39" s="110"/>
      <c r="NGO39" s="110"/>
      <c r="NGP39" s="110"/>
      <c r="NGQ39" s="110"/>
      <c r="NGR39" s="110"/>
      <c r="NGS39" s="110"/>
      <c r="NGT39" s="110"/>
      <c r="NGU39" s="110"/>
      <c r="NGV39" s="110"/>
      <c r="NGW39" s="110"/>
      <c r="NGX39" s="110"/>
      <c r="NGY39" s="110"/>
      <c r="NGZ39" s="110"/>
      <c r="NHA39" s="110"/>
      <c r="NHB39" s="110"/>
      <c r="NHC39" s="110"/>
      <c r="NHD39" s="110"/>
      <c r="NHE39" s="110"/>
      <c r="NHF39" s="110"/>
      <c r="NHG39" s="110"/>
      <c r="NHH39" s="110"/>
      <c r="NHI39" s="110"/>
      <c r="NHJ39" s="110"/>
      <c r="NHK39" s="110"/>
      <c r="NHL39" s="110"/>
      <c r="NHM39" s="110"/>
      <c r="NHN39" s="110"/>
      <c r="NHO39" s="110"/>
      <c r="NHP39" s="110"/>
      <c r="NHQ39" s="110"/>
      <c r="NHR39" s="110"/>
      <c r="NHS39" s="110"/>
      <c r="NHT39" s="110"/>
      <c r="NHU39" s="110"/>
      <c r="NHV39" s="110"/>
      <c r="NHW39" s="110"/>
      <c r="NHX39" s="110"/>
      <c r="NHY39" s="110"/>
      <c r="NHZ39" s="110"/>
      <c r="NIA39" s="110"/>
      <c r="NIB39" s="110"/>
      <c r="NIC39" s="110"/>
      <c r="NID39" s="110"/>
      <c r="NIE39" s="110"/>
      <c r="NIF39" s="110"/>
      <c r="NIG39" s="110"/>
      <c r="NIH39" s="110"/>
      <c r="NII39" s="110"/>
      <c r="NIJ39" s="110"/>
      <c r="NIK39" s="110"/>
      <c r="NIL39" s="110"/>
      <c r="NIM39" s="110"/>
      <c r="NIN39" s="110"/>
      <c r="NIO39" s="110"/>
      <c r="NIP39" s="110"/>
      <c r="NIQ39" s="110"/>
      <c r="NIR39" s="110"/>
      <c r="NIS39" s="110"/>
      <c r="NIT39" s="110"/>
      <c r="NIU39" s="110"/>
      <c r="NIV39" s="110"/>
      <c r="NIW39" s="110"/>
      <c r="NIX39" s="110"/>
      <c r="NIY39" s="110"/>
      <c r="NIZ39" s="110"/>
      <c r="NJA39" s="110"/>
      <c r="NJB39" s="110"/>
      <c r="NJC39" s="110"/>
      <c r="NJD39" s="110"/>
      <c r="NJE39" s="110"/>
      <c r="NJF39" s="110"/>
      <c r="NJG39" s="110"/>
      <c r="NJH39" s="110"/>
      <c r="NJI39" s="110"/>
      <c r="NJJ39" s="110"/>
      <c r="NJK39" s="110"/>
      <c r="NJL39" s="110"/>
      <c r="NJM39" s="110"/>
      <c r="NJN39" s="110"/>
      <c r="NJO39" s="110"/>
      <c r="NJP39" s="110"/>
      <c r="NJQ39" s="110"/>
      <c r="NJR39" s="110"/>
      <c r="NJS39" s="110"/>
      <c r="NJT39" s="110"/>
      <c r="NJU39" s="110"/>
      <c r="NJV39" s="110"/>
      <c r="NJW39" s="110"/>
      <c r="NJX39" s="110"/>
      <c r="NJY39" s="110"/>
      <c r="NJZ39" s="110"/>
      <c r="NKA39" s="110"/>
      <c r="NKB39" s="110"/>
      <c r="NKC39" s="110"/>
      <c r="NKD39" s="110"/>
      <c r="NKE39" s="110"/>
      <c r="NKF39" s="110"/>
      <c r="NKG39" s="110"/>
      <c r="NKH39" s="110"/>
      <c r="NKI39" s="110"/>
      <c r="NKJ39" s="110"/>
      <c r="NKK39" s="110"/>
      <c r="NKL39" s="110"/>
      <c r="NKM39" s="110"/>
      <c r="NKN39" s="110"/>
      <c r="NKO39" s="110"/>
      <c r="NKP39" s="110"/>
      <c r="NKQ39" s="110"/>
      <c r="NKR39" s="110"/>
      <c r="NKS39" s="110"/>
      <c r="NKT39" s="110"/>
      <c r="NKU39" s="110"/>
      <c r="NKV39" s="110"/>
      <c r="NKW39" s="110"/>
      <c r="NKX39" s="110"/>
      <c r="NKY39" s="110"/>
      <c r="NKZ39" s="110"/>
      <c r="NLA39" s="110"/>
      <c r="NLB39" s="110"/>
      <c r="NLC39" s="110"/>
      <c r="NLD39" s="110"/>
      <c r="NLE39" s="110"/>
      <c r="NLF39" s="110"/>
      <c r="NLG39" s="110"/>
      <c r="NLH39" s="110"/>
      <c r="NLI39" s="110"/>
      <c r="NLJ39" s="110"/>
      <c r="NLK39" s="110"/>
      <c r="NLL39" s="110"/>
      <c r="NLM39" s="110"/>
      <c r="NLN39" s="110"/>
      <c r="NLO39" s="110"/>
      <c r="NLP39" s="110"/>
      <c r="NLQ39" s="110"/>
      <c r="NLR39" s="110"/>
      <c r="NLS39" s="110"/>
      <c r="NLT39" s="110"/>
      <c r="NLU39" s="110"/>
      <c r="NLV39" s="110"/>
      <c r="NLW39" s="110"/>
      <c r="NLX39" s="110"/>
      <c r="NLY39" s="110"/>
      <c r="NLZ39" s="110"/>
      <c r="NMA39" s="110"/>
      <c r="NMB39" s="110"/>
      <c r="NMC39" s="110"/>
      <c r="NMD39" s="110"/>
      <c r="NME39" s="110"/>
      <c r="NMF39" s="110"/>
      <c r="NMG39" s="110"/>
      <c r="NMH39" s="110"/>
      <c r="NMI39" s="110"/>
      <c r="NMJ39" s="110"/>
      <c r="NMK39" s="110"/>
      <c r="NML39" s="110"/>
      <c r="NMM39" s="110"/>
      <c r="NMN39" s="110"/>
      <c r="NMO39" s="110"/>
      <c r="NMP39" s="110"/>
      <c r="NMQ39" s="110"/>
      <c r="NMR39" s="110"/>
      <c r="NMS39" s="110"/>
      <c r="NMT39" s="110"/>
      <c r="NMU39" s="110"/>
      <c r="NMV39" s="110"/>
      <c r="NMW39" s="110"/>
      <c r="NMX39" s="110"/>
      <c r="NMY39" s="110"/>
      <c r="NMZ39" s="110"/>
      <c r="NNA39" s="110"/>
      <c r="NNB39" s="110"/>
      <c r="NNC39" s="110"/>
      <c r="NND39" s="110"/>
      <c r="NNE39" s="110"/>
      <c r="NNF39" s="110"/>
      <c r="NNG39" s="110"/>
      <c r="NNH39" s="110"/>
      <c r="NNI39" s="110"/>
      <c r="NNJ39" s="110"/>
      <c r="NNK39" s="110"/>
      <c r="NNL39" s="110"/>
      <c r="NNM39" s="110"/>
      <c r="NNN39" s="110"/>
      <c r="NNO39" s="110"/>
      <c r="NNP39" s="110"/>
      <c r="NNQ39" s="110"/>
      <c r="NNR39" s="110"/>
      <c r="NNS39" s="110"/>
      <c r="NNT39" s="110"/>
      <c r="NNU39" s="110"/>
      <c r="NNV39" s="110"/>
      <c r="NNW39" s="110"/>
      <c r="NNX39" s="110"/>
      <c r="NNY39" s="110"/>
      <c r="NNZ39" s="110"/>
      <c r="NOA39" s="110"/>
      <c r="NOB39" s="110"/>
      <c r="NOC39" s="110"/>
      <c r="NOD39" s="110"/>
      <c r="NOE39" s="110"/>
      <c r="NOF39" s="110"/>
      <c r="NOG39" s="110"/>
      <c r="NOH39" s="110"/>
      <c r="NOI39" s="110"/>
      <c r="NOJ39" s="110"/>
      <c r="NOK39" s="110"/>
      <c r="NOL39" s="110"/>
      <c r="NOM39" s="110"/>
      <c r="NON39" s="110"/>
      <c r="NOO39" s="110"/>
      <c r="NOP39" s="110"/>
      <c r="NOQ39" s="110"/>
      <c r="NOR39" s="110"/>
      <c r="NOS39" s="110"/>
      <c r="NOT39" s="110"/>
      <c r="NOU39" s="110"/>
      <c r="NOV39" s="110"/>
      <c r="NOW39" s="110"/>
      <c r="NOX39" s="110"/>
      <c r="NOY39" s="110"/>
      <c r="NOZ39" s="110"/>
      <c r="NPA39" s="110"/>
      <c r="NPB39" s="110"/>
      <c r="NPC39" s="110"/>
      <c r="NPD39" s="110"/>
      <c r="NPE39" s="110"/>
      <c r="NPF39" s="110"/>
      <c r="NPG39" s="110"/>
      <c r="NPH39" s="110"/>
      <c r="NPI39" s="110"/>
      <c r="NPJ39" s="110"/>
      <c r="NPK39" s="110"/>
      <c r="NPL39" s="110"/>
      <c r="NPM39" s="110"/>
      <c r="NPN39" s="110"/>
      <c r="NPO39" s="110"/>
      <c r="NPP39" s="110"/>
      <c r="NPQ39" s="110"/>
      <c r="NPR39" s="110"/>
      <c r="NPS39" s="110"/>
      <c r="NPT39" s="110"/>
      <c r="NPU39" s="110"/>
      <c r="NPV39" s="110"/>
      <c r="NPW39" s="110"/>
      <c r="NPX39" s="110"/>
      <c r="NPY39" s="110"/>
      <c r="NPZ39" s="110"/>
      <c r="NQA39" s="110"/>
      <c r="NQB39" s="110"/>
      <c r="NQC39" s="110"/>
      <c r="NQD39" s="110"/>
      <c r="NQE39" s="110"/>
      <c r="NQF39" s="110"/>
      <c r="NQG39" s="110"/>
      <c r="NQH39" s="110"/>
      <c r="NQI39" s="110"/>
      <c r="NQJ39" s="110"/>
      <c r="NQK39" s="110"/>
      <c r="NQL39" s="110"/>
      <c r="NQM39" s="110"/>
      <c r="NQN39" s="110"/>
      <c r="NQO39" s="110"/>
      <c r="NQP39" s="110"/>
      <c r="NQQ39" s="110"/>
      <c r="NQR39" s="110"/>
      <c r="NQS39" s="110"/>
      <c r="NQT39" s="110"/>
      <c r="NQU39" s="110"/>
      <c r="NQV39" s="110"/>
      <c r="NQW39" s="110"/>
      <c r="NQX39" s="110"/>
      <c r="NQY39" s="110"/>
      <c r="NQZ39" s="110"/>
      <c r="NRA39" s="110"/>
      <c r="NRB39" s="110"/>
      <c r="NRC39" s="110"/>
      <c r="NRD39" s="110"/>
      <c r="NRE39" s="110"/>
      <c r="NRF39" s="110"/>
      <c r="NRG39" s="110"/>
      <c r="NRH39" s="110"/>
      <c r="NRI39" s="110"/>
      <c r="NRJ39" s="110"/>
      <c r="NRK39" s="110"/>
      <c r="NRL39" s="110"/>
      <c r="NRM39" s="110"/>
      <c r="NRN39" s="110"/>
      <c r="NRO39" s="110"/>
      <c r="NRP39" s="110"/>
      <c r="NRQ39" s="110"/>
      <c r="NRR39" s="110"/>
      <c r="NRS39" s="110"/>
      <c r="NRT39" s="110"/>
      <c r="NRU39" s="110"/>
      <c r="NRV39" s="110"/>
      <c r="NRW39" s="110"/>
      <c r="NRX39" s="110"/>
      <c r="NRY39" s="110"/>
      <c r="NRZ39" s="110"/>
      <c r="NSA39" s="110"/>
      <c r="NSB39" s="110"/>
      <c r="NSC39" s="110"/>
      <c r="NSD39" s="110"/>
      <c r="NSE39" s="110"/>
      <c r="NSF39" s="110"/>
      <c r="NSG39" s="110"/>
      <c r="NSH39" s="110"/>
      <c r="NSI39" s="110"/>
      <c r="NSJ39" s="110"/>
      <c r="NSK39" s="110"/>
      <c r="NSL39" s="110"/>
      <c r="NSM39" s="110"/>
      <c r="NSN39" s="110"/>
      <c r="NSO39" s="110"/>
      <c r="NSP39" s="110"/>
      <c r="NSQ39" s="110"/>
      <c r="NSR39" s="110"/>
      <c r="NSS39" s="110"/>
      <c r="NST39" s="110"/>
      <c r="NSU39" s="110"/>
      <c r="NSV39" s="110"/>
      <c r="NSW39" s="110"/>
      <c r="NSX39" s="110"/>
      <c r="NSY39" s="110"/>
      <c r="NSZ39" s="110"/>
      <c r="NTA39" s="110"/>
      <c r="NTB39" s="110"/>
      <c r="NTC39" s="110"/>
      <c r="NTD39" s="110"/>
      <c r="NTE39" s="110"/>
      <c r="NTF39" s="110"/>
      <c r="NTG39" s="110"/>
      <c r="NTH39" s="110"/>
      <c r="NTI39" s="110"/>
      <c r="NTJ39" s="110"/>
      <c r="NTK39" s="110"/>
      <c r="NTL39" s="110"/>
      <c r="NTM39" s="110"/>
      <c r="NTN39" s="110"/>
      <c r="NTO39" s="110"/>
      <c r="NTP39" s="110"/>
      <c r="NTQ39" s="110"/>
      <c r="NTR39" s="110"/>
      <c r="NTS39" s="110"/>
      <c r="NTT39" s="110"/>
      <c r="NTU39" s="110"/>
      <c r="NTV39" s="110"/>
      <c r="NTW39" s="110"/>
      <c r="NTX39" s="110"/>
      <c r="NTY39" s="110"/>
      <c r="NTZ39" s="110"/>
      <c r="NUA39" s="110"/>
      <c r="NUB39" s="110"/>
      <c r="NUC39" s="110"/>
      <c r="NUD39" s="110"/>
      <c r="NUE39" s="110"/>
      <c r="NUF39" s="110"/>
      <c r="NUG39" s="110"/>
      <c r="NUH39" s="110"/>
      <c r="NUI39" s="110"/>
      <c r="NUJ39" s="110"/>
      <c r="NUK39" s="110"/>
      <c r="NUL39" s="110"/>
      <c r="NUM39" s="110"/>
      <c r="NUN39" s="110"/>
      <c r="NUO39" s="110"/>
      <c r="NUP39" s="110"/>
      <c r="NUQ39" s="110"/>
      <c r="NUR39" s="110"/>
      <c r="NUS39" s="110"/>
      <c r="NUT39" s="110"/>
      <c r="NUU39" s="110"/>
      <c r="NUV39" s="110"/>
      <c r="NUW39" s="110"/>
      <c r="NUX39" s="110"/>
      <c r="NUY39" s="110"/>
      <c r="NUZ39" s="110"/>
      <c r="NVA39" s="110"/>
      <c r="NVB39" s="110"/>
      <c r="NVC39" s="110"/>
      <c r="NVD39" s="110"/>
      <c r="NVE39" s="110"/>
      <c r="NVF39" s="110"/>
      <c r="NVG39" s="110"/>
      <c r="NVH39" s="110"/>
      <c r="NVI39" s="110"/>
      <c r="NVJ39" s="110"/>
      <c r="NVK39" s="110"/>
      <c r="NVL39" s="110"/>
      <c r="NVM39" s="110"/>
      <c r="NVN39" s="110"/>
      <c r="NVO39" s="110"/>
      <c r="NVP39" s="110"/>
      <c r="NVQ39" s="110"/>
      <c r="NVR39" s="110"/>
      <c r="NVS39" s="110"/>
      <c r="NVT39" s="110"/>
      <c r="NVU39" s="110"/>
      <c r="NVV39" s="110"/>
      <c r="NVW39" s="110"/>
      <c r="NVX39" s="110"/>
      <c r="NVY39" s="110"/>
      <c r="NVZ39" s="110"/>
      <c r="NWA39" s="110"/>
      <c r="NWB39" s="110"/>
      <c r="NWC39" s="110"/>
      <c r="NWD39" s="110"/>
      <c r="NWE39" s="110"/>
      <c r="NWF39" s="110"/>
      <c r="NWG39" s="110"/>
      <c r="NWH39" s="110"/>
      <c r="NWI39" s="110"/>
      <c r="NWJ39" s="110"/>
      <c r="NWK39" s="110"/>
      <c r="NWL39" s="110"/>
      <c r="NWM39" s="110"/>
      <c r="NWN39" s="110"/>
      <c r="NWO39" s="110"/>
      <c r="NWP39" s="110"/>
      <c r="NWQ39" s="110"/>
      <c r="NWR39" s="110"/>
      <c r="NWS39" s="110"/>
      <c r="NWT39" s="110"/>
      <c r="NWU39" s="110"/>
      <c r="NWV39" s="110"/>
      <c r="NWW39" s="110"/>
      <c r="NWX39" s="110"/>
      <c r="NWY39" s="110"/>
      <c r="NWZ39" s="110"/>
      <c r="NXA39" s="110"/>
      <c r="NXB39" s="110"/>
      <c r="NXC39" s="110"/>
      <c r="NXD39" s="110"/>
      <c r="NXE39" s="110"/>
      <c r="NXF39" s="110"/>
      <c r="NXG39" s="110"/>
      <c r="NXH39" s="110"/>
      <c r="NXI39" s="110"/>
      <c r="NXJ39" s="110"/>
      <c r="NXK39" s="110"/>
      <c r="NXL39" s="110"/>
      <c r="NXM39" s="110"/>
      <c r="NXN39" s="110"/>
      <c r="NXO39" s="110"/>
      <c r="NXP39" s="110"/>
      <c r="NXQ39" s="110"/>
      <c r="NXR39" s="110"/>
      <c r="NXS39" s="110"/>
      <c r="NXT39" s="110"/>
      <c r="NXU39" s="110"/>
      <c r="NXV39" s="110"/>
      <c r="NXW39" s="110"/>
      <c r="NXX39" s="110"/>
      <c r="NXY39" s="110"/>
      <c r="NXZ39" s="110"/>
      <c r="NYA39" s="110"/>
      <c r="NYB39" s="110"/>
      <c r="NYC39" s="110"/>
      <c r="NYD39" s="110"/>
      <c r="NYE39" s="110"/>
      <c r="NYF39" s="110"/>
      <c r="NYG39" s="110"/>
      <c r="NYH39" s="110"/>
      <c r="NYI39" s="110"/>
      <c r="NYJ39" s="110"/>
      <c r="NYK39" s="110"/>
      <c r="NYL39" s="110"/>
      <c r="NYM39" s="110"/>
      <c r="NYN39" s="110"/>
      <c r="NYO39" s="110"/>
      <c r="NYP39" s="110"/>
      <c r="NYQ39" s="110"/>
      <c r="NYR39" s="110"/>
      <c r="NYS39" s="110"/>
      <c r="NYT39" s="110"/>
      <c r="NYU39" s="110"/>
      <c r="NYV39" s="110"/>
      <c r="NYW39" s="110"/>
      <c r="NYX39" s="110"/>
      <c r="NYY39" s="110"/>
      <c r="NYZ39" s="110"/>
      <c r="NZA39" s="110"/>
      <c r="NZB39" s="110"/>
      <c r="NZC39" s="110"/>
      <c r="NZD39" s="110"/>
      <c r="NZE39" s="110"/>
      <c r="NZF39" s="110"/>
      <c r="NZG39" s="110"/>
      <c r="NZH39" s="110"/>
      <c r="NZI39" s="110"/>
      <c r="NZJ39" s="110"/>
      <c r="NZK39" s="110"/>
      <c r="NZL39" s="110"/>
      <c r="NZM39" s="110"/>
      <c r="NZN39" s="110"/>
      <c r="NZO39" s="110"/>
      <c r="NZP39" s="110"/>
      <c r="NZQ39" s="110"/>
      <c r="NZR39" s="110"/>
      <c r="NZS39" s="110"/>
      <c r="NZT39" s="110"/>
      <c r="NZU39" s="110"/>
      <c r="NZV39" s="110"/>
      <c r="NZW39" s="110"/>
      <c r="NZX39" s="110"/>
      <c r="NZY39" s="110"/>
      <c r="NZZ39" s="110"/>
      <c r="OAA39" s="110"/>
      <c r="OAB39" s="110"/>
      <c r="OAC39" s="110"/>
      <c r="OAD39" s="110"/>
      <c r="OAE39" s="110"/>
      <c r="OAF39" s="110"/>
      <c r="OAG39" s="110"/>
      <c r="OAH39" s="110"/>
      <c r="OAI39" s="110"/>
      <c r="OAJ39" s="110"/>
      <c r="OAK39" s="110"/>
      <c r="OAL39" s="110"/>
      <c r="OAM39" s="110"/>
      <c r="OAN39" s="110"/>
      <c r="OAO39" s="110"/>
      <c r="OAP39" s="110"/>
      <c r="OAQ39" s="110"/>
      <c r="OAR39" s="110"/>
      <c r="OAS39" s="110"/>
      <c r="OAT39" s="110"/>
      <c r="OAU39" s="110"/>
      <c r="OAV39" s="110"/>
      <c r="OAW39" s="110"/>
      <c r="OAX39" s="110"/>
      <c r="OAY39" s="110"/>
      <c r="OAZ39" s="110"/>
      <c r="OBA39" s="110"/>
      <c r="OBB39" s="110"/>
      <c r="OBC39" s="110"/>
      <c r="OBD39" s="110"/>
      <c r="OBE39" s="110"/>
      <c r="OBF39" s="110"/>
      <c r="OBG39" s="110"/>
      <c r="OBH39" s="110"/>
      <c r="OBI39" s="110"/>
      <c r="OBJ39" s="110"/>
      <c r="OBK39" s="110"/>
      <c r="OBL39" s="110"/>
      <c r="OBM39" s="110"/>
      <c r="OBN39" s="110"/>
      <c r="OBO39" s="110"/>
      <c r="OBP39" s="110"/>
      <c r="OBQ39" s="110"/>
      <c r="OBR39" s="110"/>
      <c r="OBS39" s="110"/>
      <c r="OBT39" s="110"/>
      <c r="OBU39" s="110"/>
      <c r="OBV39" s="110"/>
      <c r="OBW39" s="110"/>
      <c r="OBX39" s="110"/>
      <c r="OBY39" s="110"/>
      <c r="OBZ39" s="110"/>
      <c r="OCA39" s="110"/>
      <c r="OCB39" s="110"/>
      <c r="OCC39" s="110"/>
      <c r="OCD39" s="110"/>
      <c r="OCE39" s="110"/>
      <c r="OCF39" s="110"/>
      <c r="OCG39" s="110"/>
      <c r="OCH39" s="110"/>
      <c r="OCI39" s="110"/>
      <c r="OCJ39" s="110"/>
      <c r="OCK39" s="110"/>
      <c r="OCL39" s="110"/>
      <c r="OCM39" s="110"/>
      <c r="OCN39" s="110"/>
      <c r="OCO39" s="110"/>
      <c r="OCP39" s="110"/>
      <c r="OCQ39" s="110"/>
      <c r="OCR39" s="110"/>
      <c r="OCS39" s="110"/>
      <c r="OCT39" s="110"/>
      <c r="OCU39" s="110"/>
      <c r="OCV39" s="110"/>
      <c r="OCW39" s="110"/>
      <c r="OCX39" s="110"/>
      <c r="OCY39" s="110"/>
      <c r="OCZ39" s="110"/>
      <c r="ODA39" s="110"/>
      <c r="ODB39" s="110"/>
      <c r="ODC39" s="110"/>
      <c r="ODD39" s="110"/>
      <c r="ODE39" s="110"/>
      <c r="ODF39" s="110"/>
      <c r="ODG39" s="110"/>
      <c r="ODH39" s="110"/>
      <c r="ODI39" s="110"/>
      <c r="ODJ39" s="110"/>
      <c r="ODK39" s="110"/>
      <c r="ODL39" s="110"/>
      <c r="ODM39" s="110"/>
      <c r="ODN39" s="110"/>
      <c r="ODO39" s="110"/>
      <c r="ODP39" s="110"/>
      <c r="ODQ39" s="110"/>
      <c r="ODR39" s="110"/>
      <c r="ODS39" s="110"/>
      <c r="ODT39" s="110"/>
      <c r="ODU39" s="110"/>
      <c r="ODV39" s="110"/>
      <c r="ODW39" s="110"/>
      <c r="ODX39" s="110"/>
      <c r="ODY39" s="110"/>
      <c r="ODZ39" s="110"/>
      <c r="OEA39" s="110"/>
      <c r="OEB39" s="110"/>
      <c r="OEC39" s="110"/>
      <c r="OED39" s="110"/>
      <c r="OEE39" s="110"/>
      <c r="OEF39" s="110"/>
      <c r="OEG39" s="110"/>
      <c r="OEH39" s="110"/>
      <c r="OEI39" s="110"/>
      <c r="OEJ39" s="110"/>
      <c r="OEK39" s="110"/>
      <c r="OEL39" s="110"/>
      <c r="OEM39" s="110"/>
      <c r="OEN39" s="110"/>
      <c r="OEO39" s="110"/>
      <c r="OEP39" s="110"/>
      <c r="OEQ39" s="110"/>
      <c r="OER39" s="110"/>
      <c r="OES39" s="110"/>
      <c r="OET39" s="110"/>
      <c r="OEU39" s="110"/>
      <c r="OEV39" s="110"/>
      <c r="OEW39" s="110"/>
      <c r="OEX39" s="110"/>
      <c r="OEY39" s="110"/>
      <c r="OEZ39" s="110"/>
      <c r="OFA39" s="110"/>
      <c r="OFB39" s="110"/>
      <c r="OFC39" s="110"/>
      <c r="OFD39" s="110"/>
      <c r="OFE39" s="110"/>
      <c r="OFF39" s="110"/>
      <c r="OFG39" s="110"/>
      <c r="OFH39" s="110"/>
      <c r="OFI39" s="110"/>
      <c r="OFJ39" s="110"/>
      <c r="OFK39" s="110"/>
      <c r="OFL39" s="110"/>
      <c r="OFM39" s="110"/>
      <c r="OFN39" s="110"/>
      <c r="OFO39" s="110"/>
      <c r="OFP39" s="110"/>
      <c r="OFQ39" s="110"/>
      <c r="OFR39" s="110"/>
      <c r="OFS39" s="110"/>
      <c r="OFT39" s="110"/>
      <c r="OFU39" s="110"/>
      <c r="OFV39" s="110"/>
      <c r="OFW39" s="110"/>
      <c r="OFX39" s="110"/>
      <c r="OFY39" s="110"/>
      <c r="OFZ39" s="110"/>
      <c r="OGA39" s="110"/>
      <c r="OGB39" s="110"/>
      <c r="OGC39" s="110"/>
      <c r="OGD39" s="110"/>
      <c r="OGE39" s="110"/>
      <c r="OGF39" s="110"/>
      <c r="OGG39" s="110"/>
      <c r="OGH39" s="110"/>
      <c r="OGI39" s="110"/>
      <c r="OGJ39" s="110"/>
      <c r="OGK39" s="110"/>
      <c r="OGL39" s="110"/>
      <c r="OGM39" s="110"/>
      <c r="OGN39" s="110"/>
      <c r="OGO39" s="110"/>
      <c r="OGP39" s="110"/>
      <c r="OGQ39" s="110"/>
      <c r="OGR39" s="110"/>
      <c r="OGS39" s="110"/>
      <c r="OGT39" s="110"/>
      <c r="OGU39" s="110"/>
      <c r="OGV39" s="110"/>
      <c r="OGW39" s="110"/>
      <c r="OGX39" s="110"/>
      <c r="OGY39" s="110"/>
      <c r="OGZ39" s="110"/>
      <c r="OHA39" s="110"/>
      <c r="OHB39" s="110"/>
      <c r="OHC39" s="110"/>
      <c r="OHD39" s="110"/>
      <c r="OHE39" s="110"/>
      <c r="OHF39" s="110"/>
      <c r="OHG39" s="110"/>
      <c r="OHH39" s="110"/>
      <c r="OHI39" s="110"/>
      <c r="OHJ39" s="110"/>
      <c r="OHK39" s="110"/>
      <c r="OHL39" s="110"/>
      <c r="OHM39" s="110"/>
      <c r="OHN39" s="110"/>
      <c r="OHO39" s="110"/>
      <c r="OHP39" s="110"/>
      <c r="OHQ39" s="110"/>
      <c r="OHR39" s="110"/>
      <c r="OHS39" s="110"/>
      <c r="OHT39" s="110"/>
      <c r="OHU39" s="110"/>
      <c r="OHV39" s="110"/>
      <c r="OHW39" s="110"/>
      <c r="OHX39" s="110"/>
      <c r="OHY39" s="110"/>
      <c r="OHZ39" s="110"/>
      <c r="OIA39" s="110"/>
      <c r="OIB39" s="110"/>
      <c r="OIC39" s="110"/>
      <c r="OID39" s="110"/>
      <c r="OIE39" s="110"/>
      <c r="OIF39" s="110"/>
      <c r="OIG39" s="110"/>
      <c r="OIH39" s="110"/>
      <c r="OII39" s="110"/>
      <c r="OIJ39" s="110"/>
      <c r="OIK39" s="110"/>
      <c r="OIL39" s="110"/>
      <c r="OIM39" s="110"/>
      <c r="OIN39" s="110"/>
      <c r="OIO39" s="110"/>
      <c r="OIP39" s="110"/>
      <c r="OIQ39" s="110"/>
      <c r="OIR39" s="110"/>
      <c r="OIS39" s="110"/>
      <c r="OIT39" s="110"/>
      <c r="OIU39" s="110"/>
      <c r="OIV39" s="110"/>
      <c r="OIW39" s="110"/>
      <c r="OIX39" s="110"/>
      <c r="OIY39" s="110"/>
      <c r="OIZ39" s="110"/>
      <c r="OJA39" s="110"/>
      <c r="OJB39" s="110"/>
      <c r="OJC39" s="110"/>
      <c r="OJD39" s="110"/>
      <c r="OJE39" s="110"/>
      <c r="OJF39" s="110"/>
      <c r="OJG39" s="110"/>
      <c r="OJH39" s="110"/>
      <c r="OJI39" s="110"/>
      <c r="OJJ39" s="110"/>
      <c r="OJK39" s="110"/>
      <c r="OJL39" s="110"/>
      <c r="OJM39" s="110"/>
      <c r="OJN39" s="110"/>
      <c r="OJO39" s="110"/>
      <c r="OJP39" s="110"/>
      <c r="OJQ39" s="110"/>
      <c r="OJR39" s="110"/>
      <c r="OJS39" s="110"/>
      <c r="OJT39" s="110"/>
      <c r="OJU39" s="110"/>
      <c r="OJV39" s="110"/>
      <c r="OJW39" s="110"/>
      <c r="OJX39" s="110"/>
      <c r="OJY39" s="110"/>
      <c r="OJZ39" s="110"/>
      <c r="OKA39" s="110"/>
      <c r="OKB39" s="110"/>
      <c r="OKC39" s="110"/>
      <c r="OKD39" s="110"/>
      <c r="OKE39" s="110"/>
      <c r="OKF39" s="110"/>
      <c r="OKG39" s="110"/>
      <c r="OKH39" s="110"/>
      <c r="OKI39" s="110"/>
      <c r="OKJ39" s="110"/>
      <c r="OKK39" s="110"/>
      <c r="OKL39" s="110"/>
      <c r="OKM39" s="110"/>
      <c r="OKN39" s="110"/>
      <c r="OKO39" s="110"/>
      <c r="OKP39" s="110"/>
      <c r="OKQ39" s="110"/>
      <c r="OKR39" s="110"/>
      <c r="OKS39" s="110"/>
      <c r="OKT39" s="110"/>
      <c r="OKU39" s="110"/>
      <c r="OKV39" s="110"/>
      <c r="OKW39" s="110"/>
      <c r="OKX39" s="110"/>
      <c r="OKY39" s="110"/>
      <c r="OKZ39" s="110"/>
      <c r="OLA39" s="110"/>
      <c r="OLB39" s="110"/>
      <c r="OLC39" s="110"/>
      <c r="OLD39" s="110"/>
      <c r="OLE39" s="110"/>
      <c r="OLF39" s="110"/>
      <c r="OLG39" s="110"/>
      <c r="OLH39" s="110"/>
      <c r="OLI39" s="110"/>
      <c r="OLJ39" s="110"/>
      <c r="OLK39" s="110"/>
      <c r="OLL39" s="110"/>
      <c r="OLM39" s="110"/>
      <c r="OLN39" s="110"/>
      <c r="OLO39" s="110"/>
      <c r="OLP39" s="110"/>
      <c r="OLQ39" s="110"/>
      <c r="OLR39" s="110"/>
      <c r="OLS39" s="110"/>
      <c r="OLT39" s="110"/>
      <c r="OLU39" s="110"/>
      <c r="OLV39" s="110"/>
      <c r="OLW39" s="110"/>
      <c r="OLX39" s="110"/>
      <c r="OLY39" s="110"/>
      <c r="OLZ39" s="110"/>
      <c r="OMA39" s="110"/>
      <c r="OMB39" s="110"/>
      <c r="OMC39" s="110"/>
      <c r="OMD39" s="110"/>
      <c r="OME39" s="110"/>
      <c r="OMF39" s="110"/>
      <c r="OMG39" s="110"/>
      <c r="OMH39" s="110"/>
      <c r="OMI39" s="110"/>
      <c r="OMJ39" s="110"/>
      <c r="OMK39" s="110"/>
      <c r="OML39" s="110"/>
      <c r="OMM39" s="110"/>
      <c r="OMN39" s="110"/>
      <c r="OMO39" s="110"/>
      <c r="OMP39" s="110"/>
      <c r="OMQ39" s="110"/>
      <c r="OMR39" s="110"/>
      <c r="OMS39" s="110"/>
      <c r="OMT39" s="110"/>
      <c r="OMU39" s="110"/>
      <c r="OMV39" s="110"/>
      <c r="OMW39" s="110"/>
      <c r="OMX39" s="110"/>
      <c r="OMY39" s="110"/>
      <c r="OMZ39" s="110"/>
      <c r="ONA39" s="110"/>
      <c r="ONB39" s="110"/>
      <c r="ONC39" s="110"/>
      <c r="OND39" s="110"/>
      <c r="ONE39" s="110"/>
      <c r="ONF39" s="110"/>
      <c r="ONG39" s="110"/>
      <c r="ONH39" s="110"/>
      <c r="ONI39" s="110"/>
      <c r="ONJ39" s="110"/>
      <c r="ONK39" s="110"/>
      <c r="ONL39" s="110"/>
      <c r="ONM39" s="110"/>
      <c r="ONN39" s="110"/>
      <c r="ONO39" s="110"/>
      <c r="ONP39" s="110"/>
      <c r="ONQ39" s="110"/>
      <c r="ONR39" s="110"/>
      <c r="ONS39" s="110"/>
      <c r="ONT39" s="110"/>
      <c r="ONU39" s="110"/>
      <c r="ONV39" s="110"/>
      <c r="ONW39" s="110"/>
      <c r="ONX39" s="110"/>
      <c r="ONY39" s="110"/>
      <c r="ONZ39" s="110"/>
      <c r="OOA39" s="110"/>
      <c r="OOB39" s="110"/>
      <c r="OOC39" s="110"/>
      <c r="OOD39" s="110"/>
      <c r="OOE39" s="110"/>
      <c r="OOF39" s="110"/>
      <c r="OOG39" s="110"/>
      <c r="OOH39" s="110"/>
      <c r="OOI39" s="110"/>
      <c r="OOJ39" s="110"/>
      <c r="OOK39" s="110"/>
      <c r="OOL39" s="110"/>
      <c r="OOM39" s="110"/>
      <c r="OON39" s="110"/>
      <c r="OOO39" s="110"/>
      <c r="OOP39" s="110"/>
      <c r="OOQ39" s="110"/>
      <c r="OOR39" s="110"/>
      <c r="OOS39" s="110"/>
      <c r="OOT39" s="110"/>
      <c r="OOU39" s="110"/>
      <c r="OOV39" s="110"/>
      <c r="OOW39" s="110"/>
      <c r="OOX39" s="110"/>
      <c r="OOY39" s="110"/>
      <c r="OOZ39" s="110"/>
      <c r="OPA39" s="110"/>
      <c r="OPB39" s="110"/>
      <c r="OPC39" s="110"/>
      <c r="OPD39" s="110"/>
      <c r="OPE39" s="110"/>
      <c r="OPF39" s="110"/>
      <c r="OPG39" s="110"/>
      <c r="OPH39" s="110"/>
      <c r="OPI39" s="110"/>
      <c r="OPJ39" s="110"/>
      <c r="OPK39" s="110"/>
      <c r="OPL39" s="110"/>
      <c r="OPM39" s="110"/>
      <c r="OPN39" s="110"/>
      <c r="OPO39" s="110"/>
      <c r="OPP39" s="110"/>
      <c r="OPQ39" s="110"/>
      <c r="OPR39" s="110"/>
      <c r="OPS39" s="110"/>
      <c r="OPT39" s="110"/>
      <c r="OPU39" s="110"/>
      <c r="OPV39" s="110"/>
      <c r="OPW39" s="110"/>
      <c r="OPX39" s="110"/>
      <c r="OPY39" s="110"/>
      <c r="OPZ39" s="110"/>
      <c r="OQA39" s="110"/>
      <c r="OQB39" s="110"/>
      <c r="OQC39" s="110"/>
      <c r="OQD39" s="110"/>
      <c r="OQE39" s="110"/>
      <c r="OQF39" s="110"/>
      <c r="OQG39" s="110"/>
      <c r="OQH39" s="110"/>
      <c r="OQI39" s="110"/>
      <c r="OQJ39" s="110"/>
      <c r="OQK39" s="110"/>
      <c r="OQL39" s="110"/>
      <c r="OQM39" s="110"/>
      <c r="OQN39" s="110"/>
      <c r="OQO39" s="110"/>
      <c r="OQP39" s="110"/>
      <c r="OQQ39" s="110"/>
      <c r="OQR39" s="110"/>
      <c r="OQS39" s="110"/>
      <c r="OQT39" s="110"/>
      <c r="OQU39" s="110"/>
      <c r="OQV39" s="110"/>
      <c r="OQW39" s="110"/>
      <c r="OQX39" s="110"/>
      <c r="OQY39" s="110"/>
      <c r="OQZ39" s="110"/>
      <c r="ORA39" s="110"/>
      <c r="ORB39" s="110"/>
      <c r="ORC39" s="110"/>
      <c r="ORD39" s="110"/>
      <c r="ORE39" s="110"/>
      <c r="ORF39" s="110"/>
      <c r="ORG39" s="110"/>
      <c r="ORH39" s="110"/>
      <c r="ORI39" s="110"/>
      <c r="ORJ39" s="110"/>
      <c r="ORK39" s="110"/>
      <c r="ORL39" s="110"/>
      <c r="ORM39" s="110"/>
      <c r="ORN39" s="110"/>
      <c r="ORO39" s="110"/>
      <c r="ORP39" s="110"/>
      <c r="ORQ39" s="110"/>
      <c r="ORR39" s="110"/>
      <c r="ORS39" s="110"/>
      <c r="ORT39" s="110"/>
      <c r="ORU39" s="110"/>
      <c r="ORV39" s="110"/>
      <c r="ORW39" s="110"/>
      <c r="ORX39" s="110"/>
      <c r="ORY39" s="110"/>
      <c r="ORZ39" s="110"/>
      <c r="OSA39" s="110"/>
      <c r="OSB39" s="110"/>
      <c r="OSC39" s="110"/>
      <c r="OSD39" s="110"/>
      <c r="OSE39" s="110"/>
      <c r="OSF39" s="110"/>
      <c r="OSG39" s="110"/>
      <c r="OSH39" s="110"/>
      <c r="OSI39" s="110"/>
      <c r="OSJ39" s="110"/>
      <c r="OSK39" s="110"/>
      <c r="OSL39" s="110"/>
      <c r="OSM39" s="110"/>
      <c r="OSN39" s="110"/>
      <c r="OSO39" s="110"/>
      <c r="OSP39" s="110"/>
      <c r="OSQ39" s="110"/>
      <c r="OSR39" s="110"/>
      <c r="OSS39" s="110"/>
      <c r="OST39" s="110"/>
      <c r="OSU39" s="110"/>
      <c r="OSV39" s="110"/>
      <c r="OSW39" s="110"/>
      <c r="OSX39" s="110"/>
      <c r="OSY39" s="110"/>
      <c r="OSZ39" s="110"/>
      <c r="OTA39" s="110"/>
      <c r="OTB39" s="110"/>
      <c r="OTC39" s="110"/>
      <c r="OTD39" s="110"/>
      <c r="OTE39" s="110"/>
      <c r="OTF39" s="110"/>
      <c r="OTG39" s="110"/>
      <c r="OTH39" s="110"/>
      <c r="OTI39" s="110"/>
      <c r="OTJ39" s="110"/>
      <c r="OTK39" s="110"/>
      <c r="OTL39" s="110"/>
      <c r="OTM39" s="110"/>
      <c r="OTN39" s="110"/>
      <c r="OTO39" s="110"/>
      <c r="OTP39" s="110"/>
      <c r="OTQ39" s="110"/>
      <c r="OTR39" s="110"/>
      <c r="OTS39" s="110"/>
      <c r="OTT39" s="110"/>
      <c r="OTU39" s="110"/>
      <c r="OTV39" s="110"/>
      <c r="OTW39" s="110"/>
      <c r="OTX39" s="110"/>
      <c r="OTY39" s="110"/>
      <c r="OTZ39" s="110"/>
      <c r="OUA39" s="110"/>
      <c r="OUB39" s="110"/>
      <c r="OUC39" s="110"/>
      <c r="OUD39" s="110"/>
      <c r="OUE39" s="110"/>
      <c r="OUF39" s="110"/>
      <c r="OUG39" s="110"/>
      <c r="OUH39" s="110"/>
      <c r="OUI39" s="110"/>
      <c r="OUJ39" s="110"/>
      <c r="OUK39" s="110"/>
      <c r="OUL39" s="110"/>
      <c r="OUM39" s="110"/>
      <c r="OUN39" s="110"/>
      <c r="OUO39" s="110"/>
      <c r="OUP39" s="110"/>
      <c r="OUQ39" s="110"/>
      <c r="OUR39" s="110"/>
      <c r="OUS39" s="110"/>
      <c r="OUT39" s="110"/>
      <c r="OUU39" s="110"/>
      <c r="OUV39" s="110"/>
      <c r="OUW39" s="110"/>
      <c r="OUX39" s="110"/>
      <c r="OUY39" s="110"/>
      <c r="OUZ39" s="110"/>
      <c r="OVA39" s="110"/>
      <c r="OVB39" s="110"/>
      <c r="OVC39" s="110"/>
      <c r="OVD39" s="110"/>
      <c r="OVE39" s="110"/>
      <c r="OVF39" s="110"/>
      <c r="OVG39" s="110"/>
      <c r="OVH39" s="110"/>
      <c r="OVI39" s="110"/>
      <c r="OVJ39" s="110"/>
      <c r="OVK39" s="110"/>
      <c r="OVL39" s="110"/>
      <c r="OVM39" s="110"/>
      <c r="OVN39" s="110"/>
      <c r="OVO39" s="110"/>
      <c r="OVP39" s="110"/>
      <c r="OVQ39" s="110"/>
      <c r="OVR39" s="110"/>
      <c r="OVS39" s="110"/>
      <c r="OVT39" s="110"/>
      <c r="OVU39" s="110"/>
      <c r="OVV39" s="110"/>
      <c r="OVW39" s="110"/>
      <c r="OVX39" s="110"/>
      <c r="OVY39" s="110"/>
      <c r="OVZ39" s="110"/>
      <c r="OWA39" s="110"/>
      <c r="OWB39" s="110"/>
      <c r="OWC39" s="110"/>
      <c r="OWD39" s="110"/>
      <c r="OWE39" s="110"/>
      <c r="OWF39" s="110"/>
      <c r="OWG39" s="110"/>
      <c r="OWH39" s="110"/>
      <c r="OWI39" s="110"/>
      <c r="OWJ39" s="110"/>
      <c r="OWK39" s="110"/>
      <c r="OWL39" s="110"/>
      <c r="OWM39" s="110"/>
      <c r="OWN39" s="110"/>
      <c r="OWO39" s="110"/>
      <c r="OWP39" s="110"/>
      <c r="OWQ39" s="110"/>
      <c r="OWR39" s="110"/>
      <c r="OWS39" s="110"/>
      <c r="OWT39" s="110"/>
      <c r="OWU39" s="110"/>
      <c r="OWV39" s="110"/>
      <c r="OWW39" s="110"/>
      <c r="OWX39" s="110"/>
      <c r="OWY39" s="110"/>
      <c r="OWZ39" s="110"/>
      <c r="OXA39" s="110"/>
      <c r="OXB39" s="110"/>
      <c r="OXC39" s="110"/>
      <c r="OXD39" s="110"/>
      <c r="OXE39" s="110"/>
      <c r="OXF39" s="110"/>
      <c r="OXG39" s="110"/>
      <c r="OXH39" s="110"/>
      <c r="OXI39" s="110"/>
      <c r="OXJ39" s="110"/>
      <c r="OXK39" s="110"/>
      <c r="OXL39" s="110"/>
      <c r="OXM39" s="110"/>
      <c r="OXN39" s="110"/>
      <c r="OXO39" s="110"/>
      <c r="OXP39" s="110"/>
      <c r="OXQ39" s="110"/>
      <c r="OXR39" s="110"/>
      <c r="OXS39" s="110"/>
      <c r="OXT39" s="110"/>
      <c r="OXU39" s="110"/>
      <c r="OXV39" s="110"/>
      <c r="OXW39" s="110"/>
      <c r="OXX39" s="110"/>
      <c r="OXY39" s="110"/>
      <c r="OXZ39" s="110"/>
      <c r="OYA39" s="110"/>
      <c r="OYB39" s="110"/>
      <c r="OYC39" s="110"/>
      <c r="OYD39" s="110"/>
      <c r="OYE39" s="110"/>
      <c r="OYF39" s="110"/>
      <c r="OYG39" s="110"/>
      <c r="OYH39" s="110"/>
      <c r="OYI39" s="110"/>
      <c r="OYJ39" s="110"/>
      <c r="OYK39" s="110"/>
      <c r="OYL39" s="110"/>
      <c r="OYM39" s="110"/>
      <c r="OYN39" s="110"/>
      <c r="OYO39" s="110"/>
      <c r="OYP39" s="110"/>
      <c r="OYQ39" s="110"/>
      <c r="OYR39" s="110"/>
      <c r="OYS39" s="110"/>
      <c r="OYT39" s="110"/>
      <c r="OYU39" s="110"/>
      <c r="OYV39" s="110"/>
      <c r="OYW39" s="110"/>
      <c r="OYX39" s="110"/>
      <c r="OYY39" s="110"/>
      <c r="OYZ39" s="110"/>
      <c r="OZA39" s="110"/>
      <c r="OZB39" s="110"/>
      <c r="OZC39" s="110"/>
      <c r="OZD39" s="110"/>
      <c r="OZE39" s="110"/>
      <c r="OZF39" s="110"/>
      <c r="OZG39" s="110"/>
      <c r="OZH39" s="110"/>
      <c r="OZI39" s="110"/>
      <c r="OZJ39" s="110"/>
      <c r="OZK39" s="110"/>
      <c r="OZL39" s="110"/>
      <c r="OZM39" s="110"/>
      <c r="OZN39" s="110"/>
      <c r="OZO39" s="110"/>
      <c r="OZP39" s="110"/>
      <c r="OZQ39" s="110"/>
      <c r="OZR39" s="110"/>
      <c r="OZS39" s="110"/>
      <c r="OZT39" s="110"/>
      <c r="OZU39" s="110"/>
      <c r="OZV39" s="110"/>
      <c r="OZW39" s="110"/>
      <c r="OZX39" s="110"/>
      <c r="OZY39" s="110"/>
      <c r="OZZ39" s="110"/>
      <c r="PAA39" s="110"/>
      <c r="PAB39" s="110"/>
      <c r="PAC39" s="110"/>
      <c r="PAD39" s="110"/>
      <c r="PAE39" s="110"/>
      <c r="PAF39" s="110"/>
      <c r="PAG39" s="110"/>
      <c r="PAH39" s="110"/>
      <c r="PAI39" s="110"/>
      <c r="PAJ39" s="110"/>
      <c r="PAK39" s="110"/>
      <c r="PAL39" s="110"/>
      <c r="PAM39" s="110"/>
      <c r="PAN39" s="110"/>
      <c r="PAO39" s="110"/>
      <c r="PAP39" s="110"/>
      <c r="PAQ39" s="110"/>
      <c r="PAR39" s="110"/>
      <c r="PAS39" s="110"/>
      <c r="PAT39" s="110"/>
      <c r="PAU39" s="110"/>
      <c r="PAV39" s="110"/>
      <c r="PAW39" s="110"/>
      <c r="PAX39" s="110"/>
      <c r="PAY39" s="110"/>
      <c r="PAZ39" s="110"/>
      <c r="PBA39" s="110"/>
      <c r="PBB39" s="110"/>
      <c r="PBC39" s="110"/>
      <c r="PBD39" s="110"/>
      <c r="PBE39" s="110"/>
      <c r="PBF39" s="110"/>
      <c r="PBG39" s="110"/>
      <c r="PBH39" s="110"/>
      <c r="PBI39" s="110"/>
      <c r="PBJ39" s="110"/>
      <c r="PBK39" s="110"/>
      <c r="PBL39" s="110"/>
      <c r="PBM39" s="110"/>
      <c r="PBN39" s="110"/>
      <c r="PBO39" s="110"/>
      <c r="PBP39" s="110"/>
      <c r="PBQ39" s="110"/>
      <c r="PBR39" s="110"/>
      <c r="PBS39" s="110"/>
      <c r="PBT39" s="110"/>
      <c r="PBU39" s="110"/>
      <c r="PBV39" s="110"/>
      <c r="PBW39" s="110"/>
      <c r="PBX39" s="110"/>
      <c r="PBY39" s="110"/>
      <c r="PBZ39" s="110"/>
      <c r="PCA39" s="110"/>
      <c r="PCB39" s="110"/>
      <c r="PCC39" s="110"/>
      <c r="PCD39" s="110"/>
      <c r="PCE39" s="110"/>
      <c r="PCF39" s="110"/>
      <c r="PCG39" s="110"/>
      <c r="PCH39" s="110"/>
      <c r="PCI39" s="110"/>
      <c r="PCJ39" s="110"/>
      <c r="PCK39" s="110"/>
      <c r="PCL39" s="110"/>
      <c r="PCM39" s="110"/>
      <c r="PCN39" s="110"/>
      <c r="PCO39" s="110"/>
      <c r="PCP39" s="110"/>
      <c r="PCQ39" s="110"/>
      <c r="PCR39" s="110"/>
      <c r="PCS39" s="110"/>
      <c r="PCT39" s="110"/>
      <c r="PCU39" s="110"/>
      <c r="PCV39" s="110"/>
      <c r="PCW39" s="110"/>
      <c r="PCX39" s="110"/>
      <c r="PCY39" s="110"/>
      <c r="PCZ39" s="110"/>
      <c r="PDA39" s="110"/>
      <c r="PDB39" s="110"/>
      <c r="PDC39" s="110"/>
      <c r="PDD39" s="110"/>
      <c r="PDE39" s="110"/>
      <c r="PDF39" s="110"/>
      <c r="PDG39" s="110"/>
      <c r="PDH39" s="110"/>
      <c r="PDI39" s="110"/>
      <c r="PDJ39" s="110"/>
      <c r="PDK39" s="110"/>
      <c r="PDL39" s="110"/>
      <c r="PDM39" s="110"/>
      <c r="PDN39" s="110"/>
      <c r="PDO39" s="110"/>
      <c r="PDP39" s="110"/>
      <c r="PDQ39" s="110"/>
      <c r="PDR39" s="110"/>
      <c r="PDS39" s="110"/>
      <c r="PDT39" s="110"/>
      <c r="PDU39" s="110"/>
      <c r="PDV39" s="110"/>
      <c r="PDW39" s="110"/>
      <c r="PDX39" s="110"/>
      <c r="PDY39" s="110"/>
      <c r="PDZ39" s="110"/>
      <c r="PEA39" s="110"/>
      <c r="PEB39" s="110"/>
      <c r="PEC39" s="110"/>
      <c r="PED39" s="110"/>
      <c r="PEE39" s="110"/>
      <c r="PEF39" s="110"/>
      <c r="PEG39" s="110"/>
      <c r="PEH39" s="110"/>
      <c r="PEI39" s="110"/>
      <c r="PEJ39" s="110"/>
      <c r="PEK39" s="110"/>
      <c r="PEL39" s="110"/>
      <c r="PEM39" s="110"/>
      <c r="PEN39" s="110"/>
      <c r="PEO39" s="110"/>
      <c r="PEP39" s="110"/>
      <c r="PEQ39" s="110"/>
      <c r="PER39" s="110"/>
      <c r="PES39" s="110"/>
      <c r="PET39" s="110"/>
      <c r="PEU39" s="110"/>
      <c r="PEV39" s="110"/>
      <c r="PEW39" s="110"/>
      <c r="PEX39" s="110"/>
      <c r="PEY39" s="110"/>
      <c r="PEZ39" s="110"/>
      <c r="PFA39" s="110"/>
      <c r="PFB39" s="110"/>
      <c r="PFC39" s="110"/>
      <c r="PFD39" s="110"/>
      <c r="PFE39" s="110"/>
      <c r="PFF39" s="110"/>
      <c r="PFG39" s="110"/>
      <c r="PFH39" s="110"/>
      <c r="PFI39" s="110"/>
      <c r="PFJ39" s="110"/>
      <c r="PFK39" s="110"/>
      <c r="PFL39" s="110"/>
      <c r="PFM39" s="110"/>
      <c r="PFN39" s="110"/>
      <c r="PFO39" s="110"/>
      <c r="PFP39" s="110"/>
      <c r="PFQ39" s="110"/>
      <c r="PFR39" s="110"/>
      <c r="PFS39" s="110"/>
      <c r="PFT39" s="110"/>
      <c r="PFU39" s="110"/>
      <c r="PFV39" s="110"/>
      <c r="PFW39" s="110"/>
      <c r="PFX39" s="110"/>
      <c r="PFY39" s="110"/>
      <c r="PFZ39" s="110"/>
      <c r="PGA39" s="110"/>
      <c r="PGB39" s="110"/>
      <c r="PGC39" s="110"/>
      <c r="PGD39" s="110"/>
      <c r="PGE39" s="110"/>
      <c r="PGF39" s="110"/>
      <c r="PGG39" s="110"/>
      <c r="PGH39" s="110"/>
      <c r="PGI39" s="110"/>
      <c r="PGJ39" s="110"/>
      <c r="PGK39" s="110"/>
      <c r="PGL39" s="110"/>
      <c r="PGM39" s="110"/>
      <c r="PGN39" s="110"/>
      <c r="PGO39" s="110"/>
      <c r="PGP39" s="110"/>
      <c r="PGQ39" s="110"/>
      <c r="PGR39" s="110"/>
      <c r="PGS39" s="110"/>
      <c r="PGT39" s="110"/>
      <c r="PGU39" s="110"/>
      <c r="PGV39" s="110"/>
      <c r="PGW39" s="110"/>
      <c r="PGX39" s="110"/>
      <c r="PGY39" s="110"/>
      <c r="PGZ39" s="110"/>
      <c r="PHA39" s="110"/>
      <c r="PHB39" s="110"/>
      <c r="PHC39" s="110"/>
      <c r="PHD39" s="110"/>
      <c r="PHE39" s="110"/>
      <c r="PHF39" s="110"/>
      <c r="PHG39" s="110"/>
      <c r="PHH39" s="110"/>
      <c r="PHI39" s="110"/>
      <c r="PHJ39" s="110"/>
      <c r="PHK39" s="110"/>
      <c r="PHL39" s="110"/>
      <c r="PHM39" s="110"/>
      <c r="PHN39" s="110"/>
      <c r="PHO39" s="110"/>
      <c r="PHP39" s="110"/>
      <c r="PHQ39" s="110"/>
      <c r="PHR39" s="110"/>
      <c r="PHS39" s="110"/>
      <c r="PHT39" s="110"/>
      <c r="PHU39" s="110"/>
      <c r="PHV39" s="110"/>
      <c r="PHW39" s="110"/>
      <c r="PHX39" s="110"/>
      <c r="PHY39" s="110"/>
      <c r="PHZ39" s="110"/>
      <c r="PIA39" s="110"/>
      <c r="PIB39" s="110"/>
      <c r="PIC39" s="110"/>
      <c r="PID39" s="110"/>
      <c r="PIE39" s="110"/>
      <c r="PIF39" s="110"/>
      <c r="PIG39" s="110"/>
      <c r="PIH39" s="110"/>
      <c r="PII39" s="110"/>
      <c r="PIJ39" s="110"/>
      <c r="PIK39" s="110"/>
      <c r="PIL39" s="110"/>
      <c r="PIM39" s="110"/>
      <c r="PIN39" s="110"/>
      <c r="PIO39" s="110"/>
      <c r="PIP39" s="110"/>
      <c r="PIQ39" s="110"/>
      <c r="PIR39" s="110"/>
      <c r="PIS39" s="110"/>
      <c r="PIT39" s="110"/>
      <c r="PIU39" s="110"/>
      <c r="PIV39" s="110"/>
      <c r="PIW39" s="110"/>
      <c r="PIX39" s="110"/>
      <c r="PIY39" s="110"/>
      <c r="PIZ39" s="110"/>
      <c r="PJA39" s="110"/>
      <c r="PJB39" s="110"/>
      <c r="PJC39" s="110"/>
      <c r="PJD39" s="110"/>
      <c r="PJE39" s="110"/>
      <c r="PJF39" s="110"/>
      <c r="PJG39" s="110"/>
      <c r="PJH39" s="110"/>
      <c r="PJI39" s="110"/>
      <c r="PJJ39" s="110"/>
      <c r="PJK39" s="110"/>
      <c r="PJL39" s="110"/>
      <c r="PJM39" s="110"/>
      <c r="PJN39" s="110"/>
      <c r="PJO39" s="110"/>
      <c r="PJP39" s="110"/>
      <c r="PJQ39" s="110"/>
      <c r="PJR39" s="110"/>
      <c r="PJS39" s="110"/>
      <c r="PJT39" s="110"/>
      <c r="PJU39" s="110"/>
      <c r="PJV39" s="110"/>
      <c r="PJW39" s="110"/>
      <c r="PJX39" s="110"/>
      <c r="PJY39" s="110"/>
      <c r="PJZ39" s="110"/>
      <c r="PKA39" s="110"/>
      <c r="PKB39" s="110"/>
      <c r="PKC39" s="110"/>
      <c r="PKD39" s="110"/>
      <c r="PKE39" s="110"/>
      <c r="PKF39" s="110"/>
      <c r="PKG39" s="110"/>
      <c r="PKH39" s="110"/>
      <c r="PKI39" s="110"/>
      <c r="PKJ39" s="110"/>
      <c r="PKK39" s="110"/>
      <c r="PKL39" s="110"/>
      <c r="PKM39" s="110"/>
      <c r="PKN39" s="110"/>
      <c r="PKO39" s="110"/>
      <c r="PKP39" s="110"/>
      <c r="PKQ39" s="110"/>
      <c r="PKR39" s="110"/>
      <c r="PKS39" s="110"/>
      <c r="PKT39" s="110"/>
      <c r="PKU39" s="110"/>
      <c r="PKV39" s="110"/>
      <c r="PKW39" s="110"/>
      <c r="PKX39" s="110"/>
      <c r="PKY39" s="110"/>
      <c r="PKZ39" s="110"/>
      <c r="PLA39" s="110"/>
      <c r="PLB39" s="110"/>
      <c r="PLC39" s="110"/>
      <c r="PLD39" s="110"/>
      <c r="PLE39" s="110"/>
      <c r="PLF39" s="110"/>
      <c r="PLG39" s="110"/>
      <c r="PLH39" s="110"/>
      <c r="PLI39" s="110"/>
      <c r="PLJ39" s="110"/>
      <c r="PLK39" s="110"/>
      <c r="PLL39" s="110"/>
      <c r="PLM39" s="110"/>
      <c r="PLN39" s="110"/>
      <c r="PLO39" s="110"/>
      <c r="PLP39" s="110"/>
      <c r="PLQ39" s="110"/>
      <c r="PLR39" s="110"/>
      <c r="PLS39" s="110"/>
      <c r="PLT39" s="110"/>
      <c r="PLU39" s="110"/>
      <c r="PLV39" s="110"/>
      <c r="PLW39" s="110"/>
      <c r="PLX39" s="110"/>
      <c r="PLY39" s="110"/>
      <c r="PLZ39" s="110"/>
      <c r="PMA39" s="110"/>
      <c r="PMB39" s="110"/>
      <c r="PMC39" s="110"/>
      <c r="PMD39" s="110"/>
      <c r="PME39" s="110"/>
      <c r="PMF39" s="110"/>
      <c r="PMG39" s="110"/>
      <c r="PMH39" s="110"/>
      <c r="PMI39" s="110"/>
      <c r="PMJ39" s="110"/>
      <c r="PMK39" s="110"/>
      <c r="PML39" s="110"/>
      <c r="PMM39" s="110"/>
      <c r="PMN39" s="110"/>
      <c r="PMO39" s="110"/>
      <c r="PMP39" s="110"/>
      <c r="PMQ39" s="110"/>
      <c r="PMR39" s="110"/>
      <c r="PMS39" s="110"/>
      <c r="PMT39" s="110"/>
      <c r="PMU39" s="110"/>
      <c r="PMV39" s="110"/>
      <c r="PMW39" s="110"/>
      <c r="PMX39" s="110"/>
      <c r="PMY39" s="110"/>
      <c r="PMZ39" s="110"/>
      <c r="PNA39" s="110"/>
      <c r="PNB39" s="110"/>
      <c r="PNC39" s="110"/>
      <c r="PND39" s="110"/>
      <c r="PNE39" s="110"/>
      <c r="PNF39" s="110"/>
      <c r="PNG39" s="110"/>
      <c r="PNH39" s="110"/>
      <c r="PNI39" s="110"/>
      <c r="PNJ39" s="110"/>
      <c r="PNK39" s="110"/>
      <c r="PNL39" s="110"/>
      <c r="PNM39" s="110"/>
      <c r="PNN39" s="110"/>
      <c r="PNO39" s="110"/>
      <c r="PNP39" s="110"/>
      <c r="PNQ39" s="110"/>
      <c r="PNR39" s="110"/>
      <c r="PNS39" s="110"/>
      <c r="PNT39" s="110"/>
      <c r="PNU39" s="110"/>
      <c r="PNV39" s="110"/>
      <c r="PNW39" s="110"/>
      <c r="PNX39" s="110"/>
      <c r="PNY39" s="110"/>
      <c r="PNZ39" s="110"/>
      <c r="POA39" s="110"/>
      <c r="POB39" s="110"/>
      <c r="POC39" s="110"/>
      <c r="POD39" s="110"/>
      <c r="POE39" s="110"/>
      <c r="POF39" s="110"/>
      <c r="POG39" s="110"/>
      <c r="POH39" s="110"/>
      <c r="POI39" s="110"/>
      <c r="POJ39" s="110"/>
      <c r="POK39" s="110"/>
      <c r="POL39" s="110"/>
      <c r="POM39" s="110"/>
      <c r="PON39" s="110"/>
      <c r="POO39" s="110"/>
      <c r="POP39" s="110"/>
      <c r="POQ39" s="110"/>
      <c r="POR39" s="110"/>
      <c r="POS39" s="110"/>
      <c r="POT39" s="110"/>
      <c r="POU39" s="110"/>
      <c r="POV39" s="110"/>
      <c r="POW39" s="110"/>
      <c r="POX39" s="110"/>
      <c r="POY39" s="110"/>
      <c r="POZ39" s="110"/>
      <c r="PPA39" s="110"/>
      <c r="PPB39" s="110"/>
      <c r="PPC39" s="110"/>
      <c r="PPD39" s="110"/>
      <c r="PPE39" s="110"/>
      <c r="PPF39" s="110"/>
      <c r="PPG39" s="110"/>
      <c r="PPH39" s="110"/>
      <c r="PPI39" s="110"/>
      <c r="PPJ39" s="110"/>
      <c r="PPK39" s="110"/>
      <c r="PPL39" s="110"/>
      <c r="PPM39" s="110"/>
      <c r="PPN39" s="110"/>
      <c r="PPO39" s="110"/>
      <c r="PPP39" s="110"/>
      <c r="PPQ39" s="110"/>
      <c r="PPR39" s="110"/>
      <c r="PPS39" s="110"/>
      <c r="PPT39" s="110"/>
      <c r="PPU39" s="110"/>
      <c r="PPV39" s="110"/>
      <c r="PPW39" s="110"/>
      <c r="PPX39" s="110"/>
      <c r="PPY39" s="110"/>
      <c r="PPZ39" s="110"/>
      <c r="PQA39" s="110"/>
      <c r="PQB39" s="110"/>
      <c r="PQC39" s="110"/>
      <c r="PQD39" s="110"/>
      <c r="PQE39" s="110"/>
      <c r="PQF39" s="110"/>
      <c r="PQG39" s="110"/>
      <c r="PQH39" s="110"/>
      <c r="PQI39" s="110"/>
      <c r="PQJ39" s="110"/>
      <c r="PQK39" s="110"/>
      <c r="PQL39" s="110"/>
      <c r="PQM39" s="110"/>
      <c r="PQN39" s="110"/>
      <c r="PQO39" s="110"/>
      <c r="PQP39" s="110"/>
      <c r="PQQ39" s="110"/>
      <c r="PQR39" s="110"/>
      <c r="PQS39" s="110"/>
      <c r="PQT39" s="110"/>
      <c r="PQU39" s="110"/>
      <c r="PQV39" s="110"/>
      <c r="PQW39" s="110"/>
      <c r="PQX39" s="110"/>
      <c r="PQY39" s="110"/>
      <c r="PQZ39" s="110"/>
      <c r="PRA39" s="110"/>
      <c r="PRB39" s="110"/>
      <c r="PRC39" s="110"/>
      <c r="PRD39" s="110"/>
      <c r="PRE39" s="110"/>
      <c r="PRF39" s="110"/>
      <c r="PRG39" s="110"/>
      <c r="PRH39" s="110"/>
      <c r="PRI39" s="110"/>
      <c r="PRJ39" s="110"/>
      <c r="PRK39" s="110"/>
      <c r="PRL39" s="110"/>
      <c r="PRM39" s="110"/>
      <c r="PRN39" s="110"/>
      <c r="PRO39" s="110"/>
      <c r="PRP39" s="110"/>
      <c r="PRQ39" s="110"/>
      <c r="PRR39" s="110"/>
      <c r="PRS39" s="110"/>
      <c r="PRT39" s="110"/>
      <c r="PRU39" s="110"/>
      <c r="PRV39" s="110"/>
      <c r="PRW39" s="110"/>
      <c r="PRX39" s="110"/>
      <c r="PRY39" s="110"/>
      <c r="PRZ39" s="110"/>
      <c r="PSA39" s="110"/>
      <c r="PSB39" s="110"/>
      <c r="PSC39" s="110"/>
      <c r="PSD39" s="110"/>
      <c r="PSE39" s="110"/>
      <c r="PSF39" s="110"/>
      <c r="PSG39" s="110"/>
      <c r="PSH39" s="110"/>
      <c r="PSI39" s="110"/>
      <c r="PSJ39" s="110"/>
      <c r="PSK39" s="110"/>
      <c r="PSL39" s="110"/>
      <c r="PSM39" s="110"/>
      <c r="PSN39" s="110"/>
      <c r="PSO39" s="110"/>
      <c r="PSP39" s="110"/>
      <c r="PSQ39" s="110"/>
      <c r="PSR39" s="110"/>
      <c r="PSS39" s="110"/>
      <c r="PST39" s="110"/>
      <c r="PSU39" s="110"/>
      <c r="PSV39" s="110"/>
      <c r="PSW39" s="110"/>
      <c r="PSX39" s="110"/>
      <c r="PSY39" s="110"/>
      <c r="PSZ39" s="110"/>
      <c r="PTA39" s="110"/>
      <c r="PTB39" s="110"/>
      <c r="PTC39" s="110"/>
      <c r="PTD39" s="110"/>
      <c r="PTE39" s="110"/>
      <c r="PTF39" s="110"/>
      <c r="PTG39" s="110"/>
      <c r="PTH39" s="110"/>
      <c r="PTI39" s="110"/>
      <c r="PTJ39" s="110"/>
      <c r="PTK39" s="110"/>
      <c r="PTL39" s="110"/>
      <c r="PTM39" s="110"/>
      <c r="PTN39" s="110"/>
      <c r="PTO39" s="110"/>
      <c r="PTP39" s="110"/>
      <c r="PTQ39" s="110"/>
      <c r="PTR39" s="110"/>
      <c r="PTS39" s="110"/>
      <c r="PTT39" s="110"/>
      <c r="PTU39" s="110"/>
      <c r="PTV39" s="110"/>
      <c r="PTW39" s="110"/>
      <c r="PTX39" s="110"/>
      <c r="PTY39" s="110"/>
      <c r="PTZ39" s="110"/>
      <c r="PUA39" s="110"/>
      <c r="PUB39" s="110"/>
      <c r="PUC39" s="110"/>
      <c r="PUD39" s="110"/>
      <c r="PUE39" s="110"/>
      <c r="PUF39" s="110"/>
      <c r="PUG39" s="110"/>
      <c r="PUH39" s="110"/>
      <c r="PUI39" s="110"/>
      <c r="PUJ39" s="110"/>
      <c r="PUK39" s="110"/>
      <c r="PUL39" s="110"/>
      <c r="PUM39" s="110"/>
      <c r="PUN39" s="110"/>
      <c r="PUO39" s="110"/>
      <c r="PUP39" s="110"/>
      <c r="PUQ39" s="110"/>
      <c r="PUR39" s="110"/>
      <c r="PUS39" s="110"/>
      <c r="PUT39" s="110"/>
      <c r="PUU39" s="110"/>
      <c r="PUV39" s="110"/>
      <c r="PUW39" s="110"/>
      <c r="PUX39" s="110"/>
      <c r="PUY39" s="110"/>
      <c r="PUZ39" s="110"/>
      <c r="PVA39" s="110"/>
      <c r="PVB39" s="110"/>
      <c r="PVC39" s="110"/>
      <c r="PVD39" s="110"/>
      <c r="PVE39" s="110"/>
      <c r="PVF39" s="110"/>
      <c r="PVG39" s="110"/>
      <c r="PVH39" s="110"/>
      <c r="PVI39" s="110"/>
      <c r="PVJ39" s="110"/>
      <c r="PVK39" s="110"/>
      <c r="PVL39" s="110"/>
      <c r="PVM39" s="110"/>
      <c r="PVN39" s="110"/>
      <c r="PVO39" s="110"/>
      <c r="PVP39" s="110"/>
      <c r="PVQ39" s="110"/>
      <c r="PVR39" s="110"/>
      <c r="PVS39" s="110"/>
      <c r="PVT39" s="110"/>
      <c r="PVU39" s="110"/>
      <c r="PVV39" s="110"/>
      <c r="PVW39" s="110"/>
      <c r="PVX39" s="110"/>
      <c r="PVY39" s="110"/>
      <c r="PVZ39" s="110"/>
      <c r="PWA39" s="110"/>
      <c r="PWB39" s="110"/>
      <c r="PWC39" s="110"/>
      <c r="PWD39" s="110"/>
      <c r="PWE39" s="110"/>
      <c r="PWF39" s="110"/>
      <c r="PWG39" s="110"/>
      <c r="PWH39" s="110"/>
      <c r="PWI39" s="110"/>
      <c r="PWJ39" s="110"/>
      <c r="PWK39" s="110"/>
      <c r="PWL39" s="110"/>
      <c r="PWM39" s="110"/>
      <c r="PWN39" s="110"/>
      <c r="PWO39" s="110"/>
      <c r="PWP39" s="110"/>
      <c r="PWQ39" s="110"/>
      <c r="PWR39" s="110"/>
      <c r="PWS39" s="110"/>
      <c r="PWT39" s="110"/>
      <c r="PWU39" s="110"/>
      <c r="PWV39" s="110"/>
      <c r="PWW39" s="110"/>
      <c r="PWX39" s="110"/>
      <c r="PWY39" s="110"/>
      <c r="PWZ39" s="110"/>
      <c r="PXA39" s="110"/>
      <c r="PXB39" s="110"/>
      <c r="PXC39" s="110"/>
      <c r="PXD39" s="110"/>
      <c r="PXE39" s="110"/>
      <c r="PXF39" s="110"/>
      <c r="PXG39" s="110"/>
      <c r="PXH39" s="110"/>
      <c r="PXI39" s="110"/>
      <c r="PXJ39" s="110"/>
      <c r="PXK39" s="110"/>
      <c r="PXL39" s="110"/>
      <c r="PXM39" s="110"/>
      <c r="PXN39" s="110"/>
      <c r="PXO39" s="110"/>
      <c r="PXP39" s="110"/>
      <c r="PXQ39" s="110"/>
      <c r="PXR39" s="110"/>
      <c r="PXS39" s="110"/>
      <c r="PXT39" s="110"/>
      <c r="PXU39" s="110"/>
      <c r="PXV39" s="110"/>
      <c r="PXW39" s="110"/>
      <c r="PXX39" s="110"/>
      <c r="PXY39" s="110"/>
      <c r="PXZ39" s="110"/>
      <c r="PYA39" s="110"/>
      <c r="PYB39" s="110"/>
      <c r="PYC39" s="110"/>
      <c r="PYD39" s="110"/>
      <c r="PYE39" s="110"/>
      <c r="PYF39" s="110"/>
      <c r="PYG39" s="110"/>
      <c r="PYH39" s="110"/>
      <c r="PYI39" s="110"/>
      <c r="PYJ39" s="110"/>
      <c r="PYK39" s="110"/>
      <c r="PYL39" s="110"/>
      <c r="PYM39" s="110"/>
      <c r="PYN39" s="110"/>
      <c r="PYO39" s="110"/>
      <c r="PYP39" s="110"/>
      <c r="PYQ39" s="110"/>
      <c r="PYR39" s="110"/>
      <c r="PYS39" s="110"/>
      <c r="PYT39" s="110"/>
      <c r="PYU39" s="110"/>
      <c r="PYV39" s="110"/>
      <c r="PYW39" s="110"/>
      <c r="PYX39" s="110"/>
      <c r="PYY39" s="110"/>
      <c r="PYZ39" s="110"/>
      <c r="PZA39" s="110"/>
      <c r="PZB39" s="110"/>
      <c r="PZC39" s="110"/>
      <c r="PZD39" s="110"/>
      <c r="PZE39" s="110"/>
      <c r="PZF39" s="110"/>
      <c r="PZG39" s="110"/>
      <c r="PZH39" s="110"/>
      <c r="PZI39" s="110"/>
      <c r="PZJ39" s="110"/>
      <c r="PZK39" s="110"/>
      <c r="PZL39" s="110"/>
      <c r="PZM39" s="110"/>
      <c r="PZN39" s="110"/>
      <c r="PZO39" s="110"/>
      <c r="PZP39" s="110"/>
      <c r="PZQ39" s="110"/>
      <c r="PZR39" s="110"/>
      <c r="PZS39" s="110"/>
      <c r="PZT39" s="110"/>
      <c r="PZU39" s="110"/>
      <c r="PZV39" s="110"/>
      <c r="PZW39" s="110"/>
      <c r="PZX39" s="110"/>
      <c r="PZY39" s="110"/>
      <c r="PZZ39" s="110"/>
      <c r="QAA39" s="110"/>
      <c r="QAB39" s="110"/>
      <c r="QAC39" s="110"/>
      <c r="QAD39" s="110"/>
      <c r="QAE39" s="110"/>
      <c r="QAF39" s="110"/>
      <c r="QAG39" s="110"/>
      <c r="QAH39" s="110"/>
      <c r="QAI39" s="110"/>
      <c r="QAJ39" s="110"/>
      <c r="QAK39" s="110"/>
      <c r="QAL39" s="110"/>
      <c r="QAM39" s="110"/>
      <c r="QAN39" s="110"/>
      <c r="QAO39" s="110"/>
      <c r="QAP39" s="110"/>
      <c r="QAQ39" s="110"/>
      <c r="QAR39" s="110"/>
      <c r="QAS39" s="110"/>
      <c r="QAT39" s="110"/>
      <c r="QAU39" s="110"/>
      <c r="QAV39" s="110"/>
      <c r="QAW39" s="110"/>
      <c r="QAX39" s="110"/>
      <c r="QAY39" s="110"/>
      <c r="QAZ39" s="110"/>
      <c r="QBA39" s="110"/>
      <c r="QBB39" s="110"/>
      <c r="QBC39" s="110"/>
      <c r="QBD39" s="110"/>
      <c r="QBE39" s="110"/>
      <c r="QBF39" s="110"/>
      <c r="QBG39" s="110"/>
      <c r="QBH39" s="110"/>
      <c r="QBI39" s="110"/>
      <c r="QBJ39" s="110"/>
      <c r="QBK39" s="110"/>
      <c r="QBL39" s="110"/>
      <c r="QBM39" s="110"/>
      <c r="QBN39" s="110"/>
      <c r="QBO39" s="110"/>
      <c r="QBP39" s="110"/>
      <c r="QBQ39" s="110"/>
      <c r="QBR39" s="110"/>
      <c r="QBS39" s="110"/>
      <c r="QBT39" s="110"/>
      <c r="QBU39" s="110"/>
      <c r="QBV39" s="110"/>
      <c r="QBW39" s="110"/>
      <c r="QBX39" s="110"/>
      <c r="QBY39" s="110"/>
      <c r="QBZ39" s="110"/>
      <c r="QCA39" s="110"/>
      <c r="QCB39" s="110"/>
      <c r="QCC39" s="110"/>
      <c r="QCD39" s="110"/>
      <c r="QCE39" s="110"/>
      <c r="QCF39" s="110"/>
      <c r="QCG39" s="110"/>
      <c r="QCH39" s="110"/>
      <c r="QCI39" s="110"/>
      <c r="QCJ39" s="110"/>
      <c r="QCK39" s="110"/>
      <c r="QCL39" s="110"/>
      <c r="QCM39" s="110"/>
      <c r="QCN39" s="110"/>
      <c r="QCO39" s="110"/>
      <c r="QCP39" s="110"/>
      <c r="QCQ39" s="110"/>
      <c r="QCR39" s="110"/>
      <c r="QCS39" s="110"/>
      <c r="QCT39" s="110"/>
      <c r="QCU39" s="110"/>
      <c r="QCV39" s="110"/>
      <c r="QCW39" s="110"/>
      <c r="QCX39" s="110"/>
      <c r="QCY39" s="110"/>
      <c r="QCZ39" s="110"/>
      <c r="QDA39" s="110"/>
      <c r="QDB39" s="110"/>
      <c r="QDC39" s="110"/>
      <c r="QDD39" s="110"/>
      <c r="QDE39" s="110"/>
      <c r="QDF39" s="110"/>
      <c r="QDG39" s="110"/>
      <c r="QDH39" s="110"/>
      <c r="QDI39" s="110"/>
      <c r="QDJ39" s="110"/>
      <c r="QDK39" s="110"/>
      <c r="QDL39" s="110"/>
      <c r="QDM39" s="110"/>
      <c r="QDN39" s="110"/>
      <c r="QDO39" s="110"/>
      <c r="QDP39" s="110"/>
      <c r="QDQ39" s="110"/>
      <c r="QDR39" s="110"/>
      <c r="QDS39" s="110"/>
      <c r="QDT39" s="110"/>
      <c r="QDU39" s="110"/>
      <c r="QDV39" s="110"/>
      <c r="QDW39" s="110"/>
      <c r="QDX39" s="110"/>
      <c r="QDY39" s="110"/>
      <c r="QDZ39" s="110"/>
      <c r="QEA39" s="110"/>
      <c r="QEB39" s="110"/>
      <c r="QEC39" s="110"/>
      <c r="QED39" s="110"/>
      <c r="QEE39" s="110"/>
      <c r="QEF39" s="110"/>
      <c r="QEG39" s="110"/>
      <c r="QEH39" s="110"/>
      <c r="QEI39" s="110"/>
      <c r="QEJ39" s="110"/>
      <c r="QEK39" s="110"/>
      <c r="QEL39" s="110"/>
      <c r="QEM39" s="110"/>
      <c r="QEN39" s="110"/>
      <c r="QEO39" s="110"/>
      <c r="QEP39" s="110"/>
      <c r="QEQ39" s="110"/>
      <c r="QER39" s="110"/>
      <c r="QES39" s="110"/>
      <c r="QET39" s="110"/>
      <c r="QEU39" s="110"/>
      <c r="QEV39" s="110"/>
      <c r="QEW39" s="110"/>
      <c r="QEX39" s="110"/>
      <c r="QEY39" s="110"/>
      <c r="QEZ39" s="110"/>
      <c r="QFA39" s="110"/>
      <c r="QFB39" s="110"/>
      <c r="QFC39" s="110"/>
      <c r="QFD39" s="110"/>
      <c r="QFE39" s="110"/>
      <c r="QFF39" s="110"/>
      <c r="QFG39" s="110"/>
      <c r="QFH39" s="110"/>
      <c r="QFI39" s="110"/>
      <c r="QFJ39" s="110"/>
      <c r="QFK39" s="110"/>
      <c r="QFL39" s="110"/>
      <c r="QFM39" s="110"/>
      <c r="QFN39" s="110"/>
      <c r="QFO39" s="110"/>
      <c r="QFP39" s="110"/>
      <c r="QFQ39" s="110"/>
      <c r="QFR39" s="110"/>
      <c r="QFS39" s="110"/>
      <c r="QFT39" s="110"/>
      <c r="QFU39" s="110"/>
      <c r="QFV39" s="110"/>
      <c r="QFW39" s="110"/>
      <c r="QFX39" s="110"/>
      <c r="QFY39" s="110"/>
      <c r="QFZ39" s="110"/>
      <c r="QGA39" s="110"/>
      <c r="QGB39" s="110"/>
      <c r="QGC39" s="110"/>
      <c r="QGD39" s="110"/>
      <c r="QGE39" s="110"/>
      <c r="QGF39" s="110"/>
      <c r="QGG39" s="110"/>
      <c r="QGH39" s="110"/>
      <c r="QGI39" s="110"/>
      <c r="QGJ39" s="110"/>
      <c r="QGK39" s="110"/>
      <c r="QGL39" s="110"/>
      <c r="QGM39" s="110"/>
      <c r="QGN39" s="110"/>
      <c r="QGO39" s="110"/>
      <c r="QGP39" s="110"/>
      <c r="QGQ39" s="110"/>
      <c r="QGR39" s="110"/>
      <c r="QGS39" s="110"/>
      <c r="QGT39" s="110"/>
      <c r="QGU39" s="110"/>
      <c r="QGV39" s="110"/>
      <c r="QGW39" s="110"/>
      <c r="QGX39" s="110"/>
      <c r="QGY39" s="110"/>
      <c r="QGZ39" s="110"/>
      <c r="QHA39" s="110"/>
      <c r="QHB39" s="110"/>
      <c r="QHC39" s="110"/>
      <c r="QHD39" s="110"/>
      <c r="QHE39" s="110"/>
      <c r="QHF39" s="110"/>
      <c r="QHG39" s="110"/>
      <c r="QHH39" s="110"/>
      <c r="QHI39" s="110"/>
      <c r="QHJ39" s="110"/>
      <c r="QHK39" s="110"/>
      <c r="QHL39" s="110"/>
      <c r="QHM39" s="110"/>
      <c r="QHN39" s="110"/>
      <c r="QHO39" s="110"/>
      <c r="QHP39" s="110"/>
      <c r="QHQ39" s="110"/>
      <c r="QHR39" s="110"/>
      <c r="QHS39" s="110"/>
      <c r="QHT39" s="110"/>
      <c r="QHU39" s="110"/>
      <c r="QHV39" s="110"/>
      <c r="QHW39" s="110"/>
      <c r="QHX39" s="110"/>
      <c r="QHY39" s="110"/>
      <c r="QHZ39" s="110"/>
      <c r="QIA39" s="110"/>
      <c r="QIB39" s="110"/>
      <c r="QIC39" s="110"/>
      <c r="QID39" s="110"/>
      <c r="QIE39" s="110"/>
      <c r="QIF39" s="110"/>
      <c r="QIG39" s="110"/>
      <c r="QIH39" s="110"/>
      <c r="QII39" s="110"/>
      <c r="QIJ39" s="110"/>
      <c r="QIK39" s="110"/>
      <c r="QIL39" s="110"/>
      <c r="QIM39" s="110"/>
      <c r="QIN39" s="110"/>
      <c r="QIO39" s="110"/>
      <c r="QIP39" s="110"/>
      <c r="QIQ39" s="110"/>
      <c r="QIR39" s="110"/>
      <c r="QIS39" s="110"/>
      <c r="QIT39" s="110"/>
      <c r="QIU39" s="110"/>
      <c r="QIV39" s="110"/>
      <c r="QIW39" s="110"/>
      <c r="QIX39" s="110"/>
      <c r="QIY39" s="110"/>
      <c r="QIZ39" s="110"/>
      <c r="QJA39" s="110"/>
      <c r="QJB39" s="110"/>
      <c r="QJC39" s="110"/>
      <c r="QJD39" s="110"/>
      <c r="QJE39" s="110"/>
      <c r="QJF39" s="110"/>
      <c r="QJG39" s="110"/>
      <c r="QJH39" s="110"/>
      <c r="QJI39" s="110"/>
      <c r="QJJ39" s="110"/>
      <c r="QJK39" s="110"/>
      <c r="QJL39" s="110"/>
      <c r="QJM39" s="110"/>
      <c r="QJN39" s="110"/>
      <c r="QJO39" s="110"/>
      <c r="QJP39" s="110"/>
      <c r="QJQ39" s="110"/>
      <c r="QJR39" s="110"/>
      <c r="QJS39" s="110"/>
      <c r="QJT39" s="110"/>
      <c r="QJU39" s="110"/>
      <c r="QJV39" s="110"/>
      <c r="QJW39" s="110"/>
      <c r="QJX39" s="110"/>
      <c r="QJY39" s="110"/>
      <c r="QJZ39" s="110"/>
      <c r="QKA39" s="110"/>
      <c r="QKB39" s="110"/>
      <c r="QKC39" s="110"/>
      <c r="QKD39" s="110"/>
      <c r="QKE39" s="110"/>
      <c r="QKF39" s="110"/>
      <c r="QKG39" s="110"/>
      <c r="QKH39" s="110"/>
      <c r="QKI39" s="110"/>
      <c r="QKJ39" s="110"/>
      <c r="QKK39" s="110"/>
      <c r="QKL39" s="110"/>
      <c r="QKM39" s="110"/>
      <c r="QKN39" s="110"/>
      <c r="QKO39" s="110"/>
      <c r="QKP39" s="110"/>
      <c r="QKQ39" s="110"/>
      <c r="QKR39" s="110"/>
      <c r="QKS39" s="110"/>
      <c r="QKT39" s="110"/>
      <c r="QKU39" s="110"/>
      <c r="QKV39" s="110"/>
      <c r="QKW39" s="110"/>
      <c r="QKX39" s="110"/>
      <c r="QKY39" s="110"/>
      <c r="QKZ39" s="110"/>
      <c r="QLA39" s="110"/>
      <c r="QLB39" s="110"/>
      <c r="QLC39" s="110"/>
      <c r="QLD39" s="110"/>
      <c r="QLE39" s="110"/>
      <c r="QLF39" s="110"/>
      <c r="QLG39" s="110"/>
      <c r="QLH39" s="110"/>
      <c r="QLI39" s="110"/>
      <c r="QLJ39" s="110"/>
      <c r="QLK39" s="110"/>
      <c r="QLL39" s="110"/>
      <c r="QLM39" s="110"/>
      <c r="QLN39" s="110"/>
      <c r="QLO39" s="110"/>
      <c r="QLP39" s="110"/>
      <c r="QLQ39" s="110"/>
      <c r="QLR39" s="110"/>
      <c r="QLS39" s="110"/>
      <c r="QLT39" s="110"/>
      <c r="QLU39" s="110"/>
      <c r="QLV39" s="110"/>
      <c r="QLW39" s="110"/>
      <c r="QLX39" s="110"/>
      <c r="QLY39" s="110"/>
      <c r="QLZ39" s="110"/>
      <c r="QMA39" s="110"/>
      <c r="QMB39" s="110"/>
      <c r="QMC39" s="110"/>
      <c r="QMD39" s="110"/>
      <c r="QME39" s="110"/>
      <c r="QMF39" s="110"/>
      <c r="QMG39" s="110"/>
      <c r="QMH39" s="110"/>
      <c r="QMI39" s="110"/>
      <c r="QMJ39" s="110"/>
      <c r="QMK39" s="110"/>
      <c r="QML39" s="110"/>
      <c r="QMM39" s="110"/>
      <c r="QMN39" s="110"/>
      <c r="QMO39" s="110"/>
      <c r="QMP39" s="110"/>
      <c r="QMQ39" s="110"/>
      <c r="QMR39" s="110"/>
      <c r="QMS39" s="110"/>
      <c r="QMT39" s="110"/>
      <c r="QMU39" s="110"/>
      <c r="QMV39" s="110"/>
      <c r="QMW39" s="110"/>
      <c r="QMX39" s="110"/>
      <c r="QMY39" s="110"/>
      <c r="QMZ39" s="110"/>
      <c r="QNA39" s="110"/>
      <c r="QNB39" s="110"/>
      <c r="QNC39" s="110"/>
      <c r="QND39" s="110"/>
      <c r="QNE39" s="110"/>
      <c r="QNF39" s="110"/>
      <c r="QNG39" s="110"/>
      <c r="QNH39" s="110"/>
      <c r="QNI39" s="110"/>
      <c r="QNJ39" s="110"/>
      <c r="QNK39" s="110"/>
      <c r="QNL39" s="110"/>
      <c r="QNM39" s="110"/>
      <c r="QNN39" s="110"/>
      <c r="QNO39" s="110"/>
      <c r="QNP39" s="110"/>
      <c r="QNQ39" s="110"/>
      <c r="QNR39" s="110"/>
      <c r="QNS39" s="110"/>
      <c r="QNT39" s="110"/>
      <c r="QNU39" s="110"/>
      <c r="QNV39" s="110"/>
      <c r="QNW39" s="110"/>
      <c r="QNX39" s="110"/>
      <c r="QNY39" s="110"/>
      <c r="QNZ39" s="110"/>
      <c r="QOA39" s="110"/>
      <c r="QOB39" s="110"/>
      <c r="QOC39" s="110"/>
      <c r="QOD39" s="110"/>
      <c r="QOE39" s="110"/>
      <c r="QOF39" s="110"/>
      <c r="QOG39" s="110"/>
      <c r="QOH39" s="110"/>
      <c r="QOI39" s="110"/>
      <c r="QOJ39" s="110"/>
      <c r="QOK39" s="110"/>
      <c r="QOL39" s="110"/>
      <c r="QOM39" s="110"/>
      <c r="QON39" s="110"/>
      <c r="QOO39" s="110"/>
      <c r="QOP39" s="110"/>
      <c r="QOQ39" s="110"/>
      <c r="QOR39" s="110"/>
      <c r="QOS39" s="110"/>
      <c r="QOT39" s="110"/>
      <c r="QOU39" s="110"/>
      <c r="QOV39" s="110"/>
      <c r="QOW39" s="110"/>
      <c r="QOX39" s="110"/>
      <c r="QOY39" s="110"/>
      <c r="QOZ39" s="110"/>
      <c r="QPA39" s="110"/>
      <c r="QPB39" s="110"/>
      <c r="QPC39" s="110"/>
      <c r="QPD39" s="110"/>
      <c r="QPE39" s="110"/>
      <c r="QPF39" s="110"/>
      <c r="QPG39" s="110"/>
      <c r="QPH39" s="110"/>
      <c r="QPI39" s="110"/>
      <c r="QPJ39" s="110"/>
      <c r="QPK39" s="110"/>
      <c r="QPL39" s="110"/>
      <c r="QPM39" s="110"/>
      <c r="QPN39" s="110"/>
      <c r="QPO39" s="110"/>
      <c r="QPP39" s="110"/>
      <c r="QPQ39" s="110"/>
      <c r="QPR39" s="110"/>
      <c r="QPS39" s="110"/>
      <c r="QPT39" s="110"/>
      <c r="QPU39" s="110"/>
      <c r="QPV39" s="110"/>
      <c r="QPW39" s="110"/>
      <c r="QPX39" s="110"/>
      <c r="QPY39" s="110"/>
      <c r="QPZ39" s="110"/>
      <c r="QQA39" s="110"/>
      <c r="QQB39" s="110"/>
      <c r="QQC39" s="110"/>
      <c r="QQD39" s="110"/>
      <c r="QQE39" s="110"/>
      <c r="QQF39" s="110"/>
      <c r="QQG39" s="110"/>
      <c r="QQH39" s="110"/>
      <c r="QQI39" s="110"/>
      <c r="QQJ39" s="110"/>
      <c r="QQK39" s="110"/>
      <c r="QQL39" s="110"/>
      <c r="QQM39" s="110"/>
      <c r="QQN39" s="110"/>
      <c r="QQO39" s="110"/>
      <c r="QQP39" s="110"/>
      <c r="QQQ39" s="110"/>
      <c r="QQR39" s="110"/>
      <c r="QQS39" s="110"/>
      <c r="QQT39" s="110"/>
      <c r="QQU39" s="110"/>
      <c r="QQV39" s="110"/>
      <c r="QQW39" s="110"/>
      <c r="QQX39" s="110"/>
      <c r="QQY39" s="110"/>
      <c r="QQZ39" s="110"/>
      <c r="QRA39" s="110"/>
      <c r="QRB39" s="110"/>
      <c r="QRC39" s="110"/>
      <c r="QRD39" s="110"/>
      <c r="QRE39" s="110"/>
      <c r="QRF39" s="110"/>
      <c r="QRG39" s="110"/>
      <c r="QRH39" s="110"/>
      <c r="QRI39" s="110"/>
      <c r="QRJ39" s="110"/>
      <c r="QRK39" s="110"/>
      <c r="QRL39" s="110"/>
      <c r="QRM39" s="110"/>
      <c r="QRN39" s="110"/>
      <c r="QRO39" s="110"/>
      <c r="QRP39" s="110"/>
      <c r="QRQ39" s="110"/>
      <c r="QRR39" s="110"/>
      <c r="QRS39" s="110"/>
      <c r="QRT39" s="110"/>
      <c r="QRU39" s="110"/>
      <c r="QRV39" s="110"/>
      <c r="QRW39" s="110"/>
      <c r="QRX39" s="110"/>
      <c r="QRY39" s="110"/>
      <c r="QRZ39" s="110"/>
      <c r="QSA39" s="110"/>
      <c r="QSB39" s="110"/>
      <c r="QSC39" s="110"/>
      <c r="QSD39" s="110"/>
      <c r="QSE39" s="110"/>
      <c r="QSF39" s="110"/>
      <c r="QSG39" s="110"/>
      <c r="QSH39" s="110"/>
      <c r="QSI39" s="110"/>
      <c r="QSJ39" s="110"/>
      <c r="QSK39" s="110"/>
      <c r="QSL39" s="110"/>
      <c r="QSM39" s="110"/>
      <c r="QSN39" s="110"/>
      <c r="QSO39" s="110"/>
      <c r="QSP39" s="110"/>
      <c r="QSQ39" s="110"/>
      <c r="QSR39" s="110"/>
      <c r="QSS39" s="110"/>
      <c r="QST39" s="110"/>
      <c r="QSU39" s="110"/>
      <c r="QSV39" s="110"/>
      <c r="QSW39" s="110"/>
      <c r="QSX39" s="110"/>
      <c r="QSY39" s="110"/>
      <c r="QSZ39" s="110"/>
      <c r="QTA39" s="110"/>
      <c r="QTB39" s="110"/>
      <c r="QTC39" s="110"/>
      <c r="QTD39" s="110"/>
      <c r="QTE39" s="110"/>
      <c r="QTF39" s="110"/>
      <c r="QTG39" s="110"/>
      <c r="QTH39" s="110"/>
      <c r="QTI39" s="110"/>
      <c r="QTJ39" s="110"/>
      <c r="QTK39" s="110"/>
      <c r="QTL39" s="110"/>
      <c r="QTM39" s="110"/>
      <c r="QTN39" s="110"/>
      <c r="QTO39" s="110"/>
      <c r="QTP39" s="110"/>
      <c r="QTQ39" s="110"/>
      <c r="QTR39" s="110"/>
      <c r="QTS39" s="110"/>
      <c r="QTT39" s="110"/>
      <c r="QTU39" s="110"/>
      <c r="QTV39" s="110"/>
      <c r="QTW39" s="110"/>
      <c r="QTX39" s="110"/>
      <c r="QTY39" s="110"/>
      <c r="QTZ39" s="110"/>
      <c r="QUA39" s="110"/>
      <c r="QUB39" s="110"/>
      <c r="QUC39" s="110"/>
      <c r="QUD39" s="110"/>
      <c r="QUE39" s="110"/>
      <c r="QUF39" s="110"/>
      <c r="QUG39" s="110"/>
      <c r="QUH39" s="110"/>
      <c r="QUI39" s="110"/>
      <c r="QUJ39" s="110"/>
      <c r="QUK39" s="110"/>
      <c r="QUL39" s="110"/>
      <c r="QUM39" s="110"/>
      <c r="QUN39" s="110"/>
      <c r="QUO39" s="110"/>
      <c r="QUP39" s="110"/>
      <c r="QUQ39" s="110"/>
      <c r="QUR39" s="110"/>
      <c r="QUS39" s="110"/>
      <c r="QUT39" s="110"/>
      <c r="QUU39" s="110"/>
      <c r="QUV39" s="110"/>
      <c r="QUW39" s="110"/>
      <c r="QUX39" s="110"/>
      <c r="QUY39" s="110"/>
      <c r="QUZ39" s="110"/>
      <c r="QVA39" s="110"/>
      <c r="QVB39" s="110"/>
      <c r="QVC39" s="110"/>
      <c r="QVD39" s="110"/>
      <c r="QVE39" s="110"/>
      <c r="QVF39" s="110"/>
      <c r="QVG39" s="110"/>
      <c r="QVH39" s="110"/>
      <c r="QVI39" s="110"/>
      <c r="QVJ39" s="110"/>
      <c r="QVK39" s="110"/>
      <c r="QVL39" s="110"/>
      <c r="QVM39" s="110"/>
      <c r="QVN39" s="110"/>
      <c r="QVO39" s="110"/>
      <c r="QVP39" s="110"/>
      <c r="QVQ39" s="110"/>
      <c r="QVR39" s="110"/>
      <c r="QVS39" s="110"/>
      <c r="QVT39" s="110"/>
      <c r="QVU39" s="110"/>
      <c r="QVV39" s="110"/>
      <c r="QVW39" s="110"/>
      <c r="QVX39" s="110"/>
      <c r="QVY39" s="110"/>
      <c r="QVZ39" s="110"/>
      <c r="QWA39" s="110"/>
      <c r="QWB39" s="110"/>
      <c r="QWC39" s="110"/>
      <c r="QWD39" s="110"/>
      <c r="QWE39" s="110"/>
      <c r="QWF39" s="110"/>
      <c r="QWG39" s="110"/>
      <c r="QWH39" s="110"/>
      <c r="QWI39" s="110"/>
      <c r="QWJ39" s="110"/>
      <c r="QWK39" s="110"/>
      <c r="QWL39" s="110"/>
      <c r="QWM39" s="110"/>
      <c r="QWN39" s="110"/>
      <c r="QWO39" s="110"/>
      <c r="QWP39" s="110"/>
      <c r="QWQ39" s="110"/>
      <c r="QWR39" s="110"/>
      <c r="QWS39" s="110"/>
      <c r="QWT39" s="110"/>
      <c r="QWU39" s="110"/>
      <c r="QWV39" s="110"/>
      <c r="QWW39" s="110"/>
      <c r="QWX39" s="110"/>
      <c r="QWY39" s="110"/>
      <c r="QWZ39" s="110"/>
      <c r="QXA39" s="110"/>
      <c r="QXB39" s="110"/>
      <c r="QXC39" s="110"/>
      <c r="QXD39" s="110"/>
      <c r="QXE39" s="110"/>
      <c r="QXF39" s="110"/>
      <c r="QXG39" s="110"/>
      <c r="QXH39" s="110"/>
      <c r="QXI39" s="110"/>
      <c r="QXJ39" s="110"/>
      <c r="QXK39" s="110"/>
      <c r="QXL39" s="110"/>
      <c r="QXM39" s="110"/>
      <c r="QXN39" s="110"/>
      <c r="QXO39" s="110"/>
      <c r="QXP39" s="110"/>
      <c r="QXQ39" s="110"/>
      <c r="QXR39" s="110"/>
      <c r="QXS39" s="110"/>
      <c r="QXT39" s="110"/>
      <c r="QXU39" s="110"/>
      <c r="QXV39" s="110"/>
      <c r="QXW39" s="110"/>
      <c r="QXX39" s="110"/>
      <c r="QXY39" s="110"/>
      <c r="QXZ39" s="110"/>
      <c r="QYA39" s="110"/>
      <c r="QYB39" s="110"/>
      <c r="QYC39" s="110"/>
      <c r="QYD39" s="110"/>
      <c r="QYE39" s="110"/>
      <c r="QYF39" s="110"/>
      <c r="QYG39" s="110"/>
      <c r="QYH39" s="110"/>
      <c r="QYI39" s="110"/>
      <c r="QYJ39" s="110"/>
      <c r="QYK39" s="110"/>
      <c r="QYL39" s="110"/>
      <c r="QYM39" s="110"/>
      <c r="QYN39" s="110"/>
      <c r="QYO39" s="110"/>
      <c r="QYP39" s="110"/>
      <c r="QYQ39" s="110"/>
      <c r="QYR39" s="110"/>
      <c r="QYS39" s="110"/>
      <c r="QYT39" s="110"/>
      <c r="QYU39" s="110"/>
      <c r="QYV39" s="110"/>
      <c r="QYW39" s="110"/>
      <c r="QYX39" s="110"/>
      <c r="QYY39" s="110"/>
      <c r="QYZ39" s="110"/>
      <c r="QZA39" s="110"/>
      <c r="QZB39" s="110"/>
      <c r="QZC39" s="110"/>
      <c r="QZD39" s="110"/>
      <c r="QZE39" s="110"/>
      <c r="QZF39" s="110"/>
      <c r="QZG39" s="110"/>
      <c r="QZH39" s="110"/>
      <c r="QZI39" s="110"/>
      <c r="QZJ39" s="110"/>
      <c r="QZK39" s="110"/>
      <c r="QZL39" s="110"/>
      <c r="QZM39" s="110"/>
      <c r="QZN39" s="110"/>
      <c r="QZO39" s="110"/>
      <c r="QZP39" s="110"/>
      <c r="QZQ39" s="110"/>
      <c r="QZR39" s="110"/>
      <c r="QZS39" s="110"/>
      <c r="QZT39" s="110"/>
      <c r="QZU39" s="110"/>
      <c r="QZV39" s="110"/>
      <c r="QZW39" s="110"/>
      <c r="QZX39" s="110"/>
      <c r="QZY39" s="110"/>
      <c r="QZZ39" s="110"/>
      <c r="RAA39" s="110"/>
      <c r="RAB39" s="110"/>
      <c r="RAC39" s="110"/>
      <c r="RAD39" s="110"/>
      <c r="RAE39" s="110"/>
      <c r="RAF39" s="110"/>
      <c r="RAG39" s="110"/>
      <c r="RAH39" s="110"/>
      <c r="RAI39" s="110"/>
      <c r="RAJ39" s="110"/>
      <c r="RAK39" s="110"/>
      <c r="RAL39" s="110"/>
      <c r="RAM39" s="110"/>
      <c r="RAN39" s="110"/>
      <c r="RAO39" s="110"/>
      <c r="RAP39" s="110"/>
      <c r="RAQ39" s="110"/>
      <c r="RAR39" s="110"/>
      <c r="RAS39" s="110"/>
      <c r="RAT39" s="110"/>
      <c r="RAU39" s="110"/>
      <c r="RAV39" s="110"/>
      <c r="RAW39" s="110"/>
      <c r="RAX39" s="110"/>
      <c r="RAY39" s="110"/>
      <c r="RAZ39" s="110"/>
      <c r="RBA39" s="110"/>
      <c r="RBB39" s="110"/>
      <c r="RBC39" s="110"/>
      <c r="RBD39" s="110"/>
      <c r="RBE39" s="110"/>
      <c r="RBF39" s="110"/>
      <c r="RBG39" s="110"/>
      <c r="RBH39" s="110"/>
      <c r="RBI39" s="110"/>
      <c r="RBJ39" s="110"/>
      <c r="RBK39" s="110"/>
      <c r="RBL39" s="110"/>
      <c r="RBM39" s="110"/>
      <c r="RBN39" s="110"/>
      <c r="RBO39" s="110"/>
      <c r="RBP39" s="110"/>
      <c r="RBQ39" s="110"/>
      <c r="RBR39" s="110"/>
      <c r="RBS39" s="110"/>
      <c r="RBT39" s="110"/>
      <c r="RBU39" s="110"/>
      <c r="RBV39" s="110"/>
      <c r="RBW39" s="110"/>
      <c r="RBX39" s="110"/>
      <c r="RBY39" s="110"/>
      <c r="RBZ39" s="110"/>
      <c r="RCA39" s="110"/>
      <c r="RCB39" s="110"/>
      <c r="RCC39" s="110"/>
      <c r="RCD39" s="110"/>
      <c r="RCE39" s="110"/>
      <c r="RCF39" s="110"/>
      <c r="RCG39" s="110"/>
      <c r="RCH39" s="110"/>
      <c r="RCI39" s="110"/>
      <c r="RCJ39" s="110"/>
      <c r="RCK39" s="110"/>
      <c r="RCL39" s="110"/>
      <c r="RCM39" s="110"/>
      <c r="RCN39" s="110"/>
      <c r="RCO39" s="110"/>
      <c r="RCP39" s="110"/>
      <c r="RCQ39" s="110"/>
      <c r="RCR39" s="110"/>
      <c r="RCS39" s="110"/>
      <c r="RCT39" s="110"/>
      <c r="RCU39" s="110"/>
      <c r="RCV39" s="110"/>
      <c r="RCW39" s="110"/>
      <c r="RCX39" s="110"/>
      <c r="RCY39" s="110"/>
      <c r="RCZ39" s="110"/>
      <c r="RDA39" s="110"/>
      <c r="RDB39" s="110"/>
      <c r="RDC39" s="110"/>
      <c r="RDD39" s="110"/>
      <c r="RDE39" s="110"/>
      <c r="RDF39" s="110"/>
      <c r="RDG39" s="110"/>
      <c r="RDH39" s="110"/>
      <c r="RDI39" s="110"/>
      <c r="RDJ39" s="110"/>
      <c r="RDK39" s="110"/>
      <c r="RDL39" s="110"/>
      <c r="RDM39" s="110"/>
      <c r="RDN39" s="110"/>
      <c r="RDO39" s="110"/>
      <c r="RDP39" s="110"/>
      <c r="RDQ39" s="110"/>
      <c r="RDR39" s="110"/>
      <c r="RDS39" s="110"/>
      <c r="RDT39" s="110"/>
      <c r="RDU39" s="110"/>
      <c r="RDV39" s="110"/>
      <c r="RDW39" s="110"/>
      <c r="RDX39" s="110"/>
      <c r="RDY39" s="110"/>
      <c r="RDZ39" s="110"/>
      <c r="REA39" s="110"/>
      <c r="REB39" s="110"/>
      <c r="REC39" s="110"/>
      <c r="RED39" s="110"/>
      <c r="REE39" s="110"/>
      <c r="REF39" s="110"/>
      <c r="REG39" s="110"/>
      <c r="REH39" s="110"/>
      <c r="REI39" s="110"/>
      <c r="REJ39" s="110"/>
      <c r="REK39" s="110"/>
      <c r="REL39" s="110"/>
      <c r="REM39" s="110"/>
      <c r="REN39" s="110"/>
      <c r="REO39" s="110"/>
      <c r="REP39" s="110"/>
      <c r="REQ39" s="110"/>
      <c r="RER39" s="110"/>
      <c r="RES39" s="110"/>
      <c r="RET39" s="110"/>
      <c r="REU39" s="110"/>
      <c r="REV39" s="110"/>
      <c r="REW39" s="110"/>
      <c r="REX39" s="110"/>
      <c r="REY39" s="110"/>
      <c r="REZ39" s="110"/>
      <c r="RFA39" s="110"/>
      <c r="RFB39" s="110"/>
      <c r="RFC39" s="110"/>
      <c r="RFD39" s="110"/>
      <c r="RFE39" s="110"/>
      <c r="RFF39" s="110"/>
      <c r="RFG39" s="110"/>
      <c r="RFH39" s="110"/>
      <c r="RFI39" s="110"/>
      <c r="RFJ39" s="110"/>
      <c r="RFK39" s="110"/>
      <c r="RFL39" s="110"/>
      <c r="RFM39" s="110"/>
      <c r="RFN39" s="110"/>
      <c r="RFO39" s="110"/>
      <c r="RFP39" s="110"/>
      <c r="RFQ39" s="110"/>
      <c r="RFR39" s="110"/>
      <c r="RFS39" s="110"/>
      <c r="RFT39" s="110"/>
      <c r="RFU39" s="110"/>
      <c r="RFV39" s="110"/>
      <c r="RFW39" s="110"/>
      <c r="RFX39" s="110"/>
      <c r="RFY39" s="110"/>
      <c r="RFZ39" s="110"/>
      <c r="RGA39" s="110"/>
      <c r="RGB39" s="110"/>
      <c r="RGC39" s="110"/>
      <c r="RGD39" s="110"/>
      <c r="RGE39" s="110"/>
      <c r="RGF39" s="110"/>
      <c r="RGG39" s="110"/>
      <c r="RGH39" s="110"/>
      <c r="RGI39" s="110"/>
      <c r="RGJ39" s="110"/>
      <c r="RGK39" s="110"/>
      <c r="RGL39" s="110"/>
      <c r="RGM39" s="110"/>
      <c r="RGN39" s="110"/>
      <c r="RGO39" s="110"/>
      <c r="RGP39" s="110"/>
      <c r="RGQ39" s="110"/>
      <c r="RGR39" s="110"/>
      <c r="RGS39" s="110"/>
      <c r="RGT39" s="110"/>
      <c r="RGU39" s="110"/>
      <c r="RGV39" s="110"/>
      <c r="RGW39" s="110"/>
      <c r="RGX39" s="110"/>
      <c r="RGY39" s="110"/>
      <c r="RGZ39" s="110"/>
      <c r="RHA39" s="110"/>
      <c r="RHB39" s="110"/>
      <c r="RHC39" s="110"/>
      <c r="RHD39" s="110"/>
      <c r="RHE39" s="110"/>
      <c r="RHF39" s="110"/>
      <c r="RHG39" s="110"/>
      <c r="RHH39" s="110"/>
      <c r="RHI39" s="110"/>
      <c r="RHJ39" s="110"/>
      <c r="RHK39" s="110"/>
      <c r="RHL39" s="110"/>
      <c r="RHM39" s="110"/>
      <c r="RHN39" s="110"/>
      <c r="RHO39" s="110"/>
      <c r="RHP39" s="110"/>
      <c r="RHQ39" s="110"/>
      <c r="RHR39" s="110"/>
      <c r="RHS39" s="110"/>
      <c r="RHT39" s="110"/>
      <c r="RHU39" s="110"/>
      <c r="RHV39" s="110"/>
      <c r="RHW39" s="110"/>
      <c r="RHX39" s="110"/>
      <c r="RHY39" s="110"/>
      <c r="RHZ39" s="110"/>
      <c r="RIA39" s="110"/>
      <c r="RIB39" s="110"/>
      <c r="RIC39" s="110"/>
      <c r="RID39" s="110"/>
      <c r="RIE39" s="110"/>
      <c r="RIF39" s="110"/>
      <c r="RIG39" s="110"/>
      <c r="RIH39" s="110"/>
      <c r="RII39" s="110"/>
      <c r="RIJ39" s="110"/>
      <c r="RIK39" s="110"/>
      <c r="RIL39" s="110"/>
      <c r="RIM39" s="110"/>
      <c r="RIN39" s="110"/>
      <c r="RIO39" s="110"/>
      <c r="RIP39" s="110"/>
      <c r="RIQ39" s="110"/>
      <c r="RIR39" s="110"/>
      <c r="RIS39" s="110"/>
      <c r="RIT39" s="110"/>
      <c r="RIU39" s="110"/>
      <c r="RIV39" s="110"/>
      <c r="RIW39" s="110"/>
      <c r="RIX39" s="110"/>
      <c r="RIY39" s="110"/>
      <c r="RIZ39" s="110"/>
      <c r="RJA39" s="110"/>
      <c r="RJB39" s="110"/>
      <c r="RJC39" s="110"/>
      <c r="RJD39" s="110"/>
      <c r="RJE39" s="110"/>
      <c r="RJF39" s="110"/>
      <c r="RJG39" s="110"/>
      <c r="RJH39" s="110"/>
      <c r="RJI39" s="110"/>
      <c r="RJJ39" s="110"/>
      <c r="RJK39" s="110"/>
      <c r="RJL39" s="110"/>
      <c r="RJM39" s="110"/>
      <c r="RJN39" s="110"/>
      <c r="RJO39" s="110"/>
      <c r="RJP39" s="110"/>
      <c r="RJQ39" s="110"/>
      <c r="RJR39" s="110"/>
      <c r="RJS39" s="110"/>
      <c r="RJT39" s="110"/>
      <c r="RJU39" s="110"/>
      <c r="RJV39" s="110"/>
      <c r="RJW39" s="110"/>
      <c r="RJX39" s="110"/>
      <c r="RJY39" s="110"/>
      <c r="RJZ39" s="110"/>
      <c r="RKA39" s="110"/>
      <c r="RKB39" s="110"/>
      <c r="RKC39" s="110"/>
      <c r="RKD39" s="110"/>
      <c r="RKE39" s="110"/>
      <c r="RKF39" s="110"/>
      <c r="RKG39" s="110"/>
      <c r="RKH39" s="110"/>
      <c r="RKI39" s="110"/>
      <c r="RKJ39" s="110"/>
      <c r="RKK39" s="110"/>
      <c r="RKL39" s="110"/>
      <c r="RKM39" s="110"/>
      <c r="RKN39" s="110"/>
      <c r="RKO39" s="110"/>
      <c r="RKP39" s="110"/>
      <c r="RKQ39" s="110"/>
      <c r="RKR39" s="110"/>
      <c r="RKS39" s="110"/>
      <c r="RKT39" s="110"/>
      <c r="RKU39" s="110"/>
      <c r="RKV39" s="110"/>
      <c r="RKW39" s="110"/>
      <c r="RKX39" s="110"/>
      <c r="RKY39" s="110"/>
      <c r="RKZ39" s="110"/>
      <c r="RLA39" s="110"/>
      <c r="RLB39" s="110"/>
      <c r="RLC39" s="110"/>
      <c r="RLD39" s="110"/>
      <c r="RLE39" s="110"/>
      <c r="RLF39" s="110"/>
      <c r="RLG39" s="110"/>
      <c r="RLH39" s="110"/>
      <c r="RLI39" s="110"/>
      <c r="RLJ39" s="110"/>
      <c r="RLK39" s="110"/>
      <c r="RLL39" s="110"/>
      <c r="RLM39" s="110"/>
      <c r="RLN39" s="110"/>
      <c r="RLO39" s="110"/>
      <c r="RLP39" s="110"/>
      <c r="RLQ39" s="110"/>
      <c r="RLR39" s="110"/>
      <c r="RLS39" s="110"/>
      <c r="RLT39" s="110"/>
      <c r="RLU39" s="110"/>
      <c r="RLV39" s="110"/>
      <c r="RLW39" s="110"/>
      <c r="RLX39" s="110"/>
      <c r="RLY39" s="110"/>
      <c r="RLZ39" s="110"/>
      <c r="RMA39" s="110"/>
      <c r="RMB39" s="110"/>
      <c r="RMC39" s="110"/>
      <c r="RMD39" s="110"/>
      <c r="RME39" s="110"/>
      <c r="RMF39" s="110"/>
      <c r="RMG39" s="110"/>
      <c r="RMH39" s="110"/>
      <c r="RMI39" s="110"/>
      <c r="RMJ39" s="110"/>
      <c r="RMK39" s="110"/>
      <c r="RML39" s="110"/>
      <c r="RMM39" s="110"/>
      <c r="RMN39" s="110"/>
      <c r="RMO39" s="110"/>
      <c r="RMP39" s="110"/>
      <c r="RMQ39" s="110"/>
      <c r="RMR39" s="110"/>
      <c r="RMS39" s="110"/>
      <c r="RMT39" s="110"/>
      <c r="RMU39" s="110"/>
      <c r="RMV39" s="110"/>
      <c r="RMW39" s="110"/>
      <c r="RMX39" s="110"/>
      <c r="RMY39" s="110"/>
      <c r="RMZ39" s="110"/>
      <c r="RNA39" s="110"/>
      <c r="RNB39" s="110"/>
      <c r="RNC39" s="110"/>
      <c r="RND39" s="110"/>
      <c r="RNE39" s="110"/>
      <c r="RNF39" s="110"/>
      <c r="RNG39" s="110"/>
      <c r="RNH39" s="110"/>
      <c r="RNI39" s="110"/>
      <c r="RNJ39" s="110"/>
      <c r="RNK39" s="110"/>
      <c r="RNL39" s="110"/>
      <c r="RNM39" s="110"/>
      <c r="RNN39" s="110"/>
      <c r="RNO39" s="110"/>
      <c r="RNP39" s="110"/>
      <c r="RNQ39" s="110"/>
      <c r="RNR39" s="110"/>
      <c r="RNS39" s="110"/>
      <c r="RNT39" s="110"/>
      <c r="RNU39" s="110"/>
      <c r="RNV39" s="110"/>
      <c r="RNW39" s="110"/>
      <c r="RNX39" s="110"/>
      <c r="RNY39" s="110"/>
      <c r="RNZ39" s="110"/>
      <c r="ROA39" s="110"/>
      <c r="ROB39" s="110"/>
      <c r="ROC39" s="110"/>
      <c r="ROD39" s="110"/>
      <c r="ROE39" s="110"/>
      <c r="ROF39" s="110"/>
      <c r="ROG39" s="110"/>
      <c r="ROH39" s="110"/>
      <c r="ROI39" s="110"/>
      <c r="ROJ39" s="110"/>
      <c r="ROK39" s="110"/>
      <c r="ROL39" s="110"/>
      <c r="ROM39" s="110"/>
      <c r="RON39" s="110"/>
      <c r="ROO39" s="110"/>
      <c r="ROP39" s="110"/>
      <c r="ROQ39" s="110"/>
      <c r="ROR39" s="110"/>
      <c r="ROS39" s="110"/>
      <c r="ROT39" s="110"/>
      <c r="ROU39" s="110"/>
      <c r="ROV39" s="110"/>
      <c r="ROW39" s="110"/>
      <c r="ROX39" s="110"/>
      <c r="ROY39" s="110"/>
      <c r="ROZ39" s="110"/>
      <c r="RPA39" s="110"/>
      <c r="RPB39" s="110"/>
      <c r="RPC39" s="110"/>
      <c r="RPD39" s="110"/>
      <c r="RPE39" s="110"/>
      <c r="RPF39" s="110"/>
      <c r="RPG39" s="110"/>
      <c r="RPH39" s="110"/>
      <c r="RPI39" s="110"/>
      <c r="RPJ39" s="110"/>
      <c r="RPK39" s="110"/>
      <c r="RPL39" s="110"/>
      <c r="RPM39" s="110"/>
      <c r="RPN39" s="110"/>
      <c r="RPO39" s="110"/>
      <c r="RPP39" s="110"/>
      <c r="RPQ39" s="110"/>
      <c r="RPR39" s="110"/>
      <c r="RPS39" s="110"/>
      <c r="RPT39" s="110"/>
      <c r="RPU39" s="110"/>
      <c r="RPV39" s="110"/>
      <c r="RPW39" s="110"/>
      <c r="RPX39" s="110"/>
      <c r="RPY39" s="110"/>
      <c r="RPZ39" s="110"/>
      <c r="RQA39" s="110"/>
      <c r="RQB39" s="110"/>
      <c r="RQC39" s="110"/>
      <c r="RQD39" s="110"/>
      <c r="RQE39" s="110"/>
      <c r="RQF39" s="110"/>
      <c r="RQG39" s="110"/>
      <c r="RQH39" s="110"/>
      <c r="RQI39" s="110"/>
      <c r="RQJ39" s="110"/>
      <c r="RQK39" s="110"/>
      <c r="RQL39" s="110"/>
      <c r="RQM39" s="110"/>
      <c r="RQN39" s="110"/>
      <c r="RQO39" s="110"/>
      <c r="RQP39" s="110"/>
      <c r="RQQ39" s="110"/>
      <c r="RQR39" s="110"/>
      <c r="RQS39" s="110"/>
      <c r="RQT39" s="110"/>
      <c r="RQU39" s="110"/>
      <c r="RQV39" s="110"/>
      <c r="RQW39" s="110"/>
      <c r="RQX39" s="110"/>
      <c r="RQY39" s="110"/>
      <c r="RQZ39" s="110"/>
      <c r="RRA39" s="110"/>
      <c r="RRB39" s="110"/>
      <c r="RRC39" s="110"/>
      <c r="RRD39" s="110"/>
      <c r="RRE39" s="110"/>
      <c r="RRF39" s="110"/>
      <c r="RRG39" s="110"/>
      <c r="RRH39" s="110"/>
      <c r="RRI39" s="110"/>
      <c r="RRJ39" s="110"/>
      <c r="RRK39" s="110"/>
      <c r="RRL39" s="110"/>
      <c r="RRM39" s="110"/>
      <c r="RRN39" s="110"/>
      <c r="RRO39" s="110"/>
      <c r="RRP39" s="110"/>
      <c r="RRQ39" s="110"/>
      <c r="RRR39" s="110"/>
      <c r="RRS39" s="110"/>
      <c r="RRT39" s="110"/>
      <c r="RRU39" s="110"/>
      <c r="RRV39" s="110"/>
      <c r="RRW39" s="110"/>
      <c r="RRX39" s="110"/>
      <c r="RRY39" s="110"/>
      <c r="RRZ39" s="110"/>
      <c r="RSA39" s="110"/>
      <c r="RSB39" s="110"/>
      <c r="RSC39" s="110"/>
      <c r="RSD39" s="110"/>
      <c r="RSE39" s="110"/>
      <c r="RSF39" s="110"/>
      <c r="RSG39" s="110"/>
      <c r="RSH39" s="110"/>
      <c r="RSI39" s="110"/>
      <c r="RSJ39" s="110"/>
      <c r="RSK39" s="110"/>
      <c r="RSL39" s="110"/>
      <c r="RSM39" s="110"/>
      <c r="RSN39" s="110"/>
      <c r="RSO39" s="110"/>
      <c r="RSP39" s="110"/>
      <c r="RSQ39" s="110"/>
      <c r="RSR39" s="110"/>
      <c r="RSS39" s="110"/>
      <c r="RST39" s="110"/>
      <c r="RSU39" s="110"/>
      <c r="RSV39" s="110"/>
      <c r="RSW39" s="110"/>
      <c r="RSX39" s="110"/>
      <c r="RSY39" s="110"/>
      <c r="RSZ39" s="110"/>
      <c r="RTA39" s="110"/>
      <c r="RTB39" s="110"/>
      <c r="RTC39" s="110"/>
      <c r="RTD39" s="110"/>
      <c r="RTE39" s="110"/>
      <c r="RTF39" s="110"/>
      <c r="RTG39" s="110"/>
      <c r="RTH39" s="110"/>
      <c r="RTI39" s="110"/>
      <c r="RTJ39" s="110"/>
      <c r="RTK39" s="110"/>
      <c r="RTL39" s="110"/>
      <c r="RTM39" s="110"/>
      <c r="RTN39" s="110"/>
      <c r="RTO39" s="110"/>
      <c r="RTP39" s="110"/>
      <c r="RTQ39" s="110"/>
      <c r="RTR39" s="110"/>
      <c r="RTS39" s="110"/>
      <c r="RTT39" s="110"/>
      <c r="RTU39" s="110"/>
      <c r="RTV39" s="110"/>
      <c r="RTW39" s="110"/>
      <c r="RTX39" s="110"/>
      <c r="RTY39" s="110"/>
      <c r="RTZ39" s="110"/>
      <c r="RUA39" s="110"/>
      <c r="RUB39" s="110"/>
      <c r="RUC39" s="110"/>
      <c r="RUD39" s="110"/>
      <c r="RUE39" s="110"/>
      <c r="RUF39" s="110"/>
      <c r="RUG39" s="110"/>
      <c r="RUH39" s="110"/>
      <c r="RUI39" s="110"/>
      <c r="RUJ39" s="110"/>
      <c r="RUK39" s="110"/>
      <c r="RUL39" s="110"/>
      <c r="RUM39" s="110"/>
      <c r="RUN39" s="110"/>
      <c r="RUO39" s="110"/>
      <c r="RUP39" s="110"/>
      <c r="RUQ39" s="110"/>
      <c r="RUR39" s="110"/>
      <c r="RUS39" s="110"/>
      <c r="RUT39" s="110"/>
      <c r="RUU39" s="110"/>
      <c r="RUV39" s="110"/>
      <c r="RUW39" s="110"/>
      <c r="RUX39" s="110"/>
      <c r="RUY39" s="110"/>
      <c r="RUZ39" s="110"/>
      <c r="RVA39" s="110"/>
      <c r="RVB39" s="110"/>
      <c r="RVC39" s="110"/>
      <c r="RVD39" s="110"/>
      <c r="RVE39" s="110"/>
      <c r="RVF39" s="110"/>
      <c r="RVG39" s="110"/>
      <c r="RVH39" s="110"/>
      <c r="RVI39" s="110"/>
      <c r="RVJ39" s="110"/>
      <c r="RVK39" s="110"/>
      <c r="RVL39" s="110"/>
      <c r="RVM39" s="110"/>
      <c r="RVN39" s="110"/>
      <c r="RVO39" s="110"/>
      <c r="RVP39" s="110"/>
      <c r="RVQ39" s="110"/>
      <c r="RVR39" s="110"/>
      <c r="RVS39" s="110"/>
      <c r="RVT39" s="110"/>
      <c r="RVU39" s="110"/>
      <c r="RVV39" s="110"/>
      <c r="RVW39" s="110"/>
      <c r="RVX39" s="110"/>
      <c r="RVY39" s="110"/>
      <c r="RVZ39" s="110"/>
      <c r="RWA39" s="110"/>
      <c r="RWB39" s="110"/>
      <c r="RWC39" s="110"/>
      <c r="RWD39" s="110"/>
      <c r="RWE39" s="110"/>
      <c r="RWF39" s="110"/>
      <c r="RWG39" s="110"/>
      <c r="RWH39" s="110"/>
      <c r="RWI39" s="110"/>
      <c r="RWJ39" s="110"/>
      <c r="RWK39" s="110"/>
      <c r="RWL39" s="110"/>
      <c r="RWM39" s="110"/>
      <c r="RWN39" s="110"/>
      <c r="RWO39" s="110"/>
      <c r="RWP39" s="110"/>
      <c r="RWQ39" s="110"/>
      <c r="RWR39" s="110"/>
      <c r="RWS39" s="110"/>
      <c r="RWT39" s="110"/>
      <c r="RWU39" s="110"/>
      <c r="RWV39" s="110"/>
      <c r="RWW39" s="110"/>
      <c r="RWX39" s="110"/>
      <c r="RWY39" s="110"/>
      <c r="RWZ39" s="110"/>
      <c r="RXA39" s="110"/>
      <c r="RXB39" s="110"/>
      <c r="RXC39" s="110"/>
      <c r="RXD39" s="110"/>
      <c r="RXE39" s="110"/>
      <c r="RXF39" s="110"/>
      <c r="RXG39" s="110"/>
      <c r="RXH39" s="110"/>
      <c r="RXI39" s="110"/>
      <c r="RXJ39" s="110"/>
      <c r="RXK39" s="110"/>
      <c r="RXL39" s="110"/>
      <c r="RXM39" s="110"/>
      <c r="RXN39" s="110"/>
      <c r="RXO39" s="110"/>
      <c r="RXP39" s="110"/>
      <c r="RXQ39" s="110"/>
      <c r="RXR39" s="110"/>
      <c r="RXS39" s="110"/>
      <c r="RXT39" s="110"/>
      <c r="RXU39" s="110"/>
      <c r="RXV39" s="110"/>
      <c r="RXW39" s="110"/>
      <c r="RXX39" s="110"/>
      <c r="RXY39" s="110"/>
      <c r="RXZ39" s="110"/>
      <c r="RYA39" s="110"/>
      <c r="RYB39" s="110"/>
      <c r="RYC39" s="110"/>
      <c r="RYD39" s="110"/>
      <c r="RYE39" s="110"/>
      <c r="RYF39" s="110"/>
      <c r="RYG39" s="110"/>
      <c r="RYH39" s="110"/>
      <c r="RYI39" s="110"/>
      <c r="RYJ39" s="110"/>
      <c r="RYK39" s="110"/>
      <c r="RYL39" s="110"/>
      <c r="RYM39" s="110"/>
      <c r="RYN39" s="110"/>
      <c r="RYO39" s="110"/>
      <c r="RYP39" s="110"/>
      <c r="RYQ39" s="110"/>
      <c r="RYR39" s="110"/>
      <c r="RYS39" s="110"/>
      <c r="RYT39" s="110"/>
      <c r="RYU39" s="110"/>
      <c r="RYV39" s="110"/>
      <c r="RYW39" s="110"/>
      <c r="RYX39" s="110"/>
      <c r="RYY39" s="110"/>
      <c r="RYZ39" s="110"/>
      <c r="RZA39" s="110"/>
      <c r="RZB39" s="110"/>
      <c r="RZC39" s="110"/>
      <c r="RZD39" s="110"/>
      <c r="RZE39" s="110"/>
      <c r="RZF39" s="110"/>
      <c r="RZG39" s="110"/>
      <c r="RZH39" s="110"/>
      <c r="RZI39" s="110"/>
      <c r="RZJ39" s="110"/>
      <c r="RZK39" s="110"/>
      <c r="RZL39" s="110"/>
      <c r="RZM39" s="110"/>
      <c r="RZN39" s="110"/>
      <c r="RZO39" s="110"/>
      <c r="RZP39" s="110"/>
      <c r="RZQ39" s="110"/>
      <c r="RZR39" s="110"/>
      <c r="RZS39" s="110"/>
      <c r="RZT39" s="110"/>
      <c r="RZU39" s="110"/>
      <c r="RZV39" s="110"/>
      <c r="RZW39" s="110"/>
      <c r="RZX39" s="110"/>
      <c r="RZY39" s="110"/>
      <c r="RZZ39" s="110"/>
      <c r="SAA39" s="110"/>
      <c r="SAB39" s="110"/>
      <c r="SAC39" s="110"/>
      <c r="SAD39" s="110"/>
      <c r="SAE39" s="110"/>
      <c r="SAF39" s="110"/>
      <c r="SAG39" s="110"/>
      <c r="SAH39" s="110"/>
      <c r="SAI39" s="110"/>
      <c r="SAJ39" s="110"/>
      <c r="SAK39" s="110"/>
      <c r="SAL39" s="110"/>
      <c r="SAM39" s="110"/>
      <c r="SAN39" s="110"/>
      <c r="SAO39" s="110"/>
      <c r="SAP39" s="110"/>
      <c r="SAQ39" s="110"/>
      <c r="SAR39" s="110"/>
      <c r="SAS39" s="110"/>
      <c r="SAT39" s="110"/>
      <c r="SAU39" s="110"/>
      <c r="SAV39" s="110"/>
      <c r="SAW39" s="110"/>
      <c r="SAX39" s="110"/>
      <c r="SAY39" s="110"/>
      <c r="SAZ39" s="110"/>
      <c r="SBA39" s="110"/>
      <c r="SBB39" s="110"/>
      <c r="SBC39" s="110"/>
      <c r="SBD39" s="110"/>
      <c r="SBE39" s="110"/>
      <c r="SBF39" s="110"/>
      <c r="SBG39" s="110"/>
      <c r="SBH39" s="110"/>
      <c r="SBI39" s="110"/>
      <c r="SBJ39" s="110"/>
      <c r="SBK39" s="110"/>
      <c r="SBL39" s="110"/>
      <c r="SBM39" s="110"/>
      <c r="SBN39" s="110"/>
      <c r="SBO39" s="110"/>
      <c r="SBP39" s="110"/>
      <c r="SBQ39" s="110"/>
      <c r="SBR39" s="110"/>
      <c r="SBS39" s="110"/>
      <c r="SBT39" s="110"/>
      <c r="SBU39" s="110"/>
      <c r="SBV39" s="110"/>
      <c r="SBW39" s="110"/>
      <c r="SBX39" s="110"/>
      <c r="SBY39" s="110"/>
      <c r="SBZ39" s="110"/>
      <c r="SCA39" s="110"/>
      <c r="SCB39" s="110"/>
      <c r="SCC39" s="110"/>
      <c r="SCD39" s="110"/>
      <c r="SCE39" s="110"/>
      <c r="SCF39" s="110"/>
      <c r="SCG39" s="110"/>
      <c r="SCH39" s="110"/>
      <c r="SCI39" s="110"/>
      <c r="SCJ39" s="110"/>
      <c r="SCK39" s="110"/>
      <c r="SCL39" s="110"/>
      <c r="SCM39" s="110"/>
      <c r="SCN39" s="110"/>
      <c r="SCO39" s="110"/>
      <c r="SCP39" s="110"/>
      <c r="SCQ39" s="110"/>
      <c r="SCR39" s="110"/>
      <c r="SCS39" s="110"/>
      <c r="SCT39" s="110"/>
      <c r="SCU39" s="110"/>
      <c r="SCV39" s="110"/>
      <c r="SCW39" s="110"/>
      <c r="SCX39" s="110"/>
      <c r="SCY39" s="110"/>
      <c r="SCZ39" s="110"/>
      <c r="SDA39" s="110"/>
      <c r="SDB39" s="110"/>
      <c r="SDC39" s="110"/>
      <c r="SDD39" s="110"/>
      <c r="SDE39" s="110"/>
      <c r="SDF39" s="110"/>
      <c r="SDG39" s="110"/>
      <c r="SDH39" s="110"/>
      <c r="SDI39" s="110"/>
      <c r="SDJ39" s="110"/>
      <c r="SDK39" s="110"/>
      <c r="SDL39" s="110"/>
      <c r="SDM39" s="110"/>
      <c r="SDN39" s="110"/>
      <c r="SDO39" s="110"/>
      <c r="SDP39" s="110"/>
      <c r="SDQ39" s="110"/>
      <c r="SDR39" s="110"/>
      <c r="SDS39" s="110"/>
      <c r="SDT39" s="110"/>
      <c r="SDU39" s="110"/>
      <c r="SDV39" s="110"/>
      <c r="SDW39" s="110"/>
      <c r="SDX39" s="110"/>
      <c r="SDY39" s="110"/>
      <c r="SDZ39" s="110"/>
      <c r="SEA39" s="110"/>
      <c r="SEB39" s="110"/>
      <c r="SEC39" s="110"/>
      <c r="SED39" s="110"/>
      <c r="SEE39" s="110"/>
      <c r="SEF39" s="110"/>
      <c r="SEG39" s="110"/>
      <c r="SEH39" s="110"/>
      <c r="SEI39" s="110"/>
      <c r="SEJ39" s="110"/>
      <c r="SEK39" s="110"/>
      <c r="SEL39" s="110"/>
      <c r="SEM39" s="110"/>
      <c r="SEN39" s="110"/>
      <c r="SEO39" s="110"/>
      <c r="SEP39" s="110"/>
      <c r="SEQ39" s="110"/>
      <c r="SER39" s="110"/>
      <c r="SES39" s="110"/>
      <c r="SET39" s="110"/>
      <c r="SEU39" s="110"/>
      <c r="SEV39" s="110"/>
      <c r="SEW39" s="110"/>
      <c r="SEX39" s="110"/>
      <c r="SEY39" s="110"/>
      <c r="SEZ39" s="110"/>
      <c r="SFA39" s="110"/>
      <c r="SFB39" s="110"/>
      <c r="SFC39" s="110"/>
      <c r="SFD39" s="110"/>
      <c r="SFE39" s="110"/>
      <c r="SFF39" s="110"/>
      <c r="SFG39" s="110"/>
      <c r="SFH39" s="110"/>
      <c r="SFI39" s="110"/>
      <c r="SFJ39" s="110"/>
      <c r="SFK39" s="110"/>
      <c r="SFL39" s="110"/>
      <c r="SFM39" s="110"/>
      <c r="SFN39" s="110"/>
      <c r="SFO39" s="110"/>
      <c r="SFP39" s="110"/>
      <c r="SFQ39" s="110"/>
      <c r="SFR39" s="110"/>
      <c r="SFS39" s="110"/>
      <c r="SFT39" s="110"/>
      <c r="SFU39" s="110"/>
      <c r="SFV39" s="110"/>
      <c r="SFW39" s="110"/>
      <c r="SFX39" s="110"/>
      <c r="SFY39" s="110"/>
      <c r="SFZ39" s="110"/>
      <c r="SGA39" s="110"/>
      <c r="SGB39" s="110"/>
      <c r="SGC39" s="110"/>
      <c r="SGD39" s="110"/>
      <c r="SGE39" s="110"/>
      <c r="SGF39" s="110"/>
      <c r="SGG39" s="110"/>
      <c r="SGH39" s="110"/>
      <c r="SGI39" s="110"/>
      <c r="SGJ39" s="110"/>
      <c r="SGK39" s="110"/>
      <c r="SGL39" s="110"/>
      <c r="SGM39" s="110"/>
      <c r="SGN39" s="110"/>
      <c r="SGO39" s="110"/>
      <c r="SGP39" s="110"/>
      <c r="SGQ39" s="110"/>
      <c r="SGR39" s="110"/>
      <c r="SGS39" s="110"/>
      <c r="SGT39" s="110"/>
      <c r="SGU39" s="110"/>
      <c r="SGV39" s="110"/>
      <c r="SGW39" s="110"/>
      <c r="SGX39" s="110"/>
      <c r="SGY39" s="110"/>
      <c r="SGZ39" s="110"/>
      <c r="SHA39" s="110"/>
      <c r="SHB39" s="110"/>
      <c r="SHC39" s="110"/>
      <c r="SHD39" s="110"/>
      <c r="SHE39" s="110"/>
      <c r="SHF39" s="110"/>
      <c r="SHG39" s="110"/>
      <c r="SHH39" s="110"/>
      <c r="SHI39" s="110"/>
      <c r="SHJ39" s="110"/>
      <c r="SHK39" s="110"/>
      <c r="SHL39" s="110"/>
      <c r="SHM39" s="110"/>
      <c r="SHN39" s="110"/>
      <c r="SHO39" s="110"/>
      <c r="SHP39" s="110"/>
      <c r="SHQ39" s="110"/>
      <c r="SHR39" s="110"/>
      <c r="SHS39" s="110"/>
      <c r="SHT39" s="110"/>
      <c r="SHU39" s="110"/>
      <c r="SHV39" s="110"/>
      <c r="SHW39" s="110"/>
      <c r="SHX39" s="110"/>
      <c r="SHY39" s="110"/>
      <c r="SHZ39" s="110"/>
      <c r="SIA39" s="110"/>
      <c r="SIB39" s="110"/>
      <c r="SIC39" s="110"/>
      <c r="SID39" s="110"/>
      <c r="SIE39" s="110"/>
      <c r="SIF39" s="110"/>
      <c r="SIG39" s="110"/>
      <c r="SIH39" s="110"/>
      <c r="SII39" s="110"/>
      <c r="SIJ39" s="110"/>
      <c r="SIK39" s="110"/>
      <c r="SIL39" s="110"/>
      <c r="SIM39" s="110"/>
      <c r="SIN39" s="110"/>
      <c r="SIO39" s="110"/>
      <c r="SIP39" s="110"/>
      <c r="SIQ39" s="110"/>
      <c r="SIR39" s="110"/>
      <c r="SIS39" s="110"/>
      <c r="SIT39" s="110"/>
      <c r="SIU39" s="110"/>
      <c r="SIV39" s="110"/>
      <c r="SIW39" s="110"/>
      <c r="SIX39" s="110"/>
      <c r="SIY39" s="110"/>
      <c r="SIZ39" s="110"/>
      <c r="SJA39" s="110"/>
      <c r="SJB39" s="110"/>
      <c r="SJC39" s="110"/>
      <c r="SJD39" s="110"/>
      <c r="SJE39" s="110"/>
      <c r="SJF39" s="110"/>
      <c r="SJG39" s="110"/>
      <c r="SJH39" s="110"/>
      <c r="SJI39" s="110"/>
      <c r="SJJ39" s="110"/>
      <c r="SJK39" s="110"/>
      <c r="SJL39" s="110"/>
      <c r="SJM39" s="110"/>
      <c r="SJN39" s="110"/>
      <c r="SJO39" s="110"/>
      <c r="SJP39" s="110"/>
      <c r="SJQ39" s="110"/>
      <c r="SJR39" s="110"/>
      <c r="SJS39" s="110"/>
      <c r="SJT39" s="110"/>
      <c r="SJU39" s="110"/>
      <c r="SJV39" s="110"/>
      <c r="SJW39" s="110"/>
      <c r="SJX39" s="110"/>
      <c r="SJY39" s="110"/>
      <c r="SJZ39" s="110"/>
      <c r="SKA39" s="110"/>
      <c r="SKB39" s="110"/>
      <c r="SKC39" s="110"/>
      <c r="SKD39" s="110"/>
      <c r="SKE39" s="110"/>
      <c r="SKF39" s="110"/>
      <c r="SKG39" s="110"/>
      <c r="SKH39" s="110"/>
      <c r="SKI39" s="110"/>
      <c r="SKJ39" s="110"/>
      <c r="SKK39" s="110"/>
      <c r="SKL39" s="110"/>
      <c r="SKM39" s="110"/>
      <c r="SKN39" s="110"/>
      <c r="SKO39" s="110"/>
      <c r="SKP39" s="110"/>
      <c r="SKQ39" s="110"/>
      <c r="SKR39" s="110"/>
      <c r="SKS39" s="110"/>
      <c r="SKT39" s="110"/>
      <c r="SKU39" s="110"/>
      <c r="SKV39" s="110"/>
      <c r="SKW39" s="110"/>
      <c r="SKX39" s="110"/>
      <c r="SKY39" s="110"/>
      <c r="SKZ39" s="110"/>
      <c r="SLA39" s="110"/>
      <c r="SLB39" s="110"/>
      <c r="SLC39" s="110"/>
      <c r="SLD39" s="110"/>
      <c r="SLE39" s="110"/>
      <c r="SLF39" s="110"/>
      <c r="SLG39" s="110"/>
      <c r="SLH39" s="110"/>
      <c r="SLI39" s="110"/>
      <c r="SLJ39" s="110"/>
      <c r="SLK39" s="110"/>
      <c r="SLL39" s="110"/>
      <c r="SLM39" s="110"/>
      <c r="SLN39" s="110"/>
      <c r="SLO39" s="110"/>
      <c r="SLP39" s="110"/>
      <c r="SLQ39" s="110"/>
      <c r="SLR39" s="110"/>
      <c r="SLS39" s="110"/>
      <c r="SLT39" s="110"/>
      <c r="SLU39" s="110"/>
      <c r="SLV39" s="110"/>
      <c r="SLW39" s="110"/>
      <c r="SLX39" s="110"/>
      <c r="SLY39" s="110"/>
      <c r="SLZ39" s="110"/>
      <c r="SMA39" s="110"/>
      <c r="SMB39" s="110"/>
      <c r="SMC39" s="110"/>
      <c r="SMD39" s="110"/>
      <c r="SME39" s="110"/>
      <c r="SMF39" s="110"/>
      <c r="SMG39" s="110"/>
      <c r="SMH39" s="110"/>
      <c r="SMI39" s="110"/>
      <c r="SMJ39" s="110"/>
      <c r="SMK39" s="110"/>
      <c r="SML39" s="110"/>
      <c r="SMM39" s="110"/>
      <c r="SMN39" s="110"/>
      <c r="SMO39" s="110"/>
      <c r="SMP39" s="110"/>
      <c r="SMQ39" s="110"/>
      <c r="SMR39" s="110"/>
      <c r="SMS39" s="110"/>
      <c r="SMT39" s="110"/>
      <c r="SMU39" s="110"/>
      <c r="SMV39" s="110"/>
      <c r="SMW39" s="110"/>
      <c r="SMX39" s="110"/>
      <c r="SMY39" s="110"/>
      <c r="SMZ39" s="110"/>
      <c r="SNA39" s="110"/>
      <c r="SNB39" s="110"/>
      <c r="SNC39" s="110"/>
      <c r="SND39" s="110"/>
      <c r="SNE39" s="110"/>
      <c r="SNF39" s="110"/>
      <c r="SNG39" s="110"/>
      <c r="SNH39" s="110"/>
      <c r="SNI39" s="110"/>
      <c r="SNJ39" s="110"/>
      <c r="SNK39" s="110"/>
      <c r="SNL39" s="110"/>
      <c r="SNM39" s="110"/>
      <c r="SNN39" s="110"/>
      <c r="SNO39" s="110"/>
      <c r="SNP39" s="110"/>
      <c r="SNQ39" s="110"/>
      <c r="SNR39" s="110"/>
      <c r="SNS39" s="110"/>
      <c r="SNT39" s="110"/>
      <c r="SNU39" s="110"/>
      <c r="SNV39" s="110"/>
      <c r="SNW39" s="110"/>
      <c r="SNX39" s="110"/>
      <c r="SNY39" s="110"/>
      <c r="SNZ39" s="110"/>
      <c r="SOA39" s="110"/>
      <c r="SOB39" s="110"/>
      <c r="SOC39" s="110"/>
      <c r="SOD39" s="110"/>
      <c r="SOE39" s="110"/>
      <c r="SOF39" s="110"/>
      <c r="SOG39" s="110"/>
      <c r="SOH39" s="110"/>
      <c r="SOI39" s="110"/>
      <c r="SOJ39" s="110"/>
      <c r="SOK39" s="110"/>
      <c r="SOL39" s="110"/>
      <c r="SOM39" s="110"/>
      <c r="SON39" s="110"/>
      <c r="SOO39" s="110"/>
      <c r="SOP39" s="110"/>
      <c r="SOQ39" s="110"/>
      <c r="SOR39" s="110"/>
      <c r="SOS39" s="110"/>
      <c r="SOT39" s="110"/>
      <c r="SOU39" s="110"/>
      <c r="SOV39" s="110"/>
      <c r="SOW39" s="110"/>
      <c r="SOX39" s="110"/>
      <c r="SOY39" s="110"/>
      <c r="SOZ39" s="110"/>
      <c r="SPA39" s="110"/>
      <c r="SPB39" s="110"/>
      <c r="SPC39" s="110"/>
      <c r="SPD39" s="110"/>
      <c r="SPE39" s="110"/>
      <c r="SPF39" s="110"/>
      <c r="SPG39" s="110"/>
      <c r="SPH39" s="110"/>
      <c r="SPI39" s="110"/>
      <c r="SPJ39" s="110"/>
      <c r="SPK39" s="110"/>
      <c r="SPL39" s="110"/>
      <c r="SPM39" s="110"/>
      <c r="SPN39" s="110"/>
      <c r="SPO39" s="110"/>
      <c r="SPP39" s="110"/>
      <c r="SPQ39" s="110"/>
      <c r="SPR39" s="110"/>
      <c r="SPS39" s="110"/>
      <c r="SPT39" s="110"/>
      <c r="SPU39" s="110"/>
      <c r="SPV39" s="110"/>
      <c r="SPW39" s="110"/>
      <c r="SPX39" s="110"/>
      <c r="SPY39" s="110"/>
      <c r="SPZ39" s="110"/>
      <c r="SQA39" s="110"/>
      <c r="SQB39" s="110"/>
      <c r="SQC39" s="110"/>
      <c r="SQD39" s="110"/>
      <c r="SQE39" s="110"/>
      <c r="SQF39" s="110"/>
      <c r="SQG39" s="110"/>
      <c r="SQH39" s="110"/>
      <c r="SQI39" s="110"/>
      <c r="SQJ39" s="110"/>
      <c r="SQK39" s="110"/>
      <c r="SQL39" s="110"/>
      <c r="SQM39" s="110"/>
      <c r="SQN39" s="110"/>
      <c r="SQO39" s="110"/>
      <c r="SQP39" s="110"/>
      <c r="SQQ39" s="110"/>
      <c r="SQR39" s="110"/>
      <c r="SQS39" s="110"/>
      <c r="SQT39" s="110"/>
      <c r="SQU39" s="110"/>
      <c r="SQV39" s="110"/>
      <c r="SQW39" s="110"/>
      <c r="SQX39" s="110"/>
      <c r="SQY39" s="110"/>
      <c r="SQZ39" s="110"/>
      <c r="SRA39" s="110"/>
      <c r="SRB39" s="110"/>
      <c r="SRC39" s="110"/>
      <c r="SRD39" s="110"/>
      <c r="SRE39" s="110"/>
      <c r="SRF39" s="110"/>
      <c r="SRG39" s="110"/>
      <c r="SRH39" s="110"/>
      <c r="SRI39" s="110"/>
      <c r="SRJ39" s="110"/>
      <c r="SRK39" s="110"/>
      <c r="SRL39" s="110"/>
      <c r="SRM39" s="110"/>
      <c r="SRN39" s="110"/>
      <c r="SRO39" s="110"/>
      <c r="SRP39" s="110"/>
      <c r="SRQ39" s="110"/>
      <c r="SRR39" s="110"/>
      <c r="SRS39" s="110"/>
      <c r="SRT39" s="110"/>
      <c r="SRU39" s="110"/>
      <c r="SRV39" s="110"/>
      <c r="SRW39" s="110"/>
      <c r="SRX39" s="110"/>
      <c r="SRY39" s="110"/>
      <c r="SRZ39" s="110"/>
      <c r="SSA39" s="110"/>
      <c r="SSB39" s="110"/>
      <c r="SSC39" s="110"/>
      <c r="SSD39" s="110"/>
      <c r="SSE39" s="110"/>
      <c r="SSF39" s="110"/>
      <c r="SSG39" s="110"/>
      <c r="SSH39" s="110"/>
      <c r="SSI39" s="110"/>
      <c r="SSJ39" s="110"/>
      <c r="SSK39" s="110"/>
      <c r="SSL39" s="110"/>
      <c r="SSM39" s="110"/>
      <c r="SSN39" s="110"/>
      <c r="SSO39" s="110"/>
      <c r="SSP39" s="110"/>
      <c r="SSQ39" s="110"/>
      <c r="SSR39" s="110"/>
      <c r="SSS39" s="110"/>
      <c r="SST39" s="110"/>
      <c r="SSU39" s="110"/>
      <c r="SSV39" s="110"/>
      <c r="SSW39" s="110"/>
      <c r="SSX39" s="110"/>
      <c r="SSY39" s="110"/>
      <c r="SSZ39" s="110"/>
      <c r="STA39" s="110"/>
      <c r="STB39" s="110"/>
      <c r="STC39" s="110"/>
      <c r="STD39" s="110"/>
      <c r="STE39" s="110"/>
      <c r="STF39" s="110"/>
      <c r="STG39" s="110"/>
      <c r="STH39" s="110"/>
      <c r="STI39" s="110"/>
      <c r="STJ39" s="110"/>
      <c r="STK39" s="110"/>
      <c r="STL39" s="110"/>
      <c r="STM39" s="110"/>
      <c r="STN39" s="110"/>
      <c r="STO39" s="110"/>
      <c r="STP39" s="110"/>
      <c r="STQ39" s="110"/>
      <c r="STR39" s="110"/>
      <c r="STS39" s="110"/>
      <c r="STT39" s="110"/>
      <c r="STU39" s="110"/>
      <c r="STV39" s="110"/>
      <c r="STW39" s="110"/>
      <c r="STX39" s="110"/>
      <c r="STY39" s="110"/>
      <c r="STZ39" s="110"/>
      <c r="SUA39" s="110"/>
      <c r="SUB39" s="110"/>
      <c r="SUC39" s="110"/>
      <c r="SUD39" s="110"/>
      <c r="SUE39" s="110"/>
      <c r="SUF39" s="110"/>
      <c r="SUG39" s="110"/>
      <c r="SUH39" s="110"/>
      <c r="SUI39" s="110"/>
      <c r="SUJ39" s="110"/>
      <c r="SUK39" s="110"/>
      <c r="SUL39" s="110"/>
      <c r="SUM39" s="110"/>
      <c r="SUN39" s="110"/>
      <c r="SUO39" s="110"/>
      <c r="SUP39" s="110"/>
      <c r="SUQ39" s="110"/>
      <c r="SUR39" s="110"/>
      <c r="SUS39" s="110"/>
      <c r="SUT39" s="110"/>
      <c r="SUU39" s="110"/>
      <c r="SUV39" s="110"/>
      <c r="SUW39" s="110"/>
      <c r="SUX39" s="110"/>
      <c r="SUY39" s="110"/>
      <c r="SUZ39" s="110"/>
      <c r="SVA39" s="110"/>
      <c r="SVB39" s="110"/>
      <c r="SVC39" s="110"/>
      <c r="SVD39" s="110"/>
      <c r="SVE39" s="110"/>
      <c r="SVF39" s="110"/>
      <c r="SVG39" s="110"/>
      <c r="SVH39" s="110"/>
      <c r="SVI39" s="110"/>
      <c r="SVJ39" s="110"/>
      <c r="SVK39" s="110"/>
      <c r="SVL39" s="110"/>
      <c r="SVM39" s="110"/>
      <c r="SVN39" s="110"/>
      <c r="SVO39" s="110"/>
      <c r="SVP39" s="110"/>
      <c r="SVQ39" s="110"/>
      <c r="SVR39" s="110"/>
      <c r="SVS39" s="110"/>
      <c r="SVT39" s="110"/>
      <c r="SVU39" s="110"/>
      <c r="SVV39" s="110"/>
      <c r="SVW39" s="110"/>
      <c r="SVX39" s="110"/>
      <c r="SVY39" s="110"/>
      <c r="SVZ39" s="110"/>
      <c r="SWA39" s="110"/>
      <c r="SWB39" s="110"/>
      <c r="SWC39" s="110"/>
      <c r="SWD39" s="110"/>
      <c r="SWE39" s="110"/>
      <c r="SWF39" s="110"/>
      <c r="SWG39" s="110"/>
      <c r="SWH39" s="110"/>
      <c r="SWI39" s="110"/>
      <c r="SWJ39" s="110"/>
      <c r="SWK39" s="110"/>
      <c r="SWL39" s="110"/>
      <c r="SWM39" s="110"/>
      <c r="SWN39" s="110"/>
      <c r="SWO39" s="110"/>
      <c r="SWP39" s="110"/>
      <c r="SWQ39" s="110"/>
      <c r="SWR39" s="110"/>
      <c r="SWS39" s="110"/>
      <c r="SWT39" s="110"/>
      <c r="SWU39" s="110"/>
      <c r="SWV39" s="110"/>
      <c r="SWW39" s="110"/>
      <c r="SWX39" s="110"/>
      <c r="SWY39" s="110"/>
      <c r="SWZ39" s="110"/>
      <c r="SXA39" s="110"/>
      <c r="SXB39" s="110"/>
      <c r="SXC39" s="110"/>
      <c r="SXD39" s="110"/>
      <c r="SXE39" s="110"/>
      <c r="SXF39" s="110"/>
      <c r="SXG39" s="110"/>
      <c r="SXH39" s="110"/>
      <c r="SXI39" s="110"/>
      <c r="SXJ39" s="110"/>
      <c r="SXK39" s="110"/>
      <c r="SXL39" s="110"/>
      <c r="SXM39" s="110"/>
      <c r="SXN39" s="110"/>
      <c r="SXO39" s="110"/>
      <c r="SXP39" s="110"/>
      <c r="SXQ39" s="110"/>
      <c r="SXR39" s="110"/>
      <c r="SXS39" s="110"/>
      <c r="SXT39" s="110"/>
      <c r="SXU39" s="110"/>
      <c r="SXV39" s="110"/>
      <c r="SXW39" s="110"/>
      <c r="SXX39" s="110"/>
      <c r="SXY39" s="110"/>
      <c r="SXZ39" s="110"/>
      <c r="SYA39" s="110"/>
      <c r="SYB39" s="110"/>
      <c r="SYC39" s="110"/>
      <c r="SYD39" s="110"/>
      <c r="SYE39" s="110"/>
      <c r="SYF39" s="110"/>
      <c r="SYG39" s="110"/>
      <c r="SYH39" s="110"/>
      <c r="SYI39" s="110"/>
      <c r="SYJ39" s="110"/>
      <c r="SYK39" s="110"/>
      <c r="SYL39" s="110"/>
      <c r="SYM39" s="110"/>
      <c r="SYN39" s="110"/>
      <c r="SYO39" s="110"/>
      <c r="SYP39" s="110"/>
      <c r="SYQ39" s="110"/>
      <c r="SYR39" s="110"/>
      <c r="SYS39" s="110"/>
      <c r="SYT39" s="110"/>
      <c r="SYU39" s="110"/>
      <c r="SYV39" s="110"/>
      <c r="SYW39" s="110"/>
      <c r="SYX39" s="110"/>
      <c r="SYY39" s="110"/>
      <c r="SYZ39" s="110"/>
      <c r="SZA39" s="110"/>
      <c r="SZB39" s="110"/>
      <c r="SZC39" s="110"/>
      <c r="SZD39" s="110"/>
      <c r="SZE39" s="110"/>
      <c r="SZF39" s="110"/>
      <c r="SZG39" s="110"/>
      <c r="SZH39" s="110"/>
      <c r="SZI39" s="110"/>
      <c r="SZJ39" s="110"/>
      <c r="SZK39" s="110"/>
      <c r="SZL39" s="110"/>
      <c r="SZM39" s="110"/>
      <c r="SZN39" s="110"/>
      <c r="SZO39" s="110"/>
      <c r="SZP39" s="110"/>
      <c r="SZQ39" s="110"/>
      <c r="SZR39" s="110"/>
      <c r="SZS39" s="110"/>
      <c r="SZT39" s="110"/>
      <c r="SZU39" s="110"/>
      <c r="SZV39" s="110"/>
      <c r="SZW39" s="110"/>
      <c r="SZX39" s="110"/>
      <c r="SZY39" s="110"/>
      <c r="SZZ39" s="110"/>
      <c r="TAA39" s="110"/>
      <c r="TAB39" s="110"/>
      <c r="TAC39" s="110"/>
      <c r="TAD39" s="110"/>
      <c r="TAE39" s="110"/>
      <c r="TAF39" s="110"/>
      <c r="TAG39" s="110"/>
      <c r="TAH39" s="110"/>
      <c r="TAI39" s="110"/>
      <c r="TAJ39" s="110"/>
      <c r="TAK39" s="110"/>
      <c r="TAL39" s="110"/>
      <c r="TAM39" s="110"/>
      <c r="TAN39" s="110"/>
      <c r="TAO39" s="110"/>
      <c r="TAP39" s="110"/>
      <c r="TAQ39" s="110"/>
      <c r="TAR39" s="110"/>
      <c r="TAS39" s="110"/>
      <c r="TAT39" s="110"/>
      <c r="TAU39" s="110"/>
      <c r="TAV39" s="110"/>
      <c r="TAW39" s="110"/>
      <c r="TAX39" s="110"/>
      <c r="TAY39" s="110"/>
      <c r="TAZ39" s="110"/>
      <c r="TBA39" s="110"/>
      <c r="TBB39" s="110"/>
      <c r="TBC39" s="110"/>
      <c r="TBD39" s="110"/>
      <c r="TBE39" s="110"/>
      <c r="TBF39" s="110"/>
      <c r="TBG39" s="110"/>
      <c r="TBH39" s="110"/>
      <c r="TBI39" s="110"/>
      <c r="TBJ39" s="110"/>
      <c r="TBK39" s="110"/>
      <c r="TBL39" s="110"/>
      <c r="TBM39" s="110"/>
      <c r="TBN39" s="110"/>
      <c r="TBO39" s="110"/>
      <c r="TBP39" s="110"/>
      <c r="TBQ39" s="110"/>
      <c r="TBR39" s="110"/>
      <c r="TBS39" s="110"/>
      <c r="TBT39" s="110"/>
      <c r="TBU39" s="110"/>
      <c r="TBV39" s="110"/>
      <c r="TBW39" s="110"/>
      <c r="TBX39" s="110"/>
      <c r="TBY39" s="110"/>
      <c r="TBZ39" s="110"/>
      <c r="TCA39" s="110"/>
      <c r="TCB39" s="110"/>
      <c r="TCC39" s="110"/>
      <c r="TCD39" s="110"/>
      <c r="TCE39" s="110"/>
      <c r="TCF39" s="110"/>
      <c r="TCG39" s="110"/>
      <c r="TCH39" s="110"/>
      <c r="TCI39" s="110"/>
      <c r="TCJ39" s="110"/>
      <c r="TCK39" s="110"/>
      <c r="TCL39" s="110"/>
      <c r="TCM39" s="110"/>
      <c r="TCN39" s="110"/>
      <c r="TCO39" s="110"/>
      <c r="TCP39" s="110"/>
      <c r="TCQ39" s="110"/>
      <c r="TCR39" s="110"/>
      <c r="TCS39" s="110"/>
      <c r="TCT39" s="110"/>
      <c r="TCU39" s="110"/>
      <c r="TCV39" s="110"/>
      <c r="TCW39" s="110"/>
      <c r="TCX39" s="110"/>
      <c r="TCY39" s="110"/>
      <c r="TCZ39" s="110"/>
      <c r="TDA39" s="110"/>
      <c r="TDB39" s="110"/>
      <c r="TDC39" s="110"/>
      <c r="TDD39" s="110"/>
      <c r="TDE39" s="110"/>
      <c r="TDF39" s="110"/>
      <c r="TDG39" s="110"/>
      <c r="TDH39" s="110"/>
      <c r="TDI39" s="110"/>
      <c r="TDJ39" s="110"/>
      <c r="TDK39" s="110"/>
      <c r="TDL39" s="110"/>
      <c r="TDM39" s="110"/>
      <c r="TDN39" s="110"/>
      <c r="TDO39" s="110"/>
      <c r="TDP39" s="110"/>
      <c r="TDQ39" s="110"/>
      <c r="TDR39" s="110"/>
      <c r="TDS39" s="110"/>
      <c r="TDT39" s="110"/>
      <c r="TDU39" s="110"/>
      <c r="TDV39" s="110"/>
      <c r="TDW39" s="110"/>
      <c r="TDX39" s="110"/>
      <c r="TDY39" s="110"/>
      <c r="TDZ39" s="110"/>
      <c r="TEA39" s="110"/>
      <c r="TEB39" s="110"/>
      <c r="TEC39" s="110"/>
      <c r="TED39" s="110"/>
      <c r="TEE39" s="110"/>
      <c r="TEF39" s="110"/>
      <c r="TEG39" s="110"/>
      <c r="TEH39" s="110"/>
      <c r="TEI39" s="110"/>
      <c r="TEJ39" s="110"/>
      <c r="TEK39" s="110"/>
      <c r="TEL39" s="110"/>
      <c r="TEM39" s="110"/>
      <c r="TEN39" s="110"/>
      <c r="TEO39" s="110"/>
      <c r="TEP39" s="110"/>
      <c r="TEQ39" s="110"/>
      <c r="TER39" s="110"/>
      <c r="TES39" s="110"/>
      <c r="TET39" s="110"/>
      <c r="TEU39" s="110"/>
      <c r="TEV39" s="110"/>
      <c r="TEW39" s="110"/>
      <c r="TEX39" s="110"/>
      <c r="TEY39" s="110"/>
      <c r="TEZ39" s="110"/>
      <c r="TFA39" s="110"/>
      <c r="TFB39" s="110"/>
      <c r="TFC39" s="110"/>
      <c r="TFD39" s="110"/>
      <c r="TFE39" s="110"/>
      <c r="TFF39" s="110"/>
      <c r="TFG39" s="110"/>
      <c r="TFH39" s="110"/>
      <c r="TFI39" s="110"/>
      <c r="TFJ39" s="110"/>
      <c r="TFK39" s="110"/>
      <c r="TFL39" s="110"/>
      <c r="TFM39" s="110"/>
      <c r="TFN39" s="110"/>
      <c r="TFO39" s="110"/>
      <c r="TFP39" s="110"/>
      <c r="TFQ39" s="110"/>
      <c r="TFR39" s="110"/>
      <c r="TFS39" s="110"/>
      <c r="TFT39" s="110"/>
      <c r="TFU39" s="110"/>
      <c r="TFV39" s="110"/>
      <c r="TFW39" s="110"/>
      <c r="TFX39" s="110"/>
      <c r="TFY39" s="110"/>
      <c r="TFZ39" s="110"/>
      <c r="TGA39" s="110"/>
      <c r="TGB39" s="110"/>
      <c r="TGC39" s="110"/>
      <c r="TGD39" s="110"/>
      <c r="TGE39" s="110"/>
      <c r="TGF39" s="110"/>
      <c r="TGG39" s="110"/>
      <c r="TGH39" s="110"/>
      <c r="TGI39" s="110"/>
      <c r="TGJ39" s="110"/>
      <c r="TGK39" s="110"/>
      <c r="TGL39" s="110"/>
      <c r="TGM39" s="110"/>
      <c r="TGN39" s="110"/>
      <c r="TGO39" s="110"/>
      <c r="TGP39" s="110"/>
      <c r="TGQ39" s="110"/>
      <c r="TGR39" s="110"/>
      <c r="TGS39" s="110"/>
      <c r="TGT39" s="110"/>
      <c r="TGU39" s="110"/>
      <c r="TGV39" s="110"/>
      <c r="TGW39" s="110"/>
      <c r="TGX39" s="110"/>
      <c r="TGY39" s="110"/>
      <c r="TGZ39" s="110"/>
      <c r="THA39" s="110"/>
      <c r="THB39" s="110"/>
      <c r="THC39" s="110"/>
      <c r="THD39" s="110"/>
      <c r="THE39" s="110"/>
      <c r="THF39" s="110"/>
      <c r="THG39" s="110"/>
      <c r="THH39" s="110"/>
      <c r="THI39" s="110"/>
      <c r="THJ39" s="110"/>
      <c r="THK39" s="110"/>
      <c r="THL39" s="110"/>
      <c r="THM39" s="110"/>
      <c r="THN39" s="110"/>
      <c r="THO39" s="110"/>
      <c r="THP39" s="110"/>
      <c r="THQ39" s="110"/>
      <c r="THR39" s="110"/>
      <c r="THS39" s="110"/>
      <c r="THT39" s="110"/>
      <c r="THU39" s="110"/>
      <c r="THV39" s="110"/>
      <c r="THW39" s="110"/>
      <c r="THX39" s="110"/>
      <c r="THY39" s="110"/>
      <c r="THZ39" s="110"/>
      <c r="TIA39" s="110"/>
      <c r="TIB39" s="110"/>
      <c r="TIC39" s="110"/>
      <c r="TID39" s="110"/>
      <c r="TIE39" s="110"/>
      <c r="TIF39" s="110"/>
      <c r="TIG39" s="110"/>
      <c r="TIH39" s="110"/>
      <c r="TII39" s="110"/>
      <c r="TIJ39" s="110"/>
      <c r="TIK39" s="110"/>
      <c r="TIL39" s="110"/>
      <c r="TIM39" s="110"/>
      <c r="TIN39" s="110"/>
      <c r="TIO39" s="110"/>
      <c r="TIP39" s="110"/>
      <c r="TIQ39" s="110"/>
      <c r="TIR39" s="110"/>
      <c r="TIS39" s="110"/>
      <c r="TIT39" s="110"/>
      <c r="TIU39" s="110"/>
      <c r="TIV39" s="110"/>
      <c r="TIW39" s="110"/>
      <c r="TIX39" s="110"/>
      <c r="TIY39" s="110"/>
      <c r="TIZ39" s="110"/>
      <c r="TJA39" s="110"/>
      <c r="TJB39" s="110"/>
      <c r="TJC39" s="110"/>
      <c r="TJD39" s="110"/>
      <c r="TJE39" s="110"/>
      <c r="TJF39" s="110"/>
      <c r="TJG39" s="110"/>
      <c r="TJH39" s="110"/>
      <c r="TJI39" s="110"/>
      <c r="TJJ39" s="110"/>
      <c r="TJK39" s="110"/>
      <c r="TJL39" s="110"/>
      <c r="TJM39" s="110"/>
      <c r="TJN39" s="110"/>
      <c r="TJO39" s="110"/>
      <c r="TJP39" s="110"/>
      <c r="TJQ39" s="110"/>
      <c r="TJR39" s="110"/>
      <c r="TJS39" s="110"/>
      <c r="TJT39" s="110"/>
      <c r="TJU39" s="110"/>
      <c r="TJV39" s="110"/>
      <c r="TJW39" s="110"/>
      <c r="TJX39" s="110"/>
      <c r="TJY39" s="110"/>
      <c r="TJZ39" s="110"/>
      <c r="TKA39" s="110"/>
      <c r="TKB39" s="110"/>
      <c r="TKC39" s="110"/>
      <c r="TKD39" s="110"/>
      <c r="TKE39" s="110"/>
      <c r="TKF39" s="110"/>
      <c r="TKG39" s="110"/>
      <c r="TKH39" s="110"/>
      <c r="TKI39" s="110"/>
      <c r="TKJ39" s="110"/>
      <c r="TKK39" s="110"/>
      <c r="TKL39" s="110"/>
      <c r="TKM39" s="110"/>
      <c r="TKN39" s="110"/>
      <c r="TKO39" s="110"/>
      <c r="TKP39" s="110"/>
      <c r="TKQ39" s="110"/>
      <c r="TKR39" s="110"/>
      <c r="TKS39" s="110"/>
      <c r="TKT39" s="110"/>
      <c r="TKU39" s="110"/>
      <c r="TKV39" s="110"/>
      <c r="TKW39" s="110"/>
      <c r="TKX39" s="110"/>
      <c r="TKY39" s="110"/>
      <c r="TKZ39" s="110"/>
      <c r="TLA39" s="110"/>
      <c r="TLB39" s="110"/>
      <c r="TLC39" s="110"/>
      <c r="TLD39" s="110"/>
      <c r="TLE39" s="110"/>
      <c r="TLF39" s="110"/>
      <c r="TLG39" s="110"/>
      <c r="TLH39" s="110"/>
      <c r="TLI39" s="110"/>
      <c r="TLJ39" s="110"/>
      <c r="TLK39" s="110"/>
      <c r="TLL39" s="110"/>
      <c r="TLM39" s="110"/>
      <c r="TLN39" s="110"/>
      <c r="TLO39" s="110"/>
      <c r="TLP39" s="110"/>
      <c r="TLQ39" s="110"/>
      <c r="TLR39" s="110"/>
      <c r="TLS39" s="110"/>
      <c r="TLT39" s="110"/>
      <c r="TLU39" s="110"/>
      <c r="TLV39" s="110"/>
      <c r="TLW39" s="110"/>
      <c r="TLX39" s="110"/>
      <c r="TLY39" s="110"/>
      <c r="TLZ39" s="110"/>
      <c r="TMA39" s="110"/>
      <c r="TMB39" s="110"/>
      <c r="TMC39" s="110"/>
      <c r="TMD39" s="110"/>
      <c r="TME39" s="110"/>
      <c r="TMF39" s="110"/>
      <c r="TMG39" s="110"/>
      <c r="TMH39" s="110"/>
      <c r="TMI39" s="110"/>
      <c r="TMJ39" s="110"/>
      <c r="TMK39" s="110"/>
      <c r="TML39" s="110"/>
      <c r="TMM39" s="110"/>
      <c r="TMN39" s="110"/>
      <c r="TMO39" s="110"/>
      <c r="TMP39" s="110"/>
      <c r="TMQ39" s="110"/>
      <c r="TMR39" s="110"/>
      <c r="TMS39" s="110"/>
      <c r="TMT39" s="110"/>
      <c r="TMU39" s="110"/>
      <c r="TMV39" s="110"/>
      <c r="TMW39" s="110"/>
      <c r="TMX39" s="110"/>
      <c r="TMY39" s="110"/>
      <c r="TMZ39" s="110"/>
      <c r="TNA39" s="110"/>
      <c r="TNB39" s="110"/>
      <c r="TNC39" s="110"/>
      <c r="TND39" s="110"/>
      <c r="TNE39" s="110"/>
      <c r="TNF39" s="110"/>
      <c r="TNG39" s="110"/>
      <c r="TNH39" s="110"/>
      <c r="TNI39" s="110"/>
      <c r="TNJ39" s="110"/>
      <c r="TNK39" s="110"/>
      <c r="TNL39" s="110"/>
      <c r="TNM39" s="110"/>
      <c r="TNN39" s="110"/>
      <c r="TNO39" s="110"/>
      <c r="TNP39" s="110"/>
      <c r="TNQ39" s="110"/>
      <c r="TNR39" s="110"/>
      <c r="TNS39" s="110"/>
      <c r="TNT39" s="110"/>
      <c r="TNU39" s="110"/>
      <c r="TNV39" s="110"/>
      <c r="TNW39" s="110"/>
      <c r="TNX39" s="110"/>
      <c r="TNY39" s="110"/>
      <c r="TNZ39" s="110"/>
      <c r="TOA39" s="110"/>
      <c r="TOB39" s="110"/>
      <c r="TOC39" s="110"/>
      <c r="TOD39" s="110"/>
      <c r="TOE39" s="110"/>
      <c r="TOF39" s="110"/>
      <c r="TOG39" s="110"/>
      <c r="TOH39" s="110"/>
      <c r="TOI39" s="110"/>
      <c r="TOJ39" s="110"/>
      <c r="TOK39" s="110"/>
      <c r="TOL39" s="110"/>
      <c r="TOM39" s="110"/>
      <c r="TON39" s="110"/>
      <c r="TOO39" s="110"/>
      <c r="TOP39" s="110"/>
      <c r="TOQ39" s="110"/>
      <c r="TOR39" s="110"/>
      <c r="TOS39" s="110"/>
      <c r="TOT39" s="110"/>
      <c r="TOU39" s="110"/>
      <c r="TOV39" s="110"/>
      <c r="TOW39" s="110"/>
      <c r="TOX39" s="110"/>
      <c r="TOY39" s="110"/>
      <c r="TOZ39" s="110"/>
      <c r="TPA39" s="110"/>
      <c r="TPB39" s="110"/>
      <c r="TPC39" s="110"/>
      <c r="TPD39" s="110"/>
      <c r="TPE39" s="110"/>
      <c r="TPF39" s="110"/>
      <c r="TPG39" s="110"/>
      <c r="TPH39" s="110"/>
      <c r="TPI39" s="110"/>
      <c r="TPJ39" s="110"/>
      <c r="TPK39" s="110"/>
      <c r="TPL39" s="110"/>
      <c r="TPM39" s="110"/>
      <c r="TPN39" s="110"/>
      <c r="TPO39" s="110"/>
      <c r="TPP39" s="110"/>
      <c r="TPQ39" s="110"/>
      <c r="TPR39" s="110"/>
      <c r="TPS39" s="110"/>
      <c r="TPT39" s="110"/>
      <c r="TPU39" s="110"/>
      <c r="TPV39" s="110"/>
      <c r="TPW39" s="110"/>
      <c r="TPX39" s="110"/>
      <c r="TPY39" s="110"/>
      <c r="TPZ39" s="110"/>
      <c r="TQA39" s="110"/>
      <c r="TQB39" s="110"/>
      <c r="TQC39" s="110"/>
      <c r="TQD39" s="110"/>
      <c r="TQE39" s="110"/>
      <c r="TQF39" s="110"/>
      <c r="TQG39" s="110"/>
      <c r="TQH39" s="110"/>
      <c r="TQI39" s="110"/>
      <c r="TQJ39" s="110"/>
      <c r="TQK39" s="110"/>
      <c r="TQL39" s="110"/>
      <c r="TQM39" s="110"/>
      <c r="TQN39" s="110"/>
      <c r="TQO39" s="110"/>
      <c r="TQP39" s="110"/>
      <c r="TQQ39" s="110"/>
      <c r="TQR39" s="110"/>
      <c r="TQS39" s="110"/>
      <c r="TQT39" s="110"/>
      <c r="TQU39" s="110"/>
      <c r="TQV39" s="110"/>
      <c r="TQW39" s="110"/>
      <c r="TQX39" s="110"/>
      <c r="TQY39" s="110"/>
      <c r="TQZ39" s="110"/>
      <c r="TRA39" s="110"/>
      <c r="TRB39" s="110"/>
      <c r="TRC39" s="110"/>
      <c r="TRD39" s="110"/>
      <c r="TRE39" s="110"/>
      <c r="TRF39" s="110"/>
      <c r="TRG39" s="110"/>
      <c r="TRH39" s="110"/>
      <c r="TRI39" s="110"/>
      <c r="TRJ39" s="110"/>
      <c r="TRK39" s="110"/>
      <c r="TRL39" s="110"/>
      <c r="TRM39" s="110"/>
      <c r="TRN39" s="110"/>
      <c r="TRO39" s="110"/>
      <c r="TRP39" s="110"/>
      <c r="TRQ39" s="110"/>
      <c r="TRR39" s="110"/>
      <c r="TRS39" s="110"/>
      <c r="TRT39" s="110"/>
      <c r="TRU39" s="110"/>
      <c r="TRV39" s="110"/>
      <c r="TRW39" s="110"/>
      <c r="TRX39" s="110"/>
      <c r="TRY39" s="110"/>
      <c r="TRZ39" s="110"/>
      <c r="TSA39" s="110"/>
      <c r="TSB39" s="110"/>
      <c r="TSC39" s="110"/>
      <c r="TSD39" s="110"/>
      <c r="TSE39" s="110"/>
      <c r="TSF39" s="110"/>
      <c r="TSG39" s="110"/>
      <c r="TSH39" s="110"/>
      <c r="TSI39" s="110"/>
      <c r="TSJ39" s="110"/>
      <c r="TSK39" s="110"/>
      <c r="TSL39" s="110"/>
      <c r="TSM39" s="110"/>
      <c r="TSN39" s="110"/>
      <c r="TSO39" s="110"/>
      <c r="TSP39" s="110"/>
      <c r="TSQ39" s="110"/>
      <c r="TSR39" s="110"/>
      <c r="TSS39" s="110"/>
      <c r="TST39" s="110"/>
      <c r="TSU39" s="110"/>
      <c r="TSV39" s="110"/>
      <c r="TSW39" s="110"/>
      <c r="TSX39" s="110"/>
      <c r="TSY39" s="110"/>
      <c r="TSZ39" s="110"/>
      <c r="TTA39" s="110"/>
      <c r="TTB39" s="110"/>
      <c r="TTC39" s="110"/>
      <c r="TTD39" s="110"/>
      <c r="TTE39" s="110"/>
      <c r="TTF39" s="110"/>
      <c r="TTG39" s="110"/>
      <c r="TTH39" s="110"/>
      <c r="TTI39" s="110"/>
      <c r="TTJ39" s="110"/>
      <c r="TTK39" s="110"/>
      <c r="TTL39" s="110"/>
      <c r="TTM39" s="110"/>
      <c r="TTN39" s="110"/>
      <c r="TTO39" s="110"/>
      <c r="TTP39" s="110"/>
      <c r="TTQ39" s="110"/>
      <c r="TTR39" s="110"/>
      <c r="TTS39" s="110"/>
      <c r="TTT39" s="110"/>
      <c r="TTU39" s="110"/>
      <c r="TTV39" s="110"/>
      <c r="TTW39" s="110"/>
      <c r="TTX39" s="110"/>
      <c r="TTY39" s="110"/>
      <c r="TTZ39" s="110"/>
      <c r="TUA39" s="110"/>
      <c r="TUB39" s="110"/>
      <c r="TUC39" s="110"/>
      <c r="TUD39" s="110"/>
      <c r="TUE39" s="110"/>
      <c r="TUF39" s="110"/>
      <c r="TUG39" s="110"/>
      <c r="TUH39" s="110"/>
      <c r="TUI39" s="110"/>
      <c r="TUJ39" s="110"/>
      <c r="TUK39" s="110"/>
      <c r="TUL39" s="110"/>
      <c r="TUM39" s="110"/>
      <c r="TUN39" s="110"/>
      <c r="TUO39" s="110"/>
      <c r="TUP39" s="110"/>
      <c r="TUQ39" s="110"/>
      <c r="TUR39" s="110"/>
      <c r="TUS39" s="110"/>
      <c r="TUT39" s="110"/>
      <c r="TUU39" s="110"/>
      <c r="TUV39" s="110"/>
      <c r="TUW39" s="110"/>
      <c r="TUX39" s="110"/>
      <c r="TUY39" s="110"/>
      <c r="TUZ39" s="110"/>
      <c r="TVA39" s="110"/>
      <c r="TVB39" s="110"/>
      <c r="TVC39" s="110"/>
      <c r="TVD39" s="110"/>
      <c r="TVE39" s="110"/>
      <c r="TVF39" s="110"/>
      <c r="TVG39" s="110"/>
      <c r="TVH39" s="110"/>
      <c r="TVI39" s="110"/>
      <c r="TVJ39" s="110"/>
      <c r="TVK39" s="110"/>
      <c r="TVL39" s="110"/>
      <c r="TVM39" s="110"/>
      <c r="TVN39" s="110"/>
      <c r="TVO39" s="110"/>
      <c r="TVP39" s="110"/>
      <c r="TVQ39" s="110"/>
      <c r="TVR39" s="110"/>
      <c r="TVS39" s="110"/>
      <c r="TVT39" s="110"/>
      <c r="TVU39" s="110"/>
      <c r="TVV39" s="110"/>
      <c r="TVW39" s="110"/>
      <c r="TVX39" s="110"/>
      <c r="TVY39" s="110"/>
      <c r="TVZ39" s="110"/>
      <c r="TWA39" s="110"/>
      <c r="TWB39" s="110"/>
      <c r="TWC39" s="110"/>
      <c r="TWD39" s="110"/>
      <c r="TWE39" s="110"/>
      <c r="TWF39" s="110"/>
      <c r="TWG39" s="110"/>
      <c r="TWH39" s="110"/>
      <c r="TWI39" s="110"/>
      <c r="TWJ39" s="110"/>
      <c r="TWK39" s="110"/>
      <c r="TWL39" s="110"/>
      <c r="TWM39" s="110"/>
      <c r="TWN39" s="110"/>
      <c r="TWO39" s="110"/>
      <c r="TWP39" s="110"/>
      <c r="TWQ39" s="110"/>
      <c r="TWR39" s="110"/>
      <c r="TWS39" s="110"/>
      <c r="TWT39" s="110"/>
      <c r="TWU39" s="110"/>
      <c r="TWV39" s="110"/>
      <c r="TWW39" s="110"/>
      <c r="TWX39" s="110"/>
      <c r="TWY39" s="110"/>
      <c r="TWZ39" s="110"/>
      <c r="TXA39" s="110"/>
      <c r="TXB39" s="110"/>
      <c r="TXC39" s="110"/>
      <c r="TXD39" s="110"/>
      <c r="TXE39" s="110"/>
      <c r="TXF39" s="110"/>
      <c r="TXG39" s="110"/>
      <c r="TXH39" s="110"/>
      <c r="TXI39" s="110"/>
      <c r="TXJ39" s="110"/>
      <c r="TXK39" s="110"/>
      <c r="TXL39" s="110"/>
      <c r="TXM39" s="110"/>
      <c r="TXN39" s="110"/>
      <c r="TXO39" s="110"/>
      <c r="TXP39" s="110"/>
      <c r="TXQ39" s="110"/>
      <c r="TXR39" s="110"/>
      <c r="TXS39" s="110"/>
      <c r="TXT39" s="110"/>
      <c r="TXU39" s="110"/>
      <c r="TXV39" s="110"/>
      <c r="TXW39" s="110"/>
      <c r="TXX39" s="110"/>
      <c r="TXY39" s="110"/>
      <c r="TXZ39" s="110"/>
      <c r="TYA39" s="110"/>
      <c r="TYB39" s="110"/>
      <c r="TYC39" s="110"/>
      <c r="TYD39" s="110"/>
      <c r="TYE39" s="110"/>
      <c r="TYF39" s="110"/>
      <c r="TYG39" s="110"/>
      <c r="TYH39" s="110"/>
      <c r="TYI39" s="110"/>
      <c r="TYJ39" s="110"/>
      <c r="TYK39" s="110"/>
      <c r="TYL39" s="110"/>
      <c r="TYM39" s="110"/>
      <c r="TYN39" s="110"/>
      <c r="TYO39" s="110"/>
      <c r="TYP39" s="110"/>
      <c r="TYQ39" s="110"/>
      <c r="TYR39" s="110"/>
      <c r="TYS39" s="110"/>
      <c r="TYT39" s="110"/>
      <c r="TYU39" s="110"/>
      <c r="TYV39" s="110"/>
      <c r="TYW39" s="110"/>
      <c r="TYX39" s="110"/>
      <c r="TYY39" s="110"/>
      <c r="TYZ39" s="110"/>
      <c r="TZA39" s="110"/>
      <c r="TZB39" s="110"/>
      <c r="TZC39" s="110"/>
      <c r="TZD39" s="110"/>
      <c r="TZE39" s="110"/>
      <c r="TZF39" s="110"/>
      <c r="TZG39" s="110"/>
      <c r="TZH39" s="110"/>
      <c r="TZI39" s="110"/>
      <c r="TZJ39" s="110"/>
      <c r="TZK39" s="110"/>
      <c r="TZL39" s="110"/>
      <c r="TZM39" s="110"/>
      <c r="TZN39" s="110"/>
      <c r="TZO39" s="110"/>
      <c r="TZP39" s="110"/>
      <c r="TZQ39" s="110"/>
      <c r="TZR39" s="110"/>
      <c r="TZS39" s="110"/>
      <c r="TZT39" s="110"/>
      <c r="TZU39" s="110"/>
      <c r="TZV39" s="110"/>
      <c r="TZW39" s="110"/>
      <c r="TZX39" s="110"/>
      <c r="TZY39" s="110"/>
      <c r="TZZ39" s="110"/>
      <c r="UAA39" s="110"/>
      <c r="UAB39" s="110"/>
      <c r="UAC39" s="110"/>
      <c r="UAD39" s="110"/>
      <c r="UAE39" s="110"/>
      <c r="UAF39" s="110"/>
      <c r="UAG39" s="110"/>
      <c r="UAH39" s="110"/>
      <c r="UAI39" s="110"/>
      <c r="UAJ39" s="110"/>
      <c r="UAK39" s="110"/>
      <c r="UAL39" s="110"/>
      <c r="UAM39" s="110"/>
      <c r="UAN39" s="110"/>
      <c r="UAO39" s="110"/>
      <c r="UAP39" s="110"/>
      <c r="UAQ39" s="110"/>
      <c r="UAR39" s="110"/>
      <c r="UAS39" s="110"/>
      <c r="UAT39" s="110"/>
      <c r="UAU39" s="110"/>
      <c r="UAV39" s="110"/>
      <c r="UAW39" s="110"/>
      <c r="UAX39" s="110"/>
      <c r="UAY39" s="110"/>
      <c r="UAZ39" s="110"/>
      <c r="UBA39" s="110"/>
      <c r="UBB39" s="110"/>
      <c r="UBC39" s="110"/>
      <c r="UBD39" s="110"/>
      <c r="UBE39" s="110"/>
      <c r="UBF39" s="110"/>
      <c r="UBG39" s="110"/>
      <c r="UBH39" s="110"/>
      <c r="UBI39" s="110"/>
      <c r="UBJ39" s="110"/>
      <c r="UBK39" s="110"/>
      <c r="UBL39" s="110"/>
      <c r="UBM39" s="110"/>
      <c r="UBN39" s="110"/>
      <c r="UBO39" s="110"/>
      <c r="UBP39" s="110"/>
      <c r="UBQ39" s="110"/>
      <c r="UBR39" s="110"/>
      <c r="UBS39" s="110"/>
      <c r="UBT39" s="110"/>
      <c r="UBU39" s="110"/>
      <c r="UBV39" s="110"/>
      <c r="UBW39" s="110"/>
      <c r="UBX39" s="110"/>
      <c r="UBY39" s="110"/>
      <c r="UBZ39" s="110"/>
      <c r="UCA39" s="110"/>
      <c r="UCB39" s="110"/>
      <c r="UCC39" s="110"/>
      <c r="UCD39" s="110"/>
      <c r="UCE39" s="110"/>
      <c r="UCF39" s="110"/>
      <c r="UCG39" s="110"/>
      <c r="UCH39" s="110"/>
      <c r="UCI39" s="110"/>
      <c r="UCJ39" s="110"/>
      <c r="UCK39" s="110"/>
      <c r="UCL39" s="110"/>
      <c r="UCM39" s="110"/>
      <c r="UCN39" s="110"/>
      <c r="UCO39" s="110"/>
      <c r="UCP39" s="110"/>
      <c r="UCQ39" s="110"/>
      <c r="UCR39" s="110"/>
      <c r="UCS39" s="110"/>
      <c r="UCT39" s="110"/>
      <c r="UCU39" s="110"/>
      <c r="UCV39" s="110"/>
      <c r="UCW39" s="110"/>
      <c r="UCX39" s="110"/>
      <c r="UCY39" s="110"/>
      <c r="UCZ39" s="110"/>
      <c r="UDA39" s="110"/>
      <c r="UDB39" s="110"/>
      <c r="UDC39" s="110"/>
      <c r="UDD39" s="110"/>
      <c r="UDE39" s="110"/>
      <c r="UDF39" s="110"/>
      <c r="UDG39" s="110"/>
      <c r="UDH39" s="110"/>
      <c r="UDI39" s="110"/>
      <c r="UDJ39" s="110"/>
      <c r="UDK39" s="110"/>
      <c r="UDL39" s="110"/>
      <c r="UDM39" s="110"/>
      <c r="UDN39" s="110"/>
      <c r="UDO39" s="110"/>
      <c r="UDP39" s="110"/>
      <c r="UDQ39" s="110"/>
      <c r="UDR39" s="110"/>
      <c r="UDS39" s="110"/>
      <c r="UDT39" s="110"/>
      <c r="UDU39" s="110"/>
      <c r="UDV39" s="110"/>
      <c r="UDW39" s="110"/>
      <c r="UDX39" s="110"/>
      <c r="UDY39" s="110"/>
      <c r="UDZ39" s="110"/>
      <c r="UEA39" s="110"/>
      <c r="UEB39" s="110"/>
      <c r="UEC39" s="110"/>
      <c r="UED39" s="110"/>
      <c r="UEE39" s="110"/>
      <c r="UEF39" s="110"/>
      <c r="UEG39" s="110"/>
      <c r="UEH39" s="110"/>
      <c r="UEI39" s="110"/>
      <c r="UEJ39" s="110"/>
      <c r="UEK39" s="110"/>
      <c r="UEL39" s="110"/>
      <c r="UEM39" s="110"/>
      <c r="UEN39" s="110"/>
      <c r="UEO39" s="110"/>
      <c r="UEP39" s="110"/>
      <c r="UEQ39" s="110"/>
      <c r="UER39" s="110"/>
      <c r="UES39" s="110"/>
      <c r="UET39" s="110"/>
      <c r="UEU39" s="110"/>
      <c r="UEV39" s="110"/>
      <c r="UEW39" s="110"/>
      <c r="UEX39" s="110"/>
      <c r="UEY39" s="110"/>
      <c r="UEZ39" s="110"/>
      <c r="UFA39" s="110"/>
      <c r="UFB39" s="110"/>
      <c r="UFC39" s="110"/>
      <c r="UFD39" s="110"/>
      <c r="UFE39" s="110"/>
      <c r="UFF39" s="110"/>
      <c r="UFG39" s="110"/>
      <c r="UFH39" s="110"/>
      <c r="UFI39" s="110"/>
      <c r="UFJ39" s="110"/>
      <c r="UFK39" s="110"/>
      <c r="UFL39" s="110"/>
      <c r="UFM39" s="110"/>
      <c r="UFN39" s="110"/>
      <c r="UFO39" s="110"/>
      <c r="UFP39" s="110"/>
      <c r="UFQ39" s="110"/>
      <c r="UFR39" s="110"/>
      <c r="UFS39" s="110"/>
      <c r="UFT39" s="110"/>
      <c r="UFU39" s="110"/>
      <c r="UFV39" s="110"/>
      <c r="UFW39" s="110"/>
      <c r="UFX39" s="110"/>
      <c r="UFY39" s="110"/>
      <c r="UFZ39" s="110"/>
      <c r="UGA39" s="110"/>
      <c r="UGB39" s="110"/>
      <c r="UGC39" s="110"/>
      <c r="UGD39" s="110"/>
      <c r="UGE39" s="110"/>
      <c r="UGF39" s="110"/>
      <c r="UGG39" s="110"/>
      <c r="UGH39" s="110"/>
      <c r="UGI39" s="110"/>
      <c r="UGJ39" s="110"/>
      <c r="UGK39" s="110"/>
      <c r="UGL39" s="110"/>
      <c r="UGM39" s="110"/>
      <c r="UGN39" s="110"/>
      <c r="UGO39" s="110"/>
      <c r="UGP39" s="110"/>
      <c r="UGQ39" s="110"/>
      <c r="UGR39" s="110"/>
      <c r="UGS39" s="110"/>
      <c r="UGT39" s="110"/>
      <c r="UGU39" s="110"/>
      <c r="UGV39" s="110"/>
      <c r="UGW39" s="110"/>
      <c r="UGX39" s="110"/>
      <c r="UGY39" s="110"/>
      <c r="UGZ39" s="110"/>
      <c r="UHA39" s="110"/>
      <c r="UHB39" s="110"/>
      <c r="UHC39" s="110"/>
      <c r="UHD39" s="110"/>
      <c r="UHE39" s="110"/>
      <c r="UHF39" s="110"/>
      <c r="UHG39" s="110"/>
      <c r="UHH39" s="110"/>
      <c r="UHI39" s="110"/>
      <c r="UHJ39" s="110"/>
      <c r="UHK39" s="110"/>
      <c r="UHL39" s="110"/>
      <c r="UHM39" s="110"/>
      <c r="UHN39" s="110"/>
      <c r="UHO39" s="110"/>
      <c r="UHP39" s="110"/>
      <c r="UHQ39" s="110"/>
      <c r="UHR39" s="110"/>
      <c r="UHS39" s="110"/>
      <c r="UHT39" s="110"/>
      <c r="UHU39" s="110"/>
      <c r="UHV39" s="110"/>
      <c r="UHW39" s="110"/>
      <c r="UHX39" s="110"/>
      <c r="UHY39" s="110"/>
      <c r="UHZ39" s="110"/>
      <c r="UIA39" s="110"/>
      <c r="UIB39" s="110"/>
      <c r="UIC39" s="110"/>
      <c r="UID39" s="110"/>
      <c r="UIE39" s="110"/>
      <c r="UIF39" s="110"/>
      <c r="UIG39" s="110"/>
      <c r="UIH39" s="110"/>
      <c r="UII39" s="110"/>
      <c r="UIJ39" s="110"/>
      <c r="UIK39" s="110"/>
      <c r="UIL39" s="110"/>
      <c r="UIM39" s="110"/>
      <c r="UIN39" s="110"/>
      <c r="UIO39" s="110"/>
      <c r="UIP39" s="110"/>
      <c r="UIQ39" s="110"/>
      <c r="UIR39" s="110"/>
      <c r="UIS39" s="110"/>
      <c r="UIT39" s="110"/>
      <c r="UIU39" s="110"/>
      <c r="UIV39" s="110"/>
      <c r="UIW39" s="110"/>
      <c r="UIX39" s="110"/>
      <c r="UIY39" s="110"/>
      <c r="UIZ39" s="110"/>
      <c r="UJA39" s="110"/>
      <c r="UJB39" s="110"/>
      <c r="UJC39" s="110"/>
      <c r="UJD39" s="110"/>
      <c r="UJE39" s="110"/>
      <c r="UJF39" s="110"/>
      <c r="UJG39" s="110"/>
      <c r="UJH39" s="110"/>
      <c r="UJI39" s="110"/>
      <c r="UJJ39" s="110"/>
      <c r="UJK39" s="110"/>
      <c r="UJL39" s="110"/>
      <c r="UJM39" s="110"/>
      <c r="UJN39" s="110"/>
      <c r="UJO39" s="110"/>
      <c r="UJP39" s="110"/>
      <c r="UJQ39" s="110"/>
      <c r="UJR39" s="110"/>
      <c r="UJS39" s="110"/>
      <c r="UJT39" s="110"/>
      <c r="UJU39" s="110"/>
      <c r="UJV39" s="110"/>
      <c r="UJW39" s="110"/>
      <c r="UJX39" s="110"/>
      <c r="UJY39" s="110"/>
      <c r="UJZ39" s="110"/>
      <c r="UKA39" s="110"/>
      <c r="UKB39" s="110"/>
      <c r="UKC39" s="110"/>
      <c r="UKD39" s="110"/>
      <c r="UKE39" s="110"/>
      <c r="UKF39" s="110"/>
      <c r="UKG39" s="110"/>
      <c r="UKH39" s="110"/>
      <c r="UKI39" s="110"/>
      <c r="UKJ39" s="110"/>
      <c r="UKK39" s="110"/>
      <c r="UKL39" s="110"/>
      <c r="UKM39" s="110"/>
      <c r="UKN39" s="110"/>
      <c r="UKO39" s="110"/>
      <c r="UKP39" s="110"/>
      <c r="UKQ39" s="110"/>
      <c r="UKR39" s="110"/>
      <c r="UKS39" s="110"/>
      <c r="UKT39" s="110"/>
      <c r="UKU39" s="110"/>
      <c r="UKV39" s="110"/>
      <c r="UKW39" s="110"/>
      <c r="UKX39" s="110"/>
      <c r="UKY39" s="110"/>
      <c r="UKZ39" s="110"/>
      <c r="ULA39" s="110"/>
      <c r="ULB39" s="110"/>
      <c r="ULC39" s="110"/>
      <c r="ULD39" s="110"/>
      <c r="ULE39" s="110"/>
      <c r="ULF39" s="110"/>
      <c r="ULG39" s="110"/>
      <c r="ULH39" s="110"/>
      <c r="ULI39" s="110"/>
      <c r="ULJ39" s="110"/>
      <c r="ULK39" s="110"/>
      <c r="ULL39" s="110"/>
      <c r="ULM39" s="110"/>
      <c r="ULN39" s="110"/>
      <c r="ULO39" s="110"/>
      <c r="ULP39" s="110"/>
      <c r="ULQ39" s="110"/>
      <c r="ULR39" s="110"/>
      <c r="ULS39" s="110"/>
      <c r="ULT39" s="110"/>
      <c r="ULU39" s="110"/>
      <c r="ULV39" s="110"/>
      <c r="ULW39" s="110"/>
      <c r="ULX39" s="110"/>
      <c r="ULY39" s="110"/>
      <c r="ULZ39" s="110"/>
      <c r="UMA39" s="110"/>
      <c r="UMB39" s="110"/>
      <c r="UMC39" s="110"/>
      <c r="UMD39" s="110"/>
      <c r="UME39" s="110"/>
      <c r="UMF39" s="110"/>
      <c r="UMG39" s="110"/>
      <c r="UMH39" s="110"/>
      <c r="UMI39" s="110"/>
      <c r="UMJ39" s="110"/>
      <c r="UMK39" s="110"/>
      <c r="UML39" s="110"/>
      <c r="UMM39" s="110"/>
      <c r="UMN39" s="110"/>
      <c r="UMO39" s="110"/>
      <c r="UMP39" s="110"/>
      <c r="UMQ39" s="110"/>
      <c r="UMR39" s="110"/>
      <c r="UMS39" s="110"/>
      <c r="UMT39" s="110"/>
      <c r="UMU39" s="110"/>
      <c r="UMV39" s="110"/>
      <c r="UMW39" s="110"/>
      <c r="UMX39" s="110"/>
      <c r="UMY39" s="110"/>
      <c r="UMZ39" s="110"/>
      <c r="UNA39" s="110"/>
      <c r="UNB39" s="110"/>
      <c r="UNC39" s="110"/>
      <c r="UND39" s="110"/>
      <c r="UNE39" s="110"/>
      <c r="UNF39" s="110"/>
      <c r="UNG39" s="110"/>
      <c r="UNH39" s="110"/>
      <c r="UNI39" s="110"/>
      <c r="UNJ39" s="110"/>
      <c r="UNK39" s="110"/>
      <c r="UNL39" s="110"/>
      <c r="UNM39" s="110"/>
      <c r="UNN39" s="110"/>
      <c r="UNO39" s="110"/>
      <c r="UNP39" s="110"/>
      <c r="UNQ39" s="110"/>
      <c r="UNR39" s="110"/>
      <c r="UNS39" s="110"/>
      <c r="UNT39" s="110"/>
      <c r="UNU39" s="110"/>
      <c r="UNV39" s="110"/>
      <c r="UNW39" s="110"/>
      <c r="UNX39" s="110"/>
      <c r="UNY39" s="110"/>
      <c r="UNZ39" s="110"/>
      <c r="UOA39" s="110"/>
      <c r="UOB39" s="110"/>
      <c r="UOC39" s="110"/>
      <c r="UOD39" s="110"/>
      <c r="UOE39" s="110"/>
      <c r="UOF39" s="110"/>
      <c r="UOG39" s="110"/>
      <c r="UOH39" s="110"/>
      <c r="UOI39" s="110"/>
      <c r="UOJ39" s="110"/>
      <c r="UOK39" s="110"/>
      <c r="UOL39" s="110"/>
      <c r="UOM39" s="110"/>
      <c r="UON39" s="110"/>
      <c r="UOO39" s="110"/>
      <c r="UOP39" s="110"/>
      <c r="UOQ39" s="110"/>
      <c r="UOR39" s="110"/>
      <c r="UOS39" s="110"/>
      <c r="UOT39" s="110"/>
      <c r="UOU39" s="110"/>
      <c r="UOV39" s="110"/>
      <c r="UOW39" s="110"/>
      <c r="UOX39" s="110"/>
      <c r="UOY39" s="110"/>
      <c r="UOZ39" s="110"/>
      <c r="UPA39" s="110"/>
      <c r="UPB39" s="110"/>
      <c r="UPC39" s="110"/>
      <c r="UPD39" s="110"/>
      <c r="UPE39" s="110"/>
      <c r="UPF39" s="110"/>
      <c r="UPG39" s="110"/>
      <c r="UPH39" s="110"/>
      <c r="UPI39" s="110"/>
      <c r="UPJ39" s="110"/>
      <c r="UPK39" s="110"/>
      <c r="UPL39" s="110"/>
      <c r="UPM39" s="110"/>
      <c r="UPN39" s="110"/>
      <c r="UPO39" s="110"/>
      <c r="UPP39" s="110"/>
      <c r="UPQ39" s="110"/>
      <c r="UPR39" s="110"/>
      <c r="UPS39" s="110"/>
      <c r="UPT39" s="110"/>
      <c r="UPU39" s="110"/>
      <c r="UPV39" s="110"/>
      <c r="UPW39" s="110"/>
      <c r="UPX39" s="110"/>
      <c r="UPY39" s="110"/>
      <c r="UPZ39" s="110"/>
      <c r="UQA39" s="110"/>
      <c r="UQB39" s="110"/>
      <c r="UQC39" s="110"/>
      <c r="UQD39" s="110"/>
      <c r="UQE39" s="110"/>
      <c r="UQF39" s="110"/>
      <c r="UQG39" s="110"/>
      <c r="UQH39" s="110"/>
      <c r="UQI39" s="110"/>
      <c r="UQJ39" s="110"/>
      <c r="UQK39" s="110"/>
      <c r="UQL39" s="110"/>
      <c r="UQM39" s="110"/>
      <c r="UQN39" s="110"/>
      <c r="UQO39" s="110"/>
      <c r="UQP39" s="110"/>
      <c r="UQQ39" s="110"/>
      <c r="UQR39" s="110"/>
      <c r="UQS39" s="110"/>
      <c r="UQT39" s="110"/>
      <c r="UQU39" s="110"/>
      <c r="UQV39" s="110"/>
      <c r="UQW39" s="110"/>
      <c r="UQX39" s="110"/>
      <c r="UQY39" s="110"/>
      <c r="UQZ39" s="110"/>
      <c r="URA39" s="110"/>
      <c r="URB39" s="110"/>
      <c r="URC39" s="110"/>
      <c r="URD39" s="110"/>
      <c r="URE39" s="110"/>
      <c r="URF39" s="110"/>
      <c r="URG39" s="110"/>
      <c r="URH39" s="110"/>
      <c r="URI39" s="110"/>
      <c r="URJ39" s="110"/>
      <c r="URK39" s="110"/>
      <c r="URL39" s="110"/>
      <c r="URM39" s="110"/>
      <c r="URN39" s="110"/>
      <c r="URO39" s="110"/>
      <c r="URP39" s="110"/>
      <c r="URQ39" s="110"/>
      <c r="URR39" s="110"/>
      <c r="URS39" s="110"/>
      <c r="URT39" s="110"/>
      <c r="URU39" s="110"/>
      <c r="URV39" s="110"/>
      <c r="URW39" s="110"/>
      <c r="URX39" s="110"/>
      <c r="URY39" s="110"/>
      <c r="URZ39" s="110"/>
      <c r="USA39" s="110"/>
      <c r="USB39" s="110"/>
      <c r="USC39" s="110"/>
      <c r="USD39" s="110"/>
      <c r="USE39" s="110"/>
      <c r="USF39" s="110"/>
      <c r="USG39" s="110"/>
      <c r="USH39" s="110"/>
      <c r="USI39" s="110"/>
      <c r="USJ39" s="110"/>
      <c r="USK39" s="110"/>
      <c r="USL39" s="110"/>
      <c r="USM39" s="110"/>
      <c r="USN39" s="110"/>
      <c r="USO39" s="110"/>
      <c r="USP39" s="110"/>
      <c r="USQ39" s="110"/>
      <c r="USR39" s="110"/>
      <c r="USS39" s="110"/>
      <c r="UST39" s="110"/>
      <c r="USU39" s="110"/>
      <c r="USV39" s="110"/>
      <c r="USW39" s="110"/>
      <c r="USX39" s="110"/>
      <c r="USY39" s="110"/>
      <c r="USZ39" s="110"/>
      <c r="UTA39" s="110"/>
      <c r="UTB39" s="110"/>
      <c r="UTC39" s="110"/>
      <c r="UTD39" s="110"/>
      <c r="UTE39" s="110"/>
      <c r="UTF39" s="110"/>
      <c r="UTG39" s="110"/>
      <c r="UTH39" s="110"/>
      <c r="UTI39" s="110"/>
      <c r="UTJ39" s="110"/>
      <c r="UTK39" s="110"/>
      <c r="UTL39" s="110"/>
      <c r="UTM39" s="110"/>
      <c r="UTN39" s="110"/>
      <c r="UTO39" s="110"/>
      <c r="UTP39" s="110"/>
      <c r="UTQ39" s="110"/>
      <c r="UTR39" s="110"/>
      <c r="UTS39" s="110"/>
      <c r="UTT39" s="110"/>
      <c r="UTU39" s="110"/>
      <c r="UTV39" s="110"/>
      <c r="UTW39" s="110"/>
      <c r="UTX39" s="110"/>
      <c r="UTY39" s="110"/>
      <c r="UTZ39" s="110"/>
      <c r="UUA39" s="110"/>
      <c r="UUB39" s="110"/>
      <c r="UUC39" s="110"/>
      <c r="UUD39" s="110"/>
      <c r="UUE39" s="110"/>
      <c r="UUF39" s="110"/>
      <c r="UUG39" s="110"/>
      <c r="UUH39" s="110"/>
      <c r="UUI39" s="110"/>
      <c r="UUJ39" s="110"/>
      <c r="UUK39" s="110"/>
      <c r="UUL39" s="110"/>
      <c r="UUM39" s="110"/>
      <c r="UUN39" s="110"/>
      <c r="UUO39" s="110"/>
      <c r="UUP39" s="110"/>
      <c r="UUQ39" s="110"/>
      <c r="UUR39" s="110"/>
      <c r="UUS39" s="110"/>
      <c r="UUT39" s="110"/>
      <c r="UUU39" s="110"/>
      <c r="UUV39" s="110"/>
      <c r="UUW39" s="110"/>
      <c r="UUX39" s="110"/>
      <c r="UUY39" s="110"/>
      <c r="UUZ39" s="110"/>
      <c r="UVA39" s="110"/>
      <c r="UVB39" s="110"/>
      <c r="UVC39" s="110"/>
      <c r="UVD39" s="110"/>
      <c r="UVE39" s="110"/>
      <c r="UVF39" s="110"/>
      <c r="UVG39" s="110"/>
      <c r="UVH39" s="110"/>
      <c r="UVI39" s="110"/>
      <c r="UVJ39" s="110"/>
      <c r="UVK39" s="110"/>
      <c r="UVL39" s="110"/>
      <c r="UVM39" s="110"/>
      <c r="UVN39" s="110"/>
      <c r="UVO39" s="110"/>
      <c r="UVP39" s="110"/>
      <c r="UVQ39" s="110"/>
      <c r="UVR39" s="110"/>
      <c r="UVS39" s="110"/>
      <c r="UVT39" s="110"/>
      <c r="UVU39" s="110"/>
      <c r="UVV39" s="110"/>
      <c r="UVW39" s="110"/>
      <c r="UVX39" s="110"/>
      <c r="UVY39" s="110"/>
      <c r="UVZ39" s="110"/>
      <c r="UWA39" s="110"/>
      <c r="UWB39" s="110"/>
      <c r="UWC39" s="110"/>
      <c r="UWD39" s="110"/>
      <c r="UWE39" s="110"/>
      <c r="UWF39" s="110"/>
      <c r="UWG39" s="110"/>
      <c r="UWH39" s="110"/>
      <c r="UWI39" s="110"/>
      <c r="UWJ39" s="110"/>
      <c r="UWK39" s="110"/>
      <c r="UWL39" s="110"/>
      <c r="UWM39" s="110"/>
      <c r="UWN39" s="110"/>
      <c r="UWO39" s="110"/>
      <c r="UWP39" s="110"/>
      <c r="UWQ39" s="110"/>
      <c r="UWR39" s="110"/>
      <c r="UWS39" s="110"/>
      <c r="UWT39" s="110"/>
      <c r="UWU39" s="110"/>
      <c r="UWV39" s="110"/>
      <c r="UWW39" s="110"/>
      <c r="UWX39" s="110"/>
      <c r="UWY39" s="110"/>
      <c r="UWZ39" s="110"/>
      <c r="UXA39" s="110"/>
      <c r="UXB39" s="110"/>
      <c r="UXC39" s="110"/>
      <c r="UXD39" s="110"/>
      <c r="UXE39" s="110"/>
      <c r="UXF39" s="110"/>
      <c r="UXG39" s="110"/>
      <c r="UXH39" s="110"/>
      <c r="UXI39" s="110"/>
      <c r="UXJ39" s="110"/>
      <c r="UXK39" s="110"/>
      <c r="UXL39" s="110"/>
      <c r="UXM39" s="110"/>
      <c r="UXN39" s="110"/>
      <c r="UXO39" s="110"/>
      <c r="UXP39" s="110"/>
      <c r="UXQ39" s="110"/>
      <c r="UXR39" s="110"/>
      <c r="UXS39" s="110"/>
      <c r="UXT39" s="110"/>
      <c r="UXU39" s="110"/>
      <c r="UXV39" s="110"/>
      <c r="UXW39" s="110"/>
      <c r="UXX39" s="110"/>
      <c r="UXY39" s="110"/>
      <c r="UXZ39" s="110"/>
      <c r="UYA39" s="110"/>
      <c r="UYB39" s="110"/>
      <c r="UYC39" s="110"/>
      <c r="UYD39" s="110"/>
      <c r="UYE39" s="110"/>
      <c r="UYF39" s="110"/>
      <c r="UYG39" s="110"/>
      <c r="UYH39" s="110"/>
      <c r="UYI39" s="110"/>
      <c r="UYJ39" s="110"/>
      <c r="UYK39" s="110"/>
      <c r="UYL39" s="110"/>
      <c r="UYM39" s="110"/>
      <c r="UYN39" s="110"/>
      <c r="UYO39" s="110"/>
      <c r="UYP39" s="110"/>
      <c r="UYQ39" s="110"/>
      <c r="UYR39" s="110"/>
      <c r="UYS39" s="110"/>
      <c r="UYT39" s="110"/>
      <c r="UYU39" s="110"/>
      <c r="UYV39" s="110"/>
      <c r="UYW39" s="110"/>
      <c r="UYX39" s="110"/>
      <c r="UYY39" s="110"/>
      <c r="UYZ39" s="110"/>
      <c r="UZA39" s="110"/>
      <c r="UZB39" s="110"/>
      <c r="UZC39" s="110"/>
      <c r="UZD39" s="110"/>
      <c r="UZE39" s="110"/>
      <c r="UZF39" s="110"/>
      <c r="UZG39" s="110"/>
      <c r="UZH39" s="110"/>
      <c r="UZI39" s="110"/>
      <c r="UZJ39" s="110"/>
      <c r="UZK39" s="110"/>
      <c r="UZL39" s="110"/>
      <c r="UZM39" s="110"/>
      <c r="UZN39" s="110"/>
      <c r="UZO39" s="110"/>
      <c r="UZP39" s="110"/>
      <c r="UZQ39" s="110"/>
      <c r="UZR39" s="110"/>
      <c r="UZS39" s="110"/>
      <c r="UZT39" s="110"/>
      <c r="UZU39" s="110"/>
      <c r="UZV39" s="110"/>
      <c r="UZW39" s="110"/>
      <c r="UZX39" s="110"/>
      <c r="UZY39" s="110"/>
      <c r="UZZ39" s="110"/>
      <c r="VAA39" s="110"/>
      <c r="VAB39" s="110"/>
      <c r="VAC39" s="110"/>
      <c r="VAD39" s="110"/>
      <c r="VAE39" s="110"/>
      <c r="VAF39" s="110"/>
      <c r="VAG39" s="110"/>
      <c r="VAH39" s="110"/>
      <c r="VAI39" s="110"/>
      <c r="VAJ39" s="110"/>
      <c r="VAK39" s="110"/>
      <c r="VAL39" s="110"/>
      <c r="VAM39" s="110"/>
      <c r="VAN39" s="110"/>
      <c r="VAO39" s="110"/>
      <c r="VAP39" s="110"/>
      <c r="VAQ39" s="110"/>
      <c r="VAR39" s="110"/>
      <c r="VAS39" s="110"/>
      <c r="VAT39" s="110"/>
      <c r="VAU39" s="110"/>
      <c r="VAV39" s="110"/>
      <c r="VAW39" s="110"/>
      <c r="VAX39" s="110"/>
      <c r="VAY39" s="110"/>
      <c r="VAZ39" s="110"/>
      <c r="VBA39" s="110"/>
      <c r="VBB39" s="110"/>
      <c r="VBC39" s="110"/>
      <c r="VBD39" s="110"/>
      <c r="VBE39" s="110"/>
      <c r="VBF39" s="110"/>
      <c r="VBG39" s="110"/>
      <c r="VBH39" s="110"/>
      <c r="VBI39" s="110"/>
      <c r="VBJ39" s="110"/>
      <c r="VBK39" s="110"/>
      <c r="VBL39" s="110"/>
      <c r="VBM39" s="110"/>
      <c r="VBN39" s="110"/>
      <c r="VBO39" s="110"/>
      <c r="VBP39" s="110"/>
      <c r="VBQ39" s="110"/>
      <c r="VBR39" s="110"/>
      <c r="VBS39" s="110"/>
      <c r="VBT39" s="110"/>
      <c r="VBU39" s="110"/>
      <c r="VBV39" s="110"/>
      <c r="VBW39" s="110"/>
      <c r="VBX39" s="110"/>
      <c r="VBY39" s="110"/>
      <c r="VBZ39" s="110"/>
      <c r="VCA39" s="110"/>
      <c r="VCB39" s="110"/>
      <c r="VCC39" s="110"/>
      <c r="VCD39" s="110"/>
      <c r="VCE39" s="110"/>
      <c r="VCF39" s="110"/>
      <c r="VCG39" s="110"/>
      <c r="VCH39" s="110"/>
      <c r="VCI39" s="110"/>
      <c r="VCJ39" s="110"/>
      <c r="VCK39" s="110"/>
      <c r="VCL39" s="110"/>
      <c r="VCM39" s="110"/>
      <c r="VCN39" s="110"/>
      <c r="VCO39" s="110"/>
      <c r="VCP39" s="110"/>
      <c r="VCQ39" s="110"/>
      <c r="VCR39" s="110"/>
      <c r="VCS39" s="110"/>
      <c r="VCT39" s="110"/>
      <c r="VCU39" s="110"/>
      <c r="VCV39" s="110"/>
      <c r="VCW39" s="110"/>
      <c r="VCX39" s="110"/>
      <c r="VCY39" s="110"/>
      <c r="VCZ39" s="110"/>
      <c r="VDA39" s="110"/>
      <c r="VDB39" s="110"/>
      <c r="VDC39" s="110"/>
      <c r="VDD39" s="110"/>
      <c r="VDE39" s="110"/>
      <c r="VDF39" s="110"/>
      <c r="VDG39" s="110"/>
      <c r="VDH39" s="110"/>
      <c r="VDI39" s="110"/>
      <c r="VDJ39" s="110"/>
      <c r="VDK39" s="110"/>
      <c r="VDL39" s="110"/>
      <c r="VDM39" s="110"/>
      <c r="VDN39" s="110"/>
      <c r="VDO39" s="110"/>
      <c r="VDP39" s="110"/>
      <c r="VDQ39" s="110"/>
      <c r="VDR39" s="110"/>
      <c r="VDS39" s="110"/>
      <c r="VDT39" s="110"/>
      <c r="VDU39" s="110"/>
      <c r="VDV39" s="110"/>
      <c r="VDW39" s="110"/>
      <c r="VDX39" s="110"/>
      <c r="VDY39" s="110"/>
      <c r="VDZ39" s="110"/>
      <c r="VEA39" s="110"/>
      <c r="VEB39" s="110"/>
      <c r="VEC39" s="110"/>
      <c r="VED39" s="110"/>
      <c r="VEE39" s="110"/>
      <c r="VEF39" s="110"/>
      <c r="VEG39" s="110"/>
      <c r="VEH39" s="110"/>
      <c r="VEI39" s="110"/>
      <c r="VEJ39" s="110"/>
      <c r="VEK39" s="110"/>
      <c r="VEL39" s="110"/>
      <c r="VEM39" s="110"/>
      <c r="VEN39" s="110"/>
      <c r="VEO39" s="110"/>
      <c r="VEP39" s="110"/>
      <c r="VEQ39" s="110"/>
      <c r="VER39" s="110"/>
      <c r="VES39" s="110"/>
      <c r="VET39" s="110"/>
      <c r="VEU39" s="110"/>
      <c r="VEV39" s="110"/>
      <c r="VEW39" s="110"/>
      <c r="VEX39" s="110"/>
      <c r="VEY39" s="110"/>
      <c r="VEZ39" s="110"/>
      <c r="VFA39" s="110"/>
      <c r="VFB39" s="110"/>
      <c r="VFC39" s="110"/>
      <c r="VFD39" s="110"/>
      <c r="VFE39" s="110"/>
      <c r="VFF39" s="110"/>
      <c r="VFG39" s="110"/>
      <c r="VFH39" s="110"/>
      <c r="VFI39" s="110"/>
      <c r="VFJ39" s="110"/>
      <c r="VFK39" s="110"/>
      <c r="VFL39" s="110"/>
      <c r="VFM39" s="110"/>
      <c r="VFN39" s="110"/>
      <c r="VFO39" s="110"/>
      <c r="VFP39" s="110"/>
      <c r="VFQ39" s="110"/>
      <c r="VFR39" s="110"/>
      <c r="VFS39" s="110"/>
      <c r="VFT39" s="110"/>
      <c r="VFU39" s="110"/>
      <c r="VFV39" s="110"/>
      <c r="VFW39" s="110"/>
      <c r="VFX39" s="110"/>
      <c r="VFY39" s="110"/>
      <c r="VFZ39" s="110"/>
      <c r="VGA39" s="110"/>
      <c r="VGB39" s="110"/>
      <c r="VGC39" s="110"/>
      <c r="VGD39" s="110"/>
      <c r="VGE39" s="110"/>
      <c r="VGF39" s="110"/>
      <c r="VGG39" s="110"/>
      <c r="VGH39" s="110"/>
      <c r="VGI39" s="110"/>
      <c r="VGJ39" s="110"/>
      <c r="VGK39" s="110"/>
      <c r="VGL39" s="110"/>
      <c r="VGM39" s="110"/>
      <c r="VGN39" s="110"/>
      <c r="VGO39" s="110"/>
      <c r="VGP39" s="110"/>
      <c r="VGQ39" s="110"/>
      <c r="VGR39" s="110"/>
      <c r="VGS39" s="110"/>
      <c r="VGT39" s="110"/>
      <c r="VGU39" s="110"/>
      <c r="VGV39" s="110"/>
      <c r="VGW39" s="110"/>
      <c r="VGX39" s="110"/>
      <c r="VGY39" s="110"/>
      <c r="VGZ39" s="110"/>
      <c r="VHA39" s="110"/>
      <c r="VHB39" s="110"/>
      <c r="VHC39" s="110"/>
      <c r="VHD39" s="110"/>
      <c r="VHE39" s="110"/>
      <c r="VHF39" s="110"/>
      <c r="VHG39" s="110"/>
      <c r="VHH39" s="110"/>
      <c r="VHI39" s="110"/>
      <c r="VHJ39" s="110"/>
      <c r="VHK39" s="110"/>
      <c r="VHL39" s="110"/>
      <c r="VHM39" s="110"/>
      <c r="VHN39" s="110"/>
      <c r="VHO39" s="110"/>
      <c r="VHP39" s="110"/>
      <c r="VHQ39" s="110"/>
      <c r="VHR39" s="110"/>
      <c r="VHS39" s="110"/>
      <c r="VHT39" s="110"/>
      <c r="VHU39" s="110"/>
      <c r="VHV39" s="110"/>
      <c r="VHW39" s="110"/>
      <c r="VHX39" s="110"/>
      <c r="VHY39" s="110"/>
      <c r="VHZ39" s="110"/>
      <c r="VIA39" s="110"/>
      <c r="VIB39" s="110"/>
      <c r="VIC39" s="110"/>
      <c r="VID39" s="110"/>
      <c r="VIE39" s="110"/>
      <c r="VIF39" s="110"/>
      <c r="VIG39" s="110"/>
      <c r="VIH39" s="110"/>
      <c r="VII39" s="110"/>
      <c r="VIJ39" s="110"/>
      <c r="VIK39" s="110"/>
      <c r="VIL39" s="110"/>
      <c r="VIM39" s="110"/>
      <c r="VIN39" s="110"/>
      <c r="VIO39" s="110"/>
      <c r="VIP39" s="110"/>
      <c r="VIQ39" s="110"/>
      <c r="VIR39" s="110"/>
      <c r="VIS39" s="110"/>
      <c r="VIT39" s="110"/>
      <c r="VIU39" s="110"/>
      <c r="VIV39" s="110"/>
      <c r="VIW39" s="110"/>
      <c r="VIX39" s="110"/>
      <c r="VIY39" s="110"/>
      <c r="VIZ39" s="110"/>
      <c r="VJA39" s="110"/>
      <c r="VJB39" s="110"/>
      <c r="VJC39" s="110"/>
      <c r="VJD39" s="110"/>
      <c r="VJE39" s="110"/>
      <c r="VJF39" s="110"/>
      <c r="VJG39" s="110"/>
      <c r="VJH39" s="110"/>
      <c r="VJI39" s="110"/>
      <c r="VJJ39" s="110"/>
      <c r="VJK39" s="110"/>
      <c r="VJL39" s="110"/>
      <c r="VJM39" s="110"/>
      <c r="VJN39" s="110"/>
      <c r="VJO39" s="110"/>
      <c r="VJP39" s="110"/>
      <c r="VJQ39" s="110"/>
      <c r="VJR39" s="110"/>
      <c r="VJS39" s="110"/>
      <c r="VJT39" s="110"/>
      <c r="VJU39" s="110"/>
      <c r="VJV39" s="110"/>
      <c r="VJW39" s="110"/>
      <c r="VJX39" s="110"/>
      <c r="VJY39" s="110"/>
      <c r="VJZ39" s="110"/>
      <c r="VKA39" s="110"/>
      <c r="VKB39" s="110"/>
      <c r="VKC39" s="110"/>
      <c r="VKD39" s="110"/>
      <c r="VKE39" s="110"/>
      <c r="VKF39" s="110"/>
      <c r="VKG39" s="110"/>
      <c r="VKH39" s="110"/>
      <c r="VKI39" s="110"/>
      <c r="VKJ39" s="110"/>
      <c r="VKK39" s="110"/>
      <c r="VKL39" s="110"/>
      <c r="VKM39" s="110"/>
      <c r="VKN39" s="110"/>
      <c r="VKO39" s="110"/>
      <c r="VKP39" s="110"/>
      <c r="VKQ39" s="110"/>
      <c r="VKR39" s="110"/>
      <c r="VKS39" s="110"/>
      <c r="VKT39" s="110"/>
      <c r="VKU39" s="110"/>
      <c r="VKV39" s="110"/>
      <c r="VKW39" s="110"/>
      <c r="VKX39" s="110"/>
      <c r="VKY39" s="110"/>
      <c r="VKZ39" s="110"/>
      <c r="VLA39" s="110"/>
      <c r="VLB39" s="110"/>
      <c r="VLC39" s="110"/>
      <c r="VLD39" s="110"/>
      <c r="VLE39" s="110"/>
      <c r="VLF39" s="110"/>
      <c r="VLG39" s="110"/>
      <c r="VLH39" s="110"/>
      <c r="VLI39" s="110"/>
      <c r="VLJ39" s="110"/>
      <c r="VLK39" s="110"/>
      <c r="VLL39" s="110"/>
      <c r="VLM39" s="110"/>
      <c r="VLN39" s="110"/>
      <c r="VLO39" s="110"/>
      <c r="VLP39" s="110"/>
      <c r="VLQ39" s="110"/>
      <c r="VLR39" s="110"/>
      <c r="VLS39" s="110"/>
      <c r="VLT39" s="110"/>
      <c r="VLU39" s="110"/>
      <c r="VLV39" s="110"/>
      <c r="VLW39" s="110"/>
      <c r="VLX39" s="110"/>
      <c r="VLY39" s="110"/>
      <c r="VLZ39" s="110"/>
      <c r="VMA39" s="110"/>
      <c r="VMB39" s="110"/>
      <c r="VMC39" s="110"/>
      <c r="VMD39" s="110"/>
      <c r="VME39" s="110"/>
      <c r="VMF39" s="110"/>
      <c r="VMG39" s="110"/>
      <c r="VMH39" s="110"/>
      <c r="VMI39" s="110"/>
      <c r="VMJ39" s="110"/>
      <c r="VMK39" s="110"/>
      <c r="VML39" s="110"/>
      <c r="VMM39" s="110"/>
      <c r="VMN39" s="110"/>
      <c r="VMO39" s="110"/>
      <c r="VMP39" s="110"/>
      <c r="VMQ39" s="110"/>
      <c r="VMR39" s="110"/>
      <c r="VMS39" s="110"/>
      <c r="VMT39" s="110"/>
      <c r="VMU39" s="110"/>
      <c r="VMV39" s="110"/>
      <c r="VMW39" s="110"/>
      <c r="VMX39" s="110"/>
      <c r="VMY39" s="110"/>
      <c r="VMZ39" s="110"/>
      <c r="VNA39" s="110"/>
      <c r="VNB39" s="110"/>
      <c r="VNC39" s="110"/>
      <c r="VND39" s="110"/>
      <c r="VNE39" s="110"/>
      <c r="VNF39" s="110"/>
      <c r="VNG39" s="110"/>
      <c r="VNH39" s="110"/>
      <c r="VNI39" s="110"/>
      <c r="VNJ39" s="110"/>
      <c r="VNK39" s="110"/>
      <c r="VNL39" s="110"/>
      <c r="VNM39" s="110"/>
      <c r="VNN39" s="110"/>
      <c r="VNO39" s="110"/>
      <c r="VNP39" s="110"/>
      <c r="VNQ39" s="110"/>
      <c r="VNR39" s="110"/>
      <c r="VNS39" s="110"/>
      <c r="VNT39" s="110"/>
      <c r="VNU39" s="110"/>
      <c r="VNV39" s="110"/>
      <c r="VNW39" s="110"/>
      <c r="VNX39" s="110"/>
      <c r="VNY39" s="110"/>
      <c r="VNZ39" s="110"/>
      <c r="VOA39" s="110"/>
      <c r="VOB39" s="110"/>
      <c r="VOC39" s="110"/>
      <c r="VOD39" s="110"/>
      <c r="VOE39" s="110"/>
      <c r="VOF39" s="110"/>
      <c r="VOG39" s="110"/>
      <c r="VOH39" s="110"/>
      <c r="VOI39" s="110"/>
      <c r="VOJ39" s="110"/>
      <c r="VOK39" s="110"/>
      <c r="VOL39" s="110"/>
      <c r="VOM39" s="110"/>
      <c r="VON39" s="110"/>
      <c r="VOO39" s="110"/>
      <c r="VOP39" s="110"/>
      <c r="VOQ39" s="110"/>
      <c r="VOR39" s="110"/>
      <c r="VOS39" s="110"/>
      <c r="VOT39" s="110"/>
      <c r="VOU39" s="110"/>
      <c r="VOV39" s="110"/>
      <c r="VOW39" s="110"/>
      <c r="VOX39" s="110"/>
      <c r="VOY39" s="110"/>
      <c r="VOZ39" s="110"/>
      <c r="VPA39" s="110"/>
      <c r="VPB39" s="110"/>
      <c r="VPC39" s="110"/>
      <c r="VPD39" s="110"/>
      <c r="VPE39" s="110"/>
      <c r="VPF39" s="110"/>
      <c r="VPG39" s="110"/>
      <c r="VPH39" s="110"/>
      <c r="VPI39" s="110"/>
      <c r="VPJ39" s="110"/>
      <c r="VPK39" s="110"/>
      <c r="VPL39" s="110"/>
      <c r="VPM39" s="110"/>
      <c r="VPN39" s="110"/>
      <c r="VPO39" s="110"/>
      <c r="VPP39" s="110"/>
      <c r="VPQ39" s="110"/>
      <c r="VPR39" s="110"/>
      <c r="VPS39" s="110"/>
      <c r="VPT39" s="110"/>
      <c r="VPU39" s="110"/>
      <c r="VPV39" s="110"/>
      <c r="VPW39" s="110"/>
      <c r="VPX39" s="110"/>
      <c r="VPY39" s="110"/>
      <c r="VPZ39" s="110"/>
      <c r="VQA39" s="110"/>
      <c r="VQB39" s="110"/>
      <c r="VQC39" s="110"/>
      <c r="VQD39" s="110"/>
      <c r="VQE39" s="110"/>
      <c r="VQF39" s="110"/>
      <c r="VQG39" s="110"/>
      <c r="VQH39" s="110"/>
      <c r="VQI39" s="110"/>
      <c r="VQJ39" s="110"/>
      <c r="VQK39" s="110"/>
      <c r="VQL39" s="110"/>
      <c r="VQM39" s="110"/>
      <c r="VQN39" s="110"/>
      <c r="VQO39" s="110"/>
      <c r="VQP39" s="110"/>
      <c r="VQQ39" s="110"/>
      <c r="VQR39" s="110"/>
      <c r="VQS39" s="110"/>
      <c r="VQT39" s="110"/>
      <c r="VQU39" s="110"/>
      <c r="VQV39" s="110"/>
      <c r="VQW39" s="110"/>
      <c r="VQX39" s="110"/>
      <c r="VQY39" s="110"/>
      <c r="VQZ39" s="110"/>
      <c r="VRA39" s="110"/>
      <c r="VRB39" s="110"/>
      <c r="VRC39" s="110"/>
      <c r="VRD39" s="110"/>
      <c r="VRE39" s="110"/>
      <c r="VRF39" s="110"/>
      <c r="VRG39" s="110"/>
      <c r="VRH39" s="110"/>
      <c r="VRI39" s="110"/>
      <c r="VRJ39" s="110"/>
      <c r="VRK39" s="110"/>
      <c r="VRL39" s="110"/>
      <c r="VRM39" s="110"/>
      <c r="VRN39" s="110"/>
      <c r="VRO39" s="110"/>
      <c r="VRP39" s="110"/>
      <c r="VRQ39" s="110"/>
      <c r="VRR39" s="110"/>
      <c r="VRS39" s="110"/>
      <c r="VRT39" s="110"/>
      <c r="VRU39" s="110"/>
      <c r="VRV39" s="110"/>
      <c r="VRW39" s="110"/>
      <c r="VRX39" s="110"/>
      <c r="VRY39" s="110"/>
      <c r="VRZ39" s="110"/>
      <c r="VSA39" s="110"/>
      <c r="VSB39" s="110"/>
      <c r="VSC39" s="110"/>
      <c r="VSD39" s="110"/>
      <c r="VSE39" s="110"/>
      <c r="VSF39" s="110"/>
      <c r="VSG39" s="110"/>
      <c r="VSH39" s="110"/>
      <c r="VSI39" s="110"/>
      <c r="VSJ39" s="110"/>
      <c r="VSK39" s="110"/>
      <c r="VSL39" s="110"/>
      <c r="VSM39" s="110"/>
      <c r="VSN39" s="110"/>
      <c r="VSO39" s="110"/>
      <c r="VSP39" s="110"/>
      <c r="VSQ39" s="110"/>
      <c r="VSR39" s="110"/>
      <c r="VSS39" s="110"/>
      <c r="VST39" s="110"/>
      <c r="VSU39" s="110"/>
      <c r="VSV39" s="110"/>
      <c r="VSW39" s="110"/>
      <c r="VSX39" s="110"/>
      <c r="VSY39" s="110"/>
      <c r="VSZ39" s="110"/>
      <c r="VTA39" s="110"/>
      <c r="VTB39" s="110"/>
      <c r="VTC39" s="110"/>
      <c r="VTD39" s="110"/>
      <c r="VTE39" s="110"/>
      <c r="VTF39" s="110"/>
      <c r="VTG39" s="110"/>
      <c r="VTH39" s="110"/>
      <c r="VTI39" s="110"/>
      <c r="VTJ39" s="110"/>
      <c r="VTK39" s="110"/>
      <c r="VTL39" s="110"/>
      <c r="VTM39" s="110"/>
      <c r="VTN39" s="110"/>
      <c r="VTO39" s="110"/>
      <c r="VTP39" s="110"/>
      <c r="VTQ39" s="110"/>
      <c r="VTR39" s="110"/>
      <c r="VTS39" s="110"/>
      <c r="VTT39" s="110"/>
      <c r="VTU39" s="110"/>
      <c r="VTV39" s="110"/>
      <c r="VTW39" s="110"/>
      <c r="VTX39" s="110"/>
      <c r="VTY39" s="110"/>
      <c r="VTZ39" s="110"/>
      <c r="VUA39" s="110"/>
      <c r="VUB39" s="110"/>
      <c r="VUC39" s="110"/>
      <c r="VUD39" s="110"/>
      <c r="VUE39" s="110"/>
      <c r="VUF39" s="110"/>
      <c r="VUG39" s="110"/>
      <c r="VUH39" s="110"/>
      <c r="VUI39" s="110"/>
      <c r="VUJ39" s="110"/>
      <c r="VUK39" s="110"/>
      <c r="VUL39" s="110"/>
      <c r="VUM39" s="110"/>
      <c r="VUN39" s="110"/>
      <c r="VUO39" s="110"/>
      <c r="VUP39" s="110"/>
      <c r="VUQ39" s="110"/>
      <c r="VUR39" s="110"/>
      <c r="VUS39" s="110"/>
      <c r="VUT39" s="110"/>
      <c r="VUU39" s="110"/>
      <c r="VUV39" s="110"/>
      <c r="VUW39" s="110"/>
      <c r="VUX39" s="110"/>
      <c r="VUY39" s="110"/>
      <c r="VUZ39" s="110"/>
      <c r="VVA39" s="110"/>
      <c r="VVB39" s="110"/>
      <c r="VVC39" s="110"/>
      <c r="VVD39" s="110"/>
      <c r="VVE39" s="110"/>
      <c r="VVF39" s="110"/>
      <c r="VVG39" s="110"/>
      <c r="VVH39" s="110"/>
      <c r="VVI39" s="110"/>
      <c r="VVJ39" s="110"/>
      <c r="VVK39" s="110"/>
      <c r="VVL39" s="110"/>
      <c r="VVM39" s="110"/>
      <c r="VVN39" s="110"/>
      <c r="VVO39" s="110"/>
      <c r="VVP39" s="110"/>
      <c r="VVQ39" s="110"/>
      <c r="VVR39" s="110"/>
      <c r="VVS39" s="110"/>
      <c r="VVT39" s="110"/>
      <c r="VVU39" s="110"/>
      <c r="VVV39" s="110"/>
      <c r="VVW39" s="110"/>
      <c r="VVX39" s="110"/>
      <c r="VVY39" s="110"/>
      <c r="VVZ39" s="110"/>
      <c r="VWA39" s="110"/>
      <c r="VWB39" s="110"/>
      <c r="VWC39" s="110"/>
      <c r="VWD39" s="110"/>
      <c r="VWE39" s="110"/>
      <c r="VWF39" s="110"/>
      <c r="VWG39" s="110"/>
      <c r="VWH39" s="110"/>
      <c r="VWI39" s="110"/>
      <c r="VWJ39" s="110"/>
      <c r="VWK39" s="110"/>
      <c r="VWL39" s="110"/>
      <c r="VWM39" s="110"/>
      <c r="VWN39" s="110"/>
      <c r="VWO39" s="110"/>
      <c r="VWP39" s="110"/>
      <c r="VWQ39" s="110"/>
      <c r="VWR39" s="110"/>
      <c r="VWS39" s="110"/>
      <c r="VWT39" s="110"/>
      <c r="VWU39" s="110"/>
      <c r="VWV39" s="110"/>
      <c r="VWW39" s="110"/>
      <c r="VWX39" s="110"/>
      <c r="VWY39" s="110"/>
      <c r="VWZ39" s="110"/>
      <c r="VXA39" s="110"/>
      <c r="VXB39" s="110"/>
      <c r="VXC39" s="110"/>
      <c r="VXD39" s="110"/>
      <c r="VXE39" s="110"/>
      <c r="VXF39" s="110"/>
      <c r="VXG39" s="110"/>
      <c r="VXH39" s="110"/>
      <c r="VXI39" s="110"/>
      <c r="VXJ39" s="110"/>
      <c r="VXK39" s="110"/>
      <c r="VXL39" s="110"/>
      <c r="VXM39" s="110"/>
      <c r="VXN39" s="110"/>
      <c r="VXO39" s="110"/>
      <c r="VXP39" s="110"/>
      <c r="VXQ39" s="110"/>
      <c r="VXR39" s="110"/>
      <c r="VXS39" s="110"/>
      <c r="VXT39" s="110"/>
      <c r="VXU39" s="110"/>
      <c r="VXV39" s="110"/>
      <c r="VXW39" s="110"/>
      <c r="VXX39" s="110"/>
      <c r="VXY39" s="110"/>
      <c r="VXZ39" s="110"/>
      <c r="VYA39" s="110"/>
      <c r="VYB39" s="110"/>
      <c r="VYC39" s="110"/>
      <c r="VYD39" s="110"/>
      <c r="VYE39" s="110"/>
      <c r="VYF39" s="110"/>
      <c r="VYG39" s="110"/>
      <c r="VYH39" s="110"/>
      <c r="VYI39" s="110"/>
      <c r="VYJ39" s="110"/>
      <c r="VYK39" s="110"/>
      <c r="VYL39" s="110"/>
      <c r="VYM39" s="110"/>
      <c r="VYN39" s="110"/>
      <c r="VYO39" s="110"/>
      <c r="VYP39" s="110"/>
      <c r="VYQ39" s="110"/>
      <c r="VYR39" s="110"/>
      <c r="VYS39" s="110"/>
      <c r="VYT39" s="110"/>
      <c r="VYU39" s="110"/>
      <c r="VYV39" s="110"/>
      <c r="VYW39" s="110"/>
      <c r="VYX39" s="110"/>
      <c r="VYY39" s="110"/>
      <c r="VYZ39" s="110"/>
      <c r="VZA39" s="110"/>
      <c r="VZB39" s="110"/>
      <c r="VZC39" s="110"/>
      <c r="VZD39" s="110"/>
      <c r="VZE39" s="110"/>
      <c r="VZF39" s="110"/>
      <c r="VZG39" s="110"/>
      <c r="VZH39" s="110"/>
      <c r="VZI39" s="110"/>
      <c r="VZJ39" s="110"/>
      <c r="VZK39" s="110"/>
      <c r="VZL39" s="110"/>
      <c r="VZM39" s="110"/>
      <c r="VZN39" s="110"/>
      <c r="VZO39" s="110"/>
      <c r="VZP39" s="110"/>
      <c r="VZQ39" s="110"/>
      <c r="VZR39" s="110"/>
      <c r="VZS39" s="110"/>
      <c r="VZT39" s="110"/>
      <c r="VZU39" s="110"/>
      <c r="VZV39" s="110"/>
      <c r="VZW39" s="110"/>
      <c r="VZX39" s="110"/>
      <c r="VZY39" s="110"/>
      <c r="VZZ39" s="110"/>
      <c r="WAA39" s="110"/>
      <c r="WAB39" s="110"/>
      <c r="WAC39" s="110"/>
      <c r="WAD39" s="110"/>
      <c r="WAE39" s="110"/>
      <c r="WAF39" s="110"/>
      <c r="WAG39" s="110"/>
      <c r="WAH39" s="110"/>
      <c r="WAI39" s="110"/>
      <c r="WAJ39" s="110"/>
      <c r="WAK39" s="110"/>
      <c r="WAL39" s="110"/>
      <c r="WAM39" s="110"/>
      <c r="WAN39" s="110"/>
      <c r="WAO39" s="110"/>
      <c r="WAP39" s="110"/>
      <c r="WAQ39" s="110"/>
      <c r="WAR39" s="110"/>
      <c r="WAS39" s="110"/>
      <c r="WAT39" s="110"/>
      <c r="WAU39" s="110"/>
      <c r="WAV39" s="110"/>
      <c r="WAW39" s="110"/>
      <c r="WAX39" s="110"/>
      <c r="WAY39" s="110"/>
      <c r="WAZ39" s="110"/>
      <c r="WBA39" s="110"/>
      <c r="WBB39" s="110"/>
      <c r="WBC39" s="110"/>
      <c r="WBD39" s="110"/>
      <c r="WBE39" s="110"/>
      <c r="WBF39" s="110"/>
      <c r="WBG39" s="110"/>
      <c r="WBH39" s="110"/>
      <c r="WBI39" s="110"/>
      <c r="WBJ39" s="110"/>
      <c r="WBK39" s="110"/>
      <c r="WBL39" s="110"/>
      <c r="WBM39" s="110"/>
      <c r="WBN39" s="110"/>
      <c r="WBO39" s="110"/>
      <c r="WBP39" s="110"/>
      <c r="WBQ39" s="110"/>
      <c r="WBR39" s="110"/>
      <c r="WBS39" s="110"/>
      <c r="WBT39" s="110"/>
      <c r="WBU39" s="110"/>
      <c r="WBV39" s="110"/>
      <c r="WBW39" s="110"/>
      <c r="WBX39" s="110"/>
      <c r="WBY39" s="110"/>
      <c r="WBZ39" s="110"/>
      <c r="WCA39" s="110"/>
      <c r="WCB39" s="110"/>
      <c r="WCC39" s="110"/>
      <c r="WCD39" s="110"/>
      <c r="WCE39" s="110"/>
      <c r="WCF39" s="110"/>
      <c r="WCG39" s="110"/>
      <c r="WCH39" s="110"/>
      <c r="WCI39" s="110"/>
      <c r="WCJ39" s="110"/>
      <c r="WCK39" s="110"/>
      <c r="WCL39" s="110"/>
      <c r="WCM39" s="110"/>
      <c r="WCN39" s="110"/>
      <c r="WCO39" s="110"/>
      <c r="WCP39" s="110"/>
      <c r="WCQ39" s="110"/>
      <c r="WCR39" s="110"/>
      <c r="WCS39" s="110"/>
      <c r="WCT39" s="110"/>
      <c r="WCU39" s="110"/>
      <c r="WCV39" s="110"/>
      <c r="WCW39" s="110"/>
      <c r="WCX39" s="110"/>
      <c r="WCY39" s="110"/>
      <c r="WCZ39" s="110"/>
      <c r="WDA39" s="110"/>
      <c r="WDB39" s="110"/>
      <c r="WDC39" s="110"/>
      <c r="WDD39" s="110"/>
      <c r="WDE39" s="110"/>
      <c r="WDF39" s="110"/>
      <c r="WDG39" s="110"/>
      <c r="WDH39" s="110"/>
      <c r="WDI39" s="110"/>
      <c r="WDJ39" s="110"/>
      <c r="WDK39" s="110"/>
      <c r="WDL39" s="110"/>
      <c r="WDM39" s="110"/>
      <c r="WDN39" s="110"/>
      <c r="WDO39" s="110"/>
      <c r="WDP39" s="110"/>
      <c r="WDQ39" s="110"/>
      <c r="WDR39" s="110"/>
      <c r="WDS39" s="110"/>
      <c r="WDT39" s="110"/>
      <c r="WDU39" s="110"/>
      <c r="WDV39" s="110"/>
      <c r="WDW39" s="110"/>
      <c r="WDX39" s="110"/>
      <c r="WDY39" s="110"/>
      <c r="WDZ39" s="110"/>
      <c r="WEA39" s="110"/>
      <c r="WEB39" s="110"/>
      <c r="WEC39" s="110"/>
      <c r="WED39" s="110"/>
      <c r="WEE39" s="110"/>
      <c r="WEF39" s="110"/>
      <c r="WEG39" s="110"/>
      <c r="WEH39" s="110"/>
      <c r="WEI39" s="110"/>
      <c r="WEJ39" s="110"/>
      <c r="WEK39" s="110"/>
      <c r="WEL39" s="110"/>
      <c r="WEM39" s="110"/>
      <c r="WEN39" s="110"/>
      <c r="WEO39" s="110"/>
      <c r="WEP39" s="110"/>
      <c r="WEQ39" s="110"/>
      <c r="WER39" s="110"/>
      <c r="WES39" s="110"/>
      <c r="WET39" s="110"/>
      <c r="WEU39" s="110"/>
      <c r="WEV39" s="110"/>
      <c r="WEW39" s="110"/>
      <c r="WEX39" s="110"/>
      <c r="WEY39" s="110"/>
      <c r="WEZ39" s="110"/>
      <c r="WFA39" s="110"/>
      <c r="WFB39" s="110"/>
      <c r="WFC39" s="110"/>
      <c r="WFD39" s="110"/>
      <c r="WFE39" s="110"/>
      <c r="WFF39" s="110"/>
      <c r="WFG39" s="110"/>
      <c r="WFH39" s="110"/>
      <c r="WFI39" s="110"/>
      <c r="WFJ39" s="110"/>
      <c r="WFK39" s="110"/>
      <c r="WFL39" s="110"/>
      <c r="WFM39" s="110"/>
      <c r="WFN39" s="110"/>
      <c r="WFO39" s="110"/>
      <c r="WFP39" s="110"/>
      <c r="WFQ39" s="110"/>
      <c r="WFR39" s="110"/>
      <c r="WFS39" s="110"/>
      <c r="WFT39" s="110"/>
      <c r="WFU39" s="110"/>
      <c r="WFV39" s="110"/>
      <c r="WFW39" s="110"/>
      <c r="WFX39" s="110"/>
      <c r="WFY39" s="110"/>
      <c r="WFZ39" s="110"/>
      <c r="WGA39" s="110"/>
      <c r="WGB39" s="110"/>
      <c r="WGC39" s="110"/>
      <c r="WGD39" s="110"/>
      <c r="WGE39" s="110"/>
      <c r="WGF39" s="110"/>
      <c r="WGG39" s="110"/>
      <c r="WGH39" s="110"/>
      <c r="WGI39" s="110"/>
      <c r="WGJ39" s="110"/>
      <c r="WGK39" s="110"/>
      <c r="WGL39" s="110"/>
      <c r="WGM39" s="110"/>
      <c r="WGN39" s="110"/>
      <c r="WGO39" s="110"/>
      <c r="WGP39" s="110"/>
      <c r="WGQ39" s="110"/>
      <c r="WGR39" s="110"/>
      <c r="WGS39" s="110"/>
      <c r="WGT39" s="110"/>
      <c r="WGU39" s="110"/>
      <c r="WGV39" s="110"/>
      <c r="WGW39" s="110"/>
      <c r="WGX39" s="110"/>
      <c r="WGY39" s="110"/>
      <c r="WGZ39" s="110"/>
      <c r="WHA39" s="110"/>
      <c r="WHB39" s="110"/>
      <c r="WHC39" s="110"/>
      <c r="WHD39" s="110"/>
      <c r="WHE39" s="110"/>
      <c r="WHF39" s="110"/>
      <c r="WHG39" s="110"/>
      <c r="WHH39" s="110"/>
      <c r="WHI39" s="110"/>
      <c r="WHJ39" s="110"/>
      <c r="WHK39" s="110"/>
      <c r="WHL39" s="110"/>
      <c r="WHM39" s="110"/>
      <c r="WHN39" s="110"/>
      <c r="WHO39" s="110"/>
      <c r="WHP39" s="110"/>
      <c r="WHQ39" s="110"/>
      <c r="WHR39" s="110"/>
      <c r="WHS39" s="110"/>
      <c r="WHT39" s="110"/>
      <c r="WHU39" s="110"/>
      <c r="WHV39" s="110"/>
      <c r="WHW39" s="110"/>
      <c r="WHX39" s="110"/>
      <c r="WHY39" s="110"/>
      <c r="WHZ39" s="110"/>
      <c r="WIA39" s="110"/>
      <c r="WIB39" s="110"/>
      <c r="WIC39" s="110"/>
      <c r="WID39" s="110"/>
      <c r="WIE39" s="110"/>
      <c r="WIF39" s="110"/>
      <c r="WIG39" s="110"/>
      <c r="WIH39" s="110"/>
      <c r="WII39" s="110"/>
      <c r="WIJ39" s="110"/>
      <c r="WIK39" s="110"/>
      <c r="WIL39" s="110"/>
      <c r="WIM39" s="110"/>
      <c r="WIN39" s="110"/>
      <c r="WIO39" s="110"/>
      <c r="WIP39" s="110"/>
      <c r="WIQ39" s="110"/>
      <c r="WIR39" s="110"/>
      <c r="WIS39" s="110"/>
      <c r="WIT39" s="110"/>
      <c r="WIU39" s="110"/>
      <c r="WIV39" s="110"/>
      <c r="WIW39" s="110"/>
      <c r="WIX39" s="110"/>
      <c r="WIY39" s="110"/>
      <c r="WIZ39" s="110"/>
      <c r="WJA39" s="110"/>
      <c r="WJB39" s="110"/>
      <c r="WJC39" s="110"/>
      <c r="WJD39" s="110"/>
      <c r="WJE39" s="110"/>
      <c r="WJF39" s="110"/>
      <c r="WJG39" s="110"/>
      <c r="WJH39" s="110"/>
      <c r="WJI39" s="110"/>
      <c r="WJJ39" s="110"/>
      <c r="WJK39" s="110"/>
      <c r="WJL39" s="110"/>
      <c r="WJM39" s="110"/>
      <c r="WJN39" s="110"/>
      <c r="WJO39" s="110"/>
      <c r="WJP39" s="110"/>
      <c r="WJQ39" s="110"/>
      <c r="WJR39" s="110"/>
      <c r="WJS39" s="110"/>
      <c r="WJT39" s="110"/>
      <c r="WJU39" s="110"/>
      <c r="WJV39" s="110"/>
      <c r="WJW39" s="110"/>
      <c r="WJX39" s="110"/>
      <c r="WJY39" s="110"/>
      <c r="WJZ39" s="110"/>
      <c r="WKA39" s="110"/>
      <c r="WKB39" s="110"/>
      <c r="WKC39" s="110"/>
      <c r="WKD39" s="110"/>
      <c r="WKE39" s="110"/>
      <c r="WKF39" s="110"/>
      <c r="WKG39" s="110"/>
      <c r="WKH39" s="110"/>
      <c r="WKI39" s="110"/>
      <c r="WKJ39" s="110"/>
      <c r="WKK39" s="110"/>
      <c r="WKL39" s="110"/>
      <c r="WKM39" s="110"/>
      <c r="WKN39" s="110"/>
      <c r="WKO39" s="110"/>
      <c r="WKP39" s="110"/>
      <c r="WKQ39" s="110"/>
      <c r="WKR39" s="110"/>
      <c r="WKS39" s="110"/>
      <c r="WKT39" s="110"/>
      <c r="WKU39" s="110"/>
      <c r="WKV39" s="110"/>
      <c r="WKW39" s="110"/>
      <c r="WKX39" s="110"/>
      <c r="WKY39" s="110"/>
      <c r="WKZ39" s="110"/>
      <c r="WLA39" s="110"/>
      <c r="WLB39" s="110"/>
      <c r="WLC39" s="110"/>
      <c r="WLD39" s="110"/>
      <c r="WLE39" s="110"/>
      <c r="WLF39" s="110"/>
      <c r="WLG39" s="110"/>
      <c r="WLH39" s="110"/>
      <c r="WLI39" s="110"/>
      <c r="WLJ39" s="110"/>
      <c r="WLK39" s="110"/>
      <c r="WLL39" s="110"/>
      <c r="WLM39" s="110"/>
      <c r="WLN39" s="110"/>
      <c r="WLO39" s="110"/>
      <c r="WLP39" s="110"/>
      <c r="WLQ39" s="110"/>
      <c r="WLR39" s="110"/>
      <c r="WLS39" s="110"/>
      <c r="WLT39" s="110"/>
      <c r="WLU39" s="110"/>
      <c r="WLV39" s="110"/>
      <c r="WLW39" s="110"/>
      <c r="WLX39" s="110"/>
      <c r="WLY39" s="110"/>
      <c r="WLZ39" s="110"/>
      <c r="WMA39" s="110"/>
      <c r="WMB39" s="110"/>
      <c r="WMC39" s="110"/>
      <c r="WMD39" s="110"/>
      <c r="WME39" s="110"/>
      <c r="WMF39" s="110"/>
      <c r="WMG39" s="110"/>
      <c r="WMH39" s="110"/>
      <c r="WMI39" s="110"/>
      <c r="WMJ39" s="110"/>
      <c r="WMK39" s="110"/>
      <c r="WML39" s="110"/>
      <c r="WMM39" s="110"/>
      <c r="WMN39" s="110"/>
      <c r="WMO39" s="110"/>
      <c r="WMP39" s="110"/>
      <c r="WMQ39" s="110"/>
      <c r="WMR39" s="110"/>
      <c r="WMS39" s="110"/>
      <c r="WMT39" s="110"/>
      <c r="WMU39" s="110"/>
      <c r="WMV39" s="110"/>
      <c r="WMW39" s="110"/>
      <c r="WMX39" s="110"/>
      <c r="WMY39" s="110"/>
      <c r="WMZ39" s="110"/>
      <c r="WNA39" s="110"/>
      <c r="WNB39" s="110"/>
      <c r="WNC39" s="110"/>
      <c r="WND39" s="110"/>
      <c r="WNE39" s="110"/>
      <c r="WNF39" s="110"/>
      <c r="WNG39" s="110"/>
      <c r="WNH39" s="110"/>
      <c r="WNI39" s="110"/>
      <c r="WNJ39" s="110"/>
      <c r="WNK39" s="110"/>
      <c r="WNL39" s="110"/>
      <c r="WNM39" s="110"/>
      <c r="WNN39" s="110"/>
      <c r="WNO39" s="110"/>
      <c r="WNP39" s="110"/>
      <c r="WNQ39" s="110"/>
      <c r="WNR39" s="110"/>
      <c r="WNS39" s="110"/>
      <c r="WNT39" s="110"/>
      <c r="WNU39" s="110"/>
      <c r="WNV39" s="110"/>
      <c r="WNW39" s="110"/>
      <c r="WNX39" s="110"/>
      <c r="WNY39" s="110"/>
      <c r="WNZ39" s="110"/>
      <c r="WOA39" s="110"/>
      <c r="WOB39" s="110"/>
      <c r="WOC39" s="110"/>
      <c r="WOD39" s="110"/>
      <c r="WOE39" s="110"/>
      <c r="WOF39" s="110"/>
      <c r="WOG39" s="110"/>
      <c r="WOH39" s="110"/>
      <c r="WOI39" s="110"/>
      <c r="WOJ39" s="110"/>
      <c r="WOK39" s="110"/>
      <c r="WOL39" s="110"/>
      <c r="WOM39" s="110"/>
      <c r="WON39" s="110"/>
      <c r="WOO39" s="110"/>
      <c r="WOP39" s="110"/>
      <c r="WOQ39" s="110"/>
      <c r="WOR39" s="110"/>
      <c r="WOS39" s="110"/>
      <c r="WOT39" s="110"/>
      <c r="WOU39" s="110"/>
      <c r="WOV39" s="110"/>
      <c r="WOW39" s="110"/>
      <c r="WOX39" s="110"/>
      <c r="WOY39" s="110"/>
      <c r="WOZ39" s="110"/>
      <c r="WPA39" s="110"/>
      <c r="WPB39" s="110"/>
      <c r="WPC39" s="110"/>
      <c r="WPD39" s="110"/>
      <c r="WPE39" s="110"/>
      <c r="WPF39" s="110"/>
      <c r="WPG39" s="110"/>
      <c r="WPH39" s="110"/>
      <c r="WPI39" s="110"/>
      <c r="WPJ39" s="110"/>
      <c r="WPK39" s="110"/>
      <c r="WPL39" s="110"/>
      <c r="WPM39" s="110"/>
      <c r="WPN39" s="110"/>
      <c r="WPO39" s="110"/>
      <c r="WPP39" s="110"/>
      <c r="WPQ39" s="110"/>
      <c r="WPR39" s="110"/>
      <c r="WPS39" s="110"/>
      <c r="WPT39" s="110"/>
      <c r="WPU39" s="110"/>
      <c r="WPV39" s="110"/>
      <c r="WPW39" s="110"/>
      <c r="WPX39" s="110"/>
      <c r="WPY39" s="110"/>
      <c r="WPZ39" s="110"/>
      <c r="WQA39" s="110"/>
      <c r="WQB39" s="110"/>
      <c r="WQC39" s="110"/>
      <c r="WQD39" s="110"/>
      <c r="WQE39" s="110"/>
      <c r="WQF39" s="110"/>
      <c r="WQG39" s="110"/>
      <c r="WQH39" s="110"/>
      <c r="WQI39" s="110"/>
      <c r="WQJ39" s="110"/>
      <c r="WQK39" s="110"/>
      <c r="WQL39" s="110"/>
      <c r="WQM39" s="110"/>
      <c r="WQN39" s="110"/>
      <c r="WQO39" s="110"/>
      <c r="WQP39" s="110"/>
      <c r="WQQ39" s="110"/>
      <c r="WQR39" s="110"/>
      <c r="WQS39" s="110"/>
      <c r="WQT39" s="110"/>
      <c r="WQU39" s="110"/>
      <c r="WQV39" s="110"/>
      <c r="WQW39" s="110"/>
      <c r="WQX39" s="110"/>
      <c r="WQY39" s="110"/>
      <c r="WQZ39" s="110"/>
      <c r="WRA39" s="110"/>
      <c r="WRB39" s="110"/>
      <c r="WRC39" s="110"/>
      <c r="WRD39" s="110"/>
      <c r="WRE39" s="110"/>
      <c r="WRF39" s="110"/>
      <c r="WRG39" s="110"/>
      <c r="WRH39" s="110"/>
      <c r="WRI39" s="110"/>
      <c r="WRJ39" s="110"/>
      <c r="WRK39" s="110"/>
      <c r="WRL39" s="110"/>
      <c r="WRM39" s="110"/>
      <c r="WRN39" s="110"/>
      <c r="WRO39" s="110"/>
      <c r="WRP39" s="110"/>
      <c r="WRQ39" s="110"/>
      <c r="WRR39" s="110"/>
      <c r="WRS39" s="110"/>
      <c r="WRT39" s="110"/>
      <c r="WRU39" s="110"/>
      <c r="WRV39" s="110"/>
      <c r="WRW39" s="110"/>
      <c r="WRX39" s="110"/>
      <c r="WRY39" s="110"/>
      <c r="WRZ39" s="110"/>
      <c r="WSA39" s="110"/>
      <c r="WSB39" s="110"/>
      <c r="WSC39" s="110"/>
      <c r="WSD39" s="110"/>
      <c r="WSE39" s="110"/>
      <c r="WSF39" s="110"/>
      <c r="WSG39" s="110"/>
      <c r="WSH39" s="110"/>
      <c r="WSI39" s="110"/>
      <c r="WSJ39" s="110"/>
      <c r="WSK39" s="110"/>
      <c r="WSL39" s="110"/>
      <c r="WSM39" s="110"/>
      <c r="WSN39" s="110"/>
      <c r="WSO39" s="110"/>
      <c r="WSP39" s="110"/>
      <c r="WSQ39" s="110"/>
      <c r="WSR39" s="110"/>
      <c r="WSS39" s="110"/>
      <c r="WST39" s="110"/>
      <c r="WSU39" s="110"/>
      <c r="WSV39" s="110"/>
      <c r="WSW39" s="110"/>
      <c r="WSX39" s="110"/>
      <c r="WSY39" s="110"/>
      <c r="WSZ39" s="110"/>
      <c r="WTA39" s="110"/>
      <c r="WTB39" s="110"/>
      <c r="WTC39" s="110"/>
      <c r="WTD39" s="110"/>
      <c r="WTE39" s="110"/>
      <c r="WTF39" s="110"/>
      <c r="WTG39" s="110"/>
      <c r="WTH39" s="110"/>
      <c r="WTI39" s="110"/>
      <c r="WTJ39" s="110"/>
      <c r="WTK39" s="110"/>
      <c r="WTL39" s="110"/>
      <c r="WTM39" s="110"/>
      <c r="WTN39" s="110"/>
      <c r="WTO39" s="110"/>
      <c r="WTP39" s="110"/>
      <c r="WTQ39" s="110"/>
      <c r="WTR39" s="110"/>
      <c r="WTS39" s="110"/>
      <c r="WTT39" s="110"/>
      <c r="WTU39" s="110"/>
      <c r="WTV39" s="110"/>
      <c r="WTW39" s="110"/>
      <c r="WTX39" s="110"/>
      <c r="WTY39" s="110"/>
      <c r="WTZ39" s="110"/>
      <c r="WUA39" s="110"/>
      <c r="WUB39" s="110"/>
      <c r="WUC39" s="110"/>
      <c r="WUD39" s="110"/>
      <c r="WUE39" s="110"/>
      <c r="WUF39" s="110"/>
      <c r="WUG39" s="110"/>
      <c r="WUH39" s="110"/>
      <c r="WUI39" s="110"/>
      <c r="WUJ39" s="110"/>
      <c r="WUK39" s="110"/>
      <c r="WUL39" s="110"/>
      <c r="WUM39" s="110"/>
      <c r="WUN39" s="110"/>
      <c r="WUO39" s="110"/>
      <c r="WUP39" s="110"/>
      <c r="WUQ39" s="110"/>
      <c r="WUR39" s="110"/>
      <c r="WUS39" s="110"/>
      <c r="WUT39" s="110"/>
      <c r="WUU39" s="110"/>
      <c r="WUV39" s="110"/>
      <c r="WUW39" s="110"/>
      <c r="WUX39" s="110"/>
      <c r="WUY39" s="110"/>
      <c r="WUZ39" s="110"/>
      <c r="WVA39" s="110"/>
      <c r="WVB39" s="110"/>
      <c r="WVC39" s="110"/>
      <c r="WVD39" s="110"/>
      <c r="WVE39" s="110"/>
      <c r="WVF39" s="110"/>
      <c r="WVG39" s="110"/>
      <c r="WVH39" s="110"/>
      <c r="WVI39" s="110"/>
      <c r="WVJ39" s="110"/>
      <c r="WVK39" s="110"/>
      <c r="WVL39" s="110"/>
      <c r="WVM39" s="110"/>
      <c r="WVN39" s="110"/>
      <c r="WVO39" s="110"/>
      <c r="WVP39" s="110"/>
      <c r="WVQ39" s="110"/>
      <c r="WVR39" s="110"/>
      <c r="WVS39" s="110"/>
      <c r="WVT39" s="110"/>
      <c r="WVU39" s="110"/>
      <c r="WVV39" s="110"/>
      <c r="WVW39" s="110"/>
      <c r="WVX39" s="110"/>
      <c r="WVY39" s="110"/>
      <c r="WVZ39" s="110"/>
      <c r="WWA39" s="110"/>
      <c r="WWB39" s="110"/>
      <c r="WWC39" s="110"/>
      <c r="WWD39" s="110"/>
      <c r="WWE39" s="110"/>
      <c r="WWF39" s="110"/>
      <c r="WWG39" s="110"/>
    </row>
    <row r="40" spans="1:16153">
      <c r="B40" s="88">
        <v>56</v>
      </c>
      <c r="C40" s="83" t="s">
        <v>130</v>
      </c>
      <c r="D40" s="108">
        <v>41</v>
      </c>
      <c r="E40" s="111"/>
      <c r="F40" s="112"/>
      <c r="G40" s="112"/>
      <c r="H40" s="112"/>
      <c r="I40" s="112"/>
      <c r="J40" s="112"/>
      <c r="K40" s="111">
        <v>14.4</v>
      </c>
      <c r="L40" s="111">
        <v>14.4</v>
      </c>
      <c r="M40" s="111">
        <v>14.4</v>
      </c>
      <c r="N40" s="111">
        <v>14.4</v>
      </c>
      <c r="O40" s="111">
        <v>14.4</v>
      </c>
      <c r="P40" s="111">
        <v>14.4</v>
      </c>
      <c r="Q40" s="111">
        <v>14.4</v>
      </c>
      <c r="R40" s="111">
        <v>14.4</v>
      </c>
      <c r="S40" s="112"/>
      <c r="T40" s="112"/>
      <c r="U40" s="112"/>
      <c r="V40" s="112"/>
      <c r="W40" s="112"/>
      <c r="X40" s="112"/>
      <c r="Y40" s="112"/>
      <c r="Z40" s="119" t="s">
        <v>12</v>
      </c>
      <c r="AA40" s="113"/>
      <c r="AB40" s="113"/>
      <c r="AC40" s="113"/>
      <c r="AD40" s="11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3"/>
      <c r="AV40" s="113"/>
      <c r="AW40" s="113"/>
      <c r="AX40" s="113"/>
      <c r="AY40" s="113"/>
      <c r="AZ40" s="113"/>
      <c r="BA40" s="113"/>
      <c r="BB40" s="113"/>
      <c r="BC40" s="113"/>
      <c r="BD40" s="113"/>
      <c r="BE40" s="113"/>
      <c r="BF40" s="113"/>
      <c r="BG40" s="113"/>
      <c r="BH40" s="113"/>
      <c r="BI40" s="113"/>
      <c r="BJ40" s="113"/>
      <c r="BK40" s="113"/>
      <c r="BL40" s="113"/>
      <c r="BM40" s="113"/>
      <c r="BN40" s="113"/>
      <c r="BO40" s="113"/>
      <c r="BP40" s="113"/>
      <c r="BQ40" s="113"/>
      <c r="BR40" s="113"/>
      <c r="BS40" s="113"/>
      <c r="BT40" s="113"/>
      <c r="BU40" s="113"/>
      <c r="BV40" s="113"/>
      <c r="BW40" s="113"/>
      <c r="BX40" s="113"/>
      <c r="BY40" s="113"/>
      <c r="BZ40" s="113"/>
      <c r="CA40" s="113"/>
      <c r="CB40" s="113"/>
      <c r="CC40" s="113"/>
      <c r="CD40" s="113"/>
      <c r="CE40" s="113"/>
      <c r="CF40" s="113"/>
      <c r="CG40" s="113"/>
      <c r="CH40" s="113"/>
      <c r="CI40" s="113"/>
      <c r="CJ40" s="113"/>
      <c r="CK40" s="113"/>
      <c r="CL40" s="113"/>
      <c r="CM40" s="113"/>
      <c r="CN40" s="113"/>
      <c r="CO40" s="113"/>
      <c r="CP40" s="113"/>
      <c r="CQ40" s="113"/>
      <c r="CR40" s="113"/>
      <c r="CS40" s="113"/>
      <c r="CT40" s="113"/>
      <c r="CU40" s="113"/>
      <c r="CV40" s="113"/>
      <c r="CW40" s="113"/>
      <c r="CX40" s="113"/>
      <c r="CY40" s="113"/>
      <c r="CZ40" s="113"/>
      <c r="DA40" s="113"/>
      <c r="DB40" s="113"/>
      <c r="DC40" s="113"/>
      <c r="DD40" s="113"/>
      <c r="DE40" s="113"/>
      <c r="DF40" s="113"/>
      <c r="DG40" s="113"/>
      <c r="DH40" s="113"/>
      <c r="DI40" s="113"/>
      <c r="DJ40" s="113"/>
      <c r="DK40" s="113"/>
      <c r="DL40" s="113"/>
      <c r="DM40" s="113"/>
      <c r="DN40" s="113"/>
      <c r="DO40" s="113"/>
      <c r="DP40" s="113"/>
      <c r="DQ40" s="113"/>
      <c r="DR40" s="113"/>
      <c r="DS40" s="113"/>
      <c r="DT40" s="113"/>
      <c r="DU40" s="113"/>
      <c r="DV40" s="113"/>
      <c r="DW40" s="113"/>
      <c r="DX40" s="113"/>
      <c r="DY40" s="113"/>
      <c r="DZ40" s="113"/>
      <c r="EA40" s="113"/>
      <c r="EB40" s="113"/>
      <c r="EC40" s="113"/>
      <c r="ED40" s="113"/>
      <c r="EE40" s="113"/>
      <c r="EF40" s="113"/>
      <c r="EG40" s="113"/>
      <c r="EH40" s="113"/>
      <c r="EI40" s="113"/>
      <c r="EJ40" s="113"/>
      <c r="EK40" s="113"/>
      <c r="EL40" s="113"/>
      <c r="EM40" s="113"/>
      <c r="EN40" s="113"/>
      <c r="EO40" s="113"/>
      <c r="EP40" s="113"/>
      <c r="EQ40" s="113"/>
      <c r="ER40" s="113"/>
      <c r="ES40" s="113"/>
      <c r="ET40" s="113"/>
      <c r="EU40" s="113"/>
      <c r="EV40" s="113"/>
      <c r="EW40" s="113"/>
      <c r="EX40" s="113"/>
      <c r="EY40" s="113"/>
      <c r="EZ40" s="113"/>
      <c r="FA40" s="113"/>
      <c r="FB40" s="113"/>
      <c r="FC40" s="113"/>
      <c r="FD40" s="113"/>
      <c r="FE40" s="113"/>
      <c r="FF40" s="113"/>
      <c r="FG40" s="113"/>
      <c r="FH40" s="113"/>
      <c r="FI40" s="113"/>
      <c r="FJ40" s="113"/>
      <c r="FK40" s="113"/>
      <c r="FL40" s="113"/>
      <c r="FM40" s="113"/>
      <c r="FN40" s="113"/>
      <c r="FO40" s="113"/>
      <c r="FP40" s="113"/>
      <c r="FQ40" s="113"/>
      <c r="FR40" s="113"/>
      <c r="FS40" s="113"/>
      <c r="FT40" s="113"/>
      <c r="FU40" s="113"/>
      <c r="FV40" s="113"/>
      <c r="FW40" s="113"/>
      <c r="FX40" s="113"/>
      <c r="FY40" s="113"/>
      <c r="FZ40" s="113"/>
      <c r="GA40" s="113"/>
      <c r="GB40" s="113"/>
      <c r="GC40" s="113"/>
      <c r="GD40" s="113"/>
      <c r="GE40" s="113"/>
      <c r="GF40" s="113"/>
      <c r="GG40" s="113"/>
      <c r="GH40" s="113"/>
      <c r="GI40" s="113"/>
      <c r="GJ40" s="113"/>
      <c r="GK40" s="113"/>
      <c r="GL40" s="113"/>
      <c r="GM40" s="113"/>
      <c r="GN40" s="113"/>
      <c r="GO40" s="113"/>
      <c r="GP40" s="113"/>
      <c r="GQ40" s="113"/>
      <c r="GR40" s="113"/>
      <c r="GS40" s="113"/>
      <c r="GT40" s="113"/>
      <c r="GU40" s="113"/>
      <c r="GV40" s="113"/>
      <c r="GW40" s="113"/>
      <c r="GX40" s="113"/>
      <c r="GY40" s="113"/>
      <c r="GZ40" s="113"/>
      <c r="HA40" s="113"/>
      <c r="HB40" s="113"/>
      <c r="HC40" s="113"/>
      <c r="HD40" s="113"/>
      <c r="HE40" s="113"/>
      <c r="HF40" s="113"/>
      <c r="HG40" s="113"/>
      <c r="HH40" s="113"/>
      <c r="HI40" s="113"/>
      <c r="HJ40" s="113"/>
      <c r="HK40" s="113"/>
      <c r="HL40" s="113"/>
      <c r="HM40" s="113"/>
      <c r="HN40" s="113"/>
      <c r="HO40" s="113"/>
      <c r="HP40" s="113"/>
      <c r="HQ40" s="113"/>
      <c r="HR40" s="113"/>
      <c r="HS40" s="113"/>
      <c r="HT40" s="113"/>
      <c r="HU40" s="113"/>
      <c r="HV40" s="113"/>
      <c r="HW40" s="113"/>
      <c r="HX40" s="113"/>
      <c r="HY40" s="113"/>
      <c r="HZ40" s="113"/>
      <c r="IA40" s="113"/>
      <c r="IB40" s="113"/>
      <c r="IC40" s="113"/>
      <c r="ID40" s="113"/>
      <c r="IE40" s="113"/>
      <c r="IF40" s="113"/>
      <c r="IG40" s="113"/>
      <c r="IH40" s="113"/>
      <c r="II40" s="113"/>
      <c r="IJ40" s="113"/>
      <c r="IK40" s="113"/>
      <c r="IL40" s="113"/>
      <c r="IM40" s="113"/>
      <c r="IN40" s="113"/>
      <c r="IO40" s="113"/>
      <c r="IP40" s="113"/>
      <c r="IQ40" s="113"/>
      <c r="IR40" s="113"/>
      <c r="IS40" s="113"/>
      <c r="IT40" s="113"/>
      <c r="IU40" s="113"/>
      <c r="IV40" s="113"/>
      <c r="IW40" s="113"/>
      <c r="IX40" s="113"/>
      <c r="IY40" s="113"/>
      <c r="IZ40" s="113"/>
      <c r="JA40" s="113"/>
      <c r="JB40" s="113"/>
      <c r="JC40" s="113"/>
      <c r="JD40" s="113"/>
      <c r="JE40" s="113"/>
      <c r="JF40" s="113"/>
      <c r="JG40" s="113"/>
      <c r="JH40" s="113"/>
      <c r="JI40" s="113"/>
      <c r="JJ40" s="113"/>
      <c r="JK40" s="113"/>
      <c r="JL40" s="113"/>
      <c r="JM40" s="113"/>
      <c r="JN40" s="113"/>
      <c r="JO40" s="113"/>
      <c r="JP40" s="113"/>
      <c r="JQ40" s="113"/>
      <c r="JR40" s="113"/>
      <c r="JS40" s="113"/>
      <c r="JT40" s="113"/>
      <c r="JU40" s="113"/>
      <c r="JV40" s="113"/>
      <c r="JW40" s="113"/>
      <c r="JX40" s="113"/>
      <c r="JY40" s="113"/>
      <c r="JZ40" s="113"/>
      <c r="KA40" s="113"/>
      <c r="KB40" s="113"/>
      <c r="KC40" s="113"/>
      <c r="KD40" s="113"/>
      <c r="KE40" s="113"/>
      <c r="KF40" s="113"/>
      <c r="KG40" s="113"/>
      <c r="KH40" s="113"/>
      <c r="KI40" s="113"/>
      <c r="KJ40" s="113"/>
      <c r="KK40" s="113"/>
      <c r="KL40" s="113"/>
      <c r="KM40" s="113"/>
      <c r="KN40" s="113"/>
      <c r="KO40" s="113"/>
      <c r="KP40" s="113"/>
      <c r="KQ40" s="113"/>
      <c r="KR40" s="113"/>
      <c r="KS40" s="113"/>
      <c r="KT40" s="113"/>
      <c r="KU40" s="113"/>
      <c r="KV40" s="113"/>
      <c r="KW40" s="113"/>
      <c r="KX40" s="113"/>
      <c r="KY40" s="113"/>
      <c r="KZ40" s="113"/>
      <c r="LA40" s="113"/>
      <c r="LB40" s="113"/>
      <c r="LC40" s="113"/>
      <c r="LD40" s="113"/>
      <c r="LE40" s="113"/>
      <c r="LF40" s="113"/>
      <c r="LG40" s="113"/>
      <c r="LH40" s="113"/>
      <c r="LI40" s="113"/>
      <c r="LJ40" s="113"/>
      <c r="LK40" s="113"/>
      <c r="LL40" s="113"/>
      <c r="LM40" s="113"/>
      <c r="LN40" s="113"/>
      <c r="LO40" s="113"/>
      <c r="LP40" s="113"/>
      <c r="LQ40" s="113"/>
      <c r="LR40" s="113"/>
      <c r="LS40" s="113"/>
      <c r="LT40" s="113"/>
      <c r="LU40" s="113"/>
      <c r="LV40" s="113"/>
      <c r="LW40" s="113"/>
      <c r="LX40" s="113"/>
      <c r="LY40" s="113"/>
      <c r="LZ40" s="113"/>
      <c r="MA40" s="113"/>
      <c r="MB40" s="113"/>
      <c r="MC40" s="113"/>
      <c r="MD40" s="113"/>
      <c r="ME40" s="113"/>
      <c r="MF40" s="113"/>
      <c r="MG40" s="113"/>
      <c r="MH40" s="113"/>
      <c r="MI40" s="113"/>
      <c r="MJ40" s="113"/>
      <c r="MK40" s="113"/>
      <c r="ML40" s="113"/>
      <c r="MM40" s="113"/>
      <c r="MN40" s="113"/>
      <c r="MO40" s="113"/>
      <c r="MP40" s="113"/>
      <c r="MQ40" s="113"/>
      <c r="MR40" s="113"/>
      <c r="MS40" s="113"/>
      <c r="MT40" s="113"/>
      <c r="MU40" s="113"/>
      <c r="MV40" s="113"/>
      <c r="MW40" s="113"/>
      <c r="MX40" s="113"/>
      <c r="MY40" s="113"/>
      <c r="MZ40" s="113"/>
      <c r="NA40" s="113"/>
      <c r="NB40" s="113"/>
      <c r="NC40" s="113"/>
      <c r="ND40" s="113"/>
      <c r="NE40" s="113"/>
      <c r="NF40" s="113"/>
      <c r="NG40" s="113"/>
      <c r="NH40" s="113"/>
      <c r="NI40" s="113"/>
      <c r="NJ40" s="113"/>
      <c r="NK40" s="113"/>
      <c r="NL40" s="113"/>
      <c r="NM40" s="113"/>
      <c r="NN40" s="113"/>
      <c r="NO40" s="113"/>
      <c r="NP40" s="113"/>
      <c r="NQ40" s="113"/>
      <c r="NR40" s="113"/>
      <c r="NS40" s="113"/>
      <c r="NT40" s="113"/>
      <c r="NU40" s="113"/>
      <c r="NV40" s="113"/>
      <c r="NW40" s="113"/>
      <c r="NX40" s="113"/>
      <c r="NY40" s="113"/>
      <c r="NZ40" s="113"/>
      <c r="OA40" s="113"/>
      <c r="OB40" s="113"/>
      <c r="OC40" s="113"/>
      <c r="OD40" s="113"/>
      <c r="OE40" s="113"/>
      <c r="OF40" s="113"/>
      <c r="OG40" s="113"/>
      <c r="OH40" s="113"/>
      <c r="OI40" s="113"/>
      <c r="OJ40" s="113"/>
      <c r="OK40" s="113"/>
      <c r="OL40" s="113"/>
      <c r="OM40" s="113"/>
      <c r="ON40" s="113"/>
      <c r="OO40" s="113"/>
      <c r="OP40" s="113"/>
      <c r="OQ40" s="113"/>
      <c r="OR40" s="113"/>
      <c r="OS40" s="113"/>
      <c r="OT40" s="113"/>
      <c r="OU40" s="113"/>
      <c r="OV40" s="113"/>
      <c r="OW40" s="113"/>
      <c r="OX40" s="113"/>
      <c r="OY40" s="113"/>
      <c r="OZ40" s="113"/>
      <c r="PA40" s="113"/>
      <c r="PB40" s="113"/>
      <c r="PC40" s="113"/>
      <c r="PD40" s="113"/>
      <c r="PE40" s="113"/>
      <c r="PF40" s="113"/>
      <c r="PG40" s="113"/>
      <c r="PH40" s="113"/>
      <c r="PI40" s="113"/>
      <c r="PJ40" s="113"/>
      <c r="PK40" s="113"/>
      <c r="PL40" s="113"/>
      <c r="PM40" s="113"/>
      <c r="PN40" s="113"/>
      <c r="PO40" s="113"/>
      <c r="PP40" s="113"/>
      <c r="PQ40" s="113"/>
      <c r="PR40" s="113"/>
      <c r="PS40" s="113"/>
      <c r="PT40" s="113"/>
      <c r="PU40" s="113"/>
      <c r="PV40" s="113"/>
      <c r="PW40" s="113"/>
      <c r="PX40" s="113"/>
      <c r="PY40" s="113"/>
      <c r="PZ40" s="113"/>
      <c r="QA40" s="113"/>
      <c r="QB40" s="113"/>
      <c r="QC40" s="113"/>
      <c r="QD40" s="113"/>
      <c r="QE40" s="113"/>
      <c r="QF40" s="113"/>
      <c r="QG40" s="113"/>
      <c r="QH40" s="113"/>
      <c r="QI40" s="113"/>
      <c r="QJ40" s="113"/>
      <c r="QK40" s="113"/>
      <c r="QL40" s="113"/>
      <c r="QM40" s="113"/>
      <c r="QN40" s="113"/>
      <c r="QO40" s="113"/>
      <c r="QP40" s="113"/>
      <c r="QQ40" s="113"/>
      <c r="QR40" s="113"/>
      <c r="QS40" s="113"/>
      <c r="QT40" s="113"/>
      <c r="QU40" s="113"/>
      <c r="QV40" s="113"/>
      <c r="QW40" s="113"/>
      <c r="QX40" s="113"/>
      <c r="QY40" s="113"/>
      <c r="QZ40" s="113"/>
      <c r="RA40" s="113"/>
      <c r="RB40" s="113"/>
      <c r="RC40" s="113"/>
      <c r="RD40" s="113"/>
      <c r="RE40" s="113"/>
      <c r="RF40" s="113"/>
      <c r="RG40" s="113"/>
      <c r="RH40" s="113"/>
      <c r="RI40" s="113"/>
      <c r="RJ40" s="113"/>
      <c r="RK40" s="113"/>
      <c r="RL40" s="113"/>
      <c r="RM40" s="113"/>
      <c r="RN40" s="113"/>
      <c r="RO40" s="113"/>
      <c r="RP40" s="113"/>
      <c r="RQ40" s="113"/>
      <c r="RR40" s="113"/>
      <c r="RS40" s="113"/>
      <c r="RT40" s="113"/>
      <c r="RU40" s="113"/>
      <c r="RV40" s="113"/>
      <c r="RW40" s="113"/>
      <c r="RX40" s="113"/>
      <c r="RY40" s="113"/>
      <c r="RZ40" s="113"/>
      <c r="SA40" s="113"/>
      <c r="SB40" s="113"/>
      <c r="SC40" s="113"/>
      <c r="SD40" s="113"/>
      <c r="SE40" s="113"/>
      <c r="SF40" s="113"/>
      <c r="SG40" s="113"/>
      <c r="SH40" s="113"/>
      <c r="SI40" s="113"/>
      <c r="SJ40" s="113"/>
      <c r="SK40" s="113"/>
      <c r="SL40" s="113"/>
      <c r="SM40" s="113"/>
      <c r="SN40" s="113"/>
      <c r="SO40" s="113"/>
      <c r="SP40" s="113"/>
      <c r="SQ40" s="113"/>
      <c r="SR40" s="113"/>
      <c r="SS40" s="113"/>
      <c r="ST40" s="113"/>
      <c r="SU40" s="113"/>
      <c r="SV40" s="113"/>
      <c r="SW40" s="113"/>
      <c r="SX40" s="113"/>
      <c r="SY40" s="113"/>
      <c r="SZ40" s="113"/>
      <c r="TA40" s="113"/>
      <c r="TB40" s="113"/>
      <c r="TC40" s="113"/>
      <c r="TD40" s="113"/>
      <c r="TE40" s="113"/>
      <c r="TF40" s="113"/>
      <c r="TG40" s="113"/>
      <c r="TH40" s="113"/>
      <c r="TI40" s="113"/>
      <c r="TJ40" s="113"/>
      <c r="TK40" s="113"/>
      <c r="TL40" s="113"/>
      <c r="TM40" s="113"/>
      <c r="TN40" s="113"/>
      <c r="TO40" s="113"/>
      <c r="TP40" s="113"/>
      <c r="TQ40" s="113"/>
      <c r="TR40" s="113"/>
      <c r="TS40" s="113"/>
      <c r="TT40" s="113"/>
      <c r="TU40" s="113"/>
      <c r="TV40" s="113"/>
      <c r="TW40" s="113"/>
      <c r="TX40" s="113"/>
      <c r="TY40" s="113"/>
      <c r="TZ40" s="113"/>
      <c r="UA40" s="113"/>
      <c r="UB40" s="113"/>
      <c r="UC40" s="113"/>
      <c r="UD40" s="113"/>
      <c r="UE40" s="113"/>
      <c r="UF40" s="113"/>
      <c r="UG40" s="113"/>
      <c r="UH40" s="113"/>
      <c r="UI40" s="113"/>
      <c r="UJ40" s="113"/>
      <c r="UK40" s="113"/>
      <c r="UL40" s="113"/>
      <c r="UM40" s="113"/>
      <c r="UN40" s="113"/>
      <c r="UO40" s="113"/>
      <c r="UP40" s="113"/>
      <c r="UQ40" s="113"/>
      <c r="UR40" s="113"/>
      <c r="US40" s="113"/>
      <c r="UT40" s="113"/>
      <c r="UU40" s="113"/>
      <c r="UV40" s="113"/>
      <c r="UW40" s="113"/>
      <c r="UX40" s="113"/>
      <c r="UY40" s="113"/>
      <c r="UZ40" s="113"/>
      <c r="VA40" s="113"/>
      <c r="VB40" s="113"/>
      <c r="VC40" s="113"/>
      <c r="VD40" s="113"/>
      <c r="VE40" s="113"/>
      <c r="VF40" s="113"/>
      <c r="VG40" s="113"/>
      <c r="VH40" s="113"/>
      <c r="VI40" s="113"/>
      <c r="VJ40" s="113"/>
      <c r="VK40" s="113"/>
      <c r="VL40" s="113"/>
      <c r="VM40" s="113"/>
      <c r="VN40" s="113"/>
      <c r="VO40" s="113"/>
      <c r="VP40" s="113"/>
      <c r="VQ40" s="113"/>
      <c r="VR40" s="113"/>
      <c r="VS40" s="113"/>
      <c r="VT40" s="113"/>
      <c r="VU40" s="113"/>
      <c r="VV40" s="113"/>
      <c r="VW40" s="113"/>
      <c r="VX40" s="113"/>
      <c r="VY40" s="113"/>
      <c r="VZ40" s="113"/>
      <c r="WA40" s="113"/>
      <c r="WB40" s="113"/>
      <c r="WC40" s="113"/>
      <c r="WD40" s="113"/>
      <c r="WE40" s="113"/>
      <c r="WF40" s="113"/>
      <c r="WG40" s="113"/>
      <c r="WH40" s="113"/>
      <c r="WI40" s="113"/>
      <c r="WJ40" s="113"/>
      <c r="WK40" s="113"/>
      <c r="WL40" s="113"/>
      <c r="WM40" s="113"/>
      <c r="WN40" s="113"/>
      <c r="WO40" s="113"/>
      <c r="WP40" s="113"/>
      <c r="WQ40" s="113"/>
      <c r="WR40" s="113"/>
      <c r="WS40" s="113"/>
      <c r="WT40" s="113"/>
      <c r="WU40" s="113"/>
      <c r="WV40" s="113"/>
      <c r="WW40" s="113"/>
      <c r="WX40" s="113"/>
      <c r="WY40" s="113"/>
      <c r="WZ40" s="113"/>
      <c r="XA40" s="113"/>
      <c r="XB40" s="113"/>
      <c r="XC40" s="113"/>
      <c r="XD40" s="113"/>
      <c r="XE40" s="113"/>
      <c r="XF40" s="113"/>
      <c r="XG40" s="113"/>
      <c r="XH40" s="113"/>
      <c r="XI40" s="113"/>
      <c r="XJ40" s="113"/>
      <c r="XK40" s="113"/>
      <c r="XL40" s="113"/>
      <c r="XM40" s="113"/>
      <c r="XN40" s="113"/>
      <c r="XO40" s="113"/>
      <c r="XP40" s="113"/>
      <c r="XQ40" s="113"/>
      <c r="XR40" s="113"/>
      <c r="XS40" s="113"/>
      <c r="XT40" s="113"/>
      <c r="XU40" s="113"/>
      <c r="XV40" s="113"/>
      <c r="XW40" s="113"/>
      <c r="XX40" s="113"/>
      <c r="XY40" s="113"/>
      <c r="XZ40" s="113"/>
      <c r="YA40" s="113"/>
      <c r="YB40" s="113"/>
      <c r="YC40" s="113"/>
      <c r="YD40" s="113"/>
      <c r="YE40" s="113"/>
      <c r="YF40" s="113"/>
      <c r="YG40" s="113"/>
      <c r="YH40" s="113"/>
      <c r="YI40" s="113"/>
      <c r="YJ40" s="113"/>
      <c r="YK40" s="113"/>
      <c r="YL40" s="113"/>
      <c r="YM40" s="113"/>
      <c r="YN40" s="113"/>
      <c r="YO40" s="113"/>
      <c r="YP40" s="113"/>
      <c r="YQ40" s="113"/>
      <c r="YR40" s="113"/>
      <c r="YS40" s="113"/>
      <c r="YT40" s="113"/>
      <c r="YU40" s="113"/>
      <c r="YV40" s="113"/>
      <c r="YW40" s="113"/>
      <c r="YX40" s="113"/>
      <c r="YY40" s="113"/>
      <c r="YZ40" s="113"/>
      <c r="ZA40" s="113"/>
      <c r="ZB40" s="113"/>
      <c r="ZC40" s="113"/>
      <c r="ZD40" s="113"/>
      <c r="ZE40" s="113"/>
      <c r="ZF40" s="113"/>
      <c r="ZG40" s="113"/>
      <c r="ZH40" s="113"/>
      <c r="ZI40" s="113"/>
      <c r="ZJ40" s="113"/>
      <c r="ZK40" s="113"/>
      <c r="ZL40" s="113"/>
      <c r="ZM40" s="113"/>
      <c r="ZN40" s="113"/>
      <c r="ZO40" s="113"/>
      <c r="ZP40" s="113"/>
      <c r="ZQ40" s="113"/>
      <c r="ZR40" s="113"/>
      <c r="ZS40" s="113"/>
      <c r="ZT40" s="113"/>
      <c r="ZU40" s="113"/>
      <c r="ZV40" s="113"/>
      <c r="ZW40" s="113"/>
      <c r="ZX40" s="113"/>
      <c r="ZY40" s="113"/>
      <c r="ZZ40" s="113"/>
      <c r="AAA40" s="113"/>
      <c r="AAB40" s="113"/>
      <c r="AAC40" s="113"/>
      <c r="AAD40" s="113"/>
      <c r="AAE40" s="113"/>
      <c r="AAF40" s="113"/>
      <c r="AAG40" s="113"/>
      <c r="AAH40" s="113"/>
      <c r="AAI40" s="113"/>
      <c r="AAJ40" s="113"/>
      <c r="AAK40" s="113"/>
      <c r="AAL40" s="113"/>
      <c r="AAM40" s="113"/>
      <c r="AAN40" s="113"/>
      <c r="AAO40" s="113"/>
      <c r="AAP40" s="113"/>
      <c r="AAQ40" s="113"/>
      <c r="AAR40" s="113"/>
      <c r="AAS40" s="113"/>
      <c r="AAT40" s="113"/>
      <c r="AAU40" s="113"/>
      <c r="AAV40" s="113"/>
      <c r="AAW40" s="113"/>
      <c r="AAX40" s="113"/>
      <c r="AAY40" s="113"/>
      <c r="AAZ40" s="113"/>
      <c r="ABA40" s="113"/>
      <c r="ABB40" s="113"/>
      <c r="ABC40" s="113"/>
      <c r="ABD40" s="113"/>
      <c r="ABE40" s="113"/>
      <c r="ABF40" s="113"/>
      <c r="ABG40" s="113"/>
      <c r="ABH40" s="113"/>
      <c r="ABI40" s="113"/>
      <c r="ABJ40" s="113"/>
      <c r="ABK40" s="113"/>
      <c r="ABL40" s="113"/>
      <c r="ABM40" s="113"/>
      <c r="ABN40" s="113"/>
      <c r="ABO40" s="113"/>
      <c r="ABP40" s="113"/>
      <c r="ABQ40" s="113"/>
      <c r="ABR40" s="113"/>
      <c r="ABS40" s="113"/>
      <c r="ABT40" s="113"/>
      <c r="ABU40" s="113"/>
      <c r="ABV40" s="113"/>
      <c r="ABW40" s="113"/>
      <c r="ABX40" s="113"/>
      <c r="ABY40" s="113"/>
      <c r="ABZ40" s="113"/>
      <c r="ACA40" s="113"/>
      <c r="ACB40" s="113"/>
      <c r="ACC40" s="113"/>
      <c r="ACD40" s="113"/>
      <c r="ACE40" s="113"/>
      <c r="ACF40" s="113"/>
      <c r="ACG40" s="113"/>
      <c r="ACH40" s="113"/>
      <c r="ACI40" s="113"/>
      <c r="ACJ40" s="113"/>
      <c r="ACK40" s="113"/>
      <c r="ACL40" s="113"/>
      <c r="ACM40" s="113"/>
      <c r="ACN40" s="113"/>
      <c r="ACO40" s="113"/>
      <c r="ACP40" s="113"/>
      <c r="ACQ40" s="113"/>
      <c r="ACR40" s="113"/>
      <c r="ACS40" s="113"/>
      <c r="ACT40" s="113"/>
      <c r="ACU40" s="113"/>
      <c r="ACV40" s="113"/>
      <c r="ACW40" s="113"/>
      <c r="ACX40" s="113"/>
      <c r="ACY40" s="113"/>
      <c r="ACZ40" s="113"/>
      <c r="ADA40" s="113"/>
      <c r="ADB40" s="113"/>
      <c r="ADC40" s="113"/>
      <c r="ADD40" s="113"/>
      <c r="ADE40" s="113"/>
      <c r="ADF40" s="113"/>
      <c r="ADG40" s="113"/>
      <c r="ADH40" s="113"/>
      <c r="ADI40" s="113"/>
      <c r="ADJ40" s="113"/>
      <c r="ADK40" s="113"/>
      <c r="ADL40" s="113"/>
      <c r="ADM40" s="113"/>
      <c r="ADN40" s="113"/>
      <c r="ADO40" s="113"/>
      <c r="ADP40" s="113"/>
      <c r="ADQ40" s="113"/>
      <c r="ADR40" s="113"/>
      <c r="ADS40" s="113"/>
      <c r="ADT40" s="113"/>
      <c r="ADU40" s="113"/>
      <c r="ADV40" s="113"/>
      <c r="ADW40" s="113"/>
      <c r="ADX40" s="113"/>
      <c r="ADY40" s="113"/>
      <c r="ADZ40" s="113"/>
      <c r="AEA40" s="113"/>
      <c r="AEB40" s="113"/>
      <c r="AEC40" s="113"/>
      <c r="AED40" s="113"/>
      <c r="AEE40" s="113"/>
      <c r="AEF40" s="113"/>
      <c r="AEG40" s="113"/>
      <c r="AEH40" s="113"/>
      <c r="AEI40" s="113"/>
      <c r="AEJ40" s="113"/>
      <c r="AEK40" s="113"/>
      <c r="AEL40" s="113"/>
      <c r="AEM40" s="113"/>
      <c r="AEN40" s="113"/>
      <c r="AEO40" s="113"/>
      <c r="AEP40" s="113"/>
      <c r="AEQ40" s="113"/>
      <c r="AER40" s="113"/>
      <c r="AES40" s="113"/>
      <c r="AET40" s="113"/>
      <c r="AEU40" s="113"/>
      <c r="AEV40" s="113"/>
      <c r="AEW40" s="113"/>
      <c r="AEX40" s="113"/>
      <c r="AEY40" s="113"/>
      <c r="AEZ40" s="113"/>
      <c r="AFA40" s="113"/>
      <c r="AFB40" s="113"/>
      <c r="AFC40" s="113"/>
      <c r="AFD40" s="113"/>
      <c r="AFE40" s="113"/>
      <c r="AFF40" s="113"/>
      <c r="AFG40" s="113"/>
      <c r="AFH40" s="113"/>
      <c r="AFI40" s="113"/>
      <c r="AFJ40" s="113"/>
      <c r="AFK40" s="113"/>
      <c r="AFL40" s="113"/>
      <c r="AFM40" s="113"/>
      <c r="AFN40" s="113"/>
      <c r="AFO40" s="113"/>
      <c r="AFP40" s="113"/>
      <c r="AFQ40" s="113"/>
      <c r="AFR40" s="113"/>
      <c r="AFS40" s="113"/>
      <c r="AFT40" s="113"/>
      <c r="AFU40" s="113"/>
      <c r="AFV40" s="113"/>
      <c r="AFW40" s="113"/>
      <c r="AFX40" s="113"/>
      <c r="AFY40" s="113"/>
      <c r="AFZ40" s="113"/>
      <c r="AGA40" s="113"/>
      <c r="AGB40" s="113"/>
      <c r="AGC40" s="113"/>
      <c r="AGD40" s="113"/>
      <c r="AGE40" s="113"/>
      <c r="AGF40" s="113"/>
      <c r="AGG40" s="113"/>
      <c r="AGH40" s="113"/>
      <c r="AGI40" s="113"/>
      <c r="AGJ40" s="113"/>
      <c r="AGK40" s="113"/>
      <c r="AGL40" s="113"/>
      <c r="AGM40" s="113"/>
      <c r="AGN40" s="113"/>
      <c r="AGO40" s="113"/>
      <c r="AGP40" s="113"/>
      <c r="AGQ40" s="113"/>
      <c r="AGR40" s="113"/>
      <c r="AGS40" s="113"/>
      <c r="AGT40" s="113"/>
      <c r="AGU40" s="113"/>
      <c r="AGV40" s="113"/>
      <c r="AGW40" s="113"/>
      <c r="AGX40" s="113"/>
      <c r="AGY40" s="113"/>
      <c r="AGZ40" s="113"/>
      <c r="AHA40" s="113"/>
      <c r="AHB40" s="113"/>
      <c r="AHC40" s="113"/>
      <c r="AHD40" s="113"/>
      <c r="AHE40" s="113"/>
      <c r="AHF40" s="113"/>
      <c r="AHG40" s="113"/>
      <c r="AHH40" s="113"/>
      <c r="AHI40" s="113"/>
      <c r="AHJ40" s="113"/>
      <c r="AHK40" s="113"/>
      <c r="AHL40" s="113"/>
      <c r="AHM40" s="113"/>
      <c r="AHN40" s="113"/>
      <c r="AHO40" s="113"/>
      <c r="AHP40" s="113"/>
      <c r="AHQ40" s="113"/>
      <c r="AHR40" s="113"/>
      <c r="AHS40" s="113"/>
      <c r="AHT40" s="113"/>
      <c r="AHU40" s="113"/>
      <c r="AHV40" s="113"/>
      <c r="AHW40" s="113"/>
      <c r="AHX40" s="113"/>
      <c r="AHY40" s="113"/>
      <c r="AHZ40" s="113"/>
      <c r="AIA40" s="113"/>
      <c r="AIB40" s="113"/>
      <c r="AIC40" s="113"/>
      <c r="AID40" s="113"/>
      <c r="AIE40" s="113"/>
      <c r="AIF40" s="113"/>
      <c r="AIG40" s="113"/>
      <c r="AIH40" s="113"/>
      <c r="AII40" s="113"/>
      <c r="AIJ40" s="113"/>
      <c r="AIK40" s="113"/>
      <c r="AIL40" s="113"/>
      <c r="AIM40" s="113"/>
      <c r="AIN40" s="113"/>
      <c r="AIO40" s="113"/>
      <c r="AIP40" s="113"/>
      <c r="AIQ40" s="113"/>
      <c r="AIR40" s="113"/>
      <c r="AIS40" s="113"/>
      <c r="AIT40" s="113"/>
      <c r="AIU40" s="113"/>
      <c r="AIV40" s="113"/>
      <c r="AIW40" s="113"/>
      <c r="AIX40" s="113"/>
      <c r="AIY40" s="113"/>
      <c r="AIZ40" s="113"/>
      <c r="AJA40" s="113"/>
      <c r="AJB40" s="113"/>
      <c r="AJC40" s="113"/>
      <c r="AJD40" s="113"/>
      <c r="AJE40" s="113"/>
      <c r="AJF40" s="113"/>
      <c r="AJG40" s="113"/>
      <c r="AJH40" s="113"/>
      <c r="AJI40" s="113"/>
      <c r="AJJ40" s="113"/>
      <c r="AJK40" s="113"/>
      <c r="AJL40" s="113"/>
      <c r="AJM40" s="113"/>
      <c r="AJN40" s="113"/>
      <c r="AJO40" s="113"/>
      <c r="AJP40" s="113"/>
      <c r="AJQ40" s="113"/>
      <c r="AJR40" s="113"/>
      <c r="AJS40" s="113"/>
      <c r="AJT40" s="113"/>
      <c r="AJU40" s="113"/>
      <c r="AJV40" s="113"/>
      <c r="AJW40" s="113"/>
      <c r="AJX40" s="113"/>
      <c r="AJY40" s="113"/>
      <c r="AJZ40" s="113"/>
      <c r="AKA40" s="113"/>
      <c r="AKB40" s="113"/>
      <c r="AKC40" s="113"/>
      <c r="AKD40" s="113"/>
      <c r="AKE40" s="113"/>
      <c r="AKF40" s="113"/>
      <c r="AKG40" s="113"/>
      <c r="AKH40" s="113"/>
      <c r="AKI40" s="113"/>
      <c r="AKJ40" s="113"/>
      <c r="AKK40" s="113"/>
      <c r="AKL40" s="113"/>
      <c r="AKM40" s="113"/>
      <c r="AKN40" s="113"/>
      <c r="AKO40" s="113"/>
      <c r="AKP40" s="113"/>
      <c r="AKQ40" s="113"/>
      <c r="AKR40" s="113"/>
      <c r="AKS40" s="113"/>
      <c r="AKT40" s="113"/>
      <c r="AKU40" s="113"/>
      <c r="AKV40" s="113"/>
      <c r="AKW40" s="113"/>
      <c r="AKX40" s="113"/>
      <c r="AKY40" s="113"/>
      <c r="AKZ40" s="113"/>
      <c r="ALA40" s="113"/>
      <c r="ALB40" s="113"/>
      <c r="ALC40" s="113"/>
      <c r="ALD40" s="113"/>
      <c r="ALE40" s="113"/>
      <c r="ALF40" s="113"/>
      <c r="ALG40" s="113"/>
      <c r="ALH40" s="113"/>
      <c r="ALI40" s="113"/>
      <c r="ALJ40" s="113"/>
      <c r="ALK40" s="113"/>
      <c r="ALL40" s="113"/>
      <c r="ALM40" s="113"/>
      <c r="ALN40" s="113"/>
      <c r="ALO40" s="113"/>
      <c r="ALP40" s="113"/>
      <c r="ALQ40" s="113"/>
      <c r="ALR40" s="113"/>
      <c r="ALS40" s="113"/>
      <c r="ALT40" s="113"/>
      <c r="ALU40" s="113"/>
      <c r="ALV40" s="113"/>
      <c r="ALW40" s="113"/>
      <c r="ALX40" s="113"/>
      <c r="ALY40" s="113"/>
      <c r="ALZ40" s="113"/>
      <c r="AMA40" s="113"/>
      <c r="AMB40" s="113"/>
      <c r="AMC40" s="113"/>
      <c r="AMD40" s="113"/>
      <c r="AME40" s="113"/>
      <c r="AMF40" s="113"/>
      <c r="AMG40" s="113"/>
      <c r="AMH40" s="113"/>
      <c r="AMI40" s="113"/>
      <c r="AMJ40" s="113"/>
      <c r="AMK40" s="113"/>
      <c r="AML40" s="113"/>
      <c r="AMM40" s="113"/>
      <c r="AMN40" s="113"/>
      <c r="AMO40" s="113"/>
      <c r="AMP40" s="113"/>
      <c r="AMQ40" s="113"/>
      <c r="AMR40" s="113"/>
      <c r="AMS40" s="113"/>
      <c r="AMT40" s="113"/>
      <c r="AMU40" s="113"/>
      <c r="AMV40" s="113"/>
      <c r="AMW40" s="113"/>
      <c r="AMX40" s="113"/>
      <c r="AMY40" s="113"/>
      <c r="AMZ40" s="113"/>
      <c r="ANA40" s="113"/>
      <c r="ANB40" s="113"/>
      <c r="ANC40" s="113"/>
      <c r="AND40" s="113"/>
      <c r="ANE40" s="113"/>
      <c r="ANF40" s="113"/>
      <c r="ANG40" s="113"/>
      <c r="ANH40" s="113"/>
      <c r="ANI40" s="113"/>
      <c r="ANJ40" s="113"/>
      <c r="ANK40" s="113"/>
      <c r="ANL40" s="113"/>
      <c r="ANM40" s="113"/>
      <c r="ANN40" s="113"/>
      <c r="ANO40" s="113"/>
      <c r="ANP40" s="113"/>
      <c r="ANQ40" s="113"/>
      <c r="ANR40" s="113"/>
      <c r="ANS40" s="113"/>
      <c r="ANT40" s="113"/>
      <c r="ANU40" s="113"/>
      <c r="ANV40" s="113"/>
      <c r="ANW40" s="113"/>
      <c r="ANX40" s="113"/>
      <c r="ANY40" s="113"/>
      <c r="ANZ40" s="113"/>
      <c r="AOA40" s="113"/>
      <c r="AOB40" s="113"/>
      <c r="AOC40" s="113"/>
      <c r="AOD40" s="113"/>
      <c r="AOE40" s="113"/>
      <c r="AOF40" s="113"/>
      <c r="AOG40" s="113"/>
      <c r="AOH40" s="113"/>
      <c r="AOI40" s="113"/>
      <c r="AOJ40" s="113"/>
      <c r="AOK40" s="113"/>
      <c r="AOL40" s="113"/>
      <c r="AOM40" s="113"/>
      <c r="AON40" s="113"/>
      <c r="AOO40" s="113"/>
      <c r="AOP40" s="113"/>
      <c r="AOQ40" s="113"/>
      <c r="AOR40" s="113"/>
      <c r="AOS40" s="113"/>
      <c r="AOT40" s="113"/>
      <c r="AOU40" s="113"/>
      <c r="AOV40" s="113"/>
      <c r="AOW40" s="113"/>
      <c r="AOX40" s="113"/>
      <c r="AOY40" s="113"/>
      <c r="AOZ40" s="113"/>
      <c r="APA40" s="113"/>
      <c r="APB40" s="113"/>
      <c r="APC40" s="113"/>
      <c r="APD40" s="113"/>
      <c r="APE40" s="113"/>
      <c r="APF40" s="113"/>
      <c r="APG40" s="113"/>
      <c r="APH40" s="113"/>
      <c r="API40" s="113"/>
      <c r="APJ40" s="113"/>
      <c r="APK40" s="113"/>
      <c r="APL40" s="113"/>
      <c r="APM40" s="113"/>
      <c r="APN40" s="113"/>
      <c r="APO40" s="113"/>
      <c r="APP40" s="113"/>
      <c r="APQ40" s="113"/>
      <c r="APR40" s="113"/>
      <c r="APS40" s="113"/>
      <c r="APT40" s="113"/>
      <c r="APU40" s="113"/>
      <c r="APV40" s="113"/>
      <c r="APW40" s="113"/>
      <c r="APX40" s="113"/>
      <c r="APY40" s="113"/>
      <c r="APZ40" s="113"/>
      <c r="AQA40" s="113"/>
      <c r="AQB40" s="113"/>
      <c r="AQC40" s="113"/>
      <c r="AQD40" s="113"/>
      <c r="AQE40" s="113"/>
      <c r="AQF40" s="113"/>
      <c r="AQG40" s="113"/>
      <c r="AQH40" s="113"/>
      <c r="AQI40" s="113"/>
      <c r="AQJ40" s="113"/>
      <c r="AQK40" s="113"/>
      <c r="AQL40" s="113"/>
      <c r="AQM40" s="113"/>
      <c r="AQN40" s="113"/>
      <c r="AQO40" s="113"/>
      <c r="AQP40" s="113"/>
      <c r="AQQ40" s="113"/>
      <c r="AQR40" s="113"/>
      <c r="AQS40" s="113"/>
      <c r="AQT40" s="113"/>
      <c r="AQU40" s="113"/>
      <c r="AQV40" s="113"/>
      <c r="AQW40" s="113"/>
      <c r="AQX40" s="113"/>
      <c r="AQY40" s="113"/>
      <c r="AQZ40" s="113"/>
      <c r="ARA40" s="113"/>
      <c r="ARB40" s="113"/>
      <c r="ARC40" s="113"/>
      <c r="ARD40" s="113"/>
      <c r="ARE40" s="113"/>
      <c r="ARF40" s="113"/>
      <c r="ARG40" s="113"/>
      <c r="ARH40" s="113"/>
      <c r="ARI40" s="113"/>
      <c r="ARJ40" s="113"/>
      <c r="ARK40" s="113"/>
      <c r="ARL40" s="113"/>
      <c r="ARM40" s="113"/>
      <c r="ARN40" s="113"/>
      <c r="ARO40" s="113"/>
      <c r="ARP40" s="113"/>
      <c r="ARQ40" s="113"/>
      <c r="ARR40" s="113"/>
      <c r="ARS40" s="113"/>
      <c r="ART40" s="113"/>
      <c r="ARU40" s="113"/>
      <c r="ARV40" s="113"/>
      <c r="ARW40" s="113"/>
      <c r="ARX40" s="113"/>
      <c r="ARY40" s="113"/>
      <c r="ARZ40" s="113"/>
      <c r="ASA40" s="113"/>
      <c r="ASB40" s="113"/>
      <c r="ASC40" s="113"/>
      <c r="ASD40" s="113"/>
      <c r="ASE40" s="113"/>
      <c r="ASF40" s="113"/>
      <c r="ASG40" s="113"/>
      <c r="ASH40" s="113"/>
      <c r="ASI40" s="113"/>
      <c r="ASJ40" s="113"/>
      <c r="ASK40" s="113"/>
      <c r="ASL40" s="113"/>
      <c r="ASM40" s="113"/>
      <c r="ASN40" s="113"/>
      <c r="ASO40" s="113"/>
      <c r="ASP40" s="113"/>
      <c r="ASQ40" s="113"/>
      <c r="ASR40" s="113"/>
      <c r="ASS40" s="113"/>
      <c r="AST40" s="113"/>
      <c r="ASU40" s="113"/>
      <c r="ASV40" s="113"/>
      <c r="ASW40" s="113"/>
      <c r="ASX40" s="113"/>
      <c r="ASY40" s="113"/>
      <c r="ASZ40" s="113"/>
      <c r="ATA40" s="113"/>
      <c r="ATB40" s="113"/>
      <c r="ATC40" s="113"/>
      <c r="ATD40" s="113"/>
      <c r="ATE40" s="113"/>
      <c r="ATF40" s="113"/>
      <c r="ATG40" s="113"/>
      <c r="ATH40" s="113"/>
      <c r="ATI40" s="113"/>
      <c r="ATJ40" s="113"/>
      <c r="ATK40" s="113"/>
      <c r="ATL40" s="113"/>
      <c r="ATM40" s="113"/>
      <c r="ATN40" s="113"/>
      <c r="ATO40" s="113"/>
      <c r="ATP40" s="113"/>
      <c r="ATQ40" s="113"/>
      <c r="ATR40" s="113"/>
      <c r="ATS40" s="113"/>
      <c r="ATT40" s="113"/>
      <c r="ATU40" s="113"/>
      <c r="ATV40" s="113"/>
      <c r="ATW40" s="113"/>
      <c r="ATX40" s="113"/>
      <c r="ATY40" s="113"/>
      <c r="ATZ40" s="113"/>
      <c r="AUA40" s="113"/>
      <c r="AUB40" s="113"/>
      <c r="AUC40" s="113"/>
      <c r="AUD40" s="113"/>
      <c r="AUE40" s="113"/>
      <c r="AUF40" s="113"/>
      <c r="AUG40" s="113"/>
      <c r="AUH40" s="113"/>
      <c r="AUI40" s="113"/>
      <c r="AUJ40" s="113"/>
      <c r="AUK40" s="113"/>
      <c r="AUL40" s="113"/>
      <c r="AUM40" s="113"/>
      <c r="AUN40" s="113"/>
      <c r="AUO40" s="113"/>
      <c r="AUP40" s="113"/>
      <c r="AUQ40" s="113"/>
      <c r="AUR40" s="113"/>
      <c r="AUS40" s="113"/>
      <c r="AUT40" s="113"/>
      <c r="AUU40" s="113"/>
      <c r="AUV40" s="113"/>
      <c r="AUW40" s="113"/>
      <c r="AUX40" s="113"/>
      <c r="AUY40" s="113"/>
      <c r="AUZ40" s="113"/>
      <c r="AVA40" s="113"/>
      <c r="AVB40" s="113"/>
      <c r="AVC40" s="113"/>
      <c r="AVD40" s="113"/>
      <c r="AVE40" s="113"/>
      <c r="AVF40" s="113"/>
      <c r="AVG40" s="113"/>
      <c r="AVH40" s="113"/>
      <c r="AVI40" s="113"/>
      <c r="AVJ40" s="113"/>
      <c r="AVK40" s="113"/>
      <c r="AVL40" s="113"/>
      <c r="AVM40" s="113"/>
      <c r="AVN40" s="113"/>
      <c r="AVO40" s="113"/>
      <c r="AVP40" s="113"/>
      <c r="AVQ40" s="113"/>
      <c r="AVR40" s="113"/>
      <c r="AVS40" s="113"/>
      <c r="AVT40" s="113"/>
      <c r="AVU40" s="113"/>
      <c r="AVV40" s="113"/>
      <c r="AVW40" s="113"/>
      <c r="AVX40" s="113"/>
      <c r="AVY40" s="113"/>
      <c r="AVZ40" s="113"/>
      <c r="AWA40" s="113"/>
      <c r="AWB40" s="113"/>
      <c r="AWC40" s="113"/>
      <c r="AWD40" s="113"/>
      <c r="AWE40" s="113"/>
      <c r="AWF40" s="113"/>
      <c r="AWG40" s="113"/>
      <c r="AWH40" s="113"/>
      <c r="AWI40" s="113"/>
      <c r="AWJ40" s="113"/>
      <c r="AWK40" s="113"/>
      <c r="AWL40" s="113"/>
      <c r="AWM40" s="113"/>
      <c r="AWN40" s="113"/>
      <c r="AWO40" s="113"/>
      <c r="AWP40" s="113"/>
      <c r="AWQ40" s="113"/>
      <c r="AWR40" s="113"/>
      <c r="AWS40" s="113"/>
      <c r="AWT40" s="113"/>
      <c r="AWU40" s="113"/>
      <c r="AWV40" s="113"/>
      <c r="AWW40" s="113"/>
      <c r="AWX40" s="113"/>
      <c r="AWY40" s="113"/>
      <c r="AWZ40" s="113"/>
      <c r="AXA40" s="113"/>
      <c r="AXB40" s="113"/>
      <c r="AXC40" s="113"/>
      <c r="AXD40" s="113"/>
      <c r="AXE40" s="113"/>
      <c r="AXF40" s="113"/>
      <c r="AXG40" s="113"/>
      <c r="AXH40" s="113"/>
      <c r="AXI40" s="113"/>
      <c r="AXJ40" s="113"/>
      <c r="AXK40" s="113"/>
      <c r="AXL40" s="113"/>
      <c r="AXM40" s="113"/>
      <c r="AXN40" s="113"/>
      <c r="AXO40" s="113"/>
      <c r="AXP40" s="113"/>
      <c r="AXQ40" s="113"/>
      <c r="AXR40" s="113"/>
      <c r="AXS40" s="113"/>
      <c r="AXT40" s="113"/>
      <c r="AXU40" s="113"/>
      <c r="AXV40" s="113"/>
      <c r="AXW40" s="113"/>
      <c r="AXX40" s="113"/>
      <c r="AXY40" s="113"/>
      <c r="AXZ40" s="113"/>
      <c r="AYA40" s="113"/>
      <c r="AYB40" s="113"/>
      <c r="AYC40" s="113"/>
      <c r="AYD40" s="113"/>
      <c r="AYE40" s="113"/>
      <c r="AYF40" s="113"/>
      <c r="AYG40" s="113"/>
      <c r="AYH40" s="113"/>
      <c r="AYI40" s="113"/>
      <c r="AYJ40" s="113"/>
      <c r="AYK40" s="113"/>
      <c r="AYL40" s="113"/>
      <c r="AYM40" s="113"/>
      <c r="AYN40" s="113"/>
      <c r="AYO40" s="113"/>
      <c r="AYP40" s="113"/>
      <c r="AYQ40" s="113"/>
      <c r="AYR40" s="113"/>
      <c r="AYS40" s="113"/>
      <c r="AYT40" s="113"/>
      <c r="AYU40" s="113"/>
      <c r="AYV40" s="113"/>
      <c r="AYW40" s="113"/>
      <c r="AYX40" s="113"/>
      <c r="AYY40" s="113"/>
      <c r="AYZ40" s="113"/>
      <c r="AZA40" s="113"/>
      <c r="AZB40" s="113"/>
      <c r="AZC40" s="113"/>
      <c r="AZD40" s="113"/>
      <c r="AZE40" s="113"/>
      <c r="AZF40" s="113"/>
      <c r="AZG40" s="113"/>
      <c r="AZH40" s="113"/>
      <c r="AZI40" s="113"/>
      <c r="AZJ40" s="113"/>
      <c r="AZK40" s="113"/>
      <c r="AZL40" s="113"/>
      <c r="AZM40" s="113"/>
      <c r="AZN40" s="113"/>
      <c r="AZO40" s="113"/>
      <c r="AZP40" s="113"/>
      <c r="AZQ40" s="113"/>
      <c r="AZR40" s="113"/>
      <c r="AZS40" s="113"/>
      <c r="AZT40" s="113"/>
      <c r="AZU40" s="113"/>
      <c r="AZV40" s="113"/>
      <c r="AZW40" s="113"/>
      <c r="AZX40" s="113"/>
      <c r="AZY40" s="113"/>
      <c r="AZZ40" s="113"/>
      <c r="BAA40" s="113"/>
      <c r="BAB40" s="113"/>
      <c r="BAC40" s="113"/>
      <c r="BAD40" s="113"/>
      <c r="BAE40" s="113"/>
      <c r="BAF40" s="113"/>
      <c r="BAG40" s="113"/>
      <c r="BAH40" s="113"/>
      <c r="BAI40" s="113"/>
      <c r="BAJ40" s="113"/>
      <c r="BAK40" s="113"/>
      <c r="BAL40" s="113"/>
      <c r="BAM40" s="113"/>
      <c r="BAN40" s="113"/>
      <c r="BAO40" s="113"/>
      <c r="BAP40" s="113"/>
      <c r="BAQ40" s="113"/>
      <c r="BAR40" s="113"/>
      <c r="BAS40" s="113"/>
      <c r="BAT40" s="113"/>
      <c r="BAU40" s="113"/>
      <c r="BAV40" s="113"/>
      <c r="BAW40" s="113"/>
      <c r="BAX40" s="113"/>
      <c r="BAY40" s="113"/>
      <c r="BAZ40" s="113"/>
      <c r="BBA40" s="113"/>
      <c r="BBB40" s="113"/>
      <c r="BBC40" s="113"/>
      <c r="BBD40" s="113"/>
      <c r="BBE40" s="113"/>
      <c r="BBF40" s="113"/>
      <c r="BBG40" s="113"/>
      <c r="BBH40" s="113"/>
      <c r="BBI40" s="113"/>
      <c r="BBJ40" s="113"/>
      <c r="BBK40" s="113"/>
      <c r="BBL40" s="113"/>
      <c r="BBM40" s="113"/>
      <c r="BBN40" s="113"/>
      <c r="BBO40" s="113"/>
      <c r="BBP40" s="113"/>
      <c r="BBQ40" s="113"/>
      <c r="BBR40" s="113"/>
      <c r="BBS40" s="113"/>
      <c r="BBT40" s="113"/>
      <c r="BBU40" s="113"/>
      <c r="BBV40" s="113"/>
      <c r="BBW40" s="113"/>
      <c r="BBX40" s="113"/>
      <c r="BBY40" s="113"/>
      <c r="BBZ40" s="113"/>
      <c r="BCA40" s="113"/>
      <c r="BCB40" s="113"/>
      <c r="BCC40" s="113"/>
      <c r="BCD40" s="113"/>
      <c r="BCE40" s="113"/>
      <c r="BCF40" s="113"/>
      <c r="BCG40" s="113"/>
      <c r="BCH40" s="113"/>
      <c r="BCI40" s="113"/>
      <c r="BCJ40" s="113"/>
      <c r="BCK40" s="113"/>
      <c r="BCL40" s="113"/>
      <c r="BCM40" s="113"/>
      <c r="BCN40" s="113"/>
      <c r="BCO40" s="113"/>
      <c r="BCP40" s="113"/>
      <c r="BCQ40" s="113"/>
      <c r="BCR40" s="113"/>
      <c r="BCS40" s="113"/>
      <c r="BCT40" s="113"/>
      <c r="BCU40" s="113"/>
      <c r="BCV40" s="113"/>
      <c r="BCW40" s="113"/>
      <c r="BCX40" s="113"/>
      <c r="BCY40" s="113"/>
      <c r="BCZ40" s="113"/>
      <c r="BDA40" s="113"/>
      <c r="BDB40" s="113"/>
      <c r="BDC40" s="113"/>
      <c r="BDD40" s="113"/>
      <c r="BDE40" s="113"/>
      <c r="BDF40" s="113"/>
      <c r="BDG40" s="113"/>
      <c r="BDH40" s="113"/>
      <c r="BDI40" s="113"/>
      <c r="BDJ40" s="113"/>
      <c r="BDK40" s="113"/>
      <c r="BDL40" s="113"/>
      <c r="BDM40" s="113"/>
      <c r="BDN40" s="113"/>
      <c r="BDO40" s="113"/>
      <c r="BDP40" s="113"/>
      <c r="BDQ40" s="113"/>
      <c r="BDR40" s="113"/>
      <c r="BDS40" s="113"/>
      <c r="BDT40" s="113"/>
      <c r="BDU40" s="113"/>
      <c r="BDV40" s="113"/>
      <c r="BDW40" s="113"/>
      <c r="BDX40" s="113"/>
      <c r="BDY40" s="113"/>
      <c r="BDZ40" s="113"/>
      <c r="BEA40" s="113"/>
      <c r="BEB40" s="113"/>
      <c r="BEC40" s="113"/>
      <c r="BED40" s="113"/>
      <c r="BEE40" s="113"/>
      <c r="BEF40" s="113"/>
      <c r="BEG40" s="113"/>
      <c r="BEH40" s="113"/>
      <c r="BEI40" s="113"/>
      <c r="BEJ40" s="113"/>
      <c r="BEK40" s="113"/>
      <c r="BEL40" s="113"/>
      <c r="BEM40" s="113"/>
      <c r="BEN40" s="113"/>
      <c r="BEO40" s="113"/>
      <c r="BEP40" s="113"/>
      <c r="BEQ40" s="113"/>
      <c r="BER40" s="113"/>
      <c r="BES40" s="113"/>
      <c r="BET40" s="113"/>
      <c r="BEU40" s="113"/>
      <c r="BEV40" s="113"/>
      <c r="BEW40" s="113"/>
      <c r="BEX40" s="113"/>
      <c r="BEY40" s="113"/>
      <c r="BEZ40" s="113"/>
      <c r="BFA40" s="113"/>
      <c r="BFB40" s="113"/>
      <c r="BFC40" s="113"/>
      <c r="BFD40" s="113"/>
      <c r="BFE40" s="113"/>
      <c r="BFF40" s="113"/>
      <c r="BFG40" s="113"/>
      <c r="BFH40" s="113"/>
      <c r="BFI40" s="113"/>
      <c r="BFJ40" s="113"/>
      <c r="BFK40" s="113"/>
      <c r="BFL40" s="113"/>
      <c r="BFM40" s="113"/>
      <c r="BFN40" s="113"/>
      <c r="BFO40" s="113"/>
      <c r="BFP40" s="113"/>
      <c r="BFQ40" s="113"/>
      <c r="BFR40" s="113"/>
      <c r="BFS40" s="113"/>
      <c r="BFT40" s="113"/>
      <c r="BFU40" s="113"/>
      <c r="BFV40" s="113"/>
      <c r="BFW40" s="113"/>
      <c r="BFX40" s="113"/>
      <c r="BFY40" s="113"/>
      <c r="BFZ40" s="113"/>
      <c r="BGA40" s="113"/>
      <c r="BGB40" s="113"/>
      <c r="BGC40" s="113"/>
      <c r="BGD40" s="113"/>
      <c r="BGE40" s="113"/>
      <c r="BGF40" s="113"/>
      <c r="BGG40" s="113"/>
      <c r="BGH40" s="113"/>
      <c r="BGI40" s="113"/>
      <c r="BGJ40" s="113"/>
      <c r="BGK40" s="113"/>
      <c r="BGL40" s="113"/>
      <c r="BGM40" s="113"/>
      <c r="BGN40" s="113"/>
      <c r="BGO40" s="113"/>
      <c r="BGP40" s="113"/>
      <c r="BGQ40" s="113"/>
      <c r="BGR40" s="113"/>
      <c r="BGS40" s="113"/>
      <c r="BGT40" s="113"/>
      <c r="BGU40" s="113"/>
      <c r="BGV40" s="113"/>
      <c r="BGW40" s="113"/>
      <c r="BGX40" s="113"/>
      <c r="BGY40" s="113"/>
      <c r="BGZ40" s="113"/>
      <c r="BHA40" s="113"/>
      <c r="BHB40" s="113"/>
      <c r="BHC40" s="113"/>
      <c r="BHD40" s="113"/>
      <c r="BHE40" s="113"/>
      <c r="BHF40" s="113"/>
      <c r="BHG40" s="113"/>
      <c r="BHH40" s="113"/>
      <c r="BHI40" s="113"/>
      <c r="BHJ40" s="113"/>
      <c r="BHK40" s="113"/>
      <c r="BHL40" s="113"/>
      <c r="BHM40" s="113"/>
      <c r="BHN40" s="113"/>
      <c r="BHO40" s="113"/>
      <c r="BHP40" s="113"/>
      <c r="BHQ40" s="113"/>
      <c r="BHR40" s="113"/>
      <c r="BHS40" s="113"/>
      <c r="BHT40" s="113"/>
      <c r="BHU40" s="113"/>
      <c r="BHV40" s="113"/>
      <c r="BHW40" s="113"/>
      <c r="BHX40" s="113"/>
      <c r="BHY40" s="113"/>
      <c r="BHZ40" s="113"/>
      <c r="BIA40" s="113"/>
      <c r="BIB40" s="113"/>
      <c r="BIC40" s="113"/>
      <c r="BID40" s="113"/>
      <c r="BIE40" s="113"/>
      <c r="BIF40" s="113"/>
      <c r="BIG40" s="113"/>
      <c r="BIH40" s="113"/>
      <c r="BII40" s="113"/>
      <c r="BIJ40" s="113"/>
      <c r="BIK40" s="113"/>
      <c r="BIL40" s="113"/>
      <c r="BIM40" s="113"/>
      <c r="BIN40" s="113"/>
      <c r="BIO40" s="113"/>
      <c r="BIP40" s="113"/>
      <c r="BIQ40" s="113"/>
      <c r="BIR40" s="113"/>
      <c r="BIS40" s="113"/>
      <c r="BIT40" s="113"/>
      <c r="BIU40" s="113"/>
      <c r="BIV40" s="113"/>
      <c r="BIW40" s="113"/>
      <c r="BIX40" s="113"/>
      <c r="BIY40" s="113"/>
      <c r="BIZ40" s="113"/>
      <c r="BJA40" s="113"/>
      <c r="BJB40" s="113"/>
      <c r="BJC40" s="113"/>
      <c r="BJD40" s="113"/>
      <c r="BJE40" s="113"/>
      <c r="BJF40" s="113"/>
      <c r="BJG40" s="113"/>
      <c r="BJH40" s="113"/>
      <c r="BJI40" s="113"/>
      <c r="BJJ40" s="113"/>
      <c r="BJK40" s="113"/>
      <c r="BJL40" s="113"/>
      <c r="BJM40" s="113"/>
      <c r="BJN40" s="113"/>
      <c r="BJO40" s="113"/>
      <c r="BJP40" s="113"/>
      <c r="BJQ40" s="113"/>
      <c r="BJR40" s="113"/>
      <c r="BJS40" s="113"/>
      <c r="BJT40" s="113"/>
      <c r="BJU40" s="113"/>
      <c r="BJV40" s="113"/>
      <c r="BJW40" s="113"/>
      <c r="BJX40" s="113"/>
      <c r="BJY40" s="113"/>
      <c r="BJZ40" s="113"/>
      <c r="BKA40" s="113"/>
      <c r="BKB40" s="113"/>
      <c r="BKC40" s="113"/>
      <c r="BKD40" s="113"/>
      <c r="BKE40" s="113"/>
      <c r="BKF40" s="113"/>
      <c r="BKG40" s="113"/>
      <c r="BKH40" s="113"/>
      <c r="BKI40" s="113"/>
      <c r="BKJ40" s="113"/>
      <c r="BKK40" s="113"/>
      <c r="BKL40" s="113"/>
      <c r="BKM40" s="113"/>
      <c r="BKN40" s="113"/>
      <c r="BKO40" s="113"/>
      <c r="BKP40" s="113"/>
      <c r="BKQ40" s="113"/>
      <c r="BKR40" s="113"/>
      <c r="BKS40" s="113"/>
      <c r="BKT40" s="113"/>
      <c r="BKU40" s="113"/>
      <c r="BKV40" s="113"/>
      <c r="BKW40" s="113"/>
      <c r="BKX40" s="113"/>
      <c r="BKY40" s="113"/>
      <c r="BKZ40" s="113"/>
      <c r="BLA40" s="113"/>
      <c r="BLB40" s="113"/>
      <c r="BLC40" s="113"/>
      <c r="BLD40" s="113"/>
      <c r="BLE40" s="113"/>
      <c r="BLF40" s="113"/>
      <c r="BLG40" s="113"/>
      <c r="BLH40" s="113"/>
      <c r="BLI40" s="113"/>
      <c r="BLJ40" s="113"/>
      <c r="BLK40" s="113"/>
      <c r="BLL40" s="113"/>
      <c r="BLM40" s="113"/>
      <c r="BLN40" s="113"/>
      <c r="BLO40" s="113"/>
      <c r="BLP40" s="113"/>
      <c r="BLQ40" s="113"/>
      <c r="BLR40" s="113"/>
      <c r="BLS40" s="113"/>
      <c r="BLT40" s="113"/>
      <c r="BLU40" s="113"/>
      <c r="BLV40" s="113"/>
      <c r="BLW40" s="113"/>
      <c r="BLX40" s="113"/>
      <c r="BLY40" s="113"/>
      <c r="BLZ40" s="113"/>
      <c r="BMA40" s="113"/>
      <c r="BMB40" s="113"/>
      <c r="BMC40" s="113"/>
      <c r="BMD40" s="113"/>
      <c r="BME40" s="113"/>
      <c r="BMF40" s="113"/>
      <c r="BMG40" s="113"/>
      <c r="BMH40" s="113"/>
      <c r="BMI40" s="113"/>
      <c r="BMJ40" s="113"/>
      <c r="BMK40" s="113"/>
      <c r="BML40" s="113"/>
      <c r="BMM40" s="113"/>
      <c r="BMN40" s="113"/>
      <c r="BMO40" s="113"/>
      <c r="BMP40" s="113"/>
      <c r="BMQ40" s="113"/>
      <c r="BMR40" s="113"/>
      <c r="BMS40" s="113"/>
      <c r="BMT40" s="113"/>
      <c r="BMU40" s="113"/>
      <c r="BMV40" s="113"/>
      <c r="BMW40" s="113"/>
      <c r="BMX40" s="113"/>
      <c r="BMY40" s="113"/>
      <c r="BMZ40" s="113"/>
      <c r="BNA40" s="113"/>
      <c r="BNB40" s="113"/>
      <c r="BNC40" s="113"/>
      <c r="BND40" s="113"/>
      <c r="BNE40" s="113"/>
      <c r="BNF40" s="113"/>
      <c r="BNG40" s="113"/>
      <c r="BNH40" s="113"/>
      <c r="BNI40" s="113"/>
      <c r="BNJ40" s="113"/>
      <c r="BNK40" s="113"/>
      <c r="BNL40" s="113"/>
      <c r="BNM40" s="113"/>
      <c r="BNN40" s="113"/>
      <c r="BNO40" s="113"/>
      <c r="BNP40" s="113"/>
      <c r="BNQ40" s="113"/>
      <c r="BNR40" s="113"/>
      <c r="BNS40" s="113"/>
      <c r="BNT40" s="113"/>
      <c r="BNU40" s="113"/>
      <c r="BNV40" s="113"/>
      <c r="BNW40" s="113"/>
      <c r="BNX40" s="113"/>
      <c r="BNY40" s="113"/>
      <c r="BNZ40" s="113"/>
      <c r="BOA40" s="113"/>
      <c r="BOB40" s="113"/>
      <c r="BOC40" s="113"/>
      <c r="BOD40" s="113"/>
      <c r="BOE40" s="113"/>
      <c r="BOF40" s="113"/>
      <c r="BOG40" s="113"/>
      <c r="BOH40" s="113"/>
      <c r="BOI40" s="113"/>
      <c r="BOJ40" s="113"/>
      <c r="BOK40" s="113"/>
      <c r="BOL40" s="113"/>
      <c r="BOM40" s="113"/>
      <c r="BON40" s="113"/>
      <c r="BOO40" s="113"/>
      <c r="BOP40" s="113"/>
      <c r="BOQ40" s="113"/>
      <c r="BOR40" s="113"/>
      <c r="BOS40" s="113"/>
      <c r="BOT40" s="113"/>
      <c r="BOU40" s="113"/>
      <c r="BOV40" s="113"/>
      <c r="BOW40" s="113"/>
      <c r="BOX40" s="113"/>
      <c r="BOY40" s="113"/>
      <c r="BOZ40" s="113"/>
      <c r="BPA40" s="113"/>
      <c r="BPB40" s="113"/>
      <c r="BPC40" s="113"/>
      <c r="BPD40" s="113"/>
      <c r="BPE40" s="113"/>
      <c r="BPF40" s="113"/>
      <c r="BPG40" s="113"/>
      <c r="BPH40" s="113"/>
      <c r="BPI40" s="113"/>
      <c r="BPJ40" s="113"/>
      <c r="BPK40" s="113"/>
      <c r="BPL40" s="113"/>
      <c r="BPM40" s="113"/>
      <c r="BPN40" s="113"/>
      <c r="BPO40" s="113"/>
      <c r="BPP40" s="113"/>
      <c r="BPQ40" s="113"/>
      <c r="BPR40" s="113"/>
      <c r="BPS40" s="113"/>
      <c r="BPT40" s="113"/>
      <c r="BPU40" s="113"/>
      <c r="BPV40" s="113"/>
      <c r="BPW40" s="113"/>
      <c r="BPX40" s="113"/>
      <c r="BPY40" s="113"/>
      <c r="BPZ40" s="113"/>
      <c r="BQA40" s="113"/>
      <c r="BQB40" s="113"/>
      <c r="BQC40" s="113"/>
      <c r="BQD40" s="113"/>
      <c r="BQE40" s="113"/>
      <c r="BQF40" s="113"/>
      <c r="BQG40" s="113"/>
      <c r="BQH40" s="113"/>
      <c r="BQI40" s="113"/>
      <c r="BQJ40" s="113"/>
      <c r="BQK40" s="113"/>
      <c r="BQL40" s="113"/>
      <c r="BQM40" s="113"/>
      <c r="BQN40" s="113"/>
      <c r="BQO40" s="113"/>
      <c r="BQP40" s="113"/>
      <c r="BQQ40" s="113"/>
      <c r="BQR40" s="113"/>
      <c r="BQS40" s="113"/>
      <c r="BQT40" s="113"/>
      <c r="BQU40" s="113"/>
      <c r="BQV40" s="113"/>
      <c r="BQW40" s="113"/>
      <c r="BQX40" s="113"/>
      <c r="BQY40" s="113"/>
      <c r="BQZ40" s="113"/>
      <c r="BRA40" s="113"/>
      <c r="BRB40" s="113"/>
      <c r="BRC40" s="113"/>
      <c r="BRD40" s="113"/>
      <c r="BRE40" s="113"/>
      <c r="BRF40" s="113"/>
      <c r="BRG40" s="113"/>
      <c r="BRH40" s="113"/>
      <c r="BRI40" s="113"/>
      <c r="BRJ40" s="113"/>
      <c r="BRK40" s="113"/>
      <c r="BRL40" s="113"/>
      <c r="BRM40" s="113"/>
      <c r="BRN40" s="113"/>
      <c r="BRO40" s="113"/>
      <c r="BRP40" s="113"/>
      <c r="BRQ40" s="113"/>
      <c r="BRR40" s="113"/>
      <c r="BRS40" s="113"/>
      <c r="BRT40" s="113"/>
      <c r="BRU40" s="113"/>
      <c r="BRV40" s="113"/>
      <c r="BRW40" s="113"/>
      <c r="BRX40" s="113"/>
      <c r="BRY40" s="113"/>
      <c r="BRZ40" s="113"/>
      <c r="BSA40" s="113"/>
      <c r="BSB40" s="113"/>
      <c r="BSC40" s="113"/>
      <c r="BSD40" s="113"/>
      <c r="BSE40" s="113"/>
      <c r="BSF40" s="113"/>
      <c r="BSG40" s="113"/>
      <c r="BSH40" s="113"/>
      <c r="BSI40" s="113"/>
      <c r="BSJ40" s="113"/>
      <c r="BSK40" s="113"/>
      <c r="BSL40" s="113"/>
      <c r="BSM40" s="113"/>
      <c r="BSN40" s="113"/>
      <c r="BSO40" s="113"/>
      <c r="BSP40" s="113"/>
      <c r="BSQ40" s="113"/>
      <c r="BSR40" s="113"/>
      <c r="BSS40" s="113"/>
      <c r="BST40" s="113"/>
      <c r="BSU40" s="113"/>
      <c r="BSV40" s="113"/>
      <c r="BSW40" s="113"/>
      <c r="BSX40" s="113"/>
      <c r="BSY40" s="113"/>
      <c r="BSZ40" s="113"/>
      <c r="BTA40" s="113"/>
      <c r="BTB40" s="113"/>
      <c r="BTC40" s="113"/>
      <c r="BTD40" s="113"/>
      <c r="BTE40" s="113"/>
      <c r="BTF40" s="113"/>
      <c r="BTG40" s="113"/>
      <c r="BTH40" s="113"/>
      <c r="BTI40" s="113"/>
      <c r="BTJ40" s="113"/>
      <c r="BTK40" s="113"/>
      <c r="BTL40" s="113"/>
      <c r="BTM40" s="113"/>
      <c r="BTN40" s="113"/>
      <c r="BTO40" s="113"/>
      <c r="BTP40" s="113"/>
      <c r="BTQ40" s="113"/>
      <c r="BTR40" s="113"/>
      <c r="BTS40" s="113"/>
      <c r="BTT40" s="113"/>
      <c r="BTU40" s="113"/>
      <c r="BTV40" s="113"/>
      <c r="BTW40" s="113"/>
      <c r="BTX40" s="113"/>
      <c r="BTY40" s="113"/>
      <c r="BTZ40" s="113"/>
      <c r="BUA40" s="113"/>
      <c r="BUB40" s="113"/>
      <c r="BUC40" s="113"/>
      <c r="BUD40" s="113"/>
      <c r="BUE40" s="113"/>
      <c r="BUF40" s="113"/>
      <c r="BUG40" s="113"/>
      <c r="BUH40" s="113"/>
      <c r="BUI40" s="113"/>
      <c r="BUJ40" s="113"/>
      <c r="BUK40" s="113"/>
      <c r="BUL40" s="113"/>
      <c r="BUM40" s="113"/>
      <c r="BUN40" s="113"/>
      <c r="BUO40" s="113"/>
      <c r="BUP40" s="113"/>
      <c r="BUQ40" s="113"/>
      <c r="BUR40" s="113"/>
      <c r="BUS40" s="113"/>
      <c r="BUT40" s="113"/>
      <c r="BUU40" s="113"/>
      <c r="BUV40" s="113"/>
      <c r="BUW40" s="113"/>
      <c r="BUX40" s="113"/>
      <c r="BUY40" s="113"/>
      <c r="BUZ40" s="113"/>
      <c r="BVA40" s="113"/>
      <c r="BVB40" s="113"/>
      <c r="BVC40" s="113"/>
      <c r="BVD40" s="113"/>
      <c r="BVE40" s="113"/>
      <c r="BVF40" s="113"/>
      <c r="BVG40" s="113"/>
      <c r="BVH40" s="113"/>
      <c r="BVI40" s="113"/>
      <c r="BVJ40" s="113"/>
      <c r="BVK40" s="113"/>
      <c r="BVL40" s="113"/>
      <c r="BVM40" s="113"/>
      <c r="BVN40" s="113"/>
      <c r="BVO40" s="113"/>
      <c r="BVP40" s="113"/>
      <c r="BVQ40" s="113"/>
      <c r="BVR40" s="113"/>
      <c r="BVS40" s="113"/>
      <c r="BVT40" s="113"/>
      <c r="BVU40" s="113"/>
      <c r="BVV40" s="113"/>
      <c r="BVW40" s="113"/>
      <c r="BVX40" s="113"/>
      <c r="BVY40" s="113"/>
      <c r="BVZ40" s="113"/>
      <c r="BWA40" s="113"/>
      <c r="BWB40" s="113"/>
      <c r="BWC40" s="113"/>
      <c r="BWD40" s="113"/>
      <c r="BWE40" s="113"/>
      <c r="BWF40" s="113"/>
      <c r="BWG40" s="113"/>
      <c r="BWH40" s="113"/>
      <c r="BWI40" s="113"/>
      <c r="BWJ40" s="113"/>
      <c r="BWK40" s="113"/>
      <c r="BWL40" s="113"/>
      <c r="BWM40" s="113"/>
      <c r="BWN40" s="113"/>
      <c r="BWO40" s="113"/>
      <c r="BWP40" s="113"/>
      <c r="BWQ40" s="113"/>
      <c r="BWR40" s="113"/>
      <c r="BWS40" s="113"/>
      <c r="BWT40" s="113"/>
      <c r="BWU40" s="113"/>
      <c r="BWV40" s="113"/>
      <c r="BWW40" s="113"/>
      <c r="BWX40" s="113"/>
      <c r="BWY40" s="113"/>
      <c r="BWZ40" s="113"/>
      <c r="BXA40" s="113"/>
      <c r="BXB40" s="113"/>
      <c r="BXC40" s="113"/>
      <c r="BXD40" s="113"/>
      <c r="BXE40" s="113"/>
      <c r="BXF40" s="113"/>
      <c r="BXG40" s="113"/>
      <c r="BXH40" s="113"/>
      <c r="BXI40" s="113"/>
      <c r="BXJ40" s="113"/>
      <c r="BXK40" s="113"/>
      <c r="BXL40" s="113"/>
      <c r="BXM40" s="113"/>
      <c r="BXN40" s="113"/>
      <c r="BXO40" s="113"/>
      <c r="BXP40" s="113"/>
      <c r="BXQ40" s="113"/>
      <c r="BXR40" s="113"/>
      <c r="BXS40" s="113"/>
      <c r="BXT40" s="113"/>
      <c r="BXU40" s="113"/>
      <c r="BXV40" s="113"/>
      <c r="BXW40" s="113"/>
      <c r="BXX40" s="113"/>
      <c r="BXY40" s="113"/>
      <c r="BXZ40" s="113"/>
      <c r="BYA40" s="113"/>
      <c r="BYB40" s="113"/>
      <c r="BYC40" s="113"/>
      <c r="BYD40" s="113"/>
      <c r="BYE40" s="113"/>
      <c r="BYF40" s="113"/>
      <c r="BYG40" s="113"/>
      <c r="BYH40" s="113"/>
      <c r="BYI40" s="113"/>
      <c r="BYJ40" s="113"/>
      <c r="BYK40" s="113"/>
      <c r="BYL40" s="113"/>
      <c r="BYM40" s="113"/>
      <c r="BYN40" s="113"/>
      <c r="BYO40" s="113"/>
      <c r="BYP40" s="113"/>
      <c r="BYQ40" s="113"/>
      <c r="BYR40" s="113"/>
      <c r="BYS40" s="113"/>
      <c r="BYT40" s="113"/>
      <c r="BYU40" s="113"/>
      <c r="BYV40" s="113"/>
      <c r="BYW40" s="113"/>
      <c r="BYX40" s="113"/>
      <c r="BYY40" s="113"/>
      <c r="BYZ40" s="113"/>
      <c r="BZA40" s="113"/>
      <c r="BZB40" s="113"/>
      <c r="BZC40" s="113"/>
      <c r="BZD40" s="113"/>
      <c r="BZE40" s="113"/>
      <c r="BZF40" s="113"/>
      <c r="BZG40" s="113"/>
      <c r="BZH40" s="113"/>
      <c r="BZI40" s="113"/>
      <c r="BZJ40" s="113"/>
      <c r="BZK40" s="113"/>
      <c r="BZL40" s="113"/>
      <c r="BZM40" s="113"/>
      <c r="BZN40" s="113"/>
      <c r="BZO40" s="113"/>
      <c r="BZP40" s="113"/>
      <c r="BZQ40" s="113"/>
      <c r="BZR40" s="113"/>
      <c r="BZS40" s="113"/>
      <c r="BZT40" s="113"/>
      <c r="BZU40" s="113"/>
      <c r="BZV40" s="113"/>
      <c r="BZW40" s="113"/>
      <c r="BZX40" s="113"/>
      <c r="BZY40" s="113"/>
      <c r="BZZ40" s="113"/>
      <c r="CAA40" s="113"/>
      <c r="CAB40" s="113"/>
      <c r="CAC40" s="113"/>
      <c r="CAD40" s="113"/>
      <c r="CAE40" s="113"/>
      <c r="CAF40" s="113"/>
      <c r="CAG40" s="113"/>
      <c r="CAH40" s="113"/>
      <c r="CAI40" s="113"/>
      <c r="CAJ40" s="113"/>
      <c r="CAK40" s="113"/>
      <c r="CAL40" s="113"/>
      <c r="CAM40" s="113"/>
      <c r="CAN40" s="113"/>
      <c r="CAO40" s="113"/>
      <c r="CAP40" s="113"/>
      <c r="CAQ40" s="113"/>
      <c r="CAR40" s="113"/>
      <c r="CAS40" s="113"/>
      <c r="CAT40" s="113"/>
      <c r="CAU40" s="113"/>
      <c r="CAV40" s="113"/>
      <c r="CAW40" s="113"/>
      <c r="CAX40" s="113"/>
      <c r="CAY40" s="113"/>
      <c r="CAZ40" s="113"/>
      <c r="CBA40" s="113"/>
      <c r="CBB40" s="113"/>
      <c r="CBC40" s="113"/>
      <c r="CBD40" s="113"/>
      <c r="CBE40" s="113"/>
      <c r="CBF40" s="113"/>
      <c r="CBG40" s="113"/>
      <c r="CBH40" s="113"/>
      <c r="CBI40" s="113"/>
      <c r="CBJ40" s="113"/>
      <c r="CBK40" s="113"/>
      <c r="CBL40" s="113"/>
      <c r="CBM40" s="113"/>
      <c r="CBN40" s="113"/>
      <c r="CBO40" s="113"/>
      <c r="CBP40" s="113"/>
      <c r="CBQ40" s="113"/>
      <c r="CBR40" s="113"/>
      <c r="CBS40" s="113"/>
      <c r="CBT40" s="113"/>
      <c r="CBU40" s="113"/>
      <c r="CBV40" s="113"/>
      <c r="CBW40" s="113"/>
      <c r="CBX40" s="113"/>
      <c r="CBY40" s="113"/>
      <c r="CBZ40" s="113"/>
      <c r="CCA40" s="113"/>
      <c r="CCB40" s="113"/>
      <c r="CCC40" s="113"/>
      <c r="CCD40" s="113"/>
      <c r="CCE40" s="113"/>
      <c r="CCF40" s="113"/>
      <c r="CCG40" s="113"/>
      <c r="CCH40" s="113"/>
      <c r="CCI40" s="113"/>
      <c r="CCJ40" s="113"/>
      <c r="CCK40" s="113"/>
      <c r="CCL40" s="113"/>
      <c r="CCM40" s="113"/>
      <c r="CCN40" s="113"/>
      <c r="CCO40" s="113"/>
      <c r="CCP40" s="113"/>
      <c r="CCQ40" s="113"/>
      <c r="CCR40" s="113"/>
      <c r="CCS40" s="113"/>
      <c r="CCT40" s="113"/>
      <c r="CCU40" s="113"/>
      <c r="CCV40" s="113"/>
      <c r="CCW40" s="113"/>
      <c r="CCX40" s="113"/>
      <c r="CCY40" s="113"/>
      <c r="CCZ40" s="113"/>
      <c r="CDA40" s="113"/>
      <c r="CDB40" s="113"/>
      <c r="CDC40" s="113"/>
      <c r="CDD40" s="113"/>
      <c r="CDE40" s="113"/>
      <c r="CDF40" s="113"/>
      <c r="CDG40" s="113"/>
      <c r="CDH40" s="113"/>
      <c r="CDI40" s="113"/>
      <c r="CDJ40" s="113"/>
      <c r="CDK40" s="113"/>
      <c r="CDL40" s="113"/>
      <c r="CDM40" s="113"/>
      <c r="CDN40" s="113"/>
      <c r="CDO40" s="113"/>
      <c r="CDP40" s="113"/>
      <c r="CDQ40" s="113"/>
      <c r="CDR40" s="113"/>
      <c r="CDS40" s="113"/>
      <c r="CDT40" s="113"/>
      <c r="CDU40" s="113"/>
      <c r="CDV40" s="113"/>
      <c r="CDW40" s="113"/>
      <c r="CDX40" s="113"/>
      <c r="CDY40" s="113"/>
      <c r="CDZ40" s="113"/>
      <c r="CEA40" s="113"/>
      <c r="CEB40" s="113"/>
      <c r="CEC40" s="113"/>
      <c r="CED40" s="113"/>
      <c r="CEE40" s="113"/>
      <c r="CEF40" s="113"/>
      <c r="CEG40" s="113"/>
      <c r="CEH40" s="113"/>
      <c r="CEI40" s="113"/>
      <c r="CEJ40" s="113"/>
      <c r="CEK40" s="113"/>
      <c r="CEL40" s="113"/>
      <c r="CEM40" s="113"/>
      <c r="CEN40" s="113"/>
      <c r="CEO40" s="113"/>
      <c r="CEP40" s="113"/>
      <c r="CEQ40" s="113"/>
      <c r="CER40" s="113"/>
      <c r="CES40" s="113"/>
      <c r="CET40" s="113"/>
      <c r="CEU40" s="113"/>
      <c r="CEV40" s="113"/>
      <c r="CEW40" s="113"/>
      <c r="CEX40" s="113"/>
      <c r="CEY40" s="113"/>
      <c r="CEZ40" s="113"/>
      <c r="CFA40" s="113"/>
      <c r="CFB40" s="113"/>
      <c r="CFC40" s="113"/>
      <c r="CFD40" s="113"/>
      <c r="CFE40" s="113"/>
      <c r="CFF40" s="113"/>
      <c r="CFG40" s="113"/>
      <c r="CFH40" s="113"/>
      <c r="CFI40" s="113"/>
      <c r="CFJ40" s="113"/>
      <c r="CFK40" s="113"/>
      <c r="CFL40" s="113"/>
      <c r="CFM40" s="113"/>
      <c r="CFN40" s="113"/>
      <c r="CFO40" s="113"/>
      <c r="CFP40" s="113"/>
      <c r="CFQ40" s="113"/>
      <c r="CFR40" s="113"/>
      <c r="CFS40" s="113"/>
      <c r="CFT40" s="113"/>
      <c r="CFU40" s="113"/>
      <c r="CFV40" s="113"/>
      <c r="CFW40" s="113"/>
      <c r="CFX40" s="113"/>
      <c r="CFY40" s="113"/>
      <c r="CFZ40" s="113"/>
      <c r="CGA40" s="113"/>
      <c r="CGB40" s="113"/>
      <c r="CGC40" s="113"/>
      <c r="CGD40" s="113"/>
      <c r="CGE40" s="113"/>
      <c r="CGF40" s="113"/>
      <c r="CGG40" s="113"/>
      <c r="CGH40" s="113"/>
      <c r="CGI40" s="113"/>
      <c r="CGJ40" s="113"/>
      <c r="CGK40" s="113"/>
      <c r="CGL40" s="113"/>
      <c r="CGM40" s="113"/>
      <c r="CGN40" s="113"/>
      <c r="CGO40" s="113"/>
      <c r="CGP40" s="113"/>
      <c r="CGQ40" s="113"/>
      <c r="CGR40" s="113"/>
      <c r="CGS40" s="113"/>
      <c r="CGT40" s="113"/>
      <c r="CGU40" s="113"/>
      <c r="CGV40" s="113"/>
      <c r="CGW40" s="113"/>
      <c r="CGX40" s="113"/>
      <c r="CGY40" s="113"/>
      <c r="CGZ40" s="113"/>
      <c r="CHA40" s="113"/>
      <c r="CHB40" s="113"/>
      <c r="CHC40" s="113"/>
      <c r="CHD40" s="113"/>
      <c r="CHE40" s="113"/>
      <c r="CHF40" s="113"/>
      <c r="CHG40" s="113"/>
      <c r="CHH40" s="113"/>
      <c r="CHI40" s="113"/>
      <c r="CHJ40" s="113"/>
      <c r="CHK40" s="113"/>
      <c r="CHL40" s="113"/>
      <c r="CHM40" s="113"/>
      <c r="CHN40" s="113"/>
      <c r="CHO40" s="113"/>
      <c r="CHP40" s="113"/>
      <c r="CHQ40" s="113"/>
      <c r="CHR40" s="113"/>
      <c r="CHS40" s="113"/>
      <c r="CHT40" s="113"/>
      <c r="CHU40" s="113"/>
      <c r="CHV40" s="113"/>
      <c r="CHW40" s="113"/>
      <c r="CHX40" s="113"/>
      <c r="CHY40" s="113"/>
      <c r="CHZ40" s="113"/>
      <c r="CIA40" s="113"/>
      <c r="CIB40" s="113"/>
      <c r="CIC40" s="113"/>
      <c r="CID40" s="113"/>
      <c r="CIE40" s="113"/>
      <c r="CIF40" s="113"/>
      <c r="CIG40" s="113"/>
      <c r="CIH40" s="113"/>
      <c r="CII40" s="113"/>
      <c r="CIJ40" s="113"/>
      <c r="CIK40" s="113"/>
      <c r="CIL40" s="113"/>
      <c r="CIM40" s="113"/>
      <c r="CIN40" s="113"/>
      <c r="CIO40" s="113"/>
      <c r="CIP40" s="113"/>
      <c r="CIQ40" s="113"/>
      <c r="CIR40" s="113"/>
      <c r="CIS40" s="113"/>
      <c r="CIT40" s="113"/>
      <c r="CIU40" s="113"/>
      <c r="CIV40" s="113"/>
      <c r="CIW40" s="113"/>
      <c r="CIX40" s="113"/>
      <c r="CIY40" s="113"/>
      <c r="CIZ40" s="113"/>
      <c r="CJA40" s="113"/>
      <c r="CJB40" s="113"/>
      <c r="CJC40" s="113"/>
      <c r="CJD40" s="113"/>
      <c r="CJE40" s="113"/>
      <c r="CJF40" s="113"/>
      <c r="CJG40" s="113"/>
      <c r="CJH40" s="113"/>
      <c r="CJI40" s="113"/>
      <c r="CJJ40" s="113"/>
      <c r="CJK40" s="113"/>
      <c r="CJL40" s="113"/>
      <c r="CJM40" s="113"/>
      <c r="CJN40" s="113"/>
      <c r="CJO40" s="113"/>
      <c r="CJP40" s="113"/>
      <c r="CJQ40" s="113"/>
      <c r="CJR40" s="113"/>
      <c r="CJS40" s="113"/>
      <c r="CJT40" s="113"/>
      <c r="CJU40" s="113"/>
      <c r="CJV40" s="113"/>
      <c r="CJW40" s="113"/>
      <c r="CJX40" s="113"/>
      <c r="CJY40" s="113"/>
      <c r="CJZ40" s="113"/>
      <c r="CKA40" s="113"/>
      <c r="CKB40" s="113"/>
      <c r="CKC40" s="113"/>
      <c r="CKD40" s="113"/>
      <c r="CKE40" s="113"/>
      <c r="CKF40" s="113"/>
      <c r="CKG40" s="113"/>
      <c r="CKH40" s="113"/>
      <c r="CKI40" s="113"/>
      <c r="CKJ40" s="113"/>
      <c r="CKK40" s="113"/>
      <c r="CKL40" s="113"/>
      <c r="CKM40" s="113"/>
      <c r="CKN40" s="113"/>
      <c r="CKO40" s="113"/>
      <c r="CKP40" s="113"/>
      <c r="CKQ40" s="113"/>
      <c r="CKR40" s="113"/>
      <c r="CKS40" s="113"/>
      <c r="CKT40" s="113"/>
      <c r="CKU40" s="113"/>
      <c r="CKV40" s="113"/>
      <c r="CKW40" s="113"/>
      <c r="CKX40" s="113"/>
      <c r="CKY40" s="113"/>
      <c r="CKZ40" s="113"/>
      <c r="CLA40" s="113"/>
      <c r="CLB40" s="113"/>
      <c r="CLC40" s="113"/>
      <c r="CLD40" s="113"/>
      <c r="CLE40" s="113"/>
      <c r="CLF40" s="113"/>
      <c r="CLG40" s="113"/>
      <c r="CLH40" s="113"/>
      <c r="CLI40" s="113"/>
      <c r="CLJ40" s="113"/>
      <c r="CLK40" s="113"/>
      <c r="CLL40" s="113"/>
      <c r="CLM40" s="113"/>
      <c r="CLN40" s="113"/>
      <c r="CLO40" s="113"/>
      <c r="CLP40" s="113"/>
      <c r="CLQ40" s="113"/>
      <c r="CLR40" s="113"/>
      <c r="CLS40" s="113"/>
      <c r="CLT40" s="113"/>
      <c r="CLU40" s="113"/>
      <c r="CLV40" s="113"/>
      <c r="CLW40" s="113"/>
      <c r="CLX40" s="113"/>
      <c r="CLY40" s="113"/>
      <c r="CLZ40" s="113"/>
      <c r="CMA40" s="113"/>
      <c r="CMB40" s="113"/>
      <c r="CMC40" s="113"/>
      <c r="CMD40" s="113"/>
      <c r="CME40" s="113"/>
      <c r="CMF40" s="113"/>
      <c r="CMG40" s="113"/>
      <c r="CMH40" s="113"/>
      <c r="CMI40" s="113"/>
      <c r="CMJ40" s="113"/>
      <c r="CMK40" s="113"/>
      <c r="CML40" s="113"/>
      <c r="CMM40" s="113"/>
      <c r="CMN40" s="113"/>
      <c r="CMO40" s="113"/>
      <c r="CMP40" s="113"/>
      <c r="CMQ40" s="113"/>
      <c r="CMR40" s="113"/>
      <c r="CMS40" s="113"/>
      <c r="CMT40" s="113"/>
      <c r="CMU40" s="113"/>
      <c r="CMV40" s="113"/>
      <c r="CMW40" s="113"/>
      <c r="CMX40" s="113"/>
      <c r="CMY40" s="113"/>
      <c r="CMZ40" s="113"/>
      <c r="CNA40" s="113"/>
      <c r="CNB40" s="113"/>
      <c r="CNC40" s="113"/>
      <c r="CND40" s="113"/>
      <c r="CNE40" s="113"/>
      <c r="CNF40" s="113"/>
      <c r="CNG40" s="113"/>
      <c r="CNH40" s="113"/>
      <c r="CNI40" s="113"/>
      <c r="CNJ40" s="113"/>
      <c r="CNK40" s="113"/>
      <c r="CNL40" s="113"/>
      <c r="CNM40" s="113"/>
      <c r="CNN40" s="113"/>
      <c r="CNO40" s="113"/>
      <c r="CNP40" s="113"/>
      <c r="CNQ40" s="113"/>
      <c r="CNR40" s="113"/>
      <c r="CNS40" s="113"/>
      <c r="CNT40" s="113"/>
      <c r="CNU40" s="113"/>
      <c r="CNV40" s="113"/>
      <c r="CNW40" s="113"/>
      <c r="CNX40" s="113"/>
      <c r="CNY40" s="113"/>
      <c r="CNZ40" s="113"/>
      <c r="COA40" s="113"/>
      <c r="COB40" s="113"/>
      <c r="COC40" s="113"/>
      <c r="COD40" s="113"/>
      <c r="COE40" s="113"/>
      <c r="COF40" s="113"/>
      <c r="COG40" s="113"/>
      <c r="COH40" s="113"/>
      <c r="COI40" s="113"/>
      <c r="COJ40" s="113"/>
      <c r="COK40" s="113"/>
      <c r="COL40" s="113"/>
      <c r="COM40" s="113"/>
      <c r="CON40" s="113"/>
      <c r="COO40" s="113"/>
      <c r="COP40" s="113"/>
      <c r="COQ40" s="113"/>
      <c r="COR40" s="113"/>
      <c r="COS40" s="113"/>
      <c r="COT40" s="113"/>
      <c r="COU40" s="113"/>
      <c r="COV40" s="113"/>
      <c r="COW40" s="113"/>
      <c r="COX40" s="113"/>
      <c r="COY40" s="113"/>
      <c r="COZ40" s="113"/>
      <c r="CPA40" s="113"/>
      <c r="CPB40" s="113"/>
      <c r="CPC40" s="113"/>
      <c r="CPD40" s="113"/>
      <c r="CPE40" s="113"/>
      <c r="CPF40" s="113"/>
      <c r="CPG40" s="113"/>
      <c r="CPH40" s="113"/>
      <c r="CPI40" s="113"/>
      <c r="CPJ40" s="113"/>
      <c r="CPK40" s="113"/>
      <c r="CPL40" s="113"/>
      <c r="CPM40" s="113"/>
      <c r="CPN40" s="113"/>
      <c r="CPO40" s="113"/>
      <c r="CPP40" s="113"/>
      <c r="CPQ40" s="113"/>
      <c r="CPR40" s="113"/>
      <c r="CPS40" s="113"/>
      <c r="CPT40" s="113"/>
      <c r="CPU40" s="113"/>
      <c r="CPV40" s="113"/>
      <c r="CPW40" s="113"/>
      <c r="CPX40" s="113"/>
      <c r="CPY40" s="113"/>
      <c r="CPZ40" s="113"/>
      <c r="CQA40" s="113"/>
      <c r="CQB40" s="113"/>
      <c r="CQC40" s="113"/>
      <c r="CQD40" s="113"/>
      <c r="CQE40" s="113"/>
      <c r="CQF40" s="113"/>
      <c r="CQG40" s="113"/>
      <c r="CQH40" s="113"/>
      <c r="CQI40" s="113"/>
      <c r="CQJ40" s="113"/>
      <c r="CQK40" s="113"/>
      <c r="CQL40" s="113"/>
      <c r="CQM40" s="113"/>
      <c r="CQN40" s="113"/>
      <c r="CQO40" s="113"/>
      <c r="CQP40" s="113"/>
      <c r="CQQ40" s="113"/>
      <c r="CQR40" s="113"/>
      <c r="CQS40" s="113"/>
      <c r="CQT40" s="113"/>
      <c r="CQU40" s="113"/>
      <c r="CQV40" s="113"/>
      <c r="CQW40" s="113"/>
      <c r="CQX40" s="113"/>
      <c r="CQY40" s="113"/>
      <c r="CQZ40" s="113"/>
      <c r="CRA40" s="113"/>
      <c r="CRB40" s="113"/>
      <c r="CRC40" s="113"/>
      <c r="CRD40" s="113"/>
      <c r="CRE40" s="113"/>
      <c r="CRF40" s="113"/>
      <c r="CRG40" s="113"/>
      <c r="CRH40" s="113"/>
      <c r="CRI40" s="113"/>
      <c r="CRJ40" s="113"/>
      <c r="CRK40" s="113"/>
      <c r="CRL40" s="113"/>
      <c r="CRM40" s="113"/>
      <c r="CRN40" s="113"/>
      <c r="CRO40" s="113"/>
      <c r="CRP40" s="113"/>
      <c r="CRQ40" s="113"/>
      <c r="CRR40" s="113"/>
      <c r="CRS40" s="113"/>
      <c r="CRT40" s="113"/>
      <c r="CRU40" s="113"/>
      <c r="CRV40" s="113"/>
      <c r="CRW40" s="113"/>
      <c r="CRX40" s="113"/>
      <c r="CRY40" s="113"/>
      <c r="CRZ40" s="113"/>
      <c r="CSA40" s="113"/>
      <c r="CSB40" s="113"/>
      <c r="CSC40" s="113"/>
      <c r="CSD40" s="113"/>
      <c r="CSE40" s="113"/>
      <c r="CSF40" s="113"/>
      <c r="CSG40" s="113"/>
      <c r="CSH40" s="113"/>
      <c r="CSI40" s="113"/>
      <c r="CSJ40" s="113"/>
      <c r="CSK40" s="113"/>
      <c r="CSL40" s="113"/>
      <c r="CSM40" s="113"/>
      <c r="CSN40" s="113"/>
      <c r="CSO40" s="113"/>
      <c r="CSP40" s="113"/>
      <c r="CSQ40" s="113"/>
      <c r="CSR40" s="113"/>
      <c r="CSS40" s="113"/>
      <c r="CST40" s="113"/>
      <c r="CSU40" s="113"/>
      <c r="CSV40" s="113"/>
      <c r="CSW40" s="113"/>
      <c r="CSX40" s="113"/>
      <c r="CSY40" s="113"/>
      <c r="CSZ40" s="113"/>
      <c r="CTA40" s="113"/>
      <c r="CTB40" s="113"/>
      <c r="CTC40" s="113"/>
      <c r="CTD40" s="113"/>
      <c r="CTE40" s="113"/>
      <c r="CTF40" s="113"/>
      <c r="CTG40" s="113"/>
      <c r="CTH40" s="113"/>
      <c r="CTI40" s="113"/>
      <c r="CTJ40" s="113"/>
      <c r="CTK40" s="113"/>
      <c r="CTL40" s="113"/>
      <c r="CTM40" s="113"/>
      <c r="CTN40" s="113"/>
      <c r="CTO40" s="113"/>
      <c r="CTP40" s="113"/>
      <c r="CTQ40" s="113"/>
      <c r="CTR40" s="113"/>
      <c r="CTS40" s="113"/>
      <c r="CTT40" s="113"/>
      <c r="CTU40" s="113"/>
      <c r="CTV40" s="113"/>
      <c r="CTW40" s="113"/>
      <c r="CTX40" s="113"/>
      <c r="CTY40" s="113"/>
      <c r="CTZ40" s="113"/>
      <c r="CUA40" s="113"/>
      <c r="CUB40" s="113"/>
      <c r="CUC40" s="113"/>
      <c r="CUD40" s="113"/>
      <c r="CUE40" s="113"/>
      <c r="CUF40" s="113"/>
      <c r="CUG40" s="113"/>
      <c r="CUH40" s="113"/>
      <c r="CUI40" s="113"/>
      <c r="CUJ40" s="113"/>
      <c r="CUK40" s="113"/>
      <c r="CUL40" s="113"/>
      <c r="CUM40" s="113"/>
      <c r="CUN40" s="113"/>
      <c r="CUO40" s="113"/>
      <c r="CUP40" s="113"/>
      <c r="CUQ40" s="113"/>
      <c r="CUR40" s="113"/>
      <c r="CUS40" s="113"/>
      <c r="CUT40" s="113"/>
      <c r="CUU40" s="113"/>
      <c r="CUV40" s="113"/>
      <c r="CUW40" s="113"/>
      <c r="CUX40" s="113"/>
      <c r="CUY40" s="113"/>
      <c r="CUZ40" s="113"/>
      <c r="CVA40" s="113"/>
      <c r="CVB40" s="113"/>
      <c r="CVC40" s="113"/>
      <c r="CVD40" s="113"/>
      <c r="CVE40" s="113"/>
      <c r="CVF40" s="113"/>
      <c r="CVG40" s="113"/>
      <c r="CVH40" s="113"/>
      <c r="CVI40" s="113"/>
      <c r="CVJ40" s="113"/>
      <c r="CVK40" s="113"/>
      <c r="CVL40" s="113"/>
      <c r="CVM40" s="113"/>
      <c r="CVN40" s="113"/>
      <c r="CVO40" s="113"/>
      <c r="CVP40" s="113"/>
      <c r="CVQ40" s="113"/>
      <c r="CVR40" s="113"/>
      <c r="CVS40" s="113"/>
      <c r="CVT40" s="113"/>
      <c r="CVU40" s="113"/>
      <c r="CVV40" s="113"/>
      <c r="CVW40" s="113"/>
      <c r="CVX40" s="113"/>
      <c r="CVY40" s="113"/>
      <c r="CVZ40" s="113"/>
      <c r="CWA40" s="113"/>
      <c r="CWB40" s="113"/>
      <c r="CWC40" s="113"/>
      <c r="CWD40" s="113"/>
      <c r="CWE40" s="113"/>
      <c r="CWF40" s="113"/>
      <c r="CWG40" s="113"/>
      <c r="CWH40" s="113"/>
      <c r="CWI40" s="113"/>
      <c r="CWJ40" s="113"/>
      <c r="CWK40" s="113"/>
      <c r="CWL40" s="113"/>
      <c r="CWM40" s="113"/>
      <c r="CWN40" s="113"/>
      <c r="CWO40" s="113"/>
      <c r="CWP40" s="113"/>
      <c r="CWQ40" s="113"/>
      <c r="CWR40" s="113"/>
      <c r="CWS40" s="113"/>
      <c r="CWT40" s="113"/>
      <c r="CWU40" s="113"/>
      <c r="CWV40" s="113"/>
      <c r="CWW40" s="113"/>
      <c r="CWX40" s="113"/>
      <c r="CWY40" s="113"/>
      <c r="CWZ40" s="113"/>
      <c r="CXA40" s="113"/>
      <c r="CXB40" s="113"/>
      <c r="CXC40" s="113"/>
      <c r="CXD40" s="113"/>
      <c r="CXE40" s="113"/>
      <c r="CXF40" s="113"/>
      <c r="CXG40" s="113"/>
      <c r="CXH40" s="113"/>
      <c r="CXI40" s="113"/>
      <c r="CXJ40" s="113"/>
      <c r="CXK40" s="113"/>
      <c r="CXL40" s="113"/>
      <c r="CXM40" s="113"/>
      <c r="CXN40" s="113"/>
      <c r="CXO40" s="113"/>
      <c r="CXP40" s="113"/>
      <c r="CXQ40" s="113"/>
      <c r="CXR40" s="113"/>
      <c r="CXS40" s="113"/>
      <c r="CXT40" s="113"/>
      <c r="CXU40" s="113"/>
      <c r="CXV40" s="113"/>
      <c r="CXW40" s="113"/>
      <c r="CXX40" s="113"/>
      <c r="CXY40" s="113"/>
      <c r="CXZ40" s="113"/>
      <c r="CYA40" s="113"/>
      <c r="CYB40" s="113"/>
      <c r="CYC40" s="113"/>
      <c r="CYD40" s="113"/>
      <c r="CYE40" s="113"/>
      <c r="CYF40" s="113"/>
      <c r="CYG40" s="113"/>
      <c r="CYH40" s="113"/>
      <c r="CYI40" s="113"/>
      <c r="CYJ40" s="113"/>
      <c r="CYK40" s="113"/>
      <c r="CYL40" s="113"/>
      <c r="CYM40" s="113"/>
      <c r="CYN40" s="113"/>
      <c r="CYO40" s="113"/>
      <c r="CYP40" s="113"/>
      <c r="CYQ40" s="113"/>
      <c r="CYR40" s="113"/>
      <c r="CYS40" s="113"/>
      <c r="CYT40" s="113"/>
      <c r="CYU40" s="113"/>
      <c r="CYV40" s="113"/>
      <c r="CYW40" s="113"/>
      <c r="CYX40" s="113"/>
      <c r="CYY40" s="113"/>
      <c r="CYZ40" s="113"/>
      <c r="CZA40" s="113"/>
      <c r="CZB40" s="113"/>
      <c r="CZC40" s="113"/>
      <c r="CZD40" s="113"/>
      <c r="CZE40" s="113"/>
      <c r="CZF40" s="113"/>
      <c r="CZG40" s="113"/>
      <c r="CZH40" s="113"/>
      <c r="CZI40" s="113"/>
      <c r="CZJ40" s="113"/>
      <c r="CZK40" s="113"/>
      <c r="CZL40" s="113"/>
      <c r="CZM40" s="113"/>
      <c r="CZN40" s="113"/>
      <c r="CZO40" s="113"/>
      <c r="CZP40" s="113"/>
      <c r="CZQ40" s="113"/>
      <c r="CZR40" s="113"/>
      <c r="CZS40" s="113"/>
      <c r="CZT40" s="113"/>
      <c r="CZU40" s="113"/>
      <c r="CZV40" s="113"/>
      <c r="CZW40" s="113"/>
      <c r="CZX40" s="113"/>
      <c r="CZY40" s="113"/>
      <c r="CZZ40" s="113"/>
      <c r="DAA40" s="113"/>
      <c r="DAB40" s="113"/>
      <c r="DAC40" s="113"/>
      <c r="DAD40" s="113"/>
      <c r="DAE40" s="113"/>
      <c r="DAF40" s="113"/>
      <c r="DAG40" s="113"/>
      <c r="DAH40" s="113"/>
      <c r="DAI40" s="113"/>
      <c r="DAJ40" s="113"/>
      <c r="DAK40" s="113"/>
      <c r="DAL40" s="113"/>
      <c r="DAM40" s="113"/>
      <c r="DAN40" s="113"/>
      <c r="DAO40" s="113"/>
      <c r="DAP40" s="113"/>
      <c r="DAQ40" s="113"/>
      <c r="DAR40" s="113"/>
      <c r="DAS40" s="113"/>
      <c r="DAT40" s="113"/>
      <c r="DAU40" s="113"/>
      <c r="DAV40" s="113"/>
      <c r="DAW40" s="113"/>
      <c r="DAX40" s="113"/>
      <c r="DAY40" s="113"/>
      <c r="DAZ40" s="113"/>
      <c r="DBA40" s="113"/>
      <c r="DBB40" s="113"/>
      <c r="DBC40" s="113"/>
      <c r="DBD40" s="113"/>
      <c r="DBE40" s="113"/>
      <c r="DBF40" s="113"/>
      <c r="DBG40" s="113"/>
      <c r="DBH40" s="113"/>
      <c r="DBI40" s="113"/>
      <c r="DBJ40" s="113"/>
      <c r="DBK40" s="113"/>
      <c r="DBL40" s="113"/>
      <c r="DBM40" s="113"/>
      <c r="DBN40" s="113"/>
      <c r="DBO40" s="113"/>
      <c r="DBP40" s="113"/>
      <c r="DBQ40" s="113"/>
      <c r="DBR40" s="113"/>
      <c r="DBS40" s="113"/>
      <c r="DBT40" s="113"/>
      <c r="DBU40" s="113"/>
      <c r="DBV40" s="113"/>
      <c r="DBW40" s="113"/>
      <c r="DBX40" s="113"/>
      <c r="DBY40" s="113"/>
      <c r="DBZ40" s="113"/>
      <c r="DCA40" s="113"/>
      <c r="DCB40" s="113"/>
      <c r="DCC40" s="113"/>
      <c r="DCD40" s="113"/>
      <c r="DCE40" s="113"/>
      <c r="DCF40" s="113"/>
      <c r="DCG40" s="113"/>
      <c r="DCH40" s="113"/>
      <c r="DCI40" s="113"/>
      <c r="DCJ40" s="113"/>
      <c r="DCK40" s="113"/>
      <c r="DCL40" s="113"/>
      <c r="DCM40" s="113"/>
      <c r="DCN40" s="113"/>
      <c r="DCO40" s="113"/>
      <c r="DCP40" s="113"/>
      <c r="DCQ40" s="113"/>
      <c r="DCR40" s="113"/>
      <c r="DCS40" s="113"/>
      <c r="DCT40" s="113"/>
      <c r="DCU40" s="113"/>
      <c r="DCV40" s="113"/>
      <c r="DCW40" s="113"/>
      <c r="DCX40" s="113"/>
      <c r="DCY40" s="113"/>
      <c r="DCZ40" s="113"/>
      <c r="DDA40" s="113"/>
      <c r="DDB40" s="113"/>
      <c r="DDC40" s="113"/>
      <c r="DDD40" s="113"/>
      <c r="DDE40" s="113"/>
      <c r="DDF40" s="113"/>
      <c r="DDG40" s="113"/>
      <c r="DDH40" s="113"/>
      <c r="DDI40" s="113"/>
      <c r="DDJ40" s="113"/>
      <c r="DDK40" s="113"/>
      <c r="DDL40" s="113"/>
      <c r="DDM40" s="113"/>
      <c r="DDN40" s="113"/>
      <c r="DDO40" s="113"/>
      <c r="DDP40" s="113"/>
      <c r="DDQ40" s="113"/>
      <c r="DDR40" s="113"/>
      <c r="DDS40" s="113"/>
      <c r="DDT40" s="113"/>
      <c r="DDU40" s="113"/>
      <c r="DDV40" s="113"/>
      <c r="DDW40" s="113"/>
      <c r="DDX40" s="113"/>
      <c r="DDY40" s="113"/>
      <c r="DDZ40" s="113"/>
      <c r="DEA40" s="113"/>
      <c r="DEB40" s="113"/>
      <c r="DEC40" s="113"/>
      <c r="DED40" s="113"/>
      <c r="DEE40" s="113"/>
      <c r="DEF40" s="113"/>
      <c r="DEG40" s="113"/>
      <c r="DEH40" s="113"/>
      <c r="DEI40" s="113"/>
      <c r="DEJ40" s="113"/>
      <c r="DEK40" s="113"/>
      <c r="DEL40" s="113"/>
      <c r="DEM40" s="113"/>
      <c r="DEN40" s="113"/>
      <c r="DEO40" s="113"/>
      <c r="DEP40" s="113"/>
      <c r="DEQ40" s="113"/>
      <c r="DER40" s="113"/>
      <c r="DES40" s="113"/>
      <c r="DET40" s="113"/>
      <c r="DEU40" s="113"/>
      <c r="DEV40" s="113"/>
      <c r="DEW40" s="113"/>
      <c r="DEX40" s="113"/>
      <c r="DEY40" s="113"/>
      <c r="DEZ40" s="113"/>
      <c r="DFA40" s="113"/>
      <c r="DFB40" s="113"/>
      <c r="DFC40" s="113"/>
      <c r="DFD40" s="113"/>
      <c r="DFE40" s="113"/>
      <c r="DFF40" s="113"/>
      <c r="DFG40" s="113"/>
      <c r="DFH40" s="113"/>
      <c r="DFI40" s="113"/>
      <c r="DFJ40" s="113"/>
      <c r="DFK40" s="113"/>
      <c r="DFL40" s="113"/>
      <c r="DFM40" s="113"/>
      <c r="DFN40" s="113"/>
      <c r="DFO40" s="113"/>
      <c r="DFP40" s="113"/>
      <c r="DFQ40" s="113"/>
      <c r="DFR40" s="113"/>
      <c r="DFS40" s="113"/>
      <c r="DFT40" s="113"/>
      <c r="DFU40" s="113"/>
      <c r="DFV40" s="113"/>
      <c r="DFW40" s="113"/>
      <c r="DFX40" s="113"/>
      <c r="DFY40" s="113"/>
      <c r="DFZ40" s="113"/>
      <c r="DGA40" s="113"/>
      <c r="DGB40" s="113"/>
      <c r="DGC40" s="113"/>
      <c r="DGD40" s="113"/>
      <c r="DGE40" s="113"/>
      <c r="DGF40" s="113"/>
      <c r="DGG40" s="113"/>
      <c r="DGH40" s="113"/>
      <c r="DGI40" s="113"/>
      <c r="DGJ40" s="113"/>
      <c r="DGK40" s="113"/>
      <c r="DGL40" s="113"/>
      <c r="DGM40" s="113"/>
      <c r="DGN40" s="113"/>
      <c r="DGO40" s="113"/>
      <c r="DGP40" s="113"/>
      <c r="DGQ40" s="113"/>
      <c r="DGR40" s="113"/>
      <c r="DGS40" s="113"/>
      <c r="DGT40" s="113"/>
      <c r="DGU40" s="113"/>
      <c r="DGV40" s="113"/>
      <c r="DGW40" s="113"/>
      <c r="DGX40" s="113"/>
      <c r="DGY40" s="113"/>
      <c r="DGZ40" s="113"/>
      <c r="DHA40" s="113"/>
      <c r="DHB40" s="113"/>
      <c r="DHC40" s="113"/>
      <c r="DHD40" s="113"/>
      <c r="DHE40" s="113"/>
      <c r="DHF40" s="113"/>
      <c r="DHG40" s="113"/>
      <c r="DHH40" s="113"/>
      <c r="DHI40" s="113"/>
      <c r="DHJ40" s="113"/>
      <c r="DHK40" s="113"/>
      <c r="DHL40" s="113"/>
      <c r="DHM40" s="113"/>
      <c r="DHN40" s="113"/>
      <c r="DHO40" s="113"/>
      <c r="DHP40" s="113"/>
      <c r="DHQ40" s="113"/>
      <c r="DHR40" s="113"/>
      <c r="DHS40" s="113"/>
      <c r="DHT40" s="113"/>
      <c r="DHU40" s="113"/>
      <c r="DHV40" s="113"/>
      <c r="DHW40" s="113"/>
      <c r="DHX40" s="113"/>
      <c r="DHY40" s="113"/>
      <c r="DHZ40" s="113"/>
      <c r="DIA40" s="113"/>
      <c r="DIB40" s="113"/>
      <c r="DIC40" s="113"/>
      <c r="DID40" s="113"/>
      <c r="DIE40" s="113"/>
      <c r="DIF40" s="113"/>
      <c r="DIG40" s="113"/>
      <c r="DIH40" s="113"/>
      <c r="DII40" s="113"/>
      <c r="DIJ40" s="113"/>
      <c r="DIK40" s="113"/>
      <c r="DIL40" s="113"/>
      <c r="DIM40" s="113"/>
      <c r="DIN40" s="113"/>
      <c r="DIO40" s="113"/>
      <c r="DIP40" s="113"/>
      <c r="DIQ40" s="113"/>
      <c r="DIR40" s="113"/>
      <c r="DIS40" s="113"/>
      <c r="DIT40" s="113"/>
      <c r="DIU40" s="113"/>
      <c r="DIV40" s="113"/>
      <c r="DIW40" s="113"/>
      <c r="DIX40" s="113"/>
      <c r="DIY40" s="113"/>
      <c r="DIZ40" s="113"/>
      <c r="DJA40" s="113"/>
      <c r="DJB40" s="113"/>
      <c r="DJC40" s="113"/>
      <c r="DJD40" s="113"/>
      <c r="DJE40" s="113"/>
      <c r="DJF40" s="113"/>
      <c r="DJG40" s="113"/>
      <c r="DJH40" s="113"/>
      <c r="DJI40" s="113"/>
      <c r="DJJ40" s="113"/>
      <c r="DJK40" s="113"/>
      <c r="DJL40" s="113"/>
      <c r="DJM40" s="113"/>
      <c r="DJN40" s="113"/>
      <c r="DJO40" s="113"/>
      <c r="DJP40" s="113"/>
      <c r="DJQ40" s="113"/>
      <c r="DJR40" s="113"/>
      <c r="DJS40" s="113"/>
      <c r="DJT40" s="113"/>
      <c r="DJU40" s="113"/>
      <c r="DJV40" s="113"/>
      <c r="DJW40" s="113"/>
      <c r="DJX40" s="113"/>
      <c r="DJY40" s="113"/>
      <c r="DJZ40" s="113"/>
      <c r="DKA40" s="113"/>
      <c r="DKB40" s="113"/>
      <c r="DKC40" s="113"/>
      <c r="DKD40" s="113"/>
      <c r="DKE40" s="113"/>
      <c r="DKF40" s="113"/>
      <c r="DKG40" s="113"/>
      <c r="DKH40" s="113"/>
      <c r="DKI40" s="113"/>
      <c r="DKJ40" s="113"/>
      <c r="DKK40" s="113"/>
      <c r="DKL40" s="113"/>
      <c r="DKM40" s="113"/>
      <c r="DKN40" s="113"/>
      <c r="DKO40" s="113"/>
      <c r="DKP40" s="113"/>
      <c r="DKQ40" s="113"/>
      <c r="DKR40" s="113"/>
      <c r="DKS40" s="113"/>
      <c r="DKT40" s="113"/>
      <c r="DKU40" s="113"/>
      <c r="DKV40" s="113"/>
      <c r="DKW40" s="113"/>
      <c r="DKX40" s="113"/>
      <c r="DKY40" s="113"/>
      <c r="DKZ40" s="113"/>
      <c r="DLA40" s="113"/>
      <c r="DLB40" s="113"/>
      <c r="DLC40" s="113"/>
      <c r="DLD40" s="113"/>
      <c r="DLE40" s="113"/>
      <c r="DLF40" s="113"/>
      <c r="DLG40" s="113"/>
      <c r="DLH40" s="113"/>
      <c r="DLI40" s="113"/>
      <c r="DLJ40" s="113"/>
      <c r="DLK40" s="113"/>
      <c r="DLL40" s="113"/>
      <c r="DLM40" s="113"/>
      <c r="DLN40" s="113"/>
      <c r="DLO40" s="113"/>
      <c r="DLP40" s="113"/>
      <c r="DLQ40" s="113"/>
      <c r="DLR40" s="113"/>
      <c r="DLS40" s="113"/>
      <c r="DLT40" s="113"/>
      <c r="DLU40" s="113"/>
      <c r="DLV40" s="113"/>
      <c r="DLW40" s="113"/>
      <c r="DLX40" s="113"/>
      <c r="DLY40" s="113"/>
      <c r="DLZ40" s="113"/>
      <c r="DMA40" s="113"/>
      <c r="DMB40" s="113"/>
      <c r="DMC40" s="113"/>
      <c r="DMD40" s="113"/>
      <c r="DME40" s="113"/>
      <c r="DMF40" s="113"/>
      <c r="DMG40" s="113"/>
      <c r="DMH40" s="113"/>
      <c r="DMI40" s="113"/>
      <c r="DMJ40" s="113"/>
      <c r="DMK40" s="113"/>
      <c r="DML40" s="113"/>
      <c r="DMM40" s="113"/>
      <c r="DMN40" s="113"/>
      <c r="DMO40" s="113"/>
      <c r="DMP40" s="113"/>
      <c r="DMQ40" s="113"/>
      <c r="DMR40" s="113"/>
      <c r="DMS40" s="113"/>
      <c r="DMT40" s="113"/>
      <c r="DMU40" s="113"/>
      <c r="DMV40" s="113"/>
      <c r="DMW40" s="113"/>
      <c r="DMX40" s="113"/>
      <c r="DMY40" s="113"/>
      <c r="DMZ40" s="113"/>
      <c r="DNA40" s="113"/>
      <c r="DNB40" s="113"/>
      <c r="DNC40" s="113"/>
      <c r="DND40" s="113"/>
      <c r="DNE40" s="113"/>
      <c r="DNF40" s="113"/>
      <c r="DNG40" s="113"/>
      <c r="DNH40" s="113"/>
      <c r="DNI40" s="113"/>
      <c r="DNJ40" s="113"/>
      <c r="DNK40" s="113"/>
      <c r="DNL40" s="113"/>
      <c r="DNM40" s="113"/>
      <c r="DNN40" s="113"/>
      <c r="DNO40" s="113"/>
      <c r="DNP40" s="113"/>
      <c r="DNQ40" s="113"/>
      <c r="DNR40" s="113"/>
      <c r="DNS40" s="113"/>
      <c r="DNT40" s="113"/>
      <c r="DNU40" s="113"/>
      <c r="DNV40" s="113"/>
      <c r="DNW40" s="113"/>
      <c r="DNX40" s="113"/>
      <c r="DNY40" s="113"/>
      <c r="DNZ40" s="113"/>
      <c r="DOA40" s="113"/>
      <c r="DOB40" s="113"/>
      <c r="DOC40" s="113"/>
      <c r="DOD40" s="113"/>
      <c r="DOE40" s="113"/>
      <c r="DOF40" s="113"/>
      <c r="DOG40" s="113"/>
      <c r="DOH40" s="113"/>
      <c r="DOI40" s="113"/>
      <c r="DOJ40" s="113"/>
      <c r="DOK40" s="113"/>
      <c r="DOL40" s="113"/>
      <c r="DOM40" s="113"/>
      <c r="DON40" s="113"/>
      <c r="DOO40" s="113"/>
      <c r="DOP40" s="113"/>
      <c r="DOQ40" s="113"/>
      <c r="DOR40" s="113"/>
      <c r="DOS40" s="113"/>
      <c r="DOT40" s="113"/>
      <c r="DOU40" s="113"/>
      <c r="DOV40" s="113"/>
      <c r="DOW40" s="113"/>
      <c r="DOX40" s="113"/>
      <c r="DOY40" s="113"/>
      <c r="DOZ40" s="113"/>
      <c r="DPA40" s="113"/>
      <c r="DPB40" s="113"/>
      <c r="DPC40" s="113"/>
      <c r="DPD40" s="113"/>
      <c r="DPE40" s="113"/>
      <c r="DPF40" s="113"/>
      <c r="DPG40" s="113"/>
      <c r="DPH40" s="113"/>
      <c r="DPI40" s="113"/>
      <c r="DPJ40" s="113"/>
      <c r="DPK40" s="113"/>
      <c r="DPL40" s="113"/>
      <c r="DPM40" s="113"/>
      <c r="DPN40" s="113"/>
      <c r="DPO40" s="113"/>
      <c r="DPP40" s="113"/>
      <c r="DPQ40" s="113"/>
      <c r="DPR40" s="113"/>
      <c r="DPS40" s="113"/>
      <c r="DPT40" s="113"/>
      <c r="DPU40" s="113"/>
      <c r="DPV40" s="113"/>
      <c r="DPW40" s="113"/>
      <c r="DPX40" s="113"/>
      <c r="DPY40" s="113"/>
      <c r="DPZ40" s="113"/>
      <c r="DQA40" s="113"/>
      <c r="DQB40" s="113"/>
      <c r="DQC40" s="113"/>
      <c r="DQD40" s="113"/>
      <c r="DQE40" s="113"/>
      <c r="DQF40" s="113"/>
      <c r="DQG40" s="113"/>
      <c r="DQH40" s="113"/>
      <c r="DQI40" s="113"/>
      <c r="DQJ40" s="113"/>
      <c r="DQK40" s="113"/>
      <c r="DQL40" s="113"/>
      <c r="DQM40" s="113"/>
      <c r="DQN40" s="113"/>
      <c r="DQO40" s="113"/>
      <c r="DQP40" s="113"/>
      <c r="DQQ40" s="113"/>
      <c r="DQR40" s="113"/>
      <c r="DQS40" s="113"/>
      <c r="DQT40" s="113"/>
      <c r="DQU40" s="113"/>
      <c r="DQV40" s="113"/>
      <c r="DQW40" s="113"/>
      <c r="DQX40" s="113"/>
      <c r="DQY40" s="113"/>
      <c r="DQZ40" s="113"/>
      <c r="DRA40" s="113"/>
      <c r="DRB40" s="113"/>
      <c r="DRC40" s="113"/>
      <c r="DRD40" s="113"/>
      <c r="DRE40" s="113"/>
      <c r="DRF40" s="113"/>
      <c r="DRG40" s="113"/>
      <c r="DRH40" s="113"/>
      <c r="DRI40" s="113"/>
      <c r="DRJ40" s="113"/>
      <c r="DRK40" s="113"/>
      <c r="DRL40" s="113"/>
      <c r="DRM40" s="113"/>
      <c r="DRN40" s="113"/>
      <c r="DRO40" s="113"/>
      <c r="DRP40" s="113"/>
      <c r="DRQ40" s="113"/>
      <c r="DRR40" s="113"/>
      <c r="DRS40" s="113"/>
      <c r="DRT40" s="113"/>
      <c r="DRU40" s="113"/>
      <c r="DRV40" s="113"/>
      <c r="DRW40" s="113"/>
      <c r="DRX40" s="113"/>
      <c r="DRY40" s="113"/>
      <c r="DRZ40" s="113"/>
      <c r="DSA40" s="113"/>
      <c r="DSB40" s="113"/>
      <c r="DSC40" s="113"/>
      <c r="DSD40" s="113"/>
      <c r="DSE40" s="113"/>
      <c r="DSF40" s="113"/>
      <c r="DSG40" s="113"/>
      <c r="DSH40" s="113"/>
      <c r="DSI40" s="113"/>
      <c r="DSJ40" s="113"/>
      <c r="DSK40" s="113"/>
      <c r="DSL40" s="113"/>
      <c r="DSM40" s="113"/>
      <c r="DSN40" s="113"/>
      <c r="DSO40" s="113"/>
      <c r="DSP40" s="113"/>
      <c r="DSQ40" s="113"/>
      <c r="DSR40" s="113"/>
      <c r="DSS40" s="113"/>
      <c r="DST40" s="113"/>
      <c r="DSU40" s="113"/>
      <c r="DSV40" s="113"/>
      <c r="DSW40" s="113"/>
      <c r="DSX40" s="113"/>
      <c r="DSY40" s="113"/>
      <c r="DSZ40" s="113"/>
      <c r="DTA40" s="113"/>
      <c r="DTB40" s="113"/>
      <c r="DTC40" s="113"/>
      <c r="DTD40" s="113"/>
      <c r="DTE40" s="113"/>
      <c r="DTF40" s="113"/>
      <c r="DTG40" s="113"/>
      <c r="DTH40" s="113"/>
      <c r="DTI40" s="113"/>
      <c r="DTJ40" s="113"/>
      <c r="DTK40" s="113"/>
      <c r="DTL40" s="113"/>
      <c r="DTM40" s="113"/>
      <c r="DTN40" s="113"/>
      <c r="DTO40" s="113"/>
      <c r="DTP40" s="113"/>
      <c r="DTQ40" s="113"/>
      <c r="DTR40" s="113"/>
      <c r="DTS40" s="113"/>
      <c r="DTT40" s="113"/>
      <c r="DTU40" s="113"/>
      <c r="DTV40" s="113"/>
      <c r="DTW40" s="113"/>
      <c r="DTX40" s="113"/>
      <c r="DTY40" s="113"/>
      <c r="DTZ40" s="113"/>
      <c r="DUA40" s="113"/>
      <c r="DUB40" s="113"/>
      <c r="DUC40" s="113"/>
      <c r="DUD40" s="113"/>
      <c r="DUE40" s="113"/>
      <c r="DUF40" s="113"/>
      <c r="DUG40" s="113"/>
      <c r="DUH40" s="113"/>
      <c r="DUI40" s="113"/>
      <c r="DUJ40" s="113"/>
      <c r="DUK40" s="113"/>
      <c r="DUL40" s="113"/>
      <c r="DUM40" s="113"/>
      <c r="DUN40" s="113"/>
      <c r="DUO40" s="113"/>
      <c r="DUP40" s="113"/>
      <c r="DUQ40" s="113"/>
      <c r="DUR40" s="113"/>
      <c r="DUS40" s="113"/>
      <c r="DUT40" s="113"/>
      <c r="DUU40" s="113"/>
      <c r="DUV40" s="113"/>
      <c r="DUW40" s="113"/>
      <c r="DUX40" s="113"/>
      <c r="DUY40" s="113"/>
      <c r="DUZ40" s="113"/>
      <c r="DVA40" s="113"/>
      <c r="DVB40" s="113"/>
      <c r="DVC40" s="113"/>
      <c r="DVD40" s="113"/>
      <c r="DVE40" s="113"/>
      <c r="DVF40" s="113"/>
      <c r="DVG40" s="113"/>
      <c r="DVH40" s="113"/>
      <c r="DVI40" s="113"/>
      <c r="DVJ40" s="113"/>
      <c r="DVK40" s="113"/>
      <c r="DVL40" s="113"/>
      <c r="DVM40" s="113"/>
      <c r="DVN40" s="113"/>
      <c r="DVO40" s="113"/>
      <c r="DVP40" s="113"/>
      <c r="DVQ40" s="113"/>
      <c r="DVR40" s="113"/>
      <c r="DVS40" s="113"/>
      <c r="DVT40" s="113"/>
      <c r="DVU40" s="113"/>
      <c r="DVV40" s="113"/>
      <c r="DVW40" s="113"/>
      <c r="DVX40" s="113"/>
      <c r="DVY40" s="113"/>
      <c r="DVZ40" s="113"/>
      <c r="DWA40" s="113"/>
      <c r="DWB40" s="113"/>
      <c r="DWC40" s="113"/>
      <c r="DWD40" s="113"/>
      <c r="DWE40" s="113"/>
      <c r="DWF40" s="113"/>
      <c r="DWG40" s="113"/>
      <c r="DWH40" s="113"/>
      <c r="DWI40" s="113"/>
      <c r="DWJ40" s="113"/>
      <c r="DWK40" s="113"/>
      <c r="DWL40" s="113"/>
      <c r="DWM40" s="113"/>
      <c r="DWN40" s="113"/>
      <c r="DWO40" s="113"/>
      <c r="DWP40" s="113"/>
      <c r="DWQ40" s="113"/>
      <c r="DWR40" s="113"/>
      <c r="DWS40" s="113"/>
      <c r="DWT40" s="113"/>
      <c r="DWU40" s="113"/>
      <c r="DWV40" s="113"/>
      <c r="DWW40" s="113"/>
      <c r="DWX40" s="113"/>
      <c r="DWY40" s="113"/>
      <c r="DWZ40" s="113"/>
      <c r="DXA40" s="113"/>
      <c r="DXB40" s="113"/>
      <c r="DXC40" s="113"/>
      <c r="DXD40" s="113"/>
      <c r="DXE40" s="113"/>
      <c r="DXF40" s="113"/>
      <c r="DXG40" s="113"/>
      <c r="DXH40" s="113"/>
      <c r="DXI40" s="113"/>
      <c r="DXJ40" s="113"/>
      <c r="DXK40" s="113"/>
      <c r="DXL40" s="113"/>
      <c r="DXM40" s="113"/>
      <c r="DXN40" s="113"/>
      <c r="DXO40" s="113"/>
      <c r="DXP40" s="113"/>
      <c r="DXQ40" s="113"/>
      <c r="DXR40" s="113"/>
      <c r="DXS40" s="113"/>
      <c r="DXT40" s="113"/>
      <c r="DXU40" s="113"/>
      <c r="DXV40" s="113"/>
      <c r="DXW40" s="113"/>
      <c r="DXX40" s="113"/>
      <c r="DXY40" s="113"/>
      <c r="DXZ40" s="113"/>
      <c r="DYA40" s="113"/>
      <c r="DYB40" s="113"/>
      <c r="DYC40" s="113"/>
      <c r="DYD40" s="113"/>
      <c r="DYE40" s="113"/>
      <c r="DYF40" s="113"/>
      <c r="DYG40" s="113"/>
      <c r="DYH40" s="113"/>
      <c r="DYI40" s="113"/>
      <c r="DYJ40" s="113"/>
      <c r="DYK40" s="113"/>
      <c r="DYL40" s="113"/>
      <c r="DYM40" s="113"/>
      <c r="DYN40" s="113"/>
      <c r="DYO40" s="113"/>
      <c r="DYP40" s="113"/>
      <c r="DYQ40" s="113"/>
      <c r="DYR40" s="113"/>
      <c r="DYS40" s="113"/>
      <c r="DYT40" s="113"/>
      <c r="DYU40" s="113"/>
      <c r="DYV40" s="113"/>
      <c r="DYW40" s="113"/>
      <c r="DYX40" s="113"/>
      <c r="DYY40" s="113"/>
      <c r="DYZ40" s="113"/>
      <c r="DZA40" s="113"/>
      <c r="DZB40" s="113"/>
      <c r="DZC40" s="113"/>
      <c r="DZD40" s="113"/>
      <c r="DZE40" s="113"/>
      <c r="DZF40" s="113"/>
      <c r="DZG40" s="113"/>
      <c r="DZH40" s="113"/>
      <c r="DZI40" s="113"/>
      <c r="DZJ40" s="113"/>
      <c r="DZK40" s="113"/>
      <c r="DZL40" s="113"/>
      <c r="DZM40" s="113"/>
      <c r="DZN40" s="113"/>
      <c r="DZO40" s="113"/>
      <c r="DZP40" s="113"/>
      <c r="DZQ40" s="113"/>
      <c r="DZR40" s="113"/>
      <c r="DZS40" s="113"/>
      <c r="DZT40" s="113"/>
      <c r="DZU40" s="113"/>
      <c r="DZV40" s="113"/>
      <c r="DZW40" s="113"/>
      <c r="DZX40" s="113"/>
      <c r="DZY40" s="113"/>
      <c r="DZZ40" s="113"/>
      <c r="EAA40" s="113"/>
      <c r="EAB40" s="113"/>
      <c r="EAC40" s="113"/>
      <c r="EAD40" s="113"/>
      <c r="EAE40" s="113"/>
      <c r="EAF40" s="113"/>
      <c r="EAG40" s="113"/>
      <c r="EAH40" s="113"/>
      <c r="EAI40" s="113"/>
      <c r="EAJ40" s="113"/>
      <c r="EAK40" s="113"/>
      <c r="EAL40" s="113"/>
      <c r="EAM40" s="113"/>
      <c r="EAN40" s="113"/>
      <c r="EAO40" s="113"/>
      <c r="EAP40" s="113"/>
      <c r="EAQ40" s="113"/>
      <c r="EAR40" s="113"/>
      <c r="EAS40" s="113"/>
      <c r="EAT40" s="113"/>
      <c r="EAU40" s="113"/>
      <c r="EAV40" s="113"/>
      <c r="EAW40" s="113"/>
      <c r="EAX40" s="113"/>
      <c r="EAY40" s="113"/>
      <c r="EAZ40" s="113"/>
      <c r="EBA40" s="113"/>
      <c r="EBB40" s="113"/>
      <c r="EBC40" s="113"/>
      <c r="EBD40" s="113"/>
      <c r="EBE40" s="113"/>
      <c r="EBF40" s="113"/>
      <c r="EBG40" s="113"/>
      <c r="EBH40" s="113"/>
      <c r="EBI40" s="113"/>
      <c r="EBJ40" s="113"/>
      <c r="EBK40" s="113"/>
      <c r="EBL40" s="113"/>
      <c r="EBM40" s="113"/>
      <c r="EBN40" s="113"/>
      <c r="EBO40" s="113"/>
      <c r="EBP40" s="113"/>
      <c r="EBQ40" s="113"/>
      <c r="EBR40" s="113"/>
      <c r="EBS40" s="113"/>
      <c r="EBT40" s="113"/>
      <c r="EBU40" s="113"/>
      <c r="EBV40" s="113"/>
      <c r="EBW40" s="113"/>
      <c r="EBX40" s="113"/>
      <c r="EBY40" s="113"/>
      <c r="EBZ40" s="113"/>
      <c r="ECA40" s="113"/>
      <c r="ECB40" s="113"/>
      <c r="ECC40" s="113"/>
      <c r="ECD40" s="113"/>
      <c r="ECE40" s="113"/>
      <c r="ECF40" s="113"/>
      <c r="ECG40" s="113"/>
      <c r="ECH40" s="113"/>
      <c r="ECI40" s="113"/>
      <c r="ECJ40" s="113"/>
      <c r="ECK40" s="113"/>
      <c r="ECL40" s="113"/>
      <c r="ECM40" s="113"/>
      <c r="ECN40" s="113"/>
      <c r="ECO40" s="113"/>
      <c r="ECP40" s="113"/>
      <c r="ECQ40" s="113"/>
      <c r="ECR40" s="113"/>
      <c r="ECS40" s="113"/>
      <c r="ECT40" s="113"/>
      <c r="ECU40" s="113"/>
      <c r="ECV40" s="113"/>
      <c r="ECW40" s="113"/>
      <c r="ECX40" s="113"/>
      <c r="ECY40" s="113"/>
      <c r="ECZ40" s="113"/>
      <c r="EDA40" s="113"/>
      <c r="EDB40" s="113"/>
      <c r="EDC40" s="113"/>
      <c r="EDD40" s="113"/>
      <c r="EDE40" s="113"/>
      <c r="EDF40" s="113"/>
      <c r="EDG40" s="113"/>
      <c r="EDH40" s="113"/>
      <c r="EDI40" s="113"/>
      <c r="EDJ40" s="113"/>
      <c r="EDK40" s="113"/>
      <c r="EDL40" s="113"/>
      <c r="EDM40" s="113"/>
      <c r="EDN40" s="113"/>
      <c r="EDO40" s="113"/>
      <c r="EDP40" s="113"/>
      <c r="EDQ40" s="113"/>
      <c r="EDR40" s="113"/>
      <c r="EDS40" s="113"/>
      <c r="EDT40" s="113"/>
      <c r="EDU40" s="113"/>
      <c r="EDV40" s="113"/>
      <c r="EDW40" s="113"/>
      <c r="EDX40" s="113"/>
      <c r="EDY40" s="113"/>
      <c r="EDZ40" s="113"/>
      <c r="EEA40" s="113"/>
      <c r="EEB40" s="113"/>
      <c r="EEC40" s="113"/>
      <c r="EED40" s="113"/>
      <c r="EEE40" s="113"/>
      <c r="EEF40" s="113"/>
      <c r="EEG40" s="113"/>
      <c r="EEH40" s="113"/>
      <c r="EEI40" s="113"/>
      <c r="EEJ40" s="113"/>
      <c r="EEK40" s="113"/>
      <c r="EEL40" s="113"/>
      <c r="EEM40" s="113"/>
      <c r="EEN40" s="113"/>
      <c r="EEO40" s="113"/>
      <c r="EEP40" s="113"/>
      <c r="EEQ40" s="113"/>
      <c r="EER40" s="113"/>
      <c r="EES40" s="113"/>
      <c r="EET40" s="113"/>
      <c r="EEU40" s="113"/>
      <c r="EEV40" s="113"/>
      <c r="EEW40" s="113"/>
      <c r="EEX40" s="113"/>
      <c r="EEY40" s="113"/>
      <c r="EEZ40" s="113"/>
      <c r="EFA40" s="113"/>
      <c r="EFB40" s="113"/>
      <c r="EFC40" s="113"/>
      <c r="EFD40" s="113"/>
      <c r="EFE40" s="113"/>
      <c r="EFF40" s="113"/>
      <c r="EFG40" s="113"/>
      <c r="EFH40" s="113"/>
      <c r="EFI40" s="113"/>
      <c r="EFJ40" s="113"/>
      <c r="EFK40" s="113"/>
      <c r="EFL40" s="113"/>
      <c r="EFM40" s="113"/>
      <c r="EFN40" s="113"/>
      <c r="EFO40" s="113"/>
      <c r="EFP40" s="113"/>
      <c r="EFQ40" s="113"/>
      <c r="EFR40" s="113"/>
      <c r="EFS40" s="113"/>
      <c r="EFT40" s="113"/>
      <c r="EFU40" s="113"/>
      <c r="EFV40" s="113"/>
      <c r="EFW40" s="113"/>
      <c r="EFX40" s="113"/>
      <c r="EFY40" s="113"/>
      <c r="EFZ40" s="113"/>
      <c r="EGA40" s="113"/>
      <c r="EGB40" s="113"/>
      <c r="EGC40" s="113"/>
      <c r="EGD40" s="113"/>
      <c r="EGE40" s="113"/>
      <c r="EGF40" s="113"/>
      <c r="EGG40" s="113"/>
      <c r="EGH40" s="113"/>
      <c r="EGI40" s="113"/>
      <c r="EGJ40" s="113"/>
      <c r="EGK40" s="113"/>
      <c r="EGL40" s="113"/>
      <c r="EGM40" s="113"/>
      <c r="EGN40" s="113"/>
      <c r="EGO40" s="113"/>
      <c r="EGP40" s="113"/>
      <c r="EGQ40" s="113"/>
      <c r="EGR40" s="113"/>
      <c r="EGS40" s="113"/>
      <c r="EGT40" s="113"/>
      <c r="EGU40" s="113"/>
      <c r="EGV40" s="113"/>
      <c r="EGW40" s="113"/>
      <c r="EGX40" s="113"/>
      <c r="EGY40" s="113"/>
      <c r="EGZ40" s="113"/>
      <c r="EHA40" s="113"/>
      <c r="EHB40" s="113"/>
      <c r="EHC40" s="113"/>
      <c r="EHD40" s="113"/>
      <c r="EHE40" s="113"/>
      <c r="EHF40" s="113"/>
      <c r="EHG40" s="113"/>
      <c r="EHH40" s="113"/>
      <c r="EHI40" s="113"/>
      <c r="EHJ40" s="113"/>
      <c r="EHK40" s="113"/>
      <c r="EHL40" s="113"/>
      <c r="EHM40" s="113"/>
      <c r="EHN40" s="113"/>
      <c r="EHO40" s="113"/>
      <c r="EHP40" s="113"/>
      <c r="EHQ40" s="113"/>
      <c r="EHR40" s="113"/>
      <c r="EHS40" s="113"/>
      <c r="EHT40" s="113"/>
      <c r="EHU40" s="113"/>
      <c r="EHV40" s="113"/>
      <c r="EHW40" s="113"/>
      <c r="EHX40" s="113"/>
      <c r="EHY40" s="113"/>
      <c r="EHZ40" s="113"/>
      <c r="EIA40" s="113"/>
      <c r="EIB40" s="113"/>
      <c r="EIC40" s="113"/>
      <c r="EID40" s="113"/>
      <c r="EIE40" s="113"/>
      <c r="EIF40" s="113"/>
      <c r="EIG40" s="113"/>
      <c r="EIH40" s="113"/>
      <c r="EII40" s="113"/>
      <c r="EIJ40" s="113"/>
      <c r="EIK40" s="113"/>
      <c r="EIL40" s="113"/>
      <c r="EIM40" s="113"/>
      <c r="EIN40" s="113"/>
      <c r="EIO40" s="113"/>
      <c r="EIP40" s="113"/>
      <c r="EIQ40" s="113"/>
      <c r="EIR40" s="113"/>
      <c r="EIS40" s="113"/>
      <c r="EIT40" s="113"/>
      <c r="EIU40" s="113"/>
      <c r="EIV40" s="113"/>
      <c r="EIW40" s="113"/>
      <c r="EIX40" s="113"/>
      <c r="EIY40" s="113"/>
      <c r="EIZ40" s="113"/>
      <c r="EJA40" s="113"/>
      <c r="EJB40" s="113"/>
      <c r="EJC40" s="113"/>
      <c r="EJD40" s="113"/>
      <c r="EJE40" s="113"/>
      <c r="EJF40" s="113"/>
      <c r="EJG40" s="113"/>
      <c r="EJH40" s="113"/>
      <c r="EJI40" s="113"/>
      <c r="EJJ40" s="113"/>
      <c r="EJK40" s="113"/>
      <c r="EJL40" s="113"/>
      <c r="EJM40" s="113"/>
      <c r="EJN40" s="113"/>
      <c r="EJO40" s="113"/>
      <c r="EJP40" s="113"/>
      <c r="EJQ40" s="113"/>
      <c r="EJR40" s="113"/>
      <c r="EJS40" s="113"/>
      <c r="EJT40" s="113"/>
      <c r="EJU40" s="113"/>
      <c r="EJV40" s="113"/>
      <c r="EJW40" s="113"/>
      <c r="EJX40" s="113"/>
      <c r="EJY40" s="113"/>
      <c r="EJZ40" s="113"/>
      <c r="EKA40" s="113"/>
      <c r="EKB40" s="113"/>
      <c r="EKC40" s="113"/>
      <c r="EKD40" s="113"/>
      <c r="EKE40" s="113"/>
      <c r="EKF40" s="113"/>
      <c r="EKG40" s="113"/>
      <c r="EKH40" s="113"/>
      <c r="EKI40" s="113"/>
      <c r="EKJ40" s="113"/>
      <c r="EKK40" s="113"/>
      <c r="EKL40" s="113"/>
      <c r="EKM40" s="113"/>
      <c r="EKN40" s="113"/>
      <c r="EKO40" s="113"/>
      <c r="EKP40" s="113"/>
      <c r="EKQ40" s="113"/>
      <c r="EKR40" s="113"/>
      <c r="EKS40" s="113"/>
      <c r="EKT40" s="113"/>
      <c r="EKU40" s="113"/>
      <c r="EKV40" s="113"/>
      <c r="EKW40" s="113"/>
      <c r="EKX40" s="113"/>
      <c r="EKY40" s="113"/>
      <c r="EKZ40" s="113"/>
      <c r="ELA40" s="113"/>
      <c r="ELB40" s="113"/>
      <c r="ELC40" s="113"/>
      <c r="ELD40" s="113"/>
      <c r="ELE40" s="113"/>
      <c r="ELF40" s="113"/>
      <c r="ELG40" s="113"/>
      <c r="ELH40" s="113"/>
      <c r="ELI40" s="113"/>
      <c r="ELJ40" s="113"/>
      <c r="ELK40" s="113"/>
      <c r="ELL40" s="113"/>
      <c r="ELM40" s="113"/>
      <c r="ELN40" s="113"/>
      <c r="ELO40" s="113"/>
      <c r="ELP40" s="113"/>
      <c r="ELQ40" s="113"/>
      <c r="ELR40" s="113"/>
      <c r="ELS40" s="113"/>
      <c r="ELT40" s="113"/>
      <c r="ELU40" s="113"/>
      <c r="ELV40" s="113"/>
      <c r="ELW40" s="113"/>
      <c r="ELX40" s="113"/>
      <c r="ELY40" s="113"/>
      <c r="ELZ40" s="113"/>
      <c r="EMA40" s="113"/>
      <c r="EMB40" s="113"/>
      <c r="EMC40" s="113"/>
      <c r="EMD40" s="113"/>
      <c r="EME40" s="113"/>
      <c r="EMF40" s="113"/>
      <c r="EMG40" s="113"/>
      <c r="EMH40" s="113"/>
      <c r="EMI40" s="113"/>
      <c r="EMJ40" s="113"/>
      <c r="EMK40" s="113"/>
      <c r="EML40" s="113"/>
      <c r="EMM40" s="113"/>
      <c r="EMN40" s="113"/>
      <c r="EMO40" s="113"/>
      <c r="EMP40" s="113"/>
      <c r="EMQ40" s="113"/>
      <c r="EMR40" s="113"/>
      <c r="EMS40" s="113"/>
      <c r="EMT40" s="113"/>
      <c r="EMU40" s="113"/>
      <c r="EMV40" s="113"/>
      <c r="EMW40" s="113"/>
      <c r="EMX40" s="113"/>
      <c r="EMY40" s="113"/>
      <c r="EMZ40" s="113"/>
      <c r="ENA40" s="113"/>
      <c r="ENB40" s="113"/>
      <c r="ENC40" s="113"/>
      <c r="END40" s="113"/>
      <c r="ENE40" s="113"/>
      <c r="ENF40" s="113"/>
      <c r="ENG40" s="113"/>
      <c r="ENH40" s="113"/>
      <c r="ENI40" s="113"/>
      <c r="ENJ40" s="113"/>
      <c r="ENK40" s="113"/>
      <c r="ENL40" s="113"/>
      <c r="ENM40" s="113"/>
      <c r="ENN40" s="113"/>
      <c r="ENO40" s="113"/>
      <c r="ENP40" s="113"/>
      <c r="ENQ40" s="113"/>
      <c r="ENR40" s="113"/>
      <c r="ENS40" s="113"/>
      <c r="ENT40" s="113"/>
      <c r="ENU40" s="113"/>
      <c r="ENV40" s="113"/>
      <c r="ENW40" s="113"/>
      <c r="ENX40" s="113"/>
      <c r="ENY40" s="113"/>
      <c r="ENZ40" s="113"/>
      <c r="EOA40" s="113"/>
      <c r="EOB40" s="113"/>
      <c r="EOC40" s="113"/>
      <c r="EOD40" s="113"/>
      <c r="EOE40" s="113"/>
      <c r="EOF40" s="113"/>
      <c r="EOG40" s="113"/>
      <c r="EOH40" s="113"/>
      <c r="EOI40" s="113"/>
      <c r="EOJ40" s="113"/>
      <c r="EOK40" s="113"/>
      <c r="EOL40" s="113"/>
      <c r="EOM40" s="113"/>
      <c r="EON40" s="113"/>
      <c r="EOO40" s="113"/>
      <c r="EOP40" s="113"/>
      <c r="EOQ40" s="113"/>
      <c r="EOR40" s="113"/>
      <c r="EOS40" s="113"/>
      <c r="EOT40" s="113"/>
      <c r="EOU40" s="113"/>
      <c r="EOV40" s="113"/>
      <c r="EOW40" s="113"/>
      <c r="EOX40" s="113"/>
      <c r="EOY40" s="113"/>
      <c r="EOZ40" s="113"/>
      <c r="EPA40" s="113"/>
      <c r="EPB40" s="113"/>
      <c r="EPC40" s="113"/>
      <c r="EPD40" s="113"/>
      <c r="EPE40" s="113"/>
      <c r="EPF40" s="113"/>
      <c r="EPG40" s="113"/>
      <c r="EPH40" s="113"/>
      <c r="EPI40" s="113"/>
      <c r="EPJ40" s="113"/>
      <c r="EPK40" s="113"/>
      <c r="EPL40" s="113"/>
      <c r="EPM40" s="113"/>
      <c r="EPN40" s="113"/>
      <c r="EPO40" s="113"/>
      <c r="EPP40" s="113"/>
      <c r="EPQ40" s="113"/>
      <c r="EPR40" s="113"/>
      <c r="EPS40" s="113"/>
      <c r="EPT40" s="113"/>
      <c r="EPU40" s="113"/>
      <c r="EPV40" s="113"/>
      <c r="EPW40" s="113"/>
      <c r="EPX40" s="113"/>
      <c r="EPY40" s="113"/>
      <c r="EPZ40" s="113"/>
      <c r="EQA40" s="113"/>
      <c r="EQB40" s="113"/>
      <c r="EQC40" s="113"/>
      <c r="EQD40" s="113"/>
      <c r="EQE40" s="113"/>
      <c r="EQF40" s="113"/>
      <c r="EQG40" s="113"/>
      <c r="EQH40" s="113"/>
      <c r="EQI40" s="113"/>
      <c r="EQJ40" s="113"/>
      <c r="EQK40" s="113"/>
      <c r="EQL40" s="113"/>
      <c r="EQM40" s="113"/>
      <c r="EQN40" s="113"/>
      <c r="EQO40" s="113"/>
      <c r="EQP40" s="113"/>
      <c r="EQQ40" s="113"/>
      <c r="EQR40" s="113"/>
      <c r="EQS40" s="113"/>
      <c r="EQT40" s="113"/>
      <c r="EQU40" s="113"/>
      <c r="EQV40" s="113"/>
      <c r="EQW40" s="113"/>
      <c r="EQX40" s="113"/>
      <c r="EQY40" s="113"/>
      <c r="EQZ40" s="113"/>
      <c r="ERA40" s="113"/>
      <c r="ERB40" s="113"/>
      <c r="ERC40" s="113"/>
      <c r="ERD40" s="113"/>
      <c r="ERE40" s="113"/>
      <c r="ERF40" s="113"/>
      <c r="ERG40" s="113"/>
      <c r="ERH40" s="113"/>
      <c r="ERI40" s="113"/>
      <c r="ERJ40" s="113"/>
      <c r="ERK40" s="113"/>
      <c r="ERL40" s="113"/>
      <c r="ERM40" s="113"/>
      <c r="ERN40" s="113"/>
      <c r="ERO40" s="113"/>
      <c r="ERP40" s="113"/>
      <c r="ERQ40" s="113"/>
      <c r="ERR40" s="113"/>
      <c r="ERS40" s="113"/>
      <c r="ERT40" s="113"/>
      <c r="ERU40" s="113"/>
      <c r="ERV40" s="113"/>
      <c r="ERW40" s="113"/>
      <c r="ERX40" s="113"/>
      <c r="ERY40" s="113"/>
      <c r="ERZ40" s="113"/>
      <c r="ESA40" s="113"/>
      <c r="ESB40" s="113"/>
      <c r="ESC40" s="113"/>
      <c r="ESD40" s="113"/>
      <c r="ESE40" s="113"/>
      <c r="ESF40" s="113"/>
      <c r="ESG40" s="113"/>
      <c r="ESH40" s="113"/>
      <c r="ESI40" s="113"/>
      <c r="ESJ40" s="113"/>
      <c r="ESK40" s="113"/>
      <c r="ESL40" s="113"/>
      <c r="ESM40" s="113"/>
      <c r="ESN40" s="113"/>
      <c r="ESO40" s="113"/>
      <c r="ESP40" s="113"/>
      <c r="ESQ40" s="113"/>
      <c r="ESR40" s="113"/>
      <c r="ESS40" s="113"/>
      <c r="EST40" s="113"/>
      <c r="ESU40" s="113"/>
      <c r="ESV40" s="113"/>
      <c r="ESW40" s="113"/>
      <c r="ESX40" s="113"/>
      <c r="ESY40" s="113"/>
      <c r="ESZ40" s="113"/>
      <c r="ETA40" s="113"/>
      <c r="ETB40" s="113"/>
      <c r="ETC40" s="113"/>
      <c r="ETD40" s="113"/>
      <c r="ETE40" s="113"/>
      <c r="ETF40" s="113"/>
      <c r="ETG40" s="113"/>
      <c r="ETH40" s="113"/>
      <c r="ETI40" s="113"/>
      <c r="ETJ40" s="113"/>
      <c r="ETK40" s="113"/>
      <c r="ETL40" s="113"/>
      <c r="ETM40" s="113"/>
      <c r="ETN40" s="113"/>
      <c r="ETO40" s="113"/>
      <c r="ETP40" s="113"/>
      <c r="ETQ40" s="113"/>
      <c r="ETR40" s="113"/>
      <c r="ETS40" s="113"/>
      <c r="ETT40" s="113"/>
      <c r="ETU40" s="113"/>
      <c r="ETV40" s="113"/>
      <c r="ETW40" s="113"/>
      <c r="ETX40" s="113"/>
      <c r="ETY40" s="113"/>
      <c r="ETZ40" s="113"/>
      <c r="EUA40" s="113"/>
      <c r="EUB40" s="113"/>
      <c r="EUC40" s="113"/>
      <c r="EUD40" s="113"/>
      <c r="EUE40" s="113"/>
      <c r="EUF40" s="113"/>
      <c r="EUG40" s="113"/>
      <c r="EUH40" s="113"/>
      <c r="EUI40" s="113"/>
      <c r="EUJ40" s="113"/>
      <c r="EUK40" s="113"/>
      <c r="EUL40" s="113"/>
      <c r="EUM40" s="113"/>
      <c r="EUN40" s="113"/>
      <c r="EUO40" s="113"/>
      <c r="EUP40" s="113"/>
      <c r="EUQ40" s="113"/>
      <c r="EUR40" s="113"/>
      <c r="EUS40" s="113"/>
      <c r="EUT40" s="113"/>
      <c r="EUU40" s="113"/>
      <c r="EUV40" s="113"/>
      <c r="EUW40" s="113"/>
      <c r="EUX40" s="113"/>
      <c r="EUY40" s="113"/>
      <c r="EUZ40" s="113"/>
      <c r="EVA40" s="113"/>
      <c r="EVB40" s="113"/>
      <c r="EVC40" s="113"/>
      <c r="EVD40" s="113"/>
      <c r="EVE40" s="113"/>
      <c r="EVF40" s="113"/>
      <c r="EVG40" s="113"/>
      <c r="EVH40" s="113"/>
      <c r="EVI40" s="113"/>
      <c r="EVJ40" s="113"/>
      <c r="EVK40" s="113"/>
      <c r="EVL40" s="113"/>
      <c r="EVM40" s="113"/>
      <c r="EVN40" s="113"/>
      <c r="EVO40" s="113"/>
      <c r="EVP40" s="113"/>
      <c r="EVQ40" s="113"/>
      <c r="EVR40" s="113"/>
      <c r="EVS40" s="113"/>
      <c r="EVT40" s="113"/>
      <c r="EVU40" s="113"/>
      <c r="EVV40" s="113"/>
      <c r="EVW40" s="113"/>
      <c r="EVX40" s="113"/>
      <c r="EVY40" s="113"/>
      <c r="EVZ40" s="113"/>
      <c r="EWA40" s="113"/>
      <c r="EWB40" s="113"/>
      <c r="EWC40" s="113"/>
      <c r="EWD40" s="113"/>
      <c r="EWE40" s="113"/>
      <c r="EWF40" s="113"/>
      <c r="EWG40" s="113"/>
      <c r="EWH40" s="113"/>
      <c r="EWI40" s="113"/>
      <c r="EWJ40" s="113"/>
      <c r="EWK40" s="113"/>
      <c r="EWL40" s="113"/>
      <c r="EWM40" s="113"/>
      <c r="EWN40" s="113"/>
      <c r="EWO40" s="113"/>
      <c r="EWP40" s="113"/>
      <c r="EWQ40" s="113"/>
      <c r="EWR40" s="113"/>
      <c r="EWS40" s="113"/>
      <c r="EWT40" s="113"/>
      <c r="EWU40" s="113"/>
      <c r="EWV40" s="113"/>
      <c r="EWW40" s="113"/>
      <c r="EWX40" s="113"/>
      <c r="EWY40" s="113"/>
      <c r="EWZ40" s="113"/>
      <c r="EXA40" s="113"/>
      <c r="EXB40" s="113"/>
      <c r="EXC40" s="113"/>
      <c r="EXD40" s="113"/>
      <c r="EXE40" s="113"/>
      <c r="EXF40" s="113"/>
      <c r="EXG40" s="113"/>
      <c r="EXH40" s="113"/>
      <c r="EXI40" s="113"/>
      <c r="EXJ40" s="113"/>
      <c r="EXK40" s="113"/>
      <c r="EXL40" s="113"/>
      <c r="EXM40" s="113"/>
      <c r="EXN40" s="113"/>
      <c r="EXO40" s="113"/>
      <c r="EXP40" s="113"/>
      <c r="EXQ40" s="113"/>
      <c r="EXR40" s="113"/>
      <c r="EXS40" s="113"/>
      <c r="EXT40" s="113"/>
      <c r="EXU40" s="113"/>
      <c r="EXV40" s="113"/>
      <c r="EXW40" s="113"/>
      <c r="EXX40" s="113"/>
      <c r="EXY40" s="113"/>
      <c r="EXZ40" s="113"/>
      <c r="EYA40" s="113"/>
      <c r="EYB40" s="113"/>
      <c r="EYC40" s="113"/>
      <c r="EYD40" s="113"/>
      <c r="EYE40" s="113"/>
      <c r="EYF40" s="113"/>
      <c r="EYG40" s="113"/>
      <c r="EYH40" s="113"/>
      <c r="EYI40" s="113"/>
      <c r="EYJ40" s="113"/>
      <c r="EYK40" s="113"/>
      <c r="EYL40" s="113"/>
      <c r="EYM40" s="113"/>
      <c r="EYN40" s="113"/>
      <c r="EYO40" s="113"/>
      <c r="EYP40" s="113"/>
      <c r="EYQ40" s="113"/>
      <c r="EYR40" s="113"/>
      <c r="EYS40" s="113"/>
      <c r="EYT40" s="113"/>
      <c r="EYU40" s="113"/>
      <c r="EYV40" s="113"/>
      <c r="EYW40" s="113"/>
      <c r="EYX40" s="113"/>
      <c r="EYY40" s="113"/>
      <c r="EYZ40" s="113"/>
      <c r="EZA40" s="113"/>
      <c r="EZB40" s="113"/>
      <c r="EZC40" s="113"/>
      <c r="EZD40" s="113"/>
      <c r="EZE40" s="113"/>
      <c r="EZF40" s="113"/>
      <c r="EZG40" s="113"/>
      <c r="EZH40" s="113"/>
      <c r="EZI40" s="113"/>
      <c r="EZJ40" s="113"/>
      <c r="EZK40" s="113"/>
      <c r="EZL40" s="113"/>
      <c r="EZM40" s="113"/>
      <c r="EZN40" s="113"/>
      <c r="EZO40" s="113"/>
      <c r="EZP40" s="113"/>
      <c r="EZQ40" s="113"/>
      <c r="EZR40" s="113"/>
      <c r="EZS40" s="113"/>
      <c r="EZT40" s="113"/>
      <c r="EZU40" s="113"/>
      <c r="EZV40" s="113"/>
      <c r="EZW40" s="113"/>
      <c r="EZX40" s="113"/>
      <c r="EZY40" s="113"/>
      <c r="EZZ40" s="113"/>
      <c r="FAA40" s="113"/>
      <c r="FAB40" s="113"/>
      <c r="FAC40" s="113"/>
      <c r="FAD40" s="113"/>
      <c r="FAE40" s="113"/>
      <c r="FAF40" s="113"/>
      <c r="FAG40" s="113"/>
      <c r="FAH40" s="113"/>
      <c r="FAI40" s="113"/>
      <c r="FAJ40" s="113"/>
      <c r="FAK40" s="113"/>
      <c r="FAL40" s="113"/>
      <c r="FAM40" s="113"/>
      <c r="FAN40" s="113"/>
      <c r="FAO40" s="113"/>
      <c r="FAP40" s="113"/>
      <c r="FAQ40" s="113"/>
      <c r="FAR40" s="113"/>
      <c r="FAS40" s="113"/>
      <c r="FAT40" s="113"/>
      <c r="FAU40" s="113"/>
      <c r="FAV40" s="113"/>
      <c r="FAW40" s="113"/>
      <c r="FAX40" s="113"/>
      <c r="FAY40" s="113"/>
      <c r="FAZ40" s="113"/>
      <c r="FBA40" s="113"/>
      <c r="FBB40" s="113"/>
      <c r="FBC40" s="113"/>
      <c r="FBD40" s="113"/>
      <c r="FBE40" s="113"/>
      <c r="FBF40" s="113"/>
      <c r="FBG40" s="113"/>
      <c r="FBH40" s="113"/>
      <c r="FBI40" s="113"/>
      <c r="FBJ40" s="113"/>
      <c r="FBK40" s="113"/>
      <c r="FBL40" s="113"/>
      <c r="FBM40" s="113"/>
      <c r="FBN40" s="113"/>
      <c r="FBO40" s="113"/>
      <c r="FBP40" s="113"/>
      <c r="FBQ40" s="113"/>
      <c r="FBR40" s="113"/>
      <c r="FBS40" s="113"/>
      <c r="FBT40" s="113"/>
      <c r="FBU40" s="113"/>
      <c r="FBV40" s="113"/>
      <c r="FBW40" s="113"/>
      <c r="FBX40" s="113"/>
      <c r="FBY40" s="113"/>
      <c r="FBZ40" s="113"/>
      <c r="FCA40" s="113"/>
      <c r="FCB40" s="113"/>
      <c r="FCC40" s="113"/>
      <c r="FCD40" s="113"/>
      <c r="FCE40" s="113"/>
      <c r="FCF40" s="113"/>
      <c r="FCG40" s="113"/>
      <c r="FCH40" s="113"/>
      <c r="FCI40" s="113"/>
      <c r="FCJ40" s="113"/>
      <c r="FCK40" s="113"/>
      <c r="FCL40" s="113"/>
      <c r="FCM40" s="113"/>
      <c r="FCN40" s="113"/>
      <c r="FCO40" s="113"/>
      <c r="FCP40" s="113"/>
      <c r="FCQ40" s="113"/>
      <c r="FCR40" s="113"/>
      <c r="FCS40" s="113"/>
      <c r="FCT40" s="113"/>
      <c r="FCU40" s="113"/>
      <c r="FCV40" s="113"/>
      <c r="FCW40" s="113"/>
      <c r="FCX40" s="113"/>
      <c r="FCY40" s="113"/>
      <c r="FCZ40" s="113"/>
      <c r="FDA40" s="113"/>
      <c r="FDB40" s="113"/>
      <c r="FDC40" s="113"/>
      <c r="FDD40" s="113"/>
      <c r="FDE40" s="113"/>
      <c r="FDF40" s="113"/>
      <c r="FDG40" s="113"/>
      <c r="FDH40" s="113"/>
      <c r="FDI40" s="113"/>
      <c r="FDJ40" s="113"/>
      <c r="FDK40" s="113"/>
      <c r="FDL40" s="113"/>
      <c r="FDM40" s="113"/>
      <c r="FDN40" s="113"/>
      <c r="FDO40" s="113"/>
      <c r="FDP40" s="113"/>
      <c r="FDQ40" s="113"/>
      <c r="FDR40" s="113"/>
      <c r="FDS40" s="113"/>
      <c r="FDT40" s="113"/>
      <c r="FDU40" s="113"/>
      <c r="FDV40" s="113"/>
      <c r="FDW40" s="113"/>
      <c r="FDX40" s="113"/>
      <c r="FDY40" s="113"/>
      <c r="FDZ40" s="113"/>
      <c r="FEA40" s="113"/>
      <c r="FEB40" s="113"/>
      <c r="FEC40" s="113"/>
      <c r="FED40" s="113"/>
      <c r="FEE40" s="113"/>
      <c r="FEF40" s="113"/>
      <c r="FEG40" s="113"/>
      <c r="FEH40" s="113"/>
      <c r="FEI40" s="113"/>
      <c r="FEJ40" s="113"/>
      <c r="FEK40" s="113"/>
      <c r="FEL40" s="113"/>
      <c r="FEM40" s="113"/>
      <c r="FEN40" s="113"/>
      <c r="FEO40" s="113"/>
      <c r="FEP40" s="113"/>
      <c r="FEQ40" s="113"/>
      <c r="FER40" s="113"/>
      <c r="FES40" s="113"/>
      <c r="FET40" s="113"/>
      <c r="FEU40" s="113"/>
      <c r="FEV40" s="113"/>
      <c r="FEW40" s="113"/>
      <c r="FEX40" s="113"/>
      <c r="FEY40" s="113"/>
      <c r="FEZ40" s="113"/>
      <c r="FFA40" s="113"/>
      <c r="FFB40" s="113"/>
      <c r="FFC40" s="113"/>
      <c r="FFD40" s="113"/>
      <c r="FFE40" s="113"/>
      <c r="FFF40" s="113"/>
      <c r="FFG40" s="113"/>
      <c r="FFH40" s="113"/>
      <c r="FFI40" s="113"/>
      <c r="FFJ40" s="113"/>
      <c r="FFK40" s="113"/>
      <c r="FFL40" s="113"/>
      <c r="FFM40" s="113"/>
      <c r="FFN40" s="113"/>
      <c r="FFO40" s="113"/>
      <c r="FFP40" s="113"/>
      <c r="FFQ40" s="113"/>
      <c r="FFR40" s="113"/>
      <c r="FFS40" s="113"/>
      <c r="FFT40" s="113"/>
      <c r="FFU40" s="113"/>
      <c r="FFV40" s="113"/>
      <c r="FFW40" s="113"/>
      <c r="FFX40" s="113"/>
      <c r="FFY40" s="113"/>
      <c r="FFZ40" s="113"/>
      <c r="FGA40" s="113"/>
      <c r="FGB40" s="113"/>
      <c r="FGC40" s="113"/>
      <c r="FGD40" s="113"/>
      <c r="FGE40" s="113"/>
      <c r="FGF40" s="113"/>
      <c r="FGG40" s="113"/>
      <c r="FGH40" s="113"/>
      <c r="FGI40" s="113"/>
      <c r="FGJ40" s="113"/>
      <c r="FGK40" s="113"/>
      <c r="FGL40" s="113"/>
      <c r="FGM40" s="113"/>
      <c r="FGN40" s="113"/>
      <c r="FGO40" s="113"/>
      <c r="FGP40" s="113"/>
      <c r="FGQ40" s="113"/>
      <c r="FGR40" s="113"/>
      <c r="FGS40" s="113"/>
      <c r="FGT40" s="113"/>
      <c r="FGU40" s="113"/>
      <c r="FGV40" s="113"/>
      <c r="FGW40" s="113"/>
      <c r="FGX40" s="113"/>
      <c r="FGY40" s="113"/>
      <c r="FGZ40" s="113"/>
      <c r="FHA40" s="113"/>
      <c r="FHB40" s="113"/>
      <c r="FHC40" s="113"/>
      <c r="FHD40" s="113"/>
      <c r="FHE40" s="113"/>
      <c r="FHF40" s="113"/>
      <c r="FHG40" s="113"/>
      <c r="FHH40" s="113"/>
      <c r="FHI40" s="113"/>
      <c r="FHJ40" s="113"/>
      <c r="FHK40" s="113"/>
      <c r="FHL40" s="113"/>
      <c r="FHM40" s="113"/>
      <c r="FHN40" s="113"/>
      <c r="FHO40" s="113"/>
      <c r="FHP40" s="113"/>
      <c r="FHQ40" s="113"/>
      <c r="FHR40" s="113"/>
      <c r="FHS40" s="113"/>
      <c r="FHT40" s="113"/>
      <c r="FHU40" s="113"/>
      <c r="FHV40" s="113"/>
      <c r="FHW40" s="113"/>
      <c r="FHX40" s="113"/>
      <c r="FHY40" s="113"/>
      <c r="FHZ40" s="113"/>
      <c r="FIA40" s="113"/>
      <c r="FIB40" s="113"/>
      <c r="FIC40" s="113"/>
      <c r="FID40" s="113"/>
      <c r="FIE40" s="113"/>
      <c r="FIF40" s="113"/>
      <c r="FIG40" s="113"/>
      <c r="FIH40" s="113"/>
      <c r="FII40" s="113"/>
      <c r="FIJ40" s="113"/>
      <c r="FIK40" s="113"/>
      <c r="FIL40" s="113"/>
      <c r="FIM40" s="113"/>
      <c r="FIN40" s="113"/>
      <c r="FIO40" s="113"/>
      <c r="FIP40" s="113"/>
      <c r="FIQ40" s="113"/>
      <c r="FIR40" s="113"/>
      <c r="FIS40" s="113"/>
      <c r="FIT40" s="113"/>
      <c r="FIU40" s="113"/>
      <c r="FIV40" s="113"/>
      <c r="FIW40" s="113"/>
      <c r="FIX40" s="113"/>
      <c r="FIY40" s="113"/>
      <c r="FIZ40" s="113"/>
      <c r="FJA40" s="113"/>
      <c r="FJB40" s="113"/>
      <c r="FJC40" s="113"/>
      <c r="FJD40" s="113"/>
      <c r="FJE40" s="113"/>
      <c r="FJF40" s="113"/>
      <c r="FJG40" s="113"/>
      <c r="FJH40" s="113"/>
      <c r="FJI40" s="113"/>
      <c r="FJJ40" s="113"/>
      <c r="FJK40" s="113"/>
      <c r="FJL40" s="113"/>
      <c r="FJM40" s="113"/>
      <c r="FJN40" s="113"/>
      <c r="FJO40" s="113"/>
      <c r="FJP40" s="113"/>
      <c r="FJQ40" s="113"/>
      <c r="FJR40" s="113"/>
      <c r="FJS40" s="113"/>
      <c r="FJT40" s="113"/>
      <c r="FJU40" s="113"/>
      <c r="FJV40" s="113"/>
      <c r="FJW40" s="113"/>
      <c r="FJX40" s="113"/>
      <c r="FJY40" s="113"/>
      <c r="FJZ40" s="113"/>
      <c r="FKA40" s="113"/>
      <c r="FKB40" s="113"/>
      <c r="FKC40" s="113"/>
      <c r="FKD40" s="113"/>
      <c r="FKE40" s="113"/>
      <c r="FKF40" s="113"/>
      <c r="FKG40" s="113"/>
      <c r="FKH40" s="113"/>
      <c r="FKI40" s="113"/>
      <c r="FKJ40" s="113"/>
      <c r="FKK40" s="113"/>
      <c r="FKL40" s="113"/>
      <c r="FKM40" s="113"/>
      <c r="FKN40" s="113"/>
      <c r="FKO40" s="113"/>
      <c r="FKP40" s="113"/>
      <c r="FKQ40" s="113"/>
      <c r="FKR40" s="113"/>
      <c r="FKS40" s="113"/>
      <c r="FKT40" s="113"/>
      <c r="FKU40" s="113"/>
      <c r="FKV40" s="113"/>
      <c r="FKW40" s="113"/>
      <c r="FKX40" s="113"/>
      <c r="FKY40" s="113"/>
      <c r="FKZ40" s="113"/>
      <c r="FLA40" s="113"/>
      <c r="FLB40" s="113"/>
      <c r="FLC40" s="113"/>
      <c r="FLD40" s="113"/>
      <c r="FLE40" s="113"/>
      <c r="FLF40" s="113"/>
      <c r="FLG40" s="113"/>
      <c r="FLH40" s="113"/>
      <c r="FLI40" s="113"/>
      <c r="FLJ40" s="113"/>
      <c r="FLK40" s="113"/>
      <c r="FLL40" s="113"/>
      <c r="FLM40" s="113"/>
      <c r="FLN40" s="113"/>
      <c r="FLO40" s="113"/>
      <c r="FLP40" s="113"/>
      <c r="FLQ40" s="113"/>
      <c r="FLR40" s="113"/>
      <c r="FLS40" s="113"/>
      <c r="FLT40" s="113"/>
      <c r="FLU40" s="113"/>
      <c r="FLV40" s="113"/>
      <c r="FLW40" s="113"/>
      <c r="FLX40" s="113"/>
      <c r="FLY40" s="113"/>
      <c r="FLZ40" s="113"/>
      <c r="FMA40" s="113"/>
      <c r="FMB40" s="113"/>
      <c r="FMC40" s="113"/>
      <c r="FMD40" s="113"/>
      <c r="FME40" s="113"/>
      <c r="FMF40" s="113"/>
      <c r="FMG40" s="113"/>
      <c r="FMH40" s="113"/>
      <c r="FMI40" s="113"/>
      <c r="FMJ40" s="113"/>
      <c r="FMK40" s="113"/>
      <c r="FML40" s="113"/>
      <c r="FMM40" s="113"/>
      <c r="FMN40" s="113"/>
      <c r="FMO40" s="113"/>
      <c r="FMP40" s="113"/>
      <c r="FMQ40" s="113"/>
      <c r="FMR40" s="113"/>
      <c r="FMS40" s="113"/>
      <c r="FMT40" s="113"/>
      <c r="FMU40" s="113"/>
      <c r="FMV40" s="113"/>
      <c r="FMW40" s="113"/>
      <c r="FMX40" s="113"/>
      <c r="FMY40" s="113"/>
      <c r="FMZ40" s="113"/>
      <c r="FNA40" s="113"/>
      <c r="FNB40" s="113"/>
      <c r="FNC40" s="113"/>
      <c r="FND40" s="113"/>
      <c r="FNE40" s="113"/>
      <c r="FNF40" s="113"/>
      <c r="FNG40" s="113"/>
      <c r="FNH40" s="113"/>
      <c r="FNI40" s="113"/>
      <c r="FNJ40" s="113"/>
      <c r="FNK40" s="113"/>
      <c r="FNL40" s="113"/>
      <c r="FNM40" s="113"/>
      <c r="FNN40" s="113"/>
      <c r="FNO40" s="113"/>
      <c r="FNP40" s="113"/>
      <c r="FNQ40" s="113"/>
      <c r="FNR40" s="113"/>
      <c r="FNS40" s="113"/>
      <c r="FNT40" s="113"/>
      <c r="FNU40" s="113"/>
      <c r="FNV40" s="113"/>
      <c r="FNW40" s="113"/>
      <c r="FNX40" s="113"/>
      <c r="FNY40" s="113"/>
      <c r="FNZ40" s="113"/>
      <c r="FOA40" s="113"/>
      <c r="FOB40" s="113"/>
      <c r="FOC40" s="113"/>
      <c r="FOD40" s="113"/>
      <c r="FOE40" s="113"/>
      <c r="FOF40" s="113"/>
      <c r="FOG40" s="113"/>
      <c r="FOH40" s="113"/>
      <c r="FOI40" s="113"/>
      <c r="FOJ40" s="113"/>
      <c r="FOK40" s="113"/>
      <c r="FOL40" s="113"/>
      <c r="FOM40" s="113"/>
      <c r="FON40" s="113"/>
      <c r="FOO40" s="113"/>
      <c r="FOP40" s="113"/>
      <c r="FOQ40" s="113"/>
      <c r="FOR40" s="113"/>
      <c r="FOS40" s="113"/>
      <c r="FOT40" s="113"/>
      <c r="FOU40" s="113"/>
      <c r="FOV40" s="113"/>
      <c r="FOW40" s="113"/>
      <c r="FOX40" s="113"/>
      <c r="FOY40" s="113"/>
      <c r="FOZ40" s="113"/>
      <c r="FPA40" s="113"/>
      <c r="FPB40" s="113"/>
      <c r="FPC40" s="113"/>
      <c r="FPD40" s="113"/>
      <c r="FPE40" s="113"/>
      <c r="FPF40" s="113"/>
      <c r="FPG40" s="113"/>
      <c r="FPH40" s="113"/>
      <c r="FPI40" s="113"/>
      <c r="FPJ40" s="113"/>
      <c r="FPK40" s="113"/>
      <c r="FPL40" s="113"/>
      <c r="FPM40" s="113"/>
      <c r="FPN40" s="113"/>
      <c r="FPO40" s="113"/>
      <c r="FPP40" s="113"/>
      <c r="FPQ40" s="113"/>
      <c r="FPR40" s="113"/>
      <c r="FPS40" s="113"/>
      <c r="FPT40" s="113"/>
      <c r="FPU40" s="113"/>
      <c r="FPV40" s="113"/>
      <c r="FPW40" s="113"/>
      <c r="FPX40" s="113"/>
      <c r="FPY40" s="113"/>
      <c r="FPZ40" s="113"/>
      <c r="FQA40" s="113"/>
      <c r="FQB40" s="113"/>
      <c r="FQC40" s="113"/>
      <c r="FQD40" s="113"/>
      <c r="FQE40" s="113"/>
      <c r="FQF40" s="113"/>
      <c r="FQG40" s="113"/>
      <c r="FQH40" s="113"/>
      <c r="FQI40" s="113"/>
      <c r="FQJ40" s="113"/>
      <c r="FQK40" s="113"/>
      <c r="FQL40" s="113"/>
      <c r="FQM40" s="113"/>
      <c r="FQN40" s="113"/>
      <c r="FQO40" s="113"/>
      <c r="FQP40" s="113"/>
      <c r="FQQ40" s="113"/>
      <c r="FQR40" s="113"/>
      <c r="FQS40" s="113"/>
      <c r="FQT40" s="113"/>
      <c r="FQU40" s="113"/>
      <c r="FQV40" s="113"/>
      <c r="FQW40" s="113"/>
      <c r="FQX40" s="113"/>
      <c r="FQY40" s="113"/>
      <c r="FQZ40" s="113"/>
      <c r="FRA40" s="113"/>
      <c r="FRB40" s="113"/>
      <c r="FRC40" s="113"/>
      <c r="FRD40" s="113"/>
      <c r="FRE40" s="113"/>
      <c r="FRF40" s="113"/>
      <c r="FRG40" s="113"/>
      <c r="FRH40" s="113"/>
      <c r="FRI40" s="113"/>
      <c r="FRJ40" s="113"/>
      <c r="FRK40" s="113"/>
      <c r="FRL40" s="113"/>
      <c r="FRM40" s="113"/>
      <c r="FRN40" s="113"/>
      <c r="FRO40" s="113"/>
      <c r="FRP40" s="113"/>
      <c r="FRQ40" s="113"/>
      <c r="FRR40" s="113"/>
      <c r="FRS40" s="113"/>
      <c r="FRT40" s="113"/>
      <c r="FRU40" s="113"/>
      <c r="FRV40" s="113"/>
      <c r="FRW40" s="113"/>
      <c r="FRX40" s="113"/>
      <c r="FRY40" s="113"/>
      <c r="FRZ40" s="113"/>
      <c r="FSA40" s="113"/>
      <c r="FSB40" s="113"/>
      <c r="FSC40" s="113"/>
      <c r="FSD40" s="113"/>
      <c r="FSE40" s="113"/>
      <c r="FSF40" s="113"/>
      <c r="FSG40" s="113"/>
      <c r="FSH40" s="113"/>
      <c r="FSI40" s="113"/>
      <c r="FSJ40" s="113"/>
      <c r="FSK40" s="113"/>
      <c r="FSL40" s="113"/>
      <c r="FSM40" s="113"/>
      <c r="FSN40" s="113"/>
      <c r="FSO40" s="113"/>
      <c r="FSP40" s="113"/>
      <c r="FSQ40" s="113"/>
      <c r="FSR40" s="113"/>
      <c r="FSS40" s="113"/>
      <c r="FST40" s="113"/>
      <c r="FSU40" s="113"/>
      <c r="FSV40" s="113"/>
      <c r="FSW40" s="113"/>
      <c r="FSX40" s="113"/>
      <c r="FSY40" s="113"/>
      <c r="FSZ40" s="113"/>
      <c r="FTA40" s="113"/>
      <c r="FTB40" s="113"/>
      <c r="FTC40" s="113"/>
      <c r="FTD40" s="113"/>
      <c r="FTE40" s="113"/>
      <c r="FTF40" s="113"/>
      <c r="FTG40" s="113"/>
      <c r="FTH40" s="113"/>
      <c r="FTI40" s="113"/>
      <c r="FTJ40" s="113"/>
      <c r="FTK40" s="113"/>
      <c r="FTL40" s="113"/>
      <c r="FTM40" s="113"/>
      <c r="FTN40" s="113"/>
      <c r="FTO40" s="113"/>
      <c r="FTP40" s="113"/>
      <c r="FTQ40" s="113"/>
      <c r="FTR40" s="113"/>
      <c r="FTS40" s="113"/>
      <c r="FTT40" s="113"/>
      <c r="FTU40" s="113"/>
      <c r="FTV40" s="113"/>
      <c r="FTW40" s="113"/>
      <c r="FTX40" s="113"/>
      <c r="FTY40" s="113"/>
      <c r="FTZ40" s="113"/>
      <c r="FUA40" s="113"/>
      <c r="FUB40" s="113"/>
      <c r="FUC40" s="113"/>
      <c r="FUD40" s="113"/>
      <c r="FUE40" s="113"/>
      <c r="FUF40" s="113"/>
      <c r="FUG40" s="113"/>
      <c r="FUH40" s="113"/>
      <c r="FUI40" s="113"/>
      <c r="FUJ40" s="113"/>
      <c r="FUK40" s="113"/>
      <c r="FUL40" s="113"/>
      <c r="FUM40" s="113"/>
      <c r="FUN40" s="113"/>
      <c r="FUO40" s="113"/>
      <c r="FUP40" s="113"/>
      <c r="FUQ40" s="113"/>
      <c r="FUR40" s="113"/>
      <c r="FUS40" s="113"/>
      <c r="FUT40" s="113"/>
      <c r="FUU40" s="113"/>
      <c r="FUV40" s="113"/>
      <c r="FUW40" s="113"/>
      <c r="FUX40" s="113"/>
      <c r="FUY40" s="113"/>
      <c r="FUZ40" s="113"/>
      <c r="FVA40" s="113"/>
      <c r="FVB40" s="113"/>
      <c r="FVC40" s="113"/>
      <c r="FVD40" s="113"/>
      <c r="FVE40" s="113"/>
      <c r="FVF40" s="113"/>
      <c r="FVG40" s="113"/>
      <c r="FVH40" s="113"/>
      <c r="FVI40" s="113"/>
      <c r="FVJ40" s="113"/>
      <c r="FVK40" s="113"/>
      <c r="FVL40" s="113"/>
      <c r="FVM40" s="113"/>
      <c r="FVN40" s="113"/>
      <c r="FVO40" s="113"/>
      <c r="FVP40" s="113"/>
      <c r="FVQ40" s="113"/>
      <c r="FVR40" s="113"/>
      <c r="FVS40" s="113"/>
      <c r="FVT40" s="113"/>
      <c r="FVU40" s="113"/>
      <c r="FVV40" s="113"/>
      <c r="FVW40" s="113"/>
      <c r="FVX40" s="113"/>
      <c r="FVY40" s="113"/>
      <c r="FVZ40" s="113"/>
      <c r="FWA40" s="113"/>
      <c r="FWB40" s="113"/>
      <c r="FWC40" s="113"/>
      <c r="FWD40" s="113"/>
      <c r="FWE40" s="113"/>
      <c r="FWF40" s="113"/>
      <c r="FWG40" s="113"/>
      <c r="FWH40" s="113"/>
      <c r="FWI40" s="113"/>
      <c r="FWJ40" s="113"/>
      <c r="FWK40" s="113"/>
      <c r="FWL40" s="113"/>
      <c r="FWM40" s="113"/>
      <c r="FWN40" s="113"/>
      <c r="FWO40" s="113"/>
      <c r="FWP40" s="113"/>
      <c r="FWQ40" s="113"/>
      <c r="FWR40" s="113"/>
      <c r="FWS40" s="113"/>
      <c r="FWT40" s="113"/>
      <c r="FWU40" s="113"/>
      <c r="FWV40" s="113"/>
      <c r="FWW40" s="113"/>
      <c r="FWX40" s="113"/>
      <c r="FWY40" s="113"/>
      <c r="FWZ40" s="113"/>
      <c r="FXA40" s="113"/>
      <c r="FXB40" s="113"/>
      <c r="FXC40" s="113"/>
      <c r="FXD40" s="113"/>
      <c r="FXE40" s="113"/>
      <c r="FXF40" s="113"/>
      <c r="FXG40" s="113"/>
      <c r="FXH40" s="113"/>
      <c r="FXI40" s="113"/>
      <c r="FXJ40" s="113"/>
      <c r="FXK40" s="113"/>
      <c r="FXL40" s="113"/>
      <c r="FXM40" s="113"/>
      <c r="FXN40" s="113"/>
      <c r="FXO40" s="113"/>
      <c r="FXP40" s="113"/>
      <c r="FXQ40" s="113"/>
      <c r="FXR40" s="113"/>
      <c r="FXS40" s="113"/>
      <c r="FXT40" s="113"/>
      <c r="FXU40" s="113"/>
      <c r="FXV40" s="113"/>
      <c r="FXW40" s="113"/>
      <c r="FXX40" s="113"/>
      <c r="FXY40" s="113"/>
      <c r="FXZ40" s="113"/>
      <c r="FYA40" s="113"/>
      <c r="FYB40" s="113"/>
      <c r="FYC40" s="113"/>
      <c r="FYD40" s="113"/>
      <c r="FYE40" s="113"/>
      <c r="FYF40" s="113"/>
      <c r="FYG40" s="113"/>
      <c r="FYH40" s="113"/>
      <c r="FYI40" s="113"/>
      <c r="FYJ40" s="113"/>
      <c r="FYK40" s="113"/>
      <c r="FYL40" s="113"/>
      <c r="FYM40" s="113"/>
      <c r="FYN40" s="113"/>
      <c r="FYO40" s="113"/>
      <c r="FYP40" s="113"/>
      <c r="FYQ40" s="113"/>
      <c r="FYR40" s="113"/>
      <c r="FYS40" s="113"/>
      <c r="FYT40" s="113"/>
      <c r="FYU40" s="113"/>
      <c r="FYV40" s="113"/>
      <c r="FYW40" s="113"/>
      <c r="FYX40" s="113"/>
      <c r="FYY40" s="113"/>
      <c r="FYZ40" s="113"/>
      <c r="FZA40" s="113"/>
      <c r="FZB40" s="113"/>
      <c r="FZC40" s="113"/>
      <c r="FZD40" s="113"/>
      <c r="FZE40" s="113"/>
      <c r="FZF40" s="113"/>
      <c r="FZG40" s="113"/>
      <c r="FZH40" s="113"/>
      <c r="FZI40" s="113"/>
      <c r="FZJ40" s="113"/>
      <c r="FZK40" s="113"/>
      <c r="FZL40" s="113"/>
      <c r="FZM40" s="113"/>
      <c r="FZN40" s="113"/>
      <c r="FZO40" s="113"/>
      <c r="FZP40" s="113"/>
      <c r="FZQ40" s="113"/>
      <c r="FZR40" s="113"/>
      <c r="FZS40" s="113"/>
      <c r="FZT40" s="113"/>
      <c r="FZU40" s="113"/>
      <c r="FZV40" s="113"/>
      <c r="FZW40" s="113"/>
      <c r="FZX40" s="113"/>
      <c r="FZY40" s="113"/>
      <c r="FZZ40" s="113"/>
      <c r="GAA40" s="113"/>
      <c r="GAB40" s="113"/>
      <c r="GAC40" s="113"/>
      <c r="GAD40" s="113"/>
      <c r="GAE40" s="113"/>
      <c r="GAF40" s="113"/>
      <c r="GAG40" s="113"/>
      <c r="GAH40" s="113"/>
      <c r="GAI40" s="113"/>
      <c r="GAJ40" s="113"/>
      <c r="GAK40" s="113"/>
      <c r="GAL40" s="113"/>
      <c r="GAM40" s="113"/>
      <c r="GAN40" s="113"/>
      <c r="GAO40" s="113"/>
      <c r="GAP40" s="113"/>
      <c r="GAQ40" s="113"/>
      <c r="GAR40" s="113"/>
      <c r="GAS40" s="113"/>
      <c r="GAT40" s="113"/>
      <c r="GAU40" s="113"/>
      <c r="GAV40" s="113"/>
      <c r="GAW40" s="113"/>
      <c r="GAX40" s="113"/>
      <c r="GAY40" s="113"/>
      <c r="GAZ40" s="113"/>
      <c r="GBA40" s="113"/>
      <c r="GBB40" s="113"/>
      <c r="GBC40" s="113"/>
      <c r="GBD40" s="113"/>
      <c r="GBE40" s="113"/>
      <c r="GBF40" s="113"/>
      <c r="GBG40" s="113"/>
      <c r="GBH40" s="113"/>
      <c r="GBI40" s="113"/>
      <c r="GBJ40" s="113"/>
      <c r="GBK40" s="113"/>
      <c r="GBL40" s="113"/>
      <c r="GBM40" s="113"/>
      <c r="GBN40" s="113"/>
      <c r="GBO40" s="113"/>
      <c r="GBP40" s="113"/>
      <c r="GBQ40" s="113"/>
      <c r="GBR40" s="113"/>
      <c r="GBS40" s="113"/>
      <c r="GBT40" s="113"/>
      <c r="GBU40" s="113"/>
      <c r="GBV40" s="113"/>
      <c r="GBW40" s="113"/>
      <c r="GBX40" s="113"/>
      <c r="GBY40" s="113"/>
      <c r="GBZ40" s="113"/>
      <c r="GCA40" s="113"/>
      <c r="GCB40" s="113"/>
      <c r="GCC40" s="113"/>
      <c r="GCD40" s="113"/>
      <c r="GCE40" s="113"/>
      <c r="GCF40" s="113"/>
      <c r="GCG40" s="113"/>
      <c r="GCH40" s="113"/>
      <c r="GCI40" s="113"/>
      <c r="GCJ40" s="113"/>
      <c r="GCK40" s="113"/>
      <c r="GCL40" s="113"/>
      <c r="GCM40" s="113"/>
      <c r="GCN40" s="113"/>
      <c r="GCO40" s="113"/>
      <c r="GCP40" s="113"/>
      <c r="GCQ40" s="113"/>
      <c r="GCR40" s="113"/>
      <c r="GCS40" s="113"/>
      <c r="GCT40" s="113"/>
      <c r="GCU40" s="113"/>
      <c r="GCV40" s="113"/>
      <c r="GCW40" s="113"/>
      <c r="GCX40" s="113"/>
      <c r="GCY40" s="113"/>
      <c r="GCZ40" s="113"/>
      <c r="GDA40" s="113"/>
      <c r="GDB40" s="113"/>
      <c r="GDC40" s="113"/>
      <c r="GDD40" s="113"/>
      <c r="GDE40" s="113"/>
      <c r="GDF40" s="113"/>
      <c r="GDG40" s="113"/>
      <c r="GDH40" s="113"/>
      <c r="GDI40" s="113"/>
      <c r="GDJ40" s="113"/>
      <c r="GDK40" s="113"/>
      <c r="GDL40" s="113"/>
      <c r="GDM40" s="113"/>
      <c r="GDN40" s="113"/>
      <c r="GDO40" s="113"/>
      <c r="GDP40" s="113"/>
      <c r="GDQ40" s="113"/>
      <c r="GDR40" s="113"/>
      <c r="GDS40" s="113"/>
      <c r="GDT40" s="113"/>
      <c r="GDU40" s="113"/>
      <c r="GDV40" s="113"/>
      <c r="GDW40" s="113"/>
      <c r="GDX40" s="113"/>
      <c r="GDY40" s="113"/>
      <c r="GDZ40" s="113"/>
      <c r="GEA40" s="113"/>
      <c r="GEB40" s="113"/>
      <c r="GEC40" s="113"/>
      <c r="GED40" s="113"/>
      <c r="GEE40" s="113"/>
      <c r="GEF40" s="113"/>
      <c r="GEG40" s="113"/>
      <c r="GEH40" s="113"/>
      <c r="GEI40" s="113"/>
      <c r="GEJ40" s="113"/>
      <c r="GEK40" s="113"/>
      <c r="GEL40" s="113"/>
      <c r="GEM40" s="113"/>
      <c r="GEN40" s="113"/>
      <c r="GEO40" s="113"/>
      <c r="GEP40" s="113"/>
      <c r="GEQ40" s="113"/>
      <c r="GER40" s="113"/>
      <c r="GES40" s="113"/>
      <c r="GET40" s="113"/>
      <c r="GEU40" s="113"/>
      <c r="GEV40" s="113"/>
      <c r="GEW40" s="113"/>
      <c r="GEX40" s="113"/>
      <c r="GEY40" s="113"/>
      <c r="GEZ40" s="113"/>
      <c r="GFA40" s="113"/>
      <c r="GFB40" s="113"/>
      <c r="GFC40" s="113"/>
      <c r="GFD40" s="113"/>
      <c r="GFE40" s="113"/>
      <c r="GFF40" s="113"/>
      <c r="GFG40" s="113"/>
      <c r="GFH40" s="113"/>
      <c r="GFI40" s="113"/>
      <c r="GFJ40" s="113"/>
      <c r="GFK40" s="113"/>
      <c r="GFL40" s="113"/>
      <c r="GFM40" s="113"/>
      <c r="GFN40" s="113"/>
      <c r="GFO40" s="113"/>
      <c r="GFP40" s="113"/>
      <c r="GFQ40" s="113"/>
      <c r="GFR40" s="113"/>
      <c r="GFS40" s="113"/>
      <c r="GFT40" s="113"/>
      <c r="GFU40" s="113"/>
      <c r="GFV40" s="113"/>
      <c r="GFW40" s="113"/>
      <c r="GFX40" s="113"/>
      <c r="GFY40" s="113"/>
      <c r="GFZ40" s="113"/>
      <c r="GGA40" s="113"/>
      <c r="GGB40" s="113"/>
      <c r="GGC40" s="113"/>
      <c r="GGD40" s="113"/>
      <c r="GGE40" s="113"/>
      <c r="GGF40" s="113"/>
      <c r="GGG40" s="113"/>
      <c r="GGH40" s="113"/>
      <c r="GGI40" s="113"/>
      <c r="GGJ40" s="113"/>
      <c r="GGK40" s="113"/>
      <c r="GGL40" s="113"/>
      <c r="GGM40" s="113"/>
      <c r="GGN40" s="113"/>
      <c r="GGO40" s="113"/>
      <c r="GGP40" s="113"/>
      <c r="GGQ40" s="113"/>
      <c r="GGR40" s="113"/>
      <c r="GGS40" s="113"/>
      <c r="GGT40" s="113"/>
      <c r="GGU40" s="113"/>
      <c r="GGV40" s="113"/>
      <c r="GGW40" s="113"/>
      <c r="GGX40" s="113"/>
      <c r="GGY40" s="113"/>
      <c r="GGZ40" s="113"/>
      <c r="GHA40" s="113"/>
      <c r="GHB40" s="113"/>
      <c r="GHC40" s="113"/>
      <c r="GHD40" s="113"/>
      <c r="GHE40" s="113"/>
      <c r="GHF40" s="113"/>
      <c r="GHG40" s="113"/>
      <c r="GHH40" s="113"/>
      <c r="GHI40" s="113"/>
      <c r="GHJ40" s="113"/>
      <c r="GHK40" s="113"/>
      <c r="GHL40" s="113"/>
      <c r="GHM40" s="113"/>
      <c r="GHN40" s="113"/>
      <c r="GHO40" s="113"/>
      <c r="GHP40" s="113"/>
      <c r="GHQ40" s="113"/>
      <c r="GHR40" s="113"/>
      <c r="GHS40" s="113"/>
      <c r="GHT40" s="113"/>
      <c r="GHU40" s="113"/>
      <c r="GHV40" s="113"/>
      <c r="GHW40" s="113"/>
      <c r="GHX40" s="113"/>
      <c r="GHY40" s="113"/>
      <c r="GHZ40" s="113"/>
      <c r="GIA40" s="113"/>
      <c r="GIB40" s="113"/>
      <c r="GIC40" s="113"/>
      <c r="GID40" s="113"/>
      <c r="GIE40" s="113"/>
      <c r="GIF40" s="113"/>
      <c r="GIG40" s="113"/>
      <c r="GIH40" s="113"/>
      <c r="GII40" s="113"/>
      <c r="GIJ40" s="113"/>
      <c r="GIK40" s="113"/>
      <c r="GIL40" s="113"/>
      <c r="GIM40" s="113"/>
      <c r="GIN40" s="113"/>
      <c r="GIO40" s="113"/>
      <c r="GIP40" s="113"/>
      <c r="GIQ40" s="113"/>
      <c r="GIR40" s="113"/>
      <c r="GIS40" s="113"/>
      <c r="GIT40" s="113"/>
      <c r="GIU40" s="113"/>
      <c r="GIV40" s="113"/>
      <c r="GIW40" s="113"/>
      <c r="GIX40" s="113"/>
      <c r="GIY40" s="113"/>
      <c r="GIZ40" s="113"/>
      <c r="GJA40" s="113"/>
      <c r="GJB40" s="113"/>
      <c r="GJC40" s="113"/>
      <c r="GJD40" s="113"/>
      <c r="GJE40" s="113"/>
      <c r="GJF40" s="113"/>
      <c r="GJG40" s="113"/>
      <c r="GJH40" s="113"/>
      <c r="GJI40" s="113"/>
      <c r="GJJ40" s="113"/>
      <c r="GJK40" s="113"/>
      <c r="GJL40" s="113"/>
      <c r="GJM40" s="113"/>
      <c r="GJN40" s="113"/>
      <c r="GJO40" s="113"/>
      <c r="GJP40" s="113"/>
      <c r="GJQ40" s="113"/>
      <c r="GJR40" s="113"/>
      <c r="GJS40" s="113"/>
      <c r="GJT40" s="113"/>
      <c r="GJU40" s="113"/>
      <c r="GJV40" s="113"/>
      <c r="GJW40" s="113"/>
      <c r="GJX40" s="113"/>
      <c r="GJY40" s="113"/>
      <c r="GJZ40" s="113"/>
      <c r="GKA40" s="113"/>
      <c r="GKB40" s="113"/>
      <c r="GKC40" s="113"/>
      <c r="GKD40" s="113"/>
      <c r="GKE40" s="113"/>
      <c r="GKF40" s="113"/>
      <c r="GKG40" s="113"/>
      <c r="GKH40" s="113"/>
      <c r="GKI40" s="113"/>
      <c r="GKJ40" s="113"/>
      <c r="GKK40" s="113"/>
      <c r="GKL40" s="113"/>
      <c r="GKM40" s="113"/>
      <c r="GKN40" s="113"/>
      <c r="GKO40" s="113"/>
      <c r="GKP40" s="113"/>
      <c r="GKQ40" s="113"/>
      <c r="GKR40" s="113"/>
      <c r="GKS40" s="113"/>
      <c r="GKT40" s="113"/>
      <c r="GKU40" s="113"/>
      <c r="GKV40" s="113"/>
      <c r="GKW40" s="113"/>
      <c r="GKX40" s="113"/>
      <c r="GKY40" s="113"/>
      <c r="GKZ40" s="113"/>
      <c r="GLA40" s="113"/>
      <c r="GLB40" s="113"/>
      <c r="GLC40" s="113"/>
      <c r="GLD40" s="113"/>
      <c r="GLE40" s="113"/>
      <c r="GLF40" s="113"/>
      <c r="GLG40" s="113"/>
      <c r="GLH40" s="113"/>
      <c r="GLI40" s="113"/>
      <c r="GLJ40" s="113"/>
      <c r="GLK40" s="113"/>
      <c r="GLL40" s="113"/>
      <c r="GLM40" s="113"/>
      <c r="GLN40" s="113"/>
      <c r="GLO40" s="113"/>
      <c r="GLP40" s="113"/>
      <c r="GLQ40" s="113"/>
      <c r="GLR40" s="113"/>
      <c r="GLS40" s="113"/>
      <c r="GLT40" s="113"/>
      <c r="GLU40" s="113"/>
      <c r="GLV40" s="113"/>
      <c r="GLW40" s="113"/>
      <c r="GLX40" s="113"/>
      <c r="GLY40" s="113"/>
      <c r="GLZ40" s="113"/>
      <c r="GMA40" s="113"/>
      <c r="GMB40" s="113"/>
      <c r="GMC40" s="113"/>
      <c r="GMD40" s="113"/>
      <c r="GME40" s="113"/>
      <c r="GMF40" s="113"/>
      <c r="GMG40" s="113"/>
      <c r="GMH40" s="113"/>
      <c r="GMI40" s="113"/>
      <c r="GMJ40" s="113"/>
      <c r="GMK40" s="113"/>
      <c r="GML40" s="113"/>
      <c r="GMM40" s="113"/>
      <c r="GMN40" s="113"/>
      <c r="GMO40" s="113"/>
      <c r="GMP40" s="113"/>
      <c r="GMQ40" s="113"/>
      <c r="GMR40" s="113"/>
      <c r="GMS40" s="113"/>
      <c r="GMT40" s="113"/>
      <c r="GMU40" s="113"/>
      <c r="GMV40" s="113"/>
      <c r="GMW40" s="113"/>
      <c r="GMX40" s="113"/>
      <c r="GMY40" s="113"/>
      <c r="GMZ40" s="113"/>
      <c r="GNA40" s="113"/>
      <c r="GNB40" s="113"/>
      <c r="GNC40" s="113"/>
      <c r="GND40" s="113"/>
      <c r="GNE40" s="113"/>
      <c r="GNF40" s="113"/>
      <c r="GNG40" s="113"/>
      <c r="GNH40" s="113"/>
      <c r="GNI40" s="113"/>
      <c r="GNJ40" s="113"/>
      <c r="GNK40" s="113"/>
      <c r="GNL40" s="113"/>
      <c r="GNM40" s="113"/>
      <c r="GNN40" s="113"/>
      <c r="GNO40" s="113"/>
      <c r="GNP40" s="113"/>
      <c r="GNQ40" s="113"/>
      <c r="GNR40" s="113"/>
      <c r="GNS40" s="113"/>
      <c r="GNT40" s="113"/>
      <c r="GNU40" s="113"/>
      <c r="GNV40" s="113"/>
      <c r="GNW40" s="113"/>
      <c r="GNX40" s="113"/>
      <c r="GNY40" s="113"/>
      <c r="GNZ40" s="113"/>
      <c r="GOA40" s="113"/>
      <c r="GOB40" s="113"/>
      <c r="GOC40" s="113"/>
      <c r="GOD40" s="113"/>
      <c r="GOE40" s="113"/>
      <c r="GOF40" s="113"/>
      <c r="GOG40" s="113"/>
      <c r="GOH40" s="113"/>
      <c r="GOI40" s="113"/>
      <c r="GOJ40" s="113"/>
      <c r="GOK40" s="113"/>
      <c r="GOL40" s="113"/>
      <c r="GOM40" s="113"/>
      <c r="GON40" s="113"/>
      <c r="GOO40" s="113"/>
      <c r="GOP40" s="113"/>
      <c r="GOQ40" s="113"/>
      <c r="GOR40" s="113"/>
      <c r="GOS40" s="113"/>
      <c r="GOT40" s="113"/>
      <c r="GOU40" s="113"/>
      <c r="GOV40" s="113"/>
      <c r="GOW40" s="113"/>
      <c r="GOX40" s="113"/>
      <c r="GOY40" s="113"/>
      <c r="GOZ40" s="113"/>
      <c r="GPA40" s="113"/>
      <c r="GPB40" s="113"/>
      <c r="GPC40" s="113"/>
      <c r="GPD40" s="113"/>
      <c r="GPE40" s="113"/>
      <c r="GPF40" s="113"/>
      <c r="GPG40" s="113"/>
      <c r="GPH40" s="113"/>
      <c r="GPI40" s="113"/>
      <c r="GPJ40" s="113"/>
      <c r="GPK40" s="113"/>
      <c r="GPL40" s="113"/>
      <c r="GPM40" s="113"/>
      <c r="GPN40" s="113"/>
      <c r="GPO40" s="113"/>
      <c r="GPP40" s="113"/>
      <c r="GPQ40" s="113"/>
      <c r="GPR40" s="113"/>
      <c r="GPS40" s="113"/>
      <c r="GPT40" s="113"/>
      <c r="GPU40" s="113"/>
      <c r="GPV40" s="113"/>
      <c r="GPW40" s="113"/>
      <c r="GPX40" s="113"/>
      <c r="GPY40" s="113"/>
      <c r="GPZ40" s="113"/>
      <c r="GQA40" s="113"/>
      <c r="GQB40" s="113"/>
      <c r="GQC40" s="113"/>
      <c r="GQD40" s="113"/>
      <c r="GQE40" s="113"/>
      <c r="GQF40" s="113"/>
      <c r="GQG40" s="113"/>
      <c r="GQH40" s="113"/>
      <c r="GQI40" s="113"/>
      <c r="GQJ40" s="113"/>
      <c r="GQK40" s="113"/>
      <c r="GQL40" s="113"/>
      <c r="GQM40" s="113"/>
      <c r="GQN40" s="113"/>
      <c r="GQO40" s="113"/>
      <c r="GQP40" s="113"/>
      <c r="GQQ40" s="113"/>
      <c r="GQR40" s="113"/>
      <c r="GQS40" s="113"/>
      <c r="GQT40" s="113"/>
      <c r="GQU40" s="113"/>
      <c r="GQV40" s="113"/>
      <c r="GQW40" s="113"/>
      <c r="GQX40" s="113"/>
      <c r="GQY40" s="113"/>
      <c r="GQZ40" s="113"/>
      <c r="GRA40" s="113"/>
      <c r="GRB40" s="113"/>
      <c r="GRC40" s="113"/>
      <c r="GRD40" s="113"/>
      <c r="GRE40" s="113"/>
      <c r="GRF40" s="113"/>
      <c r="GRG40" s="113"/>
      <c r="GRH40" s="113"/>
      <c r="GRI40" s="113"/>
      <c r="GRJ40" s="113"/>
      <c r="GRK40" s="113"/>
      <c r="GRL40" s="113"/>
      <c r="GRM40" s="113"/>
      <c r="GRN40" s="113"/>
      <c r="GRO40" s="113"/>
      <c r="GRP40" s="113"/>
      <c r="GRQ40" s="113"/>
      <c r="GRR40" s="113"/>
      <c r="GRS40" s="113"/>
      <c r="GRT40" s="113"/>
      <c r="GRU40" s="113"/>
      <c r="GRV40" s="113"/>
      <c r="GRW40" s="113"/>
      <c r="GRX40" s="113"/>
      <c r="GRY40" s="113"/>
      <c r="GRZ40" s="113"/>
      <c r="GSA40" s="113"/>
      <c r="GSB40" s="113"/>
      <c r="GSC40" s="113"/>
      <c r="GSD40" s="113"/>
      <c r="GSE40" s="113"/>
      <c r="GSF40" s="113"/>
      <c r="GSG40" s="113"/>
      <c r="GSH40" s="113"/>
      <c r="GSI40" s="113"/>
      <c r="GSJ40" s="113"/>
      <c r="GSK40" s="113"/>
      <c r="GSL40" s="113"/>
      <c r="GSM40" s="113"/>
      <c r="GSN40" s="113"/>
      <c r="GSO40" s="113"/>
      <c r="GSP40" s="113"/>
      <c r="GSQ40" s="113"/>
      <c r="GSR40" s="113"/>
      <c r="GSS40" s="113"/>
      <c r="GST40" s="113"/>
      <c r="GSU40" s="113"/>
      <c r="GSV40" s="113"/>
      <c r="GSW40" s="113"/>
      <c r="GSX40" s="113"/>
      <c r="GSY40" s="113"/>
      <c r="GSZ40" s="113"/>
      <c r="GTA40" s="113"/>
      <c r="GTB40" s="113"/>
      <c r="GTC40" s="113"/>
      <c r="GTD40" s="113"/>
      <c r="GTE40" s="113"/>
      <c r="GTF40" s="113"/>
      <c r="GTG40" s="113"/>
      <c r="GTH40" s="113"/>
      <c r="GTI40" s="113"/>
      <c r="GTJ40" s="113"/>
      <c r="GTK40" s="113"/>
      <c r="GTL40" s="113"/>
      <c r="GTM40" s="113"/>
      <c r="GTN40" s="113"/>
      <c r="GTO40" s="113"/>
      <c r="GTP40" s="113"/>
      <c r="GTQ40" s="113"/>
      <c r="GTR40" s="113"/>
      <c r="GTS40" s="113"/>
      <c r="GTT40" s="113"/>
      <c r="GTU40" s="113"/>
      <c r="GTV40" s="113"/>
      <c r="GTW40" s="113"/>
      <c r="GTX40" s="113"/>
      <c r="GTY40" s="113"/>
      <c r="GTZ40" s="113"/>
      <c r="GUA40" s="113"/>
      <c r="GUB40" s="113"/>
      <c r="GUC40" s="113"/>
      <c r="GUD40" s="113"/>
      <c r="GUE40" s="113"/>
      <c r="GUF40" s="113"/>
      <c r="GUG40" s="113"/>
      <c r="GUH40" s="113"/>
      <c r="GUI40" s="113"/>
      <c r="GUJ40" s="113"/>
      <c r="GUK40" s="113"/>
      <c r="GUL40" s="113"/>
      <c r="GUM40" s="113"/>
      <c r="GUN40" s="113"/>
      <c r="GUO40" s="113"/>
      <c r="GUP40" s="113"/>
      <c r="GUQ40" s="113"/>
      <c r="GUR40" s="113"/>
      <c r="GUS40" s="113"/>
      <c r="GUT40" s="113"/>
      <c r="GUU40" s="113"/>
      <c r="GUV40" s="113"/>
      <c r="GUW40" s="113"/>
      <c r="GUX40" s="113"/>
      <c r="GUY40" s="113"/>
      <c r="GUZ40" s="113"/>
      <c r="GVA40" s="113"/>
      <c r="GVB40" s="113"/>
      <c r="GVC40" s="113"/>
      <c r="GVD40" s="113"/>
      <c r="GVE40" s="113"/>
      <c r="GVF40" s="113"/>
      <c r="GVG40" s="113"/>
      <c r="GVH40" s="113"/>
      <c r="GVI40" s="113"/>
      <c r="GVJ40" s="113"/>
      <c r="GVK40" s="113"/>
      <c r="GVL40" s="113"/>
      <c r="GVM40" s="113"/>
      <c r="GVN40" s="113"/>
      <c r="GVO40" s="113"/>
      <c r="GVP40" s="113"/>
      <c r="GVQ40" s="113"/>
      <c r="GVR40" s="113"/>
      <c r="GVS40" s="113"/>
      <c r="GVT40" s="113"/>
      <c r="GVU40" s="113"/>
      <c r="GVV40" s="113"/>
      <c r="GVW40" s="113"/>
      <c r="GVX40" s="113"/>
      <c r="GVY40" s="113"/>
      <c r="GVZ40" s="113"/>
      <c r="GWA40" s="113"/>
      <c r="GWB40" s="113"/>
      <c r="GWC40" s="113"/>
      <c r="GWD40" s="113"/>
      <c r="GWE40" s="113"/>
      <c r="GWF40" s="113"/>
      <c r="GWG40" s="113"/>
      <c r="GWH40" s="113"/>
      <c r="GWI40" s="113"/>
      <c r="GWJ40" s="113"/>
      <c r="GWK40" s="113"/>
      <c r="GWL40" s="113"/>
      <c r="GWM40" s="113"/>
      <c r="GWN40" s="113"/>
      <c r="GWO40" s="113"/>
      <c r="GWP40" s="113"/>
      <c r="GWQ40" s="113"/>
      <c r="GWR40" s="113"/>
      <c r="GWS40" s="113"/>
      <c r="GWT40" s="113"/>
      <c r="GWU40" s="113"/>
      <c r="GWV40" s="113"/>
      <c r="GWW40" s="113"/>
      <c r="GWX40" s="113"/>
      <c r="GWY40" s="113"/>
      <c r="GWZ40" s="113"/>
      <c r="GXA40" s="113"/>
      <c r="GXB40" s="113"/>
      <c r="GXC40" s="113"/>
      <c r="GXD40" s="113"/>
      <c r="GXE40" s="113"/>
      <c r="GXF40" s="113"/>
      <c r="GXG40" s="113"/>
      <c r="GXH40" s="113"/>
      <c r="GXI40" s="113"/>
      <c r="GXJ40" s="113"/>
      <c r="GXK40" s="113"/>
      <c r="GXL40" s="113"/>
      <c r="GXM40" s="113"/>
      <c r="GXN40" s="113"/>
      <c r="GXO40" s="113"/>
      <c r="GXP40" s="113"/>
      <c r="GXQ40" s="113"/>
      <c r="GXR40" s="113"/>
      <c r="GXS40" s="113"/>
      <c r="GXT40" s="113"/>
      <c r="GXU40" s="113"/>
      <c r="GXV40" s="113"/>
      <c r="GXW40" s="113"/>
      <c r="GXX40" s="113"/>
      <c r="GXY40" s="113"/>
      <c r="GXZ40" s="113"/>
      <c r="GYA40" s="113"/>
      <c r="GYB40" s="113"/>
      <c r="GYC40" s="113"/>
      <c r="GYD40" s="113"/>
      <c r="GYE40" s="113"/>
      <c r="GYF40" s="113"/>
      <c r="GYG40" s="113"/>
      <c r="GYH40" s="113"/>
      <c r="GYI40" s="113"/>
      <c r="GYJ40" s="113"/>
      <c r="GYK40" s="113"/>
      <c r="GYL40" s="113"/>
      <c r="GYM40" s="113"/>
      <c r="GYN40" s="113"/>
      <c r="GYO40" s="113"/>
      <c r="GYP40" s="113"/>
      <c r="GYQ40" s="113"/>
      <c r="GYR40" s="113"/>
      <c r="GYS40" s="113"/>
      <c r="GYT40" s="113"/>
      <c r="GYU40" s="113"/>
      <c r="GYV40" s="113"/>
      <c r="GYW40" s="113"/>
      <c r="GYX40" s="113"/>
      <c r="GYY40" s="113"/>
      <c r="GYZ40" s="113"/>
      <c r="GZA40" s="113"/>
      <c r="GZB40" s="113"/>
      <c r="GZC40" s="113"/>
      <c r="GZD40" s="113"/>
      <c r="GZE40" s="113"/>
      <c r="GZF40" s="113"/>
      <c r="GZG40" s="113"/>
      <c r="GZH40" s="113"/>
      <c r="GZI40" s="113"/>
      <c r="GZJ40" s="113"/>
      <c r="GZK40" s="113"/>
      <c r="GZL40" s="113"/>
      <c r="GZM40" s="113"/>
      <c r="GZN40" s="113"/>
      <c r="GZO40" s="113"/>
      <c r="GZP40" s="113"/>
      <c r="GZQ40" s="113"/>
      <c r="GZR40" s="113"/>
      <c r="GZS40" s="113"/>
      <c r="GZT40" s="113"/>
      <c r="GZU40" s="113"/>
      <c r="GZV40" s="113"/>
      <c r="GZW40" s="113"/>
      <c r="GZX40" s="113"/>
      <c r="GZY40" s="113"/>
      <c r="GZZ40" s="113"/>
      <c r="HAA40" s="113"/>
      <c r="HAB40" s="113"/>
      <c r="HAC40" s="113"/>
      <c r="HAD40" s="113"/>
      <c r="HAE40" s="113"/>
      <c r="HAF40" s="113"/>
      <c r="HAG40" s="113"/>
      <c r="HAH40" s="113"/>
      <c r="HAI40" s="113"/>
      <c r="HAJ40" s="113"/>
      <c r="HAK40" s="113"/>
      <c r="HAL40" s="113"/>
      <c r="HAM40" s="113"/>
      <c r="HAN40" s="113"/>
      <c r="HAO40" s="113"/>
      <c r="HAP40" s="113"/>
      <c r="HAQ40" s="113"/>
      <c r="HAR40" s="113"/>
      <c r="HAS40" s="113"/>
      <c r="HAT40" s="113"/>
      <c r="HAU40" s="113"/>
      <c r="HAV40" s="113"/>
      <c r="HAW40" s="113"/>
      <c r="HAX40" s="113"/>
      <c r="HAY40" s="113"/>
      <c r="HAZ40" s="113"/>
      <c r="HBA40" s="113"/>
      <c r="HBB40" s="113"/>
      <c r="HBC40" s="113"/>
      <c r="HBD40" s="113"/>
      <c r="HBE40" s="113"/>
      <c r="HBF40" s="113"/>
      <c r="HBG40" s="113"/>
      <c r="HBH40" s="113"/>
      <c r="HBI40" s="113"/>
      <c r="HBJ40" s="113"/>
      <c r="HBK40" s="113"/>
      <c r="HBL40" s="113"/>
      <c r="HBM40" s="113"/>
      <c r="HBN40" s="113"/>
      <c r="HBO40" s="113"/>
      <c r="HBP40" s="113"/>
      <c r="HBQ40" s="113"/>
      <c r="HBR40" s="113"/>
      <c r="HBS40" s="113"/>
      <c r="HBT40" s="113"/>
      <c r="HBU40" s="113"/>
      <c r="HBV40" s="113"/>
      <c r="HBW40" s="113"/>
      <c r="HBX40" s="113"/>
      <c r="HBY40" s="113"/>
      <c r="HBZ40" s="113"/>
      <c r="HCA40" s="113"/>
      <c r="HCB40" s="113"/>
      <c r="HCC40" s="113"/>
      <c r="HCD40" s="113"/>
      <c r="HCE40" s="113"/>
      <c r="HCF40" s="113"/>
      <c r="HCG40" s="113"/>
      <c r="HCH40" s="113"/>
      <c r="HCI40" s="113"/>
      <c r="HCJ40" s="113"/>
      <c r="HCK40" s="113"/>
      <c r="HCL40" s="113"/>
      <c r="HCM40" s="113"/>
      <c r="HCN40" s="113"/>
      <c r="HCO40" s="113"/>
      <c r="HCP40" s="113"/>
      <c r="HCQ40" s="113"/>
      <c r="HCR40" s="113"/>
      <c r="HCS40" s="113"/>
      <c r="HCT40" s="113"/>
      <c r="HCU40" s="113"/>
      <c r="HCV40" s="113"/>
      <c r="HCW40" s="113"/>
      <c r="HCX40" s="113"/>
      <c r="HCY40" s="113"/>
      <c r="HCZ40" s="113"/>
      <c r="HDA40" s="113"/>
      <c r="HDB40" s="113"/>
      <c r="HDC40" s="113"/>
      <c r="HDD40" s="113"/>
      <c r="HDE40" s="113"/>
      <c r="HDF40" s="113"/>
      <c r="HDG40" s="113"/>
      <c r="HDH40" s="113"/>
      <c r="HDI40" s="113"/>
      <c r="HDJ40" s="113"/>
      <c r="HDK40" s="113"/>
      <c r="HDL40" s="113"/>
      <c r="HDM40" s="113"/>
      <c r="HDN40" s="113"/>
      <c r="HDO40" s="113"/>
      <c r="HDP40" s="113"/>
      <c r="HDQ40" s="113"/>
      <c r="HDR40" s="113"/>
      <c r="HDS40" s="113"/>
      <c r="HDT40" s="113"/>
      <c r="HDU40" s="113"/>
      <c r="HDV40" s="113"/>
      <c r="HDW40" s="113"/>
      <c r="HDX40" s="113"/>
      <c r="HDY40" s="113"/>
      <c r="HDZ40" s="113"/>
      <c r="HEA40" s="113"/>
      <c r="HEB40" s="113"/>
      <c r="HEC40" s="113"/>
      <c r="HED40" s="113"/>
      <c r="HEE40" s="113"/>
      <c r="HEF40" s="113"/>
      <c r="HEG40" s="113"/>
      <c r="HEH40" s="113"/>
      <c r="HEI40" s="113"/>
      <c r="HEJ40" s="113"/>
      <c r="HEK40" s="113"/>
      <c r="HEL40" s="113"/>
      <c r="HEM40" s="113"/>
      <c r="HEN40" s="113"/>
      <c r="HEO40" s="113"/>
      <c r="HEP40" s="113"/>
      <c r="HEQ40" s="113"/>
      <c r="HER40" s="113"/>
      <c r="HES40" s="113"/>
      <c r="HET40" s="113"/>
      <c r="HEU40" s="113"/>
      <c r="HEV40" s="113"/>
      <c r="HEW40" s="113"/>
      <c r="HEX40" s="113"/>
      <c r="HEY40" s="113"/>
      <c r="HEZ40" s="113"/>
      <c r="HFA40" s="113"/>
      <c r="HFB40" s="113"/>
      <c r="HFC40" s="113"/>
      <c r="HFD40" s="113"/>
      <c r="HFE40" s="113"/>
      <c r="HFF40" s="113"/>
      <c r="HFG40" s="113"/>
      <c r="HFH40" s="113"/>
      <c r="HFI40" s="113"/>
      <c r="HFJ40" s="113"/>
      <c r="HFK40" s="113"/>
      <c r="HFL40" s="113"/>
      <c r="HFM40" s="113"/>
      <c r="HFN40" s="113"/>
      <c r="HFO40" s="113"/>
      <c r="HFP40" s="113"/>
      <c r="HFQ40" s="113"/>
      <c r="HFR40" s="113"/>
      <c r="HFS40" s="113"/>
      <c r="HFT40" s="113"/>
      <c r="HFU40" s="113"/>
      <c r="HFV40" s="113"/>
      <c r="HFW40" s="113"/>
      <c r="HFX40" s="113"/>
      <c r="HFY40" s="113"/>
      <c r="HFZ40" s="113"/>
      <c r="HGA40" s="113"/>
      <c r="HGB40" s="113"/>
      <c r="HGC40" s="113"/>
      <c r="HGD40" s="113"/>
      <c r="HGE40" s="113"/>
      <c r="HGF40" s="113"/>
      <c r="HGG40" s="113"/>
      <c r="HGH40" s="113"/>
      <c r="HGI40" s="113"/>
      <c r="HGJ40" s="113"/>
      <c r="HGK40" s="113"/>
      <c r="HGL40" s="113"/>
      <c r="HGM40" s="113"/>
      <c r="HGN40" s="113"/>
      <c r="HGO40" s="113"/>
      <c r="HGP40" s="113"/>
      <c r="HGQ40" s="113"/>
      <c r="HGR40" s="113"/>
      <c r="HGS40" s="113"/>
      <c r="HGT40" s="113"/>
      <c r="HGU40" s="113"/>
      <c r="HGV40" s="113"/>
      <c r="HGW40" s="113"/>
      <c r="HGX40" s="113"/>
      <c r="HGY40" s="113"/>
      <c r="HGZ40" s="113"/>
      <c r="HHA40" s="113"/>
      <c r="HHB40" s="113"/>
      <c r="HHC40" s="113"/>
      <c r="HHD40" s="113"/>
      <c r="HHE40" s="113"/>
      <c r="HHF40" s="113"/>
      <c r="HHG40" s="113"/>
      <c r="HHH40" s="113"/>
      <c r="HHI40" s="113"/>
      <c r="HHJ40" s="113"/>
      <c r="HHK40" s="113"/>
      <c r="HHL40" s="113"/>
      <c r="HHM40" s="113"/>
      <c r="HHN40" s="113"/>
      <c r="HHO40" s="113"/>
      <c r="HHP40" s="113"/>
      <c r="HHQ40" s="113"/>
      <c r="HHR40" s="113"/>
      <c r="HHS40" s="113"/>
      <c r="HHT40" s="113"/>
      <c r="HHU40" s="113"/>
      <c r="HHV40" s="113"/>
      <c r="HHW40" s="113"/>
      <c r="HHX40" s="113"/>
      <c r="HHY40" s="113"/>
      <c r="HHZ40" s="113"/>
      <c r="HIA40" s="113"/>
      <c r="HIB40" s="113"/>
      <c r="HIC40" s="113"/>
      <c r="HID40" s="113"/>
      <c r="HIE40" s="113"/>
      <c r="HIF40" s="113"/>
      <c r="HIG40" s="113"/>
      <c r="HIH40" s="113"/>
      <c r="HII40" s="113"/>
      <c r="HIJ40" s="113"/>
      <c r="HIK40" s="113"/>
      <c r="HIL40" s="113"/>
      <c r="HIM40" s="113"/>
      <c r="HIN40" s="113"/>
      <c r="HIO40" s="113"/>
      <c r="HIP40" s="113"/>
      <c r="HIQ40" s="113"/>
      <c r="HIR40" s="113"/>
      <c r="HIS40" s="113"/>
      <c r="HIT40" s="113"/>
      <c r="HIU40" s="113"/>
      <c r="HIV40" s="113"/>
      <c r="HIW40" s="113"/>
      <c r="HIX40" s="113"/>
      <c r="HIY40" s="113"/>
      <c r="HIZ40" s="113"/>
      <c r="HJA40" s="113"/>
      <c r="HJB40" s="113"/>
      <c r="HJC40" s="113"/>
      <c r="HJD40" s="113"/>
      <c r="HJE40" s="113"/>
      <c r="HJF40" s="113"/>
      <c r="HJG40" s="113"/>
      <c r="HJH40" s="113"/>
      <c r="HJI40" s="113"/>
      <c r="HJJ40" s="113"/>
      <c r="HJK40" s="113"/>
      <c r="HJL40" s="113"/>
      <c r="HJM40" s="113"/>
      <c r="HJN40" s="113"/>
      <c r="HJO40" s="113"/>
      <c r="HJP40" s="113"/>
      <c r="HJQ40" s="113"/>
      <c r="HJR40" s="113"/>
      <c r="HJS40" s="113"/>
      <c r="HJT40" s="113"/>
      <c r="HJU40" s="113"/>
      <c r="HJV40" s="113"/>
      <c r="HJW40" s="113"/>
      <c r="HJX40" s="113"/>
      <c r="HJY40" s="113"/>
      <c r="HJZ40" s="113"/>
      <c r="HKA40" s="113"/>
      <c r="HKB40" s="113"/>
      <c r="HKC40" s="113"/>
      <c r="HKD40" s="113"/>
      <c r="HKE40" s="113"/>
      <c r="HKF40" s="113"/>
      <c r="HKG40" s="113"/>
      <c r="HKH40" s="113"/>
      <c r="HKI40" s="113"/>
      <c r="HKJ40" s="113"/>
      <c r="HKK40" s="113"/>
      <c r="HKL40" s="113"/>
      <c r="HKM40" s="113"/>
      <c r="HKN40" s="113"/>
      <c r="HKO40" s="113"/>
      <c r="HKP40" s="113"/>
      <c r="HKQ40" s="113"/>
      <c r="HKR40" s="113"/>
      <c r="HKS40" s="113"/>
      <c r="HKT40" s="113"/>
      <c r="HKU40" s="113"/>
      <c r="HKV40" s="113"/>
      <c r="HKW40" s="113"/>
      <c r="HKX40" s="113"/>
      <c r="HKY40" s="113"/>
      <c r="HKZ40" s="113"/>
      <c r="HLA40" s="113"/>
      <c r="HLB40" s="113"/>
      <c r="HLC40" s="113"/>
      <c r="HLD40" s="113"/>
      <c r="HLE40" s="113"/>
      <c r="HLF40" s="113"/>
      <c r="HLG40" s="113"/>
      <c r="HLH40" s="113"/>
      <c r="HLI40" s="113"/>
      <c r="HLJ40" s="113"/>
      <c r="HLK40" s="113"/>
      <c r="HLL40" s="113"/>
      <c r="HLM40" s="113"/>
      <c r="HLN40" s="113"/>
      <c r="HLO40" s="113"/>
      <c r="HLP40" s="113"/>
      <c r="HLQ40" s="113"/>
      <c r="HLR40" s="113"/>
      <c r="HLS40" s="113"/>
      <c r="HLT40" s="113"/>
      <c r="HLU40" s="113"/>
      <c r="HLV40" s="113"/>
      <c r="HLW40" s="113"/>
      <c r="HLX40" s="113"/>
      <c r="HLY40" s="113"/>
      <c r="HLZ40" s="113"/>
      <c r="HMA40" s="113"/>
      <c r="HMB40" s="113"/>
      <c r="HMC40" s="113"/>
      <c r="HMD40" s="113"/>
      <c r="HME40" s="113"/>
      <c r="HMF40" s="113"/>
      <c r="HMG40" s="113"/>
      <c r="HMH40" s="113"/>
      <c r="HMI40" s="113"/>
      <c r="HMJ40" s="113"/>
      <c r="HMK40" s="113"/>
      <c r="HML40" s="113"/>
      <c r="HMM40" s="113"/>
      <c r="HMN40" s="113"/>
      <c r="HMO40" s="113"/>
      <c r="HMP40" s="113"/>
      <c r="HMQ40" s="113"/>
      <c r="HMR40" s="113"/>
      <c r="HMS40" s="113"/>
      <c r="HMT40" s="113"/>
      <c r="HMU40" s="113"/>
      <c r="HMV40" s="113"/>
      <c r="HMW40" s="113"/>
      <c r="HMX40" s="113"/>
      <c r="HMY40" s="113"/>
      <c r="HMZ40" s="113"/>
      <c r="HNA40" s="113"/>
      <c r="HNB40" s="113"/>
      <c r="HNC40" s="113"/>
      <c r="HND40" s="113"/>
      <c r="HNE40" s="113"/>
      <c r="HNF40" s="113"/>
      <c r="HNG40" s="113"/>
      <c r="HNH40" s="113"/>
      <c r="HNI40" s="113"/>
      <c r="HNJ40" s="113"/>
      <c r="HNK40" s="113"/>
      <c r="HNL40" s="113"/>
      <c r="HNM40" s="113"/>
      <c r="HNN40" s="113"/>
      <c r="HNO40" s="113"/>
      <c r="HNP40" s="113"/>
      <c r="HNQ40" s="113"/>
      <c r="HNR40" s="113"/>
      <c r="HNS40" s="113"/>
      <c r="HNT40" s="113"/>
      <c r="HNU40" s="113"/>
      <c r="HNV40" s="113"/>
      <c r="HNW40" s="113"/>
      <c r="HNX40" s="113"/>
      <c r="HNY40" s="113"/>
      <c r="HNZ40" s="113"/>
      <c r="HOA40" s="113"/>
      <c r="HOB40" s="113"/>
      <c r="HOC40" s="113"/>
      <c r="HOD40" s="113"/>
      <c r="HOE40" s="113"/>
      <c r="HOF40" s="113"/>
      <c r="HOG40" s="113"/>
      <c r="HOH40" s="113"/>
      <c r="HOI40" s="113"/>
      <c r="HOJ40" s="113"/>
      <c r="HOK40" s="113"/>
      <c r="HOL40" s="113"/>
      <c r="HOM40" s="113"/>
      <c r="HON40" s="113"/>
      <c r="HOO40" s="113"/>
      <c r="HOP40" s="113"/>
      <c r="HOQ40" s="113"/>
      <c r="HOR40" s="113"/>
      <c r="HOS40" s="113"/>
      <c r="HOT40" s="113"/>
      <c r="HOU40" s="113"/>
      <c r="HOV40" s="113"/>
      <c r="HOW40" s="113"/>
      <c r="HOX40" s="113"/>
      <c r="HOY40" s="113"/>
      <c r="HOZ40" s="113"/>
      <c r="HPA40" s="113"/>
      <c r="HPB40" s="113"/>
      <c r="HPC40" s="113"/>
      <c r="HPD40" s="113"/>
      <c r="HPE40" s="113"/>
      <c r="HPF40" s="113"/>
      <c r="HPG40" s="113"/>
      <c r="HPH40" s="113"/>
      <c r="HPI40" s="113"/>
      <c r="HPJ40" s="113"/>
      <c r="HPK40" s="113"/>
      <c r="HPL40" s="113"/>
      <c r="HPM40" s="113"/>
      <c r="HPN40" s="113"/>
      <c r="HPO40" s="113"/>
      <c r="HPP40" s="113"/>
      <c r="HPQ40" s="113"/>
      <c r="HPR40" s="113"/>
      <c r="HPS40" s="113"/>
      <c r="HPT40" s="113"/>
      <c r="HPU40" s="113"/>
      <c r="HPV40" s="113"/>
      <c r="HPW40" s="113"/>
      <c r="HPX40" s="113"/>
      <c r="HPY40" s="113"/>
      <c r="HPZ40" s="113"/>
      <c r="HQA40" s="113"/>
      <c r="HQB40" s="113"/>
      <c r="HQC40" s="113"/>
      <c r="HQD40" s="113"/>
      <c r="HQE40" s="113"/>
      <c r="HQF40" s="113"/>
      <c r="HQG40" s="113"/>
      <c r="HQH40" s="113"/>
      <c r="HQI40" s="113"/>
      <c r="HQJ40" s="113"/>
      <c r="HQK40" s="113"/>
      <c r="HQL40" s="113"/>
      <c r="HQM40" s="113"/>
      <c r="HQN40" s="113"/>
      <c r="HQO40" s="113"/>
      <c r="HQP40" s="113"/>
      <c r="HQQ40" s="113"/>
      <c r="HQR40" s="113"/>
      <c r="HQS40" s="113"/>
      <c r="HQT40" s="113"/>
      <c r="HQU40" s="113"/>
      <c r="HQV40" s="113"/>
      <c r="HQW40" s="113"/>
      <c r="HQX40" s="113"/>
      <c r="HQY40" s="113"/>
      <c r="HQZ40" s="113"/>
      <c r="HRA40" s="113"/>
      <c r="HRB40" s="113"/>
      <c r="HRC40" s="113"/>
      <c r="HRD40" s="113"/>
      <c r="HRE40" s="113"/>
      <c r="HRF40" s="113"/>
      <c r="HRG40" s="113"/>
      <c r="HRH40" s="113"/>
      <c r="HRI40" s="113"/>
      <c r="HRJ40" s="113"/>
      <c r="HRK40" s="113"/>
      <c r="HRL40" s="113"/>
      <c r="HRM40" s="113"/>
      <c r="HRN40" s="113"/>
      <c r="HRO40" s="113"/>
      <c r="HRP40" s="113"/>
      <c r="HRQ40" s="113"/>
      <c r="HRR40" s="113"/>
      <c r="HRS40" s="113"/>
      <c r="HRT40" s="113"/>
      <c r="HRU40" s="113"/>
      <c r="HRV40" s="113"/>
      <c r="HRW40" s="113"/>
      <c r="HRX40" s="113"/>
      <c r="HRY40" s="113"/>
      <c r="HRZ40" s="113"/>
      <c r="HSA40" s="113"/>
      <c r="HSB40" s="113"/>
      <c r="HSC40" s="113"/>
      <c r="HSD40" s="113"/>
      <c r="HSE40" s="113"/>
      <c r="HSF40" s="113"/>
      <c r="HSG40" s="113"/>
      <c r="HSH40" s="113"/>
      <c r="HSI40" s="113"/>
      <c r="HSJ40" s="113"/>
      <c r="HSK40" s="113"/>
      <c r="HSL40" s="113"/>
      <c r="HSM40" s="113"/>
      <c r="HSN40" s="113"/>
      <c r="HSO40" s="113"/>
      <c r="HSP40" s="113"/>
      <c r="HSQ40" s="113"/>
      <c r="HSR40" s="113"/>
      <c r="HSS40" s="113"/>
      <c r="HST40" s="113"/>
      <c r="HSU40" s="113"/>
      <c r="HSV40" s="113"/>
      <c r="HSW40" s="113"/>
      <c r="HSX40" s="113"/>
      <c r="HSY40" s="113"/>
      <c r="HSZ40" s="113"/>
      <c r="HTA40" s="113"/>
      <c r="HTB40" s="113"/>
      <c r="HTC40" s="113"/>
      <c r="HTD40" s="113"/>
      <c r="HTE40" s="113"/>
      <c r="HTF40" s="113"/>
      <c r="HTG40" s="113"/>
      <c r="HTH40" s="113"/>
      <c r="HTI40" s="113"/>
      <c r="HTJ40" s="113"/>
      <c r="HTK40" s="113"/>
      <c r="HTL40" s="113"/>
      <c r="HTM40" s="113"/>
      <c r="HTN40" s="113"/>
      <c r="HTO40" s="113"/>
      <c r="HTP40" s="113"/>
      <c r="HTQ40" s="113"/>
      <c r="HTR40" s="113"/>
      <c r="HTS40" s="113"/>
      <c r="HTT40" s="113"/>
      <c r="HTU40" s="113"/>
      <c r="HTV40" s="113"/>
      <c r="HTW40" s="113"/>
      <c r="HTX40" s="113"/>
      <c r="HTY40" s="113"/>
      <c r="HTZ40" s="113"/>
      <c r="HUA40" s="113"/>
      <c r="HUB40" s="113"/>
      <c r="HUC40" s="113"/>
      <c r="HUD40" s="113"/>
      <c r="HUE40" s="113"/>
      <c r="HUF40" s="113"/>
      <c r="HUG40" s="113"/>
      <c r="HUH40" s="113"/>
      <c r="HUI40" s="113"/>
      <c r="HUJ40" s="113"/>
      <c r="HUK40" s="113"/>
      <c r="HUL40" s="113"/>
      <c r="HUM40" s="113"/>
      <c r="HUN40" s="113"/>
      <c r="HUO40" s="113"/>
      <c r="HUP40" s="113"/>
      <c r="HUQ40" s="113"/>
      <c r="HUR40" s="113"/>
      <c r="HUS40" s="113"/>
      <c r="HUT40" s="113"/>
      <c r="HUU40" s="113"/>
      <c r="HUV40" s="113"/>
      <c r="HUW40" s="113"/>
      <c r="HUX40" s="113"/>
      <c r="HUY40" s="113"/>
      <c r="HUZ40" s="113"/>
      <c r="HVA40" s="113"/>
      <c r="HVB40" s="113"/>
      <c r="HVC40" s="113"/>
      <c r="HVD40" s="113"/>
      <c r="HVE40" s="113"/>
      <c r="HVF40" s="113"/>
      <c r="HVG40" s="113"/>
      <c r="HVH40" s="113"/>
      <c r="HVI40" s="113"/>
      <c r="HVJ40" s="113"/>
      <c r="HVK40" s="113"/>
      <c r="HVL40" s="113"/>
      <c r="HVM40" s="113"/>
      <c r="HVN40" s="113"/>
      <c r="HVO40" s="113"/>
      <c r="HVP40" s="113"/>
      <c r="HVQ40" s="113"/>
      <c r="HVR40" s="113"/>
      <c r="HVS40" s="113"/>
      <c r="HVT40" s="113"/>
      <c r="HVU40" s="113"/>
      <c r="HVV40" s="113"/>
      <c r="HVW40" s="113"/>
      <c r="HVX40" s="113"/>
      <c r="HVY40" s="113"/>
      <c r="HVZ40" s="113"/>
      <c r="HWA40" s="113"/>
      <c r="HWB40" s="113"/>
      <c r="HWC40" s="113"/>
      <c r="HWD40" s="113"/>
      <c r="HWE40" s="113"/>
      <c r="HWF40" s="113"/>
      <c r="HWG40" s="113"/>
      <c r="HWH40" s="113"/>
      <c r="HWI40" s="113"/>
      <c r="HWJ40" s="113"/>
      <c r="HWK40" s="113"/>
      <c r="HWL40" s="113"/>
      <c r="HWM40" s="113"/>
      <c r="HWN40" s="113"/>
      <c r="HWO40" s="113"/>
      <c r="HWP40" s="113"/>
      <c r="HWQ40" s="113"/>
      <c r="HWR40" s="113"/>
      <c r="HWS40" s="113"/>
      <c r="HWT40" s="113"/>
      <c r="HWU40" s="113"/>
      <c r="HWV40" s="113"/>
      <c r="HWW40" s="113"/>
      <c r="HWX40" s="113"/>
      <c r="HWY40" s="113"/>
      <c r="HWZ40" s="113"/>
      <c r="HXA40" s="113"/>
      <c r="HXB40" s="113"/>
      <c r="HXC40" s="113"/>
      <c r="HXD40" s="113"/>
      <c r="HXE40" s="113"/>
      <c r="HXF40" s="113"/>
      <c r="HXG40" s="113"/>
      <c r="HXH40" s="113"/>
      <c r="HXI40" s="113"/>
      <c r="HXJ40" s="113"/>
      <c r="HXK40" s="113"/>
      <c r="HXL40" s="113"/>
      <c r="HXM40" s="113"/>
      <c r="HXN40" s="113"/>
      <c r="HXO40" s="113"/>
      <c r="HXP40" s="113"/>
      <c r="HXQ40" s="113"/>
      <c r="HXR40" s="113"/>
      <c r="HXS40" s="113"/>
      <c r="HXT40" s="113"/>
      <c r="HXU40" s="113"/>
      <c r="HXV40" s="113"/>
      <c r="HXW40" s="113"/>
      <c r="HXX40" s="113"/>
      <c r="HXY40" s="113"/>
      <c r="HXZ40" s="113"/>
      <c r="HYA40" s="113"/>
      <c r="HYB40" s="113"/>
      <c r="HYC40" s="113"/>
      <c r="HYD40" s="113"/>
      <c r="HYE40" s="113"/>
      <c r="HYF40" s="113"/>
      <c r="HYG40" s="113"/>
      <c r="HYH40" s="113"/>
      <c r="HYI40" s="113"/>
      <c r="HYJ40" s="113"/>
      <c r="HYK40" s="113"/>
      <c r="HYL40" s="113"/>
      <c r="HYM40" s="113"/>
      <c r="HYN40" s="113"/>
      <c r="HYO40" s="113"/>
      <c r="HYP40" s="113"/>
      <c r="HYQ40" s="113"/>
      <c r="HYR40" s="113"/>
      <c r="HYS40" s="113"/>
      <c r="HYT40" s="113"/>
      <c r="HYU40" s="113"/>
      <c r="HYV40" s="113"/>
      <c r="HYW40" s="113"/>
      <c r="HYX40" s="113"/>
      <c r="HYY40" s="113"/>
      <c r="HYZ40" s="113"/>
      <c r="HZA40" s="113"/>
      <c r="HZB40" s="113"/>
      <c r="HZC40" s="113"/>
      <c r="HZD40" s="113"/>
      <c r="HZE40" s="113"/>
      <c r="HZF40" s="113"/>
      <c r="HZG40" s="113"/>
      <c r="HZH40" s="113"/>
      <c r="HZI40" s="113"/>
      <c r="HZJ40" s="113"/>
      <c r="HZK40" s="113"/>
      <c r="HZL40" s="113"/>
      <c r="HZM40" s="113"/>
      <c r="HZN40" s="113"/>
      <c r="HZO40" s="113"/>
      <c r="HZP40" s="113"/>
      <c r="HZQ40" s="113"/>
      <c r="HZR40" s="113"/>
      <c r="HZS40" s="113"/>
      <c r="HZT40" s="113"/>
      <c r="HZU40" s="113"/>
      <c r="HZV40" s="113"/>
      <c r="HZW40" s="113"/>
      <c r="HZX40" s="113"/>
      <c r="HZY40" s="113"/>
      <c r="HZZ40" s="113"/>
      <c r="IAA40" s="113"/>
      <c r="IAB40" s="113"/>
      <c r="IAC40" s="113"/>
      <c r="IAD40" s="113"/>
      <c r="IAE40" s="113"/>
      <c r="IAF40" s="113"/>
      <c r="IAG40" s="113"/>
      <c r="IAH40" s="113"/>
      <c r="IAI40" s="113"/>
      <c r="IAJ40" s="113"/>
      <c r="IAK40" s="113"/>
      <c r="IAL40" s="113"/>
      <c r="IAM40" s="113"/>
      <c r="IAN40" s="113"/>
      <c r="IAO40" s="113"/>
      <c r="IAP40" s="113"/>
      <c r="IAQ40" s="113"/>
      <c r="IAR40" s="113"/>
      <c r="IAS40" s="113"/>
      <c r="IAT40" s="113"/>
      <c r="IAU40" s="113"/>
      <c r="IAV40" s="113"/>
      <c r="IAW40" s="113"/>
      <c r="IAX40" s="113"/>
      <c r="IAY40" s="113"/>
      <c r="IAZ40" s="113"/>
      <c r="IBA40" s="113"/>
      <c r="IBB40" s="113"/>
      <c r="IBC40" s="113"/>
      <c r="IBD40" s="113"/>
      <c r="IBE40" s="113"/>
      <c r="IBF40" s="113"/>
      <c r="IBG40" s="113"/>
      <c r="IBH40" s="113"/>
      <c r="IBI40" s="113"/>
      <c r="IBJ40" s="113"/>
      <c r="IBK40" s="113"/>
      <c r="IBL40" s="113"/>
      <c r="IBM40" s="113"/>
      <c r="IBN40" s="113"/>
      <c r="IBO40" s="113"/>
      <c r="IBP40" s="113"/>
      <c r="IBQ40" s="113"/>
      <c r="IBR40" s="113"/>
      <c r="IBS40" s="113"/>
      <c r="IBT40" s="113"/>
      <c r="IBU40" s="113"/>
      <c r="IBV40" s="113"/>
      <c r="IBW40" s="113"/>
      <c r="IBX40" s="113"/>
      <c r="IBY40" s="113"/>
      <c r="IBZ40" s="113"/>
      <c r="ICA40" s="113"/>
      <c r="ICB40" s="113"/>
      <c r="ICC40" s="113"/>
      <c r="ICD40" s="113"/>
      <c r="ICE40" s="113"/>
      <c r="ICF40" s="113"/>
      <c r="ICG40" s="113"/>
      <c r="ICH40" s="113"/>
      <c r="ICI40" s="113"/>
      <c r="ICJ40" s="113"/>
      <c r="ICK40" s="113"/>
      <c r="ICL40" s="113"/>
      <c r="ICM40" s="113"/>
      <c r="ICN40" s="113"/>
      <c r="ICO40" s="113"/>
      <c r="ICP40" s="113"/>
      <c r="ICQ40" s="113"/>
      <c r="ICR40" s="113"/>
      <c r="ICS40" s="113"/>
      <c r="ICT40" s="113"/>
      <c r="ICU40" s="113"/>
      <c r="ICV40" s="113"/>
      <c r="ICW40" s="113"/>
      <c r="ICX40" s="113"/>
      <c r="ICY40" s="113"/>
      <c r="ICZ40" s="113"/>
      <c r="IDA40" s="113"/>
      <c r="IDB40" s="113"/>
      <c r="IDC40" s="113"/>
      <c r="IDD40" s="113"/>
      <c r="IDE40" s="113"/>
      <c r="IDF40" s="113"/>
      <c r="IDG40" s="113"/>
      <c r="IDH40" s="113"/>
      <c r="IDI40" s="113"/>
      <c r="IDJ40" s="113"/>
      <c r="IDK40" s="113"/>
      <c r="IDL40" s="113"/>
      <c r="IDM40" s="113"/>
      <c r="IDN40" s="113"/>
      <c r="IDO40" s="113"/>
      <c r="IDP40" s="113"/>
      <c r="IDQ40" s="113"/>
      <c r="IDR40" s="113"/>
      <c r="IDS40" s="113"/>
      <c r="IDT40" s="113"/>
      <c r="IDU40" s="113"/>
      <c r="IDV40" s="113"/>
      <c r="IDW40" s="113"/>
      <c r="IDX40" s="113"/>
      <c r="IDY40" s="113"/>
      <c r="IDZ40" s="113"/>
      <c r="IEA40" s="113"/>
      <c r="IEB40" s="113"/>
      <c r="IEC40" s="113"/>
      <c r="IED40" s="113"/>
      <c r="IEE40" s="113"/>
      <c r="IEF40" s="113"/>
      <c r="IEG40" s="113"/>
      <c r="IEH40" s="113"/>
      <c r="IEI40" s="113"/>
      <c r="IEJ40" s="113"/>
      <c r="IEK40" s="113"/>
      <c r="IEL40" s="113"/>
      <c r="IEM40" s="113"/>
      <c r="IEN40" s="113"/>
      <c r="IEO40" s="113"/>
      <c r="IEP40" s="113"/>
      <c r="IEQ40" s="113"/>
      <c r="IER40" s="113"/>
      <c r="IES40" s="113"/>
      <c r="IET40" s="113"/>
      <c r="IEU40" s="113"/>
      <c r="IEV40" s="113"/>
      <c r="IEW40" s="113"/>
      <c r="IEX40" s="113"/>
      <c r="IEY40" s="113"/>
      <c r="IEZ40" s="113"/>
      <c r="IFA40" s="113"/>
      <c r="IFB40" s="113"/>
      <c r="IFC40" s="113"/>
      <c r="IFD40" s="113"/>
      <c r="IFE40" s="113"/>
      <c r="IFF40" s="113"/>
      <c r="IFG40" s="113"/>
      <c r="IFH40" s="113"/>
      <c r="IFI40" s="113"/>
      <c r="IFJ40" s="113"/>
      <c r="IFK40" s="113"/>
      <c r="IFL40" s="113"/>
      <c r="IFM40" s="113"/>
      <c r="IFN40" s="113"/>
      <c r="IFO40" s="113"/>
      <c r="IFP40" s="113"/>
      <c r="IFQ40" s="113"/>
      <c r="IFR40" s="113"/>
      <c r="IFS40" s="113"/>
      <c r="IFT40" s="113"/>
      <c r="IFU40" s="113"/>
      <c r="IFV40" s="113"/>
      <c r="IFW40" s="113"/>
      <c r="IFX40" s="113"/>
      <c r="IFY40" s="113"/>
      <c r="IFZ40" s="113"/>
      <c r="IGA40" s="113"/>
      <c r="IGB40" s="113"/>
      <c r="IGC40" s="113"/>
      <c r="IGD40" s="113"/>
      <c r="IGE40" s="113"/>
      <c r="IGF40" s="113"/>
      <c r="IGG40" s="113"/>
      <c r="IGH40" s="113"/>
      <c r="IGI40" s="113"/>
      <c r="IGJ40" s="113"/>
      <c r="IGK40" s="113"/>
      <c r="IGL40" s="113"/>
      <c r="IGM40" s="113"/>
      <c r="IGN40" s="113"/>
      <c r="IGO40" s="113"/>
      <c r="IGP40" s="113"/>
      <c r="IGQ40" s="113"/>
      <c r="IGR40" s="113"/>
      <c r="IGS40" s="113"/>
      <c r="IGT40" s="113"/>
      <c r="IGU40" s="113"/>
      <c r="IGV40" s="113"/>
      <c r="IGW40" s="113"/>
      <c r="IGX40" s="113"/>
      <c r="IGY40" s="113"/>
      <c r="IGZ40" s="113"/>
      <c r="IHA40" s="113"/>
      <c r="IHB40" s="113"/>
      <c r="IHC40" s="113"/>
      <c r="IHD40" s="113"/>
      <c r="IHE40" s="113"/>
      <c r="IHF40" s="113"/>
      <c r="IHG40" s="113"/>
      <c r="IHH40" s="113"/>
      <c r="IHI40" s="113"/>
      <c r="IHJ40" s="113"/>
      <c r="IHK40" s="113"/>
      <c r="IHL40" s="113"/>
      <c r="IHM40" s="113"/>
      <c r="IHN40" s="113"/>
      <c r="IHO40" s="113"/>
      <c r="IHP40" s="113"/>
      <c r="IHQ40" s="113"/>
      <c r="IHR40" s="113"/>
      <c r="IHS40" s="113"/>
      <c r="IHT40" s="113"/>
      <c r="IHU40" s="113"/>
      <c r="IHV40" s="113"/>
      <c r="IHW40" s="113"/>
      <c r="IHX40" s="113"/>
      <c r="IHY40" s="113"/>
      <c r="IHZ40" s="113"/>
      <c r="IIA40" s="113"/>
      <c r="IIB40" s="113"/>
      <c r="IIC40" s="113"/>
      <c r="IID40" s="113"/>
      <c r="IIE40" s="113"/>
      <c r="IIF40" s="113"/>
      <c r="IIG40" s="113"/>
      <c r="IIH40" s="113"/>
      <c r="III40" s="113"/>
      <c r="IIJ40" s="113"/>
      <c r="IIK40" s="113"/>
      <c r="IIL40" s="113"/>
      <c r="IIM40" s="113"/>
      <c r="IIN40" s="113"/>
      <c r="IIO40" s="113"/>
      <c r="IIP40" s="113"/>
      <c r="IIQ40" s="113"/>
      <c r="IIR40" s="113"/>
      <c r="IIS40" s="113"/>
      <c r="IIT40" s="113"/>
      <c r="IIU40" s="113"/>
      <c r="IIV40" s="113"/>
      <c r="IIW40" s="113"/>
      <c r="IIX40" s="113"/>
      <c r="IIY40" s="113"/>
      <c r="IIZ40" s="113"/>
      <c r="IJA40" s="113"/>
      <c r="IJB40" s="113"/>
      <c r="IJC40" s="113"/>
      <c r="IJD40" s="113"/>
      <c r="IJE40" s="113"/>
      <c r="IJF40" s="113"/>
      <c r="IJG40" s="113"/>
      <c r="IJH40" s="113"/>
      <c r="IJI40" s="113"/>
      <c r="IJJ40" s="113"/>
      <c r="IJK40" s="113"/>
      <c r="IJL40" s="113"/>
      <c r="IJM40" s="113"/>
      <c r="IJN40" s="113"/>
      <c r="IJO40" s="113"/>
      <c r="IJP40" s="113"/>
      <c r="IJQ40" s="113"/>
      <c r="IJR40" s="113"/>
      <c r="IJS40" s="113"/>
      <c r="IJT40" s="113"/>
      <c r="IJU40" s="113"/>
      <c r="IJV40" s="113"/>
      <c r="IJW40" s="113"/>
      <c r="IJX40" s="113"/>
      <c r="IJY40" s="113"/>
      <c r="IJZ40" s="113"/>
      <c r="IKA40" s="113"/>
      <c r="IKB40" s="113"/>
      <c r="IKC40" s="113"/>
      <c r="IKD40" s="113"/>
      <c r="IKE40" s="113"/>
      <c r="IKF40" s="113"/>
      <c r="IKG40" s="113"/>
      <c r="IKH40" s="113"/>
      <c r="IKI40" s="113"/>
      <c r="IKJ40" s="113"/>
      <c r="IKK40" s="113"/>
      <c r="IKL40" s="113"/>
      <c r="IKM40" s="113"/>
      <c r="IKN40" s="113"/>
      <c r="IKO40" s="113"/>
      <c r="IKP40" s="113"/>
      <c r="IKQ40" s="113"/>
      <c r="IKR40" s="113"/>
      <c r="IKS40" s="113"/>
      <c r="IKT40" s="113"/>
      <c r="IKU40" s="113"/>
      <c r="IKV40" s="113"/>
      <c r="IKW40" s="113"/>
      <c r="IKX40" s="113"/>
      <c r="IKY40" s="113"/>
      <c r="IKZ40" s="113"/>
      <c r="ILA40" s="113"/>
      <c r="ILB40" s="113"/>
      <c r="ILC40" s="113"/>
      <c r="ILD40" s="113"/>
      <c r="ILE40" s="113"/>
      <c r="ILF40" s="113"/>
      <c r="ILG40" s="113"/>
      <c r="ILH40" s="113"/>
      <c r="ILI40" s="113"/>
      <c r="ILJ40" s="113"/>
      <c r="ILK40" s="113"/>
      <c r="ILL40" s="113"/>
      <c r="ILM40" s="113"/>
      <c r="ILN40" s="113"/>
      <c r="ILO40" s="113"/>
      <c r="ILP40" s="113"/>
      <c r="ILQ40" s="113"/>
      <c r="ILR40" s="113"/>
      <c r="ILS40" s="113"/>
      <c r="ILT40" s="113"/>
      <c r="ILU40" s="113"/>
      <c r="ILV40" s="113"/>
      <c r="ILW40" s="113"/>
      <c r="ILX40" s="113"/>
      <c r="ILY40" s="113"/>
      <c r="ILZ40" s="113"/>
      <c r="IMA40" s="113"/>
      <c r="IMB40" s="113"/>
      <c r="IMC40" s="113"/>
      <c r="IMD40" s="113"/>
      <c r="IME40" s="113"/>
      <c r="IMF40" s="113"/>
      <c r="IMG40" s="113"/>
      <c r="IMH40" s="113"/>
      <c r="IMI40" s="113"/>
      <c r="IMJ40" s="113"/>
      <c r="IMK40" s="113"/>
      <c r="IML40" s="113"/>
      <c r="IMM40" s="113"/>
      <c r="IMN40" s="113"/>
      <c r="IMO40" s="113"/>
      <c r="IMP40" s="113"/>
      <c r="IMQ40" s="113"/>
      <c r="IMR40" s="113"/>
      <c r="IMS40" s="113"/>
      <c r="IMT40" s="113"/>
      <c r="IMU40" s="113"/>
      <c r="IMV40" s="113"/>
      <c r="IMW40" s="113"/>
      <c r="IMX40" s="113"/>
      <c r="IMY40" s="113"/>
      <c r="IMZ40" s="113"/>
      <c r="INA40" s="113"/>
      <c r="INB40" s="113"/>
      <c r="INC40" s="113"/>
      <c r="IND40" s="113"/>
      <c r="INE40" s="113"/>
      <c r="INF40" s="113"/>
      <c r="ING40" s="113"/>
      <c r="INH40" s="113"/>
      <c r="INI40" s="113"/>
      <c r="INJ40" s="113"/>
      <c r="INK40" s="113"/>
      <c r="INL40" s="113"/>
      <c r="INM40" s="113"/>
      <c r="INN40" s="113"/>
      <c r="INO40" s="113"/>
      <c r="INP40" s="113"/>
      <c r="INQ40" s="113"/>
      <c r="INR40" s="113"/>
      <c r="INS40" s="113"/>
      <c r="INT40" s="113"/>
      <c r="INU40" s="113"/>
      <c r="INV40" s="113"/>
      <c r="INW40" s="113"/>
      <c r="INX40" s="113"/>
      <c r="INY40" s="113"/>
      <c r="INZ40" s="113"/>
      <c r="IOA40" s="113"/>
      <c r="IOB40" s="113"/>
      <c r="IOC40" s="113"/>
      <c r="IOD40" s="113"/>
      <c r="IOE40" s="113"/>
      <c r="IOF40" s="113"/>
      <c r="IOG40" s="113"/>
      <c r="IOH40" s="113"/>
      <c r="IOI40" s="113"/>
      <c r="IOJ40" s="113"/>
      <c r="IOK40" s="113"/>
      <c r="IOL40" s="113"/>
      <c r="IOM40" s="113"/>
      <c r="ION40" s="113"/>
      <c r="IOO40" s="113"/>
      <c r="IOP40" s="113"/>
      <c r="IOQ40" s="113"/>
      <c r="IOR40" s="113"/>
      <c r="IOS40" s="113"/>
      <c r="IOT40" s="113"/>
      <c r="IOU40" s="113"/>
      <c r="IOV40" s="113"/>
      <c r="IOW40" s="113"/>
      <c r="IOX40" s="113"/>
      <c r="IOY40" s="113"/>
      <c r="IOZ40" s="113"/>
      <c r="IPA40" s="113"/>
      <c r="IPB40" s="113"/>
      <c r="IPC40" s="113"/>
      <c r="IPD40" s="113"/>
      <c r="IPE40" s="113"/>
      <c r="IPF40" s="113"/>
      <c r="IPG40" s="113"/>
      <c r="IPH40" s="113"/>
      <c r="IPI40" s="113"/>
      <c r="IPJ40" s="113"/>
      <c r="IPK40" s="113"/>
      <c r="IPL40" s="113"/>
      <c r="IPM40" s="113"/>
      <c r="IPN40" s="113"/>
      <c r="IPO40" s="113"/>
      <c r="IPP40" s="113"/>
      <c r="IPQ40" s="113"/>
      <c r="IPR40" s="113"/>
      <c r="IPS40" s="113"/>
      <c r="IPT40" s="113"/>
      <c r="IPU40" s="113"/>
      <c r="IPV40" s="113"/>
      <c r="IPW40" s="113"/>
      <c r="IPX40" s="113"/>
      <c r="IPY40" s="113"/>
      <c r="IPZ40" s="113"/>
      <c r="IQA40" s="113"/>
      <c r="IQB40" s="113"/>
      <c r="IQC40" s="113"/>
      <c r="IQD40" s="113"/>
      <c r="IQE40" s="113"/>
      <c r="IQF40" s="113"/>
      <c r="IQG40" s="113"/>
      <c r="IQH40" s="113"/>
      <c r="IQI40" s="113"/>
      <c r="IQJ40" s="113"/>
      <c r="IQK40" s="113"/>
      <c r="IQL40" s="113"/>
      <c r="IQM40" s="113"/>
      <c r="IQN40" s="113"/>
      <c r="IQO40" s="113"/>
      <c r="IQP40" s="113"/>
      <c r="IQQ40" s="113"/>
      <c r="IQR40" s="113"/>
      <c r="IQS40" s="113"/>
      <c r="IQT40" s="113"/>
      <c r="IQU40" s="113"/>
      <c r="IQV40" s="113"/>
      <c r="IQW40" s="113"/>
      <c r="IQX40" s="113"/>
      <c r="IQY40" s="113"/>
      <c r="IQZ40" s="113"/>
      <c r="IRA40" s="113"/>
      <c r="IRB40" s="113"/>
      <c r="IRC40" s="113"/>
      <c r="IRD40" s="113"/>
      <c r="IRE40" s="113"/>
      <c r="IRF40" s="113"/>
      <c r="IRG40" s="113"/>
      <c r="IRH40" s="113"/>
      <c r="IRI40" s="113"/>
      <c r="IRJ40" s="113"/>
      <c r="IRK40" s="113"/>
      <c r="IRL40" s="113"/>
      <c r="IRM40" s="113"/>
      <c r="IRN40" s="113"/>
      <c r="IRO40" s="113"/>
      <c r="IRP40" s="113"/>
      <c r="IRQ40" s="113"/>
      <c r="IRR40" s="113"/>
      <c r="IRS40" s="113"/>
      <c r="IRT40" s="113"/>
      <c r="IRU40" s="113"/>
      <c r="IRV40" s="113"/>
      <c r="IRW40" s="113"/>
      <c r="IRX40" s="113"/>
      <c r="IRY40" s="113"/>
      <c r="IRZ40" s="113"/>
      <c r="ISA40" s="113"/>
      <c r="ISB40" s="113"/>
      <c r="ISC40" s="113"/>
      <c r="ISD40" s="113"/>
      <c r="ISE40" s="113"/>
      <c r="ISF40" s="113"/>
      <c r="ISG40" s="113"/>
      <c r="ISH40" s="113"/>
      <c r="ISI40" s="113"/>
      <c r="ISJ40" s="113"/>
      <c r="ISK40" s="113"/>
      <c r="ISL40" s="113"/>
      <c r="ISM40" s="113"/>
      <c r="ISN40" s="113"/>
      <c r="ISO40" s="113"/>
      <c r="ISP40" s="113"/>
      <c r="ISQ40" s="113"/>
      <c r="ISR40" s="113"/>
      <c r="ISS40" s="113"/>
      <c r="IST40" s="113"/>
      <c r="ISU40" s="113"/>
      <c r="ISV40" s="113"/>
      <c r="ISW40" s="113"/>
      <c r="ISX40" s="113"/>
      <c r="ISY40" s="113"/>
      <c r="ISZ40" s="113"/>
      <c r="ITA40" s="113"/>
      <c r="ITB40" s="113"/>
      <c r="ITC40" s="113"/>
      <c r="ITD40" s="113"/>
      <c r="ITE40" s="113"/>
      <c r="ITF40" s="113"/>
      <c r="ITG40" s="113"/>
      <c r="ITH40" s="113"/>
      <c r="ITI40" s="113"/>
      <c r="ITJ40" s="113"/>
      <c r="ITK40" s="113"/>
      <c r="ITL40" s="113"/>
      <c r="ITM40" s="113"/>
      <c r="ITN40" s="113"/>
      <c r="ITO40" s="113"/>
      <c r="ITP40" s="113"/>
      <c r="ITQ40" s="113"/>
      <c r="ITR40" s="113"/>
      <c r="ITS40" s="113"/>
      <c r="ITT40" s="113"/>
      <c r="ITU40" s="113"/>
      <c r="ITV40" s="113"/>
      <c r="ITW40" s="113"/>
      <c r="ITX40" s="113"/>
      <c r="ITY40" s="113"/>
      <c r="ITZ40" s="113"/>
      <c r="IUA40" s="113"/>
      <c r="IUB40" s="113"/>
      <c r="IUC40" s="113"/>
      <c r="IUD40" s="113"/>
      <c r="IUE40" s="113"/>
      <c r="IUF40" s="113"/>
      <c r="IUG40" s="113"/>
      <c r="IUH40" s="113"/>
      <c r="IUI40" s="113"/>
      <c r="IUJ40" s="113"/>
      <c r="IUK40" s="113"/>
      <c r="IUL40" s="113"/>
      <c r="IUM40" s="113"/>
      <c r="IUN40" s="113"/>
      <c r="IUO40" s="113"/>
      <c r="IUP40" s="113"/>
      <c r="IUQ40" s="113"/>
      <c r="IUR40" s="113"/>
      <c r="IUS40" s="113"/>
      <c r="IUT40" s="113"/>
      <c r="IUU40" s="113"/>
      <c r="IUV40" s="113"/>
      <c r="IUW40" s="113"/>
      <c r="IUX40" s="113"/>
      <c r="IUY40" s="113"/>
      <c r="IUZ40" s="113"/>
      <c r="IVA40" s="113"/>
      <c r="IVB40" s="113"/>
      <c r="IVC40" s="113"/>
      <c r="IVD40" s="113"/>
      <c r="IVE40" s="113"/>
      <c r="IVF40" s="113"/>
      <c r="IVG40" s="113"/>
      <c r="IVH40" s="113"/>
      <c r="IVI40" s="113"/>
      <c r="IVJ40" s="113"/>
      <c r="IVK40" s="113"/>
      <c r="IVL40" s="113"/>
      <c r="IVM40" s="113"/>
      <c r="IVN40" s="113"/>
      <c r="IVO40" s="113"/>
      <c r="IVP40" s="113"/>
      <c r="IVQ40" s="113"/>
      <c r="IVR40" s="113"/>
      <c r="IVS40" s="113"/>
      <c r="IVT40" s="113"/>
      <c r="IVU40" s="113"/>
      <c r="IVV40" s="113"/>
      <c r="IVW40" s="113"/>
      <c r="IVX40" s="113"/>
      <c r="IVY40" s="113"/>
      <c r="IVZ40" s="113"/>
      <c r="IWA40" s="113"/>
      <c r="IWB40" s="113"/>
      <c r="IWC40" s="113"/>
      <c r="IWD40" s="113"/>
      <c r="IWE40" s="113"/>
      <c r="IWF40" s="113"/>
      <c r="IWG40" s="113"/>
      <c r="IWH40" s="113"/>
      <c r="IWI40" s="113"/>
      <c r="IWJ40" s="113"/>
      <c r="IWK40" s="113"/>
      <c r="IWL40" s="113"/>
      <c r="IWM40" s="113"/>
      <c r="IWN40" s="113"/>
      <c r="IWO40" s="113"/>
      <c r="IWP40" s="113"/>
      <c r="IWQ40" s="113"/>
      <c r="IWR40" s="113"/>
      <c r="IWS40" s="113"/>
      <c r="IWT40" s="113"/>
      <c r="IWU40" s="113"/>
      <c r="IWV40" s="113"/>
      <c r="IWW40" s="113"/>
      <c r="IWX40" s="113"/>
      <c r="IWY40" s="113"/>
      <c r="IWZ40" s="113"/>
      <c r="IXA40" s="113"/>
      <c r="IXB40" s="113"/>
      <c r="IXC40" s="113"/>
      <c r="IXD40" s="113"/>
      <c r="IXE40" s="113"/>
      <c r="IXF40" s="113"/>
      <c r="IXG40" s="113"/>
      <c r="IXH40" s="113"/>
      <c r="IXI40" s="113"/>
      <c r="IXJ40" s="113"/>
      <c r="IXK40" s="113"/>
      <c r="IXL40" s="113"/>
      <c r="IXM40" s="113"/>
      <c r="IXN40" s="113"/>
      <c r="IXO40" s="113"/>
      <c r="IXP40" s="113"/>
      <c r="IXQ40" s="113"/>
      <c r="IXR40" s="113"/>
      <c r="IXS40" s="113"/>
      <c r="IXT40" s="113"/>
      <c r="IXU40" s="113"/>
      <c r="IXV40" s="113"/>
      <c r="IXW40" s="113"/>
      <c r="IXX40" s="113"/>
      <c r="IXY40" s="113"/>
      <c r="IXZ40" s="113"/>
      <c r="IYA40" s="113"/>
      <c r="IYB40" s="113"/>
      <c r="IYC40" s="113"/>
      <c r="IYD40" s="113"/>
      <c r="IYE40" s="113"/>
      <c r="IYF40" s="113"/>
      <c r="IYG40" s="113"/>
      <c r="IYH40" s="113"/>
      <c r="IYI40" s="113"/>
      <c r="IYJ40" s="113"/>
      <c r="IYK40" s="113"/>
      <c r="IYL40" s="113"/>
      <c r="IYM40" s="113"/>
      <c r="IYN40" s="113"/>
      <c r="IYO40" s="113"/>
      <c r="IYP40" s="113"/>
      <c r="IYQ40" s="113"/>
      <c r="IYR40" s="113"/>
      <c r="IYS40" s="113"/>
      <c r="IYT40" s="113"/>
      <c r="IYU40" s="113"/>
      <c r="IYV40" s="113"/>
      <c r="IYW40" s="113"/>
      <c r="IYX40" s="113"/>
      <c r="IYY40" s="113"/>
      <c r="IYZ40" s="113"/>
      <c r="IZA40" s="113"/>
      <c r="IZB40" s="113"/>
      <c r="IZC40" s="113"/>
      <c r="IZD40" s="113"/>
      <c r="IZE40" s="113"/>
      <c r="IZF40" s="113"/>
      <c r="IZG40" s="113"/>
      <c r="IZH40" s="113"/>
      <c r="IZI40" s="113"/>
      <c r="IZJ40" s="113"/>
      <c r="IZK40" s="113"/>
      <c r="IZL40" s="113"/>
      <c r="IZM40" s="113"/>
      <c r="IZN40" s="113"/>
      <c r="IZO40" s="113"/>
      <c r="IZP40" s="113"/>
      <c r="IZQ40" s="113"/>
      <c r="IZR40" s="113"/>
      <c r="IZS40" s="113"/>
      <c r="IZT40" s="113"/>
      <c r="IZU40" s="113"/>
      <c r="IZV40" s="113"/>
      <c r="IZW40" s="113"/>
      <c r="IZX40" s="113"/>
      <c r="IZY40" s="113"/>
      <c r="IZZ40" s="113"/>
      <c r="JAA40" s="113"/>
      <c r="JAB40" s="113"/>
      <c r="JAC40" s="113"/>
      <c r="JAD40" s="113"/>
      <c r="JAE40" s="113"/>
      <c r="JAF40" s="113"/>
      <c r="JAG40" s="113"/>
      <c r="JAH40" s="113"/>
      <c r="JAI40" s="113"/>
      <c r="JAJ40" s="113"/>
      <c r="JAK40" s="113"/>
      <c r="JAL40" s="113"/>
      <c r="JAM40" s="113"/>
      <c r="JAN40" s="113"/>
      <c r="JAO40" s="113"/>
      <c r="JAP40" s="113"/>
      <c r="JAQ40" s="113"/>
      <c r="JAR40" s="113"/>
      <c r="JAS40" s="113"/>
      <c r="JAT40" s="113"/>
      <c r="JAU40" s="113"/>
      <c r="JAV40" s="113"/>
      <c r="JAW40" s="113"/>
      <c r="JAX40" s="113"/>
      <c r="JAY40" s="113"/>
      <c r="JAZ40" s="113"/>
      <c r="JBA40" s="113"/>
      <c r="JBB40" s="113"/>
      <c r="JBC40" s="113"/>
      <c r="JBD40" s="113"/>
      <c r="JBE40" s="113"/>
      <c r="JBF40" s="113"/>
      <c r="JBG40" s="113"/>
      <c r="JBH40" s="113"/>
      <c r="JBI40" s="113"/>
      <c r="JBJ40" s="113"/>
      <c r="JBK40" s="113"/>
      <c r="JBL40" s="113"/>
      <c r="JBM40" s="113"/>
      <c r="JBN40" s="113"/>
      <c r="JBO40" s="113"/>
      <c r="JBP40" s="113"/>
      <c r="JBQ40" s="113"/>
      <c r="JBR40" s="113"/>
      <c r="JBS40" s="113"/>
      <c r="JBT40" s="113"/>
      <c r="JBU40" s="113"/>
      <c r="JBV40" s="113"/>
      <c r="JBW40" s="113"/>
      <c r="JBX40" s="113"/>
      <c r="JBY40" s="113"/>
      <c r="JBZ40" s="113"/>
      <c r="JCA40" s="113"/>
      <c r="JCB40" s="113"/>
      <c r="JCC40" s="113"/>
      <c r="JCD40" s="113"/>
      <c r="JCE40" s="113"/>
      <c r="JCF40" s="113"/>
      <c r="JCG40" s="113"/>
      <c r="JCH40" s="113"/>
      <c r="JCI40" s="113"/>
      <c r="JCJ40" s="113"/>
      <c r="JCK40" s="113"/>
      <c r="JCL40" s="113"/>
      <c r="JCM40" s="113"/>
      <c r="JCN40" s="113"/>
      <c r="JCO40" s="113"/>
      <c r="JCP40" s="113"/>
      <c r="JCQ40" s="113"/>
      <c r="JCR40" s="113"/>
      <c r="JCS40" s="113"/>
      <c r="JCT40" s="113"/>
      <c r="JCU40" s="113"/>
      <c r="JCV40" s="113"/>
      <c r="JCW40" s="113"/>
      <c r="JCX40" s="113"/>
      <c r="JCY40" s="113"/>
      <c r="JCZ40" s="113"/>
      <c r="JDA40" s="113"/>
      <c r="JDB40" s="113"/>
      <c r="JDC40" s="113"/>
      <c r="JDD40" s="113"/>
      <c r="JDE40" s="113"/>
      <c r="JDF40" s="113"/>
      <c r="JDG40" s="113"/>
      <c r="JDH40" s="113"/>
      <c r="JDI40" s="113"/>
      <c r="JDJ40" s="113"/>
      <c r="JDK40" s="113"/>
      <c r="JDL40" s="113"/>
      <c r="JDM40" s="113"/>
      <c r="JDN40" s="113"/>
      <c r="JDO40" s="113"/>
      <c r="JDP40" s="113"/>
      <c r="JDQ40" s="113"/>
      <c r="JDR40" s="113"/>
      <c r="JDS40" s="113"/>
      <c r="JDT40" s="113"/>
      <c r="JDU40" s="113"/>
      <c r="JDV40" s="113"/>
      <c r="JDW40" s="113"/>
      <c r="JDX40" s="113"/>
      <c r="JDY40" s="113"/>
      <c r="JDZ40" s="113"/>
      <c r="JEA40" s="113"/>
      <c r="JEB40" s="113"/>
      <c r="JEC40" s="113"/>
      <c r="JED40" s="113"/>
      <c r="JEE40" s="113"/>
      <c r="JEF40" s="113"/>
      <c r="JEG40" s="113"/>
      <c r="JEH40" s="113"/>
      <c r="JEI40" s="113"/>
      <c r="JEJ40" s="113"/>
      <c r="JEK40" s="113"/>
      <c r="JEL40" s="113"/>
      <c r="JEM40" s="113"/>
      <c r="JEN40" s="113"/>
      <c r="JEO40" s="113"/>
      <c r="JEP40" s="113"/>
      <c r="JEQ40" s="113"/>
      <c r="JER40" s="113"/>
      <c r="JES40" s="113"/>
      <c r="JET40" s="113"/>
      <c r="JEU40" s="113"/>
      <c r="JEV40" s="113"/>
      <c r="JEW40" s="113"/>
      <c r="JEX40" s="113"/>
      <c r="JEY40" s="113"/>
      <c r="JEZ40" s="113"/>
      <c r="JFA40" s="113"/>
      <c r="JFB40" s="113"/>
      <c r="JFC40" s="113"/>
      <c r="JFD40" s="113"/>
      <c r="JFE40" s="113"/>
      <c r="JFF40" s="113"/>
      <c r="JFG40" s="113"/>
      <c r="JFH40" s="113"/>
      <c r="JFI40" s="113"/>
      <c r="JFJ40" s="113"/>
      <c r="JFK40" s="113"/>
      <c r="JFL40" s="113"/>
      <c r="JFM40" s="113"/>
      <c r="JFN40" s="113"/>
      <c r="JFO40" s="113"/>
      <c r="JFP40" s="113"/>
      <c r="JFQ40" s="113"/>
      <c r="JFR40" s="113"/>
      <c r="JFS40" s="113"/>
      <c r="JFT40" s="113"/>
      <c r="JFU40" s="113"/>
      <c r="JFV40" s="113"/>
      <c r="JFW40" s="113"/>
      <c r="JFX40" s="113"/>
      <c r="JFY40" s="113"/>
      <c r="JFZ40" s="113"/>
      <c r="JGA40" s="113"/>
      <c r="JGB40" s="113"/>
      <c r="JGC40" s="113"/>
      <c r="JGD40" s="113"/>
      <c r="JGE40" s="113"/>
      <c r="JGF40" s="113"/>
      <c r="JGG40" s="113"/>
      <c r="JGH40" s="113"/>
      <c r="JGI40" s="113"/>
      <c r="JGJ40" s="113"/>
      <c r="JGK40" s="113"/>
      <c r="JGL40" s="113"/>
      <c r="JGM40" s="113"/>
      <c r="JGN40" s="113"/>
      <c r="JGO40" s="113"/>
      <c r="JGP40" s="113"/>
      <c r="JGQ40" s="113"/>
      <c r="JGR40" s="113"/>
      <c r="JGS40" s="113"/>
      <c r="JGT40" s="113"/>
      <c r="JGU40" s="113"/>
      <c r="JGV40" s="113"/>
      <c r="JGW40" s="113"/>
      <c r="JGX40" s="113"/>
      <c r="JGY40" s="113"/>
      <c r="JGZ40" s="113"/>
      <c r="JHA40" s="113"/>
      <c r="JHB40" s="113"/>
      <c r="JHC40" s="113"/>
      <c r="JHD40" s="113"/>
      <c r="JHE40" s="113"/>
      <c r="JHF40" s="113"/>
      <c r="JHG40" s="113"/>
      <c r="JHH40" s="113"/>
      <c r="JHI40" s="113"/>
      <c r="JHJ40" s="113"/>
      <c r="JHK40" s="113"/>
      <c r="JHL40" s="113"/>
      <c r="JHM40" s="113"/>
      <c r="JHN40" s="113"/>
      <c r="JHO40" s="113"/>
      <c r="JHP40" s="113"/>
      <c r="JHQ40" s="113"/>
      <c r="JHR40" s="113"/>
      <c r="JHS40" s="113"/>
      <c r="JHT40" s="113"/>
      <c r="JHU40" s="113"/>
      <c r="JHV40" s="113"/>
      <c r="JHW40" s="113"/>
      <c r="JHX40" s="113"/>
      <c r="JHY40" s="113"/>
      <c r="JHZ40" s="113"/>
      <c r="JIA40" s="113"/>
      <c r="JIB40" s="113"/>
      <c r="JIC40" s="113"/>
      <c r="JID40" s="113"/>
      <c r="JIE40" s="113"/>
      <c r="JIF40" s="113"/>
      <c r="JIG40" s="113"/>
      <c r="JIH40" s="113"/>
      <c r="JII40" s="113"/>
      <c r="JIJ40" s="113"/>
      <c r="JIK40" s="113"/>
      <c r="JIL40" s="113"/>
      <c r="JIM40" s="113"/>
      <c r="JIN40" s="113"/>
      <c r="JIO40" s="113"/>
      <c r="JIP40" s="113"/>
      <c r="JIQ40" s="113"/>
      <c r="JIR40" s="113"/>
      <c r="JIS40" s="113"/>
      <c r="JIT40" s="113"/>
      <c r="JIU40" s="113"/>
      <c r="JIV40" s="113"/>
      <c r="JIW40" s="113"/>
      <c r="JIX40" s="113"/>
      <c r="JIY40" s="113"/>
      <c r="JIZ40" s="113"/>
      <c r="JJA40" s="113"/>
      <c r="JJB40" s="113"/>
      <c r="JJC40" s="113"/>
      <c r="JJD40" s="113"/>
      <c r="JJE40" s="113"/>
      <c r="JJF40" s="113"/>
      <c r="JJG40" s="113"/>
      <c r="JJH40" s="113"/>
      <c r="JJI40" s="113"/>
      <c r="JJJ40" s="113"/>
      <c r="JJK40" s="113"/>
      <c r="JJL40" s="113"/>
      <c r="JJM40" s="113"/>
      <c r="JJN40" s="113"/>
      <c r="JJO40" s="113"/>
      <c r="JJP40" s="113"/>
      <c r="JJQ40" s="113"/>
      <c r="JJR40" s="113"/>
      <c r="JJS40" s="113"/>
      <c r="JJT40" s="113"/>
      <c r="JJU40" s="113"/>
      <c r="JJV40" s="113"/>
      <c r="JJW40" s="113"/>
      <c r="JJX40" s="113"/>
      <c r="JJY40" s="113"/>
      <c r="JJZ40" s="113"/>
      <c r="JKA40" s="113"/>
      <c r="JKB40" s="113"/>
      <c r="JKC40" s="113"/>
      <c r="JKD40" s="113"/>
      <c r="JKE40" s="113"/>
      <c r="JKF40" s="113"/>
      <c r="JKG40" s="113"/>
      <c r="JKH40" s="113"/>
      <c r="JKI40" s="113"/>
      <c r="JKJ40" s="113"/>
      <c r="JKK40" s="113"/>
      <c r="JKL40" s="113"/>
      <c r="JKM40" s="113"/>
      <c r="JKN40" s="113"/>
      <c r="JKO40" s="113"/>
      <c r="JKP40" s="113"/>
      <c r="JKQ40" s="113"/>
      <c r="JKR40" s="113"/>
      <c r="JKS40" s="113"/>
      <c r="JKT40" s="113"/>
      <c r="JKU40" s="113"/>
      <c r="JKV40" s="113"/>
      <c r="JKW40" s="113"/>
      <c r="JKX40" s="113"/>
      <c r="JKY40" s="113"/>
      <c r="JKZ40" s="113"/>
      <c r="JLA40" s="113"/>
      <c r="JLB40" s="113"/>
      <c r="JLC40" s="113"/>
      <c r="JLD40" s="113"/>
      <c r="JLE40" s="113"/>
      <c r="JLF40" s="113"/>
      <c r="JLG40" s="113"/>
      <c r="JLH40" s="113"/>
      <c r="JLI40" s="113"/>
      <c r="JLJ40" s="113"/>
      <c r="JLK40" s="113"/>
      <c r="JLL40" s="113"/>
      <c r="JLM40" s="113"/>
      <c r="JLN40" s="113"/>
      <c r="JLO40" s="113"/>
      <c r="JLP40" s="113"/>
      <c r="JLQ40" s="113"/>
      <c r="JLR40" s="113"/>
      <c r="JLS40" s="113"/>
      <c r="JLT40" s="113"/>
      <c r="JLU40" s="113"/>
      <c r="JLV40" s="113"/>
      <c r="JLW40" s="113"/>
      <c r="JLX40" s="113"/>
      <c r="JLY40" s="113"/>
      <c r="JLZ40" s="113"/>
      <c r="JMA40" s="113"/>
      <c r="JMB40" s="113"/>
      <c r="JMC40" s="113"/>
      <c r="JMD40" s="113"/>
      <c r="JME40" s="113"/>
      <c r="JMF40" s="113"/>
      <c r="JMG40" s="113"/>
      <c r="JMH40" s="113"/>
      <c r="JMI40" s="113"/>
      <c r="JMJ40" s="113"/>
      <c r="JMK40" s="113"/>
      <c r="JML40" s="113"/>
      <c r="JMM40" s="113"/>
      <c r="JMN40" s="113"/>
      <c r="JMO40" s="113"/>
      <c r="JMP40" s="113"/>
      <c r="JMQ40" s="113"/>
      <c r="JMR40" s="113"/>
      <c r="JMS40" s="113"/>
      <c r="JMT40" s="113"/>
      <c r="JMU40" s="113"/>
      <c r="JMV40" s="113"/>
      <c r="JMW40" s="113"/>
      <c r="JMX40" s="113"/>
      <c r="JMY40" s="113"/>
      <c r="JMZ40" s="113"/>
      <c r="JNA40" s="113"/>
      <c r="JNB40" s="113"/>
      <c r="JNC40" s="113"/>
      <c r="JND40" s="113"/>
      <c r="JNE40" s="113"/>
      <c r="JNF40" s="113"/>
      <c r="JNG40" s="113"/>
      <c r="JNH40" s="113"/>
      <c r="JNI40" s="113"/>
      <c r="JNJ40" s="113"/>
      <c r="JNK40" s="113"/>
      <c r="JNL40" s="113"/>
      <c r="JNM40" s="113"/>
      <c r="JNN40" s="113"/>
      <c r="JNO40" s="113"/>
      <c r="JNP40" s="113"/>
      <c r="JNQ40" s="113"/>
      <c r="JNR40" s="113"/>
      <c r="JNS40" s="113"/>
      <c r="JNT40" s="113"/>
      <c r="JNU40" s="113"/>
      <c r="JNV40" s="113"/>
      <c r="JNW40" s="113"/>
      <c r="JNX40" s="113"/>
      <c r="JNY40" s="113"/>
      <c r="JNZ40" s="113"/>
      <c r="JOA40" s="113"/>
      <c r="JOB40" s="113"/>
      <c r="JOC40" s="113"/>
      <c r="JOD40" s="113"/>
      <c r="JOE40" s="113"/>
      <c r="JOF40" s="113"/>
      <c r="JOG40" s="113"/>
      <c r="JOH40" s="113"/>
      <c r="JOI40" s="113"/>
      <c r="JOJ40" s="113"/>
      <c r="JOK40" s="113"/>
      <c r="JOL40" s="113"/>
      <c r="JOM40" s="113"/>
      <c r="JON40" s="113"/>
      <c r="JOO40" s="113"/>
      <c r="JOP40" s="113"/>
      <c r="JOQ40" s="113"/>
      <c r="JOR40" s="113"/>
      <c r="JOS40" s="113"/>
      <c r="JOT40" s="113"/>
      <c r="JOU40" s="113"/>
      <c r="JOV40" s="113"/>
      <c r="JOW40" s="113"/>
      <c r="JOX40" s="113"/>
      <c r="JOY40" s="113"/>
      <c r="JOZ40" s="113"/>
      <c r="JPA40" s="113"/>
      <c r="JPB40" s="113"/>
      <c r="JPC40" s="113"/>
      <c r="JPD40" s="113"/>
      <c r="JPE40" s="113"/>
      <c r="JPF40" s="113"/>
      <c r="JPG40" s="113"/>
      <c r="JPH40" s="113"/>
      <c r="JPI40" s="113"/>
      <c r="JPJ40" s="113"/>
      <c r="JPK40" s="113"/>
      <c r="JPL40" s="113"/>
      <c r="JPM40" s="113"/>
      <c r="JPN40" s="113"/>
      <c r="JPO40" s="113"/>
      <c r="JPP40" s="113"/>
      <c r="JPQ40" s="113"/>
      <c r="JPR40" s="113"/>
      <c r="JPS40" s="113"/>
      <c r="JPT40" s="113"/>
      <c r="JPU40" s="113"/>
      <c r="JPV40" s="113"/>
      <c r="JPW40" s="113"/>
      <c r="JPX40" s="113"/>
      <c r="JPY40" s="113"/>
      <c r="JPZ40" s="113"/>
      <c r="JQA40" s="113"/>
      <c r="JQB40" s="113"/>
      <c r="JQC40" s="113"/>
      <c r="JQD40" s="113"/>
      <c r="JQE40" s="113"/>
      <c r="JQF40" s="113"/>
      <c r="JQG40" s="113"/>
      <c r="JQH40" s="113"/>
      <c r="JQI40" s="113"/>
      <c r="JQJ40" s="113"/>
      <c r="JQK40" s="113"/>
      <c r="JQL40" s="113"/>
      <c r="JQM40" s="113"/>
      <c r="JQN40" s="113"/>
      <c r="JQO40" s="113"/>
      <c r="JQP40" s="113"/>
      <c r="JQQ40" s="113"/>
      <c r="JQR40" s="113"/>
      <c r="JQS40" s="113"/>
      <c r="JQT40" s="113"/>
      <c r="JQU40" s="113"/>
      <c r="JQV40" s="113"/>
      <c r="JQW40" s="113"/>
      <c r="JQX40" s="113"/>
      <c r="JQY40" s="113"/>
      <c r="JQZ40" s="113"/>
      <c r="JRA40" s="113"/>
      <c r="JRB40" s="113"/>
      <c r="JRC40" s="113"/>
      <c r="JRD40" s="113"/>
      <c r="JRE40" s="113"/>
      <c r="JRF40" s="113"/>
      <c r="JRG40" s="113"/>
      <c r="JRH40" s="113"/>
      <c r="JRI40" s="113"/>
      <c r="JRJ40" s="113"/>
      <c r="JRK40" s="113"/>
      <c r="JRL40" s="113"/>
      <c r="JRM40" s="113"/>
      <c r="JRN40" s="113"/>
      <c r="JRO40" s="113"/>
      <c r="JRP40" s="113"/>
      <c r="JRQ40" s="113"/>
      <c r="JRR40" s="113"/>
      <c r="JRS40" s="113"/>
      <c r="JRT40" s="113"/>
      <c r="JRU40" s="113"/>
      <c r="JRV40" s="113"/>
      <c r="JRW40" s="113"/>
      <c r="JRX40" s="113"/>
      <c r="JRY40" s="113"/>
      <c r="JRZ40" s="113"/>
      <c r="JSA40" s="113"/>
      <c r="JSB40" s="113"/>
      <c r="JSC40" s="113"/>
      <c r="JSD40" s="113"/>
      <c r="JSE40" s="113"/>
      <c r="JSF40" s="113"/>
      <c r="JSG40" s="113"/>
      <c r="JSH40" s="113"/>
      <c r="JSI40" s="113"/>
      <c r="JSJ40" s="113"/>
      <c r="JSK40" s="113"/>
      <c r="JSL40" s="113"/>
      <c r="JSM40" s="113"/>
      <c r="JSN40" s="113"/>
      <c r="JSO40" s="113"/>
      <c r="JSP40" s="113"/>
      <c r="JSQ40" s="113"/>
      <c r="JSR40" s="113"/>
      <c r="JSS40" s="113"/>
      <c r="JST40" s="113"/>
      <c r="JSU40" s="113"/>
      <c r="JSV40" s="113"/>
      <c r="JSW40" s="113"/>
      <c r="JSX40" s="113"/>
      <c r="JSY40" s="113"/>
      <c r="JSZ40" s="113"/>
      <c r="JTA40" s="113"/>
      <c r="JTB40" s="113"/>
      <c r="JTC40" s="113"/>
      <c r="JTD40" s="113"/>
      <c r="JTE40" s="113"/>
      <c r="JTF40" s="113"/>
      <c r="JTG40" s="113"/>
      <c r="JTH40" s="113"/>
      <c r="JTI40" s="113"/>
      <c r="JTJ40" s="113"/>
      <c r="JTK40" s="113"/>
      <c r="JTL40" s="113"/>
      <c r="JTM40" s="113"/>
      <c r="JTN40" s="113"/>
      <c r="JTO40" s="113"/>
      <c r="JTP40" s="113"/>
      <c r="JTQ40" s="113"/>
      <c r="JTR40" s="113"/>
      <c r="JTS40" s="113"/>
      <c r="JTT40" s="113"/>
      <c r="JTU40" s="113"/>
      <c r="JTV40" s="113"/>
      <c r="JTW40" s="113"/>
      <c r="JTX40" s="113"/>
      <c r="JTY40" s="113"/>
      <c r="JTZ40" s="113"/>
      <c r="JUA40" s="113"/>
      <c r="JUB40" s="113"/>
      <c r="JUC40" s="113"/>
      <c r="JUD40" s="113"/>
      <c r="JUE40" s="113"/>
      <c r="JUF40" s="113"/>
      <c r="JUG40" s="113"/>
      <c r="JUH40" s="113"/>
      <c r="JUI40" s="113"/>
      <c r="JUJ40" s="113"/>
      <c r="JUK40" s="113"/>
      <c r="JUL40" s="113"/>
      <c r="JUM40" s="113"/>
      <c r="JUN40" s="113"/>
      <c r="JUO40" s="113"/>
      <c r="JUP40" s="113"/>
      <c r="JUQ40" s="113"/>
      <c r="JUR40" s="113"/>
      <c r="JUS40" s="113"/>
      <c r="JUT40" s="113"/>
      <c r="JUU40" s="113"/>
      <c r="JUV40" s="113"/>
      <c r="JUW40" s="113"/>
      <c r="JUX40" s="113"/>
      <c r="JUY40" s="113"/>
      <c r="JUZ40" s="113"/>
      <c r="JVA40" s="113"/>
      <c r="JVB40" s="113"/>
      <c r="JVC40" s="113"/>
      <c r="JVD40" s="113"/>
      <c r="JVE40" s="113"/>
      <c r="JVF40" s="113"/>
      <c r="JVG40" s="113"/>
      <c r="JVH40" s="113"/>
      <c r="JVI40" s="113"/>
      <c r="JVJ40" s="113"/>
      <c r="JVK40" s="113"/>
      <c r="JVL40" s="113"/>
      <c r="JVM40" s="113"/>
      <c r="JVN40" s="113"/>
      <c r="JVO40" s="113"/>
      <c r="JVP40" s="113"/>
      <c r="JVQ40" s="113"/>
      <c r="JVR40" s="113"/>
      <c r="JVS40" s="113"/>
      <c r="JVT40" s="113"/>
      <c r="JVU40" s="113"/>
      <c r="JVV40" s="113"/>
      <c r="JVW40" s="113"/>
      <c r="JVX40" s="113"/>
      <c r="JVY40" s="113"/>
      <c r="JVZ40" s="113"/>
      <c r="JWA40" s="113"/>
      <c r="JWB40" s="113"/>
      <c r="JWC40" s="113"/>
      <c r="JWD40" s="113"/>
      <c r="JWE40" s="113"/>
      <c r="JWF40" s="113"/>
      <c r="JWG40" s="113"/>
      <c r="JWH40" s="113"/>
      <c r="JWI40" s="113"/>
      <c r="JWJ40" s="113"/>
      <c r="JWK40" s="113"/>
      <c r="JWL40" s="113"/>
      <c r="JWM40" s="113"/>
      <c r="JWN40" s="113"/>
      <c r="JWO40" s="113"/>
      <c r="JWP40" s="113"/>
      <c r="JWQ40" s="113"/>
      <c r="JWR40" s="113"/>
      <c r="JWS40" s="113"/>
      <c r="JWT40" s="113"/>
      <c r="JWU40" s="113"/>
      <c r="JWV40" s="113"/>
      <c r="JWW40" s="113"/>
      <c r="JWX40" s="113"/>
      <c r="JWY40" s="113"/>
      <c r="JWZ40" s="113"/>
      <c r="JXA40" s="113"/>
      <c r="JXB40" s="113"/>
      <c r="JXC40" s="113"/>
      <c r="JXD40" s="113"/>
      <c r="JXE40" s="113"/>
      <c r="JXF40" s="113"/>
      <c r="JXG40" s="113"/>
      <c r="JXH40" s="113"/>
      <c r="JXI40" s="113"/>
      <c r="JXJ40" s="113"/>
      <c r="JXK40" s="113"/>
      <c r="JXL40" s="113"/>
      <c r="JXM40" s="113"/>
      <c r="JXN40" s="113"/>
      <c r="JXO40" s="113"/>
      <c r="JXP40" s="113"/>
      <c r="JXQ40" s="113"/>
      <c r="JXR40" s="113"/>
      <c r="JXS40" s="113"/>
      <c r="JXT40" s="113"/>
      <c r="JXU40" s="113"/>
      <c r="JXV40" s="113"/>
      <c r="JXW40" s="113"/>
      <c r="JXX40" s="113"/>
      <c r="JXY40" s="113"/>
      <c r="JXZ40" s="113"/>
      <c r="JYA40" s="113"/>
      <c r="JYB40" s="113"/>
      <c r="JYC40" s="113"/>
      <c r="JYD40" s="113"/>
      <c r="JYE40" s="113"/>
      <c r="JYF40" s="113"/>
      <c r="JYG40" s="113"/>
      <c r="JYH40" s="113"/>
      <c r="JYI40" s="113"/>
      <c r="JYJ40" s="113"/>
      <c r="JYK40" s="113"/>
      <c r="JYL40" s="113"/>
      <c r="JYM40" s="113"/>
      <c r="JYN40" s="113"/>
      <c r="JYO40" s="113"/>
      <c r="JYP40" s="113"/>
      <c r="JYQ40" s="113"/>
      <c r="JYR40" s="113"/>
      <c r="JYS40" s="113"/>
      <c r="JYT40" s="113"/>
      <c r="JYU40" s="113"/>
      <c r="JYV40" s="113"/>
      <c r="JYW40" s="113"/>
      <c r="JYX40" s="113"/>
      <c r="JYY40" s="113"/>
      <c r="JYZ40" s="113"/>
      <c r="JZA40" s="113"/>
      <c r="JZB40" s="113"/>
      <c r="JZC40" s="113"/>
      <c r="JZD40" s="113"/>
      <c r="JZE40" s="113"/>
      <c r="JZF40" s="113"/>
      <c r="JZG40" s="113"/>
      <c r="JZH40" s="113"/>
      <c r="JZI40" s="113"/>
      <c r="JZJ40" s="113"/>
      <c r="JZK40" s="113"/>
      <c r="JZL40" s="113"/>
      <c r="JZM40" s="113"/>
      <c r="JZN40" s="113"/>
      <c r="JZO40" s="113"/>
      <c r="JZP40" s="113"/>
      <c r="JZQ40" s="113"/>
      <c r="JZR40" s="113"/>
      <c r="JZS40" s="113"/>
      <c r="JZT40" s="113"/>
      <c r="JZU40" s="113"/>
      <c r="JZV40" s="113"/>
      <c r="JZW40" s="113"/>
      <c r="JZX40" s="113"/>
      <c r="JZY40" s="113"/>
      <c r="JZZ40" s="113"/>
      <c r="KAA40" s="113"/>
      <c r="KAB40" s="113"/>
      <c r="KAC40" s="113"/>
      <c r="KAD40" s="113"/>
      <c r="KAE40" s="113"/>
      <c r="KAF40" s="113"/>
      <c r="KAG40" s="113"/>
      <c r="KAH40" s="113"/>
      <c r="KAI40" s="113"/>
      <c r="KAJ40" s="113"/>
      <c r="KAK40" s="113"/>
      <c r="KAL40" s="113"/>
      <c r="KAM40" s="113"/>
      <c r="KAN40" s="113"/>
      <c r="KAO40" s="113"/>
      <c r="KAP40" s="113"/>
      <c r="KAQ40" s="113"/>
      <c r="KAR40" s="113"/>
      <c r="KAS40" s="113"/>
      <c r="KAT40" s="113"/>
      <c r="KAU40" s="113"/>
      <c r="KAV40" s="113"/>
      <c r="KAW40" s="113"/>
      <c r="KAX40" s="113"/>
      <c r="KAY40" s="113"/>
      <c r="KAZ40" s="113"/>
      <c r="KBA40" s="113"/>
      <c r="KBB40" s="113"/>
      <c r="KBC40" s="113"/>
      <c r="KBD40" s="113"/>
      <c r="KBE40" s="113"/>
      <c r="KBF40" s="113"/>
      <c r="KBG40" s="113"/>
      <c r="KBH40" s="113"/>
      <c r="KBI40" s="113"/>
      <c r="KBJ40" s="113"/>
      <c r="KBK40" s="113"/>
      <c r="KBL40" s="113"/>
      <c r="KBM40" s="113"/>
      <c r="KBN40" s="113"/>
      <c r="KBO40" s="113"/>
      <c r="KBP40" s="113"/>
      <c r="KBQ40" s="113"/>
      <c r="KBR40" s="113"/>
      <c r="KBS40" s="113"/>
      <c r="KBT40" s="113"/>
      <c r="KBU40" s="113"/>
      <c r="KBV40" s="113"/>
      <c r="KBW40" s="113"/>
      <c r="KBX40" s="113"/>
      <c r="KBY40" s="113"/>
      <c r="KBZ40" s="113"/>
      <c r="KCA40" s="113"/>
      <c r="KCB40" s="113"/>
      <c r="KCC40" s="113"/>
      <c r="KCD40" s="113"/>
      <c r="KCE40" s="113"/>
      <c r="KCF40" s="113"/>
      <c r="KCG40" s="113"/>
      <c r="KCH40" s="113"/>
      <c r="KCI40" s="113"/>
      <c r="KCJ40" s="113"/>
      <c r="KCK40" s="113"/>
      <c r="KCL40" s="113"/>
      <c r="KCM40" s="113"/>
      <c r="KCN40" s="113"/>
      <c r="KCO40" s="113"/>
      <c r="KCP40" s="113"/>
      <c r="KCQ40" s="113"/>
      <c r="KCR40" s="113"/>
      <c r="KCS40" s="113"/>
      <c r="KCT40" s="113"/>
      <c r="KCU40" s="113"/>
      <c r="KCV40" s="113"/>
      <c r="KCW40" s="113"/>
      <c r="KCX40" s="113"/>
      <c r="KCY40" s="113"/>
      <c r="KCZ40" s="113"/>
      <c r="KDA40" s="113"/>
      <c r="KDB40" s="113"/>
      <c r="KDC40" s="113"/>
      <c r="KDD40" s="113"/>
      <c r="KDE40" s="113"/>
      <c r="KDF40" s="113"/>
      <c r="KDG40" s="113"/>
      <c r="KDH40" s="113"/>
      <c r="KDI40" s="113"/>
      <c r="KDJ40" s="113"/>
      <c r="KDK40" s="113"/>
      <c r="KDL40" s="113"/>
      <c r="KDM40" s="113"/>
      <c r="KDN40" s="113"/>
      <c r="KDO40" s="113"/>
      <c r="KDP40" s="113"/>
      <c r="KDQ40" s="113"/>
      <c r="KDR40" s="113"/>
      <c r="KDS40" s="113"/>
      <c r="KDT40" s="113"/>
      <c r="KDU40" s="113"/>
      <c r="KDV40" s="113"/>
      <c r="KDW40" s="113"/>
      <c r="KDX40" s="113"/>
      <c r="KDY40" s="113"/>
      <c r="KDZ40" s="113"/>
      <c r="KEA40" s="113"/>
      <c r="KEB40" s="113"/>
      <c r="KEC40" s="113"/>
      <c r="KED40" s="113"/>
      <c r="KEE40" s="113"/>
      <c r="KEF40" s="113"/>
      <c r="KEG40" s="113"/>
      <c r="KEH40" s="113"/>
      <c r="KEI40" s="113"/>
      <c r="KEJ40" s="113"/>
      <c r="KEK40" s="113"/>
      <c r="KEL40" s="113"/>
      <c r="KEM40" s="113"/>
      <c r="KEN40" s="113"/>
      <c r="KEO40" s="113"/>
      <c r="KEP40" s="113"/>
      <c r="KEQ40" s="113"/>
      <c r="KER40" s="113"/>
      <c r="KES40" s="113"/>
      <c r="KET40" s="113"/>
      <c r="KEU40" s="113"/>
      <c r="KEV40" s="113"/>
      <c r="KEW40" s="113"/>
      <c r="KEX40" s="113"/>
      <c r="KEY40" s="113"/>
      <c r="KEZ40" s="113"/>
      <c r="KFA40" s="113"/>
      <c r="KFB40" s="113"/>
      <c r="KFC40" s="113"/>
      <c r="KFD40" s="113"/>
      <c r="KFE40" s="113"/>
      <c r="KFF40" s="113"/>
      <c r="KFG40" s="113"/>
      <c r="KFH40" s="113"/>
      <c r="KFI40" s="113"/>
      <c r="KFJ40" s="113"/>
      <c r="KFK40" s="113"/>
      <c r="KFL40" s="113"/>
      <c r="KFM40" s="113"/>
      <c r="KFN40" s="113"/>
      <c r="KFO40" s="113"/>
      <c r="KFP40" s="113"/>
      <c r="KFQ40" s="113"/>
      <c r="KFR40" s="113"/>
      <c r="KFS40" s="113"/>
      <c r="KFT40" s="113"/>
      <c r="KFU40" s="113"/>
      <c r="KFV40" s="113"/>
      <c r="KFW40" s="113"/>
      <c r="KFX40" s="113"/>
      <c r="KFY40" s="113"/>
      <c r="KFZ40" s="113"/>
      <c r="KGA40" s="113"/>
      <c r="KGB40" s="113"/>
      <c r="KGC40" s="113"/>
      <c r="KGD40" s="113"/>
      <c r="KGE40" s="113"/>
      <c r="KGF40" s="113"/>
      <c r="KGG40" s="113"/>
      <c r="KGH40" s="113"/>
      <c r="KGI40" s="113"/>
      <c r="KGJ40" s="113"/>
      <c r="KGK40" s="113"/>
      <c r="KGL40" s="113"/>
      <c r="KGM40" s="113"/>
      <c r="KGN40" s="113"/>
      <c r="KGO40" s="113"/>
      <c r="KGP40" s="113"/>
      <c r="KGQ40" s="113"/>
      <c r="KGR40" s="113"/>
      <c r="KGS40" s="113"/>
      <c r="KGT40" s="113"/>
      <c r="KGU40" s="113"/>
      <c r="KGV40" s="113"/>
      <c r="KGW40" s="113"/>
      <c r="KGX40" s="113"/>
      <c r="KGY40" s="113"/>
      <c r="KGZ40" s="113"/>
      <c r="KHA40" s="113"/>
      <c r="KHB40" s="113"/>
      <c r="KHC40" s="113"/>
      <c r="KHD40" s="113"/>
      <c r="KHE40" s="113"/>
      <c r="KHF40" s="113"/>
      <c r="KHG40" s="113"/>
      <c r="KHH40" s="113"/>
      <c r="KHI40" s="113"/>
      <c r="KHJ40" s="113"/>
      <c r="KHK40" s="113"/>
      <c r="KHL40" s="113"/>
      <c r="KHM40" s="113"/>
      <c r="KHN40" s="113"/>
      <c r="KHO40" s="113"/>
      <c r="KHP40" s="113"/>
      <c r="KHQ40" s="113"/>
      <c r="KHR40" s="113"/>
      <c r="KHS40" s="113"/>
      <c r="KHT40" s="113"/>
      <c r="KHU40" s="113"/>
      <c r="KHV40" s="113"/>
      <c r="KHW40" s="113"/>
      <c r="KHX40" s="113"/>
      <c r="KHY40" s="113"/>
      <c r="KHZ40" s="113"/>
      <c r="KIA40" s="113"/>
      <c r="KIB40" s="113"/>
      <c r="KIC40" s="113"/>
      <c r="KID40" s="113"/>
      <c r="KIE40" s="113"/>
      <c r="KIF40" s="113"/>
      <c r="KIG40" s="113"/>
      <c r="KIH40" s="113"/>
      <c r="KII40" s="113"/>
      <c r="KIJ40" s="113"/>
      <c r="KIK40" s="113"/>
      <c r="KIL40" s="113"/>
      <c r="KIM40" s="113"/>
      <c r="KIN40" s="113"/>
      <c r="KIO40" s="113"/>
      <c r="KIP40" s="113"/>
      <c r="KIQ40" s="113"/>
      <c r="KIR40" s="113"/>
      <c r="KIS40" s="113"/>
      <c r="KIT40" s="113"/>
      <c r="KIU40" s="113"/>
      <c r="KIV40" s="113"/>
      <c r="KIW40" s="113"/>
      <c r="KIX40" s="113"/>
      <c r="KIY40" s="113"/>
      <c r="KIZ40" s="113"/>
      <c r="KJA40" s="113"/>
      <c r="KJB40" s="113"/>
      <c r="KJC40" s="113"/>
      <c r="KJD40" s="113"/>
      <c r="KJE40" s="113"/>
      <c r="KJF40" s="113"/>
      <c r="KJG40" s="113"/>
      <c r="KJH40" s="113"/>
      <c r="KJI40" s="113"/>
      <c r="KJJ40" s="113"/>
      <c r="KJK40" s="113"/>
      <c r="KJL40" s="113"/>
      <c r="KJM40" s="113"/>
      <c r="KJN40" s="113"/>
      <c r="KJO40" s="113"/>
      <c r="KJP40" s="113"/>
      <c r="KJQ40" s="113"/>
      <c r="KJR40" s="113"/>
      <c r="KJS40" s="113"/>
      <c r="KJT40" s="113"/>
      <c r="KJU40" s="113"/>
      <c r="KJV40" s="113"/>
      <c r="KJW40" s="113"/>
      <c r="KJX40" s="113"/>
      <c r="KJY40" s="113"/>
      <c r="KJZ40" s="113"/>
      <c r="KKA40" s="113"/>
      <c r="KKB40" s="113"/>
      <c r="KKC40" s="113"/>
      <c r="KKD40" s="113"/>
      <c r="KKE40" s="113"/>
      <c r="KKF40" s="113"/>
      <c r="KKG40" s="113"/>
      <c r="KKH40" s="113"/>
      <c r="KKI40" s="113"/>
      <c r="KKJ40" s="113"/>
      <c r="KKK40" s="113"/>
      <c r="KKL40" s="113"/>
      <c r="KKM40" s="113"/>
      <c r="KKN40" s="113"/>
      <c r="KKO40" s="113"/>
      <c r="KKP40" s="113"/>
      <c r="KKQ40" s="113"/>
      <c r="KKR40" s="113"/>
      <c r="KKS40" s="113"/>
      <c r="KKT40" s="113"/>
      <c r="KKU40" s="113"/>
      <c r="KKV40" s="113"/>
      <c r="KKW40" s="113"/>
      <c r="KKX40" s="113"/>
      <c r="KKY40" s="113"/>
      <c r="KKZ40" s="113"/>
      <c r="KLA40" s="113"/>
      <c r="KLB40" s="113"/>
      <c r="KLC40" s="113"/>
      <c r="KLD40" s="113"/>
      <c r="KLE40" s="113"/>
      <c r="KLF40" s="113"/>
      <c r="KLG40" s="113"/>
      <c r="KLH40" s="113"/>
      <c r="KLI40" s="113"/>
      <c r="KLJ40" s="113"/>
      <c r="KLK40" s="113"/>
      <c r="KLL40" s="113"/>
      <c r="KLM40" s="113"/>
      <c r="KLN40" s="113"/>
      <c r="KLO40" s="113"/>
      <c r="KLP40" s="113"/>
      <c r="KLQ40" s="113"/>
      <c r="KLR40" s="113"/>
      <c r="KLS40" s="113"/>
      <c r="KLT40" s="113"/>
      <c r="KLU40" s="113"/>
      <c r="KLV40" s="113"/>
      <c r="KLW40" s="113"/>
      <c r="KLX40" s="113"/>
      <c r="KLY40" s="113"/>
      <c r="KLZ40" s="113"/>
      <c r="KMA40" s="113"/>
      <c r="KMB40" s="113"/>
      <c r="KMC40" s="113"/>
      <c r="KMD40" s="113"/>
      <c r="KME40" s="113"/>
      <c r="KMF40" s="113"/>
      <c r="KMG40" s="113"/>
      <c r="KMH40" s="113"/>
      <c r="KMI40" s="113"/>
      <c r="KMJ40" s="113"/>
      <c r="KMK40" s="113"/>
      <c r="KML40" s="113"/>
      <c r="KMM40" s="113"/>
      <c r="KMN40" s="113"/>
      <c r="KMO40" s="113"/>
      <c r="KMP40" s="113"/>
      <c r="KMQ40" s="113"/>
      <c r="KMR40" s="113"/>
      <c r="KMS40" s="113"/>
      <c r="KMT40" s="113"/>
      <c r="KMU40" s="113"/>
      <c r="KMV40" s="113"/>
      <c r="KMW40" s="113"/>
      <c r="KMX40" s="113"/>
      <c r="KMY40" s="113"/>
      <c r="KMZ40" s="113"/>
      <c r="KNA40" s="113"/>
      <c r="KNB40" s="113"/>
      <c r="KNC40" s="113"/>
      <c r="KND40" s="113"/>
      <c r="KNE40" s="113"/>
      <c r="KNF40" s="113"/>
      <c r="KNG40" s="113"/>
      <c r="KNH40" s="113"/>
      <c r="KNI40" s="113"/>
      <c r="KNJ40" s="113"/>
      <c r="KNK40" s="113"/>
      <c r="KNL40" s="113"/>
      <c r="KNM40" s="113"/>
      <c r="KNN40" s="113"/>
      <c r="KNO40" s="113"/>
      <c r="KNP40" s="113"/>
      <c r="KNQ40" s="113"/>
      <c r="KNR40" s="113"/>
      <c r="KNS40" s="113"/>
      <c r="KNT40" s="113"/>
      <c r="KNU40" s="113"/>
      <c r="KNV40" s="113"/>
      <c r="KNW40" s="113"/>
      <c r="KNX40" s="113"/>
      <c r="KNY40" s="113"/>
      <c r="KNZ40" s="113"/>
      <c r="KOA40" s="113"/>
      <c r="KOB40" s="113"/>
      <c r="KOC40" s="113"/>
      <c r="KOD40" s="113"/>
      <c r="KOE40" s="113"/>
      <c r="KOF40" s="113"/>
      <c r="KOG40" s="113"/>
      <c r="KOH40" s="113"/>
      <c r="KOI40" s="113"/>
      <c r="KOJ40" s="113"/>
      <c r="KOK40" s="113"/>
      <c r="KOL40" s="113"/>
      <c r="KOM40" s="113"/>
      <c r="KON40" s="113"/>
      <c r="KOO40" s="113"/>
      <c r="KOP40" s="113"/>
      <c r="KOQ40" s="113"/>
      <c r="KOR40" s="113"/>
      <c r="KOS40" s="113"/>
      <c r="KOT40" s="113"/>
      <c r="KOU40" s="113"/>
      <c r="KOV40" s="113"/>
      <c r="KOW40" s="113"/>
      <c r="KOX40" s="113"/>
      <c r="KOY40" s="113"/>
      <c r="KOZ40" s="113"/>
      <c r="KPA40" s="113"/>
      <c r="KPB40" s="113"/>
      <c r="KPC40" s="113"/>
      <c r="KPD40" s="113"/>
      <c r="KPE40" s="113"/>
      <c r="KPF40" s="113"/>
      <c r="KPG40" s="113"/>
      <c r="KPH40" s="113"/>
      <c r="KPI40" s="113"/>
      <c r="KPJ40" s="113"/>
      <c r="KPK40" s="113"/>
      <c r="KPL40" s="113"/>
      <c r="KPM40" s="113"/>
      <c r="KPN40" s="113"/>
      <c r="KPO40" s="113"/>
      <c r="KPP40" s="113"/>
      <c r="KPQ40" s="113"/>
      <c r="KPR40" s="113"/>
      <c r="KPS40" s="113"/>
      <c r="KPT40" s="113"/>
      <c r="KPU40" s="113"/>
      <c r="KPV40" s="113"/>
      <c r="KPW40" s="113"/>
      <c r="KPX40" s="113"/>
      <c r="KPY40" s="113"/>
      <c r="KPZ40" s="113"/>
      <c r="KQA40" s="113"/>
      <c r="KQB40" s="113"/>
      <c r="KQC40" s="113"/>
      <c r="KQD40" s="113"/>
      <c r="KQE40" s="113"/>
      <c r="KQF40" s="113"/>
      <c r="KQG40" s="113"/>
      <c r="KQH40" s="113"/>
      <c r="KQI40" s="113"/>
      <c r="KQJ40" s="113"/>
      <c r="KQK40" s="113"/>
      <c r="KQL40" s="113"/>
      <c r="KQM40" s="113"/>
      <c r="KQN40" s="113"/>
      <c r="KQO40" s="113"/>
      <c r="KQP40" s="113"/>
      <c r="KQQ40" s="113"/>
      <c r="KQR40" s="113"/>
      <c r="KQS40" s="113"/>
      <c r="KQT40" s="113"/>
      <c r="KQU40" s="113"/>
      <c r="KQV40" s="113"/>
      <c r="KQW40" s="113"/>
      <c r="KQX40" s="113"/>
      <c r="KQY40" s="113"/>
      <c r="KQZ40" s="113"/>
      <c r="KRA40" s="113"/>
      <c r="KRB40" s="113"/>
      <c r="KRC40" s="113"/>
      <c r="KRD40" s="113"/>
      <c r="KRE40" s="113"/>
      <c r="KRF40" s="113"/>
      <c r="KRG40" s="113"/>
      <c r="KRH40" s="113"/>
      <c r="KRI40" s="113"/>
      <c r="KRJ40" s="113"/>
      <c r="KRK40" s="113"/>
      <c r="KRL40" s="113"/>
      <c r="KRM40" s="113"/>
      <c r="KRN40" s="113"/>
      <c r="KRO40" s="113"/>
      <c r="KRP40" s="113"/>
      <c r="KRQ40" s="113"/>
      <c r="KRR40" s="113"/>
      <c r="KRS40" s="113"/>
      <c r="KRT40" s="113"/>
      <c r="KRU40" s="113"/>
      <c r="KRV40" s="113"/>
      <c r="KRW40" s="113"/>
      <c r="KRX40" s="113"/>
      <c r="KRY40" s="113"/>
      <c r="KRZ40" s="113"/>
      <c r="KSA40" s="113"/>
      <c r="KSB40" s="113"/>
      <c r="KSC40" s="113"/>
      <c r="KSD40" s="113"/>
      <c r="KSE40" s="113"/>
      <c r="KSF40" s="113"/>
      <c r="KSG40" s="113"/>
      <c r="KSH40" s="113"/>
      <c r="KSI40" s="113"/>
      <c r="KSJ40" s="113"/>
      <c r="KSK40" s="113"/>
      <c r="KSL40" s="113"/>
      <c r="KSM40" s="113"/>
      <c r="KSN40" s="113"/>
      <c r="KSO40" s="113"/>
      <c r="KSP40" s="113"/>
      <c r="KSQ40" s="113"/>
      <c r="KSR40" s="113"/>
      <c r="KSS40" s="113"/>
      <c r="KST40" s="113"/>
      <c r="KSU40" s="113"/>
      <c r="KSV40" s="113"/>
      <c r="KSW40" s="113"/>
      <c r="KSX40" s="113"/>
      <c r="KSY40" s="113"/>
      <c r="KSZ40" s="113"/>
      <c r="KTA40" s="113"/>
      <c r="KTB40" s="113"/>
      <c r="KTC40" s="113"/>
      <c r="KTD40" s="113"/>
      <c r="KTE40" s="113"/>
      <c r="KTF40" s="113"/>
      <c r="KTG40" s="113"/>
      <c r="KTH40" s="113"/>
      <c r="KTI40" s="113"/>
      <c r="KTJ40" s="113"/>
      <c r="KTK40" s="113"/>
      <c r="KTL40" s="113"/>
      <c r="KTM40" s="113"/>
      <c r="KTN40" s="113"/>
      <c r="KTO40" s="113"/>
      <c r="KTP40" s="113"/>
      <c r="KTQ40" s="113"/>
      <c r="KTR40" s="113"/>
      <c r="KTS40" s="113"/>
      <c r="KTT40" s="113"/>
      <c r="KTU40" s="113"/>
      <c r="KTV40" s="113"/>
      <c r="KTW40" s="113"/>
      <c r="KTX40" s="113"/>
      <c r="KTY40" s="113"/>
      <c r="KTZ40" s="113"/>
      <c r="KUA40" s="113"/>
      <c r="KUB40" s="113"/>
      <c r="KUC40" s="113"/>
      <c r="KUD40" s="113"/>
      <c r="KUE40" s="113"/>
      <c r="KUF40" s="113"/>
      <c r="KUG40" s="113"/>
      <c r="KUH40" s="113"/>
      <c r="KUI40" s="113"/>
      <c r="KUJ40" s="113"/>
      <c r="KUK40" s="113"/>
      <c r="KUL40" s="113"/>
      <c r="KUM40" s="113"/>
      <c r="KUN40" s="113"/>
      <c r="KUO40" s="113"/>
      <c r="KUP40" s="113"/>
      <c r="KUQ40" s="113"/>
      <c r="KUR40" s="113"/>
      <c r="KUS40" s="113"/>
      <c r="KUT40" s="113"/>
      <c r="KUU40" s="113"/>
      <c r="KUV40" s="113"/>
      <c r="KUW40" s="113"/>
      <c r="KUX40" s="113"/>
      <c r="KUY40" s="113"/>
      <c r="KUZ40" s="113"/>
      <c r="KVA40" s="113"/>
      <c r="KVB40" s="113"/>
      <c r="KVC40" s="113"/>
      <c r="KVD40" s="113"/>
      <c r="KVE40" s="113"/>
      <c r="KVF40" s="113"/>
      <c r="KVG40" s="113"/>
      <c r="KVH40" s="113"/>
      <c r="KVI40" s="113"/>
      <c r="KVJ40" s="113"/>
      <c r="KVK40" s="113"/>
      <c r="KVL40" s="113"/>
      <c r="KVM40" s="113"/>
      <c r="KVN40" s="113"/>
      <c r="KVO40" s="113"/>
      <c r="KVP40" s="113"/>
      <c r="KVQ40" s="113"/>
      <c r="KVR40" s="113"/>
      <c r="KVS40" s="113"/>
      <c r="KVT40" s="113"/>
      <c r="KVU40" s="113"/>
      <c r="KVV40" s="113"/>
      <c r="KVW40" s="113"/>
      <c r="KVX40" s="113"/>
      <c r="KVY40" s="113"/>
      <c r="KVZ40" s="113"/>
      <c r="KWA40" s="113"/>
      <c r="KWB40" s="113"/>
      <c r="KWC40" s="113"/>
      <c r="KWD40" s="113"/>
      <c r="KWE40" s="113"/>
      <c r="KWF40" s="113"/>
      <c r="KWG40" s="113"/>
      <c r="KWH40" s="113"/>
      <c r="KWI40" s="113"/>
      <c r="KWJ40" s="113"/>
      <c r="KWK40" s="113"/>
      <c r="KWL40" s="113"/>
      <c r="KWM40" s="113"/>
      <c r="KWN40" s="113"/>
      <c r="KWO40" s="113"/>
      <c r="KWP40" s="113"/>
      <c r="KWQ40" s="113"/>
      <c r="KWR40" s="113"/>
      <c r="KWS40" s="113"/>
      <c r="KWT40" s="113"/>
      <c r="KWU40" s="113"/>
      <c r="KWV40" s="113"/>
      <c r="KWW40" s="113"/>
      <c r="KWX40" s="113"/>
      <c r="KWY40" s="113"/>
      <c r="KWZ40" s="113"/>
      <c r="KXA40" s="113"/>
      <c r="KXB40" s="113"/>
      <c r="KXC40" s="113"/>
      <c r="KXD40" s="113"/>
      <c r="KXE40" s="113"/>
      <c r="KXF40" s="113"/>
      <c r="KXG40" s="113"/>
      <c r="KXH40" s="113"/>
      <c r="KXI40" s="113"/>
      <c r="KXJ40" s="113"/>
      <c r="KXK40" s="113"/>
      <c r="KXL40" s="113"/>
      <c r="KXM40" s="113"/>
      <c r="KXN40" s="113"/>
      <c r="KXO40" s="113"/>
      <c r="KXP40" s="113"/>
      <c r="KXQ40" s="113"/>
      <c r="KXR40" s="113"/>
      <c r="KXS40" s="113"/>
      <c r="KXT40" s="113"/>
      <c r="KXU40" s="113"/>
      <c r="KXV40" s="113"/>
      <c r="KXW40" s="113"/>
      <c r="KXX40" s="113"/>
      <c r="KXY40" s="113"/>
      <c r="KXZ40" s="113"/>
      <c r="KYA40" s="113"/>
      <c r="KYB40" s="113"/>
      <c r="KYC40" s="113"/>
      <c r="KYD40" s="113"/>
      <c r="KYE40" s="113"/>
      <c r="KYF40" s="113"/>
      <c r="KYG40" s="113"/>
      <c r="KYH40" s="113"/>
      <c r="KYI40" s="113"/>
      <c r="KYJ40" s="113"/>
      <c r="KYK40" s="113"/>
      <c r="KYL40" s="113"/>
      <c r="KYM40" s="113"/>
      <c r="KYN40" s="113"/>
      <c r="KYO40" s="113"/>
      <c r="KYP40" s="113"/>
      <c r="KYQ40" s="113"/>
      <c r="KYR40" s="113"/>
      <c r="KYS40" s="113"/>
      <c r="KYT40" s="113"/>
      <c r="KYU40" s="113"/>
      <c r="KYV40" s="113"/>
      <c r="KYW40" s="113"/>
      <c r="KYX40" s="113"/>
      <c r="KYY40" s="113"/>
      <c r="KYZ40" s="113"/>
      <c r="KZA40" s="113"/>
      <c r="KZB40" s="113"/>
      <c r="KZC40" s="113"/>
      <c r="KZD40" s="113"/>
      <c r="KZE40" s="113"/>
      <c r="KZF40" s="113"/>
      <c r="KZG40" s="113"/>
      <c r="KZH40" s="113"/>
      <c r="KZI40" s="113"/>
      <c r="KZJ40" s="113"/>
      <c r="KZK40" s="113"/>
      <c r="KZL40" s="113"/>
      <c r="KZM40" s="113"/>
      <c r="KZN40" s="113"/>
      <c r="KZO40" s="113"/>
      <c r="KZP40" s="113"/>
      <c r="KZQ40" s="113"/>
      <c r="KZR40" s="113"/>
      <c r="KZS40" s="113"/>
      <c r="KZT40" s="113"/>
      <c r="KZU40" s="113"/>
      <c r="KZV40" s="113"/>
      <c r="KZW40" s="113"/>
      <c r="KZX40" s="113"/>
      <c r="KZY40" s="113"/>
      <c r="KZZ40" s="113"/>
      <c r="LAA40" s="113"/>
      <c r="LAB40" s="113"/>
      <c r="LAC40" s="113"/>
      <c r="LAD40" s="113"/>
      <c r="LAE40" s="113"/>
      <c r="LAF40" s="113"/>
      <c r="LAG40" s="113"/>
      <c r="LAH40" s="113"/>
      <c r="LAI40" s="113"/>
      <c r="LAJ40" s="113"/>
      <c r="LAK40" s="113"/>
      <c r="LAL40" s="113"/>
      <c r="LAM40" s="113"/>
      <c r="LAN40" s="113"/>
      <c r="LAO40" s="113"/>
      <c r="LAP40" s="113"/>
      <c r="LAQ40" s="113"/>
      <c r="LAR40" s="113"/>
      <c r="LAS40" s="113"/>
      <c r="LAT40" s="113"/>
      <c r="LAU40" s="113"/>
      <c r="LAV40" s="113"/>
      <c r="LAW40" s="113"/>
      <c r="LAX40" s="113"/>
      <c r="LAY40" s="113"/>
      <c r="LAZ40" s="113"/>
      <c r="LBA40" s="113"/>
      <c r="LBB40" s="113"/>
      <c r="LBC40" s="113"/>
      <c r="LBD40" s="113"/>
      <c r="LBE40" s="113"/>
      <c r="LBF40" s="113"/>
      <c r="LBG40" s="113"/>
      <c r="LBH40" s="113"/>
      <c r="LBI40" s="113"/>
      <c r="LBJ40" s="113"/>
      <c r="LBK40" s="113"/>
      <c r="LBL40" s="113"/>
      <c r="LBM40" s="113"/>
      <c r="LBN40" s="113"/>
      <c r="LBO40" s="113"/>
      <c r="LBP40" s="113"/>
      <c r="LBQ40" s="113"/>
      <c r="LBR40" s="113"/>
      <c r="LBS40" s="113"/>
      <c r="LBT40" s="113"/>
      <c r="LBU40" s="113"/>
      <c r="LBV40" s="113"/>
      <c r="LBW40" s="113"/>
      <c r="LBX40" s="113"/>
      <c r="LBY40" s="113"/>
      <c r="LBZ40" s="113"/>
      <c r="LCA40" s="113"/>
      <c r="LCB40" s="113"/>
      <c r="LCC40" s="113"/>
      <c r="LCD40" s="113"/>
      <c r="LCE40" s="113"/>
      <c r="LCF40" s="113"/>
      <c r="LCG40" s="113"/>
      <c r="LCH40" s="113"/>
      <c r="LCI40" s="113"/>
      <c r="LCJ40" s="113"/>
      <c r="LCK40" s="113"/>
      <c r="LCL40" s="113"/>
      <c r="LCM40" s="113"/>
      <c r="LCN40" s="113"/>
      <c r="LCO40" s="113"/>
      <c r="LCP40" s="113"/>
      <c r="LCQ40" s="113"/>
      <c r="LCR40" s="113"/>
      <c r="LCS40" s="113"/>
      <c r="LCT40" s="113"/>
      <c r="LCU40" s="113"/>
      <c r="LCV40" s="113"/>
      <c r="LCW40" s="113"/>
      <c r="LCX40" s="113"/>
      <c r="LCY40" s="113"/>
      <c r="LCZ40" s="113"/>
      <c r="LDA40" s="113"/>
      <c r="LDB40" s="113"/>
      <c r="LDC40" s="113"/>
      <c r="LDD40" s="113"/>
      <c r="LDE40" s="113"/>
      <c r="LDF40" s="113"/>
      <c r="LDG40" s="113"/>
      <c r="LDH40" s="113"/>
      <c r="LDI40" s="113"/>
      <c r="LDJ40" s="113"/>
      <c r="LDK40" s="113"/>
      <c r="LDL40" s="113"/>
      <c r="LDM40" s="113"/>
      <c r="LDN40" s="113"/>
      <c r="LDO40" s="113"/>
      <c r="LDP40" s="113"/>
      <c r="LDQ40" s="113"/>
      <c r="LDR40" s="113"/>
      <c r="LDS40" s="113"/>
      <c r="LDT40" s="113"/>
      <c r="LDU40" s="113"/>
      <c r="LDV40" s="113"/>
      <c r="LDW40" s="113"/>
      <c r="LDX40" s="113"/>
      <c r="LDY40" s="113"/>
      <c r="LDZ40" s="113"/>
      <c r="LEA40" s="113"/>
      <c r="LEB40" s="113"/>
      <c r="LEC40" s="113"/>
      <c r="LED40" s="113"/>
      <c r="LEE40" s="113"/>
      <c r="LEF40" s="113"/>
      <c r="LEG40" s="113"/>
      <c r="LEH40" s="113"/>
      <c r="LEI40" s="113"/>
      <c r="LEJ40" s="113"/>
      <c r="LEK40" s="113"/>
      <c r="LEL40" s="113"/>
      <c r="LEM40" s="113"/>
      <c r="LEN40" s="113"/>
      <c r="LEO40" s="113"/>
      <c r="LEP40" s="113"/>
      <c r="LEQ40" s="113"/>
      <c r="LER40" s="113"/>
      <c r="LES40" s="113"/>
      <c r="LET40" s="113"/>
      <c r="LEU40" s="113"/>
      <c r="LEV40" s="113"/>
      <c r="LEW40" s="113"/>
      <c r="LEX40" s="113"/>
      <c r="LEY40" s="113"/>
      <c r="LEZ40" s="113"/>
      <c r="LFA40" s="113"/>
      <c r="LFB40" s="113"/>
      <c r="LFC40" s="113"/>
      <c r="LFD40" s="113"/>
      <c r="LFE40" s="113"/>
      <c r="LFF40" s="113"/>
      <c r="LFG40" s="113"/>
      <c r="LFH40" s="113"/>
      <c r="LFI40" s="113"/>
      <c r="LFJ40" s="113"/>
      <c r="LFK40" s="113"/>
      <c r="LFL40" s="113"/>
      <c r="LFM40" s="113"/>
      <c r="LFN40" s="113"/>
      <c r="LFO40" s="113"/>
      <c r="LFP40" s="113"/>
      <c r="LFQ40" s="113"/>
      <c r="LFR40" s="113"/>
      <c r="LFS40" s="113"/>
      <c r="LFT40" s="113"/>
      <c r="LFU40" s="113"/>
      <c r="LFV40" s="113"/>
      <c r="LFW40" s="113"/>
      <c r="LFX40" s="113"/>
      <c r="LFY40" s="113"/>
      <c r="LFZ40" s="113"/>
      <c r="LGA40" s="113"/>
      <c r="LGB40" s="113"/>
      <c r="LGC40" s="113"/>
      <c r="LGD40" s="113"/>
      <c r="LGE40" s="113"/>
      <c r="LGF40" s="113"/>
      <c r="LGG40" s="113"/>
      <c r="LGH40" s="113"/>
      <c r="LGI40" s="113"/>
      <c r="LGJ40" s="113"/>
      <c r="LGK40" s="113"/>
      <c r="LGL40" s="113"/>
      <c r="LGM40" s="113"/>
      <c r="LGN40" s="113"/>
      <c r="LGO40" s="113"/>
      <c r="LGP40" s="113"/>
      <c r="LGQ40" s="113"/>
      <c r="LGR40" s="113"/>
      <c r="LGS40" s="113"/>
      <c r="LGT40" s="113"/>
      <c r="LGU40" s="113"/>
      <c r="LGV40" s="113"/>
      <c r="LGW40" s="113"/>
      <c r="LGX40" s="113"/>
      <c r="LGY40" s="113"/>
      <c r="LGZ40" s="113"/>
      <c r="LHA40" s="113"/>
      <c r="LHB40" s="113"/>
      <c r="LHC40" s="113"/>
      <c r="LHD40" s="113"/>
      <c r="LHE40" s="113"/>
      <c r="LHF40" s="113"/>
      <c r="LHG40" s="113"/>
      <c r="LHH40" s="113"/>
      <c r="LHI40" s="113"/>
      <c r="LHJ40" s="113"/>
      <c r="LHK40" s="113"/>
      <c r="LHL40" s="113"/>
      <c r="LHM40" s="113"/>
      <c r="LHN40" s="113"/>
      <c r="LHO40" s="113"/>
      <c r="LHP40" s="113"/>
      <c r="LHQ40" s="113"/>
      <c r="LHR40" s="113"/>
      <c r="LHS40" s="113"/>
      <c r="LHT40" s="113"/>
      <c r="LHU40" s="113"/>
      <c r="LHV40" s="113"/>
      <c r="LHW40" s="113"/>
      <c r="LHX40" s="113"/>
      <c r="LHY40" s="113"/>
      <c r="LHZ40" s="113"/>
      <c r="LIA40" s="113"/>
      <c r="LIB40" s="113"/>
      <c r="LIC40" s="113"/>
      <c r="LID40" s="113"/>
      <c r="LIE40" s="113"/>
      <c r="LIF40" s="113"/>
      <c r="LIG40" s="113"/>
      <c r="LIH40" s="113"/>
      <c r="LII40" s="113"/>
      <c r="LIJ40" s="113"/>
      <c r="LIK40" s="113"/>
      <c r="LIL40" s="113"/>
      <c r="LIM40" s="113"/>
      <c r="LIN40" s="113"/>
      <c r="LIO40" s="113"/>
      <c r="LIP40" s="113"/>
      <c r="LIQ40" s="113"/>
      <c r="LIR40" s="113"/>
      <c r="LIS40" s="113"/>
      <c r="LIT40" s="113"/>
      <c r="LIU40" s="113"/>
      <c r="LIV40" s="113"/>
      <c r="LIW40" s="113"/>
      <c r="LIX40" s="113"/>
      <c r="LIY40" s="113"/>
      <c r="LIZ40" s="113"/>
      <c r="LJA40" s="113"/>
      <c r="LJB40" s="113"/>
      <c r="LJC40" s="113"/>
      <c r="LJD40" s="113"/>
      <c r="LJE40" s="113"/>
      <c r="LJF40" s="113"/>
      <c r="LJG40" s="113"/>
      <c r="LJH40" s="113"/>
      <c r="LJI40" s="113"/>
      <c r="LJJ40" s="113"/>
      <c r="LJK40" s="113"/>
      <c r="LJL40" s="113"/>
      <c r="LJM40" s="113"/>
      <c r="LJN40" s="113"/>
      <c r="LJO40" s="113"/>
      <c r="LJP40" s="113"/>
      <c r="LJQ40" s="113"/>
      <c r="LJR40" s="113"/>
      <c r="LJS40" s="113"/>
      <c r="LJT40" s="113"/>
      <c r="LJU40" s="113"/>
      <c r="LJV40" s="113"/>
      <c r="LJW40" s="113"/>
      <c r="LJX40" s="113"/>
      <c r="LJY40" s="113"/>
      <c r="LJZ40" s="113"/>
      <c r="LKA40" s="113"/>
      <c r="LKB40" s="113"/>
      <c r="LKC40" s="113"/>
      <c r="LKD40" s="113"/>
      <c r="LKE40" s="113"/>
      <c r="LKF40" s="113"/>
      <c r="LKG40" s="113"/>
      <c r="LKH40" s="113"/>
      <c r="LKI40" s="113"/>
      <c r="LKJ40" s="113"/>
      <c r="LKK40" s="113"/>
      <c r="LKL40" s="113"/>
      <c r="LKM40" s="113"/>
      <c r="LKN40" s="113"/>
      <c r="LKO40" s="113"/>
      <c r="LKP40" s="113"/>
      <c r="LKQ40" s="113"/>
      <c r="LKR40" s="113"/>
      <c r="LKS40" s="113"/>
      <c r="LKT40" s="113"/>
      <c r="LKU40" s="113"/>
      <c r="LKV40" s="113"/>
      <c r="LKW40" s="113"/>
      <c r="LKX40" s="113"/>
      <c r="LKY40" s="113"/>
      <c r="LKZ40" s="113"/>
      <c r="LLA40" s="113"/>
      <c r="LLB40" s="113"/>
      <c r="LLC40" s="113"/>
      <c r="LLD40" s="113"/>
      <c r="LLE40" s="113"/>
      <c r="LLF40" s="113"/>
      <c r="LLG40" s="113"/>
      <c r="LLH40" s="113"/>
      <c r="LLI40" s="113"/>
      <c r="LLJ40" s="113"/>
      <c r="LLK40" s="113"/>
      <c r="LLL40" s="113"/>
      <c r="LLM40" s="113"/>
      <c r="LLN40" s="113"/>
      <c r="LLO40" s="113"/>
      <c r="LLP40" s="113"/>
      <c r="LLQ40" s="113"/>
      <c r="LLR40" s="113"/>
      <c r="LLS40" s="113"/>
      <c r="LLT40" s="113"/>
      <c r="LLU40" s="113"/>
      <c r="LLV40" s="113"/>
      <c r="LLW40" s="113"/>
      <c r="LLX40" s="113"/>
      <c r="LLY40" s="113"/>
      <c r="LLZ40" s="113"/>
      <c r="LMA40" s="113"/>
      <c r="LMB40" s="113"/>
      <c r="LMC40" s="113"/>
      <c r="LMD40" s="113"/>
      <c r="LME40" s="113"/>
      <c r="LMF40" s="113"/>
      <c r="LMG40" s="113"/>
      <c r="LMH40" s="113"/>
      <c r="LMI40" s="113"/>
      <c r="LMJ40" s="113"/>
      <c r="LMK40" s="113"/>
      <c r="LML40" s="113"/>
      <c r="LMM40" s="113"/>
      <c r="LMN40" s="113"/>
      <c r="LMO40" s="113"/>
      <c r="LMP40" s="113"/>
      <c r="LMQ40" s="113"/>
      <c r="LMR40" s="113"/>
      <c r="LMS40" s="113"/>
      <c r="LMT40" s="113"/>
      <c r="LMU40" s="113"/>
      <c r="LMV40" s="113"/>
      <c r="LMW40" s="113"/>
      <c r="LMX40" s="113"/>
      <c r="LMY40" s="113"/>
      <c r="LMZ40" s="113"/>
      <c r="LNA40" s="113"/>
      <c r="LNB40" s="113"/>
      <c r="LNC40" s="113"/>
      <c r="LND40" s="113"/>
      <c r="LNE40" s="113"/>
      <c r="LNF40" s="113"/>
      <c r="LNG40" s="113"/>
      <c r="LNH40" s="113"/>
      <c r="LNI40" s="113"/>
      <c r="LNJ40" s="113"/>
      <c r="LNK40" s="113"/>
      <c r="LNL40" s="113"/>
      <c r="LNM40" s="113"/>
      <c r="LNN40" s="113"/>
      <c r="LNO40" s="113"/>
      <c r="LNP40" s="113"/>
      <c r="LNQ40" s="113"/>
      <c r="LNR40" s="113"/>
      <c r="LNS40" s="113"/>
      <c r="LNT40" s="113"/>
      <c r="LNU40" s="113"/>
      <c r="LNV40" s="113"/>
      <c r="LNW40" s="113"/>
      <c r="LNX40" s="113"/>
      <c r="LNY40" s="113"/>
      <c r="LNZ40" s="113"/>
      <c r="LOA40" s="113"/>
      <c r="LOB40" s="113"/>
      <c r="LOC40" s="113"/>
      <c r="LOD40" s="113"/>
      <c r="LOE40" s="113"/>
      <c r="LOF40" s="113"/>
      <c r="LOG40" s="113"/>
      <c r="LOH40" s="113"/>
      <c r="LOI40" s="113"/>
      <c r="LOJ40" s="113"/>
      <c r="LOK40" s="113"/>
      <c r="LOL40" s="113"/>
      <c r="LOM40" s="113"/>
      <c r="LON40" s="113"/>
      <c r="LOO40" s="113"/>
      <c r="LOP40" s="113"/>
      <c r="LOQ40" s="113"/>
      <c r="LOR40" s="113"/>
      <c r="LOS40" s="113"/>
      <c r="LOT40" s="113"/>
      <c r="LOU40" s="113"/>
      <c r="LOV40" s="113"/>
      <c r="LOW40" s="113"/>
      <c r="LOX40" s="113"/>
      <c r="LOY40" s="113"/>
      <c r="LOZ40" s="113"/>
      <c r="LPA40" s="113"/>
      <c r="LPB40" s="113"/>
      <c r="LPC40" s="113"/>
      <c r="LPD40" s="113"/>
      <c r="LPE40" s="113"/>
      <c r="LPF40" s="113"/>
      <c r="LPG40" s="113"/>
      <c r="LPH40" s="113"/>
      <c r="LPI40" s="113"/>
      <c r="LPJ40" s="113"/>
      <c r="LPK40" s="113"/>
      <c r="LPL40" s="113"/>
      <c r="LPM40" s="113"/>
      <c r="LPN40" s="113"/>
      <c r="LPO40" s="113"/>
      <c r="LPP40" s="113"/>
      <c r="LPQ40" s="113"/>
      <c r="LPR40" s="113"/>
      <c r="LPS40" s="113"/>
      <c r="LPT40" s="113"/>
      <c r="LPU40" s="113"/>
      <c r="LPV40" s="113"/>
      <c r="LPW40" s="113"/>
      <c r="LPX40" s="113"/>
      <c r="LPY40" s="113"/>
      <c r="LPZ40" s="113"/>
      <c r="LQA40" s="113"/>
      <c r="LQB40" s="113"/>
      <c r="LQC40" s="113"/>
      <c r="LQD40" s="113"/>
      <c r="LQE40" s="113"/>
      <c r="LQF40" s="113"/>
      <c r="LQG40" s="113"/>
      <c r="LQH40" s="113"/>
      <c r="LQI40" s="113"/>
      <c r="LQJ40" s="113"/>
      <c r="LQK40" s="113"/>
      <c r="LQL40" s="113"/>
      <c r="LQM40" s="113"/>
      <c r="LQN40" s="113"/>
      <c r="LQO40" s="113"/>
      <c r="LQP40" s="113"/>
      <c r="LQQ40" s="113"/>
      <c r="LQR40" s="113"/>
      <c r="LQS40" s="113"/>
      <c r="LQT40" s="113"/>
      <c r="LQU40" s="113"/>
      <c r="LQV40" s="113"/>
      <c r="LQW40" s="113"/>
      <c r="LQX40" s="113"/>
      <c r="LQY40" s="113"/>
      <c r="LQZ40" s="113"/>
      <c r="LRA40" s="113"/>
      <c r="LRB40" s="113"/>
      <c r="LRC40" s="113"/>
      <c r="LRD40" s="113"/>
      <c r="LRE40" s="113"/>
      <c r="LRF40" s="113"/>
      <c r="LRG40" s="113"/>
      <c r="LRH40" s="113"/>
      <c r="LRI40" s="113"/>
      <c r="LRJ40" s="113"/>
      <c r="LRK40" s="113"/>
      <c r="LRL40" s="113"/>
      <c r="LRM40" s="113"/>
      <c r="LRN40" s="113"/>
      <c r="LRO40" s="113"/>
      <c r="LRP40" s="113"/>
      <c r="LRQ40" s="113"/>
      <c r="LRR40" s="113"/>
      <c r="LRS40" s="113"/>
      <c r="LRT40" s="113"/>
      <c r="LRU40" s="113"/>
      <c r="LRV40" s="113"/>
      <c r="LRW40" s="113"/>
      <c r="LRX40" s="113"/>
      <c r="LRY40" s="113"/>
      <c r="LRZ40" s="113"/>
      <c r="LSA40" s="113"/>
      <c r="LSB40" s="113"/>
      <c r="LSC40" s="113"/>
      <c r="LSD40" s="113"/>
      <c r="LSE40" s="113"/>
      <c r="LSF40" s="113"/>
      <c r="LSG40" s="113"/>
      <c r="LSH40" s="113"/>
      <c r="LSI40" s="113"/>
      <c r="LSJ40" s="113"/>
      <c r="LSK40" s="113"/>
      <c r="LSL40" s="113"/>
      <c r="LSM40" s="113"/>
      <c r="LSN40" s="113"/>
      <c r="LSO40" s="113"/>
      <c r="LSP40" s="113"/>
      <c r="LSQ40" s="113"/>
      <c r="LSR40" s="113"/>
      <c r="LSS40" s="113"/>
      <c r="LST40" s="113"/>
      <c r="LSU40" s="113"/>
      <c r="LSV40" s="113"/>
      <c r="LSW40" s="113"/>
      <c r="LSX40" s="113"/>
      <c r="LSY40" s="113"/>
      <c r="LSZ40" s="113"/>
      <c r="LTA40" s="113"/>
      <c r="LTB40" s="113"/>
      <c r="LTC40" s="113"/>
      <c r="LTD40" s="113"/>
      <c r="LTE40" s="113"/>
      <c r="LTF40" s="113"/>
      <c r="LTG40" s="113"/>
      <c r="LTH40" s="113"/>
      <c r="LTI40" s="113"/>
      <c r="LTJ40" s="113"/>
      <c r="LTK40" s="113"/>
      <c r="LTL40" s="113"/>
      <c r="LTM40" s="113"/>
      <c r="LTN40" s="113"/>
      <c r="LTO40" s="113"/>
      <c r="LTP40" s="113"/>
      <c r="LTQ40" s="113"/>
      <c r="LTR40" s="113"/>
      <c r="LTS40" s="113"/>
      <c r="LTT40" s="113"/>
      <c r="LTU40" s="113"/>
      <c r="LTV40" s="113"/>
      <c r="LTW40" s="113"/>
      <c r="LTX40" s="113"/>
      <c r="LTY40" s="113"/>
      <c r="LTZ40" s="113"/>
      <c r="LUA40" s="113"/>
      <c r="LUB40" s="113"/>
      <c r="LUC40" s="113"/>
      <c r="LUD40" s="113"/>
      <c r="LUE40" s="113"/>
      <c r="LUF40" s="113"/>
      <c r="LUG40" s="113"/>
      <c r="LUH40" s="113"/>
      <c r="LUI40" s="113"/>
      <c r="LUJ40" s="113"/>
      <c r="LUK40" s="113"/>
      <c r="LUL40" s="113"/>
      <c r="LUM40" s="113"/>
      <c r="LUN40" s="113"/>
      <c r="LUO40" s="113"/>
      <c r="LUP40" s="113"/>
      <c r="LUQ40" s="113"/>
      <c r="LUR40" s="113"/>
      <c r="LUS40" s="113"/>
      <c r="LUT40" s="113"/>
      <c r="LUU40" s="113"/>
      <c r="LUV40" s="113"/>
      <c r="LUW40" s="113"/>
      <c r="LUX40" s="113"/>
      <c r="LUY40" s="113"/>
      <c r="LUZ40" s="113"/>
      <c r="LVA40" s="113"/>
      <c r="LVB40" s="113"/>
      <c r="LVC40" s="113"/>
      <c r="LVD40" s="113"/>
      <c r="LVE40" s="113"/>
      <c r="LVF40" s="113"/>
      <c r="LVG40" s="113"/>
      <c r="LVH40" s="113"/>
      <c r="LVI40" s="113"/>
      <c r="LVJ40" s="113"/>
      <c r="LVK40" s="113"/>
      <c r="LVL40" s="113"/>
      <c r="LVM40" s="113"/>
      <c r="LVN40" s="113"/>
      <c r="LVO40" s="113"/>
      <c r="LVP40" s="113"/>
      <c r="LVQ40" s="113"/>
      <c r="LVR40" s="113"/>
      <c r="LVS40" s="113"/>
      <c r="LVT40" s="113"/>
      <c r="LVU40" s="113"/>
      <c r="LVV40" s="113"/>
      <c r="LVW40" s="113"/>
      <c r="LVX40" s="113"/>
      <c r="LVY40" s="113"/>
      <c r="LVZ40" s="113"/>
      <c r="LWA40" s="113"/>
      <c r="LWB40" s="113"/>
      <c r="LWC40" s="113"/>
      <c r="LWD40" s="113"/>
      <c r="LWE40" s="113"/>
      <c r="LWF40" s="113"/>
      <c r="LWG40" s="113"/>
      <c r="LWH40" s="113"/>
      <c r="LWI40" s="113"/>
      <c r="LWJ40" s="113"/>
      <c r="LWK40" s="113"/>
      <c r="LWL40" s="113"/>
      <c r="LWM40" s="113"/>
      <c r="LWN40" s="113"/>
      <c r="LWO40" s="113"/>
      <c r="LWP40" s="113"/>
      <c r="LWQ40" s="113"/>
      <c r="LWR40" s="113"/>
      <c r="LWS40" s="113"/>
      <c r="LWT40" s="113"/>
      <c r="LWU40" s="113"/>
      <c r="LWV40" s="113"/>
      <c r="LWW40" s="113"/>
      <c r="LWX40" s="113"/>
      <c r="LWY40" s="113"/>
      <c r="LWZ40" s="113"/>
      <c r="LXA40" s="113"/>
      <c r="LXB40" s="113"/>
      <c r="LXC40" s="113"/>
      <c r="LXD40" s="113"/>
      <c r="LXE40" s="113"/>
      <c r="LXF40" s="113"/>
      <c r="LXG40" s="113"/>
      <c r="LXH40" s="113"/>
      <c r="LXI40" s="113"/>
      <c r="LXJ40" s="113"/>
      <c r="LXK40" s="113"/>
      <c r="LXL40" s="113"/>
      <c r="LXM40" s="113"/>
      <c r="LXN40" s="113"/>
      <c r="LXO40" s="113"/>
      <c r="LXP40" s="113"/>
      <c r="LXQ40" s="113"/>
      <c r="LXR40" s="113"/>
      <c r="LXS40" s="113"/>
      <c r="LXT40" s="113"/>
      <c r="LXU40" s="113"/>
      <c r="LXV40" s="113"/>
      <c r="LXW40" s="113"/>
      <c r="LXX40" s="113"/>
      <c r="LXY40" s="113"/>
      <c r="LXZ40" s="113"/>
      <c r="LYA40" s="113"/>
      <c r="LYB40" s="113"/>
      <c r="LYC40" s="113"/>
      <c r="LYD40" s="113"/>
      <c r="LYE40" s="113"/>
      <c r="LYF40" s="113"/>
      <c r="LYG40" s="113"/>
      <c r="LYH40" s="113"/>
      <c r="LYI40" s="113"/>
      <c r="LYJ40" s="113"/>
      <c r="LYK40" s="113"/>
      <c r="LYL40" s="113"/>
      <c r="LYM40" s="113"/>
      <c r="LYN40" s="113"/>
      <c r="LYO40" s="113"/>
      <c r="LYP40" s="113"/>
      <c r="LYQ40" s="113"/>
      <c r="LYR40" s="113"/>
      <c r="LYS40" s="113"/>
      <c r="LYT40" s="113"/>
      <c r="LYU40" s="113"/>
      <c r="LYV40" s="113"/>
      <c r="LYW40" s="113"/>
      <c r="LYX40" s="113"/>
      <c r="LYY40" s="113"/>
      <c r="LYZ40" s="113"/>
      <c r="LZA40" s="113"/>
      <c r="LZB40" s="113"/>
      <c r="LZC40" s="113"/>
      <c r="LZD40" s="113"/>
      <c r="LZE40" s="113"/>
      <c r="LZF40" s="113"/>
      <c r="LZG40" s="113"/>
      <c r="LZH40" s="113"/>
      <c r="LZI40" s="113"/>
      <c r="LZJ40" s="113"/>
      <c r="LZK40" s="113"/>
      <c r="LZL40" s="113"/>
      <c r="LZM40" s="113"/>
      <c r="LZN40" s="113"/>
      <c r="LZO40" s="113"/>
      <c r="LZP40" s="113"/>
      <c r="LZQ40" s="113"/>
      <c r="LZR40" s="113"/>
      <c r="LZS40" s="113"/>
      <c r="LZT40" s="113"/>
      <c r="LZU40" s="113"/>
      <c r="LZV40" s="113"/>
      <c r="LZW40" s="113"/>
      <c r="LZX40" s="113"/>
      <c r="LZY40" s="113"/>
      <c r="LZZ40" s="113"/>
      <c r="MAA40" s="113"/>
      <c r="MAB40" s="113"/>
      <c r="MAC40" s="113"/>
      <c r="MAD40" s="113"/>
      <c r="MAE40" s="113"/>
      <c r="MAF40" s="113"/>
      <c r="MAG40" s="113"/>
      <c r="MAH40" s="113"/>
      <c r="MAI40" s="113"/>
      <c r="MAJ40" s="113"/>
      <c r="MAK40" s="113"/>
      <c r="MAL40" s="113"/>
      <c r="MAM40" s="113"/>
      <c r="MAN40" s="113"/>
      <c r="MAO40" s="113"/>
      <c r="MAP40" s="113"/>
      <c r="MAQ40" s="113"/>
      <c r="MAR40" s="113"/>
      <c r="MAS40" s="113"/>
      <c r="MAT40" s="113"/>
      <c r="MAU40" s="113"/>
      <c r="MAV40" s="113"/>
      <c r="MAW40" s="113"/>
      <c r="MAX40" s="113"/>
      <c r="MAY40" s="113"/>
      <c r="MAZ40" s="113"/>
      <c r="MBA40" s="113"/>
      <c r="MBB40" s="113"/>
      <c r="MBC40" s="113"/>
      <c r="MBD40" s="113"/>
      <c r="MBE40" s="113"/>
      <c r="MBF40" s="113"/>
      <c r="MBG40" s="113"/>
      <c r="MBH40" s="113"/>
      <c r="MBI40" s="113"/>
      <c r="MBJ40" s="113"/>
      <c r="MBK40" s="113"/>
      <c r="MBL40" s="113"/>
      <c r="MBM40" s="113"/>
      <c r="MBN40" s="113"/>
      <c r="MBO40" s="113"/>
      <c r="MBP40" s="113"/>
      <c r="MBQ40" s="113"/>
      <c r="MBR40" s="113"/>
      <c r="MBS40" s="113"/>
      <c r="MBT40" s="113"/>
      <c r="MBU40" s="113"/>
      <c r="MBV40" s="113"/>
      <c r="MBW40" s="113"/>
      <c r="MBX40" s="113"/>
      <c r="MBY40" s="113"/>
      <c r="MBZ40" s="113"/>
      <c r="MCA40" s="113"/>
      <c r="MCB40" s="113"/>
      <c r="MCC40" s="113"/>
      <c r="MCD40" s="113"/>
      <c r="MCE40" s="113"/>
      <c r="MCF40" s="113"/>
      <c r="MCG40" s="113"/>
      <c r="MCH40" s="113"/>
      <c r="MCI40" s="113"/>
      <c r="MCJ40" s="113"/>
      <c r="MCK40" s="113"/>
      <c r="MCL40" s="113"/>
      <c r="MCM40" s="113"/>
      <c r="MCN40" s="113"/>
      <c r="MCO40" s="113"/>
      <c r="MCP40" s="113"/>
      <c r="MCQ40" s="113"/>
      <c r="MCR40" s="113"/>
      <c r="MCS40" s="113"/>
      <c r="MCT40" s="113"/>
      <c r="MCU40" s="113"/>
      <c r="MCV40" s="113"/>
      <c r="MCW40" s="113"/>
      <c r="MCX40" s="113"/>
      <c r="MCY40" s="113"/>
      <c r="MCZ40" s="113"/>
      <c r="MDA40" s="113"/>
      <c r="MDB40" s="113"/>
      <c r="MDC40" s="113"/>
      <c r="MDD40" s="113"/>
      <c r="MDE40" s="113"/>
      <c r="MDF40" s="113"/>
      <c r="MDG40" s="113"/>
      <c r="MDH40" s="113"/>
      <c r="MDI40" s="113"/>
      <c r="MDJ40" s="113"/>
      <c r="MDK40" s="113"/>
      <c r="MDL40" s="113"/>
      <c r="MDM40" s="113"/>
      <c r="MDN40" s="113"/>
      <c r="MDO40" s="113"/>
      <c r="MDP40" s="113"/>
      <c r="MDQ40" s="113"/>
      <c r="MDR40" s="113"/>
      <c r="MDS40" s="113"/>
      <c r="MDT40" s="113"/>
      <c r="MDU40" s="113"/>
      <c r="MDV40" s="113"/>
      <c r="MDW40" s="113"/>
      <c r="MDX40" s="113"/>
      <c r="MDY40" s="113"/>
      <c r="MDZ40" s="113"/>
      <c r="MEA40" s="113"/>
      <c r="MEB40" s="113"/>
      <c r="MEC40" s="113"/>
      <c r="MED40" s="113"/>
      <c r="MEE40" s="113"/>
      <c r="MEF40" s="113"/>
      <c r="MEG40" s="113"/>
      <c r="MEH40" s="113"/>
      <c r="MEI40" s="113"/>
      <c r="MEJ40" s="113"/>
      <c r="MEK40" s="113"/>
      <c r="MEL40" s="113"/>
      <c r="MEM40" s="113"/>
      <c r="MEN40" s="113"/>
      <c r="MEO40" s="113"/>
      <c r="MEP40" s="113"/>
      <c r="MEQ40" s="113"/>
      <c r="MER40" s="113"/>
      <c r="MES40" s="113"/>
      <c r="MET40" s="113"/>
      <c r="MEU40" s="113"/>
      <c r="MEV40" s="113"/>
      <c r="MEW40" s="113"/>
      <c r="MEX40" s="113"/>
      <c r="MEY40" s="113"/>
      <c r="MEZ40" s="113"/>
      <c r="MFA40" s="113"/>
      <c r="MFB40" s="113"/>
      <c r="MFC40" s="113"/>
      <c r="MFD40" s="113"/>
      <c r="MFE40" s="113"/>
      <c r="MFF40" s="113"/>
      <c r="MFG40" s="113"/>
      <c r="MFH40" s="113"/>
      <c r="MFI40" s="113"/>
      <c r="MFJ40" s="113"/>
      <c r="MFK40" s="113"/>
      <c r="MFL40" s="113"/>
      <c r="MFM40" s="113"/>
      <c r="MFN40" s="113"/>
      <c r="MFO40" s="113"/>
      <c r="MFP40" s="113"/>
      <c r="MFQ40" s="113"/>
      <c r="MFR40" s="113"/>
      <c r="MFS40" s="113"/>
      <c r="MFT40" s="113"/>
      <c r="MFU40" s="113"/>
      <c r="MFV40" s="113"/>
      <c r="MFW40" s="113"/>
      <c r="MFX40" s="113"/>
      <c r="MFY40" s="113"/>
      <c r="MFZ40" s="113"/>
      <c r="MGA40" s="113"/>
      <c r="MGB40" s="113"/>
      <c r="MGC40" s="113"/>
      <c r="MGD40" s="113"/>
      <c r="MGE40" s="113"/>
      <c r="MGF40" s="113"/>
      <c r="MGG40" s="113"/>
      <c r="MGH40" s="113"/>
      <c r="MGI40" s="113"/>
      <c r="MGJ40" s="113"/>
      <c r="MGK40" s="113"/>
      <c r="MGL40" s="113"/>
      <c r="MGM40" s="113"/>
      <c r="MGN40" s="113"/>
      <c r="MGO40" s="113"/>
      <c r="MGP40" s="113"/>
      <c r="MGQ40" s="113"/>
      <c r="MGR40" s="113"/>
      <c r="MGS40" s="113"/>
      <c r="MGT40" s="113"/>
      <c r="MGU40" s="113"/>
      <c r="MGV40" s="113"/>
      <c r="MGW40" s="113"/>
      <c r="MGX40" s="113"/>
      <c r="MGY40" s="113"/>
      <c r="MGZ40" s="113"/>
      <c r="MHA40" s="113"/>
      <c r="MHB40" s="113"/>
      <c r="MHC40" s="113"/>
      <c r="MHD40" s="113"/>
      <c r="MHE40" s="113"/>
      <c r="MHF40" s="113"/>
      <c r="MHG40" s="113"/>
      <c r="MHH40" s="113"/>
      <c r="MHI40" s="113"/>
      <c r="MHJ40" s="113"/>
      <c r="MHK40" s="113"/>
      <c r="MHL40" s="113"/>
      <c r="MHM40" s="113"/>
      <c r="MHN40" s="113"/>
      <c r="MHO40" s="113"/>
      <c r="MHP40" s="113"/>
      <c r="MHQ40" s="113"/>
      <c r="MHR40" s="113"/>
      <c r="MHS40" s="113"/>
      <c r="MHT40" s="113"/>
      <c r="MHU40" s="113"/>
      <c r="MHV40" s="113"/>
      <c r="MHW40" s="113"/>
      <c r="MHX40" s="113"/>
      <c r="MHY40" s="113"/>
      <c r="MHZ40" s="113"/>
      <c r="MIA40" s="113"/>
      <c r="MIB40" s="113"/>
      <c r="MIC40" s="113"/>
      <c r="MID40" s="113"/>
      <c r="MIE40" s="113"/>
      <c r="MIF40" s="113"/>
      <c r="MIG40" s="113"/>
      <c r="MIH40" s="113"/>
      <c r="MII40" s="113"/>
      <c r="MIJ40" s="113"/>
      <c r="MIK40" s="113"/>
      <c r="MIL40" s="113"/>
      <c r="MIM40" s="113"/>
      <c r="MIN40" s="113"/>
      <c r="MIO40" s="113"/>
      <c r="MIP40" s="113"/>
      <c r="MIQ40" s="113"/>
      <c r="MIR40" s="113"/>
      <c r="MIS40" s="113"/>
      <c r="MIT40" s="113"/>
      <c r="MIU40" s="113"/>
      <c r="MIV40" s="113"/>
      <c r="MIW40" s="113"/>
      <c r="MIX40" s="113"/>
      <c r="MIY40" s="113"/>
      <c r="MIZ40" s="113"/>
      <c r="MJA40" s="113"/>
      <c r="MJB40" s="113"/>
      <c r="MJC40" s="113"/>
      <c r="MJD40" s="113"/>
      <c r="MJE40" s="113"/>
      <c r="MJF40" s="113"/>
      <c r="MJG40" s="113"/>
      <c r="MJH40" s="113"/>
      <c r="MJI40" s="113"/>
      <c r="MJJ40" s="113"/>
      <c r="MJK40" s="113"/>
      <c r="MJL40" s="113"/>
      <c r="MJM40" s="113"/>
      <c r="MJN40" s="113"/>
      <c r="MJO40" s="113"/>
      <c r="MJP40" s="113"/>
      <c r="MJQ40" s="113"/>
      <c r="MJR40" s="113"/>
      <c r="MJS40" s="113"/>
      <c r="MJT40" s="113"/>
      <c r="MJU40" s="113"/>
      <c r="MJV40" s="113"/>
      <c r="MJW40" s="113"/>
      <c r="MJX40" s="113"/>
      <c r="MJY40" s="113"/>
      <c r="MJZ40" s="113"/>
      <c r="MKA40" s="113"/>
      <c r="MKB40" s="113"/>
      <c r="MKC40" s="113"/>
      <c r="MKD40" s="113"/>
      <c r="MKE40" s="113"/>
      <c r="MKF40" s="113"/>
      <c r="MKG40" s="113"/>
      <c r="MKH40" s="113"/>
      <c r="MKI40" s="113"/>
      <c r="MKJ40" s="113"/>
      <c r="MKK40" s="113"/>
      <c r="MKL40" s="113"/>
      <c r="MKM40" s="113"/>
      <c r="MKN40" s="113"/>
      <c r="MKO40" s="113"/>
      <c r="MKP40" s="113"/>
      <c r="MKQ40" s="113"/>
      <c r="MKR40" s="113"/>
      <c r="MKS40" s="113"/>
      <c r="MKT40" s="113"/>
      <c r="MKU40" s="113"/>
      <c r="MKV40" s="113"/>
      <c r="MKW40" s="113"/>
      <c r="MKX40" s="113"/>
      <c r="MKY40" s="113"/>
      <c r="MKZ40" s="113"/>
      <c r="MLA40" s="113"/>
      <c r="MLB40" s="113"/>
      <c r="MLC40" s="113"/>
      <c r="MLD40" s="113"/>
      <c r="MLE40" s="113"/>
      <c r="MLF40" s="113"/>
      <c r="MLG40" s="113"/>
      <c r="MLH40" s="113"/>
      <c r="MLI40" s="113"/>
      <c r="MLJ40" s="113"/>
      <c r="MLK40" s="113"/>
      <c r="MLL40" s="113"/>
      <c r="MLM40" s="113"/>
      <c r="MLN40" s="113"/>
      <c r="MLO40" s="113"/>
      <c r="MLP40" s="113"/>
      <c r="MLQ40" s="113"/>
      <c r="MLR40" s="113"/>
      <c r="MLS40" s="113"/>
      <c r="MLT40" s="113"/>
      <c r="MLU40" s="113"/>
      <c r="MLV40" s="113"/>
      <c r="MLW40" s="113"/>
      <c r="MLX40" s="113"/>
      <c r="MLY40" s="113"/>
      <c r="MLZ40" s="113"/>
      <c r="MMA40" s="113"/>
      <c r="MMB40" s="113"/>
      <c r="MMC40" s="113"/>
      <c r="MMD40" s="113"/>
      <c r="MME40" s="113"/>
      <c r="MMF40" s="113"/>
      <c r="MMG40" s="113"/>
      <c r="MMH40" s="113"/>
      <c r="MMI40" s="113"/>
      <c r="MMJ40" s="113"/>
      <c r="MMK40" s="113"/>
      <c r="MML40" s="113"/>
      <c r="MMM40" s="113"/>
      <c r="MMN40" s="113"/>
      <c r="MMO40" s="113"/>
      <c r="MMP40" s="113"/>
      <c r="MMQ40" s="113"/>
      <c r="MMR40" s="113"/>
      <c r="MMS40" s="113"/>
      <c r="MMT40" s="113"/>
      <c r="MMU40" s="113"/>
      <c r="MMV40" s="113"/>
      <c r="MMW40" s="113"/>
      <c r="MMX40" s="113"/>
      <c r="MMY40" s="113"/>
      <c r="MMZ40" s="113"/>
      <c r="MNA40" s="113"/>
      <c r="MNB40" s="113"/>
      <c r="MNC40" s="113"/>
      <c r="MND40" s="113"/>
      <c r="MNE40" s="113"/>
      <c r="MNF40" s="113"/>
      <c r="MNG40" s="113"/>
      <c r="MNH40" s="113"/>
      <c r="MNI40" s="113"/>
      <c r="MNJ40" s="113"/>
      <c r="MNK40" s="113"/>
      <c r="MNL40" s="113"/>
      <c r="MNM40" s="113"/>
      <c r="MNN40" s="113"/>
      <c r="MNO40" s="113"/>
      <c r="MNP40" s="113"/>
      <c r="MNQ40" s="113"/>
      <c r="MNR40" s="113"/>
      <c r="MNS40" s="113"/>
      <c r="MNT40" s="113"/>
      <c r="MNU40" s="113"/>
      <c r="MNV40" s="113"/>
      <c r="MNW40" s="113"/>
      <c r="MNX40" s="113"/>
      <c r="MNY40" s="113"/>
      <c r="MNZ40" s="113"/>
      <c r="MOA40" s="113"/>
      <c r="MOB40" s="113"/>
      <c r="MOC40" s="113"/>
      <c r="MOD40" s="113"/>
      <c r="MOE40" s="113"/>
      <c r="MOF40" s="113"/>
      <c r="MOG40" s="113"/>
      <c r="MOH40" s="113"/>
      <c r="MOI40" s="113"/>
      <c r="MOJ40" s="113"/>
      <c r="MOK40" s="113"/>
      <c r="MOL40" s="113"/>
      <c r="MOM40" s="113"/>
      <c r="MON40" s="113"/>
      <c r="MOO40" s="113"/>
      <c r="MOP40" s="113"/>
      <c r="MOQ40" s="113"/>
      <c r="MOR40" s="113"/>
      <c r="MOS40" s="113"/>
      <c r="MOT40" s="113"/>
      <c r="MOU40" s="113"/>
      <c r="MOV40" s="113"/>
      <c r="MOW40" s="113"/>
      <c r="MOX40" s="113"/>
      <c r="MOY40" s="113"/>
      <c r="MOZ40" s="113"/>
      <c r="MPA40" s="113"/>
      <c r="MPB40" s="113"/>
      <c r="MPC40" s="113"/>
      <c r="MPD40" s="113"/>
      <c r="MPE40" s="113"/>
      <c r="MPF40" s="113"/>
      <c r="MPG40" s="113"/>
      <c r="MPH40" s="113"/>
      <c r="MPI40" s="113"/>
      <c r="MPJ40" s="113"/>
      <c r="MPK40" s="113"/>
      <c r="MPL40" s="113"/>
      <c r="MPM40" s="113"/>
      <c r="MPN40" s="113"/>
      <c r="MPO40" s="113"/>
      <c r="MPP40" s="113"/>
      <c r="MPQ40" s="113"/>
      <c r="MPR40" s="113"/>
      <c r="MPS40" s="113"/>
      <c r="MPT40" s="113"/>
      <c r="MPU40" s="113"/>
      <c r="MPV40" s="113"/>
      <c r="MPW40" s="113"/>
      <c r="MPX40" s="113"/>
      <c r="MPY40" s="113"/>
      <c r="MPZ40" s="113"/>
      <c r="MQA40" s="113"/>
      <c r="MQB40" s="113"/>
      <c r="MQC40" s="113"/>
      <c r="MQD40" s="113"/>
      <c r="MQE40" s="113"/>
      <c r="MQF40" s="113"/>
      <c r="MQG40" s="113"/>
      <c r="MQH40" s="113"/>
      <c r="MQI40" s="113"/>
      <c r="MQJ40" s="113"/>
      <c r="MQK40" s="113"/>
      <c r="MQL40" s="113"/>
      <c r="MQM40" s="113"/>
      <c r="MQN40" s="113"/>
      <c r="MQO40" s="113"/>
      <c r="MQP40" s="113"/>
      <c r="MQQ40" s="113"/>
      <c r="MQR40" s="113"/>
      <c r="MQS40" s="113"/>
      <c r="MQT40" s="113"/>
      <c r="MQU40" s="113"/>
      <c r="MQV40" s="113"/>
      <c r="MQW40" s="113"/>
      <c r="MQX40" s="113"/>
      <c r="MQY40" s="113"/>
      <c r="MQZ40" s="113"/>
      <c r="MRA40" s="113"/>
      <c r="MRB40" s="113"/>
      <c r="MRC40" s="113"/>
      <c r="MRD40" s="113"/>
      <c r="MRE40" s="113"/>
      <c r="MRF40" s="113"/>
      <c r="MRG40" s="113"/>
      <c r="MRH40" s="113"/>
      <c r="MRI40" s="113"/>
      <c r="MRJ40" s="113"/>
      <c r="MRK40" s="113"/>
      <c r="MRL40" s="113"/>
      <c r="MRM40" s="113"/>
      <c r="MRN40" s="113"/>
      <c r="MRO40" s="113"/>
      <c r="MRP40" s="113"/>
      <c r="MRQ40" s="113"/>
      <c r="MRR40" s="113"/>
      <c r="MRS40" s="113"/>
      <c r="MRT40" s="113"/>
      <c r="MRU40" s="113"/>
      <c r="MRV40" s="113"/>
      <c r="MRW40" s="113"/>
      <c r="MRX40" s="113"/>
      <c r="MRY40" s="113"/>
      <c r="MRZ40" s="113"/>
      <c r="MSA40" s="113"/>
      <c r="MSB40" s="113"/>
      <c r="MSC40" s="113"/>
      <c r="MSD40" s="113"/>
      <c r="MSE40" s="113"/>
      <c r="MSF40" s="113"/>
      <c r="MSG40" s="113"/>
      <c r="MSH40" s="113"/>
      <c r="MSI40" s="113"/>
      <c r="MSJ40" s="113"/>
      <c r="MSK40" s="113"/>
      <c r="MSL40" s="113"/>
      <c r="MSM40" s="113"/>
      <c r="MSN40" s="113"/>
      <c r="MSO40" s="113"/>
      <c r="MSP40" s="113"/>
      <c r="MSQ40" s="113"/>
      <c r="MSR40" s="113"/>
      <c r="MSS40" s="113"/>
      <c r="MST40" s="113"/>
      <c r="MSU40" s="113"/>
      <c r="MSV40" s="113"/>
      <c r="MSW40" s="113"/>
      <c r="MSX40" s="113"/>
      <c r="MSY40" s="113"/>
      <c r="MSZ40" s="113"/>
      <c r="MTA40" s="113"/>
      <c r="MTB40" s="113"/>
      <c r="MTC40" s="113"/>
      <c r="MTD40" s="113"/>
      <c r="MTE40" s="113"/>
      <c r="MTF40" s="113"/>
      <c r="MTG40" s="113"/>
      <c r="MTH40" s="113"/>
      <c r="MTI40" s="113"/>
      <c r="MTJ40" s="113"/>
      <c r="MTK40" s="113"/>
      <c r="MTL40" s="113"/>
      <c r="MTM40" s="113"/>
      <c r="MTN40" s="113"/>
      <c r="MTO40" s="113"/>
      <c r="MTP40" s="113"/>
      <c r="MTQ40" s="113"/>
      <c r="MTR40" s="113"/>
      <c r="MTS40" s="113"/>
      <c r="MTT40" s="113"/>
      <c r="MTU40" s="113"/>
      <c r="MTV40" s="113"/>
      <c r="MTW40" s="113"/>
      <c r="MTX40" s="113"/>
      <c r="MTY40" s="113"/>
      <c r="MTZ40" s="113"/>
      <c r="MUA40" s="113"/>
      <c r="MUB40" s="113"/>
      <c r="MUC40" s="113"/>
      <c r="MUD40" s="113"/>
      <c r="MUE40" s="113"/>
      <c r="MUF40" s="113"/>
      <c r="MUG40" s="113"/>
      <c r="MUH40" s="113"/>
      <c r="MUI40" s="113"/>
      <c r="MUJ40" s="113"/>
      <c r="MUK40" s="113"/>
      <c r="MUL40" s="113"/>
      <c r="MUM40" s="113"/>
      <c r="MUN40" s="113"/>
      <c r="MUO40" s="113"/>
      <c r="MUP40" s="113"/>
      <c r="MUQ40" s="113"/>
      <c r="MUR40" s="113"/>
      <c r="MUS40" s="113"/>
      <c r="MUT40" s="113"/>
      <c r="MUU40" s="113"/>
      <c r="MUV40" s="113"/>
      <c r="MUW40" s="113"/>
      <c r="MUX40" s="113"/>
      <c r="MUY40" s="113"/>
      <c r="MUZ40" s="113"/>
      <c r="MVA40" s="113"/>
      <c r="MVB40" s="113"/>
      <c r="MVC40" s="113"/>
      <c r="MVD40" s="113"/>
      <c r="MVE40" s="113"/>
      <c r="MVF40" s="113"/>
      <c r="MVG40" s="113"/>
      <c r="MVH40" s="113"/>
      <c r="MVI40" s="113"/>
      <c r="MVJ40" s="113"/>
      <c r="MVK40" s="113"/>
      <c r="MVL40" s="113"/>
      <c r="MVM40" s="113"/>
      <c r="MVN40" s="113"/>
      <c r="MVO40" s="113"/>
      <c r="MVP40" s="113"/>
      <c r="MVQ40" s="113"/>
      <c r="MVR40" s="113"/>
      <c r="MVS40" s="113"/>
      <c r="MVT40" s="113"/>
      <c r="MVU40" s="113"/>
      <c r="MVV40" s="113"/>
      <c r="MVW40" s="113"/>
      <c r="MVX40" s="113"/>
      <c r="MVY40" s="113"/>
      <c r="MVZ40" s="113"/>
      <c r="MWA40" s="113"/>
      <c r="MWB40" s="113"/>
      <c r="MWC40" s="113"/>
      <c r="MWD40" s="113"/>
      <c r="MWE40" s="113"/>
      <c r="MWF40" s="113"/>
      <c r="MWG40" s="113"/>
      <c r="MWH40" s="113"/>
      <c r="MWI40" s="113"/>
      <c r="MWJ40" s="113"/>
      <c r="MWK40" s="113"/>
      <c r="MWL40" s="113"/>
      <c r="MWM40" s="113"/>
      <c r="MWN40" s="113"/>
      <c r="MWO40" s="113"/>
      <c r="MWP40" s="113"/>
      <c r="MWQ40" s="113"/>
      <c r="MWR40" s="113"/>
      <c r="MWS40" s="113"/>
      <c r="MWT40" s="113"/>
      <c r="MWU40" s="113"/>
      <c r="MWV40" s="113"/>
      <c r="MWW40" s="113"/>
      <c r="MWX40" s="113"/>
      <c r="MWY40" s="113"/>
      <c r="MWZ40" s="113"/>
      <c r="MXA40" s="113"/>
      <c r="MXB40" s="113"/>
      <c r="MXC40" s="113"/>
      <c r="MXD40" s="113"/>
      <c r="MXE40" s="113"/>
      <c r="MXF40" s="113"/>
      <c r="MXG40" s="113"/>
      <c r="MXH40" s="113"/>
      <c r="MXI40" s="113"/>
      <c r="MXJ40" s="113"/>
      <c r="MXK40" s="113"/>
      <c r="MXL40" s="113"/>
      <c r="MXM40" s="113"/>
      <c r="MXN40" s="113"/>
      <c r="MXO40" s="113"/>
      <c r="MXP40" s="113"/>
      <c r="MXQ40" s="113"/>
      <c r="MXR40" s="113"/>
      <c r="MXS40" s="113"/>
      <c r="MXT40" s="113"/>
      <c r="MXU40" s="113"/>
      <c r="MXV40" s="113"/>
      <c r="MXW40" s="113"/>
      <c r="MXX40" s="113"/>
      <c r="MXY40" s="113"/>
      <c r="MXZ40" s="113"/>
      <c r="MYA40" s="113"/>
      <c r="MYB40" s="113"/>
      <c r="MYC40" s="113"/>
      <c r="MYD40" s="113"/>
      <c r="MYE40" s="113"/>
      <c r="MYF40" s="113"/>
      <c r="MYG40" s="113"/>
      <c r="MYH40" s="113"/>
      <c r="MYI40" s="113"/>
      <c r="MYJ40" s="113"/>
      <c r="MYK40" s="113"/>
      <c r="MYL40" s="113"/>
      <c r="MYM40" s="113"/>
      <c r="MYN40" s="113"/>
      <c r="MYO40" s="113"/>
      <c r="MYP40" s="113"/>
      <c r="MYQ40" s="113"/>
      <c r="MYR40" s="113"/>
      <c r="MYS40" s="113"/>
      <c r="MYT40" s="113"/>
      <c r="MYU40" s="113"/>
      <c r="MYV40" s="113"/>
      <c r="MYW40" s="113"/>
      <c r="MYX40" s="113"/>
      <c r="MYY40" s="113"/>
      <c r="MYZ40" s="113"/>
      <c r="MZA40" s="113"/>
      <c r="MZB40" s="113"/>
      <c r="MZC40" s="113"/>
      <c r="MZD40" s="113"/>
      <c r="MZE40" s="113"/>
      <c r="MZF40" s="113"/>
      <c r="MZG40" s="113"/>
      <c r="MZH40" s="113"/>
      <c r="MZI40" s="113"/>
      <c r="MZJ40" s="113"/>
      <c r="MZK40" s="113"/>
      <c r="MZL40" s="113"/>
      <c r="MZM40" s="113"/>
      <c r="MZN40" s="113"/>
      <c r="MZO40" s="113"/>
      <c r="MZP40" s="113"/>
      <c r="MZQ40" s="113"/>
      <c r="MZR40" s="113"/>
      <c r="MZS40" s="113"/>
      <c r="MZT40" s="113"/>
      <c r="MZU40" s="113"/>
      <c r="MZV40" s="113"/>
      <c r="MZW40" s="113"/>
      <c r="MZX40" s="113"/>
      <c r="MZY40" s="113"/>
      <c r="MZZ40" s="113"/>
      <c r="NAA40" s="113"/>
      <c r="NAB40" s="113"/>
      <c r="NAC40" s="113"/>
      <c r="NAD40" s="113"/>
      <c r="NAE40" s="113"/>
      <c r="NAF40" s="113"/>
      <c r="NAG40" s="113"/>
      <c r="NAH40" s="113"/>
      <c r="NAI40" s="113"/>
      <c r="NAJ40" s="113"/>
      <c r="NAK40" s="113"/>
      <c r="NAL40" s="113"/>
      <c r="NAM40" s="113"/>
      <c r="NAN40" s="113"/>
      <c r="NAO40" s="113"/>
      <c r="NAP40" s="113"/>
      <c r="NAQ40" s="113"/>
      <c r="NAR40" s="113"/>
      <c r="NAS40" s="113"/>
      <c r="NAT40" s="113"/>
      <c r="NAU40" s="113"/>
      <c r="NAV40" s="113"/>
      <c r="NAW40" s="113"/>
      <c r="NAX40" s="113"/>
      <c r="NAY40" s="113"/>
      <c r="NAZ40" s="113"/>
      <c r="NBA40" s="113"/>
      <c r="NBB40" s="113"/>
      <c r="NBC40" s="113"/>
      <c r="NBD40" s="113"/>
      <c r="NBE40" s="113"/>
      <c r="NBF40" s="113"/>
      <c r="NBG40" s="113"/>
      <c r="NBH40" s="113"/>
      <c r="NBI40" s="113"/>
      <c r="NBJ40" s="113"/>
      <c r="NBK40" s="113"/>
      <c r="NBL40" s="113"/>
      <c r="NBM40" s="113"/>
      <c r="NBN40" s="113"/>
      <c r="NBO40" s="113"/>
      <c r="NBP40" s="113"/>
      <c r="NBQ40" s="113"/>
      <c r="NBR40" s="113"/>
      <c r="NBS40" s="113"/>
      <c r="NBT40" s="113"/>
      <c r="NBU40" s="113"/>
      <c r="NBV40" s="113"/>
      <c r="NBW40" s="113"/>
      <c r="NBX40" s="113"/>
      <c r="NBY40" s="113"/>
      <c r="NBZ40" s="113"/>
      <c r="NCA40" s="113"/>
      <c r="NCB40" s="113"/>
      <c r="NCC40" s="113"/>
      <c r="NCD40" s="113"/>
      <c r="NCE40" s="113"/>
      <c r="NCF40" s="113"/>
      <c r="NCG40" s="113"/>
      <c r="NCH40" s="113"/>
      <c r="NCI40" s="113"/>
      <c r="NCJ40" s="113"/>
      <c r="NCK40" s="113"/>
      <c r="NCL40" s="113"/>
      <c r="NCM40" s="113"/>
      <c r="NCN40" s="113"/>
      <c r="NCO40" s="113"/>
      <c r="NCP40" s="113"/>
      <c r="NCQ40" s="113"/>
      <c r="NCR40" s="113"/>
      <c r="NCS40" s="113"/>
      <c r="NCT40" s="113"/>
      <c r="NCU40" s="113"/>
      <c r="NCV40" s="113"/>
      <c r="NCW40" s="113"/>
      <c r="NCX40" s="113"/>
      <c r="NCY40" s="113"/>
      <c r="NCZ40" s="113"/>
      <c r="NDA40" s="113"/>
      <c r="NDB40" s="113"/>
      <c r="NDC40" s="113"/>
      <c r="NDD40" s="113"/>
      <c r="NDE40" s="113"/>
      <c r="NDF40" s="113"/>
      <c r="NDG40" s="113"/>
      <c r="NDH40" s="113"/>
      <c r="NDI40" s="113"/>
      <c r="NDJ40" s="113"/>
      <c r="NDK40" s="113"/>
      <c r="NDL40" s="113"/>
      <c r="NDM40" s="113"/>
      <c r="NDN40" s="113"/>
      <c r="NDO40" s="113"/>
      <c r="NDP40" s="113"/>
      <c r="NDQ40" s="113"/>
      <c r="NDR40" s="113"/>
      <c r="NDS40" s="113"/>
      <c r="NDT40" s="113"/>
      <c r="NDU40" s="113"/>
      <c r="NDV40" s="113"/>
      <c r="NDW40" s="113"/>
      <c r="NDX40" s="113"/>
      <c r="NDY40" s="113"/>
      <c r="NDZ40" s="113"/>
      <c r="NEA40" s="113"/>
      <c r="NEB40" s="113"/>
      <c r="NEC40" s="113"/>
      <c r="NED40" s="113"/>
      <c r="NEE40" s="113"/>
      <c r="NEF40" s="113"/>
      <c r="NEG40" s="113"/>
      <c r="NEH40" s="113"/>
      <c r="NEI40" s="113"/>
      <c r="NEJ40" s="113"/>
      <c r="NEK40" s="113"/>
      <c r="NEL40" s="113"/>
      <c r="NEM40" s="113"/>
      <c r="NEN40" s="113"/>
      <c r="NEO40" s="113"/>
      <c r="NEP40" s="113"/>
      <c r="NEQ40" s="113"/>
      <c r="NER40" s="113"/>
      <c r="NES40" s="113"/>
      <c r="NET40" s="113"/>
      <c r="NEU40" s="113"/>
      <c r="NEV40" s="113"/>
      <c r="NEW40" s="113"/>
      <c r="NEX40" s="113"/>
      <c r="NEY40" s="113"/>
      <c r="NEZ40" s="113"/>
      <c r="NFA40" s="113"/>
      <c r="NFB40" s="113"/>
      <c r="NFC40" s="113"/>
      <c r="NFD40" s="113"/>
      <c r="NFE40" s="113"/>
      <c r="NFF40" s="113"/>
      <c r="NFG40" s="113"/>
      <c r="NFH40" s="113"/>
      <c r="NFI40" s="113"/>
      <c r="NFJ40" s="113"/>
      <c r="NFK40" s="113"/>
      <c r="NFL40" s="113"/>
      <c r="NFM40" s="113"/>
      <c r="NFN40" s="113"/>
      <c r="NFO40" s="113"/>
      <c r="NFP40" s="113"/>
      <c r="NFQ40" s="113"/>
      <c r="NFR40" s="113"/>
      <c r="NFS40" s="113"/>
      <c r="NFT40" s="113"/>
      <c r="NFU40" s="113"/>
      <c r="NFV40" s="113"/>
      <c r="NFW40" s="113"/>
      <c r="NFX40" s="113"/>
      <c r="NFY40" s="113"/>
      <c r="NFZ40" s="113"/>
      <c r="NGA40" s="113"/>
      <c r="NGB40" s="113"/>
      <c r="NGC40" s="113"/>
      <c r="NGD40" s="113"/>
      <c r="NGE40" s="113"/>
      <c r="NGF40" s="113"/>
      <c r="NGG40" s="113"/>
      <c r="NGH40" s="113"/>
      <c r="NGI40" s="113"/>
      <c r="NGJ40" s="113"/>
      <c r="NGK40" s="113"/>
      <c r="NGL40" s="113"/>
      <c r="NGM40" s="113"/>
      <c r="NGN40" s="113"/>
      <c r="NGO40" s="113"/>
      <c r="NGP40" s="113"/>
      <c r="NGQ40" s="113"/>
      <c r="NGR40" s="113"/>
      <c r="NGS40" s="113"/>
      <c r="NGT40" s="113"/>
      <c r="NGU40" s="113"/>
      <c r="NGV40" s="113"/>
      <c r="NGW40" s="113"/>
      <c r="NGX40" s="113"/>
      <c r="NGY40" s="113"/>
      <c r="NGZ40" s="113"/>
      <c r="NHA40" s="113"/>
      <c r="NHB40" s="113"/>
      <c r="NHC40" s="113"/>
      <c r="NHD40" s="113"/>
      <c r="NHE40" s="113"/>
      <c r="NHF40" s="113"/>
      <c r="NHG40" s="113"/>
      <c r="NHH40" s="113"/>
      <c r="NHI40" s="113"/>
      <c r="NHJ40" s="113"/>
      <c r="NHK40" s="113"/>
      <c r="NHL40" s="113"/>
      <c r="NHM40" s="113"/>
      <c r="NHN40" s="113"/>
      <c r="NHO40" s="113"/>
      <c r="NHP40" s="113"/>
      <c r="NHQ40" s="113"/>
      <c r="NHR40" s="113"/>
      <c r="NHS40" s="113"/>
      <c r="NHT40" s="113"/>
      <c r="NHU40" s="113"/>
      <c r="NHV40" s="113"/>
      <c r="NHW40" s="113"/>
      <c r="NHX40" s="113"/>
      <c r="NHY40" s="113"/>
      <c r="NHZ40" s="113"/>
      <c r="NIA40" s="113"/>
      <c r="NIB40" s="113"/>
      <c r="NIC40" s="113"/>
      <c r="NID40" s="113"/>
      <c r="NIE40" s="113"/>
      <c r="NIF40" s="113"/>
      <c r="NIG40" s="113"/>
      <c r="NIH40" s="113"/>
      <c r="NII40" s="113"/>
      <c r="NIJ40" s="113"/>
      <c r="NIK40" s="113"/>
      <c r="NIL40" s="113"/>
      <c r="NIM40" s="113"/>
      <c r="NIN40" s="113"/>
      <c r="NIO40" s="113"/>
      <c r="NIP40" s="113"/>
      <c r="NIQ40" s="113"/>
      <c r="NIR40" s="113"/>
      <c r="NIS40" s="113"/>
      <c r="NIT40" s="113"/>
      <c r="NIU40" s="113"/>
      <c r="NIV40" s="113"/>
      <c r="NIW40" s="113"/>
      <c r="NIX40" s="113"/>
      <c r="NIY40" s="113"/>
      <c r="NIZ40" s="113"/>
      <c r="NJA40" s="113"/>
      <c r="NJB40" s="113"/>
      <c r="NJC40" s="113"/>
      <c r="NJD40" s="113"/>
      <c r="NJE40" s="113"/>
      <c r="NJF40" s="113"/>
      <c r="NJG40" s="113"/>
      <c r="NJH40" s="113"/>
      <c r="NJI40" s="113"/>
      <c r="NJJ40" s="113"/>
      <c r="NJK40" s="113"/>
      <c r="NJL40" s="113"/>
      <c r="NJM40" s="113"/>
      <c r="NJN40" s="113"/>
      <c r="NJO40" s="113"/>
      <c r="NJP40" s="113"/>
      <c r="NJQ40" s="113"/>
      <c r="NJR40" s="113"/>
      <c r="NJS40" s="113"/>
      <c r="NJT40" s="113"/>
      <c r="NJU40" s="113"/>
      <c r="NJV40" s="113"/>
      <c r="NJW40" s="113"/>
      <c r="NJX40" s="113"/>
      <c r="NJY40" s="113"/>
      <c r="NJZ40" s="113"/>
      <c r="NKA40" s="113"/>
      <c r="NKB40" s="113"/>
      <c r="NKC40" s="113"/>
      <c r="NKD40" s="113"/>
      <c r="NKE40" s="113"/>
      <c r="NKF40" s="113"/>
      <c r="NKG40" s="113"/>
      <c r="NKH40" s="113"/>
      <c r="NKI40" s="113"/>
      <c r="NKJ40" s="113"/>
      <c r="NKK40" s="113"/>
      <c r="NKL40" s="113"/>
      <c r="NKM40" s="113"/>
      <c r="NKN40" s="113"/>
      <c r="NKO40" s="113"/>
      <c r="NKP40" s="113"/>
      <c r="NKQ40" s="113"/>
      <c r="NKR40" s="113"/>
      <c r="NKS40" s="113"/>
      <c r="NKT40" s="113"/>
      <c r="NKU40" s="113"/>
      <c r="NKV40" s="113"/>
      <c r="NKW40" s="113"/>
      <c r="NKX40" s="113"/>
      <c r="NKY40" s="113"/>
      <c r="NKZ40" s="113"/>
      <c r="NLA40" s="113"/>
      <c r="NLB40" s="113"/>
      <c r="NLC40" s="113"/>
      <c r="NLD40" s="113"/>
      <c r="NLE40" s="113"/>
      <c r="NLF40" s="113"/>
      <c r="NLG40" s="113"/>
      <c r="NLH40" s="113"/>
      <c r="NLI40" s="113"/>
      <c r="NLJ40" s="113"/>
      <c r="NLK40" s="113"/>
      <c r="NLL40" s="113"/>
      <c r="NLM40" s="113"/>
      <c r="NLN40" s="113"/>
      <c r="NLO40" s="113"/>
      <c r="NLP40" s="113"/>
      <c r="NLQ40" s="113"/>
      <c r="NLR40" s="113"/>
      <c r="NLS40" s="113"/>
      <c r="NLT40" s="113"/>
      <c r="NLU40" s="113"/>
      <c r="NLV40" s="113"/>
      <c r="NLW40" s="113"/>
      <c r="NLX40" s="113"/>
      <c r="NLY40" s="113"/>
      <c r="NLZ40" s="113"/>
      <c r="NMA40" s="113"/>
      <c r="NMB40" s="113"/>
      <c r="NMC40" s="113"/>
      <c r="NMD40" s="113"/>
      <c r="NME40" s="113"/>
      <c r="NMF40" s="113"/>
      <c r="NMG40" s="113"/>
      <c r="NMH40" s="113"/>
      <c r="NMI40" s="113"/>
      <c r="NMJ40" s="113"/>
      <c r="NMK40" s="113"/>
      <c r="NML40" s="113"/>
      <c r="NMM40" s="113"/>
      <c r="NMN40" s="113"/>
      <c r="NMO40" s="113"/>
      <c r="NMP40" s="113"/>
      <c r="NMQ40" s="113"/>
      <c r="NMR40" s="113"/>
      <c r="NMS40" s="113"/>
      <c r="NMT40" s="113"/>
      <c r="NMU40" s="113"/>
      <c r="NMV40" s="113"/>
      <c r="NMW40" s="113"/>
      <c r="NMX40" s="113"/>
      <c r="NMY40" s="113"/>
      <c r="NMZ40" s="113"/>
      <c r="NNA40" s="113"/>
      <c r="NNB40" s="113"/>
      <c r="NNC40" s="113"/>
      <c r="NND40" s="113"/>
      <c r="NNE40" s="113"/>
      <c r="NNF40" s="113"/>
      <c r="NNG40" s="113"/>
      <c r="NNH40" s="113"/>
      <c r="NNI40" s="113"/>
      <c r="NNJ40" s="113"/>
      <c r="NNK40" s="113"/>
      <c r="NNL40" s="113"/>
      <c r="NNM40" s="113"/>
      <c r="NNN40" s="113"/>
      <c r="NNO40" s="113"/>
      <c r="NNP40" s="113"/>
      <c r="NNQ40" s="113"/>
      <c r="NNR40" s="113"/>
      <c r="NNS40" s="113"/>
      <c r="NNT40" s="113"/>
      <c r="NNU40" s="113"/>
      <c r="NNV40" s="113"/>
      <c r="NNW40" s="113"/>
      <c r="NNX40" s="113"/>
      <c r="NNY40" s="113"/>
      <c r="NNZ40" s="113"/>
      <c r="NOA40" s="113"/>
      <c r="NOB40" s="113"/>
      <c r="NOC40" s="113"/>
      <c r="NOD40" s="113"/>
      <c r="NOE40" s="113"/>
      <c r="NOF40" s="113"/>
      <c r="NOG40" s="113"/>
      <c r="NOH40" s="113"/>
      <c r="NOI40" s="113"/>
      <c r="NOJ40" s="113"/>
      <c r="NOK40" s="113"/>
      <c r="NOL40" s="113"/>
      <c r="NOM40" s="113"/>
      <c r="NON40" s="113"/>
      <c r="NOO40" s="113"/>
      <c r="NOP40" s="113"/>
      <c r="NOQ40" s="113"/>
      <c r="NOR40" s="113"/>
      <c r="NOS40" s="113"/>
      <c r="NOT40" s="113"/>
      <c r="NOU40" s="113"/>
      <c r="NOV40" s="113"/>
      <c r="NOW40" s="113"/>
      <c r="NOX40" s="113"/>
      <c r="NOY40" s="113"/>
      <c r="NOZ40" s="113"/>
      <c r="NPA40" s="113"/>
      <c r="NPB40" s="113"/>
      <c r="NPC40" s="113"/>
      <c r="NPD40" s="113"/>
      <c r="NPE40" s="113"/>
      <c r="NPF40" s="113"/>
      <c r="NPG40" s="113"/>
      <c r="NPH40" s="113"/>
      <c r="NPI40" s="113"/>
      <c r="NPJ40" s="113"/>
      <c r="NPK40" s="113"/>
      <c r="NPL40" s="113"/>
      <c r="NPM40" s="113"/>
      <c r="NPN40" s="113"/>
      <c r="NPO40" s="113"/>
      <c r="NPP40" s="113"/>
      <c r="NPQ40" s="113"/>
      <c r="NPR40" s="113"/>
      <c r="NPS40" s="113"/>
      <c r="NPT40" s="113"/>
      <c r="NPU40" s="113"/>
      <c r="NPV40" s="113"/>
      <c r="NPW40" s="113"/>
      <c r="NPX40" s="113"/>
      <c r="NPY40" s="113"/>
      <c r="NPZ40" s="113"/>
      <c r="NQA40" s="113"/>
      <c r="NQB40" s="113"/>
      <c r="NQC40" s="113"/>
      <c r="NQD40" s="113"/>
      <c r="NQE40" s="113"/>
      <c r="NQF40" s="113"/>
      <c r="NQG40" s="113"/>
      <c r="NQH40" s="113"/>
      <c r="NQI40" s="113"/>
      <c r="NQJ40" s="113"/>
      <c r="NQK40" s="113"/>
      <c r="NQL40" s="113"/>
      <c r="NQM40" s="113"/>
      <c r="NQN40" s="113"/>
      <c r="NQO40" s="113"/>
      <c r="NQP40" s="113"/>
      <c r="NQQ40" s="113"/>
      <c r="NQR40" s="113"/>
      <c r="NQS40" s="113"/>
      <c r="NQT40" s="113"/>
      <c r="NQU40" s="113"/>
      <c r="NQV40" s="113"/>
      <c r="NQW40" s="113"/>
      <c r="NQX40" s="113"/>
      <c r="NQY40" s="113"/>
      <c r="NQZ40" s="113"/>
      <c r="NRA40" s="113"/>
      <c r="NRB40" s="113"/>
      <c r="NRC40" s="113"/>
      <c r="NRD40" s="113"/>
      <c r="NRE40" s="113"/>
      <c r="NRF40" s="113"/>
      <c r="NRG40" s="113"/>
      <c r="NRH40" s="113"/>
      <c r="NRI40" s="113"/>
      <c r="NRJ40" s="113"/>
      <c r="NRK40" s="113"/>
      <c r="NRL40" s="113"/>
      <c r="NRM40" s="113"/>
      <c r="NRN40" s="113"/>
      <c r="NRO40" s="113"/>
      <c r="NRP40" s="113"/>
      <c r="NRQ40" s="113"/>
      <c r="NRR40" s="113"/>
      <c r="NRS40" s="113"/>
      <c r="NRT40" s="113"/>
      <c r="NRU40" s="113"/>
      <c r="NRV40" s="113"/>
      <c r="NRW40" s="113"/>
      <c r="NRX40" s="113"/>
      <c r="NRY40" s="113"/>
      <c r="NRZ40" s="113"/>
      <c r="NSA40" s="113"/>
      <c r="NSB40" s="113"/>
      <c r="NSC40" s="113"/>
      <c r="NSD40" s="113"/>
      <c r="NSE40" s="113"/>
      <c r="NSF40" s="113"/>
      <c r="NSG40" s="113"/>
      <c r="NSH40" s="113"/>
      <c r="NSI40" s="113"/>
      <c r="NSJ40" s="113"/>
      <c r="NSK40" s="113"/>
      <c r="NSL40" s="113"/>
      <c r="NSM40" s="113"/>
      <c r="NSN40" s="113"/>
      <c r="NSO40" s="113"/>
      <c r="NSP40" s="113"/>
      <c r="NSQ40" s="113"/>
      <c r="NSR40" s="113"/>
      <c r="NSS40" s="113"/>
      <c r="NST40" s="113"/>
      <c r="NSU40" s="113"/>
      <c r="NSV40" s="113"/>
      <c r="NSW40" s="113"/>
      <c r="NSX40" s="113"/>
      <c r="NSY40" s="113"/>
      <c r="NSZ40" s="113"/>
      <c r="NTA40" s="113"/>
      <c r="NTB40" s="113"/>
      <c r="NTC40" s="113"/>
      <c r="NTD40" s="113"/>
      <c r="NTE40" s="113"/>
      <c r="NTF40" s="113"/>
      <c r="NTG40" s="113"/>
      <c r="NTH40" s="113"/>
      <c r="NTI40" s="113"/>
      <c r="NTJ40" s="113"/>
      <c r="NTK40" s="113"/>
      <c r="NTL40" s="113"/>
      <c r="NTM40" s="113"/>
      <c r="NTN40" s="113"/>
      <c r="NTO40" s="113"/>
      <c r="NTP40" s="113"/>
      <c r="NTQ40" s="113"/>
      <c r="NTR40" s="113"/>
      <c r="NTS40" s="113"/>
      <c r="NTT40" s="113"/>
      <c r="NTU40" s="113"/>
      <c r="NTV40" s="113"/>
      <c r="NTW40" s="113"/>
      <c r="NTX40" s="113"/>
      <c r="NTY40" s="113"/>
      <c r="NTZ40" s="113"/>
      <c r="NUA40" s="113"/>
      <c r="NUB40" s="113"/>
      <c r="NUC40" s="113"/>
      <c r="NUD40" s="113"/>
      <c r="NUE40" s="113"/>
      <c r="NUF40" s="113"/>
      <c r="NUG40" s="113"/>
      <c r="NUH40" s="113"/>
      <c r="NUI40" s="113"/>
      <c r="NUJ40" s="113"/>
      <c r="NUK40" s="113"/>
      <c r="NUL40" s="113"/>
      <c r="NUM40" s="113"/>
      <c r="NUN40" s="113"/>
      <c r="NUO40" s="113"/>
      <c r="NUP40" s="113"/>
      <c r="NUQ40" s="113"/>
      <c r="NUR40" s="113"/>
      <c r="NUS40" s="113"/>
      <c r="NUT40" s="113"/>
      <c r="NUU40" s="113"/>
      <c r="NUV40" s="113"/>
      <c r="NUW40" s="113"/>
      <c r="NUX40" s="113"/>
      <c r="NUY40" s="113"/>
      <c r="NUZ40" s="113"/>
      <c r="NVA40" s="113"/>
      <c r="NVB40" s="113"/>
      <c r="NVC40" s="113"/>
      <c r="NVD40" s="113"/>
      <c r="NVE40" s="113"/>
      <c r="NVF40" s="113"/>
      <c r="NVG40" s="113"/>
      <c r="NVH40" s="113"/>
      <c r="NVI40" s="113"/>
      <c r="NVJ40" s="113"/>
      <c r="NVK40" s="113"/>
      <c r="NVL40" s="113"/>
      <c r="NVM40" s="113"/>
      <c r="NVN40" s="113"/>
      <c r="NVO40" s="113"/>
      <c r="NVP40" s="113"/>
      <c r="NVQ40" s="113"/>
      <c r="NVR40" s="113"/>
      <c r="NVS40" s="113"/>
      <c r="NVT40" s="113"/>
      <c r="NVU40" s="113"/>
      <c r="NVV40" s="113"/>
      <c r="NVW40" s="113"/>
      <c r="NVX40" s="113"/>
      <c r="NVY40" s="113"/>
      <c r="NVZ40" s="113"/>
      <c r="NWA40" s="113"/>
      <c r="NWB40" s="113"/>
      <c r="NWC40" s="113"/>
      <c r="NWD40" s="113"/>
      <c r="NWE40" s="113"/>
      <c r="NWF40" s="113"/>
      <c r="NWG40" s="113"/>
      <c r="NWH40" s="113"/>
      <c r="NWI40" s="113"/>
      <c r="NWJ40" s="113"/>
      <c r="NWK40" s="113"/>
      <c r="NWL40" s="113"/>
      <c r="NWM40" s="113"/>
      <c r="NWN40" s="113"/>
      <c r="NWO40" s="113"/>
      <c r="NWP40" s="113"/>
      <c r="NWQ40" s="113"/>
      <c r="NWR40" s="113"/>
      <c r="NWS40" s="113"/>
      <c r="NWT40" s="113"/>
      <c r="NWU40" s="113"/>
      <c r="NWV40" s="113"/>
      <c r="NWW40" s="113"/>
      <c r="NWX40" s="113"/>
      <c r="NWY40" s="113"/>
      <c r="NWZ40" s="113"/>
      <c r="NXA40" s="113"/>
      <c r="NXB40" s="113"/>
      <c r="NXC40" s="113"/>
      <c r="NXD40" s="113"/>
      <c r="NXE40" s="113"/>
      <c r="NXF40" s="113"/>
      <c r="NXG40" s="113"/>
      <c r="NXH40" s="113"/>
      <c r="NXI40" s="113"/>
      <c r="NXJ40" s="113"/>
      <c r="NXK40" s="113"/>
      <c r="NXL40" s="113"/>
      <c r="NXM40" s="113"/>
      <c r="NXN40" s="113"/>
      <c r="NXO40" s="113"/>
      <c r="NXP40" s="113"/>
      <c r="NXQ40" s="113"/>
      <c r="NXR40" s="113"/>
      <c r="NXS40" s="113"/>
      <c r="NXT40" s="113"/>
      <c r="NXU40" s="113"/>
      <c r="NXV40" s="113"/>
      <c r="NXW40" s="113"/>
      <c r="NXX40" s="113"/>
      <c r="NXY40" s="113"/>
      <c r="NXZ40" s="113"/>
      <c r="NYA40" s="113"/>
      <c r="NYB40" s="113"/>
      <c r="NYC40" s="113"/>
      <c r="NYD40" s="113"/>
      <c r="NYE40" s="113"/>
      <c r="NYF40" s="113"/>
      <c r="NYG40" s="113"/>
      <c r="NYH40" s="113"/>
      <c r="NYI40" s="113"/>
      <c r="NYJ40" s="113"/>
      <c r="NYK40" s="113"/>
      <c r="NYL40" s="113"/>
      <c r="NYM40" s="113"/>
      <c r="NYN40" s="113"/>
      <c r="NYO40" s="113"/>
      <c r="NYP40" s="113"/>
      <c r="NYQ40" s="113"/>
      <c r="NYR40" s="113"/>
      <c r="NYS40" s="113"/>
      <c r="NYT40" s="113"/>
      <c r="NYU40" s="113"/>
      <c r="NYV40" s="113"/>
      <c r="NYW40" s="113"/>
      <c r="NYX40" s="113"/>
      <c r="NYY40" s="113"/>
      <c r="NYZ40" s="113"/>
      <c r="NZA40" s="113"/>
      <c r="NZB40" s="113"/>
      <c r="NZC40" s="113"/>
      <c r="NZD40" s="113"/>
      <c r="NZE40" s="113"/>
      <c r="NZF40" s="113"/>
      <c r="NZG40" s="113"/>
      <c r="NZH40" s="113"/>
      <c r="NZI40" s="113"/>
      <c r="NZJ40" s="113"/>
      <c r="NZK40" s="113"/>
      <c r="NZL40" s="113"/>
      <c r="NZM40" s="113"/>
      <c r="NZN40" s="113"/>
      <c r="NZO40" s="113"/>
      <c r="NZP40" s="113"/>
      <c r="NZQ40" s="113"/>
      <c r="NZR40" s="113"/>
      <c r="NZS40" s="113"/>
      <c r="NZT40" s="113"/>
      <c r="NZU40" s="113"/>
      <c r="NZV40" s="113"/>
      <c r="NZW40" s="113"/>
      <c r="NZX40" s="113"/>
      <c r="NZY40" s="113"/>
      <c r="NZZ40" s="113"/>
      <c r="OAA40" s="113"/>
      <c r="OAB40" s="113"/>
      <c r="OAC40" s="113"/>
      <c r="OAD40" s="113"/>
      <c r="OAE40" s="113"/>
      <c r="OAF40" s="113"/>
      <c r="OAG40" s="113"/>
      <c r="OAH40" s="113"/>
      <c r="OAI40" s="113"/>
      <c r="OAJ40" s="113"/>
      <c r="OAK40" s="113"/>
      <c r="OAL40" s="113"/>
      <c r="OAM40" s="113"/>
      <c r="OAN40" s="113"/>
      <c r="OAO40" s="113"/>
      <c r="OAP40" s="113"/>
      <c r="OAQ40" s="113"/>
      <c r="OAR40" s="113"/>
      <c r="OAS40" s="113"/>
      <c r="OAT40" s="113"/>
      <c r="OAU40" s="113"/>
      <c r="OAV40" s="113"/>
      <c r="OAW40" s="113"/>
      <c r="OAX40" s="113"/>
      <c r="OAY40" s="113"/>
      <c r="OAZ40" s="113"/>
      <c r="OBA40" s="113"/>
      <c r="OBB40" s="113"/>
      <c r="OBC40" s="113"/>
      <c r="OBD40" s="113"/>
      <c r="OBE40" s="113"/>
      <c r="OBF40" s="113"/>
      <c r="OBG40" s="113"/>
      <c r="OBH40" s="113"/>
      <c r="OBI40" s="113"/>
      <c r="OBJ40" s="113"/>
      <c r="OBK40" s="113"/>
      <c r="OBL40" s="113"/>
      <c r="OBM40" s="113"/>
      <c r="OBN40" s="113"/>
      <c r="OBO40" s="113"/>
      <c r="OBP40" s="113"/>
      <c r="OBQ40" s="113"/>
      <c r="OBR40" s="113"/>
      <c r="OBS40" s="113"/>
      <c r="OBT40" s="113"/>
      <c r="OBU40" s="113"/>
      <c r="OBV40" s="113"/>
      <c r="OBW40" s="113"/>
      <c r="OBX40" s="113"/>
      <c r="OBY40" s="113"/>
      <c r="OBZ40" s="113"/>
      <c r="OCA40" s="113"/>
      <c r="OCB40" s="113"/>
      <c r="OCC40" s="113"/>
      <c r="OCD40" s="113"/>
      <c r="OCE40" s="113"/>
      <c r="OCF40" s="113"/>
      <c r="OCG40" s="113"/>
      <c r="OCH40" s="113"/>
      <c r="OCI40" s="113"/>
      <c r="OCJ40" s="113"/>
      <c r="OCK40" s="113"/>
      <c r="OCL40" s="113"/>
      <c r="OCM40" s="113"/>
      <c r="OCN40" s="113"/>
      <c r="OCO40" s="113"/>
      <c r="OCP40" s="113"/>
      <c r="OCQ40" s="113"/>
      <c r="OCR40" s="113"/>
      <c r="OCS40" s="113"/>
      <c r="OCT40" s="113"/>
      <c r="OCU40" s="113"/>
      <c r="OCV40" s="113"/>
      <c r="OCW40" s="113"/>
      <c r="OCX40" s="113"/>
      <c r="OCY40" s="113"/>
      <c r="OCZ40" s="113"/>
      <c r="ODA40" s="113"/>
      <c r="ODB40" s="113"/>
      <c r="ODC40" s="113"/>
      <c r="ODD40" s="113"/>
      <c r="ODE40" s="113"/>
      <c r="ODF40" s="113"/>
      <c r="ODG40" s="113"/>
      <c r="ODH40" s="113"/>
      <c r="ODI40" s="113"/>
      <c r="ODJ40" s="113"/>
      <c r="ODK40" s="113"/>
      <c r="ODL40" s="113"/>
      <c r="ODM40" s="113"/>
      <c r="ODN40" s="113"/>
      <c r="ODO40" s="113"/>
      <c r="ODP40" s="113"/>
      <c r="ODQ40" s="113"/>
      <c r="ODR40" s="113"/>
      <c r="ODS40" s="113"/>
      <c r="ODT40" s="113"/>
      <c r="ODU40" s="113"/>
      <c r="ODV40" s="113"/>
      <c r="ODW40" s="113"/>
      <c r="ODX40" s="113"/>
      <c r="ODY40" s="113"/>
      <c r="ODZ40" s="113"/>
      <c r="OEA40" s="113"/>
      <c r="OEB40" s="113"/>
      <c r="OEC40" s="113"/>
      <c r="OED40" s="113"/>
      <c r="OEE40" s="113"/>
      <c r="OEF40" s="113"/>
      <c r="OEG40" s="113"/>
      <c r="OEH40" s="113"/>
      <c r="OEI40" s="113"/>
      <c r="OEJ40" s="113"/>
      <c r="OEK40" s="113"/>
      <c r="OEL40" s="113"/>
      <c r="OEM40" s="113"/>
      <c r="OEN40" s="113"/>
      <c r="OEO40" s="113"/>
      <c r="OEP40" s="113"/>
      <c r="OEQ40" s="113"/>
      <c r="OER40" s="113"/>
      <c r="OES40" s="113"/>
      <c r="OET40" s="113"/>
      <c r="OEU40" s="113"/>
      <c r="OEV40" s="113"/>
      <c r="OEW40" s="113"/>
      <c r="OEX40" s="113"/>
      <c r="OEY40" s="113"/>
      <c r="OEZ40" s="113"/>
      <c r="OFA40" s="113"/>
      <c r="OFB40" s="113"/>
      <c r="OFC40" s="113"/>
      <c r="OFD40" s="113"/>
      <c r="OFE40" s="113"/>
      <c r="OFF40" s="113"/>
      <c r="OFG40" s="113"/>
      <c r="OFH40" s="113"/>
      <c r="OFI40" s="113"/>
      <c r="OFJ40" s="113"/>
      <c r="OFK40" s="113"/>
      <c r="OFL40" s="113"/>
      <c r="OFM40" s="113"/>
      <c r="OFN40" s="113"/>
      <c r="OFO40" s="113"/>
      <c r="OFP40" s="113"/>
      <c r="OFQ40" s="113"/>
      <c r="OFR40" s="113"/>
      <c r="OFS40" s="113"/>
      <c r="OFT40" s="113"/>
      <c r="OFU40" s="113"/>
      <c r="OFV40" s="113"/>
      <c r="OFW40" s="113"/>
      <c r="OFX40" s="113"/>
      <c r="OFY40" s="113"/>
      <c r="OFZ40" s="113"/>
      <c r="OGA40" s="113"/>
      <c r="OGB40" s="113"/>
      <c r="OGC40" s="113"/>
      <c r="OGD40" s="113"/>
      <c r="OGE40" s="113"/>
      <c r="OGF40" s="113"/>
      <c r="OGG40" s="113"/>
      <c r="OGH40" s="113"/>
      <c r="OGI40" s="113"/>
      <c r="OGJ40" s="113"/>
      <c r="OGK40" s="113"/>
      <c r="OGL40" s="113"/>
      <c r="OGM40" s="113"/>
      <c r="OGN40" s="113"/>
      <c r="OGO40" s="113"/>
      <c r="OGP40" s="113"/>
      <c r="OGQ40" s="113"/>
      <c r="OGR40" s="113"/>
      <c r="OGS40" s="113"/>
      <c r="OGT40" s="113"/>
      <c r="OGU40" s="113"/>
      <c r="OGV40" s="113"/>
      <c r="OGW40" s="113"/>
      <c r="OGX40" s="113"/>
      <c r="OGY40" s="113"/>
      <c r="OGZ40" s="113"/>
      <c r="OHA40" s="113"/>
      <c r="OHB40" s="113"/>
      <c r="OHC40" s="113"/>
      <c r="OHD40" s="113"/>
      <c r="OHE40" s="113"/>
      <c r="OHF40" s="113"/>
      <c r="OHG40" s="113"/>
      <c r="OHH40" s="113"/>
      <c r="OHI40" s="113"/>
      <c r="OHJ40" s="113"/>
      <c r="OHK40" s="113"/>
      <c r="OHL40" s="113"/>
      <c r="OHM40" s="113"/>
      <c r="OHN40" s="113"/>
      <c r="OHO40" s="113"/>
      <c r="OHP40" s="113"/>
      <c r="OHQ40" s="113"/>
      <c r="OHR40" s="113"/>
      <c r="OHS40" s="113"/>
      <c r="OHT40" s="113"/>
      <c r="OHU40" s="113"/>
      <c r="OHV40" s="113"/>
      <c r="OHW40" s="113"/>
      <c r="OHX40" s="113"/>
      <c r="OHY40" s="113"/>
      <c r="OHZ40" s="113"/>
      <c r="OIA40" s="113"/>
      <c r="OIB40" s="113"/>
      <c r="OIC40" s="113"/>
      <c r="OID40" s="113"/>
      <c r="OIE40" s="113"/>
      <c r="OIF40" s="113"/>
      <c r="OIG40" s="113"/>
      <c r="OIH40" s="113"/>
      <c r="OII40" s="113"/>
      <c r="OIJ40" s="113"/>
      <c r="OIK40" s="113"/>
      <c r="OIL40" s="113"/>
      <c r="OIM40" s="113"/>
      <c r="OIN40" s="113"/>
      <c r="OIO40" s="113"/>
      <c r="OIP40" s="113"/>
      <c r="OIQ40" s="113"/>
      <c r="OIR40" s="113"/>
      <c r="OIS40" s="113"/>
      <c r="OIT40" s="113"/>
      <c r="OIU40" s="113"/>
      <c r="OIV40" s="113"/>
      <c r="OIW40" s="113"/>
      <c r="OIX40" s="113"/>
      <c r="OIY40" s="113"/>
      <c r="OIZ40" s="113"/>
      <c r="OJA40" s="113"/>
      <c r="OJB40" s="113"/>
      <c r="OJC40" s="113"/>
      <c r="OJD40" s="113"/>
      <c r="OJE40" s="113"/>
      <c r="OJF40" s="113"/>
      <c r="OJG40" s="113"/>
      <c r="OJH40" s="113"/>
      <c r="OJI40" s="113"/>
      <c r="OJJ40" s="113"/>
      <c r="OJK40" s="113"/>
      <c r="OJL40" s="113"/>
      <c r="OJM40" s="113"/>
      <c r="OJN40" s="113"/>
      <c r="OJO40" s="113"/>
      <c r="OJP40" s="113"/>
      <c r="OJQ40" s="113"/>
      <c r="OJR40" s="113"/>
      <c r="OJS40" s="113"/>
      <c r="OJT40" s="113"/>
      <c r="OJU40" s="113"/>
      <c r="OJV40" s="113"/>
      <c r="OJW40" s="113"/>
      <c r="OJX40" s="113"/>
      <c r="OJY40" s="113"/>
      <c r="OJZ40" s="113"/>
      <c r="OKA40" s="113"/>
      <c r="OKB40" s="113"/>
      <c r="OKC40" s="113"/>
      <c r="OKD40" s="113"/>
      <c r="OKE40" s="113"/>
      <c r="OKF40" s="113"/>
      <c r="OKG40" s="113"/>
      <c r="OKH40" s="113"/>
      <c r="OKI40" s="113"/>
      <c r="OKJ40" s="113"/>
      <c r="OKK40" s="113"/>
      <c r="OKL40" s="113"/>
      <c r="OKM40" s="113"/>
      <c r="OKN40" s="113"/>
      <c r="OKO40" s="113"/>
      <c r="OKP40" s="113"/>
      <c r="OKQ40" s="113"/>
      <c r="OKR40" s="113"/>
      <c r="OKS40" s="113"/>
      <c r="OKT40" s="113"/>
      <c r="OKU40" s="113"/>
      <c r="OKV40" s="113"/>
      <c r="OKW40" s="113"/>
      <c r="OKX40" s="113"/>
      <c r="OKY40" s="113"/>
      <c r="OKZ40" s="113"/>
      <c r="OLA40" s="113"/>
      <c r="OLB40" s="113"/>
      <c r="OLC40" s="113"/>
      <c r="OLD40" s="113"/>
      <c r="OLE40" s="113"/>
      <c r="OLF40" s="113"/>
      <c r="OLG40" s="113"/>
      <c r="OLH40" s="113"/>
      <c r="OLI40" s="113"/>
      <c r="OLJ40" s="113"/>
      <c r="OLK40" s="113"/>
      <c r="OLL40" s="113"/>
      <c r="OLM40" s="113"/>
      <c r="OLN40" s="113"/>
      <c r="OLO40" s="113"/>
      <c r="OLP40" s="113"/>
      <c r="OLQ40" s="113"/>
      <c r="OLR40" s="113"/>
      <c r="OLS40" s="113"/>
      <c r="OLT40" s="113"/>
      <c r="OLU40" s="113"/>
      <c r="OLV40" s="113"/>
      <c r="OLW40" s="113"/>
      <c r="OLX40" s="113"/>
      <c r="OLY40" s="113"/>
      <c r="OLZ40" s="113"/>
      <c r="OMA40" s="113"/>
      <c r="OMB40" s="113"/>
      <c r="OMC40" s="113"/>
      <c r="OMD40" s="113"/>
      <c r="OME40" s="113"/>
      <c r="OMF40" s="113"/>
      <c r="OMG40" s="113"/>
      <c r="OMH40" s="113"/>
      <c r="OMI40" s="113"/>
      <c r="OMJ40" s="113"/>
      <c r="OMK40" s="113"/>
      <c r="OML40" s="113"/>
      <c r="OMM40" s="113"/>
      <c r="OMN40" s="113"/>
      <c r="OMO40" s="113"/>
      <c r="OMP40" s="113"/>
      <c r="OMQ40" s="113"/>
      <c r="OMR40" s="113"/>
      <c r="OMS40" s="113"/>
      <c r="OMT40" s="113"/>
      <c r="OMU40" s="113"/>
      <c r="OMV40" s="113"/>
      <c r="OMW40" s="113"/>
      <c r="OMX40" s="113"/>
      <c r="OMY40" s="113"/>
      <c r="OMZ40" s="113"/>
      <c r="ONA40" s="113"/>
      <c r="ONB40" s="113"/>
      <c r="ONC40" s="113"/>
      <c r="OND40" s="113"/>
      <c r="ONE40" s="113"/>
      <c r="ONF40" s="113"/>
      <c r="ONG40" s="113"/>
      <c r="ONH40" s="113"/>
      <c r="ONI40" s="113"/>
      <c r="ONJ40" s="113"/>
      <c r="ONK40" s="113"/>
      <c r="ONL40" s="113"/>
      <c r="ONM40" s="113"/>
      <c r="ONN40" s="113"/>
      <c r="ONO40" s="113"/>
      <c r="ONP40" s="113"/>
      <c r="ONQ40" s="113"/>
      <c r="ONR40" s="113"/>
      <c r="ONS40" s="113"/>
      <c r="ONT40" s="113"/>
      <c r="ONU40" s="113"/>
      <c r="ONV40" s="113"/>
      <c r="ONW40" s="113"/>
      <c r="ONX40" s="113"/>
      <c r="ONY40" s="113"/>
      <c r="ONZ40" s="113"/>
      <c r="OOA40" s="113"/>
      <c r="OOB40" s="113"/>
      <c r="OOC40" s="113"/>
      <c r="OOD40" s="113"/>
      <c r="OOE40" s="113"/>
      <c r="OOF40" s="113"/>
      <c r="OOG40" s="113"/>
      <c r="OOH40" s="113"/>
      <c r="OOI40" s="113"/>
      <c r="OOJ40" s="113"/>
      <c r="OOK40" s="113"/>
      <c r="OOL40" s="113"/>
      <c r="OOM40" s="113"/>
      <c r="OON40" s="113"/>
      <c r="OOO40" s="113"/>
      <c r="OOP40" s="113"/>
      <c r="OOQ40" s="113"/>
      <c r="OOR40" s="113"/>
      <c r="OOS40" s="113"/>
      <c r="OOT40" s="113"/>
      <c r="OOU40" s="113"/>
      <c r="OOV40" s="113"/>
      <c r="OOW40" s="113"/>
      <c r="OOX40" s="113"/>
      <c r="OOY40" s="113"/>
      <c r="OOZ40" s="113"/>
      <c r="OPA40" s="113"/>
      <c r="OPB40" s="113"/>
      <c r="OPC40" s="113"/>
      <c r="OPD40" s="113"/>
      <c r="OPE40" s="113"/>
      <c r="OPF40" s="113"/>
      <c r="OPG40" s="113"/>
      <c r="OPH40" s="113"/>
      <c r="OPI40" s="113"/>
      <c r="OPJ40" s="113"/>
      <c r="OPK40" s="113"/>
      <c r="OPL40" s="113"/>
      <c r="OPM40" s="113"/>
      <c r="OPN40" s="113"/>
      <c r="OPO40" s="113"/>
      <c r="OPP40" s="113"/>
      <c r="OPQ40" s="113"/>
      <c r="OPR40" s="113"/>
      <c r="OPS40" s="113"/>
      <c r="OPT40" s="113"/>
      <c r="OPU40" s="113"/>
      <c r="OPV40" s="113"/>
      <c r="OPW40" s="113"/>
      <c r="OPX40" s="113"/>
      <c r="OPY40" s="113"/>
      <c r="OPZ40" s="113"/>
      <c r="OQA40" s="113"/>
      <c r="OQB40" s="113"/>
      <c r="OQC40" s="113"/>
      <c r="OQD40" s="113"/>
      <c r="OQE40" s="113"/>
      <c r="OQF40" s="113"/>
      <c r="OQG40" s="113"/>
      <c r="OQH40" s="113"/>
      <c r="OQI40" s="113"/>
      <c r="OQJ40" s="113"/>
      <c r="OQK40" s="113"/>
      <c r="OQL40" s="113"/>
      <c r="OQM40" s="113"/>
      <c r="OQN40" s="113"/>
      <c r="OQO40" s="113"/>
      <c r="OQP40" s="113"/>
      <c r="OQQ40" s="113"/>
      <c r="OQR40" s="113"/>
      <c r="OQS40" s="113"/>
      <c r="OQT40" s="113"/>
      <c r="OQU40" s="113"/>
      <c r="OQV40" s="113"/>
      <c r="OQW40" s="113"/>
      <c r="OQX40" s="113"/>
      <c r="OQY40" s="113"/>
      <c r="OQZ40" s="113"/>
      <c r="ORA40" s="113"/>
      <c r="ORB40" s="113"/>
      <c r="ORC40" s="113"/>
      <c r="ORD40" s="113"/>
      <c r="ORE40" s="113"/>
      <c r="ORF40" s="113"/>
      <c r="ORG40" s="113"/>
      <c r="ORH40" s="113"/>
      <c r="ORI40" s="113"/>
      <c r="ORJ40" s="113"/>
      <c r="ORK40" s="113"/>
      <c r="ORL40" s="113"/>
      <c r="ORM40" s="113"/>
      <c r="ORN40" s="113"/>
      <c r="ORO40" s="113"/>
      <c r="ORP40" s="113"/>
      <c r="ORQ40" s="113"/>
      <c r="ORR40" s="113"/>
      <c r="ORS40" s="113"/>
      <c r="ORT40" s="113"/>
      <c r="ORU40" s="113"/>
      <c r="ORV40" s="113"/>
      <c r="ORW40" s="113"/>
      <c r="ORX40" s="113"/>
      <c r="ORY40" s="113"/>
      <c r="ORZ40" s="113"/>
      <c r="OSA40" s="113"/>
      <c r="OSB40" s="113"/>
      <c r="OSC40" s="113"/>
      <c r="OSD40" s="113"/>
      <c r="OSE40" s="113"/>
      <c r="OSF40" s="113"/>
      <c r="OSG40" s="113"/>
      <c r="OSH40" s="113"/>
      <c r="OSI40" s="113"/>
      <c r="OSJ40" s="113"/>
      <c r="OSK40" s="113"/>
      <c r="OSL40" s="113"/>
      <c r="OSM40" s="113"/>
      <c r="OSN40" s="113"/>
      <c r="OSO40" s="113"/>
      <c r="OSP40" s="113"/>
      <c r="OSQ40" s="113"/>
      <c r="OSR40" s="113"/>
      <c r="OSS40" s="113"/>
      <c r="OST40" s="113"/>
      <c r="OSU40" s="113"/>
      <c r="OSV40" s="113"/>
      <c r="OSW40" s="113"/>
      <c r="OSX40" s="113"/>
      <c r="OSY40" s="113"/>
      <c r="OSZ40" s="113"/>
      <c r="OTA40" s="113"/>
      <c r="OTB40" s="113"/>
      <c r="OTC40" s="113"/>
      <c r="OTD40" s="113"/>
      <c r="OTE40" s="113"/>
      <c r="OTF40" s="113"/>
      <c r="OTG40" s="113"/>
      <c r="OTH40" s="113"/>
      <c r="OTI40" s="113"/>
      <c r="OTJ40" s="113"/>
      <c r="OTK40" s="113"/>
      <c r="OTL40" s="113"/>
      <c r="OTM40" s="113"/>
      <c r="OTN40" s="113"/>
      <c r="OTO40" s="113"/>
      <c r="OTP40" s="113"/>
      <c r="OTQ40" s="113"/>
      <c r="OTR40" s="113"/>
      <c r="OTS40" s="113"/>
      <c r="OTT40" s="113"/>
      <c r="OTU40" s="113"/>
      <c r="OTV40" s="113"/>
      <c r="OTW40" s="113"/>
      <c r="OTX40" s="113"/>
      <c r="OTY40" s="113"/>
      <c r="OTZ40" s="113"/>
      <c r="OUA40" s="113"/>
      <c r="OUB40" s="113"/>
      <c r="OUC40" s="113"/>
      <c r="OUD40" s="113"/>
      <c r="OUE40" s="113"/>
      <c r="OUF40" s="113"/>
      <c r="OUG40" s="113"/>
      <c r="OUH40" s="113"/>
      <c r="OUI40" s="113"/>
      <c r="OUJ40" s="113"/>
      <c r="OUK40" s="113"/>
      <c r="OUL40" s="113"/>
      <c r="OUM40" s="113"/>
      <c r="OUN40" s="113"/>
      <c r="OUO40" s="113"/>
      <c r="OUP40" s="113"/>
      <c r="OUQ40" s="113"/>
      <c r="OUR40" s="113"/>
      <c r="OUS40" s="113"/>
      <c r="OUT40" s="113"/>
      <c r="OUU40" s="113"/>
      <c r="OUV40" s="113"/>
      <c r="OUW40" s="113"/>
      <c r="OUX40" s="113"/>
      <c r="OUY40" s="113"/>
      <c r="OUZ40" s="113"/>
      <c r="OVA40" s="113"/>
      <c r="OVB40" s="113"/>
      <c r="OVC40" s="113"/>
      <c r="OVD40" s="113"/>
      <c r="OVE40" s="113"/>
      <c r="OVF40" s="113"/>
      <c r="OVG40" s="113"/>
      <c r="OVH40" s="113"/>
      <c r="OVI40" s="113"/>
      <c r="OVJ40" s="113"/>
      <c r="OVK40" s="113"/>
      <c r="OVL40" s="113"/>
      <c r="OVM40" s="113"/>
      <c r="OVN40" s="113"/>
      <c r="OVO40" s="113"/>
      <c r="OVP40" s="113"/>
      <c r="OVQ40" s="113"/>
      <c r="OVR40" s="113"/>
      <c r="OVS40" s="113"/>
      <c r="OVT40" s="113"/>
      <c r="OVU40" s="113"/>
      <c r="OVV40" s="113"/>
      <c r="OVW40" s="113"/>
      <c r="OVX40" s="113"/>
      <c r="OVY40" s="113"/>
      <c r="OVZ40" s="113"/>
      <c r="OWA40" s="113"/>
      <c r="OWB40" s="113"/>
      <c r="OWC40" s="113"/>
      <c r="OWD40" s="113"/>
      <c r="OWE40" s="113"/>
      <c r="OWF40" s="113"/>
      <c r="OWG40" s="113"/>
      <c r="OWH40" s="113"/>
      <c r="OWI40" s="113"/>
      <c r="OWJ40" s="113"/>
      <c r="OWK40" s="113"/>
      <c r="OWL40" s="113"/>
      <c r="OWM40" s="113"/>
      <c r="OWN40" s="113"/>
      <c r="OWO40" s="113"/>
      <c r="OWP40" s="113"/>
      <c r="OWQ40" s="113"/>
      <c r="OWR40" s="113"/>
      <c r="OWS40" s="113"/>
      <c r="OWT40" s="113"/>
      <c r="OWU40" s="113"/>
      <c r="OWV40" s="113"/>
      <c r="OWW40" s="113"/>
      <c r="OWX40" s="113"/>
      <c r="OWY40" s="113"/>
      <c r="OWZ40" s="113"/>
      <c r="OXA40" s="113"/>
      <c r="OXB40" s="113"/>
      <c r="OXC40" s="113"/>
      <c r="OXD40" s="113"/>
      <c r="OXE40" s="113"/>
      <c r="OXF40" s="113"/>
      <c r="OXG40" s="113"/>
      <c r="OXH40" s="113"/>
      <c r="OXI40" s="113"/>
      <c r="OXJ40" s="113"/>
      <c r="OXK40" s="113"/>
      <c r="OXL40" s="113"/>
      <c r="OXM40" s="113"/>
      <c r="OXN40" s="113"/>
      <c r="OXO40" s="113"/>
      <c r="OXP40" s="113"/>
      <c r="OXQ40" s="113"/>
      <c r="OXR40" s="113"/>
      <c r="OXS40" s="113"/>
      <c r="OXT40" s="113"/>
      <c r="OXU40" s="113"/>
      <c r="OXV40" s="113"/>
      <c r="OXW40" s="113"/>
      <c r="OXX40" s="113"/>
      <c r="OXY40" s="113"/>
      <c r="OXZ40" s="113"/>
      <c r="OYA40" s="113"/>
      <c r="OYB40" s="113"/>
      <c r="OYC40" s="113"/>
      <c r="OYD40" s="113"/>
      <c r="OYE40" s="113"/>
      <c r="OYF40" s="113"/>
      <c r="OYG40" s="113"/>
      <c r="OYH40" s="113"/>
      <c r="OYI40" s="113"/>
      <c r="OYJ40" s="113"/>
      <c r="OYK40" s="113"/>
      <c r="OYL40" s="113"/>
      <c r="OYM40" s="113"/>
      <c r="OYN40" s="113"/>
      <c r="OYO40" s="113"/>
      <c r="OYP40" s="113"/>
      <c r="OYQ40" s="113"/>
      <c r="OYR40" s="113"/>
      <c r="OYS40" s="113"/>
      <c r="OYT40" s="113"/>
      <c r="OYU40" s="113"/>
      <c r="OYV40" s="113"/>
      <c r="OYW40" s="113"/>
      <c r="OYX40" s="113"/>
      <c r="OYY40" s="113"/>
      <c r="OYZ40" s="113"/>
      <c r="OZA40" s="113"/>
      <c r="OZB40" s="113"/>
      <c r="OZC40" s="113"/>
      <c r="OZD40" s="113"/>
      <c r="OZE40" s="113"/>
      <c r="OZF40" s="113"/>
      <c r="OZG40" s="113"/>
      <c r="OZH40" s="113"/>
      <c r="OZI40" s="113"/>
      <c r="OZJ40" s="113"/>
      <c r="OZK40" s="113"/>
      <c r="OZL40" s="113"/>
      <c r="OZM40" s="113"/>
      <c r="OZN40" s="113"/>
      <c r="OZO40" s="113"/>
      <c r="OZP40" s="113"/>
      <c r="OZQ40" s="113"/>
      <c r="OZR40" s="113"/>
      <c r="OZS40" s="113"/>
      <c r="OZT40" s="113"/>
      <c r="OZU40" s="113"/>
      <c r="OZV40" s="113"/>
      <c r="OZW40" s="113"/>
      <c r="OZX40" s="113"/>
      <c r="OZY40" s="113"/>
      <c r="OZZ40" s="113"/>
      <c r="PAA40" s="113"/>
      <c r="PAB40" s="113"/>
      <c r="PAC40" s="113"/>
      <c r="PAD40" s="113"/>
      <c r="PAE40" s="113"/>
      <c r="PAF40" s="113"/>
      <c r="PAG40" s="113"/>
      <c r="PAH40" s="113"/>
      <c r="PAI40" s="113"/>
      <c r="PAJ40" s="113"/>
      <c r="PAK40" s="113"/>
      <c r="PAL40" s="113"/>
      <c r="PAM40" s="113"/>
      <c r="PAN40" s="113"/>
      <c r="PAO40" s="113"/>
      <c r="PAP40" s="113"/>
      <c r="PAQ40" s="113"/>
      <c r="PAR40" s="113"/>
      <c r="PAS40" s="113"/>
      <c r="PAT40" s="113"/>
      <c r="PAU40" s="113"/>
      <c r="PAV40" s="113"/>
      <c r="PAW40" s="113"/>
      <c r="PAX40" s="113"/>
      <c r="PAY40" s="113"/>
      <c r="PAZ40" s="113"/>
      <c r="PBA40" s="113"/>
      <c r="PBB40" s="113"/>
      <c r="PBC40" s="113"/>
      <c r="PBD40" s="113"/>
      <c r="PBE40" s="113"/>
      <c r="PBF40" s="113"/>
      <c r="PBG40" s="113"/>
      <c r="PBH40" s="113"/>
      <c r="PBI40" s="113"/>
      <c r="PBJ40" s="113"/>
      <c r="PBK40" s="113"/>
      <c r="PBL40" s="113"/>
      <c r="PBM40" s="113"/>
      <c r="PBN40" s="113"/>
      <c r="PBO40" s="113"/>
      <c r="PBP40" s="113"/>
      <c r="PBQ40" s="113"/>
      <c r="PBR40" s="113"/>
      <c r="PBS40" s="113"/>
      <c r="PBT40" s="113"/>
      <c r="PBU40" s="113"/>
      <c r="PBV40" s="113"/>
      <c r="PBW40" s="113"/>
      <c r="PBX40" s="113"/>
      <c r="PBY40" s="113"/>
      <c r="PBZ40" s="113"/>
      <c r="PCA40" s="113"/>
      <c r="PCB40" s="113"/>
      <c r="PCC40" s="113"/>
      <c r="PCD40" s="113"/>
      <c r="PCE40" s="113"/>
      <c r="PCF40" s="113"/>
      <c r="PCG40" s="113"/>
      <c r="PCH40" s="113"/>
      <c r="PCI40" s="113"/>
      <c r="PCJ40" s="113"/>
      <c r="PCK40" s="113"/>
      <c r="PCL40" s="113"/>
      <c r="PCM40" s="113"/>
      <c r="PCN40" s="113"/>
      <c r="PCO40" s="113"/>
      <c r="PCP40" s="113"/>
      <c r="PCQ40" s="113"/>
      <c r="PCR40" s="113"/>
      <c r="PCS40" s="113"/>
      <c r="PCT40" s="113"/>
      <c r="PCU40" s="113"/>
      <c r="PCV40" s="113"/>
      <c r="PCW40" s="113"/>
      <c r="PCX40" s="113"/>
      <c r="PCY40" s="113"/>
      <c r="PCZ40" s="113"/>
      <c r="PDA40" s="113"/>
      <c r="PDB40" s="113"/>
      <c r="PDC40" s="113"/>
      <c r="PDD40" s="113"/>
      <c r="PDE40" s="113"/>
      <c r="PDF40" s="113"/>
      <c r="PDG40" s="113"/>
      <c r="PDH40" s="113"/>
      <c r="PDI40" s="113"/>
      <c r="PDJ40" s="113"/>
      <c r="PDK40" s="113"/>
      <c r="PDL40" s="113"/>
      <c r="PDM40" s="113"/>
      <c r="PDN40" s="113"/>
      <c r="PDO40" s="113"/>
      <c r="PDP40" s="113"/>
      <c r="PDQ40" s="113"/>
      <c r="PDR40" s="113"/>
      <c r="PDS40" s="113"/>
      <c r="PDT40" s="113"/>
      <c r="PDU40" s="113"/>
      <c r="PDV40" s="113"/>
      <c r="PDW40" s="113"/>
      <c r="PDX40" s="113"/>
      <c r="PDY40" s="113"/>
      <c r="PDZ40" s="113"/>
      <c r="PEA40" s="113"/>
      <c r="PEB40" s="113"/>
      <c r="PEC40" s="113"/>
      <c r="PED40" s="113"/>
      <c r="PEE40" s="113"/>
      <c r="PEF40" s="113"/>
      <c r="PEG40" s="113"/>
      <c r="PEH40" s="113"/>
      <c r="PEI40" s="113"/>
      <c r="PEJ40" s="113"/>
      <c r="PEK40" s="113"/>
      <c r="PEL40" s="113"/>
      <c r="PEM40" s="113"/>
      <c r="PEN40" s="113"/>
      <c r="PEO40" s="113"/>
      <c r="PEP40" s="113"/>
      <c r="PEQ40" s="113"/>
      <c r="PER40" s="113"/>
      <c r="PES40" s="113"/>
      <c r="PET40" s="113"/>
      <c r="PEU40" s="113"/>
      <c r="PEV40" s="113"/>
      <c r="PEW40" s="113"/>
      <c r="PEX40" s="113"/>
      <c r="PEY40" s="113"/>
      <c r="PEZ40" s="113"/>
      <c r="PFA40" s="113"/>
      <c r="PFB40" s="113"/>
      <c r="PFC40" s="113"/>
      <c r="PFD40" s="113"/>
      <c r="PFE40" s="113"/>
      <c r="PFF40" s="113"/>
      <c r="PFG40" s="113"/>
      <c r="PFH40" s="113"/>
      <c r="PFI40" s="113"/>
      <c r="PFJ40" s="113"/>
      <c r="PFK40" s="113"/>
      <c r="PFL40" s="113"/>
      <c r="PFM40" s="113"/>
      <c r="PFN40" s="113"/>
      <c r="PFO40" s="113"/>
      <c r="PFP40" s="113"/>
      <c r="PFQ40" s="113"/>
      <c r="PFR40" s="113"/>
      <c r="PFS40" s="113"/>
      <c r="PFT40" s="113"/>
      <c r="PFU40" s="113"/>
      <c r="PFV40" s="113"/>
      <c r="PFW40" s="113"/>
      <c r="PFX40" s="113"/>
      <c r="PFY40" s="113"/>
      <c r="PFZ40" s="113"/>
      <c r="PGA40" s="113"/>
      <c r="PGB40" s="113"/>
      <c r="PGC40" s="113"/>
      <c r="PGD40" s="113"/>
      <c r="PGE40" s="113"/>
      <c r="PGF40" s="113"/>
      <c r="PGG40" s="113"/>
      <c r="PGH40" s="113"/>
      <c r="PGI40" s="113"/>
      <c r="PGJ40" s="113"/>
      <c r="PGK40" s="113"/>
      <c r="PGL40" s="113"/>
      <c r="PGM40" s="113"/>
      <c r="PGN40" s="113"/>
      <c r="PGO40" s="113"/>
      <c r="PGP40" s="113"/>
      <c r="PGQ40" s="113"/>
      <c r="PGR40" s="113"/>
      <c r="PGS40" s="113"/>
      <c r="PGT40" s="113"/>
      <c r="PGU40" s="113"/>
      <c r="PGV40" s="113"/>
      <c r="PGW40" s="113"/>
      <c r="PGX40" s="113"/>
      <c r="PGY40" s="113"/>
      <c r="PGZ40" s="113"/>
      <c r="PHA40" s="113"/>
      <c r="PHB40" s="113"/>
      <c r="PHC40" s="113"/>
      <c r="PHD40" s="113"/>
      <c r="PHE40" s="113"/>
      <c r="PHF40" s="113"/>
      <c r="PHG40" s="113"/>
      <c r="PHH40" s="113"/>
      <c r="PHI40" s="113"/>
      <c r="PHJ40" s="113"/>
      <c r="PHK40" s="113"/>
      <c r="PHL40" s="113"/>
      <c r="PHM40" s="113"/>
      <c r="PHN40" s="113"/>
      <c r="PHO40" s="113"/>
      <c r="PHP40" s="113"/>
      <c r="PHQ40" s="113"/>
      <c r="PHR40" s="113"/>
      <c r="PHS40" s="113"/>
      <c r="PHT40" s="113"/>
      <c r="PHU40" s="113"/>
      <c r="PHV40" s="113"/>
      <c r="PHW40" s="113"/>
      <c r="PHX40" s="113"/>
      <c r="PHY40" s="113"/>
      <c r="PHZ40" s="113"/>
      <c r="PIA40" s="113"/>
      <c r="PIB40" s="113"/>
      <c r="PIC40" s="113"/>
      <c r="PID40" s="113"/>
      <c r="PIE40" s="113"/>
      <c r="PIF40" s="113"/>
      <c r="PIG40" s="113"/>
      <c r="PIH40" s="113"/>
      <c r="PII40" s="113"/>
      <c r="PIJ40" s="113"/>
      <c r="PIK40" s="113"/>
      <c r="PIL40" s="113"/>
      <c r="PIM40" s="113"/>
      <c r="PIN40" s="113"/>
      <c r="PIO40" s="113"/>
      <c r="PIP40" s="113"/>
      <c r="PIQ40" s="113"/>
      <c r="PIR40" s="113"/>
      <c r="PIS40" s="113"/>
      <c r="PIT40" s="113"/>
      <c r="PIU40" s="113"/>
      <c r="PIV40" s="113"/>
      <c r="PIW40" s="113"/>
      <c r="PIX40" s="113"/>
      <c r="PIY40" s="113"/>
      <c r="PIZ40" s="113"/>
      <c r="PJA40" s="113"/>
      <c r="PJB40" s="113"/>
      <c r="PJC40" s="113"/>
      <c r="PJD40" s="113"/>
      <c r="PJE40" s="113"/>
      <c r="PJF40" s="113"/>
      <c r="PJG40" s="113"/>
      <c r="PJH40" s="113"/>
      <c r="PJI40" s="113"/>
      <c r="PJJ40" s="113"/>
      <c r="PJK40" s="113"/>
      <c r="PJL40" s="113"/>
      <c r="PJM40" s="113"/>
      <c r="PJN40" s="113"/>
      <c r="PJO40" s="113"/>
      <c r="PJP40" s="113"/>
      <c r="PJQ40" s="113"/>
      <c r="PJR40" s="113"/>
      <c r="PJS40" s="113"/>
      <c r="PJT40" s="113"/>
      <c r="PJU40" s="113"/>
      <c r="PJV40" s="113"/>
      <c r="PJW40" s="113"/>
      <c r="PJX40" s="113"/>
      <c r="PJY40" s="113"/>
      <c r="PJZ40" s="113"/>
      <c r="PKA40" s="113"/>
      <c r="PKB40" s="113"/>
      <c r="PKC40" s="113"/>
      <c r="PKD40" s="113"/>
      <c r="PKE40" s="113"/>
      <c r="PKF40" s="113"/>
      <c r="PKG40" s="113"/>
      <c r="PKH40" s="113"/>
      <c r="PKI40" s="113"/>
      <c r="PKJ40" s="113"/>
      <c r="PKK40" s="113"/>
      <c r="PKL40" s="113"/>
      <c r="PKM40" s="113"/>
      <c r="PKN40" s="113"/>
      <c r="PKO40" s="113"/>
      <c r="PKP40" s="113"/>
      <c r="PKQ40" s="113"/>
      <c r="PKR40" s="113"/>
      <c r="PKS40" s="113"/>
      <c r="PKT40" s="113"/>
      <c r="PKU40" s="113"/>
      <c r="PKV40" s="113"/>
      <c r="PKW40" s="113"/>
      <c r="PKX40" s="113"/>
      <c r="PKY40" s="113"/>
      <c r="PKZ40" s="113"/>
      <c r="PLA40" s="113"/>
      <c r="PLB40" s="113"/>
      <c r="PLC40" s="113"/>
      <c r="PLD40" s="113"/>
      <c r="PLE40" s="113"/>
      <c r="PLF40" s="113"/>
      <c r="PLG40" s="113"/>
      <c r="PLH40" s="113"/>
      <c r="PLI40" s="113"/>
      <c r="PLJ40" s="113"/>
      <c r="PLK40" s="113"/>
      <c r="PLL40" s="113"/>
      <c r="PLM40" s="113"/>
      <c r="PLN40" s="113"/>
      <c r="PLO40" s="113"/>
      <c r="PLP40" s="113"/>
      <c r="PLQ40" s="113"/>
      <c r="PLR40" s="113"/>
      <c r="PLS40" s="113"/>
      <c r="PLT40" s="113"/>
      <c r="PLU40" s="113"/>
      <c r="PLV40" s="113"/>
      <c r="PLW40" s="113"/>
      <c r="PLX40" s="113"/>
      <c r="PLY40" s="113"/>
      <c r="PLZ40" s="113"/>
      <c r="PMA40" s="113"/>
      <c r="PMB40" s="113"/>
      <c r="PMC40" s="113"/>
      <c r="PMD40" s="113"/>
      <c r="PME40" s="113"/>
      <c r="PMF40" s="113"/>
      <c r="PMG40" s="113"/>
      <c r="PMH40" s="113"/>
      <c r="PMI40" s="113"/>
      <c r="PMJ40" s="113"/>
      <c r="PMK40" s="113"/>
      <c r="PML40" s="113"/>
      <c r="PMM40" s="113"/>
      <c r="PMN40" s="113"/>
      <c r="PMO40" s="113"/>
      <c r="PMP40" s="113"/>
      <c r="PMQ40" s="113"/>
      <c r="PMR40" s="113"/>
      <c r="PMS40" s="113"/>
      <c r="PMT40" s="113"/>
      <c r="PMU40" s="113"/>
      <c r="PMV40" s="113"/>
      <c r="PMW40" s="113"/>
      <c r="PMX40" s="113"/>
      <c r="PMY40" s="113"/>
      <c r="PMZ40" s="113"/>
      <c r="PNA40" s="113"/>
      <c r="PNB40" s="113"/>
      <c r="PNC40" s="113"/>
      <c r="PND40" s="113"/>
      <c r="PNE40" s="113"/>
      <c r="PNF40" s="113"/>
      <c r="PNG40" s="113"/>
      <c r="PNH40" s="113"/>
      <c r="PNI40" s="113"/>
      <c r="PNJ40" s="113"/>
      <c r="PNK40" s="113"/>
      <c r="PNL40" s="113"/>
      <c r="PNM40" s="113"/>
      <c r="PNN40" s="113"/>
      <c r="PNO40" s="113"/>
      <c r="PNP40" s="113"/>
      <c r="PNQ40" s="113"/>
      <c r="PNR40" s="113"/>
      <c r="PNS40" s="113"/>
      <c r="PNT40" s="113"/>
      <c r="PNU40" s="113"/>
      <c r="PNV40" s="113"/>
      <c r="PNW40" s="113"/>
      <c r="PNX40" s="113"/>
      <c r="PNY40" s="113"/>
      <c r="PNZ40" s="113"/>
      <c r="POA40" s="113"/>
      <c r="POB40" s="113"/>
      <c r="POC40" s="113"/>
      <c r="POD40" s="113"/>
      <c r="POE40" s="113"/>
      <c r="POF40" s="113"/>
      <c r="POG40" s="113"/>
      <c r="POH40" s="113"/>
      <c r="POI40" s="113"/>
      <c r="POJ40" s="113"/>
      <c r="POK40" s="113"/>
      <c r="POL40" s="113"/>
      <c r="POM40" s="113"/>
      <c r="PON40" s="113"/>
      <c r="POO40" s="113"/>
      <c r="POP40" s="113"/>
      <c r="POQ40" s="113"/>
      <c r="POR40" s="113"/>
      <c r="POS40" s="113"/>
      <c r="POT40" s="113"/>
      <c r="POU40" s="113"/>
      <c r="POV40" s="113"/>
      <c r="POW40" s="113"/>
      <c r="POX40" s="113"/>
      <c r="POY40" s="113"/>
      <c r="POZ40" s="113"/>
      <c r="PPA40" s="113"/>
      <c r="PPB40" s="113"/>
      <c r="PPC40" s="113"/>
      <c r="PPD40" s="113"/>
      <c r="PPE40" s="113"/>
      <c r="PPF40" s="113"/>
      <c r="PPG40" s="113"/>
      <c r="PPH40" s="113"/>
      <c r="PPI40" s="113"/>
      <c r="PPJ40" s="113"/>
      <c r="PPK40" s="113"/>
      <c r="PPL40" s="113"/>
      <c r="PPM40" s="113"/>
      <c r="PPN40" s="113"/>
      <c r="PPO40" s="113"/>
      <c r="PPP40" s="113"/>
      <c r="PPQ40" s="113"/>
      <c r="PPR40" s="113"/>
      <c r="PPS40" s="113"/>
      <c r="PPT40" s="113"/>
      <c r="PPU40" s="113"/>
      <c r="PPV40" s="113"/>
      <c r="PPW40" s="113"/>
      <c r="PPX40" s="113"/>
      <c r="PPY40" s="113"/>
      <c r="PPZ40" s="113"/>
      <c r="PQA40" s="113"/>
      <c r="PQB40" s="113"/>
      <c r="PQC40" s="113"/>
      <c r="PQD40" s="113"/>
      <c r="PQE40" s="113"/>
      <c r="PQF40" s="113"/>
      <c r="PQG40" s="113"/>
      <c r="PQH40" s="113"/>
      <c r="PQI40" s="113"/>
      <c r="PQJ40" s="113"/>
      <c r="PQK40" s="113"/>
      <c r="PQL40" s="113"/>
      <c r="PQM40" s="113"/>
      <c r="PQN40" s="113"/>
      <c r="PQO40" s="113"/>
      <c r="PQP40" s="113"/>
      <c r="PQQ40" s="113"/>
      <c r="PQR40" s="113"/>
      <c r="PQS40" s="113"/>
      <c r="PQT40" s="113"/>
      <c r="PQU40" s="113"/>
      <c r="PQV40" s="113"/>
      <c r="PQW40" s="113"/>
      <c r="PQX40" s="113"/>
      <c r="PQY40" s="113"/>
      <c r="PQZ40" s="113"/>
      <c r="PRA40" s="113"/>
      <c r="PRB40" s="113"/>
      <c r="PRC40" s="113"/>
      <c r="PRD40" s="113"/>
      <c r="PRE40" s="113"/>
      <c r="PRF40" s="113"/>
      <c r="PRG40" s="113"/>
      <c r="PRH40" s="113"/>
      <c r="PRI40" s="113"/>
      <c r="PRJ40" s="113"/>
      <c r="PRK40" s="113"/>
      <c r="PRL40" s="113"/>
      <c r="PRM40" s="113"/>
      <c r="PRN40" s="113"/>
      <c r="PRO40" s="113"/>
      <c r="PRP40" s="113"/>
      <c r="PRQ40" s="113"/>
      <c r="PRR40" s="113"/>
      <c r="PRS40" s="113"/>
      <c r="PRT40" s="113"/>
      <c r="PRU40" s="113"/>
      <c r="PRV40" s="113"/>
      <c r="PRW40" s="113"/>
      <c r="PRX40" s="113"/>
      <c r="PRY40" s="113"/>
      <c r="PRZ40" s="113"/>
      <c r="PSA40" s="113"/>
      <c r="PSB40" s="113"/>
      <c r="PSC40" s="113"/>
      <c r="PSD40" s="113"/>
      <c r="PSE40" s="113"/>
      <c r="PSF40" s="113"/>
      <c r="PSG40" s="113"/>
      <c r="PSH40" s="113"/>
      <c r="PSI40" s="113"/>
      <c r="PSJ40" s="113"/>
      <c r="PSK40" s="113"/>
      <c r="PSL40" s="113"/>
      <c r="PSM40" s="113"/>
      <c r="PSN40" s="113"/>
      <c r="PSO40" s="113"/>
      <c r="PSP40" s="113"/>
      <c r="PSQ40" s="113"/>
      <c r="PSR40" s="113"/>
      <c r="PSS40" s="113"/>
      <c r="PST40" s="113"/>
      <c r="PSU40" s="113"/>
      <c r="PSV40" s="113"/>
      <c r="PSW40" s="113"/>
      <c r="PSX40" s="113"/>
      <c r="PSY40" s="113"/>
      <c r="PSZ40" s="113"/>
      <c r="PTA40" s="113"/>
      <c r="PTB40" s="113"/>
      <c r="PTC40" s="113"/>
      <c r="PTD40" s="113"/>
      <c r="PTE40" s="113"/>
      <c r="PTF40" s="113"/>
      <c r="PTG40" s="113"/>
      <c r="PTH40" s="113"/>
      <c r="PTI40" s="113"/>
      <c r="PTJ40" s="113"/>
      <c r="PTK40" s="113"/>
      <c r="PTL40" s="113"/>
      <c r="PTM40" s="113"/>
      <c r="PTN40" s="113"/>
      <c r="PTO40" s="113"/>
      <c r="PTP40" s="113"/>
      <c r="PTQ40" s="113"/>
      <c r="PTR40" s="113"/>
      <c r="PTS40" s="113"/>
      <c r="PTT40" s="113"/>
      <c r="PTU40" s="113"/>
      <c r="PTV40" s="113"/>
      <c r="PTW40" s="113"/>
      <c r="PTX40" s="113"/>
      <c r="PTY40" s="113"/>
      <c r="PTZ40" s="113"/>
      <c r="PUA40" s="113"/>
      <c r="PUB40" s="113"/>
      <c r="PUC40" s="113"/>
      <c r="PUD40" s="113"/>
      <c r="PUE40" s="113"/>
      <c r="PUF40" s="113"/>
      <c r="PUG40" s="113"/>
      <c r="PUH40" s="113"/>
      <c r="PUI40" s="113"/>
      <c r="PUJ40" s="113"/>
      <c r="PUK40" s="113"/>
      <c r="PUL40" s="113"/>
      <c r="PUM40" s="113"/>
      <c r="PUN40" s="113"/>
      <c r="PUO40" s="113"/>
      <c r="PUP40" s="113"/>
      <c r="PUQ40" s="113"/>
      <c r="PUR40" s="113"/>
      <c r="PUS40" s="113"/>
      <c r="PUT40" s="113"/>
      <c r="PUU40" s="113"/>
      <c r="PUV40" s="113"/>
      <c r="PUW40" s="113"/>
      <c r="PUX40" s="113"/>
      <c r="PUY40" s="113"/>
      <c r="PUZ40" s="113"/>
      <c r="PVA40" s="113"/>
      <c r="PVB40" s="113"/>
      <c r="PVC40" s="113"/>
      <c r="PVD40" s="113"/>
      <c r="PVE40" s="113"/>
      <c r="PVF40" s="113"/>
      <c r="PVG40" s="113"/>
      <c r="PVH40" s="113"/>
      <c r="PVI40" s="113"/>
      <c r="PVJ40" s="113"/>
      <c r="PVK40" s="113"/>
      <c r="PVL40" s="113"/>
      <c r="PVM40" s="113"/>
      <c r="PVN40" s="113"/>
      <c r="PVO40" s="113"/>
      <c r="PVP40" s="113"/>
      <c r="PVQ40" s="113"/>
      <c r="PVR40" s="113"/>
      <c r="PVS40" s="113"/>
      <c r="PVT40" s="113"/>
      <c r="PVU40" s="113"/>
      <c r="PVV40" s="113"/>
      <c r="PVW40" s="113"/>
      <c r="PVX40" s="113"/>
      <c r="PVY40" s="113"/>
      <c r="PVZ40" s="113"/>
      <c r="PWA40" s="113"/>
      <c r="PWB40" s="113"/>
      <c r="PWC40" s="113"/>
      <c r="PWD40" s="113"/>
      <c r="PWE40" s="113"/>
      <c r="PWF40" s="113"/>
      <c r="PWG40" s="113"/>
      <c r="PWH40" s="113"/>
      <c r="PWI40" s="113"/>
      <c r="PWJ40" s="113"/>
      <c r="PWK40" s="113"/>
      <c r="PWL40" s="113"/>
      <c r="PWM40" s="113"/>
      <c r="PWN40" s="113"/>
      <c r="PWO40" s="113"/>
      <c r="PWP40" s="113"/>
      <c r="PWQ40" s="113"/>
      <c r="PWR40" s="113"/>
      <c r="PWS40" s="113"/>
      <c r="PWT40" s="113"/>
      <c r="PWU40" s="113"/>
      <c r="PWV40" s="113"/>
      <c r="PWW40" s="113"/>
      <c r="PWX40" s="113"/>
      <c r="PWY40" s="113"/>
      <c r="PWZ40" s="113"/>
      <c r="PXA40" s="113"/>
      <c r="PXB40" s="113"/>
      <c r="PXC40" s="113"/>
      <c r="PXD40" s="113"/>
      <c r="PXE40" s="113"/>
      <c r="PXF40" s="113"/>
      <c r="PXG40" s="113"/>
      <c r="PXH40" s="113"/>
      <c r="PXI40" s="113"/>
      <c r="PXJ40" s="113"/>
      <c r="PXK40" s="113"/>
      <c r="PXL40" s="113"/>
      <c r="PXM40" s="113"/>
      <c r="PXN40" s="113"/>
      <c r="PXO40" s="113"/>
      <c r="PXP40" s="113"/>
      <c r="PXQ40" s="113"/>
      <c r="PXR40" s="113"/>
      <c r="PXS40" s="113"/>
      <c r="PXT40" s="113"/>
      <c r="PXU40" s="113"/>
      <c r="PXV40" s="113"/>
      <c r="PXW40" s="113"/>
      <c r="PXX40" s="113"/>
      <c r="PXY40" s="113"/>
      <c r="PXZ40" s="113"/>
      <c r="PYA40" s="113"/>
      <c r="PYB40" s="113"/>
      <c r="PYC40" s="113"/>
      <c r="PYD40" s="113"/>
      <c r="PYE40" s="113"/>
      <c r="PYF40" s="113"/>
      <c r="PYG40" s="113"/>
      <c r="PYH40" s="113"/>
      <c r="PYI40" s="113"/>
      <c r="PYJ40" s="113"/>
      <c r="PYK40" s="113"/>
      <c r="PYL40" s="113"/>
      <c r="PYM40" s="113"/>
      <c r="PYN40" s="113"/>
      <c r="PYO40" s="113"/>
      <c r="PYP40" s="113"/>
      <c r="PYQ40" s="113"/>
      <c r="PYR40" s="113"/>
      <c r="PYS40" s="113"/>
      <c r="PYT40" s="113"/>
      <c r="PYU40" s="113"/>
      <c r="PYV40" s="113"/>
      <c r="PYW40" s="113"/>
      <c r="PYX40" s="113"/>
      <c r="PYY40" s="113"/>
      <c r="PYZ40" s="113"/>
      <c r="PZA40" s="113"/>
      <c r="PZB40" s="113"/>
      <c r="PZC40" s="113"/>
      <c r="PZD40" s="113"/>
      <c r="PZE40" s="113"/>
      <c r="PZF40" s="113"/>
      <c r="PZG40" s="113"/>
      <c r="PZH40" s="113"/>
      <c r="PZI40" s="113"/>
      <c r="PZJ40" s="113"/>
      <c r="PZK40" s="113"/>
      <c r="PZL40" s="113"/>
      <c r="PZM40" s="113"/>
      <c r="PZN40" s="113"/>
      <c r="PZO40" s="113"/>
      <c r="PZP40" s="113"/>
      <c r="PZQ40" s="113"/>
      <c r="PZR40" s="113"/>
      <c r="PZS40" s="113"/>
      <c r="PZT40" s="113"/>
      <c r="PZU40" s="113"/>
      <c r="PZV40" s="113"/>
      <c r="PZW40" s="113"/>
      <c r="PZX40" s="113"/>
      <c r="PZY40" s="113"/>
      <c r="PZZ40" s="113"/>
      <c r="QAA40" s="113"/>
      <c r="QAB40" s="113"/>
      <c r="QAC40" s="113"/>
      <c r="QAD40" s="113"/>
      <c r="QAE40" s="113"/>
      <c r="QAF40" s="113"/>
      <c r="QAG40" s="113"/>
      <c r="QAH40" s="113"/>
      <c r="QAI40" s="113"/>
      <c r="QAJ40" s="113"/>
      <c r="QAK40" s="113"/>
      <c r="QAL40" s="113"/>
      <c r="QAM40" s="113"/>
      <c r="QAN40" s="113"/>
      <c r="QAO40" s="113"/>
      <c r="QAP40" s="113"/>
      <c r="QAQ40" s="113"/>
      <c r="QAR40" s="113"/>
      <c r="QAS40" s="113"/>
      <c r="QAT40" s="113"/>
      <c r="QAU40" s="113"/>
      <c r="QAV40" s="113"/>
      <c r="QAW40" s="113"/>
      <c r="QAX40" s="113"/>
      <c r="QAY40" s="113"/>
      <c r="QAZ40" s="113"/>
      <c r="QBA40" s="113"/>
      <c r="QBB40" s="113"/>
      <c r="QBC40" s="113"/>
      <c r="QBD40" s="113"/>
      <c r="QBE40" s="113"/>
      <c r="QBF40" s="113"/>
      <c r="QBG40" s="113"/>
      <c r="QBH40" s="113"/>
      <c r="QBI40" s="113"/>
      <c r="QBJ40" s="113"/>
      <c r="QBK40" s="113"/>
      <c r="QBL40" s="113"/>
      <c r="QBM40" s="113"/>
      <c r="QBN40" s="113"/>
      <c r="QBO40" s="113"/>
      <c r="QBP40" s="113"/>
      <c r="QBQ40" s="113"/>
      <c r="QBR40" s="113"/>
      <c r="QBS40" s="113"/>
      <c r="QBT40" s="113"/>
      <c r="QBU40" s="113"/>
      <c r="QBV40" s="113"/>
      <c r="QBW40" s="113"/>
      <c r="QBX40" s="113"/>
      <c r="QBY40" s="113"/>
      <c r="QBZ40" s="113"/>
      <c r="QCA40" s="113"/>
      <c r="QCB40" s="113"/>
      <c r="QCC40" s="113"/>
      <c r="QCD40" s="113"/>
      <c r="QCE40" s="113"/>
      <c r="QCF40" s="113"/>
      <c r="QCG40" s="113"/>
      <c r="QCH40" s="113"/>
      <c r="QCI40" s="113"/>
      <c r="QCJ40" s="113"/>
      <c r="QCK40" s="113"/>
      <c r="QCL40" s="113"/>
      <c r="QCM40" s="113"/>
      <c r="QCN40" s="113"/>
      <c r="QCO40" s="113"/>
      <c r="QCP40" s="113"/>
      <c r="QCQ40" s="113"/>
      <c r="QCR40" s="113"/>
      <c r="QCS40" s="113"/>
      <c r="QCT40" s="113"/>
      <c r="QCU40" s="113"/>
      <c r="QCV40" s="113"/>
      <c r="QCW40" s="113"/>
      <c r="QCX40" s="113"/>
      <c r="QCY40" s="113"/>
      <c r="QCZ40" s="113"/>
      <c r="QDA40" s="113"/>
      <c r="QDB40" s="113"/>
      <c r="QDC40" s="113"/>
      <c r="QDD40" s="113"/>
      <c r="QDE40" s="113"/>
      <c r="QDF40" s="113"/>
      <c r="QDG40" s="113"/>
      <c r="QDH40" s="113"/>
      <c r="QDI40" s="113"/>
      <c r="QDJ40" s="113"/>
      <c r="QDK40" s="113"/>
      <c r="QDL40" s="113"/>
      <c r="QDM40" s="113"/>
      <c r="QDN40" s="113"/>
      <c r="QDO40" s="113"/>
      <c r="QDP40" s="113"/>
      <c r="QDQ40" s="113"/>
      <c r="QDR40" s="113"/>
      <c r="QDS40" s="113"/>
      <c r="QDT40" s="113"/>
      <c r="QDU40" s="113"/>
      <c r="QDV40" s="113"/>
      <c r="QDW40" s="113"/>
      <c r="QDX40" s="113"/>
      <c r="QDY40" s="113"/>
      <c r="QDZ40" s="113"/>
      <c r="QEA40" s="113"/>
      <c r="QEB40" s="113"/>
      <c r="QEC40" s="113"/>
      <c r="QED40" s="113"/>
      <c r="QEE40" s="113"/>
      <c r="QEF40" s="113"/>
      <c r="QEG40" s="113"/>
      <c r="QEH40" s="113"/>
      <c r="QEI40" s="113"/>
      <c r="QEJ40" s="113"/>
      <c r="QEK40" s="113"/>
      <c r="QEL40" s="113"/>
      <c r="QEM40" s="113"/>
      <c r="QEN40" s="113"/>
      <c r="QEO40" s="113"/>
      <c r="QEP40" s="113"/>
      <c r="QEQ40" s="113"/>
      <c r="QER40" s="113"/>
      <c r="QES40" s="113"/>
      <c r="QET40" s="113"/>
      <c r="QEU40" s="113"/>
      <c r="QEV40" s="113"/>
      <c r="QEW40" s="113"/>
      <c r="QEX40" s="113"/>
      <c r="QEY40" s="113"/>
      <c r="QEZ40" s="113"/>
      <c r="QFA40" s="113"/>
      <c r="QFB40" s="113"/>
      <c r="QFC40" s="113"/>
      <c r="QFD40" s="113"/>
      <c r="QFE40" s="113"/>
      <c r="QFF40" s="113"/>
      <c r="QFG40" s="113"/>
      <c r="QFH40" s="113"/>
      <c r="QFI40" s="113"/>
      <c r="QFJ40" s="113"/>
      <c r="QFK40" s="113"/>
      <c r="QFL40" s="113"/>
      <c r="QFM40" s="113"/>
      <c r="QFN40" s="113"/>
      <c r="QFO40" s="113"/>
      <c r="QFP40" s="113"/>
      <c r="QFQ40" s="113"/>
      <c r="QFR40" s="113"/>
      <c r="QFS40" s="113"/>
      <c r="QFT40" s="113"/>
      <c r="QFU40" s="113"/>
      <c r="QFV40" s="113"/>
      <c r="QFW40" s="113"/>
      <c r="QFX40" s="113"/>
      <c r="QFY40" s="113"/>
      <c r="QFZ40" s="113"/>
      <c r="QGA40" s="113"/>
      <c r="QGB40" s="113"/>
      <c r="QGC40" s="113"/>
      <c r="QGD40" s="113"/>
      <c r="QGE40" s="113"/>
      <c r="QGF40" s="113"/>
      <c r="QGG40" s="113"/>
      <c r="QGH40" s="113"/>
      <c r="QGI40" s="113"/>
      <c r="QGJ40" s="113"/>
      <c r="QGK40" s="113"/>
      <c r="QGL40" s="113"/>
      <c r="QGM40" s="113"/>
      <c r="QGN40" s="113"/>
      <c r="QGO40" s="113"/>
      <c r="QGP40" s="113"/>
      <c r="QGQ40" s="113"/>
      <c r="QGR40" s="113"/>
      <c r="QGS40" s="113"/>
      <c r="QGT40" s="113"/>
      <c r="QGU40" s="113"/>
      <c r="QGV40" s="113"/>
      <c r="QGW40" s="113"/>
      <c r="QGX40" s="113"/>
      <c r="QGY40" s="113"/>
      <c r="QGZ40" s="113"/>
      <c r="QHA40" s="113"/>
      <c r="QHB40" s="113"/>
      <c r="QHC40" s="113"/>
      <c r="QHD40" s="113"/>
      <c r="QHE40" s="113"/>
      <c r="QHF40" s="113"/>
      <c r="QHG40" s="113"/>
      <c r="QHH40" s="113"/>
      <c r="QHI40" s="113"/>
      <c r="QHJ40" s="113"/>
      <c r="QHK40" s="113"/>
      <c r="QHL40" s="113"/>
      <c r="QHM40" s="113"/>
      <c r="QHN40" s="113"/>
      <c r="QHO40" s="113"/>
      <c r="QHP40" s="113"/>
      <c r="QHQ40" s="113"/>
      <c r="QHR40" s="113"/>
      <c r="QHS40" s="113"/>
      <c r="QHT40" s="113"/>
      <c r="QHU40" s="113"/>
      <c r="QHV40" s="113"/>
      <c r="QHW40" s="113"/>
      <c r="QHX40" s="113"/>
      <c r="QHY40" s="113"/>
      <c r="QHZ40" s="113"/>
      <c r="QIA40" s="113"/>
      <c r="QIB40" s="113"/>
      <c r="QIC40" s="113"/>
      <c r="QID40" s="113"/>
      <c r="QIE40" s="113"/>
      <c r="QIF40" s="113"/>
      <c r="QIG40" s="113"/>
      <c r="QIH40" s="113"/>
      <c r="QII40" s="113"/>
      <c r="QIJ40" s="113"/>
      <c r="QIK40" s="113"/>
      <c r="QIL40" s="113"/>
      <c r="QIM40" s="113"/>
      <c r="QIN40" s="113"/>
      <c r="QIO40" s="113"/>
      <c r="QIP40" s="113"/>
      <c r="QIQ40" s="113"/>
      <c r="QIR40" s="113"/>
      <c r="QIS40" s="113"/>
      <c r="QIT40" s="113"/>
      <c r="QIU40" s="113"/>
      <c r="QIV40" s="113"/>
      <c r="QIW40" s="113"/>
      <c r="QIX40" s="113"/>
      <c r="QIY40" s="113"/>
      <c r="QIZ40" s="113"/>
      <c r="QJA40" s="113"/>
      <c r="QJB40" s="113"/>
      <c r="QJC40" s="113"/>
      <c r="QJD40" s="113"/>
      <c r="QJE40" s="113"/>
      <c r="QJF40" s="113"/>
      <c r="QJG40" s="113"/>
      <c r="QJH40" s="113"/>
      <c r="QJI40" s="113"/>
      <c r="QJJ40" s="113"/>
      <c r="QJK40" s="113"/>
      <c r="QJL40" s="113"/>
      <c r="QJM40" s="113"/>
      <c r="QJN40" s="113"/>
      <c r="QJO40" s="113"/>
      <c r="QJP40" s="113"/>
      <c r="QJQ40" s="113"/>
      <c r="QJR40" s="113"/>
      <c r="QJS40" s="113"/>
      <c r="QJT40" s="113"/>
      <c r="QJU40" s="113"/>
      <c r="QJV40" s="113"/>
      <c r="QJW40" s="113"/>
      <c r="QJX40" s="113"/>
      <c r="QJY40" s="113"/>
      <c r="QJZ40" s="113"/>
      <c r="QKA40" s="113"/>
      <c r="QKB40" s="113"/>
      <c r="QKC40" s="113"/>
      <c r="QKD40" s="113"/>
      <c r="QKE40" s="113"/>
      <c r="QKF40" s="113"/>
      <c r="QKG40" s="113"/>
      <c r="QKH40" s="113"/>
      <c r="QKI40" s="113"/>
      <c r="QKJ40" s="113"/>
      <c r="QKK40" s="113"/>
      <c r="QKL40" s="113"/>
      <c r="QKM40" s="113"/>
      <c r="QKN40" s="113"/>
      <c r="QKO40" s="113"/>
      <c r="QKP40" s="113"/>
      <c r="QKQ40" s="113"/>
      <c r="QKR40" s="113"/>
      <c r="QKS40" s="113"/>
      <c r="QKT40" s="113"/>
      <c r="QKU40" s="113"/>
      <c r="QKV40" s="113"/>
      <c r="QKW40" s="113"/>
      <c r="QKX40" s="113"/>
      <c r="QKY40" s="113"/>
      <c r="QKZ40" s="113"/>
      <c r="QLA40" s="113"/>
      <c r="QLB40" s="113"/>
      <c r="QLC40" s="113"/>
      <c r="QLD40" s="113"/>
      <c r="QLE40" s="113"/>
      <c r="QLF40" s="113"/>
      <c r="QLG40" s="113"/>
      <c r="QLH40" s="113"/>
      <c r="QLI40" s="113"/>
      <c r="QLJ40" s="113"/>
      <c r="QLK40" s="113"/>
      <c r="QLL40" s="113"/>
      <c r="QLM40" s="113"/>
      <c r="QLN40" s="113"/>
      <c r="QLO40" s="113"/>
      <c r="QLP40" s="113"/>
      <c r="QLQ40" s="113"/>
      <c r="QLR40" s="113"/>
      <c r="QLS40" s="113"/>
      <c r="QLT40" s="113"/>
      <c r="QLU40" s="113"/>
      <c r="QLV40" s="113"/>
      <c r="QLW40" s="113"/>
      <c r="QLX40" s="113"/>
      <c r="QLY40" s="113"/>
      <c r="QLZ40" s="113"/>
      <c r="QMA40" s="113"/>
      <c r="QMB40" s="113"/>
      <c r="QMC40" s="113"/>
      <c r="QMD40" s="113"/>
      <c r="QME40" s="113"/>
      <c r="QMF40" s="113"/>
      <c r="QMG40" s="113"/>
      <c r="QMH40" s="113"/>
      <c r="QMI40" s="113"/>
      <c r="QMJ40" s="113"/>
      <c r="QMK40" s="113"/>
      <c r="QML40" s="113"/>
      <c r="QMM40" s="113"/>
      <c r="QMN40" s="113"/>
      <c r="QMO40" s="113"/>
      <c r="QMP40" s="113"/>
      <c r="QMQ40" s="113"/>
      <c r="QMR40" s="113"/>
      <c r="QMS40" s="113"/>
      <c r="QMT40" s="113"/>
      <c r="QMU40" s="113"/>
      <c r="QMV40" s="113"/>
      <c r="QMW40" s="113"/>
      <c r="QMX40" s="113"/>
      <c r="QMY40" s="113"/>
      <c r="QMZ40" s="113"/>
      <c r="QNA40" s="113"/>
      <c r="QNB40" s="113"/>
      <c r="QNC40" s="113"/>
      <c r="QND40" s="113"/>
      <c r="QNE40" s="113"/>
      <c r="QNF40" s="113"/>
      <c r="QNG40" s="113"/>
      <c r="QNH40" s="113"/>
      <c r="QNI40" s="113"/>
      <c r="QNJ40" s="113"/>
      <c r="QNK40" s="113"/>
      <c r="QNL40" s="113"/>
      <c r="QNM40" s="113"/>
      <c r="QNN40" s="113"/>
      <c r="QNO40" s="113"/>
      <c r="QNP40" s="113"/>
      <c r="QNQ40" s="113"/>
      <c r="QNR40" s="113"/>
      <c r="QNS40" s="113"/>
      <c r="QNT40" s="113"/>
      <c r="QNU40" s="113"/>
      <c r="QNV40" s="113"/>
      <c r="QNW40" s="113"/>
      <c r="QNX40" s="113"/>
      <c r="QNY40" s="113"/>
      <c r="QNZ40" s="113"/>
      <c r="QOA40" s="113"/>
      <c r="QOB40" s="113"/>
      <c r="QOC40" s="113"/>
      <c r="QOD40" s="113"/>
      <c r="QOE40" s="113"/>
      <c r="QOF40" s="113"/>
      <c r="QOG40" s="113"/>
      <c r="QOH40" s="113"/>
      <c r="QOI40" s="113"/>
      <c r="QOJ40" s="113"/>
      <c r="QOK40" s="113"/>
      <c r="QOL40" s="113"/>
      <c r="QOM40" s="113"/>
      <c r="QON40" s="113"/>
      <c r="QOO40" s="113"/>
      <c r="QOP40" s="113"/>
      <c r="QOQ40" s="113"/>
      <c r="QOR40" s="113"/>
      <c r="QOS40" s="113"/>
      <c r="QOT40" s="113"/>
      <c r="QOU40" s="113"/>
      <c r="QOV40" s="113"/>
      <c r="QOW40" s="113"/>
      <c r="QOX40" s="113"/>
      <c r="QOY40" s="113"/>
      <c r="QOZ40" s="113"/>
      <c r="QPA40" s="113"/>
      <c r="QPB40" s="113"/>
      <c r="QPC40" s="113"/>
      <c r="QPD40" s="113"/>
      <c r="QPE40" s="113"/>
      <c r="QPF40" s="113"/>
      <c r="QPG40" s="113"/>
      <c r="QPH40" s="113"/>
      <c r="QPI40" s="113"/>
      <c r="QPJ40" s="113"/>
      <c r="QPK40" s="113"/>
      <c r="QPL40" s="113"/>
      <c r="QPM40" s="113"/>
      <c r="QPN40" s="113"/>
      <c r="QPO40" s="113"/>
      <c r="QPP40" s="113"/>
      <c r="QPQ40" s="113"/>
      <c r="QPR40" s="113"/>
      <c r="QPS40" s="113"/>
      <c r="QPT40" s="113"/>
      <c r="QPU40" s="113"/>
      <c r="QPV40" s="113"/>
      <c r="QPW40" s="113"/>
      <c r="QPX40" s="113"/>
      <c r="QPY40" s="113"/>
      <c r="QPZ40" s="113"/>
      <c r="QQA40" s="113"/>
      <c r="QQB40" s="113"/>
      <c r="QQC40" s="113"/>
      <c r="QQD40" s="113"/>
      <c r="QQE40" s="113"/>
      <c r="QQF40" s="113"/>
      <c r="QQG40" s="113"/>
      <c r="QQH40" s="113"/>
      <c r="QQI40" s="113"/>
      <c r="QQJ40" s="113"/>
      <c r="QQK40" s="113"/>
      <c r="QQL40" s="113"/>
      <c r="QQM40" s="113"/>
      <c r="QQN40" s="113"/>
      <c r="QQO40" s="113"/>
      <c r="QQP40" s="113"/>
      <c r="QQQ40" s="113"/>
      <c r="QQR40" s="113"/>
      <c r="QQS40" s="113"/>
      <c r="QQT40" s="113"/>
      <c r="QQU40" s="113"/>
      <c r="QQV40" s="113"/>
      <c r="QQW40" s="113"/>
      <c r="QQX40" s="113"/>
      <c r="QQY40" s="113"/>
      <c r="QQZ40" s="113"/>
      <c r="QRA40" s="113"/>
      <c r="QRB40" s="113"/>
      <c r="QRC40" s="113"/>
      <c r="QRD40" s="113"/>
      <c r="QRE40" s="113"/>
      <c r="QRF40" s="113"/>
      <c r="QRG40" s="113"/>
      <c r="QRH40" s="113"/>
      <c r="QRI40" s="113"/>
      <c r="QRJ40" s="113"/>
      <c r="QRK40" s="113"/>
      <c r="QRL40" s="113"/>
      <c r="QRM40" s="113"/>
      <c r="QRN40" s="113"/>
      <c r="QRO40" s="113"/>
      <c r="QRP40" s="113"/>
      <c r="QRQ40" s="113"/>
      <c r="QRR40" s="113"/>
      <c r="QRS40" s="113"/>
      <c r="QRT40" s="113"/>
      <c r="QRU40" s="113"/>
      <c r="QRV40" s="113"/>
      <c r="QRW40" s="113"/>
      <c r="QRX40" s="113"/>
      <c r="QRY40" s="113"/>
      <c r="QRZ40" s="113"/>
      <c r="QSA40" s="113"/>
      <c r="QSB40" s="113"/>
      <c r="QSC40" s="113"/>
      <c r="QSD40" s="113"/>
      <c r="QSE40" s="113"/>
      <c r="QSF40" s="113"/>
      <c r="QSG40" s="113"/>
      <c r="QSH40" s="113"/>
      <c r="QSI40" s="113"/>
      <c r="QSJ40" s="113"/>
      <c r="QSK40" s="113"/>
      <c r="QSL40" s="113"/>
      <c r="QSM40" s="113"/>
      <c r="QSN40" s="113"/>
      <c r="QSO40" s="113"/>
      <c r="QSP40" s="113"/>
      <c r="QSQ40" s="113"/>
      <c r="QSR40" s="113"/>
      <c r="QSS40" s="113"/>
      <c r="QST40" s="113"/>
      <c r="QSU40" s="113"/>
      <c r="QSV40" s="113"/>
      <c r="QSW40" s="113"/>
      <c r="QSX40" s="113"/>
      <c r="QSY40" s="113"/>
      <c r="QSZ40" s="113"/>
      <c r="QTA40" s="113"/>
      <c r="QTB40" s="113"/>
      <c r="QTC40" s="113"/>
      <c r="QTD40" s="113"/>
      <c r="QTE40" s="113"/>
      <c r="QTF40" s="113"/>
      <c r="QTG40" s="113"/>
      <c r="QTH40" s="113"/>
      <c r="QTI40" s="113"/>
      <c r="QTJ40" s="113"/>
      <c r="QTK40" s="113"/>
      <c r="QTL40" s="113"/>
      <c r="QTM40" s="113"/>
      <c r="QTN40" s="113"/>
      <c r="QTO40" s="113"/>
      <c r="QTP40" s="113"/>
      <c r="QTQ40" s="113"/>
      <c r="QTR40" s="113"/>
      <c r="QTS40" s="113"/>
      <c r="QTT40" s="113"/>
      <c r="QTU40" s="113"/>
      <c r="QTV40" s="113"/>
      <c r="QTW40" s="113"/>
      <c r="QTX40" s="113"/>
      <c r="QTY40" s="113"/>
      <c r="QTZ40" s="113"/>
      <c r="QUA40" s="113"/>
      <c r="QUB40" s="113"/>
      <c r="QUC40" s="113"/>
      <c r="QUD40" s="113"/>
      <c r="QUE40" s="113"/>
      <c r="QUF40" s="113"/>
      <c r="QUG40" s="113"/>
      <c r="QUH40" s="113"/>
      <c r="QUI40" s="113"/>
      <c r="QUJ40" s="113"/>
      <c r="QUK40" s="113"/>
      <c r="QUL40" s="113"/>
      <c r="QUM40" s="113"/>
      <c r="QUN40" s="113"/>
      <c r="QUO40" s="113"/>
      <c r="QUP40" s="113"/>
      <c r="QUQ40" s="113"/>
      <c r="QUR40" s="113"/>
      <c r="QUS40" s="113"/>
      <c r="QUT40" s="113"/>
      <c r="QUU40" s="113"/>
      <c r="QUV40" s="113"/>
      <c r="QUW40" s="113"/>
      <c r="QUX40" s="113"/>
      <c r="QUY40" s="113"/>
      <c r="QUZ40" s="113"/>
      <c r="QVA40" s="113"/>
      <c r="QVB40" s="113"/>
      <c r="QVC40" s="113"/>
      <c r="QVD40" s="113"/>
      <c r="QVE40" s="113"/>
      <c r="QVF40" s="113"/>
      <c r="QVG40" s="113"/>
      <c r="QVH40" s="113"/>
      <c r="QVI40" s="113"/>
      <c r="QVJ40" s="113"/>
      <c r="QVK40" s="113"/>
      <c r="QVL40" s="113"/>
      <c r="QVM40" s="113"/>
      <c r="QVN40" s="113"/>
      <c r="QVO40" s="113"/>
      <c r="QVP40" s="113"/>
      <c r="QVQ40" s="113"/>
      <c r="QVR40" s="113"/>
      <c r="QVS40" s="113"/>
      <c r="QVT40" s="113"/>
      <c r="QVU40" s="113"/>
      <c r="QVV40" s="113"/>
      <c r="QVW40" s="113"/>
      <c r="QVX40" s="113"/>
      <c r="QVY40" s="113"/>
      <c r="QVZ40" s="113"/>
      <c r="QWA40" s="113"/>
      <c r="QWB40" s="113"/>
      <c r="QWC40" s="113"/>
      <c r="QWD40" s="113"/>
      <c r="QWE40" s="113"/>
      <c r="QWF40" s="113"/>
      <c r="QWG40" s="113"/>
      <c r="QWH40" s="113"/>
      <c r="QWI40" s="113"/>
      <c r="QWJ40" s="113"/>
      <c r="QWK40" s="113"/>
      <c r="QWL40" s="113"/>
      <c r="QWM40" s="113"/>
      <c r="QWN40" s="113"/>
      <c r="QWO40" s="113"/>
      <c r="QWP40" s="113"/>
      <c r="QWQ40" s="113"/>
      <c r="QWR40" s="113"/>
      <c r="QWS40" s="113"/>
      <c r="QWT40" s="113"/>
      <c r="QWU40" s="113"/>
      <c r="QWV40" s="113"/>
      <c r="QWW40" s="113"/>
      <c r="QWX40" s="113"/>
      <c r="QWY40" s="113"/>
      <c r="QWZ40" s="113"/>
      <c r="QXA40" s="113"/>
      <c r="QXB40" s="113"/>
      <c r="QXC40" s="113"/>
      <c r="QXD40" s="113"/>
      <c r="QXE40" s="113"/>
      <c r="QXF40" s="113"/>
      <c r="QXG40" s="113"/>
      <c r="QXH40" s="113"/>
      <c r="QXI40" s="113"/>
      <c r="QXJ40" s="113"/>
      <c r="QXK40" s="113"/>
      <c r="QXL40" s="113"/>
      <c r="QXM40" s="113"/>
      <c r="QXN40" s="113"/>
      <c r="QXO40" s="113"/>
      <c r="QXP40" s="113"/>
      <c r="QXQ40" s="113"/>
      <c r="QXR40" s="113"/>
      <c r="QXS40" s="113"/>
      <c r="QXT40" s="113"/>
      <c r="QXU40" s="113"/>
      <c r="QXV40" s="113"/>
      <c r="QXW40" s="113"/>
      <c r="QXX40" s="113"/>
      <c r="QXY40" s="113"/>
      <c r="QXZ40" s="113"/>
      <c r="QYA40" s="113"/>
      <c r="QYB40" s="113"/>
      <c r="QYC40" s="113"/>
      <c r="QYD40" s="113"/>
      <c r="QYE40" s="113"/>
      <c r="QYF40" s="113"/>
      <c r="QYG40" s="113"/>
      <c r="QYH40" s="113"/>
      <c r="QYI40" s="113"/>
      <c r="QYJ40" s="113"/>
      <c r="QYK40" s="113"/>
      <c r="QYL40" s="113"/>
      <c r="QYM40" s="113"/>
      <c r="QYN40" s="113"/>
      <c r="QYO40" s="113"/>
      <c r="QYP40" s="113"/>
      <c r="QYQ40" s="113"/>
      <c r="QYR40" s="113"/>
      <c r="QYS40" s="113"/>
      <c r="QYT40" s="113"/>
      <c r="QYU40" s="113"/>
      <c r="QYV40" s="113"/>
      <c r="QYW40" s="113"/>
      <c r="QYX40" s="113"/>
      <c r="QYY40" s="113"/>
      <c r="QYZ40" s="113"/>
      <c r="QZA40" s="113"/>
      <c r="QZB40" s="113"/>
      <c r="QZC40" s="113"/>
      <c r="QZD40" s="113"/>
      <c r="QZE40" s="113"/>
      <c r="QZF40" s="113"/>
      <c r="QZG40" s="113"/>
      <c r="QZH40" s="113"/>
      <c r="QZI40" s="113"/>
      <c r="QZJ40" s="113"/>
      <c r="QZK40" s="113"/>
      <c r="QZL40" s="113"/>
      <c r="QZM40" s="113"/>
      <c r="QZN40" s="113"/>
      <c r="QZO40" s="113"/>
      <c r="QZP40" s="113"/>
      <c r="QZQ40" s="113"/>
      <c r="QZR40" s="113"/>
      <c r="QZS40" s="113"/>
      <c r="QZT40" s="113"/>
      <c r="QZU40" s="113"/>
      <c r="QZV40" s="113"/>
      <c r="QZW40" s="113"/>
      <c r="QZX40" s="113"/>
      <c r="QZY40" s="113"/>
      <c r="QZZ40" s="113"/>
      <c r="RAA40" s="113"/>
      <c r="RAB40" s="113"/>
      <c r="RAC40" s="113"/>
      <c r="RAD40" s="113"/>
      <c r="RAE40" s="113"/>
      <c r="RAF40" s="113"/>
      <c r="RAG40" s="113"/>
      <c r="RAH40" s="113"/>
      <c r="RAI40" s="113"/>
      <c r="RAJ40" s="113"/>
      <c r="RAK40" s="113"/>
      <c r="RAL40" s="113"/>
      <c r="RAM40" s="113"/>
      <c r="RAN40" s="113"/>
      <c r="RAO40" s="113"/>
      <c r="RAP40" s="113"/>
      <c r="RAQ40" s="113"/>
      <c r="RAR40" s="113"/>
      <c r="RAS40" s="113"/>
      <c r="RAT40" s="113"/>
      <c r="RAU40" s="113"/>
      <c r="RAV40" s="113"/>
      <c r="RAW40" s="113"/>
      <c r="RAX40" s="113"/>
      <c r="RAY40" s="113"/>
      <c r="RAZ40" s="113"/>
      <c r="RBA40" s="113"/>
      <c r="RBB40" s="113"/>
      <c r="RBC40" s="113"/>
      <c r="RBD40" s="113"/>
      <c r="RBE40" s="113"/>
      <c r="RBF40" s="113"/>
      <c r="RBG40" s="113"/>
      <c r="RBH40" s="113"/>
      <c r="RBI40" s="113"/>
      <c r="RBJ40" s="113"/>
      <c r="RBK40" s="113"/>
      <c r="RBL40" s="113"/>
      <c r="RBM40" s="113"/>
      <c r="RBN40" s="113"/>
      <c r="RBO40" s="113"/>
      <c r="RBP40" s="113"/>
      <c r="RBQ40" s="113"/>
      <c r="RBR40" s="113"/>
      <c r="RBS40" s="113"/>
      <c r="RBT40" s="113"/>
      <c r="RBU40" s="113"/>
      <c r="RBV40" s="113"/>
      <c r="RBW40" s="113"/>
      <c r="RBX40" s="113"/>
      <c r="RBY40" s="113"/>
      <c r="RBZ40" s="113"/>
      <c r="RCA40" s="113"/>
      <c r="RCB40" s="113"/>
      <c r="RCC40" s="113"/>
      <c r="RCD40" s="113"/>
      <c r="RCE40" s="113"/>
      <c r="RCF40" s="113"/>
      <c r="RCG40" s="113"/>
      <c r="RCH40" s="113"/>
      <c r="RCI40" s="113"/>
      <c r="RCJ40" s="113"/>
      <c r="RCK40" s="113"/>
      <c r="RCL40" s="113"/>
      <c r="RCM40" s="113"/>
      <c r="RCN40" s="113"/>
      <c r="RCO40" s="113"/>
      <c r="RCP40" s="113"/>
      <c r="RCQ40" s="113"/>
      <c r="RCR40" s="113"/>
      <c r="RCS40" s="113"/>
      <c r="RCT40" s="113"/>
      <c r="RCU40" s="113"/>
      <c r="RCV40" s="113"/>
      <c r="RCW40" s="113"/>
      <c r="RCX40" s="113"/>
      <c r="RCY40" s="113"/>
      <c r="RCZ40" s="113"/>
      <c r="RDA40" s="113"/>
      <c r="RDB40" s="113"/>
      <c r="RDC40" s="113"/>
      <c r="RDD40" s="113"/>
      <c r="RDE40" s="113"/>
      <c r="RDF40" s="113"/>
      <c r="RDG40" s="113"/>
      <c r="RDH40" s="113"/>
      <c r="RDI40" s="113"/>
      <c r="RDJ40" s="113"/>
      <c r="RDK40" s="113"/>
      <c r="RDL40" s="113"/>
      <c r="RDM40" s="113"/>
      <c r="RDN40" s="113"/>
      <c r="RDO40" s="113"/>
      <c r="RDP40" s="113"/>
      <c r="RDQ40" s="113"/>
      <c r="RDR40" s="113"/>
      <c r="RDS40" s="113"/>
      <c r="RDT40" s="113"/>
      <c r="RDU40" s="113"/>
      <c r="RDV40" s="113"/>
      <c r="RDW40" s="113"/>
      <c r="RDX40" s="113"/>
      <c r="RDY40" s="113"/>
      <c r="RDZ40" s="113"/>
      <c r="REA40" s="113"/>
      <c r="REB40" s="113"/>
      <c r="REC40" s="113"/>
      <c r="RED40" s="113"/>
      <c r="REE40" s="113"/>
      <c r="REF40" s="113"/>
      <c r="REG40" s="113"/>
      <c r="REH40" s="113"/>
      <c r="REI40" s="113"/>
      <c r="REJ40" s="113"/>
      <c r="REK40" s="113"/>
      <c r="REL40" s="113"/>
      <c r="REM40" s="113"/>
      <c r="REN40" s="113"/>
      <c r="REO40" s="113"/>
      <c r="REP40" s="113"/>
      <c r="REQ40" s="113"/>
      <c r="RER40" s="113"/>
      <c r="RES40" s="113"/>
      <c r="RET40" s="113"/>
      <c r="REU40" s="113"/>
      <c r="REV40" s="113"/>
      <c r="REW40" s="113"/>
      <c r="REX40" s="113"/>
      <c r="REY40" s="113"/>
      <c r="REZ40" s="113"/>
      <c r="RFA40" s="113"/>
      <c r="RFB40" s="113"/>
      <c r="RFC40" s="113"/>
      <c r="RFD40" s="113"/>
      <c r="RFE40" s="113"/>
      <c r="RFF40" s="113"/>
      <c r="RFG40" s="113"/>
      <c r="RFH40" s="113"/>
      <c r="RFI40" s="113"/>
      <c r="RFJ40" s="113"/>
      <c r="RFK40" s="113"/>
      <c r="RFL40" s="113"/>
      <c r="RFM40" s="113"/>
      <c r="RFN40" s="113"/>
      <c r="RFO40" s="113"/>
      <c r="RFP40" s="113"/>
      <c r="RFQ40" s="113"/>
      <c r="RFR40" s="113"/>
      <c r="RFS40" s="113"/>
      <c r="RFT40" s="113"/>
      <c r="RFU40" s="113"/>
      <c r="RFV40" s="113"/>
      <c r="RFW40" s="113"/>
      <c r="RFX40" s="113"/>
      <c r="RFY40" s="113"/>
      <c r="RFZ40" s="113"/>
      <c r="RGA40" s="113"/>
      <c r="RGB40" s="113"/>
      <c r="RGC40" s="113"/>
      <c r="RGD40" s="113"/>
      <c r="RGE40" s="113"/>
      <c r="RGF40" s="113"/>
      <c r="RGG40" s="113"/>
      <c r="RGH40" s="113"/>
      <c r="RGI40" s="113"/>
      <c r="RGJ40" s="113"/>
      <c r="RGK40" s="113"/>
      <c r="RGL40" s="113"/>
      <c r="RGM40" s="113"/>
      <c r="RGN40" s="113"/>
      <c r="RGO40" s="113"/>
      <c r="RGP40" s="113"/>
      <c r="RGQ40" s="113"/>
      <c r="RGR40" s="113"/>
      <c r="RGS40" s="113"/>
      <c r="RGT40" s="113"/>
      <c r="RGU40" s="113"/>
      <c r="RGV40" s="113"/>
      <c r="RGW40" s="113"/>
      <c r="RGX40" s="113"/>
      <c r="RGY40" s="113"/>
      <c r="RGZ40" s="113"/>
      <c r="RHA40" s="113"/>
      <c r="RHB40" s="113"/>
      <c r="RHC40" s="113"/>
      <c r="RHD40" s="113"/>
      <c r="RHE40" s="113"/>
      <c r="RHF40" s="113"/>
      <c r="RHG40" s="113"/>
      <c r="RHH40" s="113"/>
      <c r="RHI40" s="113"/>
      <c r="RHJ40" s="113"/>
      <c r="RHK40" s="113"/>
      <c r="RHL40" s="113"/>
      <c r="RHM40" s="113"/>
      <c r="RHN40" s="113"/>
      <c r="RHO40" s="113"/>
      <c r="RHP40" s="113"/>
      <c r="RHQ40" s="113"/>
      <c r="RHR40" s="113"/>
      <c r="RHS40" s="113"/>
      <c r="RHT40" s="113"/>
      <c r="RHU40" s="113"/>
      <c r="RHV40" s="113"/>
      <c r="RHW40" s="113"/>
      <c r="RHX40" s="113"/>
      <c r="RHY40" s="113"/>
      <c r="RHZ40" s="113"/>
      <c r="RIA40" s="113"/>
      <c r="RIB40" s="113"/>
      <c r="RIC40" s="113"/>
      <c r="RID40" s="113"/>
      <c r="RIE40" s="113"/>
      <c r="RIF40" s="113"/>
      <c r="RIG40" s="113"/>
      <c r="RIH40" s="113"/>
      <c r="RII40" s="113"/>
      <c r="RIJ40" s="113"/>
      <c r="RIK40" s="113"/>
      <c r="RIL40" s="113"/>
      <c r="RIM40" s="113"/>
      <c r="RIN40" s="113"/>
      <c r="RIO40" s="113"/>
      <c r="RIP40" s="113"/>
      <c r="RIQ40" s="113"/>
      <c r="RIR40" s="113"/>
      <c r="RIS40" s="113"/>
      <c r="RIT40" s="113"/>
      <c r="RIU40" s="113"/>
      <c r="RIV40" s="113"/>
      <c r="RIW40" s="113"/>
      <c r="RIX40" s="113"/>
      <c r="RIY40" s="113"/>
      <c r="RIZ40" s="113"/>
      <c r="RJA40" s="113"/>
      <c r="RJB40" s="113"/>
      <c r="RJC40" s="113"/>
      <c r="RJD40" s="113"/>
      <c r="RJE40" s="113"/>
      <c r="RJF40" s="113"/>
      <c r="RJG40" s="113"/>
      <c r="RJH40" s="113"/>
      <c r="RJI40" s="113"/>
      <c r="RJJ40" s="113"/>
      <c r="RJK40" s="113"/>
      <c r="RJL40" s="113"/>
      <c r="RJM40" s="113"/>
      <c r="RJN40" s="113"/>
      <c r="RJO40" s="113"/>
      <c r="RJP40" s="113"/>
      <c r="RJQ40" s="113"/>
      <c r="RJR40" s="113"/>
      <c r="RJS40" s="113"/>
      <c r="RJT40" s="113"/>
      <c r="RJU40" s="113"/>
      <c r="RJV40" s="113"/>
      <c r="RJW40" s="113"/>
      <c r="RJX40" s="113"/>
      <c r="RJY40" s="113"/>
      <c r="RJZ40" s="113"/>
      <c r="RKA40" s="113"/>
      <c r="RKB40" s="113"/>
      <c r="RKC40" s="113"/>
      <c r="RKD40" s="113"/>
      <c r="RKE40" s="113"/>
      <c r="RKF40" s="113"/>
      <c r="RKG40" s="113"/>
      <c r="RKH40" s="113"/>
      <c r="RKI40" s="113"/>
      <c r="RKJ40" s="113"/>
      <c r="RKK40" s="113"/>
      <c r="RKL40" s="113"/>
      <c r="RKM40" s="113"/>
      <c r="RKN40" s="113"/>
      <c r="RKO40" s="113"/>
      <c r="RKP40" s="113"/>
      <c r="RKQ40" s="113"/>
      <c r="RKR40" s="113"/>
      <c r="RKS40" s="113"/>
      <c r="RKT40" s="113"/>
      <c r="RKU40" s="113"/>
      <c r="RKV40" s="113"/>
      <c r="RKW40" s="113"/>
      <c r="RKX40" s="113"/>
      <c r="RKY40" s="113"/>
      <c r="RKZ40" s="113"/>
      <c r="RLA40" s="113"/>
      <c r="RLB40" s="113"/>
      <c r="RLC40" s="113"/>
      <c r="RLD40" s="113"/>
      <c r="RLE40" s="113"/>
      <c r="RLF40" s="113"/>
      <c r="RLG40" s="113"/>
      <c r="RLH40" s="113"/>
      <c r="RLI40" s="113"/>
      <c r="RLJ40" s="113"/>
      <c r="RLK40" s="113"/>
      <c r="RLL40" s="113"/>
      <c r="RLM40" s="113"/>
      <c r="RLN40" s="113"/>
      <c r="RLO40" s="113"/>
      <c r="RLP40" s="113"/>
      <c r="RLQ40" s="113"/>
      <c r="RLR40" s="113"/>
      <c r="RLS40" s="113"/>
      <c r="RLT40" s="113"/>
      <c r="RLU40" s="113"/>
      <c r="RLV40" s="113"/>
      <c r="RLW40" s="113"/>
      <c r="RLX40" s="113"/>
      <c r="RLY40" s="113"/>
      <c r="RLZ40" s="113"/>
      <c r="RMA40" s="113"/>
      <c r="RMB40" s="113"/>
      <c r="RMC40" s="113"/>
      <c r="RMD40" s="113"/>
      <c r="RME40" s="113"/>
      <c r="RMF40" s="113"/>
      <c r="RMG40" s="113"/>
      <c r="RMH40" s="113"/>
      <c r="RMI40" s="113"/>
      <c r="RMJ40" s="113"/>
      <c r="RMK40" s="113"/>
      <c r="RML40" s="113"/>
      <c r="RMM40" s="113"/>
      <c r="RMN40" s="113"/>
      <c r="RMO40" s="113"/>
      <c r="RMP40" s="113"/>
      <c r="RMQ40" s="113"/>
      <c r="RMR40" s="113"/>
      <c r="RMS40" s="113"/>
      <c r="RMT40" s="113"/>
      <c r="RMU40" s="113"/>
      <c r="RMV40" s="113"/>
      <c r="RMW40" s="113"/>
      <c r="RMX40" s="113"/>
      <c r="RMY40" s="113"/>
      <c r="RMZ40" s="113"/>
      <c r="RNA40" s="113"/>
      <c r="RNB40" s="113"/>
      <c r="RNC40" s="113"/>
      <c r="RND40" s="113"/>
      <c r="RNE40" s="113"/>
      <c r="RNF40" s="113"/>
      <c r="RNG40" s="113"/>
      <c r="RNH40" s="113"/>
      <c r="RNI40" s="113"/>
      <c r="RNJ40" s="113"/>
      <c r="RNK40" s="113"/>
      <c r="RNL40" s="113"/>
      <c r="RNM40" s="113"/>
      <c r="RNN40" s="113"/>
      <c r="RNO40" s="113"/>
      <c r="RNP40" s="113"/>
      <c r="RNQ40" s="113"/>
      <c r="RNR40" s="113"/>
      <c r="RNS40" s="113"/>
      <c r="RNT40" s="113"/>
      <c r="RNU40" s="113"/>
      <c r="RNV40" s="113"/>
      <c r="RNW40" s="113"/>
      <c r="RNX40" s="113"/>
      <c r="RNY40" s="113"/>
      <c r="RNZ40" s="113"/>
      <c r="ROA40" s="113"/>
      <c r="ROB40" s="113"/>
      <c r="ROC40" s="113"/>
      <c r="ROD40" s="113"/>
      <c r="ROE40" s="113"/>
      <c r="ROF40" s="113"/>
      <c r="ROG40" s="113"/>
      <c r="ROH40" s="113"/>
      <c r="ROI40" s="113"/>
      <c r="ROJ40" s="113"/>
      <c r="ROK40" s="113"/>
      <c r="ROL40" s="113"/>
      <c r="ROM40" s="113"/>
      <c r="RON40" s="113"/>
      <c r="ROO40" s="113"/>
      <c r="ROP40" s="113"/>
      <c r="ROQ40" s="113"/>
      <c r="ROR40" s="113"/>
      <c r="ROS40" s="113"/>
      <c r="ROT40" s="113"/>
      <c r="ROU40" s="113"/>
      <c r="ROV40" s="113"/>
      <c r="ROW40" s="113"/>
      <c r="ROX40" s="113"/>
      <c r="ROY40" s="113"/>
      <c r="ROZ40" s="113"/>
      <c r="RPA40" s="113"/>
      <c r="RPB40" s="113"/>
      <c r="RPC40" s="113"/>
      <c r="RPD40" s="113"/>
      <c r="RPE40" s="113"/>
      <c r="RPF40" s="113"/>
      <c r="RPG40" s="113"/>
      <c r="RPH40" s="113"/>
      <c r="RPI40" s="113"/>
      <c r="RPJ40" s="113"/>
      <c r="RPK40" s="113"/>
      <c r="RPL40" s="113"/>
      <c r="RPM40" s="113"/>
      <c r="RPN40" s="113"/>
      <c r="RPO40" s="113"/>
      <c r="RPP40" s="113"/>
      <c r="RPQ40" s="113"/>
      <c r="RPR40" s="113"/>
      <c r="RPS40" s="113"/>
      <c r="RPT40" s="113"/>
      <c r="RPU40" s="113"/>
      <c r="RPV40" s="113"/>
      <c r="RPW40" s="113"/>
      <c r="RPX40" s="113"/>
      <c r="RPY40" s="113"/>
      <c r="RPZ40" s="113"/>
      <c r="RQA40" s="113"/>
      <c r="RQB40" s="113"/>
      <c r="RQC40" s="113"/>
      <c r="RQD40" s="113"/>
      <c r="RQE40" s="113"/>
      <c r="RQF40" s="113"/>
      <c r="RQG40" s="113"/>
      <c r="RQH40" s="113"/>
      <c r="RQI40" s="113"/>
      <c r="RQJ40" s="113"/>
      <c r="RQK40" s="113"/>
      <c r="RQL40" s="113"/>
      <c r="RQM40" s="113"/>
      <c r="RQN40" s="113"/>
      <c r="RQO40" s="113"/>
      <c r="RQP40" s="113"/>
      <c r="RQQ40" s="113"/>
      <c r="RQR40" s="113"/>
      <c r="RQS40" s="113"/>
      <c r="RQT40" s="113"/>
      <c r="RQU40" s="113"/>
      <c r="RQV40" s="113"/>
      <c r="RQW40" s="113"/>
      <c r="RQX40" s="113"/>
      <c r="RQY40" s="113"/>
      <c r="RQZ40" s="113"/>
      <c r="RRA40" s="113"/>
      <c r="RRB40" s="113"/>
      <c r="RRC40" s="113"/>
      <c r="RRD40" s="113"/>
      <c r="RRE40" s="113"/>
      <c r="RRF40" s="113"/>
      <c r="RRG40" s="113"/>
      <c r="RRH40" s="113"/>
      <c r="RRI40" s="113"/>
      <c r="RRJ40" s="113"/>
      <c r="RRK40" s="113"/>
      <c r="RRL40" s="113"/>
      <c r="RRM40" s="113"/>
      <c r="RRN40" s="113"/>
      <c r="RRO40" s="113"/>
      <c r="RRP40" s="113"/>
      <c r="RRQ40" s="113"/>
      <c r="RRR40" s="113"/>
      <c r="RRS40" s="113"/>
      <c r="RRT40" s="113"/>
      <c r="RRU40" s="113"/>
      <c r="RRV40" s="113"/>
      <c r="RRW40" s="113"/>
      <c r="RRX40" s="113"/>
      <c r="RRY40" s="113"/>
      <c r="RRZ40" s="113"/>
      <c r="RSA40" s="113"/>
      <c r="RSB40" s="113"/>
      <c r="RSC40" s="113"/>
      <c r="RSD40" s="113"/>
      <c r="RSE40" s="113"/>
      <c r="RSF40" s="113"/>
      <c r="RSG40" s="113"/>
      <c r="RSH40" s="113"/>
      <c r="RSI40" s="113"/>
      <c r="RSJ40" s="113"/>
      <c r="RSK40" s="113"/>
      <c r="RSL40" s="113"/>
      <c r="RSM40" s="113"/>
      <c r="RSN40" s="113"/>
      <c r="RSO40" s="113"/>
      <c r="RSP40" s="113"/>
      <c r="RSQ40" s="113"/>
      <c r="RSR40" s="113"/>
      <c r="RSS40" s="113"/>
      <c r="RST40" s="113"/>
      <c r="RSU40" s="113"/>
      <c r="RSV40" s="113"/>
      <c r="RSW40" s="113"/>
      <c r="RSX40" s="113"/>
      <c r="RSY40" s="113"/>
      <c r="RSZ40" s="113"/>
      <c r="RTA40" s="113"/>
      <c r="RTB40" s="113"/>
      <c r="RTC40" s="113"/>
      <c r="RTD40" s="113"/>
      <c r="RTE40" s="113"/>
      <c r="RTF40" s="113"/>
      <c r="RTG40" s="113"/>
      <c r="RTH40" s="113"/>
      <c r="RTI40" s="113"/>
      <c r="RTJ40" s="113"/>
      <c r="RTK40" s="113"/>
      <c r="RTL40" s="113"/>
      <c r="RTM40" s="113"/>
      <c r="RTN40" s="113"/>
      <c r="RTO40" s="113"/>
      <c r="RTP40" s="113"/>
      <c r="RTQ40" s="113"/>
      <c r="RTR40" s="113"/>
      <c r="RTS40" s="113"/>
      <c r="RTT40" s="113"/>
      <c r="RTU40" s="113"/>
      <c r="RTV40" s="113"/>
      <c r="RTW40" s="113"/>
      <c r="RTX40" s="113"/>
      <c r="RTY40" s="113"/>
      <c r="RTZ40" s="113"/>
      <c r="RUA40" s="113"/>
      <c r="RUB40" s="113"/>
      <c r="RUC40" s="113"/>
      <c r="RUD40" s="113"/>
      <c r="RUE40" s="113"/>
      <c r="RUF40" s="113"/>
      <c r="RUG40" s="113"/>
      <c r="RUH40" s="113"/>
      <c r="RUI40" s="113"/>
      <c r="RUJ40" s="113"/>
      <c r="RUK40" s="113"/>
      <c r="RUL40" s="113"/>
      <c r="RUM40" s="113"/>
      <c r="RUN40" s="113"/>
      <c r="RUO40" s="113"/>
      <c r="RUP40" s="113"/>
      <c r="RUQ40" s="113"/>
      <c r="RUR40" s="113"/>
      <c r="RUS40" s="113"/>
      <c r="RUT40" s="113"/>
      <c r="RUU40" s="113"/>
      <c r="RUV40" s="113"/>
      <c r="RUW40" s="113"/>
      <c r="RUX40" s="113"/>
      <c r="RUY40" s="113"/>
      <c r="RUZ40" s="113"/>
      <c r="RVA40" s="113"/>
      <c r="RVB40" s="113"/>
      <c r="RVC40" s="113"/>
      <c r="RVD40" s="113"/>
      <c r="RVE40" s="113"/>
      <c r="RVF40" s="113"/>
      <c r="RVG40" s="113"/>
      <c r="RVH40" s="113"/>
      <c r="RVI40" s="113"/>
      <c r="RVJ40" s="113"/>
      <c r="RVK40" s="113"/>
      <c r="RVL40" s="113"/>
      <c r="RVM40" s="113"/>
      <c r="RVN40" s="113"/>
      <c r="RVO40" s="113"/>
      <c r="RVP40" s="113"/>
      <c r="RVQ40" s="113"/>
      <c r="RVR40" s="113"/>
      <c r="RVS40" s="113"/>
      <c r="RVT40" s="113"/>
      <c r="RVU40" s="113"/>
      <c r="RVV40" s="113"/>
      <c r="RVW40" s="113"/>
      <c r="RVX40" s="113"/>
      <c r="RVY40" s="113"/>
      <c r="RVZ40" s="113"/>
      <c r="RWA40" s="113"/>
      <c r="RWB40" s="113"/>
      <c r="RWC40" s="113"/>
      <c r="RWD40" s="113"/>
      <c r="RWE40" s="113"/>
      <c r="RWF40" s="113"/>
      <c r="RWG40" s="113"/>
      <c r="RWH40" s="113"/>
      <c r="RWI40" s="113"/>
      <c r="RWJ40" s="113"/>
      <c r="RWK40" s="113"/>
      <c r="RWL40" s="113"/>
      <c r="RWM40" s="113"/>
      <c r="RWN40" s="113"/>
      <c r="RWO40" s="113"/>
      <c r="RWP40" s="113"/>
      <c r="RWQ40" s="113"/>
      <c r="RWR40" s="113"/>
      <c r="RWS40" s="113"/>
      <c r="RWT40" s="113"/>
      <c r="RWU40" s="113"/>
      <c r="RWV40" s="113"/>
      <c r="RWW40" s="113"/>
      <c r="RWX40" s="113"/>
      <c r="RWY40" s="113"/>
      <c r="RWZ40" s="113"/>
      <c r="RXA40" s="113"/>
      <c r="RXB40" s="113"/>
      <c r="RXC40" s="113"/>
      <c r="RXD40" s="113"/>
      <c r="RXE40" s="113"/>
      <c r="RXF40" s="113"/>
      <c r="RXG40" s="113"/>
      <c r="RXH40" s="113"/>
      <c r="RXI40" s="113"/>
      <c r="RXJ40" s="113"/>
      <c r="RXK40" s="113"/>
      <c r="RXL40" s="113"/>
      <c r="RXM40" s="113"/>
      <c r="RXN40" s="113"/>
      <c r="RXO40" s="113"/>
      <c r="RXP40" s="113"/>
      <c r="RXQ40" s="113"/>
      <c r="RXR40" s="113"/>
      <c r="RXS40" s="113"/>
      <c r="RXT40" s="113"/>
      <c r="RXU40" s="113"/>
      <c r="RXV40" s="113"/>
      <c r="RXW40" s="113"/>
      <c r="RXX40" s="113"/>
      <c r="RXY40" s="113"/>
      <c r="RXZ40" s="113"/>
      <c r="RYA40" s="113"/>
      <c r="RYB40" s="113"/>
      <c r="RYC40" s="113"/>
      <c r="RYD40" s="113"/>
      <c r="RYE40" s="113"/>
      <c r="RYF40" s="113"/>
      <c r="RYG40" s="113"/>
      <c r="RYH40" s="113"/>
      <c r="RYI40" s="113"/>
      <c r="RYJ40" s="113"/>
      <c r="RYK40" s="113"/>
      <c r="RYL40" s="113"/>
      <c r="RYM40" s="113"/>
      <c r="RYN40" s="113"/>
      <c r="RYO40" s="113"/>
      <c r="RYP40" s="113"/>
      <c r="RYQ40" s="113"/>
      <c r="RYR40" s="113"/>
      <c r="RYS40" s="113"/>
      <c r="RYT40" s="113"/>
      <c r="RYU40" s="113"/>
      <c r="RYV40" s="113"/>
      <c r="RYW40" s="113"/>
      <c r="RYX40" s="113"/>
      <c r="RYY40" s="113"/>
      <c r="RYZ40" s="113"/>
      <c r="RZA40" s="113"/>
      <c r="RZB40" s="113"/>
      <c r="RZC40" s="113"/>
      <c r="RZD40" s="113"/>
      <c r="RZE40" s="113"/>
      <c r="RZF40" s="113"/>
      <c r="RZG40" s="113"/>
      <c r="RZH40" s="113"/>
      <c r="RZI40" s="113"/>
      <c r="RZJ40" s="113"/>
      <c r="RZK40" s="113"/>
      <c r="RZL40" s="113"/>
      <c r="RZM40" s="113"/>
      <c r="RZN40" s="113"/>
      <c r="RZO40" s="113"/>
      <c r="RZP40" s="113"/>
      <c r="RZQ40" s="113"/>
      <c r="RZR40" s="113"/>
      <c r="RZS40" s="113"/>
      <c r="RZT40" s="113"/>
      <c r="RZU40" s="113"/>
      <c r="RZV40" s="113"/>
      <c r="RZW40" s="113"/>
      <c r="RZX40" s="113"/>
      <c r="RZY40" s="113"/>
      <c r="RZZ40" s="113"/>
      <c r="SAA40" s="113"/>
      <c r="SAB40" s="113"/>
      <c r="SAC40" s="113"/>
      <c r="SAD40" s="113"/>
      <c r="SAE40" s="113"/>
      <c r="SAF40" s="113"/>
      <c r="SAG40" s="113"/>
      <c r="SAH40" s="113"/>
      <c r="SAI40" s="113"/>
      <c r="SAJ40" s="113"/>
      <c r="SAK40" s="113"/>
      <c r="SAL40" s="113"/>
      <c r="SAM40" s="113"/>
      <c r="SAN40" s="113"/>
      <c r="SAO40" s="113"/>
      <c r="SAP40" s="113"/>
      <c r="SAQ40" s="113"/>
      <c r="SAR40" s="113"/>
      <c r="SAS40" s="113"/>
      <c r="SAT40" s="113"/>
      <c r="SAU40" s="113"/>
      <c r="SAV40" s="113"/>
      <c r="SAW40" s="113"/>
      <c r="SAX40" s="113"/>
      <c r="SAY40" s="113"/>
      <c r="SAZ40" s="113"/>
      <c r="SBA40" s="113"/>
      <c r="SBB40" s="113"/>
      <c r="SBC40" s="113"/>
      <c r="SBD40" s="113"/>
      <c r="SBE40" s="113"/>
      <c r="SBF40" s="113"/>
      <c r="SBG40" s="113"/>
      <c r="SBH40" s="113"/>
      <c r="SBI40" s="113"/>
      <c r="SBJ40" s="113"/>
      <c r="SBK40" s="113"/>
      <c r="SBL40" s="113"/>
      <c r="SBM40" s="113"/>
      <c r="SBN40" s="113"/>
      <c r="SBO40" s="113"/>
      <c r="SBP40" s="113"/>
      <c r="SBQ40" s="113"/>
      <c r="SBR40" s="113"/>
      <c r="SBS40" s="113"/>
      <c r="SBT40" s="113"/>
      <c r="SBU40" s="113"/>
      <c r="SBV40" s="113"/>
      <c r="SBW40" s="113"/>
      <c r="SBX40" s="113"/>
      <c r="SBY40" s="113"/>
      <c r="SBZ40" s="113"/>
      <c r="SCA40" s="113"/>
      <c r="SCB40" s="113"/>
      <c r="SCC40" s="113"/>
      <c r="SCD40" s="113"/>
      <c r="SCE40" s="113"/>
      <c r="SCF40" s="113"/>
      <c r="SCG40" s="113"/>
      <c r="SCH40" s="113"/>
      <c r="SCI40" s="113"/>
      <c r="SCJ40" s="113"/>
      <c r="SCK40" s="113"/>
      <c r="SCL40" s="113"/>
      <c r="SCM40" s="113"/>
      <c r="SCN40" s="113"/>
      <c r="SCO40" s="113"/>
      <c r="SCP40" s="113"/>
      <c r="SCQ40" s="113"/>
      <c r="SCR40" s="113"/>
      <c r="SCS40" s="113"/>
      <c r="SCT40" s="113"/>
      <c r="SCU40" s="113"/>
      <c r="SCV40" s="113"/>
      <c r="SCW40" s="113"/>
      <c r="SCX40" s="113"/>
      <c r="SCY40" s="113"/>
      <c r="SCZ40" s="113"/>
      <c r="SDA40" s="113"/>
      <c r="SDB40" s="113"/>
      <c r="SDC40" s="113"/>
      <c r="SDD40" s="113"/>
      <c r="SDE40" s="113"/>
      <c r="SDF40" s="113"/>
      <c r="SDG40" s="113"/>
      <c r="SDH40" s="113"/>
      <c r="SDI40" s="113"/>
      <c r="SDJ40" s="113"/>
      <c r="SDK40" s="113"/>
      <c r="SDL40" s="113"/>
      <c r="SDM40" s="113"/>
      <c r="SDN40" s="113"/>
      <c r="SDO40" s="113"/>
      <c r="SDP40" s="113"/>
      <c r="SDQ40" s="113"/>
      <c r="SDR40" s="113"/>
      <c r="SDS40" s="113"/>
      <c r="SDT40" s="113"/>
      <c r="SDU40" s="113"/>
      <c r="SDV40" s="113"/>
      <c r="SDW40" s="113"/>
      <c r="SDX40" s="113"/>
      <c r="SDY40" s="113"/>
      <c r="SDZ40" s="113"/>
      <c r="SEA40" s="113"/>
      <c r="SEB40" s="113"/>
      <c r="SEC40" s="113"/>
      <c r="SED40" s="113"/>
      <c r="SEE40" s="113"/>
      <c r="SEF40" s="113"/>
      <c r="SEG40" s="113"/>
      <c r="SEH40" s="113"/>
      <c r="SEI40" s="113"/>
      <c r="SEJ40" s="113"/>
      <c r="SEK40" s="113"/>
      <c r="SEL40" s="113"/>
      <c r="SEM40" s="113"/>
      <c r="SEN40" s="113"/>
      <c r="SEO40" s="113"/>
      <c r="SEP40" s="113"/>
      <c r="SEQ40" s="113"/>
      <c r="SER40" s="113"/>
      <c r="SES40" s="113"/>
      <c r="SET40" s="113"/>
      <c r="SEU40" s="113"/>
      <c r="SEV40" s="113"/>
      <c r="SEW40" s="113"/>
      <c r="SEX40" s="113"/>
      <c r="SEY40" s="113"/>
      <c r="SEZ40" s="113"/>
      <c r="SFA40" s="113"/>
      <c r="SFB40" s="113"/>
      <c r="SFC40" s="113"/>
      <c r="SFD40" s="113"/>
      <c r="SFE40" s="113"/>
      <c r="SFF40" s="113"/>
      <c r="SFG40" s="113"/>
      <c r="SFH40" s="113"/>
      <c r="SFI40" s="113"/>
      <c r="SFJ40" s="113"/>
      <c r="SFK40" s="113"/>
      <c r="SFL40" s="113"/>
      <c r="SFM40" s="113"/>
      <c r="SFN40" s="113"/>
      <c r="SFO40" s="113"/>
      <c r="SFP40" s="113"/>
      <c r="SFQ40" s="113"/>
      <c r="SFR40" s="113"/>
      <c r="SFS40" s="113"/>
      <c r="SFT40" s="113"/>
      <c r="SFU40" s="113"/>
      <c r="SFV40" s="113"/>
      <c r="SFW40" s="113"/>
      <c r="SFX40" s="113"/>
      <c r="SFY40" s="113"/>
      <c r="SFZ40" s="113"/>
      <c r="SGA40" s="113"/>
      <c r="SGB40" s="113"/>
      <c r="SGC40" s="113"/>
      <c r="SGD40" s="113"/>
      <c r="SGE40" s="113"/>
      <c r="SGF40" s="113"/>
      <c r="SGG40" s="113"/>
      <c r="SGH40" s="113"/>
      <c r="SGI40" s="113"/>
      <c r="SGJ40" s="113"/>
      <c r="SGK40" s="113"/>
      <c r="SGL40" s="113"/>
      <c r="SGM40" s="113"/>
      <c r="SGN40" s="113"/>
      <c r="SGO40" s="113"/>
      <c r="SGP40" s="113"/>
      <c r="SGQ40" s="113"/>
      <c r="SGR40" s="113"/>
      <c r="SGS40" s="113"/>
      <c r="SGT40" s="113"/>
      <c r="SGU40" s="113"/>
      <c r="SGV40" s="113"/>
      <c r="SGW40" s="113"/>
      <c r="SGX40" s="113"/>
      <c r="SGY40" s="113"/>
      <c r="SGZ40" s="113"/>
      <c r="SHA40" s="113"/>
      <c r="SHB40" s="113"/>
      <c r="SHC40" s="113"/>
      <c r="SHD40" s="113"/>
      <c r="SHE40" s="113"/>
      <c r="SHF40" s="113"/>
      <c r="SHG40" s="113"/>
      <c r="SHH40" s="113"/>
      <c r="SHI40" s="113"/>
      <c r="SHJ40" s="113"/>
      <c r="SHK40" s="113"/>
      <c r="SHL40" s="113"/>
      <c r="SHM40" s="113"/>
      <c r="SHN40" s="113"/>
      <c r="SHO40" s="113"/>
      <c r="SHP40" s="113"/>
      <c r="SHQ40" s="113"/>
      <c r="SHR40" s="113"/>
      <c r="SHS40" s="113"/>
      <c r="SHT40" s="113"/>
      <c r="SHU40" s="113"/>
      <c r="SHV40" s="113"/>
      <c r="SHW40" s="113"/>
      <c r="SHX40" s="113"/>
      <c r="SHY40" s="113"/>
      <c r="SHZ40" s="113"/>
      <c r="SIA40" s="113"/>
      <c r="SIB40" s="113"/>
      <c r="SIC40" s="113"/>
      <c r="SID40" s="113"/>
      <c r="SIE40" s="113"/>
      <c r="SIF40" s="113"/>
      <c r="SIG40" s="113"/>
      <c r="SIH40" s="113"/>
      <c r="SII40" s="113"/>
      <c r="SIJ40" s="113"/>
      <c r="SIK40" s="113"/>
      <c r="SIL40" s="113"/>
      <c r="SIM40" s="113"/>
      <c r="SIN40" s="113"/>
      <c r="SIO40" s="113"/>
      <c r="SIP40" s="113"/>
      <c r="SIQ40" s="113"/>
      <c r="SIR40" s="113"/>
      <c r="SIS40" s="113"/>
      <c r="SIT40" s="113"/>
      <c r="SIU40" s="113"/>
      <c r="SIV40" s="113"/>
      <c r="SIW40" s="113"/>
      <c r="SIX40" s="113"/>
      <c r="SIY40" s="113"/>
      <c r="SIZ40" s="113"/>
      <c r="SJA40" s="113"/>
      <c r="SJB40" s="113"/>
      <c r="SJC40" s="113"/>
      <c r="SJD40" s="113"/>
      <c r="SJE40" s="113"/>
      <c r="SJF40" s="113"/>
      <c r="SJG40" s="113"/>
      <c r="SJH40" s="113"/>
      <c r="SJI40" s="113"/>
      <c r="SJJ40" s="113"/>
      <c r="SJK40" s="113"/>
      <c r="SJL40" s="113"/>
      <c r="SJM40" s="113"/>
      <c r="SJN40" s="113"/>
      <c r="SJO40" s="113"/>
      <c r="SJP40" s="113"/>
      <c r="SJQ40" s="113"/>
      <c r="SJR40" s="113"/>
      <c r="SJS40" s="113"/>
      <c r="SJT40" s="113"/>
      <c r="SJU40" s="113"/>
      <c r="SJV40" s="113"/>
      <c r="SJW40" s="113"/>
      <c r="SJX40" s="113"/>
      <c r="SJY40" s="113"/>
      <c r="SJZ40" s="113"/>
      <c r="SKA40" s="113"/>
      <c r="SKB40" s="113"/>
      <c r="SKC40" s="113"/>
      <c r="SKD40" s="113"/>
      <c r="SKE40" s="113"/>
      <c r="SKF40" s="113"/>
      <c r="SKG40" s="113"/>
      <c r="SKH40" s="113"/>
      <c r="SKI40" s="113"/>
      <c r="SKJ40" s="113"/>
      <c r="SKK40" s="113"/>
      <c r="SKL40" s="113"/>
      <c r="SKM40" s="113"/>
      <c r="SKN40" s="113"/>
      <c r="SKO40" s="113"/>
      <c r="SKP40" s="113"/>
      <c r="SKQ40" s="113"/>
      <c r="SKR40" s="113"/>
      <c r="SKS40" s="113"/>
      <c r="SKT40" s="113"/>
      <c r="SKU40" s="113"/>
      <c r="SKV40" s="113"/>
      <c r="SKW40" s="113"/>
      <c r="SKX40" s="113"/>
      <c r="SKY40" s="113"/>
      <c r="SKZ40" s="113"/>
      <c r="SLA40" s="113"/>
      <c r="SLB40" s="113"/>
      <c r="SLC40" s="113"/>
      <c r="SLD40" s="113"/>
      <c r="SLE40" s="113"/>
      <c r="SLF40" s="113"/>
      <c r="SLG40" s="113"/>
      <c r="SLH40" s="113"/>
      <c r="SLI40" s="113"/>
      <c r="SLJ40" s="113"/>
      <c r="SLK40" s="113"/>
      <c r="SLL40" s="113"/>
      <c r="SLM40" s="113"/>
      <c r="SLN40" s="113"/>
      <c r="SLO40" s="113"/>
      <c r="SLP40" s="113"/>
      <c r="SLQ40" s="113"/>
      <c r="SLR40" s="113"/>
      <c r="SLS40" s="113"/>
      <c r="SLT40" s="113"/>
      <c r="SLU40" s="113"/>
      <c r="SLV40" s="113"/>
      <c r="SLW40" s="113"/>
      <c r="SLX40" s="113"/>
      <c r="SLY40" s="113"/>
      <c r="SLZ40" s="113"/>
      <c r="SMA40" s="113"/>
      <c r="SMB40" s="113"/>
      <c r="SMC40" s="113"/>
      <c r="SMD40" s="113"/>
      <c r="SME40" s="113"/>
      <c r="SMF40" s="113"/>
      <c r="SMG40" s="113"/>
      <c r="SMH40" s="113"/>
      <c r="SMI40" s="113"/>
      <c r="SMJ40" s="113"/>
      <c r="SMK40" s="113"/>
      <c r="SML40" s="113"/>
      <c r="SMM40" s="113"/>
      <c r="SMN40" s="113"/>
      <c r="SMO40" s="113"/>
      <c r="SMP40" s="113"/>
      <c r="SMQ40" s="113"/>
      <c r="SMR40" s="113"/>
      <c r="SMS40" s="113"/>
      <c r="SMT40" s="113"/>
      <c r="SMU40" s="113"/>
      <c r="SMV40" s="113"/>
      <c r="SMW40" s="113"/>
      <c r="SMX40" s="113"/>
      <c r="SMY40" s="113"/>
      <c r="SMZ40" s="113"/>
      <c r="SNA40" s="113"/>
      <c r="SNB40" s="113"/>
      <c r="SNC40" s="113"/>
      <c r="SND40" s="113"/>
      <c r="SNE40" s="113"/>
      <c r="SNF40" s="113"/>
      <c r="SNG40" s="113"/>
      <c r="SNH40" s="113"/>
      <c r="SNI40" s="113"/>
      <c r="SNJ40" s="113"/>
      <c r="SNK40" s="113"/>
      <c r="SNL40" s="113"/>
      <c r="SNM40" s="113"/>
      <c r="SNN40" s="113"/>
      <c r="SNO40" s="113"/>
      <c r="SNP40" s="113"/>
      <c r="SNQ40" s="113"/>
      <c r="SNR40" s="113"/>
      <c r="SNS40" s="113"/>
      <c r="SNT40" s="113"/>
      <c r="SNU40" s="113"/>
      <c r="SNV40" s="113"/>
      <c r="SNW40" s="113"/>
      <c r="SNX40" s="113"/>
      <c r="SNY40" s="113"/>
      <c r="SNZ40" s="113"/>
      <c r="SOA40" s="113"/>
      <c r="SOB40" s="113"/>
      <c r="SOC40" s="113"/>
      <c r="SOD40" s="113"/>
      <c r="SOE40" s="113"/>
      <c r="SOF40" s="113"/>
      <c r="SOG40" s="113"/>
      <c r="SOH40" s="113"/>
      <c r="SOI40" s="113"/>
      <c r="SOJ40" s="113"/>
      <c r="SOK40" s="113"/>
      <c r="SOL40" s="113"/>
      <c r="SOM40" s="113"/>
      <c r="SON40" s="113"/>
      <c r="SOO40" s="113"/>
      <c r="SOP40" s="113"/>
      <c r="SOQ40" s="113"/>
      <c r="SOR40" s="113"/>
      <c r="SOS40" s="113"/>
      <c r="SOT40" s="113"/>
      <c r="SOU40" s="113"/>
      <c r="SOV40" s="113"/>
      <c r="SOW40" s="113"/>
      <c r="SOX40" s="113"/>
      <c r="SOY40" s="113"/>
      <c r="SOZ40" s="113"/>
      <c r="SPA40" s="113"/>
      <c r="SPB40" s="113"/>
      <c r="SPC40" s="113"/>
      <c r="SPD40" s="113"/>
      <c r="SPE40" s="113"/>
      <c r="SPF40" s="113"/>
      <c r="SPG40" s="113"/>
      <c r="SPH40" s="113"/>
      <c r="SPI40" s="113"/>
      <c r="SPJ40" s="113"/>
      <c r="SPK40" s="113"/>
      <c r="SPL40" s="113"/>
      <c r="SPM40" s="113"/>
      <c r="SPN40" s="113"/>
      <c r="SPO40" s="113"/>
      <c r="SPP40" s="113"/>
      <c r="SPQ40" s="113"/>
      <c r="SPR40" s="113"/>
      <c r="SPS40" s="113"/>
      <c r="SPT40" s="113"/>
      <c r="SPU40" s="113"/>
      <c r="SPV40" s="113"/>
      <c r="SPW40" s="113"/>
      <c r="SPX40" s="113"/>
      <c r="SPY40" s="113"/>
      <c r="SPZ40" s="113"/>
      <c r="SQA40" s="113"/>
      <c r="SQB40" s="113"/>
      <c r="SQC40" s="113"/>
      <c r="SQD40" s="113"/>
      <c r="SQE40" s="113"/>
      <c r="SQF40" s="113"/>
      <c r="SQG40" s="113"/>
      <c r="SQH40" s="113"/>
      <c r="SQI40" s="113"/>
      <c r="SQJ40" s="113"/>
      <c r="SQK40" s="113"/>
      <c r="SQL40" s="113"/>
      <c r="SQM40" s="113"/>
      <c r="SQN40" s="113"/>
      <c r="SQO40" s="113"/>
      <c r="SQP40" s="113"/>
      <c r="SQQ40" s="113"/>
      <c r="SQR40" s="113"/>
      <c r="SQS40" s="113"/>
      <c r="SQT40" s="113"/>
      <c r="SQU40" s="113"/>
      <c r="SQV40" s="113"/>
      <c r="SQW40" s="113"/>
      <c r="SQX40" s="113"/>
      <c r="SQY40" s="113"/>
      <c r="SQZ40" s="113"/>
      <c r="SRA40" s="113"/>
      <c r="SRB40" s="113"/>
      <c r="SRC40" s="113"/>
      <c r="SRD40" s="113"/>
      <c r="SRE40" s="113"/>
      <c r="SRF40" s="113"/>
      <c r="SRG40" s="113"/>
      <c r="SRH40" s="113"/>
      <c r="SRI40" s="113"/>
      <c r="SRJ40" s="113"/>
      <c r="SRK40" s="113"/>
      <c r="SRL40" s="113"/>
      <c r="SRM40" s="113"/>
      <c r="SRN40" s="113"/>
      <c r="SRO40" s="113"/>
      <c r="SRP40" s="113"/>
      <c r="SRQ40" s="113"/>
      <c r="SRR40" s="113"/>
      <c r="SRS40" s="113"/>
      <c r="SRT40" s="113"/>
      <c r="SRU40" s="113"/>
      <c r="SRV40" s="113"/>
      <c r="SRW40" s="113"/>
      <c r="SRX40" s="113"/>
      <c r="SRY40" s="113"/>
      <c r="SRZ40" s="113"/>
      <c r="SSA40" s="113"/>
      <c r="SSB40" s="113"/>
      <c r="SSC40" s="113"/>
      <c r="SSD40" s="113"/>
      <c r="SSE40" s="113"/>
      <c r="SSF40" s="113"/>
      <c r="SSG40" s="113"/>
      <c r="SSH40" s="113"/>
      <c r="SSI40" s="113"/>
      <c r="SSJ40" s="113"/>
      <c r="SSK40" s="113"/>
      <c r="SSL40" s="113"/>
      <c r="SSM40" s="113"/>
      <c r="SSN40" s="113"/>
      <c r="SSO40" s="113"/>
      <c r="SSP40" s="113"/>
      <c r="SSQ40" s="113"/>
      <c r="SSR40" s="113"/>
      <c r="SSS40" s="113"/>
      <c r="SST40" s="113"/>
      <c r="SSU40" s="113"/>
      <c r="SSV40" s="113"/>
      <c r="SSW40" s="113"/>
      <c r="SSX40" s="113"/>
      <c r="SSY40" s="113"/>
      <c r="SSZ40" s="113"/>
      <c r="STA40" s="113"/>
      <c r="STB40" s="113"/>
      <c r="STC40" s="113"/>
      <c r="STD40" s="113"/>
      <c r="STE40" s="113"/>
      <c r="STF40" s="113"/>
      <c r="STG40" s="113"/>
      <c r="STH40" s="113"/>
      <c r="STI40" s="113"/>
      <c r="STJ40" s="113"/>
      <c r="STK40" s="113"/>
      <c r="STL40" s="113"/>
      <c r="STM40" s="113"/>
      <c r="STN40" s="113"/>
      <c r="STO40" s="113"/>
      <c r="STP40" s="113"/>
      <c r="STQ40" s="113"/>
      <c r="STR40" s="113"/>
      <c r="STS40" s="113"/>
      <c r="STT40" s="113"/>
      <c r="STU40" s="113"/>
      <c r="STV40" s="113"/>
      <c r="STW40" s="113"/>
      <c r="STX40" s="113"/>
      <c r="STY40" s="113"/>
      <c r="STZ40" s="113"/>
      <c r="SUA40" s="113"/>
      <c r="SUB40" s="113"/>
      <c r="SUC40" s="113"/>
      <c r="SUD40" s="113"/>
      <c r="SUE40" s="113"/>
      <c r="SUF40" s="113"/>
      <c r="SUG40" s="113"/>
      <c r="SUH40" s="113"/>
      <c r="SUI40" s="113"/>
      <c r="SUJ40" s="113"/>
      <c r="SUK40" s="113"/>
      <c r="SUL40" s="113"/>
      <c r="SUM40" s="113"/>
      <c r="SUN40" s="113"/>
      <c r="SUO40" s="113"/>
      <c r="SUP40" s="113"/>
      <c r="SUQ40" s="113"/>
      <c r="SUR40" s="113"/>
      <c r="SUS40" s="113"/>
      <c r="SUT40" s="113"/>
      <c r="SUU40" s="113"/>
      <c r="SUV40" s="113"/>
      <c r="SUW40" s="113"/>
      <c r="SUX40" s="113"/>
      <c r="SUY40" s="113"/>
      <c r="SUZ40" s="113"/>
      <c r="SVA40" s="113"/>
      <c r="SVB40" s="113"/>
      <c r="SVC40" s="113"/>
      <c r="SVD40" s="113"/>
      <c r="SVE40" s="113"/>
      <c r="SVF40" s="113"/>
      <c r="SVG40" s="113"/>
      <c r="SVH40" s="113"/>
      <c r="SVI40" s="113"/>
      <c r="SVJ40" s="113"/>
      <c r="SVK40" s="113"/>
      <c r="SVL40" s="113"/>
      <c r="SVM40" s="113"/>
      <c r="SVN40" s="113"/>
      <c r="SVO40" s="113"/>
      <c r="SVP40" s="113"/>
      <c r="SVQ40" s="113"/>
      <c r="SVR40" s="113"/>
      <c r="SVS40" s="113"/>
      <c r="SVT40" s="113"/>
      <c r="SVU40" s="113"/>
      <c r="SVV40" s="113"/>
      <c r="SVW40" s="113"/>
      <c r="SVX40" s="113"/>
      <c r="SVY40" s="113"/>
      <c r="SVZ40" s="113"/>
      <c r="SWA40" s="113"/>
      <c r="SWB40" s="113"/>
      <c r="SWC40" s="113"/>
      <c r="SWD40" s="113"/>
      <c r="SWE40" s="113"/>
      <c r="SWF40" s="113"/>
      <c r="SWG40" s="113"/>
      <c r="SWH40" s="113"/>
      <c r="SWI40" s="113"/>
      <c r="SWJ40" s="113"/>
      <c r="SWK40" s="113"/>
      <c r="SWL40" s="113"/>
      <c r="SWM40" s="113"/>
      <c r="SWN40" s="113"/>
      <c r="SWO40" s="113"/>
      <c r="SWP40" s="113"/>
      <c r="SWQ40" s="113"/>
      <c r="SWR40" s="113"/>
      <c r="SWS40" s="113"/>
      <c r="SWT40" s="113"/>
      <c r="SWU40" s="113"/>
      <c r="SWV40" s="113"/>
      <c r="SWW40" s="113"/>
      <c r="SWX40" s="113"/>
      <c r="SWY40" s="113"/>
      <c r="SWZ40" s="113"/>
      <c r="SXA40" s="113"/>
      <c r="SXB40" s="113"/>
      <c r="SXC40" s="113"/>
      <c r="SXD40" s="113"/>
      <c r="SXE40" s="113"/>
      <c r="SXF40" s="113"/>
      <c r="SXG40" s="113"/>
      <c r="SXH40" s="113"/>
      <c r="SXI40" s="113"/>
      <c r="SXJ40" s="113"/>
      <c r="SXK40" s="113"/>
      <c r="SXL40" s="113"/>
      <c r="SXM40" s="113"/>
      <c r="SXN40" s="113"/>
      <c r="SXO40" s="113"/>
      <c r="SXP40" s="113"/>
      <c r="SXQ40" s="113"/>
      <c r="SXR40" s="113"/>
      <c r="SXS40" s="113"/>
      <c r="SXT40" s="113"/>
      <c r="SXU40" s="113"/>
      <c r="SXV40" s="113"/>
      <c r="SXW40" s="113"/>
      <c r="SXX40" s="113"/>
      <c r="SXY40" s="113"/>
      <c r="SXZ40" s="113"/>
      <c r="SYA40" s="113"/>
      <c r="SYB40" s="113"/>
      <c r="SYC40" s="113"/>
      <c r="SYD40" s="113"/>
      <c r="SYE40" s="113"/>
      <c r="SYF40" s="113"/>
      <c r="SYG40" s="113"/>
      <c r="SYH40" s="113"/>
      <c r="SYI40" s="113"/>
      <c r="SYJ40" s="113"/>
      <c r="SYK40" s="113"/>
      <c r="SYL40" s="113"/>
      <c r="SYM40" s="113"/>
      <c r="SYN40" s="113"/>
      <c r="SYO40" s="113"/>
      <c r="SYP40" s="113"/>
      <c r="SYQ40" s="113"/>
      <c r="SYR40" s="113"/>
      <c r="SYS40" s="113"/>
      <c r="SYT40" s="113"/>
      <c r="SYU40" s="113"/>
      <c r="SYV40" s="113"/>
      <c r="SYW40" s="113"/>
      <c r="SYX40" s="113"/>
      <c r="SYY40" s="113"/>
      <c r="SYZ40" s="113"/>
      <c r="SZA40" s="113"/>
      <c r="SZB40" s="113"/>
      <c r="SZC40" s="113"/>
      <c r="SZD40" s="113"/>
      <c r="SZE40" s="113"/>
      <c r="SZF40" s="113"/>
      <c r="SZG40" s="113"/>
      <c r="SZH40" s="113"/>
      <c r="SZI40" s="113"/>
      <c r="SZJ40" s="113"/>
      <c r="SZK40" s="113"/>
      <c r="SZL40" s="113"/>
      <c r="SZM40" s="113"/>
      <c r="SZN40" s="113"/>
      <c r="SZO40" s="113"/>
      <c r="SZP40" s="113"/>
      <c r="SZQ40" s="113"/>
      <c r="SZR40" s="113"/>
      <c r="SZS40" s="113"/>
      <c r="SZT40" s="113"/>
      <c r="SZU40" s="113"/>
      <c r="SZV40" s="113"/>
      <c r="SZW40" s="113"/>
      <c r="SZX40" s="113"/>
      <c r="SZY40" s="113"/>
      <c r="SZZ40" s="113"/>
      <c r="TAA40" s="113"/>
      <c r="TAB40" s="113"/>
      <c r="TAC40" s="113"/>
      <c r="TAD40" s="113"/>
      <c r="TAE40" s="113"/>
      <c r="TAF40" s="113"/>
      <c r="TAG40" s="113"/>
      <c r="TAH40" s="113"/>
      <c r="TAI40" s="113"/>
      <c r="TAJ40" s="113"/>
      <c r="TAK40" s="113"/>
      <c r="TAL40" s="113"/>
      <c r="TAM40" s="113"/>
      <c r="TAN40" s="113"/>
      <c r="TAO40" s="113"/>
      <c r="TAP40" s="113"/>
      <c r="TAQ40" s="113"/>
      <c r="TAR40" s="113"/>
      <c r="TAS40" s="113"/>
      <c r="TAT40" s="113"/>
      <c r="TAU40" s="113"/>
      <c r="TAV40" s="113"/>
      <c r="TAW40" s="113"/>
      <c r="TAX40" s="113"/>
      <c r="TAY40" s="113"/>
      <c r="TAZ40" s="113"/>
      <c r="TBA40" s="113"/>
      <c r="TBB40" s="113"/>
      <c r="TBC40" s="113"/>
      <c r="TBD40" s="113"/>
      <c r="TBE40" s="113"/>
      <c r="TBF40" s="113"/>
      <c r="TBG40" s="113"/>
      <c r="TBH40" s="113"/>
      <c r="TBI40" s="113"/>
      <c r="TBJ40" s="113"/>
      <c r="TBK40" s="113"/>
      <c r="TBL40" s="113"/>
      <c r="TBM40" s="113"/>
      <c r="TBN40" s="113"/>
      <c r="TBO40" s="113"/>
      <c r="TBP40" s="113"/>
      <c r="TBQ40" s="113"/>
      <c r="TBR40" s="113"/>
      <c r="TBS40" s="113"/>
      <c r="TBT40" s="113"/>
      <c r="TBU40" s="113"/>
      <c r="TBV40" s="113"/>
      <c r="TBW40" s="113"/>
      <c r="TBX40" s="113"/>
      <c r="TBY40" s="113"/>
      <c r="TBZ40" s="113"/>
      <c r="TCA40" s="113"/>
      <c r="TCB40" s="113"/>
      <c r="TCC40" s="113"/>
      <c r="TCD40" s="113"/>
      <c r="TCE40" s="113"/>
      <c r="TCF40" s="113"/>
      <c r="TCG40" s="113"/>
      <c r="TCH40" s="113"/>
      <c r="TCI40" s="113"/>
      <c r="TCJ40" s="113"/>
      <c r="TCK40" s="113"/>
      <c r="TCL40" s="113"/>
      <c r="TCM40" s="113"/>
      <c r="TCN40" s="113"/>
      <c r="TCO40" s="113"/>
      <c r="TCP40" s="113"/>
      <c r="TCQ40" s="113"/>
      <c r="TCR40" s="113"/>
      <c r="TCS40" s="113"/>
      <c r="TCT40" s="113"/>
      <c r="TCU40" s="113"/>
      <c r="TCV40" s="113"/>
      <c r="TCW40" s="113"/>
      <c r="TCX40" s="113"/>
      <c r="TCY40" s="113"/>
      <c r="TCZ40" s="113"/>
      <c r="TDA40" s="113"/>
      <c r="TDB40" s="113"/>
      <c r="TDC40" s="113"/>
      <c r="TDD40" s="113"/>
      <c r="TDE40" s="113"/>
      <c r="TDF40" s="113"/>
      <c r="TDG40" s="113"/>
      <c r="TDH40" s="113"/>
      <c r="TDI40" s="113"/>
      <c r="TDJ40" s="113"/>
      <c r="TDK40" s="113"/>
      <c r="TDL40" s="113"/>
      <c r="TDM40" s="113"/>
      <c r="TDN40" s="113"/>
      <c r="TDO40" s="113"/>
      <c r="TDP40" s="113"/>
      <c r="TDQ40" s="113"/>
      <c r="TDR40" s="113"/>
      <c r="TDS40" s="113"/>
      <c r="TDT40" s="113"/>
      <c r="TDU40" s="113"/>
      <c r="TDV40" s="113"/>
      <c r="TDW40" s="113"/>
      <c r="TDX40" s="113"/>
      <c r="TDY40" s="113"/>
      <c r="TDZ40" s="113"/>
      <c r="TEA40" s="113"/>
      <c r="TEB40" s="113"/>
      <c r="TEC40" s="113"/>
      <c r="TED40" s="113"/>
      <c r="TEE40" s="113"/>
      <c r="TEF40" s="113"/>
      <c r="TEG40" s="113"/>
      <c r="TEH40" s="113"/>
      <c r="TEI40" s="113"/>
      <c r="TEJ40" s="113"/>
      <c r="TEK40" s="113"/>
      <c r="TEL40" s="113"/>
      <c r="TEM40" s="113"/>
      <c r="TEN40" s="113"/>
      <c r="TEO40" s="113"/>
      <c r="TEP40" s="113"/>
      <c r="TEQ40" s="113"/>
      <c r="TER40" s="113"/>
      <c r="TES40" s="113"/>
      <c r="TET40" s="113"/>
      <c r="TEU40" s="113"/>
      <c r="TEV40" s="113"/>
      <c r="TEW40" s="113"/>
      <c r="TEX40" s="113"/>
      <c r="TEY40" s="113"/>
      <c r="TEZ40" s="113"/>
      <c r="TFA40" s="113"/>
      <c r="TFB40" s="113"/>
      <c r="TFC40" s="113"/>
      <c r="TFD40" s="113"/>
      <c r="TFE40" s="113"/>
      <c r="TFF40" s="113"/>
      <c r="TFG40" s="113"/>
      <c r="TFH40" s="113"/>
      <c r="TFI40" s="113"/>
      <c r="TFJ40" s="113"/>
      <c r="TFK40" s="113"/>
      <c r="TFL40" s="113"/>
      <c r="TFM40" s="113"/>
      <c r="TFN40" s="113"/>
      <c r="TFO40" s="113"/>
      <c r="TFP40" s="113"/>
      <c r="TFQ40" s="113"/>
      <c r="TFR40" s="113"/>
      <c r="TFS40" s="113"/>
      <c r="TFT40" s="113"/>
      <c r="TFU40" s="113"/>
      <c r="TFV40" s="113"/>
      <c r="TFW40" s="113"/>
      <c r="TFX40" s="113"/>
      <c r="TFY40" s="113"/>
      <c r="TFZ40" s="113"/>
      <c r="TGA40" s="113"/>
      <c r="TGB40" s="113"/>
      <c r="TGC40" s="113"/>
      <c r="TGD40" s="113"/>
      <c r="TGE40" s="113"/>
      <c r="TGF40" s="113"/>
      <c r="TGG40" s="113"/>
      <c r="TGH40" s="113"/>
      <c r="TGI40" s="113"/>
      <c r="TGJ40" s="113"/>
      <c r="TGK40" s="113"/>
      <c r="TGL40" s="113"/>
      <c r="TGM40" s="113"/>
      <c r="TGN40" s="113"/>
      <c r="TGO40" s="113"/>
      <c r="TGP40" s="113"/>
      <c r="TGQ40" s="113"/>
      <c r="TGR40" s="113"/>
      <c r="TGS40" s="113"/>
      <c r="TGT40" s="113"/>
      <c r="TGU40" s="113"/>
      <c r="TGV40" s="113"/>
      <c r="TGW40" s="113"/>
      <c r="TGX40" s="113"/>
      <c r="TGY40" s="113"/>
      <c r="TGZ40" s="113"/>
      <c r="THA40" s="113"/>
      <c r="THB40" s="113"/>
      <c r="THC40" s="113"/>
      <c r="THD40" s="113"/>
      <c r="THE40" s="113"/>
      <c r="THF40" s="113"/>
      <c r="THG40" s="113"/>
      <c r="THH40" s="113"/>
      <c r="THI40" s="113"/>
      <c r="THJ40" s="113"/>
      <c r="THK40" s="113"/>
      <c r="THL40" s="113"/>
      <c r="THM40" s="113"/>
      <c r="THN40" s="113"/>
      <c r="THO40" s="113"/>
      <c r="THP40" s="113"/>
      <c r="THQ40" s="113"/>
      <c r="THR40" s="113"/>
      <c r="THS40" s="113"/>
      <c r="THT40" s="113"/>
      <c r="THU40" s="113"/>
      <c r="THV40" s="113"/>
      <c r="THW40" s="113"/>
      <c r="THX40" s="113"/>
      <c r="THY40" s="113"/>
      <c r="THZ40" s="113"/>
      <c r="TIA40" s="113"/>
      <c r="TIB40" s="113"/>
      <c r="TIC40" s="113"/>
      <c r="TID40" s="113"/>
      <c r="TIE40" s="113"/>
      <c r="TIF40" s="113"/>
      <c r="TIG40" s="113"/>
      <c r="TIH40" s="113"/>
      <c r="TII40" s="113"/>
      <c r="TIJ40" s="113"/>
      <c r="TIK40" s="113"/>
      <c r="TIL40" s="113"/>
      <c r="TIM40" s="113"/>
      <c r="TIN40" s="113"/>
      <c r="TIO40" s="113"/>
      <c r="TIP40" s="113"/>
      <c r="TIQ40" s="113"/>
      <c r="TIR40" s="113"/>
      <c r="TIS40" s="113"/>
      <c r="TIT40" s="113"/>
      <c r="TIU40" s="113"/>
      <c r="TIV40" s="113"/>
      <c r="TIW40" s="113"/>
      <c r="TIX40" s="113"/>
      <c r="TIY40" s="113"/>
      <c r="TIZ40" s="113"/>
      <c r="TJA40" s="113"/>
      <c r="TJB40" s="113"/>
      <c r="TJC40" s="113"/>
      <c r="TJD40" s="113"/>
      <c r="TJE40" s="113"/>
      <c r="TJF40" s="113"/>
      <c r="TJG40" s="113"/>
      <c r="TJH40" s="113"/>
      <c r="TJI40" s="113"/>
      <c r="TJJ40" s="113"/>
      <c r="TJK40" s="113"/>
      <c r="TJL40" s="113"/>
      <c r="TJM40" s="113"/>
      <c r="TJN40" s="113"/>
      <c r="TJO40" s="113"/>
      <c r="TJP40" s="113"/>
      <c r="TJQ40" s="113"/>
      <c r="TJR40" s="113"/>
      <c r="TJS40" s="113"/>
      <c r="TJT40" s="113"/>
      <c r="TJU40" s="113"/>
      <c r="TJV40" s="113"/>
      <c r="TJW40" s="113"/>
      <c r="TJX40" s="113"/>
      <c r="TJY40" s="113"/>
      <c r="TJZ40" s="113"/>
      <c r="TKA40" s="113"/>
      <c r="TKB40" s="113"/>
      <c r="TKC40" s="113"/>
      <c r="TKD40" s="113"/>
      <c r="TKE40" s="113"/>
      <c r="TKF40" s="113"/>
      <c r="TKG40" s="113"/>
      <c r="TKH40" s="113"/>
      <c r="TKI40" s="113"/>
      <c r="TKJ40" s="113"/>
      <c r="TKK40" s="113"/>
      <c r="TKL40" s="113"/>
      <c r="TKM40" s="113"/>
      <c r="TKN40" s="113"/>
      <c r="TKO40" s="113"/>
      <c r="TKP40" s="113"/>
      <c r="TKQ40" s="113"/>
      <c r="TKR40" s="113"/>
      <c r="TKS40" s="113"/>
      <c r="TKT40" s="113"/>
      <c r="TKU40" s="113"/>
      <c r="TKV40" s="113"/>
      <c r="TKW40" s="113"/>
      <c r="TKX40" s="113"/>
      <c r="TKY40" s="113"/>
      <c r="TKZ40" s="113"/>
      <c r="TLA40" s="113"/>
      <c r="TLB40" s="113"/>
      <c r="TLC40" s="113"/>
      <c r="TLD40" s="113"/>
      <c r="TLE40" s="113"/>
      <c r="TLF40" s="113"/>
      <c r="TLG40" s="113"/>
      <c r="TLH40" s="113"/>
      <c r="TLI40" s="113"/>
      <c r="TLJ40" s="113"/>
      <c r="TLK40" s="113"/>
      <c r="TLL40" s="113"/>
      <c r="TLM40" s="113"/>
      <c r="TLN40" s="113"/>
      <c r="TLO40" s="113"/>
      <c r="TLP40" s="113"/>
      <c r="TLQ40" s="113"/>
      <c r="TLR40" s="113"/>
      <c r="TLS40" s="113"/>
      <c r="TLT40" s="113"/>
      <c r="TLU40" s="113"/>
      <c r="TLV40" s="113"/>
      <c r="TLW40" s="113"/>
      <c r="TLX40" s="113"/>
      <c r="TLY40" s="113"/>
      <c r="TLZ40" s="113"/>
      <c r="TMA40" s="113"/>
      <c r="TMB40" s="113"/>
      <c r="TMC40" s="113"/>
      <c r="TMD40" s="113"/>
      <c r="TME40" s="113"/>
      <c r="TMF40" s="113"/>
      <c r="TMG40" s="113"/>
      <c r="TMH40" s="113"/>
      <c r="TMI40" s="113"/>
      <c r="TMJ40" s="113"/>
      <c r="TMK40" s="113"/>
      <c r="TML40" s="113"/>
      <c r="TMM40" s="113"/>
      <c r="TMN40" s="113"/>
      <c r="TMO40" s="113"/>
      <c r="TMP40" s="113"/>
      <c r="TMQ40" s="113"/>
      <c r="TMR40" s="113"/>
      <c r="TMS40" s="113"/>
      <c r="TMT40" s="113"/>
      <c r="TMU40" s="113"/>
      <c r="TMV40" s="113"/>
      <c r="TMW40" s="113"/>
      <c r="TMX40" s="113"/>
      <c r="TMY40" s="113"/>
      <c r="TMZ40" s="113"/>
      <c r="TNA40" s="113"/>
      <c r="TNB40" s="113"/>
      <c r="TNC40" s="113"/>
      <c r="TND40" s="113"/>
      <c r="TNE40" s="113"/>
      <c r="TNF40" s="113"/>
      <c r="TNG40" s="113"/>
      <c r="TNH40" s="113"/>
      <c r="TNI40" s="113"/>
      <c r="TNJ40" s="113"/>
      <c r="TNK40" s="113"/>
      <c r="TNL40" s="113"/>
      <c r="TNM40" s="113"/>
      <c r="TNN40" s="113"/>
      <c r="TNO40" s="113"/>
      <c r="TNP40" s="113"/>
      <c r="TNQ40" s="113"/>
      <c r="TNR40" s="113"/>
      <c r="TNS40" s="113"/>
      <c r="TNT40" s="113"/>
      <c r="TNU40" s="113"/>
      <c r="TNV40" s="113"/>
      <c r="TNW40" s="113"/>
      <c r="TNX40" s="113"/>
      <c r="TNY40" s="113"/>
      <c r="TNZ40" s="113"/>
      <c r="TOA40" s="113"/>
      <c r="TOB40" s="113"/>
      <c r="TOC40" s="113"/>
      <c r="TOD40" s="113"/>
      <c r="TOE40" s="113"/>
      <c r="TOF40" s="113"/>
      <c r="TOG40" s="113"/>
      <c r="TOH40" s="113"/>
      <c r="TOI40" s="113"/>
      <c r="TOJ40" s="113"/>
      <c r="TOK40" s="113"/>
      <c r="TOL40" s="113"/>
      <c r="TOM40" s="113"/>
      <c r="TON40" s="113"/>
      <c r="TOO40" s="113"/>
      <c r="TOP40" s="113"/>
      <c r="TOQ40" s="113"/>
      <c r="TOR40" s="113"/>
      <c r="TOS40" s="113"/>
      <c r="TOT40" s="113"/>
      <c r="TOU40" s="113"/>
      <c r="TOV40" s="113"/>
      <c r="TOW40" s="113"/>
      <c r="TOX40" s="113"/>
      <c r="TOY40" s="113"/>
      <c r="TOZ40" s="113"/>
      <c r="TPA40" s="113"/>
      <c r="TPB40" s="113"/>
      <c r="TPC40" s="113"/>
      <c r="TPD40" s="113"/>
      <c r="TPE40" s="113"/>
      <c r="TPF40" s="113"/>
      <c r="TPG40" s="113"/>
      <c r="TPH40" s="113"/>
      <c r="TPI40" s="113"/>
      <c r="TPJ40" s="113"/>
      <c r="TPK40" s="113"/>
      <c r="TPL40" s="113"/>
      <c r="TPM40" s="113"/>
      <c r="TPN40" s="113"/>
      <c r="TPO40" s="113"/>
      <c r="TPP40" s="113"/>
      <c r="TPQ40" s="113"/>
      <c r="TPR40" s="113"/>
      <c r="TPS40" s="113"/>
      <c r="TPT40" s="113"/>
      <c r="TPU40" s="113"/>
      <c r="TPV40" s="113"/>
      <c r="TPW40" s="113"/>
      <c r="TPX40" s="113"/>
      <c r="TPY40" s="113"/>
      <c r="TPZ40" s="113"/>
      <c r="TQA40" s="113"/>
      <c r="TQB40" s="113"/>
      <c r="TQC40" s="113"/>
      <c r="TQD40" s="113"/>
      <c r="TQE40" s="113"/>
      <c r="TQF40" s="113"/>
      <c r="TQG40" s="113"/>
      <c r="TQH40" s="113"/>
      <c r="TQI40" s="113"/>
      <c r="TQJ40" s="113"/>
      <c r="TQK40" s="113"/>
      <c r="TQL40" s="113"/>
      <c r="TQM40" s="113"/>
      <c r="TQN40" s="113"/>
      <c r="TQO40" s="113"/>
      <c r="TQP40" s="113"/>
      <c r="TQQ40" s="113"/>
      <c r="TQR40" s="113"/>
      <c r="TQS40" s="113"/>
      <c r="TQT40" s="113"/>
      <c r="TQU40" s="113"/>
      <c r="TQV40" s="113"/>
      <c r="TQW40" s="113"/>
      <c r="TQX40" s="113"/>
      <c r="TQY40" s="113"/>
      <c r="TQZ40" s="113"/>
      <c r="TRA40" s="113"/>
      <c r="TRB40" s="113"/>
      <c r="TRC40" s="113"/>
      <c r="TRD40" s="113"/>
      <c r="TRE40" s="113"/>
      <c r="TRF40" s="113"/>
      <c r="TRG40" s="113"/>
      <c r="TRH40" s="113"/>
      <c r="TRI40" s="113"/>
      <c r="TRJ40" s="113"/>
      <c r="TRK40" s="113"/>
      <c r="TRL40" s="113"/>
      <c r="TRM40" s="113"/>
      <c r="TRN40" s="113"/>
      <c r="TRO40" s="113"/>
      <c r="TRP40" s="113"/>
      <c r="TRQ40" s="113"/>
      <c r="TRR40" s="113"/>
      <c r="TRS40" s="113"/>
      <c r="TRT40" s="113"/>
      <c r="TRU40" s="113"/>
      <c r="TRV40" s="113"/>
      <c r="TRW40" s="113"/>
      <c r="TRX40" s="113"/>
      <c r="TRY40" s="113"/>
      <c r="TRZ40" s="113"/>
      <c r="TSA40" s="113"/>
      <c r="TSB40" s="113"/>
      <c r="TSC40" s="113"/>
      <c r="TSD40" s="113"/>
      <c r="TSE40" s="113"/>
      <c r="TSF40" s="113"/>
      <c r="TSG40" s="113"/>
      <c r="TSH40" s="113"/>
      <c r="TSI40" s="113"/>
      <c r="TSJ40" s="113"/>
      <c r="TSK40" s="113"/>
      <c r="TSL40" s="113"/>
      <c r="TSM40" s="113"/>
      <c r="TSN40" s="113"/>
      <c r="TSO40" s="113"/>
      <c r="TSP40" s="113"/>
      <c r="TSQ40" s="113"/>
      <c r="TSR40" s="113"/>
      <c r="TSS40" s="113"/>
      <c r="TST40" s="113"/>
      <c r="TSU40" s="113"/>
      <c r="TSV40" s="113"/>
      <c r="TSW40" s="113"/>
      <c r="TSX40" s="113"/>
      <c r="TSY40" s="113"/>
      <c r="TSZ40" s="113"/>
      <c r="TTA40" s="113"/>
      <c r="TTB40" s="113"/>
      <c r="TTC40" s="113"/>
      <c r="TTD40" s="113"/>
      <c r="TTE40" s="113"/>
      <c r="TTF40" s="113"/>
      <c r="TTG40" s="113"/>
      <c r="TTH40" s="113"/>
      <c r="TTI40" s="113"/>
      <c r="TTJ40" s="113"/>
      <c r="TTK40" s="113"/>
      <c r="TTL40" s="113"/>
      <c r="TTM40" s="113"/>
      <c r="TTN40" s="113"/>
      <c r="TTO40" s="113"/>
      <c r="TTP40" s="113"/>
      <c r="TTQ40" s="113"/>
      <c r="TTR40" s="113"/>
      <c r="TTS40" s="113"/>
      <c r="TTT40" s="113"/>
      <c r="TTU40" s="113"/>
      <c r="TTV40" s="113"/>
      <c r="TTW40" s="113"/>
      <c r="TTX40" s="113"/>
      <c r="TTY40" s="113"/>
      <c r="TTZ40" s="113"/>
      <c r="TUA40" s="113"/>
      <c r="TUB40" s="113"/>
      <c r="TUC40" s="113"/>
      <c r="TUD40" s="113"/>
      <c r="TUE40" s="113"/>
      <c r="TUF40" s="113"/>
      <c r="TUG40" s="113"/>
      <c r="TUH40" s="113"/>
      <c r="TUI40" s="113"/>
      <c r="TUJ40" s="113"/>
      <c r="TUK40" s="113"/>
      <c r="TUL40" s="113"/>
      <c r="TUM40" s="113"/>
      <c r="TUN40" s="113"/>
      <c r="TUO40" s="113"/>
      <c r="TUP40" s="113"/>
      <c r="TUQ40" s="113"/>
      <c r="TUR40" s="113"/>
      <c r="TUS40" s="113"/>
      <c r="TUT40" s="113"/>
      <c r="TUU40" s="113"/>
      <c r="TUV40" s="113"/>
      <c r="TUW40" s="113"/>
      <c r="TUX40" s="113"/>
      <c r="TUY40" s="113"/>
      <c r="TUZ40" s="113"/>
      <c r="TVA40" s="113"/>
      <c r="TVB40" s="113"/>
      <c r="TVC40" s="113"/>
      <c r="TVD40" s="113"/>
      <c r="TVE40" s="113"/>
      <c r="TVF40" s="113"/>
      <c r="TVG40" s="113"/>
      <c r="TVH40" s="113"/>
      <c r="TVI40" s="113"/>
      <c r="TVJ40" s="113"/>
      <c r="TVK40" s="113"/>
      <c r="TVL40" s="113"/>
      <c r="TVM40" s="113"/>
      <c r="TVN40" s="113"/>
      <c r="TVO40" s="113"/>
      <c r="TVP40" s="113"/>
      <c r="TVQ40" s="113"/>
      <c r="TVR40" s="113"/>
      <c r="TVS40" s="113"/>
      <c r="TVT40" s="113"/>
      <c r="TVU40" s="113"/>
      <c r="TVV40" s="113"/>
      <c r="TVW40" s="113"/>
      <c r="TVX40" s="113"/>
      <c r="TVY40" s="113"/>
      <c r="TVZ40" s="113"/>
      <c r="TWA40" s="113"/>
      <c r="TWB40" s="113"/>
      <c r="TWC40" s="113"/>
      <c r="TWD40" s="113"/>
      <c r="TWE40" s="113"/>
      <c r="TWF40" s="113"/>
      <c r="TWG40" s="113"/>
      <c r="TWH40" s="113"/>
      <c r="TWI40" s="113"/>
      <c r="TWJ40" s="113"/>
      <c r="TWK40" s="113"/>
      <c r="TWL40" s="113"/>
      <c r="TWM40" s="113"/>
      <c r="TWN40" s="113"/>
      <c r="TWO40" s="113"/>
      <c r="TWP40" s="113"/>
      <c r="TWQ40" s="113"/>
      <c r="TWR40" s="113"/>
      <c r="TWS40" s="113"/>
      <c r="TWT40" s="113"/>
      <c r="TWU40" s="113"/>
      <c r="TWV40" s="113"/>
      <c r="TWW40" s="113"/>
      <c r="TWX40" s="113"/>
      <c r="TWY40" s="113"/>
      <c r="TWZ40" s="113"/>
      <c r="TXA40" s="113"/>
      <c r="TXB40" s="113"/>
      <c r="TXC40" s="113"/>
      <c r="TXD40" s="113"/>
      <c r="TXE40" s="113"/>
      <c r="TXF40" s="113"/>
      <c r="TXG40" s="113"/>
      <c r="TXH40" s="113"/>
      <c r="TXI40" s="113"/>
      <c r="TXJ40" s="113"/>
      <c r="TXK40" s="113"/>
      <c r="TXL40" s="113"/>
      <c r="TXM40" s="113"/>
      <c r="TXN40" s="113"/>
      <c r="TXO40" s="113"/>
      <c r="TXP40" s="113"/>
      <c r="TXQ40" s="113"/>
      <c r="TXR40" s="113"/>
      <c r="TXS40" s="113"/>
      <c r="TXT40" s="113"/>
      <c r="TXU40" s="113"/>
      <c r="TXV40" s="113"/>
      <c r="TXW40" s="113"/>
      <c r="TXX40" s="113"/>
      <c r="TXY40" s="113"/>
      <c r="TXZ40" s="113"/>
      <c r="TYA40" s="113"/>
      <c r="TYB40" s="113"/>
      <c r="TYC40" s="113"/>
      <c r="TYD40" s="113"/>
      <c r="TYE40" s="113"/>
      <c r="TYF40" s="113"/>
      <c r="TYG40" s="113"/>
      <c r="TYH40" s="113"/>
      <c r="TYI40" s="113"/>
      <c r="TYJ40" s="113"/>
      <c r="TYK40" s="113"/>
      <c r="TYL40" s="113"/>
      <c r="TYM40" s="113"/>
      <c r="TYN40" s="113"/>
      <c r="TYO40" s="113"/>
      <c r="TYP40" s="113"/>
      <c r="TYQ40" s="113"/>
      <c r="TYR40" s="113"/>
      <c r="TYS40" s="113"/>
      <c r="TYT40" s="113"/>
      <c r="TYU40" s="113"/>
      <c r="TYV40" s="113"/>
      <c r="TYW40" s="113"/>
      <c r="TYX40" s="113"/>
      <c r="TYY40" s="113"/>
      <c r="TYZ40" s="113"/>
      <c r="TZA40" s="113"/>
      <c r="TZB40" s="113"/>
      <c r="TZC40" s="113"/>
      <c r="TZD40" s="113"/>
      <c r="TZE40" s="113"/>
      <c r="TZF40" s="113"/>
      <c r="TZG40" s="113"/>
      <c r="TZH40" s="113"/>
      <c r="TZI40" s="113"/>
      <c r="TZJ40" s="113"/>
      <c r="TZK40" s="113"/>
      <c r="TZL40" s="113"/>
      <c r="TZM40" s="113"/>
      <c r="TZN40" s="113"/>
      <c r="TZO40" s="113"/>
      <c r="TZP40" s="113"/>
      <c r="TZQ40" s="113"/>
      <c r="TZR40" s="113"/>
      <c r="TZS40" s="113"/>
      <c r="TZT40" s="113"/>
      <c r="TZU40" s="113"/>
      <c r="TZV40" s="113"/>
      <c r="TZW40" s="113"/>
      <c r="TZX40" s="113"/>
      <c r="TZY40" s="113"/>
      <c r="TZZ40" s="113"/>
      <c r="UAA40" s="113"/>
      <c r="UAB40" s="113"/>
      <c r="UAC40" s="113"/>
      <c r="UAD40" s="113"/>
      <c r="UAE40" s="113"/>
      <c r="UAF40" s="113"/>
      <c r="UAG40" s="113"/>
      <c r="UAH40" s="113"/>
      <c r="UAI40" s="113"/>
      <c r="UAJ40" s="113"/>
      <c r="UAK40" s="113"/>
      <c r="UAL40" s="113"/>
      <c r="UAM40" s="113"/>
      <c r="UAN40" s="113"/>
      <c r="UAO40" s="113"/>
      <c r="UAP40" s="113"/>
      <c r="UAQ40" s="113"/>
      <c r="UAR40" s="113"/>
      <c r="UAS40" s="113"/>
      <c r="UAT40" s="113"/>
      <c r="UAU40" s="113"/>
      <c r="UAV40" s="113"/>
      <c r="UAW40" s="113"/>
      <c r="UAX40" s="113"/>
      <c r="UAY40" s="113"/>
      <c r="UAZ40" s="113"/>
      <c r="UBA40" s="113"/>
      <c r="UBB40" s="113"/>
      <c r="UBC40" s="113"/>
      <c r="UBD40" s="113"/>
      <c r="UBE40" s="113"/>
      <c r="UBF40" s="113"/>
      <c r="UBG40" s="113"/>
      <c r="UBH40" s="113"/>
      <c r="UBI40" s="113"/>
      <c r="UBJ40" s="113"/>
      <c r="UBK40" s="113"/>
      <c r="UBL40" s="113"/>
      <c r="UBM40" s="113"/>
      <c r="UBN40" s="113"/>
      <c r="UBO40" s="113"/>
      <c r="UBP40" s="113"/>
      <c r="UBQ40" s="113"/>
      <c r="UBR40" s="113"/>
      <c r="UBS40" s="113"/>
      <c r="UBT40" s="113"/>
      <c r="UBU40" s="113"/>
      <c r="UBV40" s="113"/>
      <c r="UBW40" s="113"/>
      <c r="UBX40" s="113"/>
      <c r="UBY40" s="113"/>
      <c r="UBZ40" s="113"/>
      <c r="UCA40" s="113"/>
      <c r="UCB40" s="113"/>
      <c r="UCC40" s="113"/>
      <c r="UCD40" s="113"/>
      <c r="UCE40" s="113"/>
      <c r="UCF40" s="113"/>
      <c r="UCG40" s="113"/>
      <c r="UCH40" s="113"/>
      <c r="UCI40" s="113"/>
      <c r="UCJ40" s="113"/>
      <c r="UCK40" s="113"/>
      <c r="UCL40" s="113"/>
      <c r="UCM40" s="113"/>
      <c r="UCN40" s="113"/>
      <c r="UCO40" s="113"/>
      <c r="UCP40" s="113"/>
      <c r="UCQ40" s="113"/>
      <c r="UCR40" s="113"/>
      <c r="UCS40" s="113"/>
      <c r="UCT40" s="113"/>
      <c r="UCU40" s="113"/>
      <c r="UCV40" s="113"/>
      <c r="UCW40" s="113"/>
      <c r="UCX40" s="113"/>
      <c r="UCY40" s="113"/>
      <c r="UCZ40" s="113"/>
      <c r="UDA40" s="113"/>
      <c r="UDB40" s="113"/>
      <c r="UDC40" s="113"/>
      <c r="UDD40" s="113"/>
      <c r="UDE40" s="113"/>
      <c r="UDF40" s="113"/>
      <c r="UDG40" s="113"/>
      <c r="UDH40" s="113"/>
      <c r="UDI40" s="113"/>
      <c r="UDJ40" s="113"/>
      <c r="UDK40" s="113"/>
      <c r="UDL40" s="113"/>
      <c r="UDM40" s="113"/>
      <c r="UDN40" s="113"/>
      <c r="UDO40" s="113"/>
      <c r="UDP40" s="113"/>
      <c r="UDQ40" s="113"/>
      <c r="UDR40" s="113"/>
      <c r="UDS40" s="113"/>
      <c r="UDT40" s="113"/>
      <c r="UDU40" s="113"/>
      <c r="UDV40" s="113"/>
      <c r="UDW40" s="113"/>
      <c r="UDX40" s="113"/>
      <c r="UDY40" s="113"/>
      <c r="UDZ40" s="113"/>
      <c r="UEA40" s="113"/>
      <c r="UEB40" s="113"/>
      <c r="UEC40" s="113"/>
      <c r="UED40" s="113"/>
      <c r="UEE40" s="113"/>
      <c r="UEF40" s="113"/>
      <c r="UEG40" s="113"/>
      <c r="UEH40" s="113"/>
      <c r="UEI40" s="113"/>
      <c r="UEJ40" s="113"/>
      <c r="UEK40" s="113"/>
      <c r="UEL40" s="113"/>
      <c r="UEM40" s="113"/>
      <c r="UEN40" s="113"/>
      <c r="UEO40" s="113"/>
      <c r="UEP40" s="113"/>
      <c r="UEQ40" s="113"/>
      <c r="UER40" s="113"/>
      <c r="UES40" s="113"/>
      <c r="UET40" s="113"/>
      <c r="UEU40" s="113"/>
      <c r="UEV40" s="113"/>
      <c r="UEW40" s="113"/>
      <c r="UEX40" s="113"/>
      <c r="UEY40" s="113"/>
      <c r="UEZ40" s="113"/>
      <c r="UFA40" s="113"/>
      <c r="UFB40" s="113"/>
      <c r="UFC40" s="113"/>
      <c r="UFD40" s="113"/>
      <c r="UFE40" s="113"/>
      <c r="UFF40" s="113"/>
      <c r="UFG40" s="113"/>
      <c r="UFH40" s="113"/>
      <c r="UFI40" s="113"/>
      <c r="UFJ40" s="113"/>
      <c r="UFK40" s="113"/>
      <c r="UFL40" s="113"/>
      <c r="UFM40" s="113"/>
      <c r="UFN40" s="113"/>
      <c r="UFO40" s="113"/>
      <c r="UFP40" s="113"/>
      <c r="UFQ40" s="113"/>
      <c r="UFR40" s="113"/>
      <c r="UFS40" s="113"/>
      <c r="UFT40" s="113"/>
      <c r="UFU40" s="113"/>
      <c r="UFV40" s="113"/>
      <c r="UFW40" s="113"/>
      <c r="UFX40" s="113"/>
      <c r="UFY40" s="113"/>
      <c r="UFZ40" s="113"/>
      <c r="UGA40" s="113"/>
      <c r="UGB40" s="113"/>
      <c r="UGC40" s="113"/>
      <c r="UGD40" s="113"/>
      <c r="UGE40" s="113"/>
      <c r="UGF40" s="113"/>
      <c r="UGG40" s="113"/>
      <c r="UGH40" s="113"/>
      <c r="UGI40" s="113"/>
      <c r="UGJ40" s="113"/>
      <c r="UGK40" s="113"/>
      <c r="UGL40" s="113"/>
      <c r="UGM40" s="113"/>
      <c r="UGN40" s="113"/>
      <c r="UGO40" s="113"/>
      <c r="UGP40" s="113"/>
      <c r="UGQ40" s="113"/>
      <c r="UGR40" s="113"/>
      <c r="UGS40" s="113"/>
      <c r="UGT40" s="113"/>
      <c r="UGU40" s="113"/>
      <c r="UGV40" s="113"/>
      <c r="UGW40" s="113"/>
      <c r="UGX40" s="113"/>
      <c r="UGY40" s="113"/>
      <c r="UGZ40" s="113"/>
      <c r="UHA40" s="113"/>
      <c r="UHB40" s="113"/>
      <c r="UHC40" s="113"/>
      <c r="UHD40" s="113"/>
      <c r="UHE40" s="113"/>
      <c r="UHF40" s="113"/>
      <c r="UHG40" s="113"/>
      <c r="UHH40" s="113"/>
      <c r="UHI40" s="113"/>
      <c r="UHJ40" s="113"/>
      <c r="UHK40" s="113"/>
      <c r="UHL40" s="113"/>
      <c r="UHM40" s="113"/>
      <c r="UHN40" s="113"/>
      <c r="UHO40" s="113"/>
      <c r="UHP40" s="113"/>
      <c r="UHQ40" s="113"/>
      <c r="UHR40" s="113"/>
      <c r="UHS40" s="113"/>
      <c r="UHT40" s="113"/>
      <c r="UHU40" s="113"/>
      <c r="UHV40" s="113"/>
      <c r="UHW40" s="113"/>
      <c r="UHX40" s="113"/>
      <c r="UHY40" s="113"/>
      <c r="UHZ40" s="113"/>
      <c r="UIA40" s="113"/>
      <c r="UIB40" s="113"/>
      <c r="UIC40" s="113"/>
      <c r="UID40" s="113"/>
      <c r="UIE40" s="113"/>
      <c r="UIF40" s="113"/>
      <c r="UIG40" s="113"/>
      <c r="UIH40" s="113"/>
      <c r="UII40" s="113"/>
      <c r="UIJ40" s="113"/>
      <c r="UIK40" s="113"/>
      <c r="UIL40" s="113"/>
      <c r="UIM40" s="113"/>
      <c r="UIN40" s="113"/>
      <c r="UIO40" s="113"/>
      <c r="UIP40" s="113"/>
      <c r="UIQ40" s="113"/>
      <c r="UIR40" s="113"/>
      <c r="UIS40" s="113"/>
      <c r="UIT40" s="113"/>
      <c r="UIU40" s="113"/>
      <c r="UIV40" s="113"/>
      <c r="UIW40" s="113"/>
      <c r="UIX40" s="113"/>
      <c r="UIY40" s="113"/>
      <c r="UIZ40" s="113"/>
      <c r="UJA40" s="113"/>
      <c r="UJB40" s="113"/>
      <c r="UJC40" s="113"/>
      <c r="UJD40" s="113"/>
      <c r="UJE40" s="113"/>
      <c r="UJF40" s="113"/>
      <c r="UJG40" s="113"/>
      <c r="UJH40" s="113"/>
      <c r="UJI40" s="113"/>
      <c r="UJJ40" s="113"/>
      <c r="UJK40" s="113"/>
      <c r="UJL40" s="113"/>
      <c r="UJM40" s="113"/>
      <c r="UJN40" s="113"/>
      <c r="UJO40" s="113"/>
      <c r="UJP40" s="113"/>
      <c r="UJQ40" s="113"/>
      <c r="UJR40" s="113"/>
      <c r="UJS40" s="113"/>
      <c r="UJT40" s="113"/>
      <c r="UJU40" s="113"/>
      <c r="UJV40" s="113"/>
      <c r="UJW40" s="113"/>
      <c r="UJX40" s="113"/>
      <c r="UJY40" s="113"/>
      <c r="UJZ40" s="113"/>
      <c r="UKA40" s="113"/>
      <c r="UKB40" s="113"/>
      <c r="UKC40" s="113"/>
      <c r="UKD40" s="113"/>
      <c r="UKE40" s="113"/>
      <c r="UKF40" s="113"/>
      <c r="UKG40" s="113"/>
      <c r="UKH40" s="113"/>
      <c r="UKI40" s="113"/>
      <c r="UKJ40" s="113"/>
      <c r="UKK40" s="113"/>
      <c r="UKL40" s="113"/>
      <c r="UKM40" s="113"/>
      <c r="UKN40" s="113"/>
      <c r="UKO40" s="113"/>
      <c r="UKP40" s="113"/>
      <c r="UKQ40" s="113"/>
      <c r="UKR40" s="113"/>
      <c r="UKS40" s="113"/>
      <c r="UKT40" s="113"/>
      <c r="UKU40" s="113"/>
      <c r="UKV40" s="113"/>
      <c r="UKW40" s="113"/>
      <c r="UKX40" s="113"/>
      <c r="UKY40" s="113"/>
      <c r="UKZ40" s="113"/>
      <c r="ULA40" s="113"/>
      <c r="ULB40" s="113"/>
      <c r="ULC40" s="113"/>
      <c r="ULD40" s="113"/>
      <c r="ULE40" s="113"/>
      <c r="ULF40" s="113"/>
      <c r="ULG40" s="113"/>
      <c r="ULH40" s="113"/>
      <c r="ULI40" s="113"/>
      <c r="ULJ40" s="113"/>
      <c r="ULK40" s="113"/>
      <c r="ULL40" s="113"/>
      <c r="ULM40" s="113"/>
      <c r="ULN40" s="113"/>
      <c r="ULO40" s="113"/>
      <c r="ULP40" s="113"/>
      <c r="ULQ40" s="113"/>
      <c r="ULR40" s="113"/>
      <c r="ULS40" s="113"/>
      <c r="ULT40" s="113"/>
      <c r="ULU40" s="113"/>
      <c r="ULV40" s="113"/>
      <c r="ULW40" s="113"/>
      <c r="ULX40" s="113"/>
      <c r="ULY40" s="113"/>
      <c r="ULZ40" s="113"/>
      <c r="UMA40" s="113"/>
      <c r="UMB40" s="113"/>
      <c r="UMC40" s="113"/>
      <c r="UMD40" s="113"/>
      <c r="UME40" s="113"/>
      <c r="UMF40" s="113"/>
      <c r="UMG40" s="113"/>
      <c r="UMH40" s="113"/>
      <c r="UMI40" s="113"/>
      <c r="UMJ40" s="113"/>
      <c r="UMK40" s="113"/>
      <c r="UML40" s="113"/>
      <c r="UMM40" s="113"/>
      <c r="UMN40" s="113"/>
      <c r="UMO40" s="113"/>
      <c r="UMP40" s="113"/>
      <c r="UMQ40" s="113"/>
      <c r="UMR40" s="113"/>
      <c r="UMS40" s="113"/>
      <c r="UMT40" s="113"/>
      <c r="UMU40" s="113"/>
      <c r="UMV40" s="113"/>
      <c r="UMW40" s="113"/>
      <c r="UMX40" s="113"/>
      <c r="UMY40" s="113"/>
      <c r="UMZ40" s="113"/>
      <c r="UNA40" s="113"/>
      <c r="UNB40" s="113"/>
      <c r="UNC40" s="113"/>
      <c r="UND40" s="113"/>
      <c r="UNE40" s="113"/>
      <c r="UNF40" s="113"/>
      <c r="UNG40" s="113"/>
      <c r="UNH40" s="113"/>
      <c r="UNI40" s="113"/>
      <c r="UNJ40" s="113"/>
      <c r="UNK40" s="113"/>
      <c r="UNL40" s="113"/>
      <c r="UNM40" s="113"/>
      <c r="UNN40" s="113"/>
      <c r="UNO40" s="113"/>
      <c r="UNP40" s="113"/>
      <c r="UNQ40" s="113"/>
      <c r="UNR40" s="113"/>
      <c r="UNS40" s="113"/>
      <c r="UNT40" s="113"/>
      <c r="UNU40" s="113"/>
      <c r="UNV40" s="113"/>
      <c r="UNW40" s="113"/>
      <c r="UNX40" s="113"/>
      <c r="UNY40" s="113"/>
      <c r="UNZ40" s="113"/>
      <c r="UOA40" s="113"/>
      <c r="UOB40" s="113"/>
      <c r="UOC40" s="113"/>
      <c r="UOD40" s="113"/>
      <c r="UOE40" s="113"/>
      <c r="UOF40" s="113"/>
      <c r="UOG40" s="113"/>
      <c r="UOH40" s="113"/>
      <c r="UOI40" s="113"/>
      <c r="UOJ40" s="113"/>
      <c r="UOK40" s="113"/>
      <c r="UOL40" s="113"/>
      <c r="UOM40" s="113"/>
      <c r="UON40" s="113"/>
      <c r="UOO40" s="113"/>
      <c r="UOP40" s="113"/>
      <c r="UOQ40" s="113"/>
      <c r="UOR40" s="113"/>
      <c r="UOS40" s="113"/>
      <c r="UOT40" s="113"/>
      <c r="UOU40" s="113"/>
      <c r="UOV40" s="113"/>
      <c r="UOW40" s="113"/>
      <c r="UOX40" s="113"/>
      <c r="UOY40" s="113"/>
      <c r="UOZ40" s="113"/>
      <c r="UPA40" s="113"/>
      <c r="UPB40" s="113"/>
      <c r="UPC40" s="113"/>
      <c r="UPD40" s="113"/>
      <c r="UPE40" s="113"/>
      <c r="UPF40" s="113"/>
      <c r="UPG40" s="113"/>
      <c r="UPH40" s="113"/>
      <c r="UPI40" s="113"/>
      <c r="UPJ40" s="113"/>
      <c r="UPK40" s="113"/>
      <c r="UPL40" s="113"/>
      <c r="UPM40" s="113"/>
      <c r="UPN40" s="113"/>
      <c r="UPO40" s="113"/>
      <c r="UPP40" s="113"/>
      <c r="UPQ40" s="113"/>
      <c r="UPR40" s="113"/>
      <c r="UPS40" s="113"/>
      <c r="UPT40" s="113"/>
      <c r="UPU40" s="113"/>
      <c r="UPV40" s="113"/>
      <c r="UPW40" s="113"/>
      <c r="UPX40" s="113"/>
      <c r="UPY40" s="113"/>
      <c r="UPZ40" s="113"/>
      <c r="UQA40" s="113"/>
      <c r="UQB40" s="113"/>
      <c r="UQC40" s="113"/>
      <c r="UQD40" s="113"/>
      <c r="UQE40" s="113"/>
      <c r="UQF40" s="113"/>
      <c r="UQG40" s="113"/>
      <c r="UQH40" s="113"/>
      <c r="UQI40" s="113"/>
      <c r="UQJ40" s="113"/>
      <c r="UQK40" s="113"/>
      <c r="UQL40" s="113"/>
      <c r="UQM40" s="113"/>
      <c r="UQN40" s="113"/>
      <c r="UQO40" s="113"/>
      <c r="UQP40" s="113"/>
      <c r="UQQ40" s="113"/>
      <c r="UQR40" s="113"/>
      <c r="UQS40" s="113"/>
      <c r="UQT40" s="113"/>
      <c r="UQU40" s="113"/>
      <c r="UQV40" s="113"/>
      <c r="UQW40" s="113"/>
      <c r="UQX40" s="113"/>
      <c r="UQY40" s="113"/>
      <c r="UQZ40" s="113"/>
      <c r="URA40" s="113"/>
      <c r="URB40" s="113"/>
      <c r="URC40" s="113"/>
      <c r="URD40" s="113"/>
      <c r="URE40" s="113"/>
      <c r="URF40" s="113"/>
      <c r="URG40" s="113"/>
      <c r="URH40" s="113"/>
      <c r="URI40" s="113"/>
      <c r="URJ40" s="113"/>
      <c r="URK40" s="113"/>
      <c r="URL40" s="113"/>
      <c r="URM40" s="113"/>
      <c r="URN40" s="113"/>
      <c r="URO40" s="113"/>
      <c r="URP40" s="113"/>
      <c r="URQ40" s="113"/>
      <c r="URR40" s="113"/>
      <c r="URS40" s="113"/>
      <c r="URT40" s="113"/>
      <c r="URU40" s="113"/>
      <c r="URV40" s="113"/>
      <c r="URW40" s="113"/>
      <c r="URX40" s="113"/>
      <c r="URY40" s="113"/>
      <c r="URZ40" s="113"/>
      <c r="USA40" s="113"/>
      <c r="USB40" s="113"/>
      <c r="USC40" s="113"/>
      <c r="USD40" s="113"/>
      <c r="USE40" s="113"/>
      <c r="USF40" s="113"/>
      <c r="USG40" s="113"/>
      <c r="USH40" s="113"/>
      <c r="USI40" s="113"/>
      <c r="USJ40" s="113"/>
      <c r="USK40" s="113"/>
      <c r="USL40" s="113"/>
      <c r="USM40" s="113"/>
      <c r="USN40" s="113"/>
      <c r="USO40" s="113"/>
      <c r="USP40" s="113"/>
      <c r="USQ40" s="113"/>
      <c r="USR40" s="113"/>
      <c r="USS40" s="113"/>
      <c r="UST40" s="113"/>
      <c r="USU40" s="113"/>
      <c r="USV40" s="113"/>
      <c r="USW40" s="113"/>
      <c r="USX40" s="113"/>
      <c r="USY40" s="113"/>
      <c r="USZ40" s="113"/>
      <c r="UTA40" s="113"/>
      <c r="UTB40" s="113"/>
      <c r="UTC40" s="113"/>
      <c r="UTD40" s="113"/>
      <c r="UTE40" s="113"/>
      <c r="UTF40" s="113"/>
      <c r="UTG40" s="113"/>
      <c r="UTH40" s="113"/>
      <c r="UTI40" s="113"/>
      <c r="UTJ40" s="113"/>
      <c r="UTK40" s="113"/>
      <c r="UTL40" s="113"/>
      <c r="UTM40" s="113"/>
      <c r="UTN40" s="113"/>
      <c r="UTO40" s="113"/>
      <c r="UTP40" s="113"/>
      <c r="UTQ40" s="113"/>
      <c r="UTR40" s="113"/>
      <c r="UTS40" s="113"/>
      <c r="UTT40" s="113"/>
      <c r="UTU40" s="113"/>
      <c r="UTV40" s="113"/>
      <c r="UTW40" s="113"/>
      <c r="UTX40" s="113"/>
      <c r="UTY40" s="113"/>
      <c r="UTZ40" s="113"/>
      <c r="UUA40" s="113"/>
      <c r="UUB40" s="113"/>
      <c r="UUC40" s="113"/>
      <c r="UUD40" s="113"/>
      <c r="UUE40" s="113"/>
      <c r="UUF40" s="113"/>
      <c r="UUG40" s="113"/>
      <c r="UUH40" s="113"/>
      <c r="UUI40" s="113"/>
      <c r="UUJ40" s="113"/>
      <c r="UUK40" s="113"/>
      <c r="UUL40" s="113"/>
      <c r="UUM40" s="113"/>
      <c r="UUN40" s="113"/>
      <c r="UUO40" s="113"/>
      <c r="UUP40" s="113"/>
      <c r="UUQ40" s="113"/>
      <c r="UUR40" s="113"/>
      <c r="UUS40" s="113"/>
      <c r="UUT40" s="113"/>
      <c r="UUU40" s="113"/>
      <c r="UUV40" s="113"/>
      <c r="UUW40" s="113"/>
      <c r="UUX40" s="113"/>
      <c r="UUY40" s="113"/>
      <c r="UUZ40" s="113"/>
      <c r="UVA40" s="113"/>
      <c r="UVB40" s="113"/>
      <c r="UVC40" s="113"/>
      <c r="UVD40" s="113"/>
      <c r="UVE40" s="113"/>
      <c r="UVF40" s="113"/>
      <c r="UVG40" s="113"/>
      <c r="UVH40" s="113"/>
      <c r="UVI40" s="113"/>
      <c r="UVJ40" s="113"/>
      <c r="UVK40" s="113"/>
      <c r="UVL40" s="113"/>
      <c r="UVM40" s="113"/>
      <c r="UVN40" s="113"/>
      <c r="UVO40" s="113"/>
      <c r="UVP40" s="113"/>
      <c r="UVQ40" s="113"/>
      <c r="UVR40" s="113"/>
      <c r="UVS40" s="113"/>
      <c r="UVT40" s="113"/>
      <c r="UVU40" s="113"/>
      <c r="UVV40" s="113"/>
      <c r="UVW40" s="113"/>
      <c r="UVX40" s="113"/>
      <c r="UVY40" s="113"/>
      <c r="UVZ40" s="113"/>
      <c r="UWA40" s="113"/>
      <c r="UWB40" s="113"/>
      <c r="UWC40" s="113"/>
      <c r="UWD40" s="113"/>
      <c r="UWE40" s="113"/>
      <c r="UWF40" s="113"/>
      <c r="UWG40" s="113"/>
      <c r="UWH40" s="113"/>
      <c r="UWI40" s="113"/>
      <c r="UWJ40" s="113"/>
      <c r="UWK40" s="113"/>
      <c r="UWL40" s="113"/>
      <c r="UWM40" s="113"/>
      <c r="UWN40" s="113"/>
      <c r="UWO40" s="113"/>
      <c r="UWP40" s="113"/>
      <c r="UWQ40" s="113"/>
      <c r="UWR40" s="113"/>
      <c r="UWS40" s="113"/>
      <c r="UWT40" s="113"/>
      <c r="UWU40" s="113"/>
      <c r="UWV40" s="113"/>
      <c r="UWW40" s="113"/>
      <c r="UWX40" s="113"/>
      <c r="UWY40" s="113"/>
      <c r="UWZ40" s="113"/>
      <c r="UXA40" s="113"/>
      <c r="UXB40" s="113"/>
      <c r="UXC40" s="113"/>
      <c r="UXD40" s="113"/>
      <c r="UXE40" s="113"/>
      <c r="UXF40" s="113"/>
      <c r="UXG40" s="113"/>
      <c r="UXH40" s="113"/>
      <c r="UXI40" s="113"/>
      <c r="UXJ40" s="113"/>
      <c r="UXK40" s="113"/>
      <c r="UXL40" s="113"/>
      <c r="UXM40" s="113"/>
      <c r="UXN40" s="113"/>
      <c r="UXO40" s="113"/>
      <c r="UXP40" s="113"/>
      <c r="UXQ40" s="113"/>
      <c r="UXR40" s="113"/>
      <c r="UXS40" s="113"/>
      <c r="UXT40" s="113"/>
      <c r="UXU40" s="113"/>
      <c r="UXV40" s="113"/>
      <c r="UXW40" s="113"/>
      <c r="UXX40" s="113"/>
      <c r="UXY40" s="113"/>
      <c r="UXZ40" s="113"/>
      <c r="UYA40" s="113"/>
      <c r="UYB40" s="113"/>
      <c r="UYC40" s="113"/>
      <c r="UYD40" s="113"/>
      <c r="UYE40" s="113"/>
      <c r="UYF40" s="113"/>
      <c r="UYG40" s="113"/>
      <c r="UYH40" s="113"/>
      <c r="UYI40" s="113"/>
      <c r="UYJ40" s="113"/>
      <c r="UYK40" s="113"/>
      <c r="UYL40" s="113"/>
      <c r="UYM40" s="113"/>
      <c r="UYN40" s="113"/>
      <c r="UYO40" s="113"/>
      <c r="UYP40" s="113"/>
      <c r="UYQ40" s="113"/>
      <c r="UYR40" s="113"/>
      <c r="UYS40" s="113"/>
      <c r="UYT40" s="113"/>
      <c r="UYU40" s="113"/>
      <c r="UYV40" s="113"/>
      <c r="UYW40" s="113"/>
      <c r="UYX40" s="113"/>
      <c r="UYY40" s="113"/>
      <c r="UYZ40" s="113"/>
      <c r="UZA40" s="113"/>
      <c r="UZB40" s="113"/>
      <c r="UZC40" s="113"/>
      <c r="UZD40" s="113"/>
      <c r="UZE40" s="113"/>
      <c r="UZF40" s="113"/>
      <c r="UZG40" s="113"/>
      <c r="UZH40" s="113"/>
      <c r="UZI40" s="113"/>
      <c r="UZJ40" s="113"/>
      <c r="UZK40" s="113"/>
      <c r="UZL40" s="113"/>
      <c r="UZM40" s="113"/>
      <c r="UZN40" s="113"/>
      <c r="UZO40" s="113"/>
      <c r="UZP40" s="113"/>
      <c r="UZQ40" s="113"/>
      <c r="UZR40" s="113"/>
      <c r="UZS40" s="113"/>
      <c r="UZT40" s="113"/>
      <c r="UZU40" s="113"/>
      <c r="UZV40" s="113"/>
      <c r="UZW40" s="113"/>
      <c r="UZX40" s="113"/>
      <c r="UZY40" s="113"/>
      <c r="UZZ40" s="113"/>
      <c r="VAA40" s="113"/>
      <c r="VAB40" s="113"/>
      <c r="VAC40" s="113"/>
      <c r="VAD40" s="113"/>
      <c r="VAE40" s="113"/>
      <c r="VAF40" s="113"/>
      <c r="VAG40" s="113"/>
      <c r="VAH40" s="113"/>
      <c r="VAI40" s="113"/>
      <c r="VAJ40" s="113"/>
      <c r="VAK40" s="113"/>
      <c r="VAL40" s="113"/>
      <c r="VAM40" s="113"/>
      <c r="VAN40" s="113"/>
      <c r="VAO40" s="113"/>
      <c r="VAP40" s="113"/>
      <c r="VAQ40" s="113"/>
      <c r="VAR40" s="113"/>
      <c r="VAS40" s="113"/>
      <c r="VAT40" s="113"/>
      <c r="VAU40" s="113"/>
      <c r="VAV40" s="113"/>
      <c r="VAW40" s="113"/>
      <c r="VAX40" s="113"/>
      <c r="VAY40" s="113"/>
      <c r="VAZ40" s="113"/>
      <c r="VBA40" s="113"/>
      <c r="VBB40" s="113"/>
      <c r="VBC40" s="113"/>
      <c r="VBD40" s="113"/>
      <c r="VBE40" s="113"/>
      <c r="VBF40" s="113"/>
      <c r="VBG40" s="113"/>
      <c r="VBH40" s="113"/>
      <c r="VBI40" s="113"/>
      <c r="VBJ40" s="113"/>
      <c r="VBK40" s="113"/>
      <c r="VBL40" s="113"/>
      <c r="VBM40" s="113"/>
      <c r="VBN40" s="113"/>
      <c r="VBO40" s="113"/>
      <c r="VBP40" s="113"/>
      <c r="VBQ40" s="113"/>
      <c r="VBR40" s="113"/>
      <c r="VBS40" s="113"/>
      <c r="VBT40" s="113"/>
      <c r="VBU40" s="113"/>
      <c r="VBV40" s="113"/>
      <c r="VBW40" s="113"/>
      <c r="VBX40" s="113"/>
      <c r="VBY40" s="113"/>
      <c r="VBZ40" s="113"/>
      <c r="VCA40" s="113"/>
      <c r="VCB40" s="113"/>
      <c r="VCC40" s="113"/>
      <c r="VCD40" s="113"/>
      <c r="VCE40" s="113"/>
      <c r="VCF40" s="113"/>
      <c r="VCG40" s="113"/>
      <c r="VCH40" s="113"/>
      <c r="VCI40" s="113"/>
      <c r="VCJ40" s="113"/>
      <c r="VCK40" s="113"/>
      <c r="VCL40" s="113"/>
      <c r="VCM40" s="113"/>
      <c r="VCN40" s="113"/>
      <c r="VCO40" s="113"/>
      <c r="VCP40" s="113"/>
      <c r="VCQ40" s="113"/>
      <c r="VCR40" s="113"/>
      <c r="VCS40" s="113"/>
      <c r="VCT40" s="113"/>
      <c r="VCU40" s="113"/>
      <c r="VCV40" s="113"/>
      <c r="VCW40" s="113"/>
      <c r="VCX40" s="113"/>
      <c r="VCY40" s="113"/>
      <c r="VCZ40" s="113"/>
      <c r="VDA40" s="113"/>
      <c r="VDB40" s="113"/>
      <c r="VDC40" s="113"/>
      <c r="VDD40" s="113"/>
      <c r="VDE40" s="113"/>
      <c r="VDF40" s="113"/>
      <c r="VDG40" s="113"/>
      <c r="VDH40" s="113"/>
      <c r="VDI40" s="113"/>
      <c r="VDJ40" s="113"/>
      <c r="VDK40" s="113"/>
      <c r="VDL40" s="113"/>
      <c r="VDM40" s="113"/>
      <c r="VDN40" s="113"/>
      <c r="VDO40" s="113"/>
      <c r="VDP40" s="113"/>
      <c r="VDQ40" s="113"/>
      <c r="VDR40" s="113"/>
      <c r="VDS40" s="113"/>
      <c r="VDT40" s="113"/>
      <c r="VDU40" s="113"/>
      <c r="VDV40" s="113"/>
      <c r="VDW40" s="113"/>
      <c r="VDX40" s="113"/>
      <c r="VDY40" s="113"/>
      <c r="VDZ40" s="113"/>
      <c r="VEA40" s="113"/>
      <c r="VEB40" s="113"/>
      <c r="VEC40" s="113"/>
      <c r="VED40" s="113"/>
      <c r="VEE40" s="113"/>
      <c r="VEF40" s="113"/>
      <c r="VEG40" s="113"/>
      <c r="VEH40" s="113"/>
      <c r="VEI40" s="113"/>
      <c r="VEJ40" s="113"/>
      <c r="VEK40" s="113"/>
      <c r="VEL40" s="113"/>
      <c r="VEM40" s="113"/>
      <c r="VEN40" s="113"/>
      <c r="VEO40" s="113"/>
      <c r="VEP40" s="113"/>
      <c r="VEQ40" s="113"/>
      <c r="VER40" s="113"/>
      <c r="VES40" s="113"/>
      <c r="VET40" s="113"/>
      <c r="VEU40" s="113"/>
      <c r="VEV40" s="113"/>
      <c r="VEW40" s="113"/>
      <c r="VEX40" s="113"/>
      <c r="VEY40" s="113"/>
      <c r="VEZ40" s="113"/>
      <c r="VFA40" s="113"/>
      <c r="VFB40" s="113"/>
      <c r="VFC40" s="113"/>
      <c r="VFD40" s="113"/>
      <c r="VFE40" s="113"/>
      <c r="VFF40" s="113"/>
      <c r="VFG40" s="113"/>
      <c r="VFH40" s="113"/>
      <c r="VFI40" s="113"/>
      <c r="VFJ40" s="113"/>
      <c r="VFK40" s="113"/>
      <c r="VFL40" s="113"/>
      <c r="VFM40" s="113"/>
      <c r="VFN40" s="113"/>
      <c r="VFO40" s="113"/>
      <c r="VFP40" s="113"/>
      <c r="VFQ40" s="113"/>
      <c r="VFR40" s="113"/>
      <c r="VFS40" s="113"/>
      <c r="VFT40" s="113"/>
      <c r="VFU40" s="113"/>
      <c r="VFV40" s="113"/>
      <c r="VFW40" s="113"/>
      <c r="VFX40" s="113"/>
      <c r="VFY40" s="113"/>
      <c r="VFZ40" s="113"/>
      <c r="VGA40" s="113"/>
      <c r="VGB40" s="113"/>
      <c r="VGC40" s="113"/>
      <c r="VGD40" s="113"/>
      <c r="VGE40" s="113"/>
      <c r="VGF40" s="113"/>
      <c r="VGG40" s="113"/>
      <c r="VGH40" s="113"/>
      <c r="VGI40" s="113"/>
      <c r="VGJ40" s="113"/>
      <c r="VGK40" s="113"/>
      <c r="VGL40" s="113"/>
      <c r="VGM40" s="113"/>
      <c r="VGN40" s="113"/>
      <c r="VGO40" s="113"/>
      <c r="VGP40" s="113"/>
      <c r="VGQ40" s="113"/>
      <c r="VGR40" s="113"/>
      <c r="VGS40" s="113"/>
      <c r="VGT40" s="113"/>
      <c r="VGU40" s="113"/>
      <c r="VGV40" s="113"/>
      <c r="VGW40" s="113"/>
      <c r="VGX40" s="113"/>
      <c r="VGY40" s="113"/>
      <c r="VGZ40" s="113"/>
      <c r="VHA40" s="113"/>
      <c r="VHB40" s="113"/>
      <c r="VHC40" s="113"/>
      <c r="VHD40" s="113"/>
      <c r="VHE40" s="113"/>
      <c r="VHF40" s="113"/>
      <c r="VHG40" s="113"/>
      <c r="VHH40" s="113"/>
      <c r="VHI40" s="113"/>
      <c r="VHJ40" s="113"/>
      <c r="VHK40" s="113"/>
      <c r="VHL40" s="113"/>
      <c r="VHM40" s="113"/>
      <c r="VHN40" s="113"/>
      <c r="VHO40" s="113"/>
      <c r="VHP40" s="113"/>
      <c r="VHQ40" s="113"/>
      <c r="VHR40" s="113"/>
      <c r="VHS40" s="113"/>
      <c r="VHT40" s="113"/>
      <c r="VHU40" s="113"/>
      <c r="VHV40" s="113"/>
      <c r="VHW40" s="113"/>
      <c r="VHX40" s="113"/>
      <c r="VHY40" s="113"/>
      <c r="VHZ40" s="113"/>
      <c r="VIA40" s="113"/>
      <c r="VIB40" s="113"/>
      <c r="VIC40" s="113"/>
      <c r="VID40" s="113"/>
      <c r="VIE40" s="113"/>
      <c r="VIF40" s="113"/>
      <c r="VIG40" s="113"/>
      <c r="VIH40" s="113"/>
      <c r="VII40" s="113"/>
      <c r="VIJ40" s="113"/>
      <c r="VIK40" s="113"/>
      <c r="VIL40" s="113"/>
      <c r="VIM40" s="113"/>
      <c r="VIN40" s="113"/>
      <c r="VIO40" s="113"/>
      <c r="VIP40" s="113"/>
      <c r="VIQ40" s="113"/>
      <c r="VIR40" s="113"/>
      <c r="VIS40" s="113"/>
      <c r="VIT40" s="113"/>
      <c r="VIU40" s="113"/>
      <c r="VIV40" s="113"/>
      <c r="VIW40" s="113"/>
      <c r="VIX40" s="113"/>
      <c r="VIY40" s="113"/>
      <c r="VIZ40" s="113"/>
      <c r="VJA40" s="113"/>
      <c r="VJB40" s="113"/>
      <c r="VJC40" s="113"/>
      <c r="VJD40" s="113"/>
      <c r="VJE40" s="113"/>
      <c r="VJF40" s="113"/>
      <c r="VJG40" s="113"/>
      <c r="VJH40" s="113"/>
      <c r="VJI40" s="113"/>
      <c r="VJJ40" s="113"/>
      <c r="VJK40" s="113"/>
      <c r="VJL40" s="113"/>
      <c r="VJM40" s="113"/>
      <c r="VJN40" s="113"/>
      <c r="VJO40" s="113"/>
      <c r="VJP40" s="113"/>
      <c r="VJQ40" s="113"/>
      <c r="VJR40" s="113"/>
      <c r="VJS40" s="113"/>
      <c r="VJT40" s="113"/>
      <c r="VJU40" s="113"/>
      <c r="VJV40" s="113"/>
      <c r="VJW40" s="113"/>
      <c r="VJX40" s="113"/>
      <c r="VJY40" s="113"/>
      <c r="VJZ40" s="113"/>
      <c r="VKA40" s="113"/>
      <c r="VKB40" s="113"/>
      <c r="VKC40" s="113"/>
      <c r="VKD40" s="113"/>
      <c r="VKE40" s="113"/>
      <c r="VKF40" s="113"/>
      <c r="VKG40" s="113"/>
      <c r="VKH40" s="113"/>
      <c r="VKI40" s="113"/>
      <c r="VKJ40" s="113"/>
      <c r="VKK40" s="113"/>
      <c r="VKL40" s="113"/>
      <c r="VKM40" s="113"/>
      <c r="VKN40" s="113"/>
      <c r="VKO40" s="113"/>
      <c r="VKP40" s="113"/>
      <c r="VKQ40" s="113"/>
      <c r="VKR40" s="113"/>
      <c r="VKS40" s="113"/>
      <c r="VKT40" s="113"/>
      <c r="VKU40" s="113"/>
      <c r="VKV40" s="113"/>
      <c r="VKW40" s="113"/>
      <c r="VKX40" s="113"/>
      <c r="VKY40" s="113"/>
      <c r="VKZ40" s="113"/>
      <c r="VLA40" s="113"/>
      <c r="VLB40" s="113"/>
      <c r="VLC40" s="113"/>
      <c r="VLD40" s="113"/>
      <c r="VLE40" s="113"/>
      <c r="VLF40" s="113"/>
      <c r="VLG40" s="113"/>
      <c r="VLH40" s="113"/>
      <c r="VLI40" s="113"/>
      <c r="VLJ40" s="113"/>
      <c r="VLK40" s="113"/>
      <c r="VLL40" s="113"/>
      <c r="VLM40" s="113"/>
      <c r="VLN40" s="113"/>
      <c r="VLO40" s="113"/>
      <c r="VLP40" s="113"/>
      <c r="VLQ40" s="113"/>
      <c r="VLR40" s="113"/>
      <c r="VLS40" s="113"/>
      <c r="VLT40" s="113"/>
      <c r="VLU40" s="113"/>
      <c r="VLV40" s="113"/>
      <c r="VLW40" s="113"/>
      <c r="VLX40" s="113"/>
      <c r="VLY40" s="113"/>
      <c r="VLZ40" s="113"/>
      <c r="VMA40" s="113"/>
      <c r="VMB40" s="113"/>
      <c r="VMC40" s="113"/>
      <c r="VMD40" s="113"/>
      <c r="VME40" s="113"/>
      <c r="VMF40" s="113"/>
      <c r="VMG40" s="113"/>
      <c r="VMH40" s="113"/>
      <c r="VMI40" s="113"/>
      <c r="VMJ40" s="113"/>
      <c r="VMK40" s="113"/>
      <c r="VML40" s="113"/>
      <c r="VMM40" s="113"/>
      <c r="VMN40" s="113"/>
      <c r="VMO40" s="113"/>
      <c r="VMP40" s="113"/>
      <c r="VMQ40" s="113"/>
      <c r="VMR40" s="113"/>
      <c r="VMS40" s="113"/>
      <c r="VMT40" s="113"/>
      <c r="VMU40" s="113"/>
      <c r="VMV40" s="113"/>
      <c r="VMW40" s="113"/>
      <c r="VMX40" s="113"/>
      <c r="VMY40" s="113"/>
      <c r="VMZ40" s="113"/>
      <c r="VNA40" s="113"/>
      <c r="VNB40" s="113"/>
      <c r="VNC40" s="113"/>
      <c r="VND40" s="113"/>
      <c r="VNE40" s="113"/>
      <c r="VNF40" s="113"/>
      <c r="VNG40" s="113"/>
      <c r="VNH40" s="113"/>
      <c r="VNI40" s="113"/>
      <c r="VNJ40" s="113"/>
      <c r="VNK40" s="113"/>
      <c r="VNL40" s="113"/>
      <c r="VNM40" s="113"/>
      <c r="VNN40" s="113"/>
      <c r="VNO40" s="113"/>
      <c r="VNP40" s="113"/>
      <c r="VNQ40" s="113"/>
      <c r="VNR40" s="113"/>
      <c r="VNS40" s="113"/>
      <c r="VNT40" s="113"/>
      <c r="VNU40" s="113"/>
      <c r="VNV40" s="113"/>
      <c r="VNW40" s="113"/>
      <c r="VNX40" s="113"/>
      <c r="VNY40" s="113"/>
      <c r="VNZ40" s="113"/>
      <c r="VOA40" s="113"/>
      <c r="VOB40" s="113"/>
      <c r="VOC40" s="113"/>
      <c r="VOD40" s="113"/>
      <c r="VOE40" s="113"/>
      <c r="VOF40" s="113"/>
      <c r="VOG40" s="113"/>
      <c r="VOH40" s="113"/>
      <c r="VOI40" s="113"/>
      <c r="VOJ40" s="113"/>
      <c r="VOK40" s="113"/>
      <c r="VOL40" s="113"/>
      <c r="VOM40" s="113"/>
      <c r="VON40" s="113"/>
      <c r="VOO40" s="113"/>
      <c r="VOP40" s="113"/>
      <c r="VOQ40" s="113"/>
      <c r="VOR40" s="113"/>
      <c r="VOS40" s="113"/>
      <c r="VOT40" s="113"/>
      <c r="VOU40" s="113"/>
      <c r="VOV40" s="113"/>
      <c r="VOW40" s="113"/>
      <c r="VOX40" s="113"/>
      <c r="VOY40" s="113"/>
      <c r="VOZ40" s="113"/>
      <c r="VPA40" s="113"/>
      <c r="VPB40" s="113"/>
      <c r="VPC40" s="113"/>
      <c r="VPD40" s="113"/>
      <c r="VPE40" s="113"/>
      <c r="VPF40" s="113"/>
      <c r="VPG40" s="113"/>
      <c r="VPH40" s="113"/>
      <c r="VPI40" s="113"/>
      <c r="VPJ40" s="113"/>
      <c r="VPK40" s="113"/>
      <c r="VPL40" s="113"/>
      <c r="VPM40" s="113"/>
      <c r="VPN40" s="113"/>
      <c r="VPO40" s="113"/>
      <c r="VPP40" s="113"/>
      <c r="VPQ40" s="113"/>
      <c r="VPR40" s="113"/>
      <c r="VPS40" s="113"/>
      <c r="VPT40" s="113"/>
      <c r="VPU40" s="113"/>
      <c r="VPV40" s="113"/>
      <c r="VPW40" s="113"/>
      <c r="VPX40" s="113"/>
      <c r="VPY40" s="113"/>
      <c r="VPZ40" s="113"/>
      <c r="VQA40" s="113"/>
      <c r="VQB40" s="113"/>
      <c r="VQC40" s="113"/>
      <c r="VQD40" s="113"/>
      <c r="VQE40" s="113"/>
      <c r="VQF40" s="113"/>
      <c r="VQG40" s="113"/>
      <c r="VQH40" s="113"/>
      <c r="VQI40" s="113"/>
      <c r="VQJ40" s="113"/>
      <c r="VQK40" s="113"/>
      <c r="VQL40" s="113"/>
      <c r="VQM40" s="113"/>
      <c r="VQN40" s="113"/>
      <c r="VQO40" s="113"/>
      <c r="VQP40" s="113"/>
      <c r="VQQ40" s="113"/>
      <c r="VQR40" s="113"/>
      <c r="VQS40" s="113"/>
      <c r="VQT40" s="113"/>
      <c r="VQU40" s="113"/>
      <c r="VQV40" s="113"/>
      <c r="VQW40" s="113"/>
      <c r="VQX40" s="113"/>
      <c r="VQY40" s="113"/>
      <c r="VQZ40" s="113"/>
      <c r="VRA40" s="113"/>
      <c r="VRB40" s="113"/>
      <c r="VRC40" s="113"/>
      <c r="VRD40" s="113"/>
      <c r="VRE40" s="113"/>
      <c r="VRF40" s="113"/>
      <c r="VRG40" s="113"/>
      <c r="VRH40" s="113"/>
      <c r="VRI40" s="113"/>
      <c r="VRJ40" s="113"/>
      <c r="VRK40" s="113"/>
      <c r="VRL40" s="113"/>
      <c r="VRM40" s="113"/>
      <c r="VRN40" s="113"/>
      <c r="VRO40" s="113"/>
      <c r="VRP40" s="113"/>
      <c r="VRQ40" s="113"/>
      <c r="VRR40" s="113"/>
      <c r="VRS40" s="113"/>
      <c r="VRT40" s="113"/>
      <c r="VRU40" s="113"/>
      <c r="VRV40" s="113"/>
      <c r="VRW40" s="113"/>
      <c r="VRX40" s="113"/>
      <c r="VRY40" s="113"/>
      <c r="VRZ40" s="113"/>
      <c r="VSA40" s="113"/>
      <c r="VSB40" s="113"/>
      <c r="VSC40" s="113"/>
      <c r="VSD40" s="113"/>
      <c r="VSE40" s="113"/>
      <c r="VSF40" s="113"/>
      <c r="VSG40" s="113"/>
      <c r="VSH40" s="113"/>
      <c r="VSI40" s="113"/>
      <c r="VSJ40" s="113"/>
      <c r="VSK40" s="113"/>
      <c r="VSL40" s="113"/>
      <c r="VSM40" s="113"/>
      <c r="VSN40" s="113"/>
      <c r="VSO40" s="113"/>
      <c r="VSP40" s="113"/>
      <c r="VSQ40" s="113"/>
      <c r="VSR40" s="113"/>
      <c r="VSS40" s="113"/>
      <c r="VST40" s="113"/>
      <c r="VSU40" s="113"/>
      <c r="VSV40" s="113"/>
      <c r="VSW40" s="113"/>
      <c r="VSX40" s="113"/>
      <c r="VSY40" s="113"/>
      <c r="VSZ40" s="113"/>
      <c r="VTA40" s="113"/>
      <c r="VTB40" s="113"/>
      <c r="VTC40" s="113"/>
      <c r="VTD40" s="113"/>
      <c r="VTE40" s="113"/>
      <c r="VTF40" s="113"/>
      <c r="VTG40" s="113"/>
      <c r="VTH40" s="113"/>
      <c r="VTI40" s="113"/>
      <c r="VTJ40" s="113"/>
      <c r="VTK40" s="113"/>
      <c r="VTL40" s="113"/>
      <c r="VTM40" s="113"/>
      <c r="VTN40" s="113"/>
      <c r="VTO40" s="113"/>
      <c r="VTP40" s="113"/>
      <c r="VTQ40" s="113"/>
      <c r="VTR40" s="113"/>
      <c r="VTS40" s="113"/>
      <c r="VTT40" s="113"/>
      <c r="VTU40" s="113"/>
      <c r="VTV40" s="113"/>
      <c r="VTW40" s="113"/>
      <c r="VTX40" s="113"/>
      <c r="VTY40" s="113"/>
      <c r="VTZ40" s="113"/>
      <c r="VUA40" s="113"/>
      <c r="VUB40" s="113"/>
      <c r="VUC40" s="113"/>
      <c r="VUD40" s="113"/>
      <c r="VUE40" s="113"/>
      <c r="VUF40" s="113"/>
      <c r="VUG40" s="113"/>
      <c r="VUH40" s="113"/>
      <c r="VUI40" s="113"/>
      <c r="VUJ40" s="113"/>
      <c r="VUK40" s="113"/>
      <c r="VUL40" s="113"/>
      <c r="VUM40" s="113"/>
      <c r="VUN40" s="113"/>
      <c r="VUO40" s="113"/>
      <c r="VUP40" s="113"/>
      <c r="VUQ40" s="113"/>
      <c r="VUR40" s="113"/>
      <c r="VUS40" s="113"/>
      <c r="VUT40" s="113"/>
      <c r="VUU40" s="113"/>
      <c r="VUV40" s="113"/>
      <c r="VUW40" s="113"/>
      <c r="VUX40" s="113"/>
      <c r="VUY40" s="113"/>
      <c r="VUZ40" s="113"/>
      <c r="VVA40" s="113"/>
      <c r="VVB40" s="113"/>
      <c r="VVC40" s="113"/>
      <c r="VVD40" s="113"/>
      <c r="VVE40" s="113"/>
      <c r="VVF40" s="113"/>
      <c r="VVG40" s="113"/>
      <c r="VVH40" s="113"/>
      <c r="VVI40" s="113"/>
      <c r="VVJ40" s="113"/>
      <c r="VVK40" s="113"/>
      <c r="VVL40" s="113"/>
      <c r="VVM40" s="113"/>
      <c r="VVN40" s="113"/>
      <c r="VVO40" s="113"/>
      <c r="VVP40" s="113"/>
      <c r="VVQ40" s="113"/>
      <c r="VVR40" s="113"/>
      <c r="VVS40" s="113"/>
      <c r="VVT40" s="113"/>
      <c r="VVU40" s="113"/>
      <c r="VVV40" s="113"/>
      <c r="VVW40" s="113"/>
      <c r="VVX40" s="113"/>
      <c r="VVY40" s="113"/>
      <c r="VVZ40" s="113"/>
      <c r="VWA40" s="113"/>
      <c r="VWB40" s="113"/>
      <c r="VWC40" s="113"/>
      <c r="VWD40" s="113"/>
      <c r="VWE40" s="113"/>
      <c r="VWF40" s="113"/>
      <c r="VWG40" s="113"/>
      <c r="VWH40" s="113"/>
      <c r="VWI40" s="113"/>
      <c r="VWJ40" s="113"/>
      <c r="VWK40" s="113"/>
      <c r="VWL40" s="113"/>
      <c r="VWM40" s="113"/>
      <c r="VWN40" s="113"/>
      <c r="VWO40" s="113"/>
      <c r="VWP40" s="113"/>
      <c r="VWQ40" s="113"/>
      <c r="VWR40" s="113"/>
      <c r="VWS40" s="113"/>
      <c r="VWT40" s="113"/>
      <c r="VWU40" s="113"/>
      <c r="VWV40" s="113"/>
      <c r="VWW40" s="113"/>
      <c r="VWX40" s="113"/>
      <c r="VWY40" s="113"/>
      <c r="VWZ40" s="113"/>
      <c r="VXA40" s="113"/>
      <c r="VXB40" s="113"/>
      <c r="VXC40" s="113"/>
      <c r="VXD40" s="113"/>
      <c r="VXE40" s="113"/>
      <c r="VXF40" s="113"/>
      <c r="VXG40" s="113"/>
      <c r="VXH40" s="113"/>
      <c r="VXI40" s="113"/>
      <c r="VXJ40" s="113"/>
      <c r="VXK40" s="113"/>
      <c r="VXL40" s="113"/>
      <c r="VXM40" s="113"/>
      <c r="VXN40" s="113"/>
      <c r="VXO40" s="113"/>
      <c r="VXP40" s="113"/>
      <c r="VXQ40" s="113"/>
      <c r="VXR40" s="113"/>
      <c r="VXS40" s="113"/>
      <c r="VXT40" s="113"/>
      <c r="VXU40" s="113"/>
      <c r="VXV40" s="113"/>
      <c r="VXW40" s="113"/>
      <c r="VXX40" s="113"/>
      <c r="VXY40" s="113"/>
      <c r="VXZ40" s="113"/>
      <c r="VYA40" s="113"/>
      <c r="VYB40" s="113"/>
      <c r="VYC40" s="113"/>
      <c r="VYD40" s="113"/>
      <c r="VYE40" s="113"/>
      <c r="VYF40" s="113"/>
      <c r="VYG40" s="113"/>
      <c r="VYH40" s="113"/>
      <c r="VYI40" s="113"/>
      <c r="VYJ40" s="113"/>
      <c r="VYK40" s="113"/>
      <c r="VYL40" s="113"/>
      <c r="VYM40" s="113"/>
      <c r="VYN40" s="113"/>
      <c r="VYO40" s="113"/>
      <c r="VYP40" s="113"/>
      <c r="VYQ40" s="113"/>
      <c r="VYR40" s="113"/>
      <c r="VYS40" s="113"/>
      <c r="VYT40" s="113"/>
      <c r="VYU40" s="113"/>
      <c r="VYV40" s="113"/>
      <c r="VYW40" s="113"/>
      <c r="VYX40" s="113"/>
      <c r="VYY40" s="113"/>
      <c r="VYZ40" s="113"/>
      <c r="VZA40" s="113"/>
      <c r="VZB40" s="113"/>
      <c r="VZC40" s="113"/>
      <c r="VZD40" s="113"/>
      <c r="VZE40" s="113"/>
      <c r="VZF40" s="113"/>
      <c r="VZG40" s="113"/>
      <c r="VZH40" s="113"/>
      <c r="VZI40" s="113"/>
      <c r="VZJ40" s="113"/>
      <c r="VZK40" s="113"/>
      <c r="VZL40" s="113"/>
      <c r="VZM40" s="113"/>
      <c r="VZN40" s="113"/>
      <c r="VZO40" s="113"/>
      <c r="VZP40" s="113"/>
      <c r="VZQ40" s="113"/>
      <c r="VZR40" s="113"/>
      <c r="VZS40" s="113"/>
      <c r="VZT40" s="113"/>
      <c r="VZU40" s="113"/>
      <c r="VZV40" s="113"/>
      <c r="VZW40" s="113"/>
      <c r="VZX40" s="113"/>
      <c r="VZY40" s="113"/>
      <c r="VZZ40" s="113"/>
      <c r="WAA40" s="113"/>
      <c r="WAB40" s="113"/>
      <c r="WAC40" s="113"/>
      <c r="WAD40" s="113"/>
      <c r="WAE40" s="113"/>
      <c r="WAF40" s="113"/>
      <c r="WAG40" s="113"/>
      <c r="WAH40" s="113"/>
      <c r="WAI40" s="113"/>
      <c r="WAJ40" s="113"/>
      <c r="WAK40" s="113"/>
      <c r="WAL40" s="113"/>
      <c r="WAM40" s="113"/>
      <c r="WAN40" s="113"/>
      <c r="WAO40" s="113"/>
      <c r="WAP40" s="113"/>
      <c r="WAQ40" s="113"/>
      <c r="WAR40" s="113"/>
      <c r="WAS40" s="113"/>
      <c r="WAT40" s="113"/>
      <c r="WAU40" s="113"/>
      <c r="WAV40" s="113"/>
      <c r="WAW40" s="113"/>
      <c r="WAX40" s="113"/>
      <c r="WAY40" s="113"/>
      <c r="WAZ40" s="113"/>
      <c r="WBA40" s="113"/>
      <c r="WBB40" s="113"/>
      <c r="WBC40" s="113"/>
      <c r="WBD40" s="113"/>
      <c r="WBE40" s="113"/>
      <c r="WBF40" s="113"/>
      <c r="WBG40" s="113"/>
      <c r="WBH40" s="113"/>
      <c r="WBI40" s="113"/>
      <c r="WBJ40" s="113"/>
      <c r="WBK40" s="113"/>
      <c r="WBL40" s="113"/>
      <c r="WBM40" s="113"/>
      <c r="WBN40" s="113"/>
      <c r="WBO40" s="113"/>
      <c r="WBP40" s="113"/>
      <c r="WBQ40" s="113"/>
      <c r="WBR40" s="113"/>
      <c r="WBS40" s="113"/>
      <c r="WBT40" s="113"/>
      <c r="WBU40" s="113"/>
      <c r="WBV40" s="113"/>
      <c r="WBW40" s="113"/>
      <c r="WBX40" s="113"/>
      <c r="WBY40" s="113"/>
      <c r="WBZ40" s="113"/>
      <c r="WCA40" s="113"/>
      <c r="WCB40" s="113"/>
      <c r="WCC40" s="113"/>
      <c r="WCD40" s="113"/>
      <c r="WCE40" s="113"/>
      <c r="WCF40" s="113"/>
      <c r="WCG40" s="113"/>
      <c r="WCH40" s="113"/>
      <c r="WCI40" s="113"/>
      <c r="WCJ40" s="113"/>
      <c r="WCK40" s="113"/>
      <c r="WCL40" s="113"/>
      <c r="WCM40" s="113"/>
      <c r="WCN40" s="113"/>
      <c r="WCO40" s="113"/>
      <c r="WCP40" s="113"/>
      <c r="WCQ40" s="113"/>
      <c r="WCR40" s="113"/>
      <c r="WCS40" s="113"/>
      <c r="WCT40" s="113"/>
      <c r="WCU40" s="113"/>
      <c r="WCV40" s="113"/>
      <c r="WCW40" s="113"/>
      <c r="WCX40" s="113"/>
      <c r="WCY40" s="113"/>
      <c r="WCZ40" s="113"/>
      <c r="WDA40" s="113"/>
      <c r="WDB40" s="113"/>
      <c r="WDC40" s="113"/>
      <c r="WDD40" s="113"/>
      <c r="WDE40" s="113"/>
      <c r="WDF40" s="113"/>
      <c r="WDG40" s="113"/>
      <c r="WDH40" s="113"/>
      <c r="WDI40" s="113"/>
      <c r="WDJ40" s="113"/>
      <c r="WDK40" s="113"/>
      <c r="WDL40" s="113"/>
      <c r="WDM40" s="113"/>
      <c r="WDN40" s="113"/>
      <c r="WDO40" s="113"/>
      <c r="WDP40" s="113"/>
      <c r="WDQ40" s="113"/>
      <c r="WDR40" s="113"/>
      <c r="WDS40" s="113"/>
      <c r="WDT40" s="113"/>
      <c r="WDU40" s="113"/>
      <c r="WDV40" s="113"/>
      <c r="WDW40" s="113"/>
      <c r="WDX40" s="113"/>
      <c r="WDY40" s="113"/>
      <c r="WDZ40" s="113"/>
      <c r="WEA40" s="113"/>
      <c r="WEB40" s="113"/>
      <c r="WEC40" s="113"/>
      <c r="WED40" s="113"/>
      <c r="WEE40" s="113"/>
      <c r="WEF40" s="113"/>
      <c r="WEG40" s="113"/>
      <c r="WEH40" s="113"/>
      <c r="WEI40" s="113"/>
      <c r="WEJ40" s="113"/>
      <c r="WEK40" s="113"/>
      <c r="WEL40" s="113"/>
      <c r="WEM40" s="113"/>
      <c r="WEN40" s="113"/>
      <c r="WEO40" s="113"/>
      <c r="WEP40" s="113"/>
      <c r="WEQ40" s="113"/>
      <c r="WER40" s="113"/>
      <c r="WES40" s="113"/>
      <c r="WET40" s="113"/>
      <c r="WEU40" s="113"/>
      <c r="WEV40" s="113"/>
      <c r="WEW40" s="113"/>
      <c r="WEX40" s="113"/>
      <c r="WEY40" s="113"/>
      <c r="WEZ40" s="113"/>
      <c r="WFA40" s="113"/>
      <c r="WFB40" s="113"/>
      <c r="WFC40" s="113"/>
      <c r="WFD40" s="113"/>
      <c r="WFE40" s="113"/>
      <c r="WFF40" s="113"/>
      <c r="WFG40" s="113"/>
      <c r="WFH40" s="113"/>
      <c r="WFI40" s="113"/>
      <c r="WFJ40" s="113"/>
      <c r="WFK40" s="113"/>
      <c r="WFL40" s="113"/>
      <c r="WFM40" s="113"/>
      <c r="WFN40" s="113"/>
      <c r="WFO40" s="113"/>
      <c r="WFP40" s="113"/>
      <c r="WFQ40" s="113"/>
      <c r="WFR40" s="113"/>
      <c r="WFS40" s="113"/>
      <c r="WFT40" s="113"/>
      <c r="WFU40" s="113"/>
      <c r="WFV40" s="113"/>
      <c r="WFW40" s="113"/>
      <c r="WFX40" s="113"/>
      <c r="WFY40" s="113"/>
      <c r="WFZ40" s="113"/>
      <c r="WGA40" s="113"/>
      <c r="WGB40" s="113"/>
      <c r="WGC40" s="113"/>
      <c r="WGD40" s="113"/>
      <c r="WGE40" s="113"/>
      <c r="WGF40" s="113"/>
      <c r="WGG40" s="113"/>
      <c r="WGH40" s="113"/>
      <c r="WGI40" s="113"/>
      <c r="WGJ40" s="113"/>
      <c r="WGK40" s="113"/>
      <c r="WGL40" s="113"/>
      <c r="WGM40" s="113"/>
      <c r="WGN40" s="113"/>
      <c r="WGO40" s="113"/>
      <c r="WGP40" s="113"/>
      <c r="WGQ40" s="113"/>
      <c r="WGR40" s="113"/>
      <c r="WGS40" s="113"/>
      <c r="WGT40" s="113"/>
      <c r="WGU40" s="113"/>
      <c r="WGV40" s="113"/>
      <c r="WGW40" s="113"/>
      <c r="WGX40" s="113"/>
      <c r="WGY40" s="113"/>
      <c r="WGZ40" s="113"/>
      <c r="WHA40" s="113"/>
      <c r="WHB40" s="113"/>
      <c r="WHC40" s="113"/>
      <c r="WHD40" s="113"/>
      <c r="WHE40" s="113"/>
      <c r="WHF40" s="113"/>
      <c r="WHG40" s="113"/>
      <c r="WHH40" s="113"/>
      <c r="WHI40" s="113"/>
      <c r="WHJ40" s="113"/>
      <c r="WHK40" s="113"/>
      <c r="WHL40" s="113"/>
      <c r="WHM40" s="113"/>
      <c r="WHN40" s="113"/>
      <c r="WHO40" s="113"/>
      <c r="WHP40" s="113"/>
      <c r="WHQ40" s="113"/>
      <c r="WHR40" s="113"/>
      <c r="WHS40" s="113"/>
      <c r="WHT40" s="113"/>
      <c r="WHU40" s="113"/>
      <c r="WHV40" s="113"/>
      <c r="WHW40" s="113"/>
      <c r="WHX40" s="113"/>
      <c r="WHY40" s="113"/>
      <c r="WHZ40" s="113"/>
      <c r="WIA40" s="113"/>
      <c r="WIB40" s="113"/>
      <c r="WIC40" s="113"/>
      <c r="WID40" s="113"/>
      <c r="WIE40" s="113"/>
      <c r="WIF40" s="113"/>
      <c r="WIG40" s="113"/>
      <c r="WIH40" s="113"/>
      <c r="WII40" s="113"/>
      <c r="WIJ40" s="113"/>
      <c r="WIK40" s="113"/>
      <c r="WIL40" s="113"/>
      <c r="WIM40" s="113"/>
      <c r="WIN40" s="113"/>
      <c r="WIO40" s="113"/>
      <c r="WIP40" s="113"/>
      <c r="WIQ40" s="113"/>
      <c r="WIR40" s="113"/>
      <c r="WIS40" s="113"/>
      <c r="WIT40" s="113"/>
      <c r="WIU40" s="113"/>
      <c r="WIV40" s="113"/>
      <c r="WIW40" s="113"/>
      <c r="WIX40" s="113"/>
      <c r="WIY40" s="113"/>
      <c r="WIZ40" s="113"/>
      <c r="WJA40" s="113"/>
      <c r="WJB40" s="113"/>
      <c r="WJC40" s="113"/>
      <c r="WJD40" s="113"/>
      <c r="WJE40" s="113"/>
      <c r="WJF40" s="113"/>
      <c r="WJG40" s="113"/>
      <c r="WJH40" s="113"/>
      <c r="WJI40" s="113"/>
      <c r="WJJ40" s="113"/>
      <c r="WJK40" s="113"/>
      <c r="WJL40" s="113"/>
      <c r="WJM40" s="113"/>
      <c r="WJN40" s="113"/>
      <c r="WJO40" s="113"/>
      <c r="WJP40" s="113"/>
      <c r="WJQ40" s="113"/>
      <c r="WJR40" s="113"/>
      <c r="WJS40" s="113"/>
      <c r="WJT40" s="113"/>
      <c r="WJU40" s="113"/>
      <c r="WJV40" s="113"/>
      <c r="WJW40" s="113"/>
      <c r="WJX40" s="113"/>
      <c r="WJY40" s="113"/>
      <c r="WJZ40" s="113"/>
      <c r="WKA40" s="113"/>
      <c r="WKB40" s="113"/>
      <c r="WKC40" s="113"/>
      <c r="WKD40" s="113"/>
      <c r="WKE40" s="113"/>
      <c r="WKF40" s="113"/>
      <c r="WKG40" s="113"/>
      <c r="WKH40" s="113"/>
      <c r="WKI40" s="113"/>
      <c r="WKJ40" s="113"/>
      <c r="WKK40" s="113"/>
      <c r="WKL40" s="113"/>
      <c r="WKM40" s="113"/>
      <c r="WKN40" s="113"/>
      <c r="WKO40" s="113"/>
      <c r="WKP40" s="113"/>
      <c r="WKQ40" s="113"/>
      <c r="WKR40" s="113"/>
      <c r="WKS40" s="113"/>
      <c r="WKT40" s="113"/>
      <c r="WKU40" s="113"/>
      <c r="WKV40" s="113"/>
      <c r="WKW40" s="113"/>
      <c r="WKX40" s="113"/>
      <c r="WKY40" s="113"/>
      <c r="WKZ40" s="113"/>
      <c r="WLA40" s="113"/>
      <c r="WLB40" s="113"/>
      <c r="WLC40" s="113"/>
      <c r="WLD40" s="113"/>
      <c r="WLE40" s="113"/>
      <c r="WLF40" s="113"/>
      <c r="WLG40" s="113"/>
      <c r="WLH40" s="113"/>
      <c r="WLI40" s="113"/>
      <c r="WLJ40" s="113"/>
      <c r="WLK40" s="113"/>
      <c r="WLL40" s="113"/>
      <c r="WLM40" s="113"/>
      <c r="WLN40" s="113"/>
      <c r="WLO40" s="113"/>
      <c r="WLP40" s="113"/>
      <c r="WLQ40" s="113"/>
      <c r="WLR40" s="113"/>
      <c r="WLS40" s="113"/>
      <c r="WLT40" s="113"/>
      <c r="WLU40" s="113"/>
      <c r="WLV40" s="113"/>
      <c r="WLW40" s="113"/>
      <c r="WLX40" s="113"/>
      <c r="WLY40" s="113"/>
      <c r="WLZ40" s="113"/>
      <c r="WMA40" s="113"/>
      <c r="WMB40" s="113"/>
      <c r="WMC40" s="113"/>
      <c r="WMD40" s="113"/>
      <c r="WME40" s="113"/>
      <c r="WMF40" s="113"/>
      <c r="WMG40" s="113"/>
      <c r="WMH40" s="113"/>
      <c r="WMI40" s="113"/>
      <c r="WMJ40" s="113"/>
      <c r="WMK40" s="113"/>
      <c r="WML40" s="113"/>
      <c r="WMM40" s="113"/>
      <c r="WMN40" s="113"/>
      <c r="WMO40" s="113"/>
      <c r="WMP40" s="113"/>
      <c r="WMQ40" s="113"/>
      <c r="WMR40" s="113"/>
      <c r="WMS40" s="113"/>
      <c r="WMT40" s="113"/>
      <c r="WMU40" s="113"/>
      <c r="WMV40" s="113"/>
      <c r="WMW40" s="113"/>
      <c r="WMX40" s="113"/>
      <c r="WMY40" s="113"/>
      <c r="WMZ40" s="113"/>
      <c r="WNA40" s="113"/>
      <c r="WNB40" s="113"/>
      <c r="WNC40" s="113"/>
      <c r="WND40" s="113"/>
      <c r="WNE40" s="113"/>
      <c r="WNF40" s="113"/>
      <c r="WNG40" s="113"/>
      <c r="WNH40" s="113"/>
      <c r="WNI40" s="113"/>
      <c r="WNJ40" s="113"/>
      <c r="WNK40" s="113"/>
      <c r="WNL40" s="113"/>
      <c r="WNM40" s="113"/>
      <c r="WNN40" s="113"/>
      <c r="WNO40" s="113"/>
      <c r="WNP40" s="113"/>
      <c r="WNQ40" s="113"/>
      <c r="WNR40" s="113"/>
      <c r="WNS40" s="113"/>
      <c r="WNT40" s="113"/>
      <c r="WNU40" s="113"/>
      <c r="WNV40" s="113"/>
      <c r="WNW40" s="113"/>
      <c r="WNX40" s="113"/>
      <c r="WNY40" s="113"/>
      <c r="WNZ40" s="113"/>
      <c r="WOA40" s="113"/>
      <c r="WOB40" s="113"/>
      <c r="WOC40" s="113"/>
      <c r="WOD40" s="113"/>
      <c r="WOE40" s="113"/>
      <c r="WOF40" s="113"/>
      <c r="WOG40" s="113"/>
      <c r="WOH40" s="113"/>
      <c r="WOI40" s="113"/>
      <c r="WOJ40" s="113"/>
      <c r="WOK40" s="113"/>
      <c r="WOL40" s="113"/>
      <c r="WOM40" s="113"/>
      <c r="WON40" s="113"/>
      <c r="WOO40" s="113"/>
      <c r="WOP40" s="113"/>
      <c r="WOQ40" s="113"/>
      <c r="WOR40" s="113"/>
      <c r="WOS40" s="113"/>
      <c r="WOT40" s="113"/>
      <c r="WOU40" s="113"/>
      <c r="WOV40" s="113"/>
      <c r="WOW40" s="113"/>
      <c r="WOX40" s="113"/>
      <c r="WOY40" s="113"/>
      <c r="WOZ40" s="113"/>
      <c r="WPA40" s="113"/>
      <c r="WPB40" s="113"/>
      <c r="WPC40" s="113"/>
      <c r="WPD40" s="113"/>
      <c r="WPE40" s="113"/>
      <c r="WPF40" s="113"/>
      <c r="WPG40" s="113"/>
      <c r="WPH40" s="113"/>
      <c r="WPI40" s="113"/>
      <c r="WPJ40" s="113"/>
      <c r="WPK40" s="113"/>
      <c r="WPL40" s="113"/>
      <c r="WPM40" s="113"/>
      <c r="WPN40" s="113"/>
      <c r="WPO40" s="113"/>
      <c r="WPP40" s="113"/>
      <c r="WPQ40" s="113"/>
      <c r="WPR40" s="113"/>
      <c r="WPS40" s="113"/>
      <c r="WPT40" s="113"/>
      <c r="WPU40" s="113"/>
      <c r="WPV40" s="113"/>
      <c r="WPW40" s="113"/>
      <c r="WPX40" s="113"/>
      <c r="WPY40" s="113"/>
      <c r="WPZ40" s="113"/>
      <c r="WQA40" s="113"/>
      <c r="WQB40" s="113"/>
      <c r="WQC40" s="113"/>
      <c r="WQD40" s="113"/>
      <c r="WQE40" s="113"/>
      <c r="WQF40" s="113"/>
      <c r="WQG40" s="113"/>
      <c r="WQH40" s="113"/>
      <c r="WQI40" s="113"/>
      <c r="WQJ40" s="113"/>
      <c r="WQK40" s="113"/>
      <c r="WQL40" s="113"/>
      <c r="WQM40" s="113"/>
      <c r="WQN40" s="113"/>
      <c r="WQO40" s="113"/>
      <c r="WQP40" s="113"/>
      <c r="WQQ40" s="113"/>
      <c r="WQR40" s="113"/>
      <c r="WQS40" s="113"/>
      <c r="WQT40" s="113"/>
      <c r="WQU40" s="113"/>
      <c r="WQV40" s="113"/>
      <c r="WQW40" s="113"/>
      <c r="WQX40" s="113"/>
      <c r="WQY40" s="113"/>
      <c r="WQZ40" s="113"/>
      <c r="WRA40" s="113"/>
      <c r="WRB40" s="113"/>
      <c r="WRC40" s="113"/>
      <c r="WRD40" s="113"/>
      <c r="WRE40" s="113"/>
      <c r="WRF40" s="113"/>
      <c r="WRG40" s="113"/>
      <c r="WRH40" s="113"/>
      <c r="WRI40" s="113"/>
      <c r="WRJ40" s="113"/>
      <c r="WRK40" s="113"/>
      <c r="WRL40" s="113"/>
      <c r="WRM40" s="113"/>
      <c r="WRN40" s="113"/>
      <c r="WRO40" s="113"/>
      <c r="WRP40" s="113"/>
      <c r="WRQ40" s="113"/>
      <c r="WRR40" s="113"/>
      <c r="WRS40" s="113"/>
      <c r="WRT40" s="113"/>
      <c r="WRU40" s="113"/>
      <c r="WRV40" s="113"/>
      <c r="WRW40" s="113"/>
      <c r="WRX40" s="113"/>
      <c r="WRY40" s="113"/>
      <c r="WRZ40" s="113"/>
      <c r="WSA40" s="113"/>
      <c r="WSB40" s="113"/>
      <c r="WSC40" s="113"/>
      <c r="WSD40" s="113"/>
      <c r="WSE40" s="113"/>
      <c r="WSF40" s="113"/>
      <c r="WSG40" s="113"/>
      <c r="WSH40" s="113"/>
      <c r="WSI40" s="113"/>
      <c r="WSJ40" s="113"/>
      <c r="WSK40" s="113"/>
      <c r="WSL40" s="113"/>
      <c r="WSM40" s="113"/>
      <c r="WSN40" s="113"/>
      <c r="WSO40" s="113"/>
      <c r="WSP40" s="113"/>
      <c r="WSQ40" s="113"/>
      <c r="WSR40" s="113"/>
      <c r="WSS40" s="113"/>
      <c r="WST40" s="113"/>
      <c r="WSU40" s="113"/>
      <c r="WSV40" s="113"/>
      <c r="WSW40" s="113"/>
      <c r="WSX40" s="113"/>
      <c r="WSY40" s="113"/>
      <c r="WSZ40" s="113"/>
      <c r="WTA40" s="113"/>
      <c r="WTB40" s="113"/>
      <c r="WTC40" s="113"/>
      <c r="WTD40" s="113"/>
      <c r="WTE40" s="113"/>
      <c r="WTF40" s="113"/>
      <c r="WTG40" s="113"/>
      <c r="WTH40" s="113"/>
      <c r="WTI40" s="113"/>
      <c r="WTJ40" s="113"/>
      <c r="WTK40" s="113"/>
      <c r="WTL40" s="113"/>
      <c r="WTM40" s="113"/>
      <c r="WTN40" s="113"/>
      <c r="WTO40" s="113"/>
      <c r="WTP40" s="113"/>
      <c r="WTQ40" s="113"/>
      <c r="WTR40" s="113"/>
      <c r="WTS40" s="113"/>
      <c r="WTT40" s="113"/>
      <c r="WTU40" s="113"/>
      <c r="WTV40" s="113"/>
      <c r="WTW40" s="113"/>
      <c r="WTX40" s="113"/>
      <c r="WTY40" s="113"/>
      <c r="WTZ40" s="113"/>
      <c r="WUA40" s="113"/>
      <c r="WUB40" s="113"/>
      <c r="WUC40" s="113"/>
      <c r="WUD40" s="113"/>
      <c r="WUE40" s="113"/>
      <c r="WUF40" s="113"/>
      <c r="WUG40" s="113"/>
      <c r="WUH40" s="113"/>
      <c r="WUI40" s="113"/>
      <c r="WUJ40" s="113"/>
      <c r="WUK40" s="113"/>
      <c r="WUL40" s="113"/>
      <c r="WUM40" s="113"/>
      <c r="WUN40" s="113"/>
      <c r="WUO40" s="113"/>
      <c r="WUP40" s="113"/>
      <c r="WUQ40" s="113"/>
      <c r="WUR40" s="113"/>
      <c r="WUS40" s="113"/>
      <c r="WUT40" s="113"/>
      <c r="WUU40" s="113"/>
      <c r="WUV40" s="113"/>
      <c r="WUW40" s="113"/>
      <c r="WUX40" s="113"/>
      <c r="WUY40" s="113"/>
      <c r="WUZ40" s="113"/>
      <c r="WVA40" s="113"/>
      <c r="WVB40" s="113"/>
      <c r="WVC40" s="113"/>
      <c r="WVD40" s="113"/>
      <c r="WVE40" s="113"/>
      <c r="WVF40" s="113"/>
      <c r="WVG40" s="113"/>
      <c r="WVH40" s="113"/>
      <c r="WVI40" s="113"/>
      <c r="WVJ40" s="113"/>
      <c r="WVK40" s="113"/>
      <c r="WVL40" s="113"/>
      <c r="WVM40" s="113"/>
      <c r="WVN40" s="113"/>
      <c r="WVO40" s="113"/>
      <c r="WVP40" s="113"/>
      <c r="WVQ40" s="113"/>
      <c r="WVR40" s="113"/>
      <c r="WVS40" s="113"/>
      <c r="WVT40" s="113"/>
      <c r="WVU40" s="113"/>
      <c r="WVV40" s="113"/>
      <c r="WVW40" s="113"/>
      <c r="WVX40" s="113"/>
      <c r="WVY40" s="113"/>
      <c r="WVZ40" s="113"/>
      <c r="WWA40" s="113"/>
      <c r="WWB40" s="113"/>
      <c r="WWC40" s="113"/>
      <c r="WWD40" s="113"/>
      <c r="WWE40" s="113"/>
      <c r="WWF40" s="113"/>
      <c r="WWG40" s="113"/>
    </row>
    <row r="41" spans="1:16153">
      <c r="B41" s="88">
        <v>57</v>
      </c>
      <c r="C41" s="83" t="s">
        <v>131</v>
      </c>
      <c r="D41" s="108">
        <v>42</v>
      </c>
      <c r="E41" s="111"/>
      <c r="F41" s="112"/>
      <c r="G41" s="112"/>
      <c r="H41" s="112"/>
      <c r="I41" s="112"/>
      <c r="J41" s="112"/>
      <c r="K41" s="111">
        <v>14.2</v>
      </c>
      <c r="L41" s="111">
        <v>14.2</v>
      </c>
      <c r="M41" s="111">
        <v>14.23</v>
      </c>
      <c r="N41" s="111">
        <v>14.2</v>
      </c>
      <c r="O41" s="111">
        <v>14.2</v>
      </c>
      <c r="P41" s="111">
        <v>14.2</v>
      </c>
      <c r="Q41" s="111">
        <v>14.2</v>
      </c>
      <c r="R41" s="111">
        <v>14.2</v>
      </c>
      <c r="S41" s="112"/>
      <c r="T41" s="112"/>
      <c r="U41" s="112"/>
      <c r="V41" s="112"/>
      <c r="W41" s="112"/>
      <c r="X41" s="112"/>
      <c r="Y41" s="112"/>
      <c r="Z41" s="119" t="s">
        <v>12</v>
      </c>
      <c r="AA41" s="113"/>
      <c r="AB41" s="113"/>
      <c r="AC41" s="113"/>
      <c r="AD41" s="113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  <c r="AU41" s="113"/>
      <c r="AV41" s="113"/>
      <c r="AW41" s="113"/>
      <c r="AX41" s="113"/>
      <c r="AY41" s="113"/>
      <c r="AZ41" s="113"/>
      <c r="BA41" s="113"/>
      <c r="BB41" s="113"/>
      <c r="BC41" s="113"/>
      <c r="BD41" s="113"/>
      <c r="BE41" s="113"/>
      <c r="BF41" s="113"/>
      <c r="BG41" s="113"/>
      <c r="BH41" s="113"/>
      <c r="BI41" s="113"/>
      <c r="BJ41" s="113"/>
      <c r="BK41" s="113"/>
      <c r="BL41" s="113"/>
      <c r="BM41" s="113"/>
      <c r="BN41" s="113"/>
      <c r="BO41" s="113"/>
      <c r="BP41" s="113"/>
      <c r="BQ41" s="113"/>
      <c r="BR41" s="113"/>
      <c r="BS41" s="113"/>
      <c r="BT41" s="113"/>
      <c r="BU41" s="113"/>
      <c r="BV41" s="113"/>
      <c r="BW41" s="113"/>
      <c r="BX41" s="113"/>
      <c r="BY41" s="113"/>
      <c r="BZ41" s="113"/>
      <c r="CA41" s="113"/>
      <c r="CB41" s="113"/>
      <c r="CC41" s="113"/>
      <c r="CD41" s="113"/>
      <c r="CE41" s="113"/>
      <c r="CF41" s="113"/>
      <c r="CG41" s="113"/>
      <c r="CH41" s="113"/>
      <c r="CI41" s="113"/>
      <c r="CJ41" s="113"/>
      <c r="CK41" s="113"/>
      <c r="CL41" s="113"/>
      <c r="CM41" s="113"/>
      <c r="CN41" s="113"/>
      <c r="CO41" s="113"/>
      <c r="CP41" s="113"/>
      <c r="CQ41" s="113"/>
      <c r="CR41" s="113"/>
      <c r="CS41" s="113"/>
      <c r="CT41" s="113"/>
      <c r="CU41" s="113"/>
      <c r="CV41" s="113"/>
      <c r="CW41" s="113"/>
      <c r="CX41" s="113"/>
      <c r="CY41" s="113"/>
      <c r="CZ41" s="113"/>
      <c r="DA41" s="113"/>
      <c r="DB41" s="113"/>
      <c r="DC41" s="113"/>
      <c r="DD41" s="113"/>
      <c r="DE41" s="113"/>
      <c r="DF41" s="113"/>
      <c r="DG41" s="113"/>
      <c r="DH41" s="113"/>
      <c r="DI41" s="113"/>
      <c r="DJ41" s="113"/>
      <c r="DK41" s="113"/>
      <c r="DL41" s="113"/>
      <c r="DM41" s="113"/>
      <c r="DN41" s="113"/>
      <c r="DO41" s="113"/>
      <c r="DP41" s="113"/>
      <c r="DQ41" s="113"/>
      <c r="DR41" s="113"/>
      <c r="DS41" s="113"/>
      <c r="DT41" s="113"/>
      <c r="DU41" s="113"/>
      <c r="DV41" s="113"/>
      <c r="DW41" s="113"/>
      <c r="DX41" s="113"/>
      <c r="DY41" s="113"/>
      <c r="DZ41" s="113"/>
      <c r="EA41" s="113"/>
      <c r="EB41" s="113"/>
      <c r="EC41" s="113"/>
      <c r="ED41" s="113"/>
      <c r="EE41" s="113"/>
      <c r="EF41" s="113"/>
      <c r="EG41" s="113"/>
      <c r="EH41" s="113"/>
      <c r="EI41" s="113"/>
      <c r="EJ41" s="113"/>
      <c r="EK41" s="113"/>
      <c r="EL41" s="113"/>
      <c r="EM41" s="113"/>
      <c r="EN41" s="113"/>
      <c r="EO41" s="113"/>
      <c r="EP41" s="113"/>
      <c r="EQ41" s="113"/>
      <c r="ER41" s="113"/>
      <c r="ES41" s="113"/>
      <c r="ET41" s="113"/>
      <c r="EU41" s="113"/>
      <c r="EV41" s="113"/>
      <c r="EW41" s="113"/>
      <c r="EX41" s="113"/>
      <c r="EY41" s="113"/>
      <c r="EZ41" s="113"/>
      <c r="FA41" s="113"/>
      <c r="FB41" s="113"/>
      <c r="FC41" s="113"/>
      <c r="FD41" s="113"/>
      <c r="FE41" s="113"/>
      <c r="FF41" s="113"/>
      <c r="FG41" s="113"/>
      <c r="FH41" s="113"/>
      <c r="FI41" s="113"/>
      <c r="FJ41" s="113"/>
      <c r="FK41" s="113"/>
      <c r="FL41" s="113"/>
      <c r="FM41" s="113"/>
      <c r="FN41" s="113"/>
      <c r="FO41" s="113"/>
      <c r="FP41" s="113"/>
      <c r="FQ41" s="113"/>
      <c r="FR41" s="113"/>
      <c r="FS41" s="113"/>
      <c r="FT41" s="113"/>
      <c r="FU41" s="113"/>
      <c r="FV41" s="113"/>
      <c r="FW41" s="113"/>
      <c r="FX41" s="113"/>
      <c r="FY41" s="113"/>
      <c r="FZ41" s="113"/>
      <c r="GA41" s="113"/>
      <c r="GB41" s="113"/>
      <c r="GC41" s="113"/>
      <c r="GD41" s="113"/>
      <c r="GE41" s="113"/>
      <c r="GF41" s="113"/>
      <c r="GG41" s="113"/>
      <c r="GH41" s="113"/>
      <c r="GI41" s="113"/>
      <c r="GJ41" s="113"/>
      <c r="GK41" s="113"/>
      <c r="GL41" s="113"/>
      <c r="GM41" s="113"/>
      <c r="GN41" s="113"/>
      <c r="GO41" s="113"/>
      <c r="GP41" s="113"/>
      <c r="GQ41" s="113"/>
      <c r="GR41" s="113"/>
      <c r="GS41" s="113"/>
      <c r="GT41" s="113"/>
      <c r="GU41" s="113"/>
      <c r="GV41" s="113"/>
      <c r="GW41" s="113"/>
      <c r="GX41" s="113"/>
      <c r="GY41" s="113"/>
      <c r="GZ41" s="113"/>
      <c r="HA41" s="113"/>
      <c r="HB41" s="113"/>
      <c r="HC41" s="113"/>
      <c r="HD41" s="113"/>
      <c r="HE41" s="113"/>
      <c r="HF41" s="113"/>
      <c r="HG41" s="113"/>
      <c r="HH41" s="113"/>
      <c r="HI41" s="113"/>
      <c r="HJ41" s="113"/>
      <c r="HK41" s="113"/>
      <c r="HL41" s="113"/>
      <c r="HM41" s="113"/>
      <c r="HN41" s="113"/>
      <c r="HO41" s="113"/>
      <c r="HP41" s="113"/>
      <c r="HQ41" s="113"/>
      <c r="HR41" s="113"/>
      <c r="HS41" s="113"/>
      <c r="HT41" s="113"/>
      <c r="HU41" s="113"/>
      <c r="HV41" s="113"/>
      <c r="HW41" s="113"/>
      <c r="HX41" s="113"/>
      <c r="HY41" s="113"/>
      <c r="HZ41" s="113"/>
      <c r="IA41" s="113"/>
      <c r="IB41" s="113"/>
      <c r="IC41" s="113"/>
      <c r="ID41" s="113"/>
      <c r="IE41" s="113"/>
      <c r="IF41" s="113"/>
      <c r="IG41" s="113"/>
      <c r="IH41" s="113"/>
      <c r="II41" s="113"/>
      <c r="IJ41" s="113"/>
      <c r="IK41" s="113"/>
      <c r="IL41" s="113"/>
      <c r="IM41" s="113"/>
      <c r="IN41" s="113"/>
      <c r="IO41" s="113"/>
      <c r="IP41" s="113"/>
      <c r="IQ41" s="113"/>
      <c r="IR41" s="113"/>
      <c r="IS41" s="113"/>
      <c r="IT41" s="113"/>
      <c r="IU41" s="113"/>
      <c r="IV41" s="113"/>
      <c r="IW41" s="113"/>
      <c r="IX41" s="113"/>
      <c r="IY41" s="113"/>
      <c r="IZ41" s="113"/>
      <c r="JA41" s="113"/>
      <c r="JB41" s="113"/>
      <c r="JC41" s="113"/>
      <c r="JD41" s="113"/>
      <c r="JE41" s="113"/>
      <c r="JF41" s="113"/>
      <c r="JG41" s="113"/>
      <c r="JH41" s="113"/>
      <c r="JI41" s="113"/>
      <c r="JJ41" s="113"/>
      <c r="JK41" s="113"/>
      <c r="JL41" s="113"/>
      <c r="JM41" s="113"/>
      <c r="JN41" s="113"/>
      <c r="JO41" s="113"/>
      <c r="JP41" s="113"/>
      <c r="JQ41" s="113"/>
      <c r="JR41" s="113"/>
      <c r="JS41" s="113"/>
      <c r="JT41" s="113"/>
      <c r="JU41" s="113"/>
      <c r="JV41" s="113"/>
      <c r="JW41" s="113"/>
      <c r="JX41" s="113"/>
      <c r="JY41" s="113"/>
      <c r="JZ41" s="113"/>
      <c r="KA41" s="113"/>
      <c r="KB41" s="113"/>
      <c r="KC41" s="113"/>
      <c r="KD41" s="113"/>
      <c r="KE41" s="113"/>
      <c r="KF41" s="113"/>
      <c r="KG41" s="113"/>
      <c r="KH41" s="113"/>
      <c r="KI41" s="113"/>
      <c r="KJ41" s="113"/>
      <c r="KK41" s="113"/>
      <c r="KL41" s="113"/>
      <c r="KM41" s="113"/>
      <c r="KN41" s="113"/>
      <c r="KO41" s="113"/>
      <c r="KP41" s="113"/>
      <c r="KQ41" s="113"/>
      <c r="KR41" s="113"/>
      <c r="KS41" s="113"/>
      <c r="KT41" s="113"/>
      <c r="KU41" s="113"/>
      <c r="KV41" s="113"/>
      <c r="KW41" s="113"/>
      <c r="KX41" s="113"/>
      <c r="KY41" s="113"/>
      <c r="KZ41" s="113"/>
      <c r="LA41" s="113"/>
      <c r="LB41" s="113"/>
      <c r="LC41" s="113"/>
      <c r="LD41" s="113"/>
      <c r="LE41" s="113"/>
      <c r="LF41" s="113"/>
      <c r="LG41" s="113"/>
      <c r="LH41" s="113"/>
      <c r="LI41" s="113"/>
      <c r="LJ41" s="113"/>
      <c r="LK41" s="113"/>
      <c r="LL41" s="113"/>
      <c r="LM41" s="113"/>
      <c r="LN41" s="113"/>
      <c r="LO41" s="113"/>
      <c r="LP41" s="113"/>
      <c r="LQ41" s="113"/>
      <c r="LR41" s="113"/>
      <c r="LS41" s="113"/>
      <c r="LT41" s="113"/>
      <c r="LU41" s="113"/>
      <c r="LV41" s="113"/>
      <c r="LW41" s="113"/>
      <c r="LX41" s="113"/>
      <c r="LY41" s="113"/>
      <c r="LZ41" s="113"/>
      <c r="MA41" s="113"/>
      <c r="MB41" s="113"/>
      <c r="MC41" s="113"/>
      <c r="MD41" s="113"/>
      <c r="ME41" s="113"/>
      <c r="MF41" s="113"/>
      <c r="MG41" s="113"/>
      <c r="MH41" s="113"/>
      <c r="MI41" s="113"/>
      <c r="MJ41" s="113"/>
      <c r="MK41" s="113"/>
      <c r="ML41" s="113"/>
      <c r="MM41" s="113"/>
      <c r="MN41" s="113"/>
      <c r="MO41" s="113"/>
      <c r="MP41" s="113"/>
      <c r="MQ41" s="113"/>
      <c r="MR41" s="113"/>
      <c r="MS41" s="113"/>
      <c r="MT41" s="113"/>
      <c r="MU41" s="113"/>
      <c r="MV41" s="113"/>
      <c r="MW41" s="113"/>
      <c r="MX41" s="113"/>
      <c r="MY41" s="113"/>
      <c r="MZ41" s="113"/>
      <c r="NA41" s="113"/>
      <c r="NB41" s="113"/>
      <c r="NC41" s="113"/>
      <c r="ND41" s="113"/>
      <c r="NE41" s="113"/>
      <c r="NF41" s="113"/>
      <c r="NG41" s="113"/>
      <c r="NH41" s="113"/>
      <c r="NI41" s="113"/>
      <c r="NJ41" s="113"/>
      <c r="NK41" s="113"/>
      <c r="NL41" s="113"/>
      <c r="NM41" s="113"/>
      <c r="NN41" s="113"/>
      <c r="NO41" s="113"/>
      <c r="NP41" s="113"/>
      <c r="NQ41" s="113"/>
      <c r="NR41" s="113"/>
      <c r="NS41" s="113"/>
      <c r="NT41" s="113"/>
      <c r="NU41" s="113"/>
      <c r="NV41" s="113"/>
      <c r="NW41" s="113"/>
      <c r="NX41" s="113"/>
      <c r="NY41" s="113"/>
      <c r="NZ41" s="113"/>
      <c r="OA41" s="113"/>
      <c r="OB41" s="113"/>
      <c r="OC41" s="113"/>
      <c r="OD41" s="113"/>
      <c r="OE41" s="113"/>
      <c r="OF41" s="113"/>
      <c r="OG41" s="113"/>
      <c r="OH41" s="113"/>
      <c r="OI41" s="113"/>
      <c r="OJ41" s="113"/>
      <c r="OK41" s="113"/>
      <c r="OL41" s="113"/>
      <c r="OM41" s="113"/>
      <c r="ON41" s="113"/>
      <c r="OO41" s="113"/>
      <c r="OP41" s="113"/>
      <c r="OQ41" s="113"/>
      <c r="OR41" s="113"/>
      <c r="OS41" s="113"/>
      <c r="OT41" s="113"/>
      <c r="OU41" s="113"/>
      <c r="OV41" s="113"/>
      <c r="OW41" s="113"/>
      <c r="OX41" s="113"/>
      <c r="OY41" s="113"/>
      <c r="OZ41" s="113"/>
      <c r="PA41" s="113"/>
      <c r="PB41" s="113"/>
      <c r="PC41" s="113"/>
      <c r="PD41" s="113"/>
      <c r="PE41" s="113"/>
      <c r="PF41" s="113"/>
      <c r="PG41" s="113"/>
      <c r="PH41" s="113"/>
      <c r="PI41" s="113"/>
      <c r="PJ41" s="113"/>
      <c r="PK41" s="113"/>
      <c r="PL41" s="113"/>
      <c r="PM41" s="113"/>
      <c r="PN41" s="113"/>
      <c r="PO41" s="113"/>
      <c r="PP41" s="113"/>
      <c r="PQ41" s="113"/>
      <c r="PR41" s="113"/>
      <c r="PS41" s="113"/>
      <c r="PT41" s="113"/>
      <c r="PU41" s="113"/>
      <c r="PV41" s="113"/>
      <c r="PW41" s="113"/>
      <c r="PX41" s="113"/>
      <c r="PY41" s="113"/>
      <c r="PZ41" s="113"/>
      <c r="QA41" s="113"/>
      <c r="QB41" s="113"/>
      <c r="QC41" s="113"/>
      <c r="QD41" s="113"/>
      <c r="QE41" s="113"/>
      <c r="QF41" s="113"/>
      <c r="QG41" s="113"/>
      <c r="QH41" s="113"/>
      <c r="QI41" s="113"/>
      <c r="QJ41" s="113"/>
      <c r="QK41" s="113"/>
      <c r="QL41" s="113"/>
      <c r="QM41" s="113"/>
      <c r="QN41" s="113"/>
      <c r="QO41" s="113"/>
      <c r="QP41" s="113"/>
      <c r="QQ41" s="113"/>
      <c r="QR41" s="113"/>
      <c r="QS41" s="113"/>
      <c r="QT41" s="113"/>
      <c r="QU41" s="113"/>
      <c r="QV41" s="113"/>
      <c r="QW41" s="113"/>
      <c r="QX41" s="113"/>
      <c r="QY41" s="113"/>
      <c r="QZ41" s="113"/>
      <c r="RA41" s="113"/>
      <c r="RB41" s="113"/>
      <c r="RC41" s="113"/>
      <c r="RD41" s="113"/>
      <c r="RE41" s="113"/>
      <c r="RF41" s="113"/>
      <c r="RG41" s="113"/>
      <c r="RH41" s="113"/>
      <c r="RI41" s="113"/>
      <c r="RJ41" s="113"/>
      <c r="RK41" s="113"/>
      <c r="RL41" s="113"/>
      <c r="RM41" s="113"/>
      <c r="RN41" s="113"/>
      <c r="RO41" s="113"/>
      <c r="RP41" s="113"/>
      <c r="RQ41" s="113"/>
      <c r="RR41" s="113"/>
      <c r="RS41" s="113"/>
      <c r="RT41" s="113"/>
      <c r="RU41" s="113"/>
      <c r="RV41" s="113"/>
      <c r="RW41" s="113"/>
      <c r="RX41" s="113"/>
      <c r="RY41" s="113"/>
      <c r="RZ41" s="113"/>
      <c r="SA41" s="113"/>
      <c r="SB41" s="113"/>
      <c r="SC41" s="113"/>
      <c r="SD41" s="113"/>
      <c r="SE41" s="113"/>
      <c r="SF41" s="113"/>
      <c r="SG41" s="113"/>
      <c r="SH41" s="113"/>
      <c r="SI41" s="113"/>
      <c r="SJ41" s="113"/>
      <c r="SK41" s="113"/>
      <c r="SL41" s="113"/>
      <c r="SM41" s="113"/>
      <c r="SN41" s="113"/>
      <c r="SO41" s="113"/>
      <c r="SP41" s="113"/>
      <c r="SQ41" s="113"/>
      <c r="SR41" s="113"/>
      <c r="SS41" s="113"/>
      <c r="ST41" s="113"/>
      <c r="SU41" s="113"/>
      <c r="SV41" s="113"/>
      <c r="SW41" s="113"/>
      <c r="SX41" s="113"/>
      <c r="SY41" s="113"/>
      <c r="SZ41" s="113"/>
      <c r="TA41" s="113"/>
      <c r="TB41" s="113"/>
      <c r="TC41" s="113"/>
      <c r="TD41" s="113"/>
      <c r="TE41" s="113"/>
      <c r="TF41" s="113"/>
      <c r="TG41" s="113"/>
      <c r="TH41" s="113"/>
      <c r="TI41" s="113"/>
      <c r="TJ41" s="113"/>
      <c r="TK41" s="113"/>
      <c r="TL41" s="113"/>
      <c r="TM41" s="113"/>
      <c r="TN41" s="113"/>
      <c r="TO41" s="113"/>
      <c r="TP41" s="113"/>
      <c r="TQ41" s="113"/>
      <c r="TR41" s="113"/>
      <c r="TS41" s="113"/>
      <c r="TT41" s="113"/>
      <c r="TU41" s="113"/>
      <c r="TV41" s="113"/>
      <c r="TW41" s="113"/>
      <c r="TX41" s="113"/>
      <c r="TY41" s="113"/>
      <c r="TZ41" s="113"/>
      <c r="UA41" s="113"/>
      <c r="UB41" s="113"/>
      <c r="UC41" s="113"/>
      <c r="UD41" s="113"/>
      <c r="UE41" s="113"/>
      <c r="UF41" s="113"/>
      <c r="UG41" s="113"/>
      <c r="UH41" s="113"/>
      <c r="UI41" s="113"/>
      <c r="UJ41" s="113"/>
      <c r="UK41" s="113"/>
      <c r="UL41" s="113"/>
      <c r="UM41" s="113"/>
      <c r="UN41" s="113"/>
      <c r="UO41" s="113"/>
      <c r="UP41" s="113"/>
      <c r="UQ41" s="113"/>
      <c r="UR41" s="113"/>
      <c r="US41" s="113"/>
      <c r="UT41" s="113"/>
      <c r="UU41" s="113"/>
      <c r="UV41" s="113"/>
      <c r="UW41" s="113"/>
      <c r="UX41" s="113"/>
      <c r="UY41" s="113"/>
      <c r="UZ41" s="113"/>
      <c r="VA41" s="113"/>
      <c r="VB41" s="113"/>
      <c r="VC41" s="113"/>
      <c r="VD41" s="113"/>
      <c r="VE41" s="113"/>
      <c r="VF41" s="113"/>
      <c r="VG41" s="113"/>
      <c r="VH41" s="113"/>
      <c r="VI41" s="113"/>
      <c r="VJ41" s="113"/>
      <c r="VK41" s="113"/>
      <c r="VL41" s="113"/>
      <c r="VM41" s="113"/>
      <c r="VN41" s="113"/>
      <c r="VO41" s="113"/>
      <c r="VP41" s="113"/>
      <c r="VQ41" s="113"/>
      <c r="VR41" s="113"/>
      <c r="VS41" s="113"/>
      <c r="VT41" s="113"/>
      <c r="VU41" s="113"/>
      <c r="VV41" s="113"/>
      <c r="VW41" s="113"/>
      <c r="VX41" s="113"/>
      <c r="VY41" s="113"/>
      <c r="VZ41" s="113"/>
      <c r="WA41" s="113"/>
      <c r="WB41" s="113"/>
      <c r="WC41" s="113"/>
      <c r="WD41" s="113"/>
      <c r="WE41" s="113"/>
      <c r="WF41" s="113"/>
      <c r="WG41" s="113"/>
      <c r="WH41" s="113"/>
      <c r="WI41" s="113"/>
      <c r="WJ41" s="113"/>
      <c r="WK41" s="113"/>
      <c r="WL41" s="113"/>
      <c r="WM41" s="113"/>
      <c r="WN41" s="113"/>
      <c r="WO41" s="113"/>
      <c r="WP41" s="113"/>
      <c r="WQ41" s="113"/>
      <c r="WR41" s="113"/>
      <c r="WS41" s="113"/>
      <c r="WT41" s="113"/>
      <c r="WU41" s="113"/>
      <c r="WV41" s="113"/>
      <c r="WW41" s="113"/>
      <c r="WX41" s="113"/>
      <c r="WY41" s="113"/>
      <c r="WZ41" s="113"/>
      <c r="XA41" s="113"/>
      <c r="XB41" s="113"/>
      <c r="XC41" s="113"/>
      <c r="XD41" s="113"/>
      <c r="XE41" s="113"/>
      <c r="XF41" s="113"/>
      <c r="XG41" s="113"/>
      <c r="XH41" s="113"/>
      <c r="XI41" s="113"/>
      <c r="XJ41" s="113"/>
      <c r="XK41" s="113"/>
      <c r="XL41" s="113"/>
      <c r="XM41" s="113"/>
      <c r="XN41" s="113"/>
      <c r="XO41" s="113"/>
      <c r="XP41" s="113"/>
      <c r="XQ41" s="113"/>
      <c r="XR41" s="113"/>
      <c r="XS41" s="113"/>
      <c r="XT41" s="113"/>
      <c r="XU41" s="113"/>
      <c r="XV41" s="113"/>
      <c r="XW41" s="113"/>
      <c r="XX41" s="113"/>
      <c r="XY41" s="113"/>
      <c r="XZ41" s="113"/>
      <c r="YA41" s="113"/>
      <c r="YB41" s="113"/>
      <c r="YC41" s="113"/>
      <c r="YD41" s="113"/>
      <c r="YE41" s="113"/>
      <c r="YF41" s="113"/>
      <c r="YG41" s="113"/>
      <c r="YH41" s="113"/>
      <c r="YI41" s="113"/>
      <c r="YJ41" s="113"/>
      <c r="YK41" s="113"/>
      <c r="YL41" s="113"/>
      <c r="YM41" s="113"/>
      <c r="YN41" s="113"/>
      <c r="YO41" s="113"/>
      <c r="YP41" s="113"/>
      <c r="YQ41" s="113"/>
      <c r="YR41" s="113"/>
      <c r="YS41" s="113"/>
      <c r="YT41" s="113"/>
      <c r="YU41" s="113"/>
      <c r="YV41" s="113"/>
      <c r="YW41" s="113"/>
      <c r="YX41" s="113"/>
      <c r="YY41" s="113"/>
      <c r="YZ41" s="113"/>
      <c r="ZA41" s="113"/>
      <c r="ZB41" s="113"/>
      <c r="ZC41" s="113"/>
      <c r="ZD41" s="113"/>
      <c r="ZE41" s="113"/>
      <c r="ZF41" s="113"/>
      <c r="ZG41" s="113"/>
      <c r="ZH41" s="113"/>
      <c r="ZI41" s="113"/>
      <c r="ZJ41" s="113"/>
      <c r="ZK41" s="113"/>
      <c r="ZL41" s="113"/>
      <c r="ZM41" s="113"/>
      <c r="ZN41" s="113"/>
      <c r="ZO41" s="113"/>
      <c r="ZP41" s="113"/>
      <c r="ZQ41" s="113"/>
      <c r="ZR41" s="113"/>
      <c r="ZS41" s="113"/>
      <c r="ZT41" s="113"/>
      <c r="ZU41" s="113"/>
      <c r="ZV41" s="113"/>
      <c r="ZW41" s="113"/>
      <c r="ZX41" s="113"/>
      <c r="ZY41" s="113"/>
      <c r="ZZ41" s="113"/>
      <c r="AAA41" s="113"/>
      <c r="AAB41" s="113"/>
      <c r="AAC41" s="113"/>
      <c r="AAD41" s="113"/>
      <c r="AAE41" s="113"/>
      <c r="AAF41" s="113"/>
      <c r="AAG41" s="113"/>
      <c r="AAH41" s="113"/>
      <c r="AAI41" s="113"/>
      <c r="AAJ41" s="113"/>
      <c r="AAK41" s="113"/>
      <c r="AAL41" s="113"/>
      <c r="AAM41" s="113"/>
      <c r="AAN41" s="113"/>
      <c r="AAO41" s="113"/>
      <c r="AAP41" s="113"/>
      <c r="AAQ41" s="113"/>
      <c r="AAR41" s="113"/>
      <c r="AAS41" s="113"/>
      <c r="AAT41" s="113"/>
      <c r="AAU41" s="113"/>
      <c r="AAV41" s="113"/>
      <c r="AAW41" s="113"/>
      <c r="AAX41" s="113"/>
      <c r="AAY41" s="113"/>
      <c r="AAZ41" s="113"/>
      <c r="ABA41" s="113"/>
      <c r="ABB41" s="113"/>
      <c r="ABC41" s="113"/>
      <c r="ABD41" s="113"/>
      <c r="ABE41" s="113"/>
      <c r="ABF41" s="113"/>
      <c r="ABG41" s="113"/>
      <c r="ABH41" s="113"/>
      <c r="ABI41" s="113"/>
      <c r="ABJ41" s="113"/>
      <c r="ABK41" s="113"/>
      <c r="ABL41" s="113"/>
      <c r="ABM41" s="113"/>
      <c r="ABN41" s="113"/>
      <c r="ABO41" s="113"/>
      <c r="ABP41" s="113"/>
      <c r="ABQ41" s="113"/>
      <c r="ABR41" s="113"/>
      <c r="ABS41" s="113"/>
      <c r="ABT41" s="113"/>
      <c r="ABU41" s="113"/>
      <c r="ABV41" s="113"/>
      <c r="ABW41" s="113"/>
      <c r="ABX41" s="113"/>
      <c r="ABY41" s="113"/>
      <c r="ABZ41" s="113"/>
      <c r="ACA41" s="113"/>
      <c r="ACB41" s="113"/>
      <c r="ACC41" s="113"/>
      <c r="ACD41" s="113"/>
      <c r="ACE41" s="113"/>
      <c r="ACF41" s="113"/>
      <c r="ACG41" s="113"/>
      <c r="ACH41" s="113"/>
      <c r="ACI41" s="113"/>
      <c r="ACJ41" s="113"/>
      <c r="ACK41" s="113"/>
      <c r="ACL41" s="113"/>
      <c r="ACM41" s="113"/>
      <c r="ACN41" s="113"/>
      <c r="ACO41" s="113"/>
      <c r="ACP41" s="113"/>
      <c r="ACQ41" s="113"/>
      <c r="ACR41" s="113"/>
      <c r="ACS41" s="113"/>
      <c r="ACT41" s="113"/>
      <c r="ACU41" s="113"/>
      <c r="ACV41" s="113"/>
      <c r="ACW41" s="113"/>
      <c r="ACX41" s="113"/>
      <c r="ACY41" s="113"/>
      <c r="ACZ41" s="113"/>
      <c r="ADA41" s="113"/>
      <c r="ADB41" s="113"/>
      <c r="ADC41" s="113"/>
      <c r="ADD41" s="113"/>
      <c r="ADE41" s="113"/>
      <c r="ADF41" s="113"/>
      <c r="ADG41" s="113"/>
      <c r="ADH41" s="113"/>
      <c r="ADI41" s="113"/>
      <c r="ADJ41" s="113"/>
      <c r="ADK41" s="113"/>
      <c r="ADL41" s="113"/>
      <c r="ADM41" s="113"/>
      <c r="ADN41" s="113"/>
      <c r="ADO41" s="113"/>
      <c r="ADP41" s="113"/>
      <c r="ADQ41" s="113"/>
      <c r="ADR41" s="113"/>
      <c r="ADS41" s="113"/>
      <c r="ADT41" s="113"/>
      <c r="ADU41" s="113"/>
      <c r="ADV41" s="113"/>
      <c r="ADW41" s="113"/>
      <c r="ADX41" s="113"/>
      <c r="ADY41" s="113"/>
      <c r="ADZ41" s="113"/>
      <c r="AEA41" s="113"/>
      <c r="AEB41" s="113"/>
      <c r="AEC41" s="113"/>
      <c r="AED41" s="113"/>
      <c r="AEE41" s="113"/>
      <c r="AEF41" s="113"/>
      <c r="AEG41" s="113"/>
      <c r="AEH41" s="113"/>
      <c r="AEI41" s="113"/>
      <c r="AEJ41" s="113"/>
      <c r="AEK41" s="113"/>
      <c r="AEL41" s="113"/>
      <c r="AEM41" s="113"/>
      <c r="AEN41" s="113"/>
      <c r="AEO41" s="113"/>
      <c r="AEP41" s="113"/>
      <c r="AEQ41" s="113"/>
      <c r="AER41" s="113"/>
      <c r="AES41" s="113"/>
      <c r="AET41" s="113"/>
      <c r="AEU41" s="113"/>
      <c r="AEV41" s="113"/>
      <c r="AEW41" s="113"/>
      <c r="AEX41" s="113"/>
      <c r="AEY41" s="113"/>
      <c r="AEZ41" s="113"/>
      <c r="AFA41" s="113"/>
      <c r="AFB41" s="113"/>
      <c r="AFC41" s="113"/>
      <c r="AFD41" s="113"/>
      <c r="AFE41" s="113"/>
      <c r="AFF41" s="113"/>
      <c r="AFG41" s="113"/>
      <c r="AFH41" s="113"/>
      <c r="AFI41" s="113"/>
      <c r="AFJ41" s="113"/>
      <c r="AFK41" s="113"/>
      <c r="AFL41" s="113"/>
      <c r="AFM41" s="113"/>
      <c r="AFN41" s="113"/>
      <c r="AFO41" s="113"/>
      <c r="AFP41" s="113"/>
      <c r="AFQ41" s="113"/>
      <c r="AFR41" s="113"/>
      <c r="AFS41" s="113"/>
      <c r="AFT41" s="113"/>
      <c r="AFU41" s="113"/>
      <c r="AFV41" s="113"/>
      <c r="AFW41" s="113"/>
      <c r="AFX41" s="113"/>
      <c r="AFY41" s="113"/>
      <c r="AFZ41" s="113"/>
      <c r="AGA41" s="113"/>
      <c r="AGB41" s="113"/>
      <c r="AGC41" s="113"/>
      <c r="AGD41" s="113"/>
      <c r="AGE41" s="113"/>
      <c r="AGF41" s="113"/>
      <c r="AGG41" s="113"/>
      <c r="AGH41" s="113"/>
      <c r="AGI41" s="113"/>
      <c r="AGJ41" s="113"/>
      <c r="AGK41" s="113"/>
      <c r="AGL41" s="113"/>
      <c r="AGM41" s="113"/>
      <c r="AGN41" s="113"/>
      <c r="AGO41" s="113"/>
      <c r="AGP41" s="113"/>
      <c r="AGQ41" s="113"/>
      <c r="AGR41" s="113"/>
      <c r="AGS41" s="113"/>
      <c r="AGT41" s="113"/>
      <c r="AGU41" s="113"/>
      <c r="AGV41" s="113"/>
      <c r="AGW41" s="113"/>
      <c r="AGX41" s="113"/>
      <c r="AGY41" s="113"/>
      <c r="AGZ41" s="113"/>
      <c r="AHA41" s="113"/>
      <c r="AHB41" s="113"/>
      <c r="AHC41" s="113"/>
      <c r="AHD41" s="113"/>
      <c r="AHE41" s="113"/>
      <c r="AHF41" s="113"/>
      <c r="AHG41" s="113"/>
      <c r="AHH41" s="113"/>
      <c r="AHI41" s="113"/>
      <c r="AHJ41" s="113"/>
      <c r="AHK41" s="113"/>
      <c r="AHL41" s="113"/>
      <c r="AHM41" s="113"/>
      <c r="AHN41" s="113"/>
      <c r="AHO41" s="113"/>
      <c r="AHP41" s="113"/>
      <c r="AHQ41" s="113"/>
      <c r="AHR41" s="113"/>
      <c r="AHS41" s="113"/>
      <c r="AHT41" s="113"/>
      <c r="AHU41" s="113"/>
      <c r="AHV41" s="113"/>
      <c r="AHW41" s="113"/>
      <c r="AHX41" s="113"/>
      <c r="AHY41" s="113"/>
      <c r="AHZ41" s="113"/>
      <c r="AIA41" s="113"/>
      <c r="AIB41" s="113"/>
      <c r="AIC41" s="113"/>
      <c r="AID41" s="113"/>
      <c r="AIE41" s="113"/>
      <c r="AIF41" s="113"/>
      <c r="AIG41" s="113"/>
      <c r="AIH41" s="113"/>
      <c r="AII41" s="113"/>
      <c r="AIJ41" s="113"/>
      <c r="AIK41" s="113"/>
      <c r="AIL41" s="113"/>
      <c r="AIM41" s="113"/>
      <c r="AIN41" s="113"/>
      <c r="AIO41" s="113"/>
      <c r="AIP41" s="113"/>
      <c r="AIQ41" s="113"/>
      <c r="AIR41" s="113"/>
      <c r="AIS41" s="113"/>
      <c r="AIT41" s="113"/>
      <c r="AIU41" s="113"/>
      <c r="AIV41" s="113"/>
      <c r="AIW41" s="113"/>
      <c r="AIX41" s="113"/>
      <c r="AIY41" s="113"/>
      <c r="AIZ41" s="113"/>
      <c r="AJA41" s="113"/>
      <c r="AJB41" s="113"/>
      <c r="AJC41" s="113"/>
      <c r="AJD41" s="113"/>
      <c r="AJE41" s="113"/>
      <c r="AJF41" s="113"/>
      <c r="AJG41" s="113"/>
      <c r="AJH41" s="113"/>
      <c r="AJI41" s="113"/>
      <c r="AJJ41" s="113"/>
      <c r="AJK41" s="113"/>
      <c r="AJL41" s="113"/>
      <c r="AJM41" s="113"/>
      <c r="AJN41" s="113"/>
      <c r="AJO41" s="113"/>
      <c r="AJP41" s="113"/>
      <c r="AJQ41" s="113"/>
      <c r="AJR41" s="113"/>
      <c r="AJS41" s="113"/>
      <c r="AJT41" s="113"/>
      <c r="AJU41" s="113"/>
      <c r="AJV41" s="113"/>
      <c r="AJW41" s="113"/>
      <c r="AJX41" s="113"/>
      <c r="AJY41" s="113"/>
      <c r="AJZ41" s="113"/>
      <c r="AKA41" s="113"/>
      <c r="AKB41" s="113"/>
      <c r="AKC41" s="113"/>
      <c r="AKD41" s="113"/>
      <c r="AKE41" s="113"/>
      <c r="AKF41" s="113"/>
      <c r="AKG41" s="113"/>
      <c r="AKH41" s="113"/>
      <c r="AKI41" s="113"/>
      <c r="AKJ41" s="113"/>
      <c r="AKK41" s="113"/>
      <c r="AKL41" s="113"/>
      <c r="AKM41" s="113"/>
      <c r="AKN41" s="113"/>
      <c r="AKO41" s="113"/>
      <c r="AKP41" s="113"/>
      <c r="AKQ41" s="113"/>
      <c r="AKR41" s="113"/>
      <c r="AKS41" s="113"/>
      <c r="AKT41" s="113"/>
      <c r="AKU41" s="113"/>
      <c r="AKV41" s="113"/>
      <c r="AKW41" s="113"/>
      <c r="AKX41" s="113"/>
      <c r="AKY41" s="113"/>
      <c r="AKZ41" s="113"/>
      <c r="ALA41" s="113"/>
      <c r="ALB41" s="113"/>
      <c r="ALC41" s="113"/>
      <c r="ALD41" s="113"/>
      <c r="ALE41" s="113"/>
      <c r="ALF41" s="113"/>
      <c r="ALG41" s="113"/>
      <c r="ALH41" s="113"/>
      <c r="ALI41" s="113"/>
      <c r="ALJ41" s="113"/>
      <c r="ALK41" s="113"/>
      <c r="ALL41" s="113"/>
      <c r="ALM41" s="113"/>
      <c r="ALN41" s="113"/>
      <c r="ALO41" s="113"/>
      <c r="ALP41" s="113"/>
      <c r="ALQ41" s="113"/>
      <c r="ALR41" s="113"/>
      <c r="ALS41" s="113"/>
      <c r="ALT41" s="113"/>
      <c r="ALU41" s="113"/>
      <c r="ALV41" s="113"/>
      <c r="ALW41" s="113"/>
      <c r="ALX41" s="113"/>
      <c r="ALY41" s="113"/>
      <c r="ALZ41" s="113"/>
      <c r="AMA41" s="113"/>
      <c r="AMB41" s="113"/>
      <c r="AMC41" s="113"/>
      <c r="AMD41" s="113"/>
      <c r="AME41" s="113"/>
      <c r="AMF41" s="113"/>
      <c r="AMG41" s="113"/>
      <c r="AMH41" s="113"/>
      <c r="AMI41" s="113"/>
      <c r="AMJ41" s="113"/>
      <c r="AMK41" s="113"/>
      <c r="AML41" s="113"/>
      <c r="AMM41" s="113"/>
      <c r="AMN41" s="113"/>
      <c r="AMO41" s="113"/>
      <c r="AMP41" s="113"/>
      <c r="AMQ41" s="113"/>
      <c r="AMR41" s="113"/>
      <c r="AMS41" s="113"/>
      <c r="AMT41" s="113"/>
      <c r="AMU41" s="113"/>
      <c r="AMV41" s="113"/>
      <c r="AMW41" s="113"/>
      <c r="AMX41" s="113"/>
      <c r="AMY41" s="113"/>
      <c r="AMZ41" s="113"/>
      <c r="ANA41" s="113"/>
      <c r="ANB41" s="113"/>
      <c r="ANC41" s="113"/>
      <c r="AND41" s="113"/>
      <c r="ANE41" s="113"/>
      <c r="ANF41" s="113"/>
      <c r="ANG41" s="113"/>
      <c r="ANH41" s="113"/>
      <c r="ANI41" s="113"/>
      <c r="ANJ41" s="113"/>
      <c r="ANK41" s="113"/>
      <c r="ANL41" s="113"/>
      <c r="ANM41" s="113"/>
      <c r="ANN41" s="113"/>
      <c r="ANO41" s="113"/>
      <c r="ANP41" s="113"/>
      <c r="ANQ41" s="113"/>
      <c r="ANR41" s="113"/>
      <c r="ANS41" s="113"/>
      <c r="ANT41" s="113"/>
      <c r="ANU41" s="113"/>
      <c r="ANV41" s="113"/>
      <c r="ANW41" s="113"/>
      <c r="ANX41" s="113"/>
      <c r="ANY41" s="113"/>
      <c r="ANZ41" s="113"/>
      <c r="AOA41" s="113"/>
      <c r="AOB41" s="113"/>
      <c r="AOC41" s="113"/>
      <c r="AOD41" s="113"/>
      <c r="AOE41" s="113"/>
      <c r="AOF41" s="113"/>
      <c r="AOG41" s="113"/>
      <c r="AOH41" s="113"/>
      <c r="AOI41" s="113"/>
      <c r="AOJ41" s="113"/>
      <c r="AOK41" s="113"/>
      <c r="AOL41" s="113"/>
      <c r="AOM41" s="113"/>
      <c r="AON41" s="113"/>
      <c r="AOO41" s="113"/>
      <c r="AOP41" s="113"/>
      <c r="AOQ41" s="113"/>
      <c r="AOR41" s="113"/>
      <c r="AOS41" s="113"/>
      <c r="AOT41" s="113"/>
      <c r="AOU41" s="113"/>
      <c r="AOV41" s="113"/>
      <c r="AOW41" s="113"/>
      <c r="AOX41" s="113"/>
      <c r="AOY41" s="113"/>
      <c r="AOZ41" s="113"/>
      <c r="APA41" s="113"/>
      <c r="APB41" s="113"/>
      <c r="APC41" s="113"/>
      <c r="APD41" s="113"/>
      <c r="APE41" s="113"/>
      <c r="APF41" s="113"/>
      <c r="APG41" s="113"/>
      <c r="APH41" s="113"/>
      <c r="API41" s="113"/>
      <c r="APJ41" s="113"/>
      <c r="APK41" s="113"/>
      <c r="APL41" s="113"/>
      <c r="APM41" s="113"/>
      <c r="APN41" s="113"/>
      <c r="APO41" s="113"/>
      <c r="APP41" s="113"/>
      <c r="APQ41" s="113"/>
      <c r="APR41" s="113"/>
      <c r="APS41" s="113"/>
      <c r="APT41" s="113"/>
      <c r="APU41" s="113"/>
      <c r="APV41" s="113"/>
      <c r="APW41" s="113"/>
      <c r="APX41" s="113"/>
      <c r="APY41" s="113"/>
      <c r="APZ41" s="113"/>
      <c r="AQA41" s="113"/>
      <c r="AQB41" s="113"/>
      <c r="AQC41" s="113"/>
      <c r="AQD41" s="113"/>
      <c r="AQE41" s="113"/>
      <c r="AQF41" s="113"/>
      <c r="AQG41" s="113"/>
      <c r="AQH41" s="113"/>
      <c r="AQI41" s="113"/>
      <c r="AQJ41" s="113"/>
      <c r="AQK41" s="113"/>
      <c r="AQL41" s="113"/>
      <c r="AQM41" s="113"/>
      <c r="AQN41" s="113"/>
      <c r="AQO41" s="113"/>
      <c r="AQP41" s="113"/>
      <c r="AQQ41" s="113"/>
      <c r="AQR41" s="113"/>
      <c r="AQS41" s="113"/>
      <c r="AQT41" s="113"/>
      <c r="AQU41" s="113"/>
      <c r="AQV41" s="113"/>
      <c r="AQW41" s="113"/>
      <c r="AQX41" s="113"/>
      <c r="AQY41" s="113"/>
      <c r="AQZ41" s="113"/>
      <c r="ARA41" s="113"/>
      <c r="ARB41" s="113"/>
      <c r="ARC41" s="113"/>
      <c r="ARD41" s="113"/>
      <c r="ARE41" s="113"/>
      <c r="ARF41" s="113"/>
      <c r="ARG41" s="113"/>
      <c r="ARH41" s="113"/>
      <c r="ARI41" s="113"/>
      <c r="ARJ41" s="113"/>
      <c r="ARK41" s="113"/>
      <c r="ARL41" s="113"/>
      <c r="ARM41" s="113"/>
      <c r="ARN41" s="113"/>
      <c r="ARO41" s="113"/>
      <c r="ARP41" s="113"/>
      <c r="ARQ41" s="113"/>
      <c r="ARR41" s="113"/>
      <c r="ARS41" s="113"/>
      <c r="ART41" s="113"/>
      <c r="ARU41" s="113"/>
      <c r="ARV41" s="113"/>
      <c r="ARW41" s="113"/>
      <c r="ARX41" s="113"/>
      <c r="ARY41" s="113"/>
      <c r="ARZ41" s="113"/>
      <c r="ASA41" s="113"/>
      <c r="ASB41" s="113"/>
      <c r="ASC41" s="113"/>
      <c r="ASD41" s="113"/>
      <c r="ASE41" s="113"/>
      <c r="ASF41" s="113"/>
      <c r="ASG41" s="113"/>
      <c r="ASH41" s="113"/>
      <c r="ASI41" s="113"/>
      <c r="ASJ41" s="113"/>
      <c r="ASK41" s="113"/>
      <c r="ASL41" s="113"/>
      <c r="ASM41" s="113"/>
      <c r="ASN41" s="113"/>
      <c r="ASO41" s="113"/>
      <c r="ASP41" s="113"/>
      <c r="ASQ41" s="113"/>
      <c r="ASR41" s="113"/>
      <c r="ASS41" s="113"/>
      <c r="AST41" s="113"/>
      <c r="ASU41" s="113"/>
      <c r="ASV41" s="113"/>
      <c r="ASW41" s="113"/>
      <c r="ASX41" s="113"/>
      <c r="ASY41" s="113"/>
      <c r="ASZ41" s="113"/>
      <c r="ATA41" s="113"/>
      <c r="ATB41" s="113"/>
      <c r="ATC41" s="113"/>
      <c r="ATD41" s="113"/>
      <c r="ATE41" s="113"/>
      <c r="ATF41" s="113"/>
      <c r="ATG41" s="113"/>
      <c r="ATH41" s="113"/>
      <c r="ATI41" s="113"/>
      <c r="ATJ41" s="113"/>
      <c r="ATK41" s="113"/>
      <c r="ATL41" s="113"/>
      <c r="ATM41" s="113"/>
      <c r="ATN41" s="113"/>
      <c r="ATO41" s="113"/>
      <c r="ATP41" s="113"/>
      <c r="ATQ41" s="113"/>
      <c r="ATR41" s="113"/>
      <c r="ATS41" s="113"/>
      <c r="ATT41" s="113"/>
      <c r="ATU41" s="113"/>
      <c r="ATV41" s="113"/>
      <c r="ATW41" s="113"/>
      <c r="ATX41" s="113"/>
      <c r="ATY41" s="113"/>
      <c r="ATZ41" s="113"/>
      <c r="AUA41" s="113"/>
      <c r="AUB41" s="113"/>
      <c r="AUC41" s="113"/>
      <c r="AUD41" s="113"/>
      <c r="AUE41" s="113"/>
      <c r="AUF41" s="113"/>
      <c r="AUG41" s="113"/>
      <c r="AUH41" s="113"/>
      <c r="AUI41" s="113"/>
      <c r="AUJ41" s="113"/>
      <c r="AUK41" s="113"/>
      <c r="AUL41" s="113"/>
      <c r="AUM41" s="113"/>
      <c r="AUN41" s="113"/>
      <c r="AUO41" s="113"/>
      <c r="AUP41" s="113"/>
      <c r="AUQ41" s="113"/>
      <c r="AUR41" s="113"/>
      <c r="AUS41" s="113"/>
      <c r="AUT41" s="113"/>
      <c r="AUU41" s="113"/>
      <c r="AUV41" s="113"/>
      <c r="AUW41" s="113"/>
      <c r="AUX41" s="113"/>
      <c r="AUY41" s="113"/>
      <c r="AUZ41" s="113"/>
      <c r="AVA41" s="113"/>
      <c r="AVB41" s="113"/>
      <c r="AVC41" s="113"/>
      <c r="AVD41" s="113"/>
      <c r="AVE41" s="113"/>
      <c r="AVF41" s="113"/>
      <c r="AVG41" s="113"/>
      <c r="AVH41" s="113"/>
      <c r="AVI41" s="113"/>
      <c r="AVJ41" s="113"/>
      <c r="AVK41" s="113"/>
      <c r="AVL41" s="113"/>
      <c r="AVM41" s="113"/>
      <c r="AVN41" s="113"/>
      <c r="AVO41" s="113"/>
      <c r="AVP41" s="113"/>
      <c r="AVQ41" s="113"/>
      <c r="AVR41" s="113"/>
      <c r="AVS41" s="113"/>
      <c r="AVT41" s="113"/>
      <c r="AVU41" s="113"/>
      <c r="AVV41" s="113"/>
      <c r="AVW41" s="113"/>
      <c r="AVX41" s="113"/>
      <c r="AVY41" s="113"/>
      <c r="AVZ41" s="113"/>
      <c r="AWA41" s="113"/>
      <c r="AWB41" s="113"/>
      <c r="AWC41" s="113"/>
      <c r="AWD41" s="113"/>
      <c r="AWE41" s="113"/>
      <c r="AWF41" s="113"/>
      <c r="AWG41" s="113"/>
      <c r="AWH41" s="113"/>
      <c r="AWI41" s="113"/>
      <c r="AWJ41" s="113"/>
      <c r="AWK41" s="113"/>
      <c r="AWL41" s="113"/>
      <c r="AWM41" s="113"/>
      <c r="AWN41" s="113"/>
      <c r="AWO41" s="113"/>
      <c r="AWP41" s="113"/>
      <c r="AWQ41" s="113"/>
      <c r="AWR41" s="113"/>
      <c r="AWS41" s="113"/>
      <c r="AWT41" s="113"/>
      <c r="AWU41" s="113"/>
      <c r="AWV41" s="113"/>
      <c r="AWW41" s="113"/>
      <c r="AWX41" s="113"/>
      <c r="AWY41" s="113"/>
      <c r="AWZ41" s="113"/>
      <c r="AXA41" s="113"/>
      <c r="AXB41" s="113"/>
      <c r="AXC41" s="113"/>
      <c r="AXD41" s="113"/>
      <c r="AXE41" s="113"/>
      <c r="AXF41" s="113"/>
      <c r="AXG41" s="113"/>
      <c r="AXH41" s="113"/>
      <c r="AXI41" s="113"/>
      <c r="AXJ41" s="113"/>
      <c r="AXK41" s="113"/>
      <c r="AXL41" s="113"/>
      <c r="AXM41" s="113"/>
      <c r="AXN41" s="113"/>
      <c r="AXO41" s="113"/>
      <c r="AXP41" s="113"/>
      <c r="AXQ41" s="113"/>
      <c r="AXR41" s="113"/>
      <c r="AXS41" s="113"/>
      <c r="AXT41" s="113"/>
      <c r="AXU41" s="113"/>
      <c r="AXV41" s="113"/>
      <c r="AXW41" s="113"/>
      <c r="AXX41" s="113"/>
      <c r="AXY41" s="113"/>
      <c r="AXZ41" s="113"/>
      <c r="AYA41" s="113"/>
      <c r="AYB41" s="113"/>
      <c r="AYC41" s="113"/>
      <c r="AYD41" s="113"/>
      <c r="AYE41" s="113"/>
      <c r="AYF41" s="113"/>
      <c r="AYG41" s="113"/>
      <c r="AYH41" s="113"/>
      <c r="AYI41" s="113"/>
      <c r="AYJ41" s="113"/>
      <c r="AYK41" s="113"/>
      <c r="AYL41" s="113"/>
      <c r="AYM41" s="113"/>
      <c r="AYN41" s="113"/>
      <c r="AYO41" s="113"/>
      <c r="AYP41" s="113"/>
      <c r="AYQ41" s="113"/>
      <c r="AYR41" s="113"/>
      <c r="AYS41" s="113"/>
      <c r="AYT41" s="113"/>
      <c r="AYU41" s="113"/>
      <c r="AYV41" s="113"/>
      <c r="AYW41" s="113"/>
      <c r="AYX41" s="113"/>
      <c r="AYY41" s="113"/>
      <c r="AYZ41" s="113"/>
      <c r="AZA41" s="113"/>
      <c r="AZB41" s="113"/>
      <c r="AZC41" s="113"/>
      <c r="AZD41" s="113"/>
      <c r="AZE41" s="113"/>
      <c r="AZF41" s="113"/>
      <c r="AZG41" s="113"/>
      <c r="AZH41" s="113"/>
      <c r="AZI41" s="113"/>
      <c r="AZJ41" s="113"/>
      <c r="AZK41" s="113"/>
      <c r="AZL41" s="113"/>
      <c r="AZM41" s="113"/>
      <c r="AZN41" s="113"/>
      <c r="AZO41" s="113"/>
      <c r="AZP41" s="113"/>
      <c r="AZQ41" s="113"/>
      <c r="AZR41" s="113"/>
      <c r="AZS41" s="113"/>
      <c r="AZT41" s="113"/>
      <c r="AZU41" s="113"/>
      <c r="AZV41" s="113"/>
      <c r="AZW41" s="113"/>
      <c r="AZX41" s="113"/>
      <c r="AZY41" s="113"/>
      <c r="AZZ41" s="113"/>
      <c r="BAA41" s="113"/>
      <c r="BAB41" s="113"/>
      <c r="BAC41" s="113"/>
      <c r="BAD41" s="113"/>
      <c r="BAE41" s="113"/>
      <c r="BAF41" s="113"/>
      <c r="BAG41" s="113"/>
      <c r="BAH41" s="113"/>
      <c r="BAI41" s="113"/>
      <c r="BAJ41" s="113"/>
      <c r="BAK41" s="113"/>
      <c r="BAL41" s="113"/>
      <c r="BAM41" s="113"/>
      <c r="BAN41" s="113"/>
      <c r="BAO41" s="113"/>
      <c r="BAP41" s="113"/>
      <c r="BAQ41" s="113"/>
      <c r="BAR41" s="113"/>
      <c r="BAS41" s="113"/>
      <c r="BAT41" s="113"/>
      <c r="BAU41" s="113"/>
      <c r="BAV41" s="113"/>
      <c r="BAW41" s="113"/>
      <c r="BAX41" s="113"/>
      <c r="BAY41" s="113"/>
      <c r="BAZ41" s="113"/>
      <c r="BBA41" s="113"/>
      <c r="BBB41" s="113"/>
      <c r="BBC41" s="113"/>
      <c r="BBD41" s="113"/>
      <c r="BBE41" s="113"/>
      <c r="BBF41" s="113"/>
      <c r="BBG41" s="113"/>
      <c r="BBH41" s="113"/>
      <c r="BBI41" s="113"/>
      <c r="BBJ41" s="113"/>
      <c r="BBK41" s="113"/>
      <c r="BBL41" s="113"/>
      <c r="BBM41" s="113"/>
      <c r="BBN41" s="113"/>
      <c r="BBO41" s="113"/>
      <c r="BBP41" s="113"/>
      <c r="BBQ41" s="113"/>
      <c r="BBR41" s="113"/>
      <c r="BBS41" s="113"/>
      <c r="BBT41" s="113"/>
      <c r="BBU41" s="113"/>
      <c r="BBV41" s="113"/>
      <c r="BBW41" s="113"/>
      <c r="BBX41" s="113"/>
      <c r="BBY41" s="113"/>
      <c r="BBZ41" s="113"/>
      <c r="BCA41" s="113"/>
      <c r="BCB41" s="113"/>
      <c r="BCC41" s="113"/>
      <c r="BCD41" s="113"/>
      <c r="BCE41" s="113"/>
      <c r="BCF41" s="113"/>
      <c r="BCG41" s="113"/>
      <c r="BCH41" s="113"/>
      <c r="BCI41" s="113"/>
      <c r="BCJ41" s="113"/>
      <c r="BCK41" s="113"/>
      <c r="BCL41" s="113"/>
      <c r="BCM41" s="113"/>
      <c r="BCN41" s="113"/>
      <c r="BCO41" s="113"/>
      <c r="BCP41" s="113"/>
      <c r="BCQ41" s="113"/>
      <c r="BCR41" s="113"/>
      <c r="BCS41" s="113"/>
      <c r="BCT41" s="113"/>
      <c r="BCU41" s="113"/>
      <c r="BCV41" s="113"/>
      <c r="BCW41" s="113"/>
      <c r="BCX41" s="113"/>
      <c r="BCY41" s="113"/>
      <c r="BCZ41" s="113"/>
      <c r="BDA41" s="113"/>
      <c r="BDB41" s="113"/>
      <c r="BDC41" s="113"/>
      <c r="BDD41" s="113"/>
      <c r="BDE41" s="113"/>
      <c r="BDF41" s="113"/>
      <c r="BDG41" s="113"/>
      <c r="BDH41" s="113"/>
      <c r="BDI41" s="113"/>
      <c r="BDJ41" s="113"/>
      <c r="BDK41" s="113"/>
      <c r="BDL41" s="113"/>
      <c r="BDM41" s="113"/>
      <c r="BDN41" s="113"/>
      <c r="BDO41" s="113"/>
      <c r="BDP41" s="113"/>
      <c r="BDQ41" s="113"/>
      <c r="BDR41" s="113"/>
      <c r="BDS41" s="113"/>
      <c r="BDT41" s="113"/>
      <c r="BDU41" s="113"/>
      <c r="BDV41" s="113"/>
      <c r="BDW41" s="113"/>
      <c r="BDX41" s="113"/>
      <c r="BDY41" s="113"/>
      <c r="BDZ41" s="113"/>
      <c r="BEA41" s="113"/>
      <c r="BEB41" s="113"/>
      <c r="BEC41" s="113"/>
      <c r="BED41" s="113"/>
      <c r="BEE41" s="113"/>
      <c r="BEF41" s="113"/>
      <c r="BEG41" s="113"/>
      <c r="BEH41" s="113"/>
      <c r="BEI41" s="113"/>
      <c r="BEJ41" s="113"/>
      <c r="BEK41" s="113"/>
      <c r="BEL41" s="113"/>
      <c r="BEM41" s="113"/>
      <c r="BEN41" s="113"/>
      <c r="BEO41" s="113"/>
      <c r="BEP41" s="113"/>
      <c r="BEQ41" s="113"/>
      <c r="BER41" s="113"/>
      <c r="BES41" s="113"/>
      <c r="BET41" s="113"/>
      <c r="BEU41" s="113"/>
      <c r="BEV41" s="113"/>
      <c r="BEW41" s="113"/>
      <c r="BEX41" s="113"/>
      <c r="BEY41" s="113"/>
      <c r="BEZ41" s="113"/>
      <c r="BFA41" s="113"/>
      <c r="BFB41" s="113"/>
      <c r="BFC41" s="113"/>
      <c r="BFD41" s="113"/>
      <c r="BFE41" s="113"/>
      <c r="BFF41" s="113"/>
      <c r="BFG41" s="113"/>
      <c r="BFH41" s="113"/>
      <c r="BFI41" s="113"/>
      <c r="BFJ41" s="113"/>
      <c r="BFK41" s="113"/>
      <c r="BFL41" s="113"/>
      <c r="BFM41" s="113"/>
      <c r="BFN41" s="113"/>
      <c r="BFO41" s="113"/>
      <c r="BFP41" s="113"/>
      <c r="BFQ41" s="113"/>
      <c r="BFR41" s="113"/>
      <c r="BFS41" s="113"/>
      <c r="BFT41" s="113"/>
      <c r="BFU41" s="113"/>
      <c r="BFV41" s="113"/>
      <c r="BFW41" s="113"/>
      <c r="BFX41" s="113"/>
      <c r="BFY41" s="113"/>
      <c r="BFZ41" s="113"/>
      <c r="BGA41" s="113"/>
      <c r="BGB41" s="113"/>
      <c r="BGC41" s="113"/>
      <c r="BGD41" s="113"/>
      <c r="BGE41" s="113"/>
      <c r="BGF41" s="113"/>
      <c r="BGG41" s="113"/>
      <c r="BGH41" s="113"/>
      <c r="BGI41" s="113"/>
      <c r="BGJ41" s="113"/>
      <c r="BGK41" s="113"/>
      <c r="BGL41" s="113"/>
      <c r="BGM41" s="113"/>
      <c r="BGN41" s="113"/>
      <c r="BGO41" s="113"/>
      <c r="BGP41" s="113"/>
      <c r="BGQ41" s="113"/>
      <c r="BGR41" s="113"/>
      <c r="BGS41" s="113"/>
      <c r="BGT41" s="113"/>
      <c r="BGU41" s="113"/>
      <c r="BGV41" s="113"/>
      <c r="BGW41" s="113"/>
      <c r="BGX41" s="113"/>
      <c r="BGY41" s="113"/>
      <c r="BGZ41" s="113"/>
      <c r="BHA41" s="113"/>
      <c r="BHB41" s="113"/>
      <c r="BHC41" s="113"/>
      <c r="BHD41" s="113"/>
      <c r="BHE41" s="113"/>
      <c r="BHF41" s="113"/>
      <c r="BHG41" s="113"/>
      <c r="BHH41" s="113"/>
      <c r="BHI41" s="113"/>
      <c r="BHJ41" s="113"/>
      <c r="BHK41" s="113"/>
      <c r="BHL41" s="113"/>
      <c r="BHM41" s="113"/>
      <c r="BHN41" s="113"/>
      <c r="BHO41" s="113"/>
      <c r="BHP41" s="113"/>
      <c r="BHQ41" s="113"/>
      <c r="BHR41" s="113"/>
      <c r="BHS41" s="113"/>
      <c r="BHT41" s="113"/>
      <c r="BHU41" s="113"/>
      <c r="BHV41" s="113"/>
      <c r="BHW41" s="113"/>
      <c r="BHX41" s="113"/>
      <c r="BHY41" s="113"/>
      <c r="BHZ41" s="113"/>
      <c r="BIA41" s="113"/>
      <c r="BIB41" s="113"/>
      <c r="BIC41" s="113"/>
      <c r="BID41" s="113"/>
      <c r="BIE41" s="113"/>
      <c r="BIF41" s="113"/>
      <c r="BIG41" s="113"/>
      <c r="BIH41" s="113"/>
      <c r="BII41" s="113"/>
      <c r="BIJ41" s="113"/>
      <c r="BIK41" s="113"/>
      <c r="BIL41" s="113"/>
      <c r="BIM41" s="113"/>
      <c r="BIN41" s="113"/>
      <c r="BIO41" s="113"/>
      <c r="BIP41" s="113"/>
      <c r="BIQ41" s="113"/>
      <c r="BIR41" s="113"/>
      <c r="BIS41" s="113"/>
      <c r="BIT41" s="113"/>
      <c r="BIU41" s="113"/>
      <c r="BIV41" s="113"/>
      <c r="BIW41" s="113"/>
      <c r="BIX41" s="113"/>
      <c r="BIY41" s="113"/>
      <c r="BIZ41" s="113"/>
      <c r="BJA41" s="113"/>
      <c r="BJB41" s="113"/>
      <c r="BJC41" s="113"/>
      <c r="BJD41" s="113"/>
      <c r="BJE41" s="113"/>
      <c r="BJF41" s="113"/>
      <c r="BJG41" s="113"/>
      <c r="BJH41" s="113"/>
      <c r="BJI41" s="113"/>
      <c r="BJJ41" s="113"/>
      <c r="BJK41" s="113"/>
      <c r="BJL41" s="113"/>
      <c r="BJM41" s="113"/>
      <c r="BJN41" s="113"/>
      <c r="BJO41" s="113"/>
      <c r="BJP41" s="113"/>
      <c r="BJQ41" s="113"/>
      <c r="BJR41" s="113"/>
      <c r="BJS41" s="113"/>
      <c r="BJT41" s="113"/>
      <c r="BJU41" s="113"/>
      <c r="BJV41" s="113"/>
      <c r="BJW41" s="113"/>
      <c r="BJX41" s="113"/>
      <c r="BJY41" s="113"/>
      <c r="BJZ41" s="113"/>
      <c r="BKA41" s="113"/>
      <c r="BKB41" s="113"/>
      <c r="BKC41" s="113"/>
      <c r="BKD41" s="113"/>
      <c r="BKE41" s="113"/>
      <c r="BKF41" s="113"/>
      <c r="BKG41" s="113"/>
      <c r="BKH41" s="113"/>
      <c r="BKI41" s="113"/>
      <c r="BKJ41" s="113"/>
      <c r="BKK41" s="113"/>
      <c r="BKL41" s="113"/>
      <c r="BKM41" s="113"/>
      <c r="BKN41" s="113"/>
      <c r="BKO41" s="113"/>
      <c r="BKP41" s="113"/>
      <c r="BKQ41" s="113"/>
      <c r="BKR41" s="113"/>
      <c r="BKS41" s="113"/>
      <c r="BKT41" s="113"/>
      <c r="BKU41" s="113"/>
      <c r="BKV41" s="113"/>
      <c r="BKW41" s="113"/>
      <c r="BKX41" s="113"/>
      <c r="BKY41" s="113"/>
      <c r="BKZ41" s="113"/>
      <c r="BLA41" s="113"/>
      <c r="BLB41" s="113"/>
      <c r="BLC41" s="113"/>
      <c r="BLD41" s="113"/>
      <c r="BLE41" s="113"/>
      <c r="BLF41" s="113"/>
      <c r="BLG41" s="113"/>
      <c r="BLH41" s="113"/>
      <c r="BLI41" s="113"/>
      <c r="BLJ41" s="113"/>
      <c r="BLK41" s="113"/>
      <c r="BLL41" s="113"/>
      <c r="BLM41" s="113"/>
      <c r="BLN41" s="113"/>
      <c r="BLO41" s="113"/>
      <c r="BLP41" s="113"/>
      <c r="BLQ41" s="113"/>
      <c r="BLR41" s="113"/>
      <c r="BLS41" s="113"/>
      <c r="BLT41" s="113"/>
      <c r="BLU41" s="113"/>
      <c r="BLV41" s="113"/>
      <c r="BLW41" s="113"/>
      <c r="BLX41" s="113"/>
      <c r="BLY41" s="113"/>
      <c r="BLZ41" s="113"/>
      <c r="BMA41" s="113"/>
      <c r="BMB41" s="113"/>
      <c r="BMC41" s="113"/>
      <c r="BMD41" s="113"/>
      <c r="BME41" s="113"/>
      <c r="BMF41" s="113"/>
      <c r="BMG41" s="113"/>
      <c r="BMH41" s="113"/>
      <c r="BMI41" s="113"/>
      <c r="BMJ41" s="113"/>
      <c r="BMK41" s="113"/>
      <c r="BML41" s="113"/>
      <c r="BMM41" s="113"/>
      <c r="BMN41" s="113"/>
      <c r="BMO41" s="113"/>
      <c r="BMP41" s="113"/>
      <c r="BMQ41" s="113"/>
      <c r="BMR41" s="113"/>
      <c r="BMS41" s="113"/>
      <c r="BMT41" s="113"/>
      <c r="BMU41" s="113"/>
      <c r="BMV41" s="113"/>
      <c r="BMW41" s="113"/>
      <c r="BMX41" s="113"/>
      <c r="BMY41" s="113"/>
      <c r="BMZ41" s="113"/>
      <c r="BNA41" s="113"/>
      <c r="BNB41" s="113"/>
      <c r="BNC41" s="113"/>
      <c r="BND41" s="113"/>
      <c r="BNE41" s="113"/>
      <c r="BNF41" s="113"/>
      <c r="BNG41" s="113"/>
      <c r="BNH41" s="113"/>
      <c r="BNI41" s="113"/>
      <c r="BNJ41" s="113"/>
      <c r="BNK41" s="113"/>
      <c r="BNL41" s="113"/>
      <c r="BNM41" s="113"/>
      <c r="BNN41" s="113"/>
      <c r="BNO41" s="113"/>
      <c r="BNP41" s="113"/>
      <c r="BNQ41" s="113"/>
      <c r="BNR41" s="113"/>
      <c r="BNS41" s="113"/>
      <c r="BNT41" s="113"/>
      <c r="BNU41" s="113"/>
      <c r="BNV41" s="113"/>
      <c r="BNW41" s="113"/>
      <c r="BNX41" s="113"/>
      <c r="BNY41" s="113"/>
      <c r="BNZ41" s="113"/>
      <c r="BOA41" s="113"/>
      <c r="BOB41" s="113"/>
      <c r="BOC41" s="113"/>
      <c r="BOD41" s="113"/>
      <c r="BOE41" s="113"/>
      <c r="BOF41" s="113"/>
      <c r="BOG41" s="113"/>
      <c r="BOH41" s="113"/>
      <c r="BOI41" s="113"/>
      <c r="BOJ41" s="113"/>
      <c r="BOK41" s="113"/>
      <c r="BOL41" s="113"/>
      <c r="BOM41" s="113"/>
      <c r="BON41" s="113"/>
      <c r="BOO41" s="113"/>
      <c r="BOP41" s="113"/>
      <c r="BOQ41" s="113"/>
      <c r="BOR41" s="113"/>
      <c r="BOS41" s="113"/>
      <c r="BOT41" s="113"/>
      <c r="BOU41" s="113"/>
      <c r="BOV41" s="113"/>
      <c r="BOW41" s="113"/>
      <c r="BOX41" s="113"/>
      <c r="BOY41" s="113"/>
      <c r="BOZ41" s="113"/>
      <c r="BPA41" s="113"/>
      <c r="BPB41" s="113"/>
      <c r="BPC41" s="113"/>
      <c r="BPD41" s="113"/>
      <c r="BPE41" s="113"/>
      <c r="BPF41" s="113"/>
      <c r="BPG41" s="113"/>
      <c r="BPH41" s="113"/>
      <c r="BPI41" s="113"/>
      <c r="BPJ41" s="113"/>
      <c r="BPK41" s="113"/>
      <c r="BPL41" s="113"/>
      <c r="BPM41" s="113"/>
      <c r="BPN41" s="113"/>
      <c r="BPO41" s="113"/>
      <c r="BPP41" s="113"/>
      <c r="BPQ41" s="113"/>
      <c r="BPR41" s="113"/>
      <c r="BPS41" s="113"/>
      <c r="BPT41" s="113"/>
      <c r="BPU41" s="113"/>
      <c r="BPV41" s="113"/>
      <c r="BPW41" s="113"/>
      <c r="BPX41" s="113"/>
      <c r="BPY41" s="113"/>
      <c r="BPZ41" s="113"/>
      <c r="BQA41" s="113"/>
      <c r="BQB41" s="113"/>
      <c r="BQC41" s="113"/>
      <c r="BQD41" s="113"/>
      <c r="BQE41" s="113"/>
      <c r="BQF41" s="113"/>
      <c r="BQG41" s="113"/>
      <c r="BQH41" s="113"/>
      <c r="BQI41" s="113"/>
      <c r="BQJ41" s="113"/>
      <c r="BQK41" s="113"/>
      <c r="BQL41" s="113"/>
      <c r="BQM41" s="113"/>
      <c r="BQN41" s="113"/>
      <c r="BQO41" s="113"/>
      <c r="BQP41" s="113"/>
      <c r="BQQ41" s="113"/>
      <c r="BQR41" s="113"/>
      <c r="BQS41" s="113"/>
      <c r="BQT41" s="113"/>
      <c r="BQU41" s="113"/>
      <c r="BQV41" s="113"/>
      <c r="BQW41" s="113"/>
      <c r="BQX41" s="113"/>
      <c r="BQY41" s="113"/>
      <c r="BQZ41" s="113"/>
      <c r="BRA41" s="113"/>
      <c r="BRB41" s="113"/>
      <c r="BRC41" s="113"/>
      <c r="BRD41" s="113"/>
      <c r="BRE41" s="113"/>
      <c r="BRF41" s="113"/>
      <c r="BRG41" s="113"/>
      <c r="BRH41" s="113"/>
      <c r="BRI41" s="113"/>
      <c r="BRJ41" s="113"/>
      <c r="BRK41" s="113"/>
      <c r="BRL41" s="113"/>
      <c r="BRM41" s="113"/>
      <c r="BRN41" s="113"/>
      <c r="BRO41" s="113"/>
      <c r="BRP41" s="113"/>
      <c r="BRQ41" s="113"/>
      <c r="BRR41" s="113"/>
      <c r="BRS41" s="113"/>
      <c r="BRT41" s="113"/>
      <c r="BRU41" s="113"/>
      <c r="BRV41" s="113"/>
      <c r="BRW41" s="113"/>
      <c r="BRX41" s="113"/>
      <c r="BRY41" s="113"/>
      <c r="BRZ41" s="113"/>
      <c r="BSA41" s="113"/>
      <c r="BSB41" s="113"/>
      <c r="BSC41" s="113"/>
      <c r="BSD41" s="113"/>
      <c r="BSE41" s="113"/>
      <c r="BSF41" s="113"/>
      <c r="BSG41" s="113"/>
      <c r="BSH41" s="113"/>
      <c r="BSI41" s="113"/>
      <c r="BSJ41" s="113"/>
      <c r="BSK41" s="113"/>
      <c r="BSL41" s="113"/>
      <c r="BSM41" s="113"/>
      <c r="BSN41" s="113"/>
      <c r="BSO41" s="113"/>
      <c r="BSP41" s="113"/>
      <c r="BSQ41" s="113"/>
      <c r="BSR41" s="113"/>
      <c r="BSS41" s="113"/>
      <c r="BST41" s="113"/>
      <c r="BSU41" s="113"/>
      <c r="BSV41" s="113"/>
      <c r="BSW41" s="113"/>
      <c r="BSX41" s="113"/>
      <c r="BSY41" s="113"/>
      <c r="BSZ41" s="113"/>
      <c r="BTA41" s="113"/>
      <c r="BTB41" s="113"/>
      <c r="BTC41" s="113"/>
      <c r="BTD41" s="113"/>
      <c r="BTE41" s="113"/>
      <c r="BTF41" s="113"/>
      <c r="BTG41" s="113"/>
      <c r="BTH41" s="113"/>
      <c r="BTI41" s="113"/>
      <c r="BTJ41" s="113"/>
      <c r="BTK41" s="113"/>
      <c r="BTL41" s="113"/>
      <c r="BTM41" s="113"/>
      <c r="BTN41" s="113"/>
      <c r="BTO41" s="113"/>
      <c r="BTP41" s="113"/>
      <c r="BTQ41" s="113"/>
      <c r="BTR41" s="113"/>
      <c r="BTS41" s="113"/>
      <c r="BTT41" s="113"/>
      <c r="BTU41" s="113"/>
      <c r="BTV41" s="113"/>
      <c r="BTW41" s="113"/>
      <c r="BTX41" s="113"/>
      <c r="BTY41" s="113"/>
      <c r="BTZ41" s="113"/>
      <c r="BUA41" s="113"/>
      <c r="BUB41" s="113"/>
      <c r="BUC41" s="113"/>
      <c r="BUD41" s="113"/>
      <c r="BUE41" s="113"/>
      <c r="BUF41" s="113"/>
      <c r="BUG41" s="113"/>
      <c r="BUH41" s="113"/>
      <c r="BUI41" s="113"/>
      <c r="BUJ41" s="113"/>
      <c r="BUK41" s="113"/>
      <c r="BUL41" s="113"/>
      <c r="BUM41" s="113"/>
      <c r="BUN41" s="113"/>
      <c r="BUO41" s="113"/>
      <c r="BUP41" s="113"/>
      <c r="BUQ41" s="113"/>
      <c r="BUR41" s="113"/>
      <c r="BUS41" s="113"/>
      <c r="BUT41" s="113"/>
      <c r="BUU41" s="113"/>
      <c r="BUV41" s="113"/>
      <c r="BUW41" s="113"/>
      <c r="BUX41" s="113"/>
      <c r="BUY41" s="113"/>
      <c r="BUZ41" s="113"/>
      <c r="BVA41" s="113"/>
      <c r="BVB41" s="113"/>
      <c r="BVC41" s="113"/>
      <c r="BVD41" s="113"/>
      <c r="BVE41" s="113"/>
      <c r="BVF41" s="113"/>
      <c r="BVG41" s="113"/>
      <c r="BVH41" s="113"/>
      <c r="BVI41" s="113"/>
      <c r="BVJ41" s="113"/>
      <c r="BVK41" s="113"/>
      <c r="BVL41" s="113"/>
      <c r="BVM41" s="113"/>
      <c r="BVN41" s="113"/>
      <c r="BVO41" s="113"/>
      <c r="BVP41" s="113"/>
      <c r="BVQ41" s="113"/>
      <c r="BVR41" s="113"/>
      <c r="BVS41" s="113"/>
      <c r="BVT41" s="113"/>
      <c r="BVU41" s="113"/>
      <c r="BVV41" s="113"/>
      <c r="BVW41" s="113"/>
      <c r="BVX41" s="113"/>
      <c r="BVY41" s="113"/>
      <c r="BVZ41" s="113"/>
      <c r="BWA41" s="113"/>
      <c r="BWB41" s="113"/>
      <c r="BWC41" s="113"/>
      <c r="BWD41" s="113"/>
      <c r="BWE41" s="113"/>
      <c r="BWF41" s="113"/>
      <c r="BWG41" s="113"/>
      <c r="BWH41" s="113"/>
      <c r="BWI41" s="113"/>
      <c r="BWJ41" s="113"/>
      <c r="BWK41" s="113"/>
      <c r="BWL41" s="113"/>
      <c r="BWM41" s="113"/>
      <c r="BWN41" s="113"/>
      <c r="BWO41" s="113"/>
      <c r="BWP41" s="113"/>
      <c r="BWQ41" s="113"/>
      <c r="BWR41" s="113"/>
      <c r="BWS41" s="113"/>
      <c r="BWT41" s="113"/>
      <c r="BWU41" s="113"/>
      <c r="BWV41" s="113"/>
      <c r="BWW41" s="113"/>
      <c r="BWX41" s="113"/>
      <c r="BWY41" s="113"/>
      <c r="BWZ41" s="113"/>
      <c r="BXA41" s="113"/>
      <c r="BXB41" s="113"/>
      <c r="BXC41" s="113"/>
      <c r="BXD41" s="113"/>
      <c r="BXE41" s="113"/>
      <c r="BXF41" s="113"/>
      <c r="BXG41" s="113"/>
      <c r="BXH41" s="113"/>
      <c r="BXI41" s="113"/>
      <c r="BXJ41" s="113"/>
      <c r="BXK41" s="113"/>
      <c r="BXL41" s="113"/>
      <c r="BXM41" s="113"/>
      <c r="BXN41" s="113"/>
      <c r="BXO41" s="113"/>
      <c r="BXP41" s="113"/>
      <c r="BXQ41" s="113"/>
      <c r="BXR41" s="113"/>
      <c r="BXS41" s="113"/>
      <c r="BXT41" s="113"/>
      <c r="BXU41" s="113"/>
      <c r="BXV41" s="113"/>
      <c r="BXW41" s="113"/>
      <c r="BXX41" s="113"/>
      <c r="BXY41" s="113"/>
      <c r="BXZ41" s="113"/>
      <c r="BYA41" s="113"/>
      <c r="BYB41" s="113"/>
      <c r="BYC41" s="113"/>
      <c r="BYD41" s="113"/>
      <c r="BYE41" s="113"/>
      <c r="BYF41" s="113"/>
      <c r="BYG41" s="113"/>
      <c r="BYH41" s="113"/>
      <c r="BYI41" s="113"/>
      <c r="BYJ41" s="113"/>
      <c r="BYK41" s="113"/>
      <c r="BYL41" s="113"/>
      <c r="BYM41" s="113"/>
      <c r="BYN41" s="113"/>
      <c r="BYO41" s="113"/>
      <c r="BYP41" s="113"/>
      <c r="BYQ41" s="113"/>
      <c r="BYR41" s="113"/>
      <c r="BYS41" s="113"/>
      <c r="BYT41" s="113"/>
      <c r="BYU41" s="113"/>
      <c r="BYV41" s="113"/>
      <c r="BYW41" s="113"/>
      <c r="BYX41" s="113"/>
      <c r="BYY41" s="113"/>
      <c r="BYZ41" s="113"/>
      <c r="BZA41" s="113"/>
      <c r="BZB41" s="113"/>
      <c r="BZC41" s="113"/>
      <c r="BZD41" s="113"/>
      <c r="BZE41" s="113"/>
      <c r="BZF41" s="113"/>
      <c r="BZG41" s="113"/>
      <c r="BZH41" s="113"/>
      <c r="BZI41" s="113"/>
      <c r="BZJ41" s="113"/>
      <c r="BZK41" s="113"/>
      <c r="BZL41" s="113"/>
      <c r="BZM41" s="113"/>
      <c r="BZN41" s="113"/>
      <c r="BZO41" s="113"/>
      <c r="BZP41" s="113"/>
      <c r="BZQ41" s="113"/>
      <c r="BZR41" s="113"/>
      <c r="BZS41" s="113"/>
      <c r="BZT41" s="113"/>
      <c r="BZU41" s="113"/>
      <c r="BZV41" s="113"/>
      <c r="BZW41" s="113"/>
      <c r="BZX41" s="113"/>
      <c r="BZY41" s="113"/>
      <c r="BZZ41" s="113"/>
      <c r="CAA41" s="113"/>
      <c r="CAB41" s="113"/>
      <c r="CAC41" s="113"/>
      <c r="CAD41" s="113"/>
      <c r="CAE41" s="113"/>
      <c r="CAF41" s="113"/>
      <c r="CAG41" s="113"/>
      <c r="CAH41" s="113"/>
      <c r="CAI41" s="113"/>
      <c r="CAJ41" s="113"/>
      <c r="CAK41" s="113"/>
      <c r="CAL41" s="113"/>
      <c r="CAM41" s="113"/>
      <c r="CAN41" s="113"/>
      <c r="CAO41" s="113"/>
      <c r="CAP41" s="113"/>
      <c r="CAQ41" s="113"/>
      <c r="CAR41" s="113"/>
      <c r="CAS41" s="113"/>
      <c r="CAT41" s="113"/>
      <c r="CAU41" s="113"/>
      <c r="CAV41" s="113"/>
      <c r="CAW41" s="113"/>
      <c r="CAX41" s="113"/>
      <c r="CAY41" s="113"/>
      <c r="CAZ41" s="113"/>
      <c r="CBA41" s="113"/>
      <c r="CBB41" s="113"/>
      <c r="CBC41" s="113"/>
      <c r="CBD41" s="113"/>
      <c r="CBE41" s="113"/>
      <c r="CBF41" s="113"/>
      <c r="CBG41" s="113"/>
      <c r="CBH41" s="113"/>
      <c r="CBI41" s="113"/>
      <c r="CBJ41" s="113"/>
      <c r="CBK41" s="113"/>
      <c r="CBL41" s="113"/>
      <c r="CBM41" s="113"/>
      <c r="CBN41" s="113"/>
      <c r="CBO41" s="113"/>
      <c r="CBP41" s="113"/>
      <c r="CBQ41" s="113"/>
      <c r="CBR41" s="113"/>
      <c r="CBS41" s="113"/>
      <c r="CBT41" s="113"/>
      <c r="CBU41" s="113"/>
      <c r="CBV41" s="113"/>
      <c r="CBW41" s="113"/>
      <c r="CBX41" s="113"/>
      <c r="CBY41" s="113"/>
      <c r="CBZ41" s="113"/>
      <c r="CCA41" s="113"/>
      <c r="CCB41" s="113"/>
      <c r="CCC41" s="113"/>
      <c r="CCD41" s="113"/>
      <c r="CCE41" s="113"/>
      <c r="CCF41" s="113"/>
      <c r="CCG41" s="113"/>
      <c r="CCH41" s="113"/>
      <c r="CCI41" s="113"/>
      <c r="CCJ41" s="113"/>
      <c r="CCK41" s="113"/>
      <c r="CCL41" s="113"/>
      <c r="CCM41" s="113"/>
      <c r="CCN41" s="113"/>
      <c r="CCO41" s="113"/>
      <c r="CCP41" s="113"/>
      <c r="CCQ41" s="113"/>
      <c r="CCR41" s="113"/>
      <c r="CCS41" s="113"/>
      <c r="CCT41" s="113"/>
      <c r="CCU41" s="113"/>
      <c r="CCV41" s="113"/>
      <c r="CCW41" s="113"/>
      <c r="CCX41" s="113"/>
      <c r="CCY41" s="113"/>
      <c r="CCZ41" s="113"/>
      <c r="CDA41" s="113"/>
      <c r="CDB41" s="113"/>
      <c r="CDC41" s="113"/>
      <c r="CDD41" s="113"/>
      <c r="CDE41" s="113"/>
      <c r="CDF41" s="113"/>
      <c r="CDG41" s="113"/>
      <c r="CDH41" s="113"/>
      <c r="CDI41" s="113"/>
      <c r="CDJ41" s="113"/>
      <c r="CDK41" s="113"/>
      <c r="CDL41" s="113"/>
      <c r="CDM41" s="113"/>
      <c r="CDN41" s="113"/>
      <c r="CDO41" s="113"/>
      <c r="CDP41" s="113"/>
      <c r="CDQ41" s="113"/>
      <c r="CDR41" s="113"/>
      <c r="CDS41" s="113"/>
      <c r="CDT41" s="113"/>
      <c r="CDU41" s="113"/>
      <c r="CDV41" s="113"/>
      <c r="CDW41" s="113"/>
      <c r="CDX41" s="113"/>
      <c r="CDY41" s="113"/>
      <c r="CDZ41" s="113"/>
      <c r="CEA41" s="113"/>
      <c r="CEB41" s="113"/>
      <c r="CEC41" s="113"/>
      <c r="CED41" s="113"/>
      <c r="CEE41" s="113"/>
      <c r="CEF41" s="113"/>
      <c r="CEG41" s="113"/>
      <c r="CEH41" s="113"/>
      <c r="CEI41" s="113"/>
      <c r="CEJ41" s="113"/>
      <c r="CEK41" s="113"/>
      <c r="CEL41" s="113"/>
      <c r="CEM41" s="113"/>
      <c r="CEN41" s="113"/>
      <c r="CEO41" s="113"/>
      <c r="CEP41" s="113"/>
      <c r="CEQ41" s="113"/>
      <c r="CER41" s="113"/>
      <c r="CES41" s="113"/>
      <c r="CET41" s="113"/>
      <c r="CEU41" s="113"/>
      <c r="CEV41" s="113"/>
      <c r="CEW41" s="113"/>
      <c r="CEX41" s="113"/>
      <c r="CEY41" s="113"/>
      <c r="CEZ41" s="113"/>
      <c r="CFA41" s="113"/>
      <c r="CFB41" s="113"/>
      <c r="CFC41" s="113"/>
      <c r="CFD41" s="113"/>
      <c r="CFE41" s="113"/>
      <c r="CFF41" s="113"/>
      <c r="CFG41" s="113"/>
      <c r="CFH41" s="113"/>
      <c r="CFI41" s="113"/>
      <c r="CFJ41" s="113"/>
      <c r="CFK41" s="113"/>
      <c r="CFL41" s="113"/>
      <c r="CFM41" s="113"/>
      <c r="CFN41" s="113"/>
      <c r="CFO41" s="113"/>
      <c r="CFP41" s="113"/>
      <c r="CFQ41" s="113"/>
      <c r="CFR41" s="113"/>
      <c r="CFS41" s="113"/>
      <c r="CFT41" s="113"/>
      <c r="CFU41" s="113"/>
      <c r="CFV41" s="113"/>
      <c r="CFW41" s="113"/>
      <c r="CFX41" s="113"/>
      <c r="CFY41" s="113"/>
      <c r="CFZ41" s="113"/>
      <c r="CGA41" s="113"/>
      <c r="CGB41" s="113"/>
      <c r="CGC41" s="113"/>
      <c r="CGD41" s="113"/>
      <c r="CGE41" s="113"/>
      <c r="CGF41" s="113"/>
      <c r="CGG41" s="113"/>
      <c r="CGH41" s="113"/>
      <c r="CGI41" s="113"/>
      <c r="CGJ41" s="113"/>
      <c r="CGK41" s="113"/>
      <c r="CGL41" s="113"/>
      <c r="CGM41" s="113"/>
      <c r="CGN41" s="113"/>
      <c r="CGO41" s="113"/>
      <c r="CGP41" s="113"/>
      <c r="CGQ41" s="113"/>
      <c r="CGR41" s="113"/>
      <c r="CGS41" s="113"/>
      <c r="CGT41" s="113"/>
      <c r="CGU41" s="113"/>
      <c r="CGV41" s="113"/>
      <c r="CGW41" s="113"/>
      <c r="CGX41" s="113"/>
      <c r="CGY41" s="113"/>
      <c r="CGZ41" s="113"/>
      <c r="CHA41" s="113"/>
      <c r="CHB41" s="113"/>
      <c r="CHC41" s="113"/>
      <c r="CHD41" s="113"/>
      <c r="CHE41" s="113"/>
      <c r="CHF41" s="113"/>
      <c r="CHG41" s="113"/>
      <c r="CHH41" s="113"/>
      <c r="CHI41" s="113"/>
      <c r="CHJ41" s="113"/>
      <c r="CHK41" s="113"/>
      <c r="CHL41" s="113"/>
      <c r="CHM41" s="113"/>
      <c r="CHN41" s="113"/>
      <c r="CHO41" s="113"/>
      <c r="CHP41" s="113"/>
      <c r="CHQ41" s="113"/>
      <c r="CHR41" s="113"/>
      <c r="CHS41" s="113"/>
      <c r="CHT41" s="113"/>
      <c r="CHU41" s="113"/>
      <c r="CHV41" s="113"/>
      <c r="CHW41" s="113"/>
      <c r="CHX41" s="113"/>
      <c r="CHY41" s="113"/>
      <c r="CHZ41" s="113"/>
      <c r="CIA41" s="113"/>
      <c r="CIB41" s="113"/>
      <c r="CIC41" s="113"/>
      <c r="CID41" s="113"/>
      <c r="CIE41" s="113"/>
      <c r="CIF41" s="113"/>
      <c r="CIG41" s="113"/>
      <c r="CIH41" s="113"/>
      <c r="CII41" s="113"/>
      <c r="CIJ41" s="113"/>
      <c r="CIK41" s="113"/>
      <c r="CIL41" s="113"/>
      <c r="CIM41" s="113"/>
      <c r="CIN41" s="113"/>
      <c r="CIO41" s="113"/>
      <c r="CIP41" s="113"/>
      <c r="CIQ41" s="113"/>
      <c r="CIR41" s="113"/>
      <c r="CIS41" s="113"/>
      <c r="CIT41" s="113"/>
      <c r="CIU41" s="113"/>
      <c r="CIV41" s="113"/>
      <c r="CIW41" s="113"/>
      <c r="CIX41" s="113"/>
      <c r="CIY41" s="113"/>
      <c r="CIZ41" s="113"/>
      <c r="CJA41" s="113"/>
      <c r="CJB41" s="113"/>
      <c r="CJC41" s="113"/>
      <c r="CJD41" s="113"/>
      <c r="CJE41" s="113"/>
      <c r="CJF41" s="113"/>
      <c r="CJG41" s="113"/>
      <c r="CJH41" s="113"/>
      <c r="CJI41" s="113"/>
      <c r="CJJ41" s="113"/>
      <c r="CJK41" s="113"/>
      <c r="CJL41" s="113"/>
      <c r="CJM41" s="113"/>
      <c r="CJN41" s="113"/>
      <c r="CJO41" s="113"/>
      <c r="CJP41" s="113"/>
      <c r="CJQ41" s="113"/>
      <c r="CJR41" s="113"/>
      <c r="CJS41" s="113"/>
      <c r="CJT41" s="113"/>
      <c r="CJU41" s="113"/>
      <c r="CJV41" s="113"/>
      <c r="CJW41" s="113"/>
      <c r="CJX41" s="113"/>
      <c r="CJY41" s="113"/>
      <c r="CJZ41" s="113"/>
      <c r="CKA41" s="113"/>
      <c r="CKB41" s="113"/>
      <c r="CKC41" s="113"/>
      <c r="CKD41" s="113"/>
      <c r="CKE41" s="113"/>
      <c r="CKF41" s="113"/>
      <c r="CKG41" s="113"/>
      <c r="CKH41" s="113"/>
      <c r="CKI41" s="113"/>
      <c r="CKJ41" s="113"/>
      <c r="CKK41" s="113"/>
      <c r="CKL41" s="113"/>
      <c r="CKM41" s="113"/>
      <c r="CKN41" s="113"/>
      <c r="CKO41" s="113"/>
      <c r="CKP41" s="113"/>
      <c r="CKQ41" s="113"/>
      <c r="CKR41" s="113"/>
      <c r="CKS41" s="113"/>
      <c r="CKT41" s="113"/>
      <c r="CKU41" s="113"/>
      <c r="CKV41" s="113"/>
      <c r="CKW41" s="113"/>
      <c r="CKX41" s="113"/>
      <c r="CKY41" s="113"/>
      <c r="CKZ41" s="113"/>
      <c r="CLA41" s="113"/>
      <c r="CLB41" s="113"/>
      <c r="CLC41" s="113"/>
      <c r="CLD41" s="113"/>
      <c r="CLE41" s="113"/>
      <c r="CLF41" s="113"/>
      <c r="CLG41" s="113"/>
      <c r="CLH41" s="113"/>
      <c r="CLI41" s="113"/>
      <c r="CLJ41" s="113"/>
      <c r="CLK41" s="113"/>
      <c r="CLL41" s="113"/>
      <c r="CLM41" s="113"/>
      <c r="CLN41" s="113"/>
      <c r="CLO41" s="113"/>
      <c r="CLP41" s="113"/>
      <c r="CLQ41" s="113"/>
      <c r="CLR41" s="113"/>
      <c r="CLS41" s="113"/>
      <c r="CLT41" s="113"/>
      <c r="CLU41" s="113"/>
      <c r="CLV41" s="113"/>
      <c r="CLW41" s="113"/>
      <c r="CLX41" s="113"/>
      <c r="CLY41" s="113"/>
      <c r="CLZ41" s="113"/>
      <c r="CMA41" s="113"/>
      <c r="CMB41" s="113"/>
      <c r="CMC41" s="113"/>
      <c r="CMD41" s="113"/>
      <c r="CME41" s="113"/>
      <c r="CMF41" s="113"/>
      <c r="CMG41" s="113"/>
      <c r="CMH41" s="113"/>
      <c r="CMI41" s="113"/>
      <c r="CMJ41" s="113"/>
      <c r="CMK41" s="113"/>
      <c r="CML41" s="113"/>
      <c r="CMM41" s="113"/>
      <c r="CMN41" s="113"/>
      <c r="CMO41" s="113"/>
      <c r="CMP41" s="113"/>
      <c r="CMQ41" s="113"/>
      <c r="CMR41" s="113"/>
      <c r="CMS41" s="113"/>
      <c r="CMT41" s="113"/>
      <c r="CMU41" s="113"/>
      <c r="CMV41" s="113"/>
      <c r="CMW41" s="113"/>
      <c r="CMX41" s="113"/>
      <c r="CMY41" s="113"/>
      <c r="CMZ41" s="113"/>
      <c r="CNA41" s="113"/>
      <c r="CNB41" s="113"/>
      <c r="CNC41" s="113"/>
      <c r="CND41" s="113"/>
      <c r="CNE41" s="113"/>
      <c r="CNF41" s="113"/>
      <c r="CNG41" s="113"/>
      <c r="CNH41" s="113"/>
      <c r="CNI41" s="113"/>
      <c r="CNJ41" s="113"/>
      <c r="CNK41" s="113"/>
      <c r="CNL41" s="113"/>
      <c r="CNM41" s="113"/>
      <c r="CNN41" s="113"/>
      <c r="CNO41" s="113"/>
      <c r="CNP41" s="113"/>
      <c r="CNQ41" s="113"/>
      <c r="CNR41" s="113"/>
      <c r="CNS41" s="113"/>
      <c r="CNT41" s="113"/>
      <c r="CNU41" s="113"/>
      <c r="CNV41" s="113"/>
      <c r="CNW41" s="113"/>
      <c r="CNX41" s="113"/>
      <c r="CNY41" s="113"/>
      <c r="CNZ41" s="113"/>
      <c r="COA41" s="113"/>
      <c r="COB41" s="113"/>
      <c r="COC41" s="113"/>
      <c r="COD41" s="113"/>
      <c r="COE41" s="113"/>
      <c r="COF41" s="113"/>
      <c r="COG41" s="113"/>
      <c r="COH41" s="113"/>
      <c r="COI41" s="113"/>
      <c r="COJ41" s="113"/>
      <c r="COK41" s="113"/>
      <c r="COL41" s="113"/>
      <c r="COM41" s="113"/>
      <c r="CON41" s="113"/>
      <c r="COO41" s="113"/>
      <c r="COP41" s="113"/>
      <c r="COQ41" s="113"/>
      <c r="COR41" s="113"/>
      <c r="COS41" s="113"/>
      <c r="COT41" s="113"/>
      <c r="COU41" s="113"/>
      <c r="COV41" s="113"/>
      <c r="COW41" s="113"/>
      <c r="COX41" s="113"/>
      <c r="COY41" s="113"/>
      <c r="COZ41" s="113"/>
      <c r="CPA41" s="113"/>
      <c r="CPB41" s="113"/>
      <c r="CPC41" s="113"/>
      <c r="CPD41" s="113"/>
      <c r="CPE41" s="113"/>
      <c r="CPF41" s="113"/>
      <c r="CPG41" s="113"/>
      <c r="CPH41" s="113"/>
      <c r="CPI41" s="113"/>
      <c r="CPJ41" s="113"/>
      <c r="CPK41" s="113"/>
      <c r="CPL41" s="113"/>
      <c r="CPM41" s="113"/>
      <c r="CPN41" s="113"/>
      <c r="CPO41" s="113"/>
      <c r="CPP41" s="113"/>
      <c r="CPQ41" s="113"/>
      <c r="CPR41" s="113"/>
      <c r="CPS41" s="113"/>
      <c r="CPT41" s="113"/>
      <c r="CPU41" s="113"/>
      <c r="CPV41" s="113"/>
      <c r="CPW41" s="113"/>
      <c r="CPX41" s="113"/>
      <c r="CPY41" s="113"/>
      <c r="CPZ41" s="113"/>
      <c r="CQA41" s="113"/>
      <c r="CQB41" s="113"/>
      <c r="CQC41" s="113"/>
      <c r="CQD41" s="113"/>
      <c r="CQE41" s="113"/>
      <c r="CQF41" s="113"/>
      <c r="CQG41" s="113"/>
      <c r="CQH41" s="113"/>
      <c r="CQI41" s="113"/>
      <c r="CQJ41" s="113"/>
      <c r="CQK41" s="113"/>
      <c r="CQL41" s="113"/>
      <c r="CQM41" s="113"/>
      <c r="CQN41" s="113"/>
      <c r="CQO41" s="113"/>
      <c r="CQP41" s="113"/>
      <c r="CQQ41" s="113"/>
      <c r="CQR41" s="113"/>
      <c r="CQS41" s="113"/>
      <c r="CQT41" s="113"/>
      <c r="CQU41" s="113"/>
      <c r="CQV41" s="113"/>
      <c r="CQW41" s="113"/>
      <c r="CQX41" s="113"/>
      <c r="CQY41" s="113"/>
      <c r="CQZ41" s="113"/>
      <c r="CRA41" s="113"/>
      <c r="CRB41" s="113"/>
      <c r="CRC41" s="113"/>
      <c r="CRD41" s="113"/>
      <c r="CRE41" s="113"/>
      <c r="CRF41" s="113"/>
      <c r="CRG41" s="113"/>
      <c r="CRH41" s="113"/>
      <c r="CRI41" s="113"/>
      <c r="CRJ41" s="113"/>
      <c r="CRK41" s="113"/>
      <c r="CRL41" s="113"/>
      <c r="CRM41" s="113"/>
      <c r="CRN41" s="113"/>
      <c r="CRO41" s="113"/>
      <c r="CRP41" s="113"/>
      <c r="CRQ41" s="113"/>
      <c r="CRR41" s="113"/>
      <c r="CRS41" s="113"/>
      <c r="CRT41" s="113"/>
      <c r="CRU41" s="113"/>
      <c r="CRV41" s="113"/>
      <c r="CRW41" s="113"/>
      <c r="CRX41" s="113"/>
      <c r="CRY41" s="113"/>
      <c r="CRZ41" s="113"/>
      <c r="CSA41" s="113"/>
      <c r="CSB41" s="113"/>
      <c r="CSC41" s="113"/>
      <c r="CSD41" s="113"/>
      <c r="CSE41" s="113"/>
      <c r="CSF41" s="113"/>
      <c r="CSG41" s="113"/>
      <c r="CSH41" s="113"/>
      <c r="CSI41" s="113"/>
      <c r="CSJ41" s="113"/>
      <c r="CSK41" s="113"/>
      <c r="CSL41" s="113"/>
      <c r="CSM41" s="113"/>
      <c r="CSN41" s="113"/>
      <c r="CSO41" s="113"/>
      <c r="CSP41" s="113"/>
      <c r="CSQ41" s="113"/>
      <c r="CSR41" s="113"/>
      <c r="CSS41" s="113"/>
      <c r="CST41" s="113"/>
      <c r="CSU41" s="113"/>
      <c r="CSV41" s="113"/>
      <c r="CSW41" s="113"/>
      <c r="CSX41" s="113"/>
      <c r="CSY41" s="113"/>
      <c r="CSZ41" s="113"/>
      <c r="CTA41" s="113"/>
      <c r="CTB41" s="113"/>
      <c r="CTC41" s="113"/>
      <c r="CTD41" s="113"/>
      <c r="CTE41" s="113"/>
      <c r="CTF41" s="113"/>
      <c r="CTG41" s="113"/>
      <c r="CTH41" s="113"/>
      <c r="CTI41" s="113"/>
      <c r="CTJ41" s="113"/>
      <c r="CTK41" s="113"/>
      <c r="CTL41" s="113"/>
      <c r="CTM41" s="113"/>
      <c r="CTN41" s="113"/>
      <c r="CTO41" s="113"/>
      <c r="CTP41" s="113"/>
      <c r="CTQ41" s="113"/>
      <c r="CTR41" s="113"/>
      <c r="CTS41" s="113"/>
      <c r="CTT41" s="113"/>
      <c r="CTU41" s="113"/>
      <c r="CTV41" s="113"/>
      <c r="CTW41" s="113"/>
      <c r="CTX41" s="113"/>
      <c r="CTY41" s="113"/>
      <c r="CTZ41" s="113"/>
      <c r="CUA41" s="113"/>
      <c r="CUB41" s="113"/>
      <c r="CUC41" s="113"/>
      <c r="CUD41" s="113"/>
      <c r="CUE41" s="113"/>
      <c r="CUF41" s="113"/>
      <c r="CUG41" s="113"/>
      <c r="CUH41" s="113"/>
      <c r="CUI41" s="113"/>
      <c r="CUJ41" s="113"/>
      <c r="CUK41" s="113"/>
      <c r="CUL41" s="113"/>
      <c r="CUM41" s="113"/>
      <c r="CUN41" s="113"/>
      <c r="CUO41" s="113"/>
      <c r="CUP41" s="113"/>
      <c r="CUQ41" s="113"/>
      <c r="CUR41" s="113"/>
      <c r="CUS41" s="113"/>
      <c r="CUT41" s="113"/>
      <c r="CUU41" s="113"/>
      <c r="CUV41" s="113"/>
      <c r="CUW41" s="113"/>
      <c r="CUX41" s="113"/>
      <c r="CUY41" s="113"/>
      <c r="CUZ41" s="113"/>
      <c r="CVA41" s="113"/>
      <c r="CVB41" s="113"/>
      <c r="CVC41" s="113"/>
      <c r="CVD41" s="113"/>
      <c r="CVE41" s="113"/>
      <c r="CVF41" s="113"/>
      <c r="CVG41" s="113"/>
      <c r="CVH41" s="113"/>
      <c r="CVI41" s="113"/>
      <c r="CVJ41" s="113"/>
      <c r="CVK41" s="113"/>
      <c r="CVL41" s="113"/>
      <c r="CVM41" s="113"/>
      <c r="CVN41" s="113"/>
      <c r="CVO41" s="113"/>
      <c r="CVP41" s="113"/>
      <c r="CVQ41" s="113"/>
      <c r="CVR41" s="113"/>
      <c r="CVS41" s="113"/>
      <c r="CVT41" s="113"/>
      <c r="CVU41" s="113"/>
      <c r="CVV41" s="113"/>
      <c r="CVW41" s="113"/>
      <c r="CVX41" s="113"/>
      <c r="CVY41" s="113"/>
      <c r="CVZ41" s="113"/>
      <c r="CWA41" s="113"/>
      <c r="CWB41" s="113"/>
      <c r="CWC41" s="113"/>
      <c r="CWD41" s="113"/>
      <c r="CWE41" s="113"/>
      <c r="CWF41" s="113"/>
      <c r="CWG41" s="113"/>
      <c r="CWH41" s="113"/>
      <c r="CWI41" s="113"/>
      <c r="CWJ41" s="113"/>
      <c r="CWK41" s="113"/>
      <c r="CWL41" s="113"/>
      <c r="CWM41" s="113"/>
      <c r="CWN41" s="113"/>
      <c r="CWO41" s="113"/>
      <c r="CWP41" s="113"/>
      <c r="CWQ41" s="113"/>
      <c r="CWR41" s="113"/>
      <c r="CWS41" s="113"/>
      <c r="CWT41" s="113"/>
      <c r="CWU41" s="113"/>
      <c r="CWV41" s="113"/>
      <c r="CWW41" s="113"/>
      <c r="CWX41" s="113"/>
      <c r="CWY41" s="113"/>
      <c r="CWZ41" s="113"/>
      <c r="CXA41" s="113"/>
      <c r="CXB41" s="113"/>
      <c r="CXC41" s="113"/>
      <c r="CXD41" s="113"/>
      <c r="CXE41" s="113"/>
      <c r="CXF41" s="113"/>
      <c r="CXG41" s="113"/>
      <c r="CXH41" s="113"/>
      <c r="CXI41" s="113"/>
      <c r="CXJ41" s="113"/>
      <c r="CXK41" s="113"/>
      <c r="CXL41" s="113"/>
      <c r="CXM41" s="113"/>
      <c r="CXN41" s="113"/>
      <c r="CXO41" s="113"/>
      <c r="CXP41" s="113"/>
      <c r="CXQ41" s="113"/>
      <c r="CXR41" s="113"/>
      <c r="CXS41" s="113"/>
      <c r="CXT41" s="113"/>
      <c r="CXU41" s="113"/>
      <c r="CXV41" s="113"/>
      <c r="CXW41" s="113"/>
      <c r="CXX41" s="113"/>
      <c r="CXY41" s="113"/>
      <c r="CXZ41" s="113"/>
      <c r="CYA41" s="113"/>
      <c r="CYB41" s="113"/>
      <c r="CYC41" s="113"/>
      <c r="CYD41" s="113"/>
      <c r="CYE41" s="113"/>
      <c r="CYF41" s="113"/>
      <c r="CYG41" s="113"/>
      <c r="CYH41" s="113"/>
      <c r="CYI41" s="113"/>
      <c r="CYJ41" s="113"/>
      <c r="CYK41" s="113"/>
      <c r="CYL41" s="113"/>
      <c r="CYM41" s="113"/>
      <c r="CYN41" s="113"/>
      <c r="CYO41" s="113"/>
      <c r="CYP41" s="113"/>
      <c r="CYQ41" s="113"/>
      <c r="CYR41" s="113"/>
      <c r="CYS41" s="113"/>
      <c r="CYT41" s="113"/>
      <c r="CYU41" s="113"/>
      <c r="CYV41" s="113"/>
      <c r="CYW41" s="113"/>
      <c r="CYX41" s="113"/>
      <c r="CYY41" s="113"/>
      <c r="CYZ41" s="113"/>
      <c r="CZA41" s="113"/>
      <c r="CZB41" s="113"/>
      <c r="CZC41" s="113"/>
      <c r="CZD41" s="113"/>
      <c r="CZE41" s="113"/>
      <c r="CZF41" s="113"/>
      <c r="CZG41" s="113"/>
      <c r="CZH41" s="113"/>
      <c r="CZI41" s="113"/>
      <c r="CZJ41" s="113"/>
      <c r="CZK41" s="113"/>
      <c r="CZL41" s="113"/>
      <c r="CZM41" s="113"/>
      <c r="CZN41" s="113"/>
      <c r="CZO41" s="113"/>
      <c r="CZP41" s="113"/>
      <c r="CZQ41" s="113"/>
      <c r="CZR41" s="113"/>
      <c r="CZS41" s="113"/>
      <c r="CZT41" s="113"/>
      <c r="CZU41" s="113"/>
      <c r="CZV41" s="113"/>
      <c r="CZW41" s="113"/>
      <c r="CZX41" s="113"/>
      <c r="CZY41" s="113"/>
      <c r="CZZ41" s="113"/>
      <c r="DAA41" s="113"/>
      <c r="DAB41" s="113"/>
      <c r="DAC41" s="113"/>
      <c r="DAD41" s="113"/>
      <c r="DAE41" s="113"/>
      <c r="DAF41" s="113"/>
      <c r="DAG41" s="113"/>
      <c r="DAH41" s="113"/>
      <c r="DAI41" s="113"/>
      <c r="DAJ41" s="113"/>
      <c r="DAK41" s="113"/>
      <c r="DAL41" s="113"/>
      <c r="DAM41" s="113"/>
      <c r="DAN41" s="113"/>
      <c r="DAO41" s="113"/>
      <c r="DAP41" s="113"/>
      <c r="DAQ41" s="113"/>
      <c r="DAR41" s="113"/>
      <c r="DAS41" s="113"/>
      <c r="DAT41" s="113"/>
      <c r="DAU41" s="113"/>
      <c r="DAV41" s="113"/>
      <c r="DAW41" s="113"/>
      <c r="DAX41" s="113"/>
      <c r="DAY41" s="113"/>
      <c r="DAZ41" s="113"/>
      <c r="DBA41" s="113"/>
      <c r="DBB41" s="113"/>
      <c r="DBC41" s="113"/>
      <c r="DBD41" s="113"/>
      <c r="DBE41" s="113"/>
      <c r="DBF41" s="113"/>
      <c r="DBG41" s="113"/>
      <c r="DBH41" s="113"/>
      <c r="DBI41" s="113"/>
      <c r="DBJ41" s="113"/>
      <c r="DBK41" s="113"/>
      <c r="DBL41" s="113"/>
      <c r="DBM41" s="113"/>
      <c r="DBN41" s="113"/>
      <c r="DBO41" s="113"/>
      <c r="DBP41" s="113"/>
      <c r="DBQ41" s="113"/>
      <c r="DBR41" s="113"/>
      <c r="DBS41" s="113"/>
      <c r="DBT41" s="113"/>
      <c r="DBU41" s="113"/>
      <c r="DBV41" s="113"/>
      <c r="DBW41" s="113"/>
      <c r="DBX41" s="113"/>
      <c r="DBY41" s="113"/>
      <c r="DBZ41" s="113"/>
      <c r="DCA41" s="113"/>
      <c r="DCB41" s="113"/>
      <c r="DCC41" s="113"/>
      <c r="DCD41" s="113"/>
      <c r="DCE41" s="113"/>
      <c r="DCF41" s="113"/>
      <c r="DCG41" s="113"/>
      <c r="DCH41" s="113"/>
      <c r="DCI41" s="113"/>
      <c r="DCJ41" s="113"/>
      <c r="DCK41" s="113"/>
      <c r="DCL41" s="113"/>
      <c r="DCM41" s="113"/>
      <c r="DCN41" s="113"/>
      <c r="DCO41" s="113"/>
      <c r="DCP41" s="113"/>
      <c r="DCQ41" s="113"/>
      <c r="DCR41" s="113"/>
      <c r="DCS41" s="113"/>
      <c r="DCT41" s="113"/>
      <c r="DCU41" s="113"/>
      <c r="DCV41" s="113"/>
      <c r="DCW41" s="113"/>
      <c r="DCX41" s="113"/>
      <c r="DCY41" s="113"/>
      <c r="DCZ41" s="113"/>
      <c r="DDA41" s="113"/>
      <c r="DDB41" s="113"/>
      <c r="DDC41" s="113"/>
      <c r="DDD41" s="113"/>
      <c r="DDE41" s="113"/>
      <c r="DDF41" s="113"/>
      <c r="DDG41" s="113"/>
      <c r="DDH41" s="113"/>
      <c r="DDI41" s="113"/>
      <c r="DDJ41" s="113"/>
      <c r="DDK41" s="113"/>
      <c r="DDL41" s="113"/>
      <c r="DDM41" s="113"/>
      <c r="DDN41" s="113"/>
      <c r="DDO41" s="113"/>
      <c r="DDP41" s="113"/>
      <c r="DDQ41" s="113"/>
      <c r="DDR41" s="113"/>
      <c r="DDS41" s="113"/>
      <c r="DDT41" s="113"/>
      <c r="DDU41" s="113"/>
      <c r="DDV41" s="113"/>
      <c r="DDW41" s="113"/>
      <c r="DDX41" s="113"/>
      <c r="DDY41" s="113"/>
      <c r="DDZ41" s="113"/>
      <c r="DEA41" s="113"/>
      <c r="DEB41" s="113"/>
      <c r="DEC41" s="113"/>
      <c r="DED41" s="113"/>
      <c r="DEE41" s="113"/>
      <c r="DEF41" s="113"/>
      <c r="DEG41" s="113"/>
      <c r="DEH41" s="113"/>
      <c r="DEI41" s="113"/>
      <c r="DEJ41" s="113"/>
      <c r="DEK41" s="113"/>
      <c r="DEL41" s="113"/>
      <c r="DEM41" s="113"/>
      <c r="DEN41" s="113"/>
      <c r="DEO41" s="113"/>
      <c r="DEP41" s="113"/>
      <c r="DEQ41" s="113"/>
      <c r="DER41" s="113"/>
      <c r="DES41" s="113"/>
      <c r="DET41" s="113"/>
      <c r="DEU41" s="113"/>
      <c r="DEV41" s="113"/>
      <c r="DEW41" s="113"/>
      <c r="DEX41" s="113"/>
      <c r="DEY41" s="113"/>
      <c r="DEZ41" s="113"/>
      <c r="DFA41" s="113"/>
      <c r="DFB41" s="113"/>
      <c r="DFC41" s="113"/>
      <c r="DFD41" s="113"/>
      <c r="DFE41" s="113"/>
      <c r="DFF41" s="113"/>
      <c r="DFG41" s="113"/>
      <c r="DFH41" s="113"/>
      <c r="DFI41" s="113"/>
      <c r="DFJ41" s="113"/>
      <c r="DFK41" s="113"/>
      <c r="DFL41" s="113"/>
      <c r="DFM41" s="113"/>
      <c r="DFN41" s="113"/>
      <c r="DFO41" s="113"/>
      <c r="DFP41" s="113"/>
      <c r="DFQ41" s="113"/>
      <c r="DFR41" s="113"/>
      <c r="DFS41" s="113"/>
      <c r="DFT41" s="113"/>
      <c r="DFU41" s="113"/>
      <c r="DFV41" s="113"/>
      <c r="DFW41" s="113"/>
      <c r="DFX41" s="113"/>
      <c r="DFY41" s="113"/>
      <c r="DFZ41" s="113"/>
      <c r="DGA41" s="113"/>
      <c r="DGB41" s="113"/>
      <c r="DGC41" s="113"/>
      <c r="DGD41" s="113"/>
      <c r="DGE41" s="113"/>
      <c r="DGF41" s="113"/>
      <c r="DGG41" s="113"/>
      <c r="DGH41" s="113"/>
      <c r="DGI41" s="113"/>
      <c r="DGJ41" s="113"/>
      <c r="DGK41" s="113"/>
      <c r="DGL41" s="113"/>
      <c r="DGM41" s="113"/>
      <c r="DGN41" s="113"/>
      <c r="DGO41" s="113"/>
      <c r="DGP41" s="113"/>
      <c r="DGQ41" s="113"/>
      <c r="DGR41" s="113"/>
      <c r="DGS41" s="113"/>
      <c r="DGT41" s="113"/>
      <c r="DGU41" s="113"/>
      <c r="DGV41" s="113"/>
      <c r="DGW41" s="113"/>
      <c r="DGX41" s="113"/>
      <c r="DGY41" s="113"/>
      <c r="DGZ41" s="113"/>
      <c r="DHA41" s="113"/>
      <c r="DHB41" s="113"/>
      <c r="DHC41" s="113"/>
      <c r="DHD41" s="113"/>
      <c r="DHE41" s="113"/>
      <c r="DHF41" s="113"/>
      <c r="DHG41" s="113"/>
      <c r="DHH41" s="113"/>
      <c r="DHI41" s="113"/>
      <c r="DHJ41" s="113"/>
      <c r="DHK41" s="113"/>
      <c r="DHL41" s="113"/>
      <c r="DHM41" s="113"/>
      <c r="DHN41" s="113"/>
      <c r="DHO41" s="113"/>
      <c r="DHP41" s="113"/>
      <c r="DHQ41" s="113"/>
      <c r="DHR41" s="113"/>
      <c r="DHS41" s="113"/>
      <c r="DHT41" s="113"/>
      <c r="DHU41" s="113"/>
      <c r="DHV41" s="113"/>
      <c r="DHW41" s="113"/>
      <c r="DHX41" s="113"/>
      <c r="DHY41" s="113"/>
      <c r="DHZ41" s="113"/>
      <c r="DIA41" s="113"/>
      <c r="DIB41" s="113"/>
      <c r="DIC41" s="113"/>
      <c r="DID41" s="113"/>
      <c r="DIE41" s="113"/>
      <c r="DIF41" s="113"/>
      <c r="DIG41" s="113"/>
      <c r="DIH41" s="113"/>
      <c r="DII41" s="113"/>
      <c r="DIJ41" s="113"/>
      <c r="DIK41" s="113"/>
      <c r="DIL41" s="113"/>
      <c r="DIM41" s="113"/>
      <c r="DIN41" s="113"/>
      <c r="DIO41" s="113"/>
      <c r="DIP41" s="113"/>
      <c r="DIQ41" s="113"/>
      <c r="DIR41" s="113"/>
      <c r="DIS41" s="113"/>
      <c r="DIT41" s="113"/>
      <c r="DIU41" s="113"/>
      <c r="DIV41" s="113"/>
      <c r="DIW41" s="113"/>
      <c r="DIX41" s="113"/>
      <c r="DIY41" s="113"/>
      <c r="DIZ41" s="113"/>
      <c r="DJA41" s="113"/>
      <c r="DJB41" s="113"/>
      <c r="DJC41" s="113"/>
      <c r="DJD41" s="113"/>
      <c r="DJE41" s="113"/>
      <c r="DJF41" s="113"/>
      <c r="DJG41" s="113"/>
      <c r="DJH41" s="113"/>
      <c r="DJI41" s="113"/>
      <c r="DJJ41" s="113"/>
      <c r="DJK41" s="113"/>
      <c r="DJL41" s="113"/>
      <c r="DJM41" s="113"/>
      <c r="DJN41" s="113"/>
      <c r="DJO41" s="113"/>
      <c r="DJP41" s="113"/>
      <c r="DJQ41" s="113"/>
      <c r="DJR41" s="113"/>
      <c r="DJS41" s="113"/>
      <c r="DJT41" s="113"/>
      <c r="DJU41" s="113"/>
      <c r="DJV41" s="113"/>
      <c r="DJW41" s="113"/>
      <c r="DJX41" s="113"/>
      <c r="DJY41" s="113"/>
      <c r="DJZ41" s="113"/>
      <c r="DKA41" s="113"/>
      <c r="DKB41" s="113"/>
      <c r="DKC41" s="113"/>
      <c r="DKD41" s="113"/>
      <c r="DKE41" s="113"/>
      <c r="DKF41" s="113"/>
      <c r="DKG41" s="113"/>
      <c r="DKH41" s="113"/>
      <c r="DKI41" s="113"/>
      <c r="DKJ41" s="113"/>
      <c r="DKK41" s="113"/>
      <c r="DKL41" s="113"/>
      <c r="DKM41" s="113"/>
      <c r="DKN41" s="113"/>
      <c r="DKO41" s="113"/>
      <c r="DKP41" s="113"/>
      <c r="DKQ41" s="113"/>
      <c r="DKR41" s="113"/>
      <c r="DKS41" s="113"/>
      <c r="DKT41" s="113"/>
      <c r="DKU41" s="113"/>
      <c r="DKV41" s="113"/>
      <c r="DKW41" s="113"/>
      <c r="DKX41" s="113"/>
      <c r="DKY41" s="113"/>
      <c r="DKZ41" s="113"/>
      <c r="DLA41" s="113"/>
      <c r="DLB41" s="113"/>
      <c r="DLC41" s="113"/>
      <c r="DLD41" s="113"/>
      <c r="DLE41" s="113"/>
      <c r="DLF41" s="113"/>
      <c r="DLG41" s="113"/>
      <c r="DLH41" s="113"/>
      <c r="DLI41" s="113"/>
      <c r="DLJ41" s="113"/>
      <c r="DLK41" s="113"/>
      <c r="DLL41" s="113"/>
      <c r="DLM41" s="113"/>
      <c r="DLN41" s="113"/>
      <c r="DLO41" s="113"/>
      <c r="DLP41" s="113"/>
      <c r="DLQ41" s="113"/>
      <c r="DLR41" s="113"/>
      <c r="DLS41" s="113"/>
      <c r="DLT41" s="113"/>
      <c r="DLU41" s="113"/>
      <c r="DLV41" s="113"/>
      <c r="DLW41" s="113"/>
      <c r="DLX41" s="113"/>
      <c r="DLY41" s="113"/>
      <c r="DLZ41" s="113"/>
      <c r="DMA41" s="113"/>
      <c r="DMB41" s="113"/>
      <c r="DMC41" s="113"/>
      <c r="DMD41" s="113"/>
      <c r="DME41" s="113"/>
      <c r="DMF41" s="113"/>
      <c r="DMG41" s="113"/>
      <c r="DMH41" s="113"/>
      <c r="DMI41" s="113"/>
      <c r="DMJ41" s="113"/>
      <c r="DMK41" s="113"/>
      <c r="DML41" s="113"/>
      <c r="DMM41" s="113"/>
      <c r="DMN41" s="113"/>
      <c r="DMO41" s="113"/>
      <c r="DMP41" s="113"/>
      <c r="DMQ41" s="113"/>
      <c r="DMR41" s="113"/>
      <c r="DMS41" s="113"/>
      <c r="DMT41" s="113"/>
      <c r="DMU41" s="113"/>
      <c r="DMV41" s="113"/>
      <c r="DMW41" s="113"/>
      <c r="DMX41" s="113"/>
      <c r="DMY41" s="113"/>
      <c r="DMZ41" s="113"/>
      <c r="DNA41" s="113"/>
      <c r="DNB41" s="113"/>
      <c r="DNC41" s="113"/>
      <c r="DND41" s="113"/>
      <c r="DNE41" s="113"/>
      <c r="DNF41" s="113"/>
      <c r="DNG41" s="113"/>
      <c r="DNH41" s="113"/>
      <c r="DNI41" s="113"/>
      <c r="DNJ41" s="113"/>
      <c r="DNK41" s="113"/>
      <c r="DNL41" s="113"/>
      <c r="DNM41" s="113"/>
      <c r="DNN41" s="113"/>
      <c r="DNO41" s="113"/>
      <c r="DNP41" s="113"/>
      <c r="DNQ41" s="113"/>
      <c r="DNR41" s="113"/>
      <c r="DNS41" s="113"/>
      <c r="DNT41" s="113"/>
      <c r="DNU41" s="113"/>
      <c r="DNV41" s="113"/>
      <c r="DNW41" s="113"/>
      <c r="DNX41" s="113"/>
      <c r="DNY41" s="113"/>
      <c r="DNZ41" s="113"/>
      <c r="DOA41" s="113"/>
      <c r="DOB41" s="113"/>
      <c r="DOC41" s="113"/>
      <c r="DOD41" s="113"/>
      <c r="DOE41" s="113"/>
      <c r="DOF41" s="113"/>
      <c r="DOG41" s="113"/>
      <c r="DOH41" s="113"/>
      <c r="DOI41" s="113"/>
      <c r="DOJ41" s="113"/>
      <c r="DOK41" s="113"/>
      <c r="DOL41" s="113"/>
      <c r="DOM41" s="113"/>
      <c r="DON41" s="113"/>
      <c r="DOO41" s="113"/>
      <c r="DOP41" s="113"/>
      <c r="DOQ41" s="113"/>
      <c r="DOR41" s="113"/>
      <c r="DOS41" s="113"/>
      <c r="DOT41" s="113"/>
      <c r="DOU41" s="113"/>
      <c r="DOV41" s="113"/>
      <c r="DOW41" s="113"/>
      <c r="DOX41" s="113"/>
      <c r="DOY41" s="113"/>
      <c r="DOZ41" s="113"/>
      <c r="DPA41" s="113"/>
      <c r="DPB41" s="113"/>
      <c r="DPC41" s="113"/>
      <c r="DPD41" s="113"/>
      <c r="DPE41" s="113"/>
      <c r="DPF41" s="113"/>
      <c r="DPG41" s="113"/>
      <c r="DPH41" s="113"/>
      <c r="DPI41" s="113"/>
      <c r="DPJ41" s="113"/>
      <c r="DPK41" s="113"/>
      <c r="DPL41" s="113"/>
      <c r="DPM41" s="113"/>
      <c r="DPN41" s="113"/>
      <c r="DPO41" s="113"/>
      <c r="DPP41" s="113"/>
      <c r="DPQ41" s="113"/>
      <c r="DPR41" s="113"/>
      <c r="DPS41" s="113"/>
      <c r="DPT41" s="113"/>
      <c r="DPU41" s="113"/>
      <c r="DPV41" s="113"/>
      <c r="DPW41" s="113"/>
      <c r="DPX41" s="113"/>
      <c r="DPY41" s="113"/>
      <c r="DPZ41" s="113"/>
      <c r="DQA41" s="113"/>
      <c r="DQB41" s="113"/>
      <c r="DQC41" s="113"/>
      <c r="DQD41" s="113"/>
      <c r="DQE41" s="113"/>
      <c r="DQF41" s="113"/>
      <c r="DQG41" s="113"/>
      <c r="DQH41" s="113"/>
      <c r="DQI41" s="113"/>
      <c r="DQJ41" s="113"/>
      <c r="DQK41" s="113"/>
      <c r="DQL41" s="113"/>
      <c r="DQM41" s="113"/>
      <c r="DQN41" s="113"/>
      <c r="DQO41" s="113"/>
      <c r="DQP41" s="113"/>
      <c r="DQQ41" s="113"/>
      <c r="DQR41" s="113"/>
      <c r="DQS41" s="113"/>
      <c r="DQT41" s="113"/>
      <c r="DQU41" s="113"/>
      <c r="DQV41" s="113"/>
      <c r="DQW41" s="113"/>
      <c r="DQX41" s="113"/>
      <c r="DQY41" s="113"/>
      <c r="DQZ41" s="113"/>
      <c r="DRA41" s="113"/>
      <c r="DRB41" s="113"/>
      <c r="DRC41" s="113"/>
      <c r="DRD41" s="113"/>
      <c r="DRE41" s="113"/>
      <c r="DRF41" s="113"/>
      <c r="DRG41" s="113"/>
      <c r="DRH41" s="113"/>
      <c r="DRI41" s="113"/>
      <c r="DRJ41" s="113"/>
      <c r="DRK41" s="113"/>
      <c r="DRL41" s="113"/>
      <c r="DRM41" s="113"/>
      <c r="DRN41" s="113"/>
      <c r="DRO41" s="113"/>
      <c r="DRP41" s="113"/>
      <c r="DRQ41" s="113"/>
      <c r="DRR41" s="113"/>
      <c r="DRS41" s="113"/>
      <c r="DRT41" s="113"/>
      <c r="DRU41" s="113"/>
      <c r="DRV41" s="113"/>
      <c r="DRW41" s="113"/>
      <c r="DRX41" s="113"/>
      <c r="DRY41" s="113"/>
      <c r="DRZ41" s="113"/>
      <c r="DSA41" s="113"/>
      <c r="DSB41" s="113"/>
      <c r="DSC41" s="113"/>
      <c r="DSD41" s="113"/>
      <c r="DSE41" s="113"/>
      <c r="DSF41" s="113"/>
      <c r="DSG41" s="113"/>
      <c r="DSH41" s="113"/>
      <c r="DSI41" s="113"/>
      <c r="DSJ41" s="113"/>
      <c r="DSK41" s="113"/>
      <c r="DSL41" s="113"/>
      <c r="DSM41" s="113"/>
      <c r="DSN41" s="113"/>
      <c r="DSO41" s="113"/>
      <c r="DSP41" s="113"/>
      <c r="DSQ41" s="113"/>
      <c r="DSR41" s="113"/>
      <c r="DSS41" s="113"/>
      <c r="DST41" s="113"/>
      <c r="DSU41" s="113"/>
      <c r="DSV41" s="113"/>
      <c r="DSW41" s="113"/>
      <c r="DSX41" s="113"/>
      <c r="DSY41" s="113"/>
      <c r="DSZ41" s="113"/>
      <c r="DTA41" s="113"/>
      <c r="DTB41" s="113"/>
      <c r="DTC41" s="113"/>
      <c r="DTD41" s="113"/>
      <c r="DTE41" s="113"/>
      <c r="DTF41" s="113"/>
      <c r="DTG41" s="113"/>
      <c r="DTH41" s="113"/>
      <c r="DTI41" s="113"/>
      <c r="DTJ41" s="113"/>
      <c r="DTK41" s="113"/>
      <c r="DTL41" s="113"/>
      <c r="DTM41" s="113"/>
      <c r="DTN41" s="113"/>
      <c r="DTO41" s="113"/>
      <c r="DTP41" s="113"/>
      <c r="DTQ41" s="113"/>
      <c r="DTR41" s="113"/>
      <c r="DTS41" s="113"/>
      <c r="DTT41" s="113"/>
      <c r="DTU41" s="113"/>
      <c r="DTV41" s="113"/>
      <c r="DTW41" s="113"/>
      <c r="DTX41" s="113"/>
      <c r="DTY41" s="113"/>
      <c r="DTZ41" s="113"/>
      <c r="DUA41" s="113"/>
      <c r="DUB41" s="113"/>
      <c r="DUC41" s="113"/>
      <c r="DUD41" s="113"/>
      <c r="DUE41" s="113"/>
      <c r="DUF41" s="113"/>
      <c r="DUG41" s="113"/>
      <c r="DUH41" s="113"/>
      <c r="DUI41" s="113"/>
      <c r="DUJ41" s="113"/>
      <c r="DUK41" s="113"/>
      <c r="DUL41" s="113"/>
      <c r="DUM41" s="113"/>
      <c r="DUN41" s="113"/>
      <c r="DUO41" s="113"/>
      <c r="DUP41" s="113"/>
      <c r="DUQ41" s="113"/>
      <c r="DUR41" s="113"/>
      <c r="DUS41" s="113"/>
      <c r="DUT41" s="113"/>
      <c r="DUU41" s="113"/>
      <c r="DUV41" s="113"/>
      <c r="DUW41" s="113"/>
      <c r="DUX41" s="113"/>
      <c r="DUY41" s="113"/>
      <c r="DUZ41" s="113"/>
      <c r="DVA41" s="113"/>
      <c r="DVB41" s="113"/>
      <c r="DVC41" s="113"/>
      <c r="DVD41" s="113"/>
      <c r="DVE41" s="113"/>
      <c r="DVF41" s="113"/>
      <c r="DVG41" s="113"/>
      <c r="DVH41" s="113"/>
      <c r="DVI41" s="113"/>
      <c r="DVJ41" s="113"/>
      <c r="DVK41" s="113"/>
      <c r="DVL41" s="113"/>
      <c r="DVM41" s="113"/>
      <c r="DVN41" s="113"/>
      <c r="DVO41" s="113"/>
      <c r="DVP41" s="113"/>
      <c r="DVQ41" s="113"/>
      <c r="DVR41" s="113"/>
      <c r="DVS41" s="113"/>
      <c r="DVT41" s="113"/>
      <c r="DVU41" s="113"/>
      <c r="DVV41" s="113"/>
      <c r="DVW41" s="113"/>
      <c r="DVX41" s="113"/>
      <c r="DVY41" s="113"/>
      <c r="DVZ41" s="113"/>
      <c r="DWA41" s="113"/>
      <c r="DWB41" s="113"/>
      <c r="DWC41" s="113"/>
      <c r="DWD41" s="113"/>
      <c r="DWE41" s="113"/>
      <c r="DWF41" s="113"/>
      <c r="DWG41" s="113"/>
      <c r="DWH41" s="113"/>
      <c r="DWI41" s="113"/>
      <c r="DWJ41" s="113"/>
      <c r="DWK41" s="113"/>
      <c r="DWL41" s="113"/>
      <c r="DWM41" s="113"/>
      <c r="DWN41" s="113"/>
      <c r="DWO41" s="113"/>
      <c r="DWP41" s="113"/>
      <c r="DWQ41" s="113"/>
      <c r="DWR41" s="113"/>
      <c r="DWS41" s="113"/>
      <c r="DWT41" s="113"/>
      <c r="DWU41" s="113"/>
      <c r="DWV41" s="113"/>
      <c r="DWW41" s="113"/>
      <c r="DWX41" s="113"/>
      <c r="DWY41" s="113"/>
      <c r="DWZ41" s="113"/>
      <c r="DXA41" s="113"/>
      <c r="DXB41" s="113"/>
      <c r="DXC41" s="113"/>
      <c r="DXD41" s="113"/>
      <c r="DXE41" s="113"/>
      <c r="DXF41" s="113"/>
      <c r="DXG41" s="113"/>
      <c r="DXH41" s="113"/>
      <c r="DXI41" s="113"/>
      <c r="DXJ41" s="113"/>
      <c r="DXK41" s="113"/>
      <c r="DXL41" s="113"/>
      <c r="DXM41" s="113"/>
      <c r="DXN41" s="113"/>
      <c r="DXO41" s="113"/>
      <c r="DXP41" s="113"/>
      <c r="DXQ41" s="113"/>
      <c r="DXR41" s="113"/>
      <c r="DXS41" s="113"/>
      <c r="DXT41" s="113"/>
      <c r="DXU41" s="113"/>
      <c r="DXV41" s="113"/>
      <c r="DXW41" s="113"/>
      <c r="DXX41" s="113"/>
      <c r="DXY41" s="113"/>
      <c r="DXZ41" s="113"/>
      <c r="DYA41" s="113"/>
      <c r="DYB41" s="113"/>
      <c r="DYC41" s="113"/>
      <c r="DYD41" s="113"/>
      <c r="DYE41" s="113"/>
      <c r="DYF41" s="113"/>
      <c r="DYG41" s="113"/>
      <c r="DYH41" s="113"/>
      <c r="DYI41" s="113"/>
      <c r="DYJ41" s="113"/>
      <c r="DYK41" s="113"/>
      <c r="DYL41" s="113"/>
      <c r="DYM41" s="113"/>
      <c r="DYN41" s="113"/>
      <c r="DYO41" s="113"/>
      <c r="DYP41" s="113"/>
      <c r="DYQ41" s="113"/>
      <c r="DYR41" s="113"/>
      <c r="DYS41" s="113"/>
      <c r="DYT41" s="113"/>
      <c r="DYU41" s="113"/>
      <c r="DYV41" s="113"/>
      <c r="DYW41" s="113"/>
      <c r="DYX41" s="113"/>
      <c r="DYY41" s="113"/>
      <c r="DYZ41" s="113"/>
      <c r="DZA41" s="113"/>
      <c r="DZB41" s="113"/>
      <c r="DZC41" s="113"/>
      <c r="DZD41" s="113"/>
      <c r="DZE41" s="113"/>
      <c r="DZF41" s="113"/>
      <c r="DZG41" s="113"/>
      <c r="DZH41" s="113"/>
      <c r="DZI41" s="113"/>
      <c r="DZJ41" s="113"/>
      <c r="DZK41" s="113"/>
      <c r="DZL41" s="113"/>
      <c r="DZM41" s="113"/>
      <c r="DZN41" s="113"/>
      <c r="DZO41" s="113"/>
      <c r="DZP41" s="113"/>
      <c r="DZQ41" s="113"/>
      <c r="DZR41" s="113"/>
      <c r="DZS41" s="113"/>
      <c r="DZT41" s="113"/>
      <c r="DZU41" s="113"/>
      <c r="DZV41" s="113"/>
      <c r="DZW41" s="113"/>
      <c r="DZX41" s="113"/>
      <c r="DZY41" s="113"/>
      <c r="DZZ41" s="113"/>
      <c r="EAA41" s="113"/>
      <c r="EAB41" s="113"/>
      <c r="EAC41" s="113"/>
      <c r="EAD41" s="113"/>
      <c r="EAE41" s="113"/>
      <c r="EAF41" s="113"/>
      <c r="EAG41" s="113"/>
      <c r="EAH41" s="113"/>
      <c r="EAI41" s="113"/>
      <c r="EAJ41" s="113"/>
      <c r="EAK41" s="113"/>
      <c r="EAL41" s="113"/>
      <c r="EAM41" s="113"/>
      <c r="EAN41" s="113"/>
      <c r="EAO41" s="113"/>
      <c r="EAP41" s="113"/>
      <c r="EAQ41" s="113"/>
      <c r="EAR41" s="113"/>
      <c r="EAS41" s="113"/>
      <c r="EAT41" s="113"/>
      <c r="EAU41" s="113"/>
      <c r="EAV41" s="113"/>
      <c r="EAW41" s="113"/>
      <c r="EAX41" s="113"/>
      <c r="EAY41" s="113"/>
      <c r="EAZ41" s="113"/>
      <c r="EBA41" s="113"/>
      <c r="EBB41" s="113"/>
      <c r="EBC41" s="113"/>
      <c r="EBD41" s="113"/>
      <c r="EBE41" s="113"/>
      <c r="EBF41" s="113"/>
      <c r="EBG41" s="113"/>
      <c r="EBH41" s="113"/>
      <c r="EBI41" s="113"/>
      <c r="EBJ41" s="113"/>
      <c r="EBK41" s="113"/>
      <c r="EBL41" s="113"/>
      <c r="EBM41" s="113"/>
      <c r="EBN41" s="113"/>
      <c r="EBO41" s="113"/>
      <c r="EBP41" s="113"/>
      <c r="EBQ41" s="113"/>
      <c r="EBR41" s="113"/>
      <c r="EBS41" s="113"/>
      <c r="EBT41" s="113"/>
      <c r="EBU41" s="113"/>
      <c r="EBV41" s="113"/>
      <c r="EBW41" s="113"/>
      <c r="EBX41" s="113"/>
      <c r="EBY41" s="113"/>
      <c r="EBZ41" s="113"/>
      <c r="ECA41" s="113"/>
      <c r="ECB41" s="113"/>
      <c r="ECC41" s="113"/>
      <c r="ECD41" s="113"/>
      <c r="ECE41" s="113"/>
      <c r="ECF41" s="113"/>
      <c r="ECG41" s="113"/>
      <c r="ECH41" s="113"/>
      <c r="ECI41" s="113"/>
      <c r="ECJ41" s="113"/>
      <c r="ECK41" s="113"/>
      <c r="ECL41" s="113"/>
      <c r="ECM41" s="113"/>
      <c r="ECN41" s="113"/>
      <c r="ECO41" s="113"/>
      <c r="ECP41" s="113"/>
      <c r="ECQ41" s="113"/>
      <c r="ECR41" s="113"/>
      <c r="ECS41" s="113"/>
      <c r="ECT41" s="113"/>
      <c r="ECU41" s="113"/>
      <c r="ECV41" s="113"/>
      <c r="ECW41" s="113"/>
      <c r="ECX41" s="113"/>
      <c r="ECY41" s="113"/>
      <c r="ECZ41" s="113"/>
      <c r="EDA41" s="113"/>
      <c r="EDB41" s="113"/>
      <c r="EDC41" s="113"/>
      <c r="EDD41" s="113"/>
      <c r="EDE41" s="113"/>
      <c r="EDF41" s="113"/>
      <c r="EDG41" s="113"/>
      <c r="EDH41" s="113"/>
      <c r="EDI41" s="113"/>
      <c r="EDJ41" s="113"/>
      <c r="EDK41" s="113"/>
      <c r="EDL41" s="113"/>
      <c r="EDM41" s="113"/>
      <c r="EDN41" s="113"/>
      <c r="EDO41" s="113"/>
      <c r="EDP41" s="113"/>
      <c r="EDQ41" s="113"/>
      <c r="EDR41" s="113"/>
      <c r="EDS41" s="113"/>
      <c r="EDT41" s="113"/>
      <c r="EDU41" s="113"/>
      <c r="EDV41" s="113"/>
      <c r="EDW41" s="113"/>
      <c r="EDX41" s="113"/>
      <c r="EDY41" s="113"/>
      <c r="EDZ41" s="113"/>
      <c r="EEA41" s="113"/>
      <c r="EEB41" s="113"/>
      <c r="EEC41" s="113"/>
      <c r="EED41" s="113"/>
      <c r="EEE41" s="113"/>
      <c r="EEF41" s="113"/>
      <c r="EEG41" s="113"/>
      <c r="EEH41" s="113"/>
      <c r="EEI41" s="113"/>
      <c r="EEJ41" s="113"/>
      <c r="EEK41" s="113"/>
      <c r="EEL41" s="113"/>
      <c r="EEM41" s="113"/>
      <c r="EEN41" s="113"/>
      <c r="EEO41" s="113"/>
      <c r="EEP41" s="113"/>
      <c r="EEQ41" s="113"/>
      <c r="EER41" s="113"/>
      <c r="EES41" s="113"/>
      <c r="EET41" s="113"/>
      <c r="EEU41" s="113"/>
      <c r="EEV41" s="113"/>
      <c r="EEW41" s="113"/>
      <c r="EEX41" s="113"/>
      <c r="EEY41" s="113"/>
      <c r="EEZ41" s="113"/>
      <c r="EFA41" s="113"/>
      <c r="EFB41" s="113"/>
      <c r="EFC41" s="113"/>
      <c r="EFD41" s="113"/>
      <c r="EFE41" s="113"/>
      <c r="EFF41" s="113"/>
      <c r="EFG41" s="113"/>
      <c r="EFH41" s="113"/>
      <c r="EFI41" s="113"/>
      <c r="EFJ41" s="113"/>
      <c r="EFK41" s="113"/>
      <c r="EFL41" s="113"/>
      <c r="EFM41" s="113"/>
      <c r="EFN41" s="113"/>
      <c r="EFO41" s="113"/>
      <c r="EFP41" s="113"/>
      <c r="EFQ41" s="113"/>
      <c r="EFR41" s="113"/>
      <c r="EFS41" s="113"/>
      <c r="EFT41" s="113"/>
      <c r="EFU41" s="113"/>
      <c r="EFV41" s="113"/>
      <c r="EFW41" s="113"/>
      <c r="EFX41" s="113"/>
      <c r="EFY41" s="113"/>
      <c r="EFZ41" s="113"/>
      <c r="EGA41" s="113"/>
      <c r="EGB41" s="113"/>
      <c r="EGC41" s="113"/>
      <c r="EGD41" s="113"/>
      <c r="EGE41" s="113"/>
      <c r="EGF41" s="113"/>
      <c r="EGG41" s="113"/>
      <c r="EGH41" s="113"/>
      <c r="EGI41" s="113"/>
      <c r="EGJ41" s="113"/>
      <c r="EGK41" s="113"/>
      <c r="EGL41" s="113"/>
      <c r="EGM41" s="113"/>
      <c r="EGN41" s="113"/>
      <c r="EGO41" s="113"/>
      <c r="EGP41" s="113"/>
      <c r="EGQ41" s="113"/>
      <c r="EGR41" s="113"/>
      <c r="EGS41" s="113"/>
      <c r="EGT41" s="113"/>
      <c r="EGU41" s="113"/>
      <c r="EGV41" s="113"/>
      <c r="EGW41" s="113"/>
      <c r="EGX41" s="113"/>
      <c r="EGY41" s="113"/>
      <c r="EGZ41" s="113"/>
      <c r="EHA41" s="113"/>
      <c r="EHB41" s="113"/>
      <c r="EHC41" s="113"/>
      <c r="EHD41" s="113"/>
      <c r="EHE41" s="113"/>
      <c r="EHF41" s="113"/>
      <c r="EHG41" s="113"/>
      <c r="EHH41" s="113"/>
      <c r="EHI41" s="113"/>
      <c r="EHJ41" s="113"/>
      <c r="EHK41" s="113"/>
      <c r="EHL41" s="113"/>
      <c r="EHM41" s="113"/>
      <c r="EHN41" s="113"/>
      <c r="EHO41" s="113"/>
      <c r="EHP41" s="113"/>
      <c r="EHQ41" s="113"/>
      <c r="EHR41" s="113"/>
      <c r="EHS41" s="113"/>
      <c r="EHT41" s="113"/>
      <c r="EHU41" s="113"/>
      <c r="EHV41" s="113"/>
      <c r="EHW41" s="113"/>
      <c r="EHX41" s="113"/>
      <c r="EHY41" s="113"/>
      <c r="EHZ41" s="113"/>
      <c r="EIA41" s="113"/>
      <c r="EIB41" s="113"/>
      <c r="EIC41" s="113"/>
      <c r="EID41" s="113"/>
      <c r="EIE41" s="113"/>
      <c r="EIF41" s="113"/>
      <c r="EIG41" s="113"/>
      <c r="EIH41" s="113"/>
      <c r="EII41" s="113"/>
      <c r="EIJ41" s="113"/>
      <c r="EIK41" s="113"/>
      <c r="EIL41" s="113"/>
      <c r="EIM41" s="113"/>
      <c r="EIN41" s="113"/>
      <c r="EIO41" s="113"/>
      <c r="EIP41" s="113"/>
      <c r="EIQ41" s="113"/>
      <c r="EIR41" s="113"/>
      <c r="EIS41" s="113"/>
      <c r="EIT41" s="113"/>
      <c r="EIU41" s="113"/>
      <c r="EIV41" s="113"/>
      <c r="EIW41" s="113"/>
      <c r="EIX41" s="113"/>
      <c r="EIY41" s="113"/>
      <c r="EIZ41" s="113"/>
      <c r="EJA41" s="113"/>
      <c r="EJB41" s="113"/>
      <c r="EJC41" s="113"/>
      <c r="EJD41" s="113"/>
      <c r="EJE41" s="113"/>
      <c r="EJF41" s="113"/>
      <c r="EJG41" s="113"/>
      <c r="EJH41" s="113"/>
      <c r="EJI41" s="113"/>
      <c r="EJJ41" s="113"/>
      <c r="EJK41" s="113"/>
      <c r="EJL41" s="113"/>
      <c r="EJM41" s="113"/>
      <c r="EJN41" s="113"/>
      <c r="EJO41" s="113"/>
      <c r="EJP41" s="113"/>
      <c r="EJQ41" s="113"/>
      <c r="EJR41" s="113"/>
      <c r="EJS41" s="113"/>
      <c r="EJT41" s="113"/>
      <c r="EJU41" s="113"/>
      <c r="EJV41" s="113"/>
      <c r="EJW41" s="113"/>
      <c r="EJX41" s="113"/>
      <c r="EJY41" s="113"/>
      <c r="EJZ41" s="113"/>
      <c r="EKA41" s="113"/>
      <c r="EKB41" s="113"/>
      <c r="EKC41" s="113"/>
      <c r="EKD41" s="113"/>
      <c r="EKE41" s="113"/>
      <c r="EKF41" s="113"/>
      <c r="EKG41" s="113"/>
      <c r="EKH41" s="113"/>
      <c r="EKI41" s="113"/>
      <c r="EKJ41" s="113"/>
      <c r="EKK41" s="113"/>
      <c r="EKL41" s="113"/>
      <c r="EKM41" s="113"/>
      <c r="EKN41" s="113"/>
      <c r="EKO41" s="113"/>
      <c r="EKP41" s="113"/>
      <c r="EKQ41" s="113"/>
      <c r="EKR41" s="113"/>
      <c r="EKS41" s="113"/>
      <c r="EKT41" s="113"/>
      <c r="EKU41" s="113"/>
      <c r="EKV41" s="113"/>
      <c r="EKW41" s="113"/>
      <c r="EKX41" s="113"/>
      <c r="EKY41" s="113"/>
      <c r="EKZ41" s="113"/>
      <c r="ELA41" s="113"/>
      <c r="ELB41" s="113"/>
      <c r="ELC41" s="113"/>
      <c r="ELD41" s="113"/>
      <c r="ELE41" s="113"/>
      <c r="ELF41" s="113"/>
      <c r="ELG41" s="113"/>
      <c r="ELH41" s="113"/>
      <c r="ELI41" s="113"/>
      <c r="ELJ41" s="113"/>
      <c r="ELK41" s="113"/>
      <c r="ELL41" s="113"/>
      <c r="ELM41" s="113"/>
      <c r="ELN41" s="113"/>
      <c r="ELO41" s="113"/>
      <c r="ELP41" s="113"/>
      <c r="ELQ41" s="113"/>
      <c r="ELR41" s="113"/>
      <c r="ELS41" s="113"/>
      <c r="ELT41" s="113"/>
      <c r="ELU41" s="113"/>
      <c r="ELV41" s="113"/>
      <c r="ELW41" s="113"/>
      <c r="ELX41" s="113"/>
      <c r="ELY41" s="113"/>
      <c r="ELZ41" s="113"/>
      <c r="EMA41" s="113"/>
      <c r="EMB41" s="113"/>
      <c r="EMC41" s="113"/>
      <c r="EMD41" s="113"/>
      <c r="EME41" s="113"/>
      <c r="EMF41" s="113"/>
      <c r="EMG41" s="113"/>
      <c r="EMH41" s="113"/>
      <c r="EMI41" s="113"/>
      <c r="EMJ41" s="113"/>
      <c r="EMK41" s="113"/>
      <c r="EML41" s="113"/>
      <c r="EMM41" s="113"/>
      <c r="EMN41" s="113"/>
      <c r="EMO41" s="113"/>
      <c r="EMP41" s="113"/>
      <c r="EMQ41" s="113"/>
      <c r="EMR41" s="113"/>
      <c r="EMS41" s="113"/>
      <c r="EMT41" s="113"/>
      <c r="EMU41" s="113"/>
      <c r="EMV41" s="113"/>
      <c r="EMW41" s="113"/>
      <c r="EMX41" s="113"/>
      <c r="EMY41" s="113"/>
      <c r="EMZ41" s="113"/>
      <c r="ENA41" s="113"/>
      <c r="ENB41" s="113"/>
      <c r="ENC41" s="113"/>
      <c r="END41" s="113"/>
      <c r="ENE41" s="113"/>
      <c r="ENF41" s="113"/>
      <c r="ENG41" s="113"/>
      <c r="ENH41" s="113"/>
      <c r="ENI41" s="113"/>
      <c r="ENJ41" s="113"/>
      <c r="ENK41" s="113"/>
      <c r="ENL41" s="113"/>
      <c r="ENM41" s="113"/>
      <c r="ENN41" s="113"/>
      <c r="ENO41" s="113"/>
      <c r="ENP41" s="113"/>
      <c r="ENQ41" s="113"/>
      <c r="ENR41" s="113"/>
      <c r="ENS41" s="113"/>
      <c r="ENT41" s="113"/>
      <c r="ENU41" s="113"/>
      <c r="ENV41" s="113"/>
      <c r="ENW41" s="113"/>
      <c r="ENX41" s="113"/>
      <c r="ENY41" s="113"/>
      <c r="ENZ41" s="113"/>
      <c r="EOA41" s="113"/>
      <c r="EOB41" s="113"/>
      <c r="EOC41" s="113"/>
      <c r="EOD41" s="113"/>
      <c r="EOE41" s="113"/>
      <c r="EOF41" s="113"/>
      <c r="EOG41" s="113"/>
      <c r="EOH41" s="113"/>
      <c r="EOI41" s="113"/>
      <c r="EOJ41" s="113"/>
      <c r="EOK41" s="113"/>
      <c r="EOL41" s="113"/>
      <c r="EOM41" s="113"/>
      <c r="EON41" s="113"/>
      <c r="EOO41" s="113"/>
      <c r="EOP41" s="113"/>
      <c r="EOQ41" s="113"/>
      <c r="EOR41" s="113"/>
      <c r="EOS41" s="113"/>
      <c r="EOT41" s="113"/>
      <c r="EOU41" s="113"/>
      <c r="EOV41" s="113"/>
      <c r="EOW41" s="113"/>
      <c r="EOX41" s="113"/>
      <c r="EOY41" s="113"/>
      <c r="EOZ41" s="113"/>
      <c r="EPA41" s="113"/>
      <c r="EPB41" s="113"/>
      <c r="EPC41" s="113"/>
      <c r="EPD41" s="113"/>
      <c r="EPE41" s="113"/>
      <c r="EPF41" s="113"/>
      <c r="EPG41" s="113"/>
      <c r="EPH41" s="113"/>
      <c r="EPI41" s="113"/>
      <c r="EPJ41" s="113"/>
      <c r="EPK41" s="113"/>
      <c r="EPL41" s="113"/>
      <c r="EPM41" s="113"/>
      <c r="EPN41" s="113"/>
      <c r="EPO41" s="113"/>
      <c r="EPP41" s="113"/>
      <c r="EPQ41" s="113"/>
      <c r="EPR41" s="113"/>
      <c r="EPS41" s="113"/>
      <c r="EPT41" s="113"/>
      <c r="EPU41" s="113"/>
      <c r="EPV41" s="113"/>
      <c r="EPW41" s="113"/>
      <c r="EPX41" s="113"/>
      <c r="EPY41" s="113"/>
      <c r="EPZ41" s="113"/>
      <c r="EQA41" s="113"/>
      <c r="EQB41" s="113"/>
      <c r="EQC41" s="113"/>
      <c r="EQD41" s="113"/>
      <c r="EQE41" s="113"/>
      <c r="EQF41" s="113"/>
      <c r="EQG41" s="113"/>
      <c r="EQH41" s="113"/>
      <c r="EQI41" s="113"/>
      <c r="EQJ41" s="113"/>
      <c r="EQK41" s="113"/>
      <c r="EQL41" s="113"/>
      <c r="EQM41" s="113"/>
      <c r="EQN41" s="113"/>
      <c r="EQO41" s="113"/>
      <c r="EQP41" s="113"/>
      <c r="EQQ41" s="113"/>
      <c r="EQR41" s="113"/>
      <c r="EQS41" s="113"/>
      <c r="EQT41" s="113"/>
      <c r="EQU41" s="113"/>
      <c r="EQV41" s="113"/>
      <c r="EQW41" s="113"/>
      <c r="EQX41" s="113"/>
      <c r="EQY41" s="113"/>
      <c r="EQZ41" s="113"/>
      <c r="ERA41" s="113"/>
      <c r="ERB41" s="113"/>
      <c r="ERC41" s="113"/>
      <c r="ERD41" s="113"/>
      <c r="ERE41" s="113"/>
      <c r="ERF41" s="113"/>
      <c r="ERG41" s="113"/>
      <c r="ERH41" s="113"/>
      <c r="ERI41" s="113"/>
      <c r="ERJ41" s="113"/>
      <c r="ERK41" s="113"/>
      <c r="ERL41" s="113"/>
      <c r="ERM41" s="113"/>
      <c r="ERN41" s="113"/>
      <c r="ERO41" s="113"/>
      <c r="ERP41" s="113"/>
      <c r="ERQ41" s="113"/>
      <c r="ERR41" s="113"/>
      <c r="ERS41" s="113"/>
      <c r="ERT41" s="113"/>
      <c r="ERU41" s="113"/>
      <c r="ERV41" s="113"/>
      <c r="ERW41" s="113"/>
      <c r="ERX41" s="113"/>
      <c r="ERY41" s="113"/>
      <c r="ERZ41" s="113"/>
      <c r="ESA41" s="113"/>
      <c r="ESB41" s="113"/>
      <c r="ESC41" s="113"/>
      <c r="ESD41" s="113"/>
      <c r="ESE41" s="113"/>
      <c r="ESF41" s="113"/>
      <c r="ESG41" s="113"/>
      <c r="ESH41" s="113"/>
      <c r="ESI41" s="113"/>
      <c r="ESJ41" s="113"/>
      <c r="ESK41" s="113"/>
      <c r="ESL41" s="113"/>
      <c r="ESM41" s="113"/>
      <c r="ESN41" s="113"/>
      <c r="ESO41" s="113"/>
      <c r="ESP41" s="113"/>
      <c r="ESQ41" s="113"/>
      <c r="ESR41" s="113"/>
      <c r="ESS41" s="113"/>
      <c r="EST41" s="113"/>
      <c r="ESU41" s="113"/>
      <c r="ESV41" s="113"/>
      <c r="ESW41" s="113"/>
      <c r="ESX41" s="113"/>
      <c r="ESY41" s="113"/>
      <c r="ESZ41" s="113"/>
      <c r="ETA41" s="113"/>
      <c r="ETB41" s="113"/>
      <c r="ETC41" s="113"/>
      <c r="ETD41" s="113"/>
      <c r="ETE41" s="113"/>
      <c r="ETF41" s="113"/>
      <c r="ETG41" s="113"/>
      <c r="ETH41" s="113"/>
      <c r="ETI41" s="113"/>
      <c r="ETJ41" s="113"/>
      <c r="ETK41" s="113"/>
      <c r="ETL41" s="113"/>
      <c r="ETM41" s="113"/>
      <c r="ETN41" s="113"/>
      <c r="ETO41" s="113"/>
      <c r="ETP41" s="113"/>
      <c r="ETQ41" s="113"/>
      <c r="ETR41" s="113"/>
      <c r="ETS41" s="113"/>
      <c r="ETT41" s="113"/>
      <c r="ETU41" s="113"/>
      <c r="ETV41" s="113"/>
      <c r="ETW41" s="113"/>
      <c r="ETX41" s="113"/>
      <c r="ETY41" s="113"/>
      <c r="ETZ41" s="113"/>
      <c r="EUA41" s="113"/>
      <c r="EUB41" s="113"/>
      <c r="EUC41" s="113"/>
      <c r="EUD41" s="113"/>
      <c r="EUE41" s="113"/>
      <c r="EUF41" s="113"/>
      <c r="EUG41" s="113"/>
      <c r="EUH41" s="113"/>
      <c r="EUI41" s="113"/>
      <c r="EUJ41" s="113"/>
      <c r="EUK41" s="113"/>
      <c r="EUL41" s="113"/>
      <c r="EUM41" s="113"/>
      <c r="EUN41" s="113"/>
      <c r="EUO41" s="113"/>
      <c r="EUP41" s="113"/>
      <c r="EUQ41" s="113"/>
      <c r="EUR41" s="113"/>
      <c r="EUS41" s="113"/>
      <c r="EUT41" s="113"/>
      <c r="EUU41" s="113"/>
      <c r="EUV41" s="113"/>
      <c r="EUW41" s="113"/>
      <c r="EUX41" s="113"/>
      <c r="EUY41" s="113"/>
      <c r="EUZ41" s="113"/>
      <c r="EVA41" s="113"/>
      <c r="EVB41" s="113"/>
      <c r="EVC41" s="113"/>
      <c r="EVD41" s="113"/>
      <c r="EVE41" s="113"/>
      <c r="EVF41" s="113"/>
      <c r="EVG41" s="113"/>
      <c r="EVH41" s="113"/>
      <c r="EVI41" s="113"/>
      <c r="EVJ41" s="113"/>
      <c r="EVK41" s="113"/>
      <c r="EVL41" s="113"/>
      <c r="EVM41" s="113"/>
      <c r="EVN41" s="113"/>
      <c r="EVO41" s="113"/>
      <c r="EVP41" s="113"/>
      <c r="EVQ41" s="113"/>
      <c r="EVR41" s="113"/>
      <c r="EVS41" s="113"/>
      <c r="EVT41" s="113"/>
      <c r="EVU41" s="113"/>
      <c r="EVV41" s="113"/>
      <c r="EVW41" s="113"/>
      <c r="EVX41" s="113"/>
      <c r="EVY41" s="113"/>
      <c r="EVZ41" s="113"/>
      <c r="EWA41" s="113"/>
      <c r="EWB41" s="113"/>
      <c r="EWC41" s="113"/>
      <c r="EWD41" s="113"/>
      <c r="EWE41" s="113"/>
      <c r="EWF41" s="113"/>
      <c r="EWG41" s="113"/>
      <c r="EWH41" s="113"/>
      <c r="EWI41" s="113"/>
      <c r="EWJ41" s="113"/>
      <c r="EWK41" s="113"/>
      <c r="EWL41" s="113"/>
      <c r="EWM41" s="113"/>
      <c r="EWN41" s="113"/>
      <c r="EWO41" s="113"/>
      <c r="EWP41" s="113"/>
      <c r="EWQ41" s="113"/>
      <c r="EWR41" s="113"/>
      <c r="EWS41" s="113"/>
      <c r="EWT41" s="113"/>
      <c r="EWU41" s="113"/>
      <c r="EWV41" s="113"/>
      <c r="EWW41" s="113"/>
      <c r="EWX41" s="113"/>
      <c r="EWY41" s="113"/>
      <c r="EWZ41" s="113"/>
      <c r="EXA41" s="113"/>
      <c r="EXB41" s="113"/>
      <c r="EXC41" s="113"/>
      <c r="EXD41" s="113"/>
      <c r="EXE41" s="113"/>
      <c r="EXF41" s="113"/>
      <c r="EXG41" s="113"/>
      <c r="EXH41" s="113"/>
      <c r="EXI41" s="113"/>
      <c r="EXJ41" s="113"/>
      <c r="EXK41" s="113"/>
      <c r="EXL41" s="113"/>
      <c r="EXM41" s="113"/>
      <c r="EXN41" s="113"/>
      <c r="EXO41" s="113"/>
      <c r="EXP41" s="113"/>
      <c r="EXQ41" s="113"/>
      <c r="EXR41" s="113"/>
      <c r="EXS41" s="113"/>
      <c r="EXT41" s="113"/>
      <c r="EXU41" s="113"/>
      <c r="EXV41" s="113"/>
      <c r="EXW41" s="113"/>
      <c r="EXX41" s="113"/>
      <c r="EXY41" s="113"/>
      <c r="EXZ41" s="113"/>
      <c r="EYA41" s="113"/>
      <c r="EYB41" s="113"/>
      <c r="EYC41" s="113"/>
      <c r="EYD41" s="113"/>
      <c r="EYE41" s="113"/>
      <c r="EYF41" s="113"/>
      <c r="EYG41" s="113"/>
      <c r="EYH41" s="113"/>
      <c r="EYI41" s="113"/>
      <c r="EYJ41" s="113"/>
      <c r="EYK41" s="113"/>
      <c r="EYL41" s="113"/>
      <c r="EYM41" s="113"/>
      <c r="EYN41" s="113"/>
      <c r="EYO41" s="113"/>
      <c r="EYP41" s="113"/>
      <c r="EYQ41" s="113"/>
      <c r="EYR41" s="113"/>
      <c r="EYS41" s="113"/>
      <c r="EYT41" s="113"/>
      <c r="EYU41" s="113"/>
      <c r="EYV41" s="113"/>
      <c r="EYW41" s="113"/>
      <c r="EYX41" s="113"/>
      <c r="EYY41" s="113"/>
      <c r="EYZ41" s="113"/>
      <c r="EZA41" s="113"/>
      <c r="EZB41" s="113"/>
      <c r="EZC41" s="113"/>
      <c r="EZD41" s="113"/>
      <c r="EZE41" s="113"/>
      <c r="EZF41" s="113"/>
      <c r="EZG41" s="113"/>
      <c r="EZH41" s="113"/>
      <c r="EZI41" s="113"/>
      <c r="EZJ41" s="113"/>
      <c r="EZK41" s="113"/>
      <c r="EZL41" s="113"/>
      <c r="EZM41" s="113"/>
      <c r="EZN41" s="113"/>
      <c r="EZO41" s="113"/>
      <c r="EZP41" s="113"/>
      <c r="EZQ41" s="113"/>
      <c r="EZR41" s="113"/>
      <c r="EZS41" s="113"/>
      <c r="EZT41" s="113"/>
      <c r="EZU41" s="113"/>
      <c r="EZV41" s="113"/>
      <c r="EZW41" s="113"/>
      <c r="EZX41" s="113"/>
      <c r="EZY41" s="113"/>
      <c r="EZZ41" s="113"/>
      <c r="FAA41" s="113"/>
      <c r="FAB41" s="113"/>
      <c r="FAC41" s="113"/>
      <c r="FAD41" s="113"/>
      <c r="FAE41" s="113"/>
      <c r="FAF41" s="113"/>
      <c r="FAG41" s="113"/>
      <c r="FAH41" s="113"/>
      <c r="FAI41" s="113"/>
      <c r="FAJ41" s="113"/>
      <c r="FAK41" s="113"/>
      <c r="FAL41" s="113"/>
      <c r="FAM41" s="113"/>
      <c r="FAN41" s="113"/>
      <c r="FAO41" s="113"/>
      <c r="FAP41" s="113"/>
      <c r="FAQ41" s="113"/>
      <c r="FAR41" s="113"/>
      <c r="FAS41" s="113"/>
      <c r="FAT41" s="113"/>
      <c r="FAU41" s="113"/>
      <c r="FAV41" s="113"/>
      <c r="FAW41" s="113"/>
      <c r="FAX41" s="113"/>
      <c r="FAY41" s="113"/>
      <c r="FAZ41" s="113"/>
      <c r="FBA41" s="113"/>
      <c r="FBB41" s="113"/>
      <c r="FBC41" s="113"/>
      <c r="FBD41" s="113"/>
      <c r="FBE41" s="113"/>
      <c r="FBF41" s="113"/>
      <c r="FBG41" s="113"/>
      <c r="FBH41" s="113"/>
      <c r="FBI41" s="113"/>
      <c r="FBJ41" s="113"/>
      <c r="FBK41" s="113"/>
      <c r="FBL41" s="113"/>
      <c r="FBM41" s="113"/>
      <c r="FBN41" s="113"/>
      <c r="FBO41" s="113"/>
      <c r="FBP41" s="113"/>
      <c r="FBQ41" s="113"/>
      <c r="FBR41" s="113"/>
      <c r="FBS41" s="113"/>
      <c r="FBT41" s="113"/>
      <c r="FBU41" s="113"/>
      <c r="FBV41" s="113"/>
      <c r="FBW41" s="113"/>
      <c r="FBX41" s="113"/>
      <c r="FBY41" s="113"/>
      <c r="FBZ41" s="113"/>
      <c r="FCA41" s="113"/>
      <c r="FCB41" s="113"/>
      <c r="FCC41" s="113"/>
      <c r="FCD41" s="113"/>
      <c r="FCE41" s="113"/>
      <c r="FCF41" s="113"/>
      <c r="FCG41" s="113"/>
      <c r="FCH41" s="113"/>
      <c r="FCI41" s="113"/>
      <c r="FCJ41" s="113"/>
      <c r="FCK41" s="113"/>
      <c r="FCL41" s="113"/>
      <c r="FCM41" s="113"/>
      <c r="FCN41" s="113"/>
      <c r="FCO41" s="113"/>
      <c r="FCP41" s="113"/>
      <c r="FCQ41" s="113"/>
      <c r="FCR41" s="113"/>
      <c r="FCS41" s="113"/>
      <c r="FCT41" s="113"/>
      <c r="FCU41" s="113"/>
      <c r="FCV41" s="113"/>
      <c r="FCW41" s="113"/>
      <c r="FCX41" s="113"/>
      <c r="FCY41" s="113"/>
      <c r="FCZ41" s="113"/>
      <c r="FDA41" s="113"/>
      <c r="FDB41" s="113"/>
      <c r="FDC41" s="113"/>
      <c r="FDD41" s="113"/>
      <c r="FDE41" s="113"/>
      <c r="FDF41" s="113"/>
      <c r="FDG41" s="113"/>
      <c r="FDH41" s="113"/>
      <c r="FDI41" s="113"/>
      <c r="FDJ41" s="113"/>
      <c r="FDK41" s="113"/>
      <c r="FDL41" s="113"/>
      <c r="FDM41" s="113"/>
      <c r="FDN41" s="113"/>
      <c r="FDO41" s="113"/>
      <c r="FDP41" s="113"/>
      <c r="FDQ41" s="113"/>
      <c r="FDR41" s="113"/>
      <c r="FDS41" s="113"/>
      <c r="FDT41" s="113"/>
      <c r="FDU41" s="113"/>
      <c r="FDV41" s="113"/>
      <c r="FDW41" s="113"/>
      <c r="FDX41" s="113"/>
      <c r="FDY41" s="113"/>
      <c r="FDZ41" s="113"/>
      <c r="FEA41" s="113"/>
      <c r="FEB41" s="113"/>
      <c r="FEC41" s="113"/>
      <c r="FED41" s="113"/>
      <c r="FEE41" s="113"/>
      <c r="FEF41" s="113"/>
      <c r="FEG41" s="113"/>
      <c r="FEH41" s="113"/>
      <c r="FEI41" s="113"/>
      <c r="FEJ41" s="113"/>
      <c r="FEK41" s="113"/>
      <c r="FEL41" s="113"/>
      <c r="FEM41" s="113"/>
      <c r="FEN41" s="113"/>
      <c r="FEO41" s="113"/>
      <c r="FEP41" s="113"/>
      <c r="FEQ41" s="113"/>
      <c r="FER41" s="113"/>
      <c r="FES41" s="113"/>
      <c r="FET41" s="113"/>
      <c r="FEU41" s="113"/>
      <c r="FEV41" s="113"/>
      <c r="FEW41" s="113"/>
      <c r="FEX41" s="113"/>
      <c r="FEY41" s="113"/>
      <c r="FEZ41" s="113"/>
      <c r="FFA41" s="113"/>
      <c r="FFB41" s="113"/>
      <c r="FFC41" s="113"/>
      <c r="FFD41" s="113"/>
      <c r="FFE41" s="113"/>
      <c r="FFF41" s="113"/>
      <c r="FFG41" s="113"/>
      <c r="FFH41" s="113"/>
      <c r="FFI41" s="113"/>
      <c r="FFJ41" s="113"/>
      <c r="FFK41" s="113"/>
      <c r="FFL41" s="113"/>
      <c r="FFM41" s="113"/>
      <c r="FFN41" s="113"/>
      <c r="FFO41" s="113"/>
      <c r="FFP41" s="113"/>
      <c r="FFQ41" s="113"/>
      <c r="FFR41" s="113"/>
      <c r="FFS41" s="113"/>
      <c r="FFT41" s="113"/>
      <c r="FFU41" s="113"/>
      <c r="FFV41" s="113"/>
      <c r="FFW41" s="113"/>
      <c r="FFX41" s="113"/>
      <c r="FFY41" s="113"/>
      <c r="FFZ41" s="113"/>
      <c r="FGA41" s="113"/>
      <c r="FGB41" s="113"/>
      <c r="FGC41" s="113"/>
      <c r="FGD41" s="113"/>
      <c r="FGE41" s="113"/>
      <c r="FGF41" s="113"/>
      <c r="FGG41" s="113"/>
      <c r="FGH41" s="113"/>
      <c r="FGI41" s="113"/>
      <c r="FGJ41" s="113"/>
      <c r="FGK41" s="113"/>
      <c r="FGL41" s="113"/>
      <c r="FGM41" s="113"/>
      <c r="FGN41" s="113"/>
      <c r="FGO41" s="113"/>
      <c r="FGP41" s="113"/>
      <c r="FGQ41" s="113"/>
      <c r="FGR41" s="113"/>
      <c r="FGS41" s="113"/>
      <c r="FGT41" s="113"/>
      <c r="FGU41" s="113"/>
      <c r="FGV41" s="113"/>
      <c r="FGW41" s="113"/>
      <c r="FGX41" s="113"/>
      <c r="FGY41" s="113"/>
      <c r="FGZ41" s="113"/>
      <c r="FHA41" s="113"/>
      <c r="FHB41" s="113"/>
      <c r="FHC41" s="113"/>
      <c r="FHD41" s="113"/>
      <c r="FHE41" s="113"/>
      <c r="FHF41" s="113"/>
      <c r="FHG41" s="113"/>
      <c r="FHH41" s="113"/>
      <c r="FHI41" s="113"/>
      <c r="FHJ41" s="113"/>
      <c r="FHK41" s="113"/>
      <c r="FHL41" s="113"/>
      <c r="FHM41" s="113"/>
      <c r="FHN41" s="113"/>
      <c r="FHO41" s="113"/>
      <c r="FHP41" s="113"/>
      <c r="FHQ41" s="113"/>
      <c r="FHR41" s="113"/>
      <c r="FHS41" s="113"/>
      <c r="FHT41" s="113"/>
      <c r="FHU41" s="113"/>
      <c r="FHV41" s="113"/>
      <c r="FHW41" s="113"/>
      <c r="FHX41" s="113"/>
      <c r="FHY41" s="113"/>
      <c r="FHZ41" s="113"/>
      <c r="FIA41" s="113"/>
      <c r="FIB41" s="113"/>
      <c r="FIC41" s="113"/>
      <c r="FID41" s="113"/>
      <c r="FIE41" s="113"/>
      <c r="FIF41" s="113"/>
      <c r="FIG41" s="113"/>
      <c r="FIH41" s="113"/>
      <c r="FII41" s="113"/>
      <c r="FIJ41" s="113"/>
      <c r="FIK41" s="113"/>
      <c r="FIL41" s="113"/>
      <c r="FIM41" s="113"/>
      <c r="FIN41" s="113"/>
      <c r="FIO41" s="113"/>
      <c r="FIP41" s="113"/>
      <c r="FIQ41" s="113"/>
      <c r="FIR41" s="113"/>
      <c r="FIS41" s="113"/>
      <c r="FIT41" s="113"/>
      <c r="FIU41" s="113"/>
      <c r="FIV41" s="113"/>
      <c r="FIW41" s="113"/>
      <c r="FIX41" s="113"/>
      <c r="FIY41" s="113"/>
      <c r="FIZ41" s="113"/>
      <c r="FJA41" s="113"/>
      <c r="FJB41" s="113"/>
      <c r="FJC41" s="113"/>
      <c r="FJD41" s="113"/>
      <c r="FJE41" s="113"/>
      <c r="FJF41" s="113"/>
      <c r="FJG41" s="113"/>
      <c r="FJH41" s="113"/>
      <c r="FJI41" s="113"/>
      <c r="FJJ41" s="113"/>
      <c r="FJK41" s="113"/>
      <c r="FJL41" s="113"/>
      <c r="FJM41" s="113"/>
      <c r="FJN41" s="113"/>
      <c r="FJO41" s="113"/>
      <c r="FJP41" s="113"/>
      <c r="FJQ41" s="113"/>
      <c r="FJR41" s="113"/>
      <c r="FJS41" s="113"/>
      <c r="FJT41" s="113"/>
      <c r="FJU41" s="113"/>
      <c r="FJV41" s="113"/>
      <c r="FJW41" s="113"/>
      <c r="FJX41" s="113"/>
      <c r="FJY41" s="113"/>
      <c r="FJZ41" s="113"/>
      <c r="FKA41" s="113"/>
      <c r="FKB41" s="113"/>
      <c r="FKC41" s="113"/>
      <c r="FKD41" s="113"/>
      <c r="FKE41" s="113"/>
      <c r="FKF41" s="113"/>
      <c r="FKG41" s="113"/>
      <c r="FKH41" s="113"/>
      <c r="FKI41" s="113"/>
      <c r="FKJ41" s="113"/>
      <c r="FKK41" s="113"/>
      <c r="FKL41" s="113"/>
      <c r="FKM41" s="113"/>
      <c r="FKN41" s="113"/>
      <c r="FKO41" s="113"/>
      <c r="FKP41" s="113"/>
      <c r="FKQ41" s="113"/>
      <c r="FKR41" s="113"/>
      <c r="FKS41" s="113"/>
      <c r="FKT41" s="113"/>
      <c r="FKU41" s="113"/>
      <c r="FKV41" s="113"/>
      <c r="FKW41" s="113"/>
      <c r="FKX41" s="113"/>
      <c r="FKY41" s="113"/>
      <c r="FKZ41" s="113"/>
      <c r="FLA41" s="113"/>
      <c r="FLB41" s="113"/>
      <c r="FLC41" s="113"/>
      <c r="FLD41" s="113"/>
      <c r="FLE41" s="113"/>
      <c r="FLF41" s="113"/>
      <c r="FLG41" s="113"/>
      <c r="FLH41" s="113"/>
      <c r="FLI41" s="113"/>
      <c r="FLJ41" s="113"/>
      <c r="FLK41" s="113"/>
      <c r="FLL41" s="113"/>
      <c r="FLM41" s="113"/>
      <c r="FLN41" s="113"/>
      <c r="FLO41" s="113"/>
      <c r="FLP41" s="113"/>
      <c r="FLQ41" s="113"/>
      <c r="FLR41" s="113"/>
      <c r="FLS41" s="113"/>
      <c r="FLT41" s="113"/>
      <c r="FLU41" s="113"/>
      <c r="FLV41" s="113"/>
      <c r="FLW41" s="113"/>
      <c r="FLX41" s="113"/>
      <c r="FLY41" s="113"/>
      <c r="FLZ41" s="113"/>
      <c r="FMA41" s="113"/>
      <c r="FMB41" s="113"/>
      <c r="FMC41" s="113"/>
      <c r="FMD41" s="113"/>
      <c r="FME41" s="113"/>
      <c r="FMF41" s="113"/>
      <c r="FMG41" s="113"/>
      <c r="FMH41" s="113"/>
      <c r="FMI41" s="113"/>
      <c r="FMJ41" s="113"/>
      <c r="FMK41" s="113"/>
      <c r="FML41" s="113"/>
      <c r="FMM41" s="113"/>
      <c r="FMN41" s="113"/>
      <c r="FMO41" s="113"/>
      <c r="FMP41" s="113"/>
      <c r="FMQ41" s="113"/>
      <c r="FMR41" s="113"/>
      <c r="FMS41" s="113"/>
      <c r="FMT41" s="113"/>
      <c r="FMU41" s="113"/>
      <c r="FMV41" s="113"/>
      <c r="FMW41" s="113"/>
      <c r="FMX41" s="113"/>
      <c r="FMY41" s="113"/>
      <c r="FMZ41" s="113"/>
      <c r="FNA41" s="113"/>
      <c r="FNB41" s="113"/>
      <c r="FNC41" s="113"/>
      <c r="FND41" s="113"/>
      <c r="FNE41" s="113"/>
      <c r="FNF41" s="113"/>
      <c r="FNG41" s="113"/>
      <c r="FNH41" s="113"/>
      <c r="FNI41" s="113"/>
      <c r="FNJ41" s="113"/>
      <c r="FNK41" s="113"/>
      <c r="FNL41" s="113"/>
      <c r="FNM41" s="113"/>
      <c r="FNN41" s="113"/>
      <c r="FNO41" s="113"/>
      <c r="FNP41" s="113"/>
      <c r="FNQ41" s="113"/>
      <c r="FNR41" s="113"/>
      <c r="FNS41" s="113"/>
      <c r="FNT41" s="113"/>
      <c r="FNU41" s="113"/>
      <c r="FNV41" s="113"/>
      <c r="FNW41" s="113"/>
      <c r="FNX41" s="113"/>
      <c r="FNY41" s="113"/>
      <c r="FNZ41" s="113"/>
      <c r="FOA41" s="113"/>
      <c r="FOB41" s="113"/>
      <c r="FOC41" s="113"/>
      <c r="FOD41" s="113"/>
      <c r="FOE41" s="113"/>
      <c r="FOF41" s="113"/>
      <c r="FOG41" s="113"/>
      <c r="FOH41" s="113"/>
      <c r="FOI41" s="113"/>
      <c r="FOJ41" s="113"/>
      <c r="FOK41" s="113"/>
      <c r="FOL41" s="113"/>
      <c r="FOM41" s="113"/>
      <c r="FON41" s="113"/>
      <c r="FOO41" s="113"/>
      <c r="FOP41" s="113"/>
      <c r="FOQ41" s="113"/>
      <c r="FOR41" s="113"/>
      <c r="FOS41" s="113"/>
      <c r="FOT41" s="113"/>
      <c r="FOU41" s="113"/>
      <c r="FOV41" s="113"/>
      <c r="FOW41" s="113"/>
      <c r="FOX41" s="113"/>
      <c r="FOY41" s="113"/>
      <c r="FOZ41" s="113"/>
      <c r="FPA41" s="113"/>
      <c r="FPB41" s="113"/>
      <c r="FPC41" s="113"/>
      <c r="FPD41" s="113"/>
      <c r="FPE41" s="113"/>
      <c r="FPF41" s="113"/>
      <c r="FPG41" s="113"/>
      <c r="FPH41" s="113"/>
      <c r="FPI41" s="113"/>
      <c r="FPJ41" s="113"/>
      <c r="FPK41" s="113"/>
      <c r="FPL41" s="113"/>
      <c r="FPM41" s="113"/>
      <c r="FPN41" s="113"/>
      <c r="FPO41" s="113"/>
      <c r="FPP41" s="113"/>
      <c r="FPQ41" s="113"/>
      <c r="FPR41" s="113"/>
      <c r="FPS41" s="113"/>
      <c r="FPT41" s="113"/>
      <c r="FPU41" s="113"/>
      <c r="FPV41" s="113"/>
      <c r="FPW41" s="113"/>
      <c r="FPX41" s="113"/>
      <c r="FPY41" s="113"/>
      <c r="FPZ41" s="113"/>
      <c r="FQA41" s="113"/>
      <c r="FQB41" s="113"/>
      <c r="FQC41" s="113"/>
      <c r="FQD41" s="113"/>
      <c r="FQE41" s="113"/>
      <c r="FQF41" s="113"/>
      <c r="FQG41" s="113"/>
      <c r="FQH41" s="113"/>
      <c r="FQI41" s="113"/>
      <c r="FQJ41" s="113"/>
      <c r="FQK41" s="113"/>
      <c r="FQL41" s="113"/>
      <c r="FQM41" s="113"/>
      <c r="FQN41" s="113"/>
      <c r="FQO41" s="113"/>
      <c r="FQP41" s="113"/>
      <c r="FQQ41" s="113"/>
      <c r="FQR41" s="113"/>
      <c r="FQS41" s="113"/>
      <c r="FQT41" s="113"/>
      <c r="FQU41" s="113"/>
      <c r="FQV41" s="113"/>
      <c r="FQW41" s="113"/>
      <c r="FQX41" s="113"/>
      <c r="FQY41" s="113"/>
      <c r="FQZ41" s="113"/>
      <c r="FRA41" s="113"/>
      <c r="FRB41" s="113"/>
      <c r="FRC41" s="113"/>
      <c r="FRD41" s="113"/>
      <c r="FRE41" s="113"/>
      <c r="FRF41" s="113"/>
      <c r="FRG41" s="113"/>
      <c r="FRH41" s="113"/>
      <c r="FRI41" s="113"/>
      <c r="FRJ41" s="113"/>
      <c r="FRK41" s="113"/>
      <c r="FRL41" s="113"/>
      <c r="FRM41" s="113"/>
      <c r="FRN41" s="113"/>
      <c r="FRO41" s="113"/>
      <c r="FRP41" s="113"/>
      <c r="FRQ41" s="113"/>
      <c r="FRR41" s="113"/>
      <c r="FRS41" s="113"/>
      <c r="FRT41" s="113"/>
      <c r="FRU41" s="113"/>
      <c r="FRV41" s="113"/>
      <c r="FRW41" s="113"/>
      <c r="FRX41" s="113"/>
      <c r="FRY41" s="113"/>
      <c r="FRZ41" s="113"/>
      <c r="FSA41" s="113"/>
      <c r="FSB41" s="113"/>
      <c r="FSC41" s="113"/>
      <c r="FSD41" s="113"/>
      <c r="FSE41" s="113"/>
      <c r="FSF41" s="113"/>
      <c r="FSG41" s="113"/>
      <c r="FSH41" s="113"/>
      <c r="FSI41" s="113"/>
      <c r="FSJ41" s="113"/>
      <c r="FSK41" s="113"/>
      <c r="FSL41" s="113"/>
      <c r="FSM41" s="113"/>
      <c r="FSN41" s="113"/>
      <c r="FSO41" s="113"/>
      <c r="FSP41" s="113"/>
      <c r="FSQ41" s="113"/>
      <c r="FSR41" s="113"/>
      <c r="FSS41" s="113"/>
      <c r="FST41" s="113"/>
      <c r="FSU41" s="113"/>
      <c r="FSV41" s="113"/>
      <c r="FSW41" s="113"/>
      <c r="FSX41" s="113"/>
      <c r="FSY41" s="113"/>
      <c r="FSZ41" s="113"/>
      <c r="FTA41" s="113"/>
      <c r="FTB41" s="113"/>
      <c r="FTC41" s="113"/>
      <c r="FTD41" s="113"/>
      <c r="FTE41" s="113"/>
      <c r="FTF41" s="113"/>
      <c r="FTG41" s="113"/>
      <c r="FTH41" s="113"/>
      <c r="FTI41" s="113"/>
      <c r="FTJ41" s="113"/>
      <c r="FTK41" s="113"/>
      <c r="FTL41" s="113"/>
      <c r="FTM41" s="113"/>
      <c r="FTN41" s="113"/>
      <c r="FTO41" s="113"/>
      <c r="FTP41" s="113"/>
      <c r="FTQ41" s="113"/>
      <c r="FTR41" s="113"/>
      <c r="FTS41" s="113"/>
      <c r="FTT41" s="113"/>
      <c r="FTU41" s="113"/>
      <c r="FTV41" s="113"/>
      <c r="FTW41" s="113"/>
      <c r="FTX41" s="113"/>
      <c r="FTY41" s="113"/>
      <c r="FTZ41" s="113"/>
      <c r="FUA41" s="113"/>
      <c r="FUB41" s="113"/>
      <c r="FUC41" s="113"/>
      <c r="FUD41" s="113"/>
      <c r="FUE41" s="113"/>
      <c r="FUF41" s="113"/>
      <c r="FUG41" s="113"/>
      <c r="FUH41" s="113"/>
      <c r="FUI41" s="113"/>
      <c r="FUJ41" s="113"/>
      <c r="FUK41" s="113"/>
      <c r="FUL41" s="113"/>
      <c r="FUM41" s="113"/>
      <c r="FUN41" s="113"/>
      <c r="FUO41" s="113"/>
      <c r="FUP41" s="113"/>
      <c r="FUQ41" s="113"/>
      <c r="FUR41" s="113"/>
      <c r="FUS41" s="113"/>
      <c r="FUT41" s="113"/>
      <c r="FUU41" s="113"/>
      <c r="FUV41" s="113"/>
      <c r="FUW41" s="113"/>
      <c r="FUX41" s="113"/>
      <c r="FUY41" s="113"/>
      <c r="FUZ41" s="113"/>
      <c r="FVA41" s="113"/>
      <c r="FVB41" s="113"/>
      <c r="FVC41" s="113"/>
      <c r="FVD41" s="113"/>
      <c r="FVE41" s="113"/>
      <c r="FVF41" s="113"/>
      <c r="FVG41" s="113"/>
      <c r="FVH41" s="113"/>
      <c r="FVI41" s="113"/>
      <c r="FVJ41" s="113"/>
      <c r="FVK41" s="113"/>
      <c r="FVL41" s="113"/>
      <c r="FVM41" s="113"/>
      <c r="FVN41" s="113"/>
      <c r="FVO41" s="113"/>
      <c r="FVP41" s="113"/>
      <c r="FVQ41" s="113"/>
      <c r="FVR41" s="113"/>
      <c r="FVS41" s="113"/>
      <c r="FVT41" s="113"/>
      <c r="FVU41" s="113"/>
      <c r="FVV41" s="113"/>
      <c r="FVW41" s="113"/>
      <c r="FVX41" s="113"/>
      <c r="FVY41" s="113"/>
      <c r="FVZ41" s="113"/>
      <c r="FWA41" s="113"/>
      <c r="FWB41" s="113"/>
      <c r="FWC41" s="113"/>
      <c r="FWD41" s="113"/>
      <c r="FWE41" s="113"/>
      <c r="FWF41" s="113"/>
      <c r="FWG41" s="113"/>
      <c r="FWH41" s="113"/>
      <c r="FWI41" s="113"/>
      <c r="FWJ41" s="113"/>
      <c r="FWK41" s="113"/>
      <c r="FWL41" s="113"/>
      <c r="FWM41" s="113"/>
      <c r="FWN41" s="113"/>
      <c r="FWO41" s="113"/>
      <c r="FWP41" s="113"/>
      <c r="FWQ41" s="113"/>
      <c r="FWR41" s="113"/>
      <c r="FWS41" s="113"/>
      <c r="FWT41" s="113"/>
      <c r="FWU41" s="113"/>
      <c r="FWV41" s="113"/>
      <c r="FWW41" s="113"/>
      <c r="FWX41" s="113"/>
      <c r="FWY41" s="113"/>
      <c r="FWZ41" s="113"/>
      <c r="FXA41" s="113"/>
      <c r="FXB41" s="113"/>
      <c r="FXC41" s="113"/>
      <c r="FXD41" s="113"/>
      <c r="FXE41" s="113"/>
      <c r="FXF41" s="113"/>
      <c r="FXG41" s="113"/>
      <c r="FXH41" s="113"/>
      <c r="FXI41" s="113"/>
      <c r="FXJ41" s="113"/>
      <c r="FXK41" s="113"/>
      <c r="FXL41" s="113"/>
      <c r="FXM41" s="113"/>
      <c r="FXN41" s="113"/>
      <c r="FXO41" s="113"/>
      <c r="FXP41" s="113"/>
      <c r="FXQ41" s="113"/>
      <c r="FXR41" s="113"/>
      <c r="FXS41" s="113"/>
      <c r="FXT41" s="113"/>
      <c r="FXU41" s="113"/>
      <c r="FXV41" s="113"/>
      <c r="FXW41" s="113"/>
      <c r="FXX41" s="113"/>
      <c r="FXY41" s="113"/>
      <c r="FXZ41" s="113"/>
      <c r="FYA41" s="113"/>
      <c r="FYB41" s="113"/>
      <c r="FYC41" s="113"/>
      <c r="FYD41" s="113"/>
      <c r="FYE41" s="113"/>
      <c r="FYF41" s="113"/>
      <c r="FYG41" s="113"/>
      <c r="FYH41" s="113"/>
      <c r="FYI41" s="113"/>
      <c r="FYJ41" s="113"/>
      <c r="FYK41" s="113"/>
      <c r="FYL41" s="113"/>
      <c r="FYM41" s="113"/>
      <c r="FYN41" s="113"/>
      <c r="FYO41" s="113"/>
      <c r="FYP41" s="113"/>
      <c r="FYQ41" s="113"/>
      <c r="FYR41" s="113"/>
      <c r="FYS41" s="113"/>
      <c r="FYT41" s="113"/>
      <c r="FYU41" s="113"/>
      <c r="FYV41" s="113"/>
      <c r="FYW41" s="113"/>
      <c r="FYX41" s="113"/>
      <c r="FYY41" s="113"/>
      <c r="FYZ41" s="113"/>
      <c r="FZA41" s="113"/>
      <c r="FZB41" s="113"/>
      <c r="FZC41" s="113"/>
      <c r="FZD41" s="113"/>
      <c r="FZE41" s="113"/>
      <c r="FZF41" s="113"/>
      <c r="FZG41" s="113"/>
      <c r="FZH41" s="113"/>
      <c r="FZI41" s="113"/>
      <c r="FZJ41" s="113"/>
      <c r="FZK41" s="113"/>
      <c r="FZL41" s="113"/>
      <c r="FZM41" s="113"/>
      <c r="FZN41" s="113"/>
      <c r="FZO41" s="113"/>
      <c r="FZP41" s="113"/>
      <c r="FZQ41" s="113"/>
      <c r="FZR41" s="113"/>
      <c r="FZS41" s="113"/>
      <c r="FZT41" s="113"/>
      <c r="FZU41" s="113"/>
      <c r="FZV41" s="113"/>
      <c r="FZW41" s="113"/>
      <c r="FZX41" s="113"/>
      <c r="FZY41" s="113"/>
      <c r="FZZ41" s="113"/>
      <c r="GAA41" s="113"/>
      <c r="GAB41" s="113"/>
      <c r="GAC41" s="113"/>
      <c r="GAD41" s="113"/>
      <c r="GAE41" s="113"/>
      <c r="GAF41" s="113"/>
      <c r="GAG41" s="113"/>
      <c r="GAH41" s="113"/>
      <c r="GAI41" s="113"/>
      <c r="GAJ41" s="113"/>
      <c r="GAK41" s="113"/>
      <c r="GAL41" s="113"/>
      <c r="GAM41" s="113"/>
      <c r="GAN41" s="113"/>
      <c r="GAO41" s="113"/>
      <c r="GAP41" s="113"/>
      <c r="GAQ41" s="113"/>
      <c r="GAR41" s="113"/>
      <c r="GAS41" s="113"/>
      <c r="GAT41" s="113"/>
      <c r="GAU41" s="113"/>
      <c r="GAV41" s="113"/>
      <c r="GAW41" s="113"/>
      <c r="GAX41" s="113"/>
      <c r="GAY41" s="113"/>
      <c r="GAZ41" s="113"/>
      <c r="GBA41" s="113"/>
      <c r="GBB41" s="113"/>
      <c r="GBC41" s="113"/>
      <c r="GBD41" s="113"/>
      <c r="GBE41" s="113"/>
      <c r="GBF41" s="113"/>
      <c r="GBG41" s="113"/>
      <c r="GBH41" s="113"/>
      <c r="GBI41" s="113"/>
      <c r="GBJ41" s="113"/>
      <c r="GBK41" s="113"/>
      <c r="GBL41" s="113"/>
      <c r="GBM41" s="113"/>
      <c r="GBN41" s="113"/>
      <c r="GBO41" s="113"/>
      <c r="GBP41" s="113"/>
      <c r="GBQ41" s="113"/>
      <c r="GBR41" s="113"/>
      <c r="GBS41" s="113"/>
      <c r="GBT41" s="113"/>
      <c r="GBU41" s="113"/>
      <c r="GBV41" s="113"/>
      <c r="GBW41" s="113"/>
      <c r="GBX41" s="113"/>
      <c r="GBY41" s="113"/>
      <c r="GBZ41" s="113"/>
      <c r="GCA41" s="113"/>
      <c r="GCB41" s="113"/>
      <c r="GCC41" s="113"/>
      <c r="GCD41" s="113"/>
      <c r="GCE41" s="113"/>
      <c r="GCF41" s="113"/>
      <c r="GCG41" s="113"/>
      <c r="GCH41" s="113"/>
      <c r="GCI41" s="113"/>
      <c r="GCJ41" s="113"/>
      <c r="GCK41" s="113"/>
      <c r="GCL41" s="113"/>
      <c r="GCM41" s="113"/>
      <c r="GCN41" s="113"/>
      <c r="GCO41" s="113"/>
      <c r="GCP41" s="113"/>
      <c r="GCQ41" s="113"/>
      <c r="GCR41" s="113"/>
      <c r="GCS41" s="113"/>
      <c r="GCT41" s="113"/>
      <c r="GCU41" s="113"/>
      <c r="GCV41" s="113"/>
      <c r="GCW41" s="113"/>
      <c r="GCX41" s="113"/>
      <c r="GCY41" s="113"/>
      <c r="GCZ41" s="113"/>
      <c r="GDA41" s="113"/>
      <c r="GDB41" s="113"/>
      <c r="GDC41" s="113"/>
      <c r="GDD41" s="113"/>
      <c r="GDE41" s="113"/>
      <c r="GDF41" s="113"/>
      <c r="GDG41" s="113"/>
      <c r="GDH41" s="113"/>
      <c r="GDI41" s="113"/>
      <c r="GDJ41" s="113"/>
      <c r="GDK41" s="113"/>
      <c r="GDL41" s="113"/>
      <c r="GDM41" s="113"/>
      <c r="GDN41" s="113"/>
      <c r="GDO41" s="113"/>
      <c r="GDP41" s="113"/>
      <c r="GDQ41" s="113"/>
      <c r="GDR41" s="113"/>
      <c r="GDS41" s="113"/>
      <c r="GDT41" s="113"/>
      <c r="GDU41" s="113"/>
      <c r="GDV41" s="113"/>
      <c r="GDW41" s="113"/>
      <c r="GDX41" s="113"/>
      <c r="GDY41" s="113"/>
      <c r="GDZ41" s="113"/>
      <c r="GEA41" s="113"/>
      <c r="GEB41" s="113"/>
      <c r="GEC41" s="113"/>
      <c r="GED41" s="113"/>
      <c r="GEE41" s="113"/>
      <c r="GEF41" s="113"/>
      <c r="GEG41" s="113"/>
      <c r="GEH41" s="113"/>
      <c r="GEI41" s="113"/>
      <c r="GEJ41" s="113"/>
      <c r="GEK41" s="113"/>
      <c r="GEL41" s="113"/>
      <c r="GEM41" s="113"/>
      <c r="GEN41" s="113"/>
      <c r="GEO41" s="113"/>
      <c r="GEP41" s="113"/>
      <c r="GEQ41" s="113"/>
      <c r="GER41" s="113"/>
      <c r="GES41" s="113"/>
      <c r="GET41" s="113"/>
      <c r="GEU41" s="113"/>
      <c r="GEV41" s="113"/>
      <c r="GEW41" s="113"/>
      <c r="GEX41" s="113"/>
      <c r="GEY41" s="113"/>
      <c r="GEZ41" s="113"/>
      <c r="GFA41" s="113"/>
      <c r="GFB41" s="113"/>
      <c r="GFC41" s="113"/>
      <c r="GFD41" s="113"/>
      <c r="GFE41" s="113"/>
      <c r="GFF41" s="113"/>
      <c r="GFG41" s="113"/>
      <c r="GFH41" s="113"/>
      <c r="GFI41" s="113"/>
      <c r="GFJ41" s="113"/>
      <c r="GFK41" s="113"/>
      <c r="GFL41" s="113"/>
      <c r="GFM41" s="113"/>
      <c r="GFN41" s="113"/>
      <c r="GFO41" s="113"/>
      <c r="GFP41" s="113"/>
      <c r="GFQ41" s="113"/>
      <c r="GFR41" s="113"/>
      <c r="GFS41" s="113"/>
      <c r="GFT41" s="113"/>
      <c r="GFU41" s="113"/>
      <c r="GFV41" s="113"/>
      <c r="GFW41" s="113"/>
      <c r="GFX41" s="113"/>
      <c r="GFY41" s="113"/>
      <c r="GFZ41" s="113"/>
      <c r="GGA41" s="113"/>
      <c r="GGB41" s="113"/>
      <c r="GGC41" s="113"/>
      <c r="GGD41" s="113"/>
      <c r="GGE41" s="113"/>
      <c r="GGF41" s="113"/>
      <c r="GGG41" s="113"/>
      <c r="GGH41" s="113"/>
      <c r="GGI41" s="113"/>
      <c r="GGJ41" s="113"/>
      <c r="GGK41" s="113"/>
      <c r="GGL41" s="113"/>
      <c r="GGM41" s="113"/>
      <c r="GGN41" s="113"/>
      <c r="GGO41" s="113"/>
      <c r="GGP41" s="113"/>
      <c r="GGQ41" s="113"/>
      <c r="GGR41" s="113"/>
      <c r="GGS41" s="113"/>
      <c r="GGT41" s="113"/>
      <c r="GGU41" s="113"/>
      <c r="GGV41" s="113"/>
      <c r="GGW41" s="113"/>
      <c r="GGX41" s="113"/>
      <c r="GGY41" s="113"/>
      <c r="GGZ41" s="113"/>
      <c r="GHA41" s="113"/>
      <c r="GHB41" s="113"/>
      <c r="GHC41" s="113"/>
      <c r="GHD41" s="113"/>
      <c r="GHE41" s="113"/>
      <c r="GHF41" s="113"/>
      <c r="GHG41" s="113"/>
      <c r="GHH41" s="113"/>
      <c r="GHI41" s="113"/>
      <c r="GHJ41" s="113"/>
      <c r="GHK41" s="113"/>
      <c r="GHL41" s="113"/>
      <c r="GHM41" s="113"/>
      <c r="GHN41" s="113"/>
      <c r="GHO41" s="113"/>
      <c r="GHP41" s="113"/>
      <c r="GHQ41" s="113"/>
      <c r="GHR41" s="113"/>
      <c r="GHS41" s="113"/>
      <c r="GHT41" s="113"/>
      <c r="GHU41" s="113"/>
      <c r="GHV41" s="113"/>
      <c r="GHW41" s="113"/>
      <c r="GHX41" s="113"/>
      <c r="GHY41" s="113"/>
      <c r="GHZ41" s="113"/>
      <c r="GIA41" s="113"/>
      <c r="GIB41" s="113"/>
      <c r="GIC41" s="113"/>
      <c r="GID41" s="113"/>
      <c r="GIE41" s="113"/>
      <c r="GIF41" s="113"/>
      <c r="GIG41" s="113"/>
      <c r="GIH41" s="113"/>
      <c r="GII41" s="113"/>
      <c r="GIJ41" s="113"/>
      <c r="GIK41" s="113"/>
      <c r="GIL41" s="113"/>
      <c r="GIM41" s="113"/>
      <c r="GIN41" s="113"/>
      <c r="GIO41" s="113"/>
      <c r="GIP41" s="113"/>
      <c r="GIQ41" s="113"/>
      <c r="GIR41" s="113"/>
      <c r="GIS41" s="113"/>
      <c r="GIT41" s="113"/>
      <c r="GIU41" s="113"/>
      <c r="GIV41" s="113"/>
      <c r="GIW41" s="113"/>
      <c r="GIX41" s="113"/>
      <c r="GIY41" s="113"/>
      <c r="GIZ41" s="113"/>
      <c r="GJA41" s="113"/>
      <c r="GJB41" s="113"/>
      <c r="GJC41" s="113"/>
      <c r="GJD41" s="113"/>
      <c r="GJE41" s="113"/>
      <c r="GJF41" s="113"/>
      <c r="GJG41" s="113"/>
      <c r="GJH41" s="113"/>
      <c r="GJI41" s="113"/>
      <c r="GJJ41" s="113"/>
      <c r="GJK41" s="113"/>
      <c r="GJL41" s="113"/>
      <c r="GJM41" s="113"/>
      <c r="GJN41" s="113"/>
      <c r="GJO41" s="113"/>
      <c r="GJP41" s="113"/>
      <c r="GJQ41" s="113"/>
      <c r="GJR41" s="113"/>
      <c r="GJS41" s="113"/>
      <c r="GJT41" s="113"/>
      <c r="GJU41" s="113"/>
      <c r="GJV41" s="113"/>
      <c r="GJW41" s="113"/>
      <c r="GJX41" s="113"/>
      <c r="GJY41" s="113"/>
      <c r="GJZ41" s="113"/>
      <c r="GKA41" s="113"/>
      <c r="GKB41" s="113"/>
      <c r="GKC41" s="113"/>
      <c r="GKD41" s="113"/>
      <c r="GKE41" s="113"/>
      <c r="GKF41" s="113"/>
      <c r="GKG41" s="113"/>
      <c r="GKH41" s="113"/>
      <c r="GKI41" s="113"/>
      <c r="GKJ41" s="113"/>
      <c r="GKK41" s="113"/>
      <c r="GKL41" s="113"/>
      <c r="GKM41" s="113"/>
      <c r="GKN41" s="113"/>
      <c r="GKO41" s="113"/>
      <c r="GKP41" s="113"/>
      <c r="GKQ41" s="113"/>
      <c r="GKR41" s="113"/>
      <c r="GKS41" s="113"/>
      <c r="GKT41" s="113"/>
      <c r="GKU41" s="113"/>
      <c r="GKV41" s="113"/>
      <c r="GKW41" s="113"/>
      <c r="GKX41" s="113"/>
      <c r="GKY41" s="113"/>
      <c r="GKZ41" s="113"/>
      <c r="GLA41" s="113"/>
      <c r="GLB41" s="113"/>
      <c r="GLC41" s="113"/>
      <c r="GLD41" s="113"/>
      <c r="GLE41" s="113"/>
      <c r="GLF41" s="113"/>
      <c r="GLG41" s="113"/>
      <c r="GLH41" s="113"/>
      <c r="GLI41" s="113"/>
      <c r="GLJ41" s="113"/>
      <c r="GLK41" s="113"/>
      <c r="GLL41" s="113"/>
      <c r="GLM41" s="113"/>
      <c r="GLN41" s="113"/>
      <c r="GLO41" s="113"/>
      <c r="GLP41" s="113"/>
      <c r="GLQ41" s="113"/>
      <c r="GLR41" s="113"/>
      <c r="GLS41" s="113"/>
      <c r="GLT41" s="113"/>
      <c r="GLU41" s="113"/>
      <c r="GLV41" s="113"/>
      <c r="GLW41" s="113"/>
      <c r="GLX41" s="113"/>
      <c r="GLY41" s="113"/>
      <c r="GLZ41" s="113"/>
      <c r="GMA41" s="113"/>
      <c r="GMB41" s="113"/>
      <c r="GMC41" s="113"/>
      <c r="GMD41" s="113"/>
      <c r="GME41" s="113"/>
      <c r="GMF41" s="113"/>
      <c r="GMG41" s="113"/>
      <c r="GMH41" s="113"/>
      <c r="GMI41" s="113"/>
      <c r="GMJ41" s="113"/>
      <c r="GMK41" s="113"/>
      <c r="GML41" s="113"/>
      <c r="GMM41" s="113"/>
      <c r="GMN41" s="113"/>
      <c r="GMO41" s="113"/>
      <c r="GMP41" s="113"/>
      <c r="GMQ41" s="113"/>
      <c r="GMR41" s="113"/>
      <c r="GMS41" s="113"/>
      <c r="GMT41" s="113"/>
      <c r="GMU41" s="113"/>
      <c r="GMV41" s="113"/>
      <c r="GMW41" s="113"/>
      <c r="GMX41" s="113"/>
      <c r="GMY41" s="113"/>
      <c r="GMZ41" s="113"/>
      <c r="GNA41" s="113"/>
      <c r="GNB41" s="113"/>
      <c r="GNC41" s="113"/>
      <c r="GND41" s="113"/>
      <c r="GNE41" s="113"/>
      <c r="GNF41" s="113"/>
      <c r="GNG41" s="113"/>
      <c r="GNH41" s="113"/>
      <c r="GNI41" s="113"/>
      <c r="GNJ41" s="113"/>
      <c r="GNK41" s="113"/>
      <c r="GNL41" s="113"/>
      <c r="GNM41" s="113"/>
      <c r="GNN41" s="113"/>
      <c r="GNO41" s="113"/>
      <c r="GNP41" s="113"/>
      <c r="GNQ41" s="113"/>
      <c r="GNR41" s="113"/>
      <c r="GNS41" s="113"/>
      <c r="GNT41" s="113"/>
      <c r="GNU41" s="113"/>
      <c r="GNV41" s="113"/>
      <c r="GNW41" s="113"/>
      <c r="GNX41" s="113"/>
      <c r="GNY41" s="113"/>
      <c r="GNZ41" s="113"/>
      <c r="GOA41" s="113"/>
      <c r="GOB41" s="113"/>
      <c r="GOC41" s="113"/>
      <c r="GOD41" s="113"/>
      <c r="GOE41" s="113"/>
      <c r="GOF41" s="113"/>
      <c r="GOG41" s="113"/>
      <c r="GOH41" s="113"/>
      <c r="GOI41" s="113"/>
      <c r="GOJ41" s="113"/>
      <c r="GOK41" s="113"/>
      <c r="GOL41" s="113"/>
      <c r="GOM41" s="113"/>
      <c r="GON41" s="113"/>
      <c r="GOO41" s="113"/>
      <c r="GOP41" s="113"/>
      <c r="GOQ41" s="113"/>
      <c r="GOR41" s="113"/>
      <c r="GOS41" s="113"/>
      <c r="GOT41" s="113"/>
      <c r="GOU41" s="113"/>
      <c r="GOV41" s="113"/>
      <c r="GOW41" s="113"/>
      <c r="GOX41" s="113"/>
      <c r="GOY41" s="113"/>
      <c r="GOZ41" s="113"/>
      <c r="GPA41" s="113"/>
      <c r="GPB41" s="113"/>
      <c r="GPC41" s="113"/>
      <c r="GPD41" s="113"/>
      <c r="GPE41" s="113"/>
      <c r="GPF41" s="113"/>
      <c r="GPG41" s="113"/>
      <c r="GPH41" s="113"/>
      <c r="GPI41" s="113"/>
      <c r="GPJ41" s="113"/>
      <c r="GPK41" s="113"/>
      <c r="GPL41" s="113"/>
      <c r="GPM41" s="113"/>
      <c r="GPN41" s="113"/>
      <c r="GPO41" s="113"/>
      <c r="GPP41" s="113"/>
      <c r="GPQ41" s="113"/>
      <c r="GPR41" s="113"/>
      <c r="GPS41" s="113"/>
      <c r="GPT41" s="113"/>
      <c r="GPU41" s="113"/>
      <c r="GPV41" s="113"/>
      <c r="GPW41" s="113"/>
      <c r="GPX41" s="113"/>
      <c r="GPY41" s="113"/>
      <c r="GPZ41" s="113"/>
      <c r="GQA41" s="113"/>
      <c r="GQB41" s="113"/>
      <c r="GQC41" s="113"/>
      <c r="GQD41" s="113"/>
      <c r="GQE41" s="113"/>
      <c r="GQF41" s="113"/>
      <c r="GQG41" s="113"/>
      <c r="GQH41" s="113"/>
      <c r="GQI41" s="113"/>
      <c r="GQJ41" s="113"/>
      <c r="GQK41" s="113"/>
      <c r="GQL41" s="113"/>
      <c r="GQM41" s="113"/>
      <c r="GQN41" s="113"/>
      <c r="GQO41" s="113"/>
      <c r="GQP41" s="113"/>
      <c r="GQQ41" s="113"/>
      <c r="GQR41" s="113"/>
      <c r="GQS41" s="113"/>
      <c r="GQT41" s="113"/>
      <c r="GQU41" s="113"/>
      <c r="GQV41" s="113"/>
      <c r="GQW41" s="113"/>
      <c r="GQX41" s="113"/>
      <c r="GQY41" s="113"/>
      <c r="GQZ41" s="113"/>
      <c r="GRA41" s="113"/>
      <c r="GRB41" s="113"/>
      <c r="GRC41" s="113"/>
      <c r="GRD41" s="113"/>
      <c r="GRE41" s="113"/>
      <c r="GRF41" s="113"/>
      <c r="GRG41" s="113"/>
      <c r="GRH41" s="113"/>
      <c r="GRI41" s="113"/>
      <c r="GRJ41" s="113"/>
      <c r="GRK41" s="113"/>
      <c r="GRL41" s="113"/>
      <c r="GRM41" s="113"/>
      <c r="GRN41" s="113"/>
      <c r="GRO41" s="113"/>
      <c r="GRP41" s="113"/>
      <c r="GRQ41" s="113"/>
      <c r="GRR41" s="113"/>
      <c r="GRS41" s="113"/>
      <c r="GRT41" s="113"/>
      <c r="GRU41" s="113"/>
      <c r="GRV41" s="113"/>
      <c r="GRW41" s="113"/>
      <c r="GRX41" s="113"/>
      <c r="GRY41" s="113"/>
      <c r="GRZ41" s="113"/>
      <c r="GSA41" s="113"/>
      <c r="GSB41" s="113"/>
      <c r="GSC41" s="113"/>
      <c r="GSD41" s="113"/>
      <c r="GSE41" s="113"/>
      <c r="GSF41" s="113"/>
      <c r="GSG41" s="113"/>
      <c r="GSH41" s="113"/>
      <c r="GSI41" s="113"/>
      <c r="GSJ41" s="113"/>
      <c r="GSK41" s="113"/>
      <c r="GSL41" s="113"/>
      <c r="GSM41" s="113"/>
      <c r="GSN41" s="113"/>
      <c r="GSO41" s="113"/>
      <c r="GSP41" s="113"/>
      <c r="GSQ41" s="113"/>
      <c r="GSR41" s="113"/>
      <c r="GSS41" s="113"/>
      <c r="GST41" s="113"/>
      <c r="GSU41" s="113"/>
      <c r="GSV41" s="113"/>
      <c r="GSW41" s="113"/>
      <c r="GSX41" s="113"/>
      <c r="GSY41" s="113"/>
      <c r="GSZ41" s="113"/>
      <c r="GTA41" s="113"/>
      <c r="GTB41" s="113"/>
      <c r="GTC41" s="113"/>
      <c r="GTD41" s="113"/>
      <c r="GTE41" s="113"/>
      <c r="GTF41" s="113"/>
      <c r="GTG41" s="113"/>
      <c r="GTH41" s="113"/>
      <c r="GTI41" s="113"/>
      <c r="GTJ41" s="113"/>
      <c r="GTK41" s="113"/>
      <c r="GTL41" s="113"/>
      <c r="GTM41" s="113"/>
      <c r="GTN41" s="113"/>
      <c r="GTO41" s="113"/>
      <c r="GTP41" s="113"/>
      <c r="GTQ41" s="113"/>
      <c r="GTR41" s="113"/>
      <c r="GTS41" s="113"/>
      <c r="GTT41" s="113"/>
      <c r="GTU41" s="113"/>
      <c r="GTV41" s="113"/>
      <c r="GTW41" s="113"/>
      <c r="GTX41" s="113"/>
      <c r="GTY41" s="113"/>
      <c r="GTZ41" s="113"/>
      <c r="GUA41" s="113"/>
      <c r="GUB41" s="113"/>
      <c r="GUC41" s="113"/>
      <c r="GUD41" s="113"/>
      <c r="GUE41" s="113"/>
      <c r="GUF41" s="113"/>
      <c r="GUG41" s="113"/>
      <c r="GUH41" s="113"/>
      <c r="GUI41" s="113"/>
      <c r="GUJ41" s="113"/>
      <c r="GUK41" s="113"/>
      <c r="GUL41" s="113"/>
      <c r="GUM41" s="113"/>
      <c r="GUN41" s="113"/>
      <c r="GUO41" s="113"/>
      <c r="GUP41" s="113"/>
      <c r="GUQ41" s="113"/>
      <c r="GUR41" s="113"/>
      <c r="GUS41" s="113"/>
      <c r="GUT41" s="113"/>
      <c r="GUU41" s="113"/>
      <c r="GUV41" s="113"/>
      <c r="GUW41" s="113"/>
      <c r="GUX41" s="113"/>
      <c r="GUY41" s="113"/>
      <c r="GUZ41" s="113"/>
      <c r="GVA41" s="113"/>
      <c r="GVB41" s="113"/>
      <c r="GVC41" s="113"/>
      <c r="GVD41" s="113"/>
      <c r="GVE41" s="113"/>
      <c r="GVF41" s="113"/>
      <c r="GVG41" s="113"/>
      <c r="GVH41" s="113"/>
      <c r="GVI41" s="113"/>
      <c r="GVJ41" s="113"/>
      <c r="GVK41" s="113"/>
      <c r="GVL41" s="113"/>
      <c r="GVM41" s="113"/>
      <c r="GVN41" s="113"/>
      <c r="GVO41" s="113"/>
      <c r="GVP41" s="113"/>
      <c r="GVQ41" s="113"/>
      <c r="GVR41" s="113"/>
      <c r="GVS41" s="113"/>
      <c r="GVT41" s="113"/>
      <c r="GVU41" s="113"/>
      <c r="GVV41" s="113"/>
      <c r="GVW41" s="113"/>
      <c r="GVX41" s="113"/>
      <c r="GVY41" s="113"/>
      <c r="GVZ41" s="113"/>
      <c r="GWA41" s="113"/>
      <c r="GWB41" s="113"/>
      <c r="GWC41" s="113"/>
      <c r="GWD41" s="113"/>
      <c r="GWE41" s="113"/>
      <c r="GWF41" s="113"/>
      <c r="GWG41" s="113"/>
      <c r="GWH41" s="113"/>
      <c r="GWI41" s="113"/>
      <c r="GWJ41" s="113"/>
      <c r="GWK41" s="113"/>
      <c r="GWL41" s="113"/>
      <c r="GWM41" s="113"/>
      <c r="GWN41" s="113"/>
      <c r="GWO41" s="113"/>
      <c r="GWP41" s="113"/>
      <c r="GWQ41" s="113"/>
      <c r="GWR41" s="113"/>
      <c r="GWS41" s="113"/>
      <c r="GWT41" s="113"/>
      <c r="GWU41" s="113"/>
      <c r="GWV41" s="113"/>
      <c r="GWW41" s="113"/>
      <c r="GWX41" s="113"/>
      <c r="GWY41" s="113"/>
      <c r="GWZ41" s="113"/>
      <c r="GXA41" s="113"/>
      <c r="GXB41" s="113"/>
      <c r="GXC41" s="113"/>
      <c r="GXD41" s="113"/>
      <c r="GXE41" s="113"/>
      <c r="GXF41" s="113"/>
      <c r="GXG41" s="113"/>
      <c r="GXH41" s="113"/>
      <c r="GXI41" s="113"/>
      <c r="GXJ41" s="113"/>
      <c r="GXK41" s="113"/>
      <c r="GXL41" s="113"/>
      <c r="GXM41" s="113"/>
      <c r="GXN41" s="113"/>
      <c r="GXO41" s="113"/>
      <c r="GXP41" s="113"/>
      <c r="GXQ41" s="113"/>
      <c r="GXR41" s="113"/>
      <c r="GXS41" s="113"/>
      <c r="GXT41" s="113"/>
      <c r="GXU41" s="113"/>
      <c r="GXV41" s="113"/>
      <c r="GXW41" s="113"/>
      <c r="GXX41" s="113"/>
      <c r="GXY41" s="113"/>
      <c r="GXZ41" s="113"/>
      <c r="GYA41" s="113"/>
      <c r="GYB41" s="113"/>
      <c r="GYC41" s="113"/>
      <c r="GYD41" s="113"/>
      <c r="GYE41" s="113"/>
      <c r="GYF41" s="113"/>
      <c r="GYG41" s="113"/>
      <c r="GYH41" s="113"/>
      <c r="GYI41" s="113"/>
      <c r="GYJ41" s="113"/>
      <c r="GYK41" s="113"/>
      <c r="GYL41" s="113"/>
      <c r="GYM41" s="113"/>
      <c r="GYN41" s="113"/>
      <c r="GYO41" s="113"/>
      <c r="GYP41" s="113"/>
      <c r="GYQ41" s="113"/>
      <c r="GYR41" s="113"/>
      <c r="GYS41" s="113"/>
      <c r="GYT41" s="113"/>
      <c r="GYU41" s="113"/>
      <c r="GYV41" s="113"/>
      <c r="GYW41" s="113"/>
      <c r="GYX41" s="113"/>
      <c r="GYY41" s="113"/>
      <c r="GYZ41" s="113"/>
      <c r="GZA41" s="113"/>
      <c r="GZB41" s="113"/>
      <c r="GZC41" s="113"/>
      <c r="GZD41" s="113"/>
      <c r="GZE41" s="113"/>
      <c r="GZF41" s="113"/>
      <c r="GZG41" s="113"/>
      <c r="GZH41" s="113"/>
      <c r="GZI41" s="113"/>
      <c r="GZJ41" s="113"/>
      <c r="GZK41" s="113"/>
      <c r="GZL41" s="113"/>
      <c r="GZM41" s="113"/>
      <c r="GZN41" s="113"/>
      <c r="GZO41" s="113"/>
      <c r="GZP41" s="113"/>
      <c r="GZQ41" s="113"/>
      <c r="GZR41" s="113"/>
      <c r="GZS41" s="113"/>
      <c r="GZT41" s="113"/>
      <c r="GZU41" s="113"/>
      <c r="GZV41" s="113"/>
      <c r="GZW41" s="113"/>
      <c r="GZX41" s="113"/>
      <c r="GZY41" s="113"/>
      <c r="GZZ41" s="113"/>
      <c r="HAA41" s="113"/>
      <c r="HAB41" s="113"/>
      <c r="HAC41" s="113"/>
      <c r="HAD41" s="113"/>
      <c r="HAE41" s="113"/>
      <c r="HAF41" s="113"/>
      <c r="HAG41" s="113"/>
      <c r="HAH41" s="113"/>
      <c r="HAI41" s="113"/>
      <c r="HAJ41" s="113"/>
      <c r="HAK41" s="113"/>
      <c r="HAL41" s="113"/>
      <c r="HAM41" s="113"/>
      <c r="HAN41" s="113"/>
      <c r="HAO41" s="113"/>
      <c r="HAP41" s="113"/>
      <c r="HAQ41" s="113"/>
      <c r="HAR41" s="113"/>
      <c r="HAS41" s="113"/>
      <c r="HAT41" s="113"/>
      <c r="HAU41" s="113"/>
      <c r="HAV41" s="113"/>
      <c r="HAW41" s="113"/>
      <c r="HAX41" s="113"/>
      <c r="HAY41" s="113"/>
      <c r="HAZ41" s="113"/>
      <c r="HBA41" s="113"/>
      <c r="HBB41" s="113"/>
      <c r="HBC41" s="113"/>
      <c r="HBD41" s="113"/>
      <c r="HBE41" s="113"/>
      <c r="HBF41" s="113"/>
      <c r="HBG41" s="113"/>
      <c r="HBH41" s="113"/>
      <c r="HBI41" s="113"/>
      <c r="HBJ41" s="113"/>
      <c r="HBK41" s="113"/>
      <c r="HBL41" s="113"/>
      <c r="HBM41" s="113"/>
      <c r="HBN41" s="113"/>
      <c r="HBO41" s="113"/>
      <c r="HBP41" s="113"/>
      <c r="HBQ41" s="113"/>
      <c r="HBR41" s="113"/>
      <c r="HBS41" s="113"/>
      <c r="HBT41" s="113"/>
      <c r="HBU41" s="113"/>
      <c r="HBV41" s="113"/>
      <c r="HBW41" s="113"/>
      <c r="HBX41" s="113"/>
      <c r="HBY41" s="113"/>
      <c r="HBZ41" s="113"/>
      <c r="HCA41" s="113"/>
      <c r="HCB41" s="113"/>
      <c r="HCC41" s="113"/>
      <c r="HCD41" s="113"/>
      <c r="HCE41" s="113"/>
      <c r="HCF41" s="113"/>
      <c r="HCG41" s="113"/>
      <c r="HCH41" s="113"/>
      <c r="HCI41" s="113"/>
      <c r="HCJ41" s="113"/>
      <c r="HCK41" s="113"/>
      <c r="HCL41" s="113"/>
      <c r="HCM41" s="113"/>
      <c r="HCN41" s="113"/>
      <c r="HCO41" s="113"/>
      <c r="HCP41" s="113"/>
      <c r="HCQ41" s="113"/>
      <c r="HCR41" s="113"/>
      <c r="HCS41" s="113"/>
      <c r="HCT41" s="113"/>
      <c r="HCU41" s="113"/>
      <c r="HCV41" s="113"/>
      <c r="HCW41" s="113"/>
      <c r="HCX41" s="113"/>
      <c r="HCY41" s="113"/>
      <c r="HCZ41" s="113"/>
      <c r="HDA41" s="113"/>
      <c r="HDB41" s="113"/>
      <c r="HDC41" s="113"/>
      <c r="HDD41" s="113"/>
      <c r="HDE41" s="113"/>
      <c r="HDF41" s="113"/>
      <c r="HDG41" s="113"/>
      <c r="HDH41" s="113"/>
      <c r="HDI41" s="113"/>
      <c r="HDJ41" s="113"/>
      <c r="HDK41" s="113"/>
      <c r="HDL41" s="113"/>
      <c r="HDM41" s="113"/>
      <c r="HDN41" s="113"/>
      <c r="HDO41" s="113"/>
      <c r="HDP41" s="113"/>
      <c r="HDQ41" s="113"/>
      <c r="HDR41" s="113"/>
      <c r="HDS41" s="113"/>
      <c r="HDT41" s="113"/>
      <c r="HDU41" s="113"/>
      <c r="HDV41" s="113"/>
      <c r="HDW41" s="113"/>
      <c r="HDX41" s="113"/>
      <c r="HDY41" s="113"/>
      <c r="HDZ41" s="113"/>
      <c r="HEA41" s="113"/>
      <c r="HEB41" s="113"/>
      <c r="HEC41" s="113"/>
      <c r="HED41" s="113"/>
      <c r="HEE41" s="113"/>
      <c r="HEF41" s="113"/>
      <c r="HEG41" s="113"/>
      <c r="HEH41" s="113"/>
      <c r="HEI41" s="113"/>
      <c r="HEJ41" s="113"/>
      <c r="HEK41" s="113"/>
      <c r="HEL41" s="113"/>
      <c r="HEM41" s="113"/>
      <c r="HEN41" s="113"/>
      <c r="HEO41" s="113"/>
      <c r="HEP41" s="113"/>
      <c r="HEQ41" s="113"/>
      <c r="HER41" s="113"/>
      <c r="HES41" s="113"/>
      <c r="HET41" s="113"/>
      <c r="HEU41" s="113"/>
      <c r="HEV41" s="113"/>
      <c r="HEW41" s="113"/>
      <c r="HEX41" s="113"/>
      <c r="HEY41" s="113"/>
      <c r="HEZ41" s="113"/>
      <c r="HFA41" s="113"/>
      <c r="HFB41" s="113"/>
      <c r="HFC41" s="113"/>
      <c r="HFD41" s="113"/>
      <c r="HFE41" s="113"/>
      <c r="HFF41" s="113"/>
      <c r="HFG41" s="113"/>
      <c r="HFH41" s="113"/>
      <c r="HFI41" s="113"/>
      <c r="HFJ41" s="113"/>
      <c r="HFK41" s="113"/>
      <c r="HFL41" s="113"/>
      <c r="HFM41" s="113"/>
      <c r="HFN41" s="113"/>
      <c r="HFO41" s="113"/>
      <c r="HFP41" s="113"/>
      <c r="HFQ41" s="113"/>
      <c r="HFR41" s="113"/>
      <c r="HFS41" s="113"/>
      <c r="HFT41" s="113"/>
      <c r="HFU41" s="113"/>
      <c r="HFV41" s="113"/>
      <c r="HFW41" s="113"/>
      <c r="HFX41" s="113"/>
      <c r="HFY41" s="113"/>
      <c r="HFZ41" s="113"/>
      <c r="HGA41" s="113"/>
      <c r="HGB41" s="113"/>
      <c r="HGC41" s="113"/>
      <c r="HGD41" s="113"/>
      <c r="HGE41" s="113"/>
      <c r="HGF41" s="113"/>
      <c r="HGG41" s="113"/>
      <c r="HGH41" s="113"/>
      <c r="HGI41" s="113"/>
      <c r="HGJ41" s="113"/>
      <c r="HGK41" s="113"/>
      <c r="HGL41" s="113"/>
      <c r="HGM41" s="113"/>
      <c r="HGN41" s="113"/>
      <c r="HGO41" s="113"/>
      <c r="HGP41" s="113"/>
      <c r="HGQ41" s="113"/>
      <c r="HGR41" s="113"/>
      <c r="HGS41" s="113"/>
      <c r="HGT41" s="113"/>
      <c r="HGU41" s="113"/>
      <c r="HGV41" s="113"/>
      <c r="HGW41" s="113"/>
      <c r="HGX41" s="113"/>
      <c r="HGY41" s="113"/>
      <c r="HGZ41" s="113"/>
      <c r="HHA41" s="113"/>
      <c r="HHB41" s="113"/>
      <c r="HHC41" s="113"/>
      <c r="HHD41" s="113"/>
      <c r="HHE41" s="113"/>
      <c r="HHF41" s="113"/>
      <c r="HHG41" s="113"/>
      <c r="HHH41" s="113"/>
      <c r="HHI41" s="113"/>
      <c r="HHJ41" s="113"/>
      <c r="HHK41" s="113"/>
      <c r="HHL41" s="113"/>
      <c r="HHM41" s="113"/>
      <c r="HHN41" s="113"/>
      <c r="HHO41" s="113"/>
      <c r="HHP41" s="113"/>
      <c r="HHQ41" s="113"/>
      <c r="HHR41" s="113"/>
      <c r="HHS41" s="113"/>
      <c r="HHT41" s="113"/>
      <c r="HHU41" s="113"/>
      <c r="HHV41" s="113"/>
      <c r="HHW41" s="113"/>
      <c r="HHX41" s="113"/>
      <c r="HHY41" s="113"/>
      <c r="HHZ41" s="113"/>
      <c r="HIA41" s="113"/>
      <c r="HIB41" s="113"/>
      <c r="HIC41" s="113"/>
      <c r="HID41" s="113"/>
      <c r="HIE41" s="113"/>
      <c r="HIF41" s="113"/>
      <c r="HIG41" s="113"/>
      <c r="HIH41" s="113"/>
      <c r="HII41" s="113"/>
      <c r="HIJ41" s="113"/>
      <c r="HIK41" s="113"/>
      <c r="HIL41" s="113"/>
      <c r="HIM41" s="113"/>
      <c r="HIN41" s="113"/>
      <c r="HIO41" s="113"/>
      <c r="HIP41" s="113"/>
      <c r="HIQ41" s="113"/>
      <c r="HIR41" s="113"/>
      <c r="HIS41" s="113"/>
      <c r="HIT41" s="113"/>
      <c r="HIU41" s="113"/>
      <c r="HIV41" s="113"/>
      <c r="HIW41" s="113"/>
      <c r="HIX41" s="113"/>
      <c r="HIY41" s="113"/>
      <c r="HIZ41" s="113"/>
      <c r="HJA41" s="113"/>
      <c r="HJB41" s="113"/>
      <c r="HJC41" s="113"/>
      <c r="HJD41" s="113"/>
      <c r="HJE41" s="113"/>
      <c r="HJF41" s="113"/>
      <c r="HJG41" s="113"/>
      <c r="HJH41" s="113"/>
      <c r="HJI41" s="113"/>
      <c r="HJJ41" s="113"/>
      <c r="HJK41" s="113"/>
      <c r="HJL41" s="113"/>
      <c r="HJM41" s="113"/>
      <c r="HJN41" s="113"/>
      <c r="HJO41" s="113"/>
      <c r="HJP41" s="113"/>
      <c r="HJQ41" s="113"/>
      <c r="HJR41" s="113"/>
      <c r="HJS41" s="113"/>
      <c r="HJT41" s="113"/>
      <c r="HJU41" s="113"/>
      <c r="HJV41" s="113"/>
      <c r="HJW41" s="113"/>
      <c r="HJX41" s="113"/>
      <c r="HJY41" s="113"/>
      <c r="HJZ41" s="113"/>
      <c r="HKA41" s="113"/>
      <c r="HKB41" s="113"/>
      <c r="HKC41" s="113"/>
      <c r="HKD41" s="113"/>
      <c r="HKE41" s="113"/>
      <c r="HKF41" s="113"/>
      <c r="HKG41" s="113"/>
      <c r="HKH41" s="113"/>
      <c r="HKI41" s="113"/>
      <c r="HKJ41" s="113"/>
      <c r="HKK41" s="113"/>
      <c r="HKL41" s="113"/>
      <c r="HKM41" s="113"/>
      <c r="HKN41" s="113"/>
      <c r="HKO41" s="113"/>
      <c r="HKP41" s="113"/>
      <c r="HKQ41" s="113"/>
      <c r="HKR41" s="113"/>
      <c r="HKS41" s="113"/>
      <c r="HKT41" s="113"/>
      <c r="HKU41" s="113"/>
      <c r="HKV41" s="113"/>
      <c r="HKW41" s="113"/>
      <c r="HKX41" s="113"/>
      <c r="HKY41" s="113"/>
      <c r="HKZ41" s="113"/>
      <c r="HLA41" s="113"/>
      <c r="HLB41" s="113"/>
      <c r="HLC41" s="113"/>
      <c r="HLD41" s="113"/>
      <c r="HLE41" s="113"/>
      <c r="HLF41" s="113"/>
      <c r="HLG41" s="113"/>
      <c r="HLH41" s="113"/>
      <c r="HLI41" s="113"/>
      <c r="HLJ41" s="113"/>
      <c r="HLK41" s="113"/>
      <c r="HLL41" s="113"/>
      <c r="HLM41" s="113"/>
      <c r="HLN41" s="113"/>
      <c r="HLO41" s="113"/>
      <c r="HLP41" s="113"/>
      <c r="HLQ41" s="113"/>
      <c r="HLR41" s="113"/>
      <c r="HLS41" s="113"/>
      <c r="HLT41" s="113"/>
      <c r="HLU41" s="113"/>
      <c r="HLV41" s="113"/>
      <c r="HLW41" s="113"/>
      <c r="HLX41" s="113"/>
      <c r="HLY41" s="113"/>
      <c r="HLZ41" s="113"/>
      <c r="HMA41" s="113"/>
      <c r="HMB41" s="113"/>
      <c r="HMC41" s="113"/>
      <c r="HMD41" s="113"/>
      <c r="HME41" s="113"/>
      <c r="HMF41" s="113"/>
      <c r="HMG41" s="113"/>
      <c r="HMH41" s="113"/>
      <c r="HMI41" s="113"/>
      <c r="HMJ41" s="113"/>
      <c r="HMK41" s="113"/>
      <c r="HML41" s="113"/>
      <c r="HMM41" s="113"/>
      <c r="HMN41" s="113"/>
      <c r="HMO41" s="113"/>
      <c r="HMP41" s="113"/>
      <c r="HMQ41" s="113"/>
      <c r="HMR41" s="113"/>
      <c r="HMS41" s="113"/>
      <c r="HMT41" s="113"/>
      <c r="HMU41" s="113"/>
      <c r="HMV41" s="113"/>
      <c r="HMW41" s="113"/>
      <c r="HMX41" s="113"/>
      <c r="HMY41" s="113"/>
      <c r="HMZ41" s="113"/>
      <c r="HNA41" s="113"/>
      <c r="HNB41" s="113"/>
      <c r="HNC41" s="113"/>
      <c r="HND41" s="113"/>
      <c r="HNE41" s="113"/>
      <c r="HNF41" s="113"/>
      <c r="HNG41" s="113"/>
      <c r="HNH41" s="113"/>
      <c r="HNI41" s="113"/>
      <c r="HNJ41" s="113"/>
      <c r="HNK41" s="113"/>
      <c r="HNL41" s="113"/>
      <c r="HNM41" s="113"/>
      <c r="HNN41" s="113"/>
      <c r="HNO41" s="113"/>
      <c r="HNP41" s="113"/>
      <c r="HNQ41" s="113"/>
      <c r="HNR41" s="113"/>
      <c r="HNS41" s="113"/>
      <c r="HNT41" s="113"/>
      <c r="HNU41" s="113"/>
      <c r="HNV41" s="113"/>
      <c r="HNW41" s="113"/>
      <c r="HNX41" s="113"/>
      <c r="HNY41" s="113"/>
      <c r="HNZ41" s="113"/>
      <c r="HOA41" s="113"/>
      <c r="HOB41" s="113"/>
      <c r="HOC41" s="113"/>
      <c r="HOD41" s="113"/>
      <c r="HOE41" s="113"/>
      <c r="HOF41" s="113"/>
      <c r="HOG41" s="113"/>
      <c r="HOH41" s="113"/>
      <c r="HOI41" s="113"/>
      <c r="HOJ41" s="113"/>
      <c r="HOK41" s="113"/>
      <c r="HOL41" s="113"/>
      <c r="HOM41" s="113"/>
      <c r="HON41" s="113"/>
      <c r="HOO41" s="113"/>
      <c r="HOP41" s="113"/>
      <c r="HOQ41" s="113"/>
      <c r="HOR41" s="113"/>
      <c r="HOS41" s="113"/>
      <c r="HOT41" s="113"/>
      <c r="HOU41" s="113"/>
      <c r="HOV41" s="113"/>
      <c r="HOW41" s="113"/>
      <c r="HOX41" s="113"/>
      <c r="HOY41" s="113"/>
      <c r="HOZ41" s="113"/>
      <c r="HPA41" s="113"/>
      <c r="HPB41" s="113"/>
      <c r="HPC41" s="113"/>
      <c r="HPD41" s="113"/>
      <c r="HPE41" s="113"/>
      <c r="HPF41" s="113"/>
      <c r="HPG41" s="113"/>
      <c r="HPH41" s="113"/>
      <c r="HPI41" s="113"/>
      <c r="HPJ41" s="113"/>
      <c r="HPK41" s="113"/>
      <c r="HPL41" s="113"/>
      <c r="HPM41" s="113"/>
      <c r="HPN41" s="113"/>
      <c r="HPO41" s="113"/>
      <c r="HPP41" s="113"/>
      <c r="HPQ41" s="113"/>
      <c r="HPR41" s="113"/>
      <c r="HPS41" s="113"/>
      <c r="HPT41" s="113"/>
      <c r="HPU41" s="113"/>
      <c r="HPV41" s="113"/>
      <c r="HPW41" s="113"/>
      <c r="HPX41" s="113"/>
      <c r="HPY41" s="113"/>
      <c r="HPZ41" s="113"/>
      <c r="HQA41" s="113"/>
      <c r="HQB41" s="113"/>
      <c r="HQC41" s="113"/>
      <c r="HQD41" s="113"/>
      <c r="HQE41" s="113"/>
      <c r="HQF41" s="113"/>
      <c r="HQG41" s="113"/>
      <c r="HQH41" s="113"/>
      <c r="HQI41" s="113"/>
      <c r="HQJ41" s="113"/>
      <c r="HQK41" s="113"/>
      <c r="HQL41" s="113"/>
      <c r="HQM41" s="113"/>
      <c r="HQN41" s="113"/>
      <c r="HQO41" s="113"/>
      <c r="HQP41" s="113"/>
      <c r="HQQ41" s="113"/>
      <c r="HQR41" s="113"/>
      <c r="HQS41" s="113"/>
      <c r="HQT41" s="113"/>
      <c r="HQU41" s="113"/>
      <c r="HQV41" s="113"/>
      <c r="HQW41" s="113"/>
      <c r="HQX41" s="113"/>
      <c r="HQY41" s="113"/>
      <c r="HQZ41" s="113"/>
      <c r="HRA41" s="113"/>
      <c r="HRB41" s="113"/>
      <c r="HRC41" s="113"/>
      <c r="HRD41" s="113"/>
      <c r="HRE41" s="113"/>
      <c r="HRF41" s="113"/>
      <c r="HRG41" s="113"/>
      <c r="HRH41" s="113"/>
      <c r="HRI41" s="113"/>
      <c r="HRJ41" s="113"/>
      <c r="HRK41" s="113"/>
      <c r="HRL41" s="113"/>
      <c r="HRM41" s="113"/>
      <c r="HRN41" s="113"/>
      <c r="HRO41" s="113"/>
      <c r="HRP41" s="113"/>
      <c r="HRQ41" s="113"/>
      <c r="HRR41" s="113"/>
      <c r="HRS41" s="113"/>
      <c r="HRT41" s="113"/>
      <c r="HRU41" s="113"/>
      <c r="HRV41" s="113"/>
      <c r="HRW41" s="113"/>
      <c r="HRX41" s="113"/>
      <c r="HRY41" s="113"/>
      <c r="HRZ41" s="113"/>
      <c r="HSA41" s="113"/>
      <c r="HSB41" s="113"/>
      <c r="HSC41" s="113"/>
      <c r="HSD41" s="113"/>
      <c r="HSE41" s="113"/>
      <c r="HSF41" s="113"/>
      <c r="HSG41" s="113"/>
      <c r="HSH41" s="113"/>
      <c r="HSI41" s="113"/>
      <c r="HSJ41" s="113"/>
      <c r="HSK41" s="113"/>
      <c r="HSL41" s="113"/>
      <c r="HSM41" s="113"/>
      <c r="HSN41" s="113"/>
      <c r="HSO41" s="113"/>
      <c r="HSP41" s="113"/>
      <c r="HSQ41" s="113"/>
      <c r="HSR41" s="113"/>
      <c r="HSS41" s="113"/>
      <c r="HST41" s="113"/>
      <c r="HSU41" s="113"/>
      <c r="HSV41" s="113"/>
      <c r="HSW41" s="113"/>
      <c r="HSX41" s="113"/>
      <c r="HSY41" s="113"/>
      <c r="HSZ41" s="113"/>
      <c r="HTA41" s="113"/>
      <c r="HTB41" s="113"/>
      <c r="HTC41" s="113"/>
      <c r="HTD41" s="113"/>
      <c r="HTE41" s="113"/>
      <c r="HTF41" s="113"/>
      <c r="HTG41" s="113"/>
      <c r="HTH41" s="113"/>
      <c r="HTI41" s="113"/>
      <c r="HTJ41" s="113"/>
      <c r="HTK41" s="113"/>
      <c r="HTL41" s="113"/>
      <c r="HTM41" s="113"/>
      <c r="HTN41" s="113"/>
      <c r="HTO41" s="113"/>
      <c r="HTP41" s="113"/>
      <c r="HTQ41" s="113"/>
      <c r="HTR41" s="113"/>
      <c r="HTS41" s="113"/>
      <c r="HTT41" s="113"/>
      <c r="HTU41" s="113"/>
      <c r="HTV41" s="113"/>
      <c r="HTW41" s="113"/>
      <c r="HTX41" s="113"/>
      <c r="HTY41" s="113"/>
      <c r="HTZ41" s="113"/>
      <c r="HUA41" s="113"/>
      <c r="HUB41" s="113"/>
      <c r="HUC41" s="113"/>
      <c r="HUD41" s="113"/>
      <c r="HUE41" s="113"/>
      <c r="HUF41" s="113"/>
      <c r="HUG41" s="113"/>
      <c r="HUH41" s="113"/>
      <c r="HUI41" s="113"/>
      <c r="HUJ41" s="113"/>
      <c r="HUK41" s="113"/>
      <c r="HUL41" s="113"/>
      <c r="HUM41" s="113"/>
      <c r="HUN41" s="113"/>
      <c r="HUO41" s="113"/>
      <c r="HUP41" s="113"/>
      <c r="HUQ41" s="113"/>
      <c r="HUR41" s="113"/>
      <c r="HUS41" s="113"/>
      <c r="HUT41" s="113"/>
      <c r="HUU41" s="113"/>
      <c r="HUV41" s="113"/>
      <c r="HUW41" s="113"/>
      <c r="HUX41" s="113"/>
      <c r="HUY41" s="113"/>
      <c r="HUZ41" s="113"/>
      <c r="HVA41" s="113"/>
      <c r="HVB41" s="113"/>
      <c r="HVC41" s="113"/>
      <c r="HVD41" s="113"/>
      <c r="HVE41" s="113"/>
      <c r="HVF41" s="113"/>
      <c r="HVG41" s="113"/>
      <c r="HVH41" s="113"/>
      <c r="HVI41" s="113"/>
      <c r="HVJ41" s="113"/>
      <c r="HVK41" s="113"/>
      <c r="HVL41" s="113"/>
      <c r="HVM41" s="113"/>
      <c r="HVN41" s="113"/>
      <c r="HVO41" s="113"/>
      <c r="HVP41" s="113"/>
      <c r="HVQ41" s="113"/>
      <c r="HVR41" s="113"/>
      <c r="HVS41" s="113"/>
      <c r="HVT41" s="113"/>
      <c r="HVU41" s="113"/>
      <c r="HVV41" s="113"/>
      <c r="HVW41" s="113"/>
      <c r="HVX41" s="113"/>
      <c r="HVY41" s="113"/>
      <c r="HVZ41" s="113"/>
      <c r="HWA41" s="113"/>
      <c r="HWB41" s="113"/>
      <c r="HWC41" s="113"/>
      <c r="HWD41" s="113"/>
      <c r="HWE41" s="113"/>
      <c r="HWF41" s="113"/>
      <c r="HWG41" s="113"/>
      <c r="HWH41" s="113"/>
      <c r="HWI41" s="113"/>
      <c r="HWJ41" s="113"/>
      <c r="HWK41" s="113"/>
      <c r="HWL41" s="113"/>
      <c r="HWM41" s="113"/>
      <c r="HWN41" s="113"/>
      <c r="HWO41" s="113"/>
      <c r="HWP41" s="113"/>
      <c r="HWQ41" s="113"/>
      <c r="HWR41" s="113"/>
      <c r="HWS41" s="113"/>
      <c r="HWT41" s="113"/>
      <c r="HWU41" s="113"/>
      <c r="HWV41" s="113"/>
      <c r="HWW41" s="113"/>
      <c r="HWX41" s="113"/>
      <c r="HWY41" s="113"/>
      <c r="HWZ41" s="113"/>
      <c r="HXA41" s="113"/>
      <c r="HXB41" s="113"/>
      <c r="HXC41" s="113"/>
      <c r="HXD41" s="113"/>
      <c r="HXE41" s="113"/>
      <c r="HXF41" s="113"/>
      <c r="HXG41" s="113"/>
      <c r="HXH41" s="113"/>
      <c r="HXI41" s="113"/>
      <c r="HXJ41" s="113"/>
      <c r="HXK41" s="113"/>
      <c r="HXL41" s="113"/>
      <c r="HXM41" s="113"/>
      <c r="HXN41" s="113"/>
      <c r="HXO41" s="113"/>
      <c r="HXP41" s="113"/>
      <c r="HXQ41" s="113"/>
      <c r="HXR41" s="113"/>
      <c r="HXS41" s="113"/>
      <c r="HXT41" s="113"/>
      <c r="HXU41" s="113"/>
      <c r="HXV41" s="113"/>
      <c r="HXW41" s="113"/>
      <c r="HXX41" s="113"/>
      <c r="HXY41" s="113"/>
      <c r="HXZ41" s="113"/>
      <c r="HYA41" s="113"/>
      <c r="HYB41" s="113"/>
      <c r="HYC41" s="113"/>
      <c r="HYD41" s="113"/>
      <c r="HYE41" s="113"/>
      <c r="HYF41" s="113"/>
      <c r="HYG41" s="113"/>
      <c r="HYH41" s="113"/>
      <c r="HYI41" s="113"/>
      <c r="HYJ41" s="113"/>
      <c r="HYK41" s="113"/>
      <c r="HYL41" s="113"/>
      <c r="HYM41" s="113"/>
      <c r="HYN41" s="113"/>
      <c r="HYO41" s="113"/>
      <c r="HYP41" s="113"/>
      <c r="HYQ41" s="113"/>
      <c r="HYR41" s="113"/>
      <c r="HYS41" s="113"/>
      <c r="HYT41" s="113"/>
      <c r="HYU41" s="113"/>
      <c r="HYV41" s="113"/>
      <c r="HYW41" s="113"/>
      <c r="HYX41" s="113"/>
      <c r="HYY41" s="113"/>
      <c r="HYZ41" s="113"/>
      <c r="HZA41" s="113"/>
      <c r="HZB41" s="113"/>
      <c r="HZC41" s="113"/>
      <c r="HZD41" s="113"/>
      <c r="HZE41" s="113"/>
      <c r="HZF41" s="113"/>
      <c r="HZG41" s="113"/>
      <c r="HZH41" s="113"/>
      <c r="HZI41" s="113"/>
      <c r="HZJ41" s="113"/>
      <c r="HZK41" s="113"/>
      <c r="HZL41" s="113"/>
      <c r="HZM41" s="113"/>
      <c r="HZN41" s="113"/>
      <c r="HZO41" s="113"/>
      <c r="HZP41" s="113"/>
      <c r="HZQ41" s="113"/>
      <c r="HZR41" s="113"/>
      <c r="HZS41" s="113"/>
      <c r="HZT41" s="113"/>
      <c r="HZU41" s="113"/>
      <c r="HZV41" s="113"/>
      <c r="HZW41" s="113"/>
      <c r="HZX41" s="113"/>
      <c r="HZY41" s="113"/>
      <c r="HZZ41" s="113"/>
      <c r="IAA41" s="113"/>
      <c r="IAB41" s="113"/>
      <c r="IAC41" s="113"/>
      <c r="IAD41" s="113"/>
      <c r="IAE41" s="113"/>
      <c r="IAF41" s="113"/>
      <c r="IAG41" s="113"/>
      <c r="IAH41" s="113"/>
      <c r="IAI41" s="113"/>
      <c r="IAJ41" s="113"/>
      <c r="IAK41" s="113"/>
      <c r="IAL41" s="113"/>
      <c r="IAM41" s="113"/>
      <c r="IAN41" s="113"/>
      <c r="IAO41" s="113"/>
      <c r="IAP41" s="113"/>
      <c r="IAQ41" s="113"/>
      <c r="IAR41" s="113"/>
      <c r="IAS41" s="113"/>
      <c r="IAT41" s="113"/>
      <c r="IAU41" s="113"/>
      <c r="IAV41" s="113"/>
      <c r="IAW41" s="113"/>
      <c r="IAX41" s="113"/>
      <c r="IAY41" s="113"/>
      <c r="IAZ41" s="113"/>
      <c r="IBA41" s="113"/>
      <c r="IBB41" s="113"/>
      <c r="IBC41" s="113"/>
      <c r="IBD41" s="113"/>
      <c r="IBE41" s="113"/>
      <c r="IBF41" s="113"/>
      <c r="IBG41" s="113"/>
      <c r="IBH41" s="113"/>
      <c r="IBI41" s="113"/>
      <c r="IBJ41" s="113"/>
      <c r="IBK41" s="113"/>
      <c r="IBL41" s="113"/>
      <c r="IBM41" s="113"/>
      <c r="IBN41" s="113"/>
      <c r="IBO41" s="113"/>
      <c r="IBP41" s="113"/>
      <c r="IBQ41" s="113"/>
      <c r="IBR41" s="113"/>
      <c r="IBS41" s="113"/>
      <c r="IBT41" s="113"/>
      <c r="IBU41" s="113"/>
      <c r="IBV41" s="113"/>
      <c r="IBW41" s="113"/>
      <c r="IBX41" s="113"/>
      <c r="IBY41" s="113"/>
      <c r="IBZ41" s="113"/>
      <c r="ICA41" s="113"/>
      <c r="ICB41" s="113"/>
      <c r="ICC41" s="113"/>
      <c r="ICD41" s="113"/>
      <c r="ICE41" s="113"/>
      <c r="ICF41" s="113"/>
      <c r="ICG41" s="113"/>
      <c r="ICH41" s="113"/>
      <c r="ICI41" s="113"/>
      <c r="ICJ41" s="113"/>
      <c r="ICK41" s="113"/>
      <c r="ICL41" s="113"/>
      <c r="ICM41" s="113"/>
      <c r="ICN41" s="113"/>
      <c r="ICO41" s="113"/>
      <c r="ICP41" s="113"/>
      <c r="ICQ41" s="113"/>
      <c r="ICR41" s="113"/>
      <c r="ICS41" s="113"/>
      <c r="ICT41" s="113"/>
      <c r="ICU41" s="113"/>
      <c r="ICV41" s="113"/>
      <c r="ICW41" s="113"/>
      <c r="ICX41" s="113"/>
      <c r="ICY41" s="113"/>
      <c r="ICZ41" s="113"/>
      <c r="IDA41" s="113"/>
      <c r="IDB41" s="113"/>
      <c r="IDC41" s="113"/>
      <c r="IDD41" s="113"/>
      <c r="IDE41" s="113"/>
      <c r="IDF41" s="113"/>
      <c r="IDG41" s="113"/>
      <c r="IDH41" s="113"/>
      <c r="IDI41" s="113"/>
      <c r="IDJ41" s="113"/>
      <c r="IDK41" s="113"/>
      <c r="IDL41" s="113"/>
      <c r="IDM41" s="113"/>
      <c r="IDN41" s="113"/>
      <c r="IDO41" s="113"/>
      <c r="IDP41" s="113"/>
      <c r="IDQ41" s="113"/>
      <c r="IDR41" s="113"/>
      <c r="IDS41" s="113"/>
      <c r="IDT41" s="113"/>
      <c r="IDU41" s="113"/>
      <c r="IDV41" s="113"/>
      <c r="IDW41" s="113"/>
      <c r="IDX41" s="113"/>
      <c r="IDY41" s="113"/>
      <c r="IDZ41" s="113"/>
      <c r="IEA41" s="113"/>
      <c r="IEB41" s="113"/>
      <c r="IEC41" s="113"/>
      <c r="IED41" s="113"/>
      <c r="IEE41" s="113"/>
      <c r="IEF41" s="113"/>
      <c r="IEG41" s="113"/>
      <c r="IEH41" s="113"/>
      <c r="IEI41" s="113"/>
      <c r="IEJ41" s="113"/>
      <c r="IEK41" s="113"/>
      <c r="IEL41" s="113"/>
      <c r="IEM41" s="113"/>
      <c r="IEN41" s="113"/>
      <c r="IEO41" s="113"/>
      <c r="IEP41" s="113"/>
      <c r="IEQ41" s="113"/>
      <c r="IER41" s="113"/>
      <c r="IES41" s="113"/>
      <c r="IET41" s="113"/>
      <c r="IEU41" s="113"/>
      <c r="IEV41" s="113"/>
      <c r="IEW41" s="113"/>
      <c r="IEX41" s="113"/>
      <c r="IEY41" s="113"/>
      <c r="IEZ41" s="113"/>
      <c r="IFA41" s="113"/>
      <c r="IFB41" s="113"/>
      <c r="IFC41" s="113"/>
      <c r="IFD41" s="113"/>
      <c r="IFE41" s="113"/>
      <c r="IFF41" s="113"/>
      <c r="IFG41" s="113"/>
      <c r="IFH41" s="113"/>
      <c r="IFI41" s="113"/>
      <c r="IFJ41" s="113"/>
      <c r="IFK41" s="113"/>
      <c r="IFL41" s="113"/>
      <c r="IFM41" s="113"/>
      <c r="IFN41" s="113"/>
      <c r="IFO41" s="113"/>
      <c r="IFP41" s="113"/>
      <c r="IFQ41" s="113"/>
      <c r="IFR41" s="113"/>
      <c r="IFS41" s="113"/>
      <c r="IFT41" s="113"/>
      <c r="IFU41" s="113"/>
      <c r="IFV41" s="113"/>
      <c r="IFW41" s="113"/>
      <c r="IFX41" s="113"/>
      <c r="IFY41" s="113"/>
      <c r="IFZ41" s="113"/>
      <c r="IGA41" s="113"/>
      <c r="IGB41" s="113"/>
      <c r="IGC41" s="113"/>
      <c r="IGD41" s="113"/>
      <c r="IGE41" s="113"/>
      <c r="IGF41" s="113"/>
      <c r="IGG41" s="113"/>
      <c r="IGH41" s="113"/>
      <c r="IGI41" s="113"/>
      <c r="IGJ41" s="113"/>
      <c r="IGK41" s="113"/>
      <c r="IGL41" s="113"/>
      <c r="IGM41" s="113"/>
      <c r="IGN41" s="113"/>
      <c r="IGO41" s="113"/>
      <c r="IGP41" s="113"/>
      <c r="IGQ41" s="113"/>
      <c r="IGR41" s="113"/>
      <c r="IGS41" s="113"/>
      <c r="IGT41" s="113"/>
      <c r="IGU41" s="113"/>
      <c r="IGV41" s="113"/>
      <c r="IGW41" s="113"/>
      <c r="IGX41" s="113"/>
      <c r="IGY41" s="113"/>
      <c r="IGZ41" s="113"/>
      <c r="IHA41" s="113"/>
      <c r="IHB41" s="113"/>
      <c r="IHC41" s="113"/>
      <c r="IHD41" s="113"/>
      <c r="IHE41" s="113"/>
      <c r="IHF41" s="113"/>
      <c r="IHG41" s="113"/>
      <c r="IHH41" s="113"/>
      <c r="IHI41" s="113"/>
      <c r="IHJ41" s="113"/>
      <c r="IHK41" s="113"/>
      <c r="IHL41" s="113"/>
      <c r="IHM41" s="113"/>
      <c r="IHN41" s="113"/>
      <c r="IHO41" s="113"/>
      <c r="IHP41" s="113"/>
      <c r="IHQ41" s="113"/>
      <c r="IHR41" s="113"/>
      <c r="IHS41" s="113"/>
      <c r="IHT41" s="113"/>
      <c r="IHU41" s="113"/>
      <c r="IHV41" s="113"/>
      <c r="IHW41" s="113"/>
      <c r="IHX41" s="113"/>
      <c r="IHY41" s="113"/>
      <c r="IHZ41" s="113"/>
      <c r="IIA41" s="113"/>
      <c r="IIB41" s="113"/>
      <c r="IIC41" s="113"/>
      <c r="IID41" s="113"/>
      <c r="IIE41" s="113"/>
      <c r="IIF41" s="113"/>
      <c r="IIG41" s="113"/>
      <c r="IIH41" s="113"/>
      <c r="III41" s="113"/>
      <c r="IIJ41" s="113"/>
      <c r="IIK41" s="113"/>
      <c r="IIL41" s="113"/>
      <c r="IIM41" s="113"/>
      <c r="IIN41" s="113"/>
      <c r="IIO41" s="113"/>
      <c r="IIP41" s="113"/>
      <c r="IIQ41" s="113"/>
      <c r="IIR41" s="113"/>
      <c r="IIS41" s="113"/>
      <c r="IIT41" s="113"/>
      <c r="IIU41" s="113"/>
      <c r="IIV41" s="113"/>
      <c r="IIW41" s="113"/>
      <c r="IIX41" s="113"/>
      <c r="IIY41" s="113"/>
      <c r="IIZ41" s="113"/>
      <c r="IJA41" s="113"/>
      <c r="IJB41" s="113"/>
      <c r="IJC41" s="113"/>
      <c r="IJD41" s="113"/>
      <c r="IJE41" s="113"/>
      <c r="IJF41" s="113"/>
      <c r="IJG41" s="113"/>
      <c r="IJH41" s="113"/>
      <c r="IJI41" s="113"/>
      <c r="IJJ41" s="113"/>
      <c r="IJK41" s="113"/>
      <c r="IJL41" s="113"/>
      <c r="IJM41" s="113"/>
      <c r="IJN41" s="113"/>
      <c r="IJO41" s="113"/>
      <c r="IJP41" s="113"/>
      <c r="IJQ41" s="113"/>
      <c r="IJR41" s="113"/>
      <c r="IJS41" s="113"/>
      <c r="IJT41" s="113"/>
      <c r="IJU41" s="113"/>
      <c r="IJV41" s="113"/>
      <c r="IJW41" s="113"/>
      <c r="IJX41" s="113"/>
      <c r="IJY41" s="113"/>
      <c r="IJZ41" s="113"/>
      <c r="IKA41" s="113"/>
      <c r="IKB41" s="113"/>
      <c r="IKC41" s="113"/>
      <c r="IKD41" s="113"/>
      <c r="IKE41" s="113"/>
      <c r="IKF41" s="113"/>
      <c r="IKG41" s="113"/>
      <c r="IKH41" s="113"/>
      <c r="IKI41" s="113"/>
      <c r="IKJ41" s="113"/>
      <c r="IKK41" s="113"/>
      <c r="IKL41" s="113"/>
      <c r="IKM41" s="113"/>
      <c r="IKN41" s="113"/>
      <c r="IKO41" s="113"/>
      <c r="IKP41" s="113"/>
      <c r="IKQ41" s="113"/>
      <c r="IKR41" s="113"/>
      <c r="IKS41" s="113"/>
      <c r="IKT41" s="113"/>
      <c r="IKU41" s="113"/>
      <c r="IKV41" s="113"/>
      <c r="IKW41" s="113"/>
      <c r="IKX41" s="113"/>
      <c r="IKY41" s="113"/>
      <c r="IKZ41" s="113"/>
      <c r="ILA41" s="113"/>
      <c r="ILB41" s="113"/>
      <c r="ILC41" s="113"/>
      <c r="ILD41" s="113"/>
      <c r="ILE41" s="113"/>
      <c r="ILF41" s="113"/>
      <c r="ILG41" s="113"/>
      <c r="ILH41" s="113"/>
      <c r="ILI41" s="113"/>
      <c r="ILJ41" s="113"/>
      <c r="ILK41" s="113"/>
      <c r="ILL41" s="113"/>
      <c r="ILM41" s="113"/>
      <c r="ILN41" s="113"/>
      <c r="ILO41" s="113"/>
      <c r="ILP41" s="113"/>
      <c r="ILQ41" s="113"/>
      <c r="ILR41" s="113"/>
      <c r="ILS41" s="113"/>
      <c r="ILT41" s="113"/>
      <c r="ILU41" s="113"/>
      <c r="ILV41" s="113"/>
      <c r="ILW41" s="113"/>
      <c r="ILX41" s="113"/>
      <c r="ILY41" s="113"/>
      <c r="ILZ41" s="113"/>
      <c r="IMA41" s="113"/>
      <c r="IMB41" s="113"/>
      <c r="IMC41" s="113"/>
      <c r="IMD41" s="113"/>
      <c r="IME41" s="113"/>
      <c r="IMF41" s="113"/>
      <c r="IMG41" s="113"/>
      <c r="IMH41" s="113"/>
      <c r="IMI41" s="113"/>
      <c r="IMJ41" s="113"/>
      <c r="IMK41" s="113"/>
      <c r="IML41" s="113"/>
      <c r="IMM41" s="113"/>
      <c r="IMN41" s="113"/>
      <c r="IMO41" s="113"/>
      <c r="IMP41" s="113"/>
      <c r="IMQ41" s="113"/>
      <c r="IMR41" s="113"/>
      <c r="IMS41" s="113"/>
      <c r="IMT41" s="113"/>
      <c r="IMU41" s="113"/>
      <c r="IMV41" s="113"/>
      <c r="IMW41" s="113"/>
      <c r="IMX41" s="113"/>
      <c r="IMY41" s="113"/>
      <c r="IMZ41" s="113"/>
      <c r="INA41" s="113"/>
      <c r="INB41" s="113"/>
      <c r="INC41" s="113"/>
      <c r="IND41" s="113"/>
      <c r="INE41" s="113"/>
      <c r="INF41" s="113"/>
      <c r="ING41" s="113"/>
      <c r="INH41" s="113"/>
      <c r="INI41" s="113"/>
      <c r="INJ41" s="113"/>
      <c r="INK41" s="113"/>
      <c r="INL41" s="113"/>
      <c r="INM41" s="113"/>
      <c r="INN41" s="113"/>
      <c r="INO41" s="113"/>
      <c r="INP41" s="113"/>
      <c r="INQ41" s="113"/>
      <c r="INR41" s="113"/>
      <c r="INS41" s="113"/>
      <c r="INT41" s="113"/>
      <c r="INU41" s="113"/>
      <c r="INV41" s="113"/>
      <c r="INW41" s="113"/>
      <c r="INX41" s="113"/>
      <c r="INY41" s="113"/>
      <c r="INZ41" s="113"/>
      <c r="IOA41" s="113"/>
      <c r="IOB41" s="113"/>
      <c r="IOC41" s="113"/>
      <c r="IOD41" s="113"/>
      <c r="IOE41" s="113"/>
      <c r="IOF41" s="113"/>
      <c r="IOG41" s="113"/>
      <c r="IOH41" s="113"/>
      <c r="IOI41" s="113"/>
      <c r="IOJ41" s="113"/>
      <c r="IOK41" s="113"/>
      <c r="IOL41" s="113"/>
      <c r="IOM41" s="113"/>
      <c r="ION41" s="113"/>
      <c r="IOO41" s="113"/>
      <c r="IOP41" s="113"/>
      <c r="IOQ41" s="113"/>
      <c r="IOR41" s="113"/>
      <c r="IOS41" s="113"/>
      <c r="IOT41" s="113"/>
      <c r="IOU41" s="113"/>
      <c r="IOV41" s="113"/>
      <c r="IOW41" s="113"/>
      <c r="IOX41" s="113"/>
      <c r="IOY41" s="113"/>
      <c r="IOZ41" s="113"/>
      <c r="IPA41" s="113"/>
      <c r="IPB41" s="113"/>
      <c r="IPC41" s="113"/>
      <c r="IPD41" s="113"/>
      <c r="IPE41" s="113"/>
      <c r="IPF41" s="113"/>
      <c r="IPG41" s="113"/>
      <c r="IPH41" s="113"/>
      <c r="IPI41" s="113"/>
      <c r="IPJ41" s="113"/>
      <c r="IPK41" s="113"/>
      <c r="IPL41" s="113"/>
      <c r="IPM41" s="113"/>
      <c r="IPN41" s="113"/>
      <c r="IPO41" s="113"/>
      <c r="IPP41" s="113"/>
      <c r="IPQ41" s="113"/>
      <c r="IPR41" s="113"/>
      <c r="IPS41" s="113"/>
      <c r="IPT41" s="113"/>
      <c r="IPU41" s="113"/>
      <c r="IPV41" s="113"/>
      <c r="IPW41" s="113"/>
      <c r="IPX41" s="113"/>
      <c r="IPY41" s="113"/>
      <c r="IPZ41" s="113"/>
      <c r="IQA41" s="113"/>
      <c r="IQB41" s="113"/>
      <c r="IQC41" s="113"/>
      <c r="IQD41" s="113"/>
      <c r="IQE41" s="113"/>
      <c r="IQF41" s="113"/>
      <c r="IQG41" s="113"/>
      <c r="IQH41" s="113"/>
      <c r="IQI41" s="113"/>
      <c r="IQJ41" s="113"/>
      <c r="IQK41" s="113"/>
      <c r="IQL41" s="113"/>
      <c r="IQM41" s="113"/>
      <c r="IQN41" s="113"/>
      <c r="IQO41" s="113"/>
      <c r="IQP41" s="113"/>
      <c r="IQQ41" s="113"/>
      <c r="IQR41" s="113"/>
      <c r="IQS41" s="113"/>
      <c r="IQT41" s="113"/>
      <c r="IQU41" s="113"/>
      <c r="IQV41" s="113"/>
      <c r="IQW41" s="113"/>
      <c r="IQX41" s="113"/>
      <c r="IQY41" s="113"/>
      <c r="IQZ41" s="113"/>
      <c r="IRA41" s="113"/>
      <c r="IRB41" s="113"/>
      <c r="IRC41" s="113"/>
      <c r="IRD41" s="113"/>
      <c r="IRE41" s="113"/>
      <c r="IRF41" s="113"/>
      <c r="IRG41" s="113"/>
      <c r="IRH41" s="113"/>
      <c r="IRI41" s="113"/>
      <c r="IRJ41" s="113"/>
      <c r="IRK41" s="113"/>
      <c r="IRL41" s="113"/>
      <c r="IRM41" s="113"/>
      <c r="IRN41" s="113"/>
      <c r="IRO41" s="113"/>
      <c r="IRP41" s="113"/>
      <c r="IRQ41" s="113"/>
      <c r="IRR41" s="113"/>
      <c r="IRS41" s="113"/>
      <c r="IRT41" s="113"/>
      <c r="IRU41" s="113"/>
      <c r="IRV41" s="113"/>
      <c r="IRW41" s="113"/>
      <c r="IRX41" s="113"/>
      <c r="IRY41" s="113"/>
      <c r="IRZ41" s="113"/>
      <c r="ISA41" s="113"/>
      <c r="ISB41" s="113"/>
      <c r="ISC41" s="113"/>
      <c r="ISD41" s="113"/>
      <c r="ISE41" s="113"/>
      <c r="ISF41" s="113"/>
      <c r="ISG41" s="113"/>
      <c r="ISH41" s="113"/>
      <c r="ISI41" s="113"/>
      <c r="ISJ41" s="113"/>
      <c r="ISK41" s="113"/>
      <c r="ISL41" s="113"/>
      <c r="ISM41" s="113"/>
      <c r="ISN41" s="113"/>
      <c r="ISO41" s="113"/>
      <c r="ISP41" s="113"/>
      <c r="ISQ41" s="113"/>
      <c r="ISR41" s="113"/>
      <c r="ISS41" s="113"/>
      <c r="IST41" s="113"/>
      <c r="ISU41" s="113"/>
      <c r="ISV41" s="113"/>
      <c r="ISW41" s="113"/>
      <c r="ISX41" s="113"/>
      <c r="ISY41" s="113"/>
      <c r="ISZ41" s="113"/>
      <c r="ITA41" s="113"/>
      <c r="ITB41" s="113"/>
      <c r="ITC41" s="113"/>
      <c r="ITD41" s="113"/>
      <c r="ITE41" s="113"/>
      <c r="ITF41" s="113"/>
      <c r="ITG41" s="113"/>
      <c r="ITH41" s="113"/>
      <c r="ITI41" s="113"/>
      <c r="ITJ41" s="113"/>
      <c r="ITK41" s="113"/>
      <c r="ITL41" s="113"/>
      <c r="ITM41" s="113"/>
      <c r="ITN41" s="113"/>
      <c r="ITO41" s="113"/>
      <c r="ITP41" s="113"/>
      <c r="ITQ41" s="113"/>
      <c r="ITR41" s="113"/>
      <c r="ITS41" s="113"/>
      <c r="ITT41" s="113"/>
      <c r="ITU41" s="113"/>
      <c r="ITV41" s="113"/>
      <c r="ITW41" s="113"/>
      <c r="ITX41" s="113"/>
      <c r="ITY41" s="113"/>
      <c r="ITZ41" s="113"/>
      <c r="IUA41" s="113"/>
      <c r="IUB41" s="113"/>
      <c r="IUC41" s="113"/>
      <c r="IUD41" s="113"/>
      <c r="IUE41" s="113"/>
      <c r="IUF41" s="113"/>
      <c r="IUG41" s="113"/>
      <c r="IUH41" s="113"/>
      <c r="IUI41" s="113"/>
      <c r="IUJ41" s="113"/>
      <c r="IUK41" s="113"/>
      <c r="IUL41" s="113"/>
      <c r="IUM41" s="113"/>
      <c r="IUN41" s="113"/>
      <c r="IUO41" s="113"/>
      <c r="IUP41" s="113"/>
      <c r="IUQ41" s="113"/>
      <c r="IUR41" s="113"/>
      <c r="IUS41" s="113"/>
      <c r="IUT41" s="113"/>
      <c r="IUU41" s="113"/>
      <c r="IUV41" s="113"/>
      <c r="IUW41" s="113"/>
      <c r="IUX41" s="113"/>
      <c r="IUY41" s="113"/>
      <c r="IUZ41" s="113"/>
      <c r="IVA41" s="113"/>
      <c r="IVB41" s="113"/>
      <c r="IVC41" s="113"/>
      <c r="IVD41" s="113"/>
      <c r="IVE41" s="113"/>
      <c r="IVF41" s="113"/>
      <c r="IVG41" s="113"/>
      <c r="IVH41" s="113"/>
      <c r="IVI41" s="113"/>
      <c r="IVJ41" s="113"/>
      <c r="IVK41" s="113"/>
      <c r="IVL41" s="113"/>
      <c r="IVM41" s="113"/>
      <c r="IVN41" s="113"/>
      <c r="IVO41" s="113"/>
      <c r="IVP41" s="113"/>
      <c r="IVQ41" s="113"/>
      <c r="IVR41" s="113"/>
      <c r="IVS41" s="113"/>
      <c r="IVT41" s="113"/>
      <c r="IVU41" s="113"/>
      <c r="IVV41" s="113"/>
      <c r="IVW41" s="113"/>
      <c r="IVX41" s="113"/>
      <c r="IVY41" s="113"/>
      <c r="IVZ41" s="113"/>
      <c r="IWA41" s="113"/>
      <c r="IWB41" s="113"/>
      <c r="IWC41" s="113"/>
      <c r="IWD41" s="113"/>
      <c r="IWE41" s="113"/>
      <c r="IWF41" s="113"/>
      <c r="IWG41" s="113"/>
      <c r="IWH41" s="113"/>
      <c r="IWI41" s="113"/>
      <c r="IWJ41" s="113"/>
      <c r="IWK41" s="113"/>
      <c r="IWL41" s="113"/>
      <c r="IWM41" s="113"/>
      <c r="IWN41" s="113"/>
      <c r="IWO41" s="113"/>
      <c r="IWP41" s="113"/>
      <c r="IWQ41" s="113"/>
      <c r="IWR41" s="113"/>
      <c r="IWS41" s="113"/>
      <c r="IWT41" s="113"/>
      <c r="IWU41" s="113"/>
      <c r="IWV41" s="113"/>
      <c r="IWW41" s="113"/>
      <c r="IWX41" s="113"/>
      <c r="IWY41" s="113"/>
      <c r="IWZ41" s="113"/>
      <c r="IXA41" s="113"/>
      <c r="IXB41" s="113"/>
      <c r="IXC41" s="113"/>
      <c r="IXD41" s="113"/>
      <c r="IXE41" s="113"/>
      <c r="IXF41" s="113"/>
      <c r="IXG41" s="113"/>
      <c r="IXH41" s="113"/>
      <c r="IXI41" s="113"/>
      <c r="IXJ41" s="113"/>
      <c r="IXK41" s="113"/>
      <c r="IXL41" s="113"/>
      <c r="IXM41" s="113"/>
      <c r="IXN41" s="113"/>
      <c r="IXO41" s="113"/>
      <c r="IXP41" s="113"/>
      <c r="IXQ41" s="113"/>
      <c r="IXR41" s="113"/>
      <c r="IXS41" s="113"/>
      <c r="IXT41" s="113"/>
      <c r="IXU41" s="113"/>
      <c r="IXV41" s="113"/>
      <c r="IXW41" s="113"/>
      <c r="IXX41" s="113"/>
      <c r="IXY41" s="113"/>
      <c r="IXZ41" s="113"/>
      <c r="IYA41" s="113"/>
      <c r="IYB41" s="113"/>
      <c r="IYC41" s="113"/>
      <c r="IYD41" s="113"/>
      <c r="IYE41" s="113"/>
      <c r="IYF41" s="113"/>
      <c r="IYG41" s="113"/>
      <c r="IYH41" s="113"/>
      <c r="IYI41" s="113"/>
      <c r="IYJ41" s="113"/>
      <c r="IYK41" s="113"/>
      <c r="IYL41" s="113"/>
      <c r="IYM41" s="113"/>
      <c r="IYN41" s="113"/>
      <c r="IYO41" s="113"/>
      <c r="IYP41" s="113"/>
      <c r="IYQ41" s="113"/>
      <c r="IYR41" s="113"/>
      <c r="IYS41" s="113"/>
      <c r="IYT41" s="113"/>
      <c r="IYU41" s="113"/>
      <c r="IYV41" s="113"/>
      <c r="IYW41" s="113"/>
      <c r="IYX41" s="113"/>
      <c r="IYY41" s="113"/>
      <c r="IYZ41" s="113"/>
      <c r="IZA41" s="113"/>
      <c r="IZB41" s="113"/>
      <c r="IZC41" s="113"/>
      <c r="IZD41" s="113"/>
      <c r="IZE41" s="113"/>
      <c r="IZF41" s="113"/>
      <c r="IZG41" s="113"/>
      <c r="IZH41" s="113"/>
      <c r="IZI41" s="113"/>
      <c r="IZJ41" s="113"/>
      <c r="IZK41" s="113"/>
      <c r="IZL41" s="113"/>
      <c r="IZM41" s="113"/>
      <c r="IZN41" s="113"/>
      <c r="IZO41" s="113"/>
      <c r="IZP41" s="113"/>
      <c r="IZQ41" s="113"/>
      <c r="IZR41" s="113"/>
      <c r="IZS41" s="113"/>
      <c r="IZT41" s="113"/>
      <c r="IZU41" s="113"/>
      <c r="IZV41" s="113"/>
      <c r="IZW41" s="113"/>
      <c r="IZX41" s="113"/>
      <c r="IZY41" s="113"/>
      <c r="IZZ41" s="113"/>
      <c r="JAA41" s="113"/>
      <c r="JAB41" s="113"/>
      <c r="JAC41" s="113"/>
      <c r="JAD41" s="113"/>
      <c r="JAE41" s="113"/>
      <c r="JAF41" s="113"/>
      <c r="JAG41" s="113"/>
      <c r="JAH41" s="113"/>
      <c r="JAI41" s="113"/>
      <c r="JAJ41" s="113"/>
      <c r="JAK41" s="113"/>
      <c r="JAL41" s="113"/>
      <c r="JAM41" s="113"/>
      <c r="JAN41" s="113"/>
      <c r="JAO41" s="113"/>
      <c r="JAP41" s="113"/>
      <c r="JAQ41" s="113"/>
      <c r="JAR41" s="113"/>
      <c r="JAS41" s="113"/>
      <c r="JAT41" s="113"/>
      <c r="JAU41" s="113"/>
      <c r="JAV41" s="113"/>
      <c r="JAW41" s="113"/>
      <c r="JAX41" s="113"/>
      <c r="JAY41" s="113"/>
      <c r="JAZ41" s="113"/>
      <c r="JBA41" s="113"/>
      <c r="JBB41" s="113"/>
      <c r="JBC41" s="113"/>
      <c r="JBD41" s="113"/>
      <c r="JBE41" s="113"/>
      <c r="JBF41" s="113"/>
      <c r="JBG41" s="113"/>
      <c r="JBH41" s="113"/>
      <c r="JBI41" s="113"/>
      <c r="JBJ41" s="113"/>
      <c r="JBK41" s="113"/>
      <c r="JBL41" s="113"/>
      <c r="JBM41" s="113"/>
      <c r="JBN41" s="113"/>
      <c r="JBO41" s="113"/>
      <c r="JBP41" s="113"/>
      <c r="JBQ41" s="113"/>
      <c r="JBR41" s="113"/>
      <c r="JBS41" s="113"/>
      <c r="JBT41" s="113"/>
      <c r="JBU41" s="113"/>
      <c r="JBV41" s="113"/>
      <c r="JBW41" s="113"/>
      <c r="JBX41" s="113"/>
      <c r="JBY41" s="113"/>
      <c r="JBZ41" s="113"/>
      <c r="JCA41" s="113"/>
      <c r="JCB41" s="113"/>
      <c r="JCC41" s="113"/>
      <c r="JCD41" s="113"/>
      <c r="JCE41" s="113"/>
      <c r="JCF41" s="113"/>
      <c r="JCG41" s="113"/>
      <c r="JCH41" s="113"/>
      <c r="JCI41" s="113"/>
      <c r="JCJ41" s="113"/>
      <c r="JCK41" s="113"/>
      <c r="JCL41" s="113"/>
      <c r="JCM41" s="113"/>
      <c r="JCN41" s="113"/>
      <c r="JCO41" s="113"/>
      <c r="JCP41" s="113"/>
      <c r="JCQ41" s="113"/>
      <c r="JCR41" s="113"/>
      <c r="JCS41" s="113"/>
      <c r="JCT41" s="113"/>
      <c r="JCU41" s="113"/>
      <c r="JCV41" s="113"/>
      <c r="JCW41" s="113"/>
      <c r="JCX41" s="113"/>
      <c r="JCY41" s="113"/>
      <c r="JCZ41" s="113"/>
      <c r="JDA41" s="113"/>
      <c r="JDB41" s="113"/>
      <c r="JDC41" s="113"/>
      <c r="JDD41" s="113"/>
      <c r="JDE41" s="113"/>
      <c r="JDF41" s="113"/>
      <c r="JDG41" s="113"/>
      <c r="JDH41" s="113"/>
      <c r="JDI41" s="113"/>
      <c r="JDJ41" s="113"/>
      <c r="JDK41" s="113"/>
      <c r="JDL41" s="113"/>
      <c r="JDM41" s="113"/>
      <c r="JDN41" s="113"/>
      <c r="JDO41" s="113"/>
      <c r="JDP41" s="113"/>
      <c r="JDQ41" s="113"/>
      <c r="JDR41" s="113"/>
      <c r="JDS41" s="113"/>
      <c r="JDT41" s="113"/>
      <c r="JDU41" s="113"/>
      <c r="JDV41" s="113"/>
      <c r="JDW41" s="113"/>
      <c r="JDX41" s="113"/>
      <c r="JDY41" s="113"/>
      <c r="JDZ41" s="113"/>
      <c r="JEA41" s="113"/>
      <c r="JEB41" s="113"/>
      <c r="JEC41" s="113"/>
      <c r="JED41" s="113"/>
      <c r="JEE41" s="113"/>
      <c r="JEF41" s="113"/>
      <c r="JEG41" s="113"/>
      <c r="JEH41" s="113"/>
      <c r="JEI41" s="113"/>
      <c r="JEJ41" s="113"/>
      <c r="JEK41" s="113"/>
      <c r="JEL41" s="113"/>
      <c r="JEM41" s="113"/>
      <c r="JEN41" s="113"/>
      <c r="JEO41" s="113"/>
      <c r="JEP41" s="113"/>
      <c r="JEQ41" s="113"/>
      <c r="JER41" s="113"/>
      <c r="JES41" s="113"/>
      <c r="JET41" s="113"/>
      <c r="JEU41" s="113"/>
      <c r="JEV41" s="113"/>
      <c r="JEW41" s="113"/>
      <c r="JEX41" s="113"/>
      <c r="JEY41" s="113"/>
      <c r="JEZ41" s="113"/>
      <c r="JFA41" s="113"/>
      <c r="JFB41" s="113"/>
      <c r="JFC41" s="113"/>
      <c r="JFD41" s="113"/>
      <c r="JFE41" s="113"/>
      <c r="JFF41" s="113"/>
      <c r="JFG41" s="113"/>
      <c r="JFH41" s="113"/>
      <c r="JFI41" s="113"/>
      <c r="JFJ41" s="113"/>
      <c r="JFK41" s="113"/>
      <c r="JFL41" s="113"/>
      <c r="JFM41" s="113"/>
      <c r="JFN41" s="113"/>
      <c r="JFO41" s="113"/>
      <c r="JFP41" s="113"/>
      <c r="JFQ41" s="113"/>
      <c r="JFR41" s="113"/>
      <c r="JFS41" s="113"/>
      <c r="JFT41" s="113"/>
      <c r="JFU41" s="113"/>
      <c r="JFV41" s="113"/>
      <c r="JFW41" s="113"/>
      <c r="JFX41" s="113"/>
      <c r="JFY41" s="113"/>
      <c r="JFZ41" s="113"/>
      <c r="JGA41" s="113"/>
      <c r="JGB41" s="113"/>
      <c r="JGC41" s="113"/>
      <c r="JGD41" s="113"/>
      <c r="JGE41" s="113"/>
      <c r="JGF41" s="113"/>
      <c r="JGG41" s="113"/>
      <c r="JGH41" s="113"/>
      <c r="JGI41" s="113"/>
      <c r="JGJ41" s="113"/>
      <c r="JGK41" s="113"/>
      <c r="JGL41" s="113"/>
      <c r="JGM41" s="113"/>
      <c r="JGN41" s="113"/>
      <c r="JGO41" s="113"/>
      <c r="JGP41" s="113"/>
      <c r="JGQ41" s="113"/>
      <c r="JGR41" s="113"/>
      <c r="JGS41" s="113"/>
      <c r="JGT41" s="113"/>
      <c r="JGU41" s="113"/>
      <c r="JGV41" s="113"/>
      <c r="JGW41" s="113"/>
      <c r="JGX41" s="113"/>
      <c r="JGY41" s="113"/>
      <c r="JGZ41" s="113"/>
      <c r="JHA41" s="113"/>
      <c r="JHB41" s="113"/>
      <c r="JHC41" s="113"/>
      <c r="JHD41" s="113"/>
      <c r="JHE41" s="113"/>
      <c r="JHF41" s="113"/>
      <c r="JHG41" s="113"/>
      <c r="JHH41" s="113"/>
      <c r="JHI41" s="113"/>
      <c r="JHJ41" s="113"/>
      <c r="JHK41" s="113"/>
      <c r="JHL41" s="113"/>
      <c r="JHM41" s="113"/>
      <c r="JHN41" s="113"/>
      <c r="JHO41" s="113"/>
      <c r="JHP41" s="113"/>
      <c r="JHQ41" s="113"/>
      <c r="JHR41" s="113"/>
      <c r="JHS41" s="113"/>
      <c r="JHT41" s="113"/>
      <c r="JHU41" s="113"/>
      <c r="JHV41" s="113"/>
      <c r="JHW41" s="113"/>
      <c r="JHX41" s="113"/>
      <c r="JHY41" s="113"/>
      <c r="JHZ41" s="113"/>
      <c r="JIA41" s="113"/>
      <c r="JIB41" s="113"/>
      <c r="JIC41" s="113"/>
      <c r="JID41" s="113"/>
      <c r="JIE41" s="113"/>
      <c r="JIF41" s="113"/>
      <c r="JIG41" s="113"/>
      <c r="JIH41" s="113"/>
      <c r="JII41" s="113"/>
      <c r="JIJ41" s="113"/>
      <c r="JIK41" s="113"/>
      <c r="JIL41" s="113"/>
      <c r="JIM41" s="113"/>
      <c r="JIN41" s="113"/>
      <c r="JIO41" s="113"/>
      <c r="JIP41" s="113"/>
      <c r="JIQ41" s="113"/>
      <c r="JIR41" s="113"/>
      <c r="JIS41" s="113"/>
      <c r="JIT41" s="113"/>
      <c r="JIU41" s="113"/>
      <c r="JIV41" s="113"/>
      <c r="JIW41" s="113"/>
      <c r="JIX41" s="113"/>
      <c r="JIY41" s="113"/>
      <c r="JIZ41" s="113"/>
      <c r="JJA41" s="113"/>
      <c r="JJB41" s="113"/>
      <c r="JJC41" s="113"/>
      <c r="JJD41" s="113"/>
      <c r="JJE41" s="113"/>
      <c r="JJF41" s="113"/>
      <c r="JJG41" s="113"/>
      <c r="JJH41" s="113"/>
      <c r="JJI41" s="113"/>
      <c r="JJJ41" s="113"/>
      <c r="JJK41" s="113"/>
      <c r="JJL41" s="113"/>
      <c r="JJM41" s="113"/>
      <c r="JJN41" s="113"/>
      <c r="JJO41" s="113"/>
      <c r="JJP41" s="113"/>
      <c r="JJQ41" s="113"/>
      <c r="JJR41" s="113"/>
      <c r="JJS41" s="113"/>
      <c r="JJT41" s="113"/>
      <c r="JJU41" s="113"/>
      <c r="JJV41" s="113"/>
      <c r="JJW41" s="113"/>
      <c r="JJX41" s="113"/>
      <c r="JJY41" s="113"/>
      <c r="JJZ41" s="113"/>
      <c r="JKA41" s="113"/>
      <c r="JKB41" s="113"/>
      <c r="JKC41" s="113"/>
      <c r="JKD41" s="113"/>
      <c r="JKE41" s="113"/>
      <c r="JKF41" s="113"/>
      <c r="JKG41" s="113"/>
      <c r="JKH41" s="113"/>
      <c r="JKI41" s="113"/>
      <c r="JKJ41" s="113"/>
      <c r="JKK41" s="113"/>
      <c r="JKL41" s="113"/>
      <c r="JKM41" s="113"/>
      <c r="JKN41" s="113"/>
      <c r="JKO41" s="113"/>
      <c r="JKP41" s="113"/>
      <c r="JKQ41" s="113"/>
      <c r="JKR41" s="113"/>
      <c r="JKS41" s="113"/>
      <c r="JKT41" s="113"/>
      <c r="JKU41" s="113"/>
      <c r="JKV41" s="113"/>
      <c r="JKW41" s="113"/>
      <c r="JKX41" s="113"/>
      <c r="JKY41" s="113"/>
      <c r="JKZ41" s="113"/>
      <c r="JLA41" s="113"/>
      <c r="JLB41" s="113"/>
      <c r="JLC41" s="113"/>
      <c r="JLD41" s="113"/>
      <c r="JLE41" s="113"/>
      <c r="JLF41" s="113"/>
      <c r="JLG41" s="113"/>
      <c r="JLH41" s="113"/>
      <c r="JLI41" s="113"/>
      <c r="JLJ41" s="113"/>
      <c r="JLK41" s="113"/>
      <c r="JLL41" s="113"/>
      <c r="JLM41" s="113"/>
      <c r="JLN41" s="113"/>
      <c r="JLO41" s="113"/>
      <c r="JLP41" s="113"/>
      <c r="JLQ41" s="113"/>
      <c r="JLR41" s="113"/>
      <c r="JLS41" s="113"/>
      <c r="JLT41" s="113"/>
      <c r="JLU41" s="113"/>
      <c r="JLV41" s="113"/>
      <c r="JLW41" s="113"/>
      <c r="JLX41" s="113"/>
      <c r="JLY41" s="113"/>
      <c r="JLZ41" s="113"/>
      <c r="JMA41" s="113"/>
      <c r="JMB41" s="113"/>
      <c r="JMC41" s="113"/>
      <c r="JMD41" s="113"/>
      <c r="JME41" s="113"/>
      <c r="JMF41" s="113"/>
      <c r="JMG41" s="113"/>
      <c r="JMH41" s="113"/>
      <c r="JMI41" s="113"/>
      <c r="JMJ41" s="113"/>
      <c r="JMK41" s="113"/>
      <c r="JML41" s="113"/>
      <c r="JMM41" s="113"/>
      <c r="JMN41" s="113"/>
      <c r="JMO41" s="113"/>
      <c r="JMP41" s="113"/>
      <c r="JMQ41" s="113"/>
      <c r="JMR41" s="113"/>
      <c r="JMS41" s="113"/>
      <c r="JMT41" s="113"/>
      <c r="JMU41" s="113"/>
      <c r="JMV41" s="113"/>
      <c r="JMW41" s="113"/>
      <c r="JMX41" s="113"/>
      <c r="JMY41" s="113"/>
      <c r="JMZ41" s="113"/>
      <c r="JNA41" s="113"/>
      <c r="JNB41" s="113"/>
      <c r="JNC41" s="113"/>
      <c r="JND41" s="113"/>
      <c r="JNE41" s="113"/>
      <c r="JNF41" s="113"/>
      <c r="JNG41" s="113"/>
      <c r="JNH41" s="113"/>
      <c r="JNI41" s="113"/>
      <c r="JNJ41" s="113"/>
      <c r="JNK41" s="113"/>
      <c r="JNL41" s="113"/>
      <c r="JNM41" s="113"/>
      <c r="JNN41" s="113"/>
      <c r="JNO41" s="113"/>
      <c r="JNP41" s="113"/>
      <c r="JNQ41" s="113"/>
      <c r="JNR41" s="113"/>
      <c r="JNS41" s="113"/>
      <c r="JNT41" s="113"/>
      <c r="JNU41" s="113"/>
      <c r="JNV41" s="113"/>
      <c r="JNW41" s="113"/>
      <c r="JNX41" s="113"/>
      <c r="JNY41" s="113"/>
      <c r="JNZ41" s="113"/>
      <c r="JOA41" s="113"/>
      <c r="JOB41" s="113"/>
      <c r="JOC41" s="113"/>
      <c r="JOD41" s="113"/>
      <c r="JOE41" s="113"/>
      <c r="JOF41" s="113"/>
      <c r="JOG41" s="113"/>
      <c r="JOH41" s="113"/>
      <c r="JOI41" s="113"/>
      <c r="JOJ41" s="113"/>
      <c r="JOK41" s="113"/>
      <c r="JOL41" s="113"/>
      <c r="JOM41" s="113"/>
      <c r="JON41" s="113"/>
      <c r="JOO41" s="113"/>
      <c r="JOP41" s="113"/>
      <c r="JOQ41" s="113"/>
      <c r="JOR41" s="113"/>
      <c r="JOS41" s="113"/>
      <c r="JOT41" s="113"/>
      <c r="JOU41" s="113"/>
      <c r="JOV41" s="113"/>
      <c r="JOW41" s="113"/>
      <c r="JOX41" s="113"/>
      <c r="JOY41" s="113"/>
      <c r="JOZ41" s="113"/>
      <c r="JPA41" s="113"/>
      <c r="JPB41" s="113"/>
      <c r="JPC41" s="113"/>
      <c r="JPD41" s="113"/>
      <c r="JPE41" s="113"/>
      <c r="JPF41" s="113"/>
      <c r="JPG41" s="113"/>
      <c r="JPH41" s="113"/>
      <c r="JPI41" s="113"/>
      <c r="JPJ41" s="113"/>
      <c r="JPK41" s="113"/>
      <c r="JPL41" s="113"/>
      <c r="JPM41" s="113"/>
      <c r="JPN41" s="113"/>
      <c r="JPO41" s="113"/>
      <c r="JPP41" s="113"/>
      <c r="JPQ41" s="113"/>
      <c r="JPR41" s="113"/>
      <c r="JPS41" s="113"/>
      <c r="JPT41" s="113"/>
      <c r="JPU41" s="113"/>
      <c r="JPV41" s="113"/>
      <c r="JPW41" s="113"/>
      <c r="JPX41" s="113"/>
      <c r="JPY41" s="113"/>
      <c r="JPZ41" s="113"/>
      <c r="JQA41" s="113"/>
      <c r="JQB41" s="113"/>
      <c r="JQC41" s="113"/>
      <c r="JQD41" s="113"/>
      <c r="JQE41" s="113"/>
      <c r="JQF41" s="113"/>
      <c r="JQG41" s="113"/>
      <c r="JQH41" s="113"/>
      <c r="JQI41" s="113"/>
      <c r="JQJ41" s="113"/>
      <c r="JQK41" s="113"/>
      <c r="JQL41" s="113"/>
      <c r="JQM41" s="113"/>
      <c r="JQN41" s="113"/>
      <c r="JQO41" s="113"/>
      <c r="JQP41" s="113"/>
      <c r="JQQ41" s="113"/>
      <c r="JQR41" s="113"/>
      <c r="JQS41" s="113"/>
      <c r="JQT41" s="113"/>
      <c r="JQU41" s="113"/>
      <c r="JQV41" s="113"/>
      <c r="JQW41" s="113"/>
      <c r="JQX41" s="113"/>
      <c r="JQY41" s="113"/>
      <c r="JQZ41" s="113"/>
      <c r="JRA41" s="113"/>
      <c r="JRB41" s="113"/>
      <c r="JRC41" s="113"/>
      <c r="JRD41" s="113"/>
      <c r="JRE41" s="113"/>
      <c r="JRF41" s="113"/>
      <c r="JRG41" s="113"/>
      <c r="JRH41" s="113"/>
      <c r="JRI41" s="113"/>
      <c r="JRJ41" s="113"/>
      <c r="JRK41" s="113"/>
      <c r="JRL41" s="113"/>
      <c r="JRM41" s="113"/>
      <c r="JRN41" s="113"/>
      <c r="JRO41" s="113"/>
      <c r="JRP41" s="113"/>
      <c r="JRQ41" s="113"/>
      <c r="JRR41" s="113"/>
      <c r="JRS41" s="113"/>
      <c r="JRT41" s="113"/>
      <c r="JRU41" s="113"/>
      <c r="JRV41" s="113"/>
      <c r="JRW41" s="113"/>
      <c r="JRX41" s="113"/>
      <c r="JRY41" s="113"/>
      <c r="JRZ41" s="113"/>
      <c r="JSA41" s="113"/>
      <c r="JSB41" s="113"/>
      <c r="JSC41" s="113"/>
      <c r="JSD41" s="113"/>
      <c r="JSE41" s="113"/>
      <c r="JSF41" s="113"/>
      <c r="JSG41" s="113"/>
      <c r="JSH41" s="113"/>
      <c r="JSI41" s="113"/>
      <c r="JSJ41" s="113"/>
      <c r="JSK41" s="113"/>
      <c r="JSL41" s="113"/>
      <c r="JSM41" s="113"/>
      <c r="JSN41" s="113"/>
      <c r="JSO41" s="113"/>
      <c r="JSP41" s="113"/>
      <c r="JSQ41" s="113"/>
      <c r="JSR41" s="113"/>
      <c r="JSS41" s="113"/>
      <c r="JST41" s="113"/>
      <c r="JSU41" s="113"/>
      <c r="JSV41" s="113"/>
      <c r="JSW41" s="113"/>
      <c r="JSX41" s="113"/>
      <c r="JSY41" s="113"/>
      <c r="JSZ41" s="113"/>
      <c r="JTA41" s="113"/>
      <c r="JTB41" s="113"/>
      <c r="JTC41" s="113"/>
      <c r="JTD41" s="113"/>
      <c r="JTE41" s="113"/>
      <c r="JTF41" s="113"/>
      <c r="JTG41" s="113"/>
      <c r="JTH41" s="113"/>
      <c r="JTI41" s="113"/>
      <c r="JTJ41" s="113"/>
      <c r="JTK41" s="113"/>
      <c r="JTL41" s="113"/>
      <c r="JTM41" s="113"/>
      <c r="JTN41" s="113"/>
      <c r="JTO41" s="113"/>
      <c r="JTP41" s="113"/>
      <c r="JTQ41" s="113"/>
      <c r="JTR41" s="113"/>
      <c r="JTS41" s="113"/>
      <c r="JTT41" s="113"/>
      <c r="JTU41" s="113"/>
      <c r="JTV41" s="113"/>
      <c r="JTW41" s="113"/>
      <c r="JTX41" s="113"/>
      <c r="JTY41" s="113"/>
      <c r="JTZ41" s="113"/>
      <c r="JUA41" s="113"/>
      <c r="JUB41" s="113"/>
      <c r="JUC41" s="113"/>
      <c r="JUD41" s="113"/>
      <c r="JUE41" s="113"/>
      <c r="JUF41" s="113"/>
      <c r="JUG41" s="113"/>
      <c r="JUH41" s="113"/>
      <c r="JUI41" s="113"/>
      <c r="JUJ41" s="113"/>
      <c r="JUK41" s="113"/>
      <c r="JUL41" s="113"/>
      <c r="JUM41" s="113"/>
      <c r="JUN41" s="113"/>
      <c r="JUO41" s="113"/>
      <c r="JUP41" s="113"/>
      <c r="JUQ41" s="113"/>
      <c r="JUR41" s="113"/>
      <c r="JUS41" s="113"/>
      <c r="JUT41" s="113"/>
      <c r="JUU41" s="113"/>
      <c r="JUV41" s="113"/>
      <c r="JUW41" s="113"/>
      <c r="JUX41" s="113"/>
      <c r="JUY41" s="113"/>
      <c r="JUZ41" s="113"/>
      <c r="JVA41" s="113"/>
      <c r="JVB41" s="113"/>
      <c r="JVC41" s="113"/>
      <c r="JVD41" s="113"/>
      <c r="JVE41" s="113"/>
      <c r="JVF41" s="113"/>
      <c r="JVG41" s="113"/>
      <c r="JVH41" s="113"/>
      <c r="JVI41" s="113"/>
      <c r="JVJ41" s="113"/>
      <c r="JVK41" s="113"/>
      <c r="JVL41" s="113"/>
      <c r="JVM41" s="113"/>
      <c r="JVN41" s="113"/>
      <c r="JVO41" s="113"/>
      <c r="JVP41" s="113"/>
      <c r="JVQ41" s="113"/>
      <c r="JVR41" s="113"/>
      <c r="JVS41" s="113"/>
      <c r="JVT41" s="113"/>
      <c r="JVU41" s="113"/>
      <c r="JVV41" s="113"/>
      <c r="JVW41" s="113"/>
      <c r="JVX41" s="113"/>
      <c r="JVY41" s="113"/>
      <c r="JVZ41" s="113"/>
      <c r="JWA41" s="113"/>
      <c r="JWB41" s="113"/>
      <c r="JWC41" s="113"/>
      <c r="JWD41" s="113"/>
      <c r="JWE41" s="113"/>
      <c r="JWF41" s="113"/>
      <c r="JWG41" s="113"/>
      <c r="JWH41" s="113"/>
      <c r="JWI41" s="113"/>
      <c r="JWJ41" s="113"/>
      <c r="JWK41" s="113"/>
      <c r="JWL41" s="113"/>
      <c r="JWM41" s="113"/>
      <c r="JWN41" s="113"/>
      <c r="JWO41" s="113"/>
      <c r="JWP41" s="113"/>
      <c r="JWQ41" s="113"/>
      <c r="JWR41" s="113"/>
      <c r="JWS41" s="113"/>
      <c r="JWT41" s="113"/>
      <c r="JWU41" s="113"/>
      <c r="JWV41" s="113"/>
      <c r="JWW41" s="113"/>
      <c r="JWX41" s="113"/>
      <c r="JWY41" s="113"/>
      <c r="JWZ41" s="113"/>
      <c r="JXA41" s="113"/>
      <c r="JXB41" s="113"/>
      <c r="JXC41" s="113"/>
      <c r="JXD41" s="113"/>
      <c r="JXE41" s="113"/>
      <c r="JXF41" s="113"/>
      <c r="JXG41" s="113"/>
      <c r="JXH41" s="113"/>
      <c r="JXI41" s="113"/>
      <c r="JXJ41" s="113"/>
      <c r="JXK41" s="113"/>
      <c r="JXL41" s="113"/>
      <c r="JXM41" s="113"/>
      <c r="JXN41" s="113"/>
      <c r="JXO41" s="113"/>
      <c r="JXP41" s="113"/>
      <c r="JXQ41" s="113"/>
      <c r="JXR41" s="113"/>
      <c r="JXS41" s="113"/>
      <c r="JXT41" s="113"/>
      <c r="JXU41" s="113"/>
      <c r="JXV41" s="113"/>
      <c r="JXW41" s="113"/>
      <c r="JXX41" s="113"/>
      <c r="JXY41" s="113"/>
      <c r="JXZ41" s="113"/>
      <c r="JYA41" s="113"/>
      <c r="JYB41" s="113"/>
      <c r="JYC41" s="113"/>
      <c r="JYD41" s="113"/>
      <c r="JYE41" s="113"/>
      <c r="JYF41" s="113"/>
      <c r="JYG41" s="113"/>
      <c r="JYH41" s="113"/>
      <c r="JYI41" s="113"/>
      <c r="JYJ41" s="113"/>
      <c r="JYK41" s="113"/>
      <c r="JYL41" s="113"/>
      <c r="JYM41" s="113"/>
      <c r="JYN41" s="113"/>
      <c r="JYO41" s="113"/>
      <c r="JYP41" s="113"/>
      <c r="JYQ41" s="113"/>
      <c r="JYR41" s="113"/>
      <c r="JYS41" s="113"/>
      <c r="JYT41" s="113"/>
      <c r="JYU41" s="113"/>
      <c r="JYV41" s="113"/>
      <c r="JYW41" s="113"/>
      <c r="JYX41" s="113"/>
      <c r="JYY41" s="113"/>
      <c r="JYZ41" s="113"/>
      <c r="JZA41" s="113"/>
      <c r="JZB41" s="113"/>
      <c r="JZC41" s="113"/>
      <c r="JZD41" s="113"/>
      <c r="JZE41" s="113"/>
      <c r="JZF41" s="113"/>
      <c r="JZG41" s="113"/>
      <c r="JZH41" s="113"/>
      <c r="JZI41" s="113"/>
      <c r="JZJ41" s="113"/>
      <c r="JZK41" s="113"/>
      <c r="JZL41" s="113"/>
      <c r="JZM41" s="113"/>
      <c r="JZN41" s="113"/>
      <c r="JZO41" s="113"/>
      <c r="JZP41" s="113"/>
      <c r="JZQ41" s="113"/>
      <c r="JZR41" s="113"/>
      <c r="JZS41" s="113"/>
      <c r="JZT41" s="113"/>
      <c r="JZU41" s="113"/>
      <c r="JZV41" s="113"/>
      <c r="JZW41" s="113"/>
      <c r="JZX41" s="113"/>
      <c r="JZY41" s="113"/>
      <c r="JZZ41" s="113"/>
      <c r="KAA41" s="113"/>
      <c r="KAB41" s="113"/>
      <c r="KAC41" s="113"/>
      <c r="KAD41" s="113"/>
      <c r="KAE41" s="113"/>
      <c r="KAF41" s="113"/>
      <c r="KAG41" s="113"/>
      <c r="KAH41" s="113"/>
      <c r="KAI41" s="113"/>
      <c r="KAJ41" s="113"/>
      <c r="KAK41" s="113"/>
      <c r="KAL41" s="113"/>
      <c r="KAM41" s="113"/>
      <c r="KAN41" s="113"/>
      <c r="KAO41" s="113"/>
      <c r="KAP41" s="113"/>
      <c r="KAQ41" s="113"/>
      <c r="KAR41" s="113"/>
      <c r="KAS41" s="113"/>
      <c r="KAT41" s="113"/>
      <c r="KAU41" s="113"/>
      <c r="KAV41" s="113"/>
      <c r="KAW41" s="113"/>
      <c r="KAX41" s="113"/>
      <c r="KAY41" s="113"/>
      <c r="KAZ41" s="113"/>
      <c r="KBA41" s="113"/>
      <c r="KBB41" s="113"/>
      <c r="KBC41" s="113"/>
      <c r="KBD41" s="113"/>
      <c r="KBE41" s="113"/>
      <c r="KBF41" s="113"/>
      <c r="KBG41" s="113"/>
      <c r="KBH41" s="113"/>
      <c r="KBI41" s="113"/>
      <c r="KBJ41" s="113"/>
      <c r="KBK41" s="113"/>
      <c r="KBL41" s="113"/>
      <c r="KBM41" s="113"/>
      <c r="KBN41" s="113"/>
      <c r="KBO41" s="113"/>
      <c r="KBP41" s="113"/>
      <c r="KBQ41" s="113"/>
      <c r="KBR41" s="113"/>
      <c r="KBS41" s="113"/>
      <c r="KBT41" s="113"/>
      <c r="KBU41" s="113"/>
      <c r="KBV41" s="113"/>
      <c r="KBW41" s="113"/>
      <c r="KBX41" s="113"/>
      <c r="KBY41" s="113"/>
      <c r="KBZ41" s="113"/>
      <c r="KCA41" s="113"/>
      <c r="KCB41" s="113"/>
      <c r="KCC41" s="113"/>
      <c r="KCD41" s="113"/>
      <c r="KCE41" s="113"/>
      <c r="KCF41" s="113"/>
      <c r="KCG41" s="113"/>
      <c r="KCH41" s="113"/>
      <c r="KCI41" s="113"/>
      <c r="KCJ41" s="113"/>
      <c r="KCK41" s="113"/>
      <c r="KCL41" s="113"/>
      <c r="KCM41" s="113"/>
      <c r="KCN41" s="113"/>
      <c r="KCO41" s="113"/>
      <c r="KCP41" s="113"/>
      <c r="KCQ41" s="113"/>
      <c r="KCR41" s="113"/>
      <c r="KCS41" s="113"/>
      <c r="KCT41" s="113"/>
      <c r="KCU41" s="113"/>
      <c r="KCV41" s="113"/>
      <c r="KCW41" s="113"/>
      <c r="KCX41" s="113"/>
      <c r="KCY41" s="113"/>
      <c r="KCZ41" s="113"/>
      <c r="KDA41" s="113"/>
      <c r="KDB41" s="113"/>
      <c r="KDC41" s="113"/>
      <c r="KDD41" s="113"/>
      <c r="KDE41" s="113"/>
      <c r="KDF41" s="113"/>
      <c r="KDG41" s="113"/>
      <c r="KDH41" s="113"/>
      <c r="KDI41" s="113"/>
      <c r="KDJ41" s="113"/>
      <c r="KDK41" s="113"/>
      <c r="KDL41" s="113"/>
      <c r="KDM41" s="113"/>
      <c r="KDN41" s="113"/>
      <c r="KDO41" s="113"/>
      <c r="KDP41" s="113"/>
      <c r="KDQ41" s="113"/>
      <c r="KDR41" s="113"/>
      <c r="KDS41" s="113"/>
      <c r="KDT41" s="113"/>
      <c r="KDU41" s="113"/>
      <c r="KDV41" s="113"/>
      <c r="KDW41" s="113"/>
      <c r="KDX41" s="113"/>
      <c r="KDY41" s="113"/>
      <c r="KDZ41" s="113"/>
      <c r="KEA41" s="113"/>
      <c r="KEB41" s="113"/>
      <c r="KEC41" s="113"/>
      <c r="KED41" s="113"/>
      <c r="KEE41" s="113"/>
      <c r="KEF41" s="113"/>
      <c r="KEG41" s="113"/>
      <c r="KEH41" s="113"/>
      <c r="KEI41" s="113"/>
      <c r="KEJ41" s="113"/>
      <c r="KEK41" s="113"/>
      <c r="KEL41" s="113"/>
      <c r="KEM41" s="113"/>
      <c r="KEN41" s="113"/>
      <c r="KEO41" s="113"/>
      <c r="KEP41" s="113"/>
      <c r="KEQ41" s="113"/>
      <c r="KER41" s="113"/>
      <c r="KES41" s="113"/>
      <c r="KET41" s="113"/>
      <c r="KEU41" s="113"/>
      <c r="KEV41" s="113"/>
      <c r="KEW41" s="113"/>
      <c r="KEX41" s="113"/>
      <c r="KEY41" s="113"/>
      <c r="KEZ41" s="113"/>
      <c r="KFA41" s="113"/>
      <c r="KFB41" s="113"/>
      <c r="KFC41" s="113"/>
      <c r="KFD41" s="113"/>
      <c r="KFE41" s="113"/>
      <c r="KFF41" s="113"/>
      <c r="KFG41" s="113"/>
      <c r="KFH41" s="113"/>
      <c r="KFI41" s="113"/>
      <c r="KFJ41" s="113"/>
      <c r="KFK41" s="113"/>
      <c r="KFL41" s="113"/>
      <c r="KFM41" s="113"/>
      <c r="KFN41" s="113"/>
      <c r="KFO41" s="113"/>
      <c r="KFP41" s="113"/>
      <c r="KFQ41" s="113"/>
      <c r="KFR41" s="113"/>
      <c r="KFS41" s="113"/>
      <c r="KFT41" s="113"/>
      <c r="KFU41" s="113"/>
      <c r="KFV41" s="113"/>
      <c r="KFW41" s="113"/>
      <c r="KFX41" s="113"/>
      <c r="KFY41" s="113"/>
      <c r="KFZ41" s="113"/>
      <c r="KGA41" s="113"/>
      <c r="KGB41" s="113"/>
      <c r="KGC41" s="113"/>
      <c r="KGD41" s="113"/>
      <c r="KGE41" s="113"/>
      <c r="KGF41" s="113"/>
      <c r="KGG41" s="113"/>
      <c r="KGH41" s="113"/>
      <c r="KGI41" s="113"/>
      <c r="KGJ41" s="113"/>
      <c r="KGK41" s="113"/>
      <c r="KGL41" s="113"/>
      <c r="KGM41" s="113"/>
      <c r="KGN41" s="113"/>
      <c r="KGO41" s="113"/>
      <c r="KGP41" s="113"/>
      <c r="KGQ41" s="113"/>
      <c r="KGR41" s="113"/>
      <c r="KGS41" s="113"/>
      <c r="KGT41" s="113"/>
      <c r="KGU41" s="113"/>
      <c r="KGV41" s="113"/>
      <c r="KGW41" s="113"/>
      <c r="KGX41" s="113"/>
      <c r="KGY41" s="113"/>
      <c r="KGZ41" s="113"/>
      <c r="KHA41" s="113"/>
      <c r="KHB41" s="113"/>
      <c r="KHC41" s="113"/>
      <c r="KHD41" s="113"/>
      <c r="KHE41" s="113"/>
      <c r="KHF41" s="113"/>
      <c r="KHG41" s="113"/>
      <c r="KHH41" s="113"/>
      <c r="KHI41" s="113"/>
      <c r="KHJ41" s="113"/>
      <c r="KHK41" s="113"/>
      <c r="KHL41" s="113"/>
      <c r="KHM41" s="113"/>
      <c r="KHN41" s="113"/>
      <c r="KHO41" s="113"/>
      <c r="KHP41" s="113"/>
      <c r="KHQ41" s="113"/>
      <c r="KHR41" s="113"/>
      <c r="KHS41" s="113"/>
      <c r="KHT41" s="113"/>
      <c r="KHU41" s="113"/>
      <c r="KHV41" s="113"/>
      <c r="KHW41" s="113"/>
      <c r="KHX41" s="113"/>
      <c r="KHY41" s="113"/>
      <c r="KHZ41" s="113"/>
      <c r="KIA41" s="113"/>
      <c r="KIB41" s="113"/>
      <c r="KIC41" s="113"/>
      <c r="KID41" s="113"/>
      <c r="KIE41" s="113"/>
      <c r="KIF41" s="113"/>
      <c r="KIG41" s="113"/>
      <c r="KIH41" s="113"/>
      <c r="KII41" s="113"/>
      <c r="KIJ41" s="113"/>
      <c r="KIK41" s="113"/>
      <c r="KIL41" s="113"/>
      <c r="KIM41" s="113"/>
      <c r="KIN41" s="113"/>
      <c r="KIO41" s="113"/>
      <c r="KIP41" s="113"/>
      <c r="KIQ41" s="113"/>
      <c r="KIR41" s="113"/>
      <c r="KIS41" s="113"/>
      <c r="KIT41" s="113"/>
      <c r="KIU41" s="113"/>
      <c r="KIV41" s="113"/>
      <c r="KIW41" s="113"/>
      <c r="KIX41" s="113"/>
      <c r="KIY41" s="113"/>
      <c r="KIZ41" s="113"/>
      <c r="KJA41" s="113"/>
      <c r="KJB41" s="113"/>
      <c r="KJC41" s="113"/>
      <c r="KJD41" s="113"/>
      <c r="KJE41" s="113"/>
      <c r="KJF41" s="113"/>
      <c r="KJG41" s="113"/>
      <c r="KJH41" s="113"/>
      <c r="KJI41" s="113"/>
      <c r="KJJ41" s="113"/>
      <c r="KJK41" s="113"/>
      <c r="KJL41" s="113"/>
      <c r="KJM41" s="113"/>
      <c r="KJN41" s="113"/>
      <c r="KJO41" s="113"/>
      <c r="KJP41" s="113"/>
      <c r="KJQ41" s="113"/>
      <c r="KJR41" s="113"/>
      <c r="KJS41" s="113"/>
      <c r="KJT41" s="113"/>
      <c r="KJU41" s="113"/>
      <c r="KJV41" s="113"/>
      <c r="KJW41" s="113"/>
      <c r="KJX41" s="113"/>
      <c r="KJY41" s="113"/>
      <c r="KJZ41" s="113"/>
      <c r="KKA41" s="113"/>
      <c r="KKB41" s="113"/>
      <c r="KKC41" s="113"/>
      <c r="KKD41" s="113"/>
      <c r="KKE41" s="113"/>
      <c r="KKF41" s="113"/>
      <c r="KKG41" s="113"/>
      <c r="KKH41" s="113"/>
      <c r="KKI41" s="113"/>
      <c r="KKJ41" s="113"/>
      <c r="KKK41" s="113"/>
      <c r="KKL41" s="113"/>
      <c r="KKM41" s="113"/>
      <c r="KKN41" s="113"/>
      <c r="KKO41" s="113"/>
      <c r="KKP41" s="113"/>
      <c r="KKQ41" s="113"/>
      <c r="KKR41" s="113"/>
      <c r="KKS41" s="113"/>
      <c r="KKT41" s="113"/>
      <c r="KKU41" s="113"/>
      <c r="KKV41" s="113"/>
      <c r="KKW41" s="113"/>
      <c r="KKX41" s="113"/>
      <c r="KKY41" s="113"/>
      <c r="KKZ41" s="113"/>
      <c r="KLA41" s="113"/>
      <c r="KLB41" s="113"/>
      <c r="KLC41" s="113"/>
      <c r="KLD41" s="113"/>
      <c r="KLE41" s="113"/>
      <c r="KLF41" s="113"/>
      <c r="KLG41" s="113"/>
      <c r="KLH41" s="113"/>
      <c r="KLI41" s="113"/>
      <c r="KLJ41" s="113"/>
      <c r="KLK41" s="113"/>
      <c r="KLL41" s="113"/>
      <c r="KLM41" s="113"/>
      <c r="KLN41" s="113"/>
      <c r="KLO41" s="113"/>
      <c r="KLP41" s="113"/>
      <c r="KLQ41" s="113"/>
      <c r="KLR41" s="113"/>
      <c r="KLS41" s="113"/>
      <c r="KLT41" s="113"/>
      <c r="KLU41" s="113"/>
      <c r="KLV41" s="113"/>
      <c r="KLW41" s="113"/>
      <c r="KLX41" s="113"/>
      <c r="KLY41" s="113"/>
      <c r="KLZ41" s="113"/>
      <c r="KMA41" s="113"/>
      <c r="KMB41" s="113"/>
      <c r="KMC41" s="113"/>
      <c r="KMD41" s="113"/>
      <c r="KME41" s="113"/>
      <c r="KMF41" s="113"/>
      <c r="KMG41" s="113"/>
      <c r="KMH41" s="113"/>
      <c r="KMI41" s="113"/>
      <c r="KMJ41" s="113"/>
      <c r="KMK41" s="113"/>
      <c r="KML41" s="113"/>
      <c r="KMM41" s="113"/>
      <c r="KMN41" s="113"/>
      <c r="KMO41" s="113"/>
      <c r="KMP41" s="113"/>
      <c r="KMQ41" s="113"/>
      <c r="KMR41" s="113"/>
      <c r="KMS41" s="113"/>
      <c r="KMT41" s="113"/>
      <c r="KMU41" s="113"/>
      <c r="KMV41" s="113"/>
      <c r="KMW41" s="113"/>
      <c r="KMX41" s="113"/>
      <c r="KMY41" s="113"/>
      <c r="KMZ41" s="113"/>
      <c r="KNA41" s="113"/>
      <c r="KNB41" s="113"/>
      <c r="KNC41" s="113"/>
      <c r="KND41" s="113"/>
      <c r="KNE41" s="113"/>
      <c r="KNF41" s="113"/>
      <c r="KNG41" s="113"/>
      <c r="KNH41" s="113"/>
      <c r="KNI41" s="113"/>
      <c r="KNJ41" s="113"/>
      <c r="KNK41" s="113"/>
      <c r="KNL41" s="113"/>
      <c r="KNM41" s="113"/>
      <c r="KNN41" s="113"/>
      <c r="KNO41" s="113"/>
      <c r="KNP41" s="113"/>
      <c r="KNQ41" s="113"/>
      <c r="KNR41" s="113"/>
      <c r="KNS41" s="113"/>
      <c r="KNT41" s="113"/>
      <c r="KNU41" s="113"/>
      <c r="KNV41" s="113"/>
      <c r="KNW41" s="113"/>
      <c r="KNX41" s="113"/>
      <c r="KNY41" s="113"/>
      <c r="KNZ41" s="113"/>
      <c r="KOA41" s="113"/>
      <c r="KOB41" s="113"/>
      <c r="KOC41" s="113"/>
      <c r="KOD41" s="113"/>
      <c r="KOE41" s="113"/>
      <c r="KOF41" s="113"/>
      <c r="KOG41" s="113"/>
      <c r="KOH41" s="113"/>
      <c r="KOI41" s="113"/>
      <c r="KOJ41" s="113"/>
      <c r="KOK41" s="113"/>
      <c r="KOL41" s="113"/>
      <c r="KOM41" s="113"/>
      <c r="KON41" s="113"/>
      <c r="KOO41" s="113"/>
      <c r="KOP41" s="113"/>
      <c r="KOQ41" s="113"/>
      <c r="KOR41" s="113"/>
      <c r="KOS41" s="113"/>
      <c r="KOT41" s="113"/>
      <c r="KOU41" s="113"/>
      <c r="KOV41" s="113"/>
      <c r="KOW41" s="113"/>
      <c r="KOX41" s="113"/>
      <c r="KOY41" s="113"/>
      <c r="KOZ41" s="113"/>
      <c r="KPA41" s="113"/>
      <c r="KPB41" s="113"/>
      <c r="KPC41" s="113"/>
      <c r="KPD41" s="113"/>
      <c r="KPE41" s="113"/>
      <c r="KPF41" s="113"/>
      <c r="KPG41" s="113"/>
      <c r="KPH41" s="113"/>
      <c r="KPI41" s="113"/>
      <c r="KPJ41" s="113"/>
      <c r="KPK41" s="113"/>
      <c r="KPL41" s="113"/>
      <c r="KPM41" s="113"/>
      <c r="KPN41" s="113"/>
      <c r="KPO41" s="113"/>
      <c r="KPP41" s="113"/>
      <c r="KPQ41" s="113"/>
      <c r="KPR41" s="113"/>
      <c r="KPS41" s="113"/>
      <c r="KPT41" s="113"/>
      <c r="KPU41" s="113"/>
      <c r="KPV41" s="113"/>
      <c r="KPW41" s="113"/>
      <c r="KPX41" s="113"/>
      <c r="KPY41" s="113"/>
      <c r="KPZ41" s="113"/>
      <c r="KQA41" s="113"/>
      <c r="KQB41" s="113"/>
      <c r="KQC41" s="113"/>
      <c r="KQD41" s="113"/>
      <c r="KQE41" s="113"/>
      <c r="KQF41" s="113"/>
      <c r="KQG41" s="113"/>
      <c r="KQH41" s="113"/>
      <c r="KQI41" s="113"/>
      <c r="KQJ41" s="113"/>
      <c r="KQK41" s="113"/>
      <c r="KQL41" s="113"/>
      <c r="KQM41" s="113"/>
      <c r="KQN41" s="113"/>
      <c r="KQO41" s="113"/>
      <c r="KQP41" s="113"/>
      <c r="KQQ41" s="113"/>
      <c r="KQR41" s="113"/>
      <c r="KQS41" s="113"/>
      <c r="KQT41" s="113"/>
      <c r="KQU41" s="113"/>
      <c r="KQV41" s="113"/>
      <c r="KQW41" s="113"/>
      <c r="KQX41" s="113"/>
      <c r="KQY41" s="113"/>
      <c r="KQZ41" s="113"/>
      <c r="KRA41" s="113"/>
      <c r="KRB41" s="113"/>
      <c r="KRC41" s="113"/>
      <c r="KRD41" s="113"/>
      <c r="KRE41" s="113"/>
      <c r="KRF41" s="113"/>
      <c r="KRG41" s="113"/>
      <c r="KRH41" s="113"/>
      <c r="KRI41" s="113"/>
      <c r="KRJ41" s="113"/>
      <c r="KRK41" s="113"/>
      <c r="KRL41" s="113"/>
      <c r="KRM41" s="113"/>
      <c r="KRN41" s="113"/>
      <c r="KRO41" s="113"/>
      <c r="KRP41" s="113"/>
      <c r="KRQ41" s="113"/>
      <c r="KRR41" s="113"/>
      <c r="KRS41" s="113"/>
      <c r="KRT41" s="113"/>
      <c r="KRU41" s="113"/>
      <c r="KRV41" s="113"/>
      <c r="KRW41" s="113"/>
      <c r="KRX41" s="113"/>
      <c r="KRY41" s="113"/>
      <c r="KRZ41" s="113"/>
      <c r="KSA41" s="113"/>
      <c r="KSB41" s="113"/>
      <c r="KSC41" s="113"/>
      <c r="KSD41" s="113"/>
      <c r="KSE41" s="113"/>
      <c r="KSF41" s="113"/>
      <c r="KSG41" s="113"/>
      <c r="KSH41" s="113"/>
      <c r="KSI41" s="113"/>
      <c r="KSJ41" s="113"/>
      <c r="KSK41" s="113"/>
      <c r="KSL41" s="113"/>
      <c r="KSM41" s="113"/>
      <c r="KSN41" s="113"/>
      <c r="KSO41" s="113"/>
      <c r="KSP41" s="113"/>
      <c r="KSQ41" s="113"/>
      <c r="KSR41" s="113"/>
      <c r="KSS41" s="113"/>
      <c r="KST41" s="113"/>
      <c r="KSU41" s="113"/>
      <c r="KSV41" s="113"/>
      <c r="KSW41" s="113"/>
      <c r="KSX41" s="113"/>
      <c r="KSY41" s="113"/>
      <c r="KSZ41" s="113"/>
      <c r="KTA41" s="113"/>
      <c r="KTB41" s="113"/>
      <c r="KTC41" s="113"/>
      <c r="KTD41" s="113"/>
      <c r="KTE41" s="113"/>
      <c r="KTF41" s="113"/>
      <c r="KTG41" s="113"/>
      <c r="KTH41" s="113"/>
      <c r="KTI41" s="113"/>
      <c r="KTJ41" s="113"/>
      <c r="KTK41" s="113"/>
      <c r="KTL41" s="113"/>
      <c r="KTM41" s="113"/>
      <c r="KTN41" s="113"/>
      <c r="KTO41" s="113"/>
      <c r="KTP41" s="113"/>
      <c r="KTQ41" s="113"/>
      <c r="KTR41" s="113"/>
      <c r="KTS41" s="113"/>
      <c r="KTT41" s="113"/>
      <c r="KTU41" s="113"/>
      <c r="KTV41" s="113"/>
      <c r="KTW41" s="113"/>
      <c r="KTX41" s="113"/>
      <c r="KTY41" s="113"/>
      <c r="KTZ41" s="113"/>
      <c r="KUA41" s="113"/>
      <c r="KUB41" s="113"/>
      <c r="KUC41" s="113"/>
      <c r="KUD41" s="113"/>
      <c r="KUE41" s="113"/>
      <c r="KUF41" s="113"/>
      <c r="KUG41" s="113"/>
      <c r="KUH41" s="113"/>
      <c r="KUI41" s="113"/>
      <c r="KUJ41" s="113"/>
      <c r="KUK41" s="113"/>
      <c r="KUL41" s="113"/>
      <c r="KUM41" s="113"/>
      <c r="KUN41" s="113"/>
      <c r="KUO41" s="113"/>
      <c r="KUP41" s="113"/>
      <c r="KUQ41" s="113"/>
      <c r="KUR41" s="113"/>
      <c r="KUS41" s="113"/>
      <c r="KUT41" s="113"/>
      <c r="KUU41" s="113"/>
      <c r="KUV41" s="113"/>
      <c r="KUW41" s="113"/>
      <c r="KUX41" s="113"/>
      <c r="KUY41" s="113"/>
      <c r="KUZ41" s="113"/>
      <c r="KVA41" s="113"/>
      <c r="KVB41" s="113"/>
      <c r="KVC41" s="113"/>
      <c r="KVD41" s="113"/>
      <c r="KVE41" s="113"/>
      <c r="KVF41" s="113"/>
      <c r="KVG41" s="113"/>
      <c r="KVH41" s="113"/>
      <c r="KVI41" s="113"/>
      <c r="KVJ41" s="113"/>
      <c r="KVK41" s="113"/>
      <c r="KVL41" s="113"/>
      <c r="KVM41" s="113"/>
      <c r="KVN41" s="113"/>
      <c r="KVO41" s="113"/>
      <c r="KVP41" s="113"/>
      <c r="KVQ41" s="113"/>
      <c r="KVR41" s="113"/>
      <c r="KVS41" s="113"/>
      <c r="KVT41" s="113"/>
      <c r="KVU41" s="113"/>
      <c r="KVV41" s="113"/>
      <c r="KVW41" s="113"/>
      <c r="KVX41" s="113"/>
      <c r="KVY41" s="113"/>
      <c r="KVZ41" s="113"/>
      <c r="KWA41" s="113"/>
      <c r="KWB41" s="113"/>
      <c r="KWC41" s="113"/>
      <c r="KWD41" s="113"/>
      <c r="KWE41" s="113"/>
      <c r="KWF41" s="113"/>
      <c r="KWG41" s="113"/>
      <c r="KWH41" s="113"/>
      <c r="KWI41" s="113"/>
      <c r="KWJ41" s="113"/>
      <c r="KWK41" s="113"/>
      <c r="KWL41" s="113"/>
      <c r="KWM41" s="113"/>
      <c r="KWN41" s="113"/>
      <c r="KWO41" s="113"/>
      <c r="KWP41" s="113"/>
      <c r="KWQ41" s="113"/>
      <c r="KWR41" s="113"/>
      <c r="KWS41" s="113"/>
      <c r="KWT41" s="113"/>
      <c r="KWU41" s="113"/>
      <c r="KWV41" s="113"/>
      <c r="KWW41" s="113"/>
      <c r="KWX41" s="113"/>
      <c r="KWY41" s="113"/>
      <c r="KWZ41" s="113"/>
      <c r="KXA41" s="113"/>
      <c r="KXB41" s="113"/>
      <c r="KXC41" s="113"/>
      <c r="KXD41" s="113"/>
      <c r="KXE41" s="113"/>
      <c r="KXF41" s="113"/>
      <c r="KXG41" s="113"/>
      <c r="KXH41" s="113"/>
      <c r="KXI41" s="113"/>
      <c r="KXJ41" s="113"/>
      <c r="KXK41" s="113"/>
      <c r="KXL41" s="113"/>
      <c r="KXM41" s="113"/>
      <c r="KXN41" s="113"/>
      <c r="KXO41" s="113"/>
      <c r="KXP41" s="113"/>
      <c r="KXQ41" s="113"/>
      <c r="KXR41" s="113"/>
      <c r="KXS41" s="113"/>
      <c r="KXT41" s="113"/>
      <c r="KXU41" s="113"/>
      <c r="KXV41" s="113"/>
      <c r="KXW41" s="113"/>
      <c r="KXX41" s="113"/>
      <c r="KXY41" s="113"/>
      <c r="KXZ41" s="113"/>
      <c r="KYA41" s="113"/>
      <c r="KYB41" s="113"/>
      <c r="KYC41" s="113"/>
      <c r="KYD41" s="113"/>
      <c r="KYE41" s="113"/>
      <c r="KYF41" s="113"/>
      <c r="KYG41" s="113"/>
      <c r="KYH41" s="113"/>
      <c r="KYI41" s="113"/>
      <c r="KYJ41" s="113"/>
      <c r="KYK41" s="113"/>
      <c r="KYL41" s="113"/>
      <c r="KYM41" s="113"/>
      <c r="KYN41" s="113"/>
      <c r="KYO41" s="113"/>
      <c r="KYP41" s="113"/>
      <c r="KYQ41" s="113"/>
      <c r="KYR41" s="113"/>
      <c r="KYS41" s="113"/>
      <c r="KYT41" s="113"/>
      <c r="KYU41" s="113"/>
      <c r="KYV41" s="113"/>
      <c r="KYW41" s="113"/>
      <c r="KYX41" s="113"/>
      <c r="KYY41" s="113"/>
      <c r="KYZ41" s="113"/>
      <c r="KZA41" s="113"/>
      <c r="KZB41" s="113"/>
      <c r="KZC41" s="113"/>
      <c r="KZD41" s="113"/>
      <c r="KZE41" s="113"/>
      <c r="KZF41" s="113"/>
      <c r="KZG41" s="113"/>
      <c r="KZH41" s="113"/>
      <c r="KZI41" s="113"/>
      <c r="KZJ41" s="113"/>
      <c r="KZK41" s="113"/>
      <c r="KZL41" s="113"/>
      <c r="KZM41" s="113"/>
      <c r="KZN41" s="113"/>
      <c r="KZO41" s="113"/>
      <c r="KZP41" s="113"/>
      <c r="KZQ41" s="113"/>
      <c r="KZR41" s="113"/>
      <c r="KZS41" s="113"/>
      <c r="KZT41" s="113"/>
      <c r="KZU41" s="113"/>
      <c r="KZV41" s="113"/>
      <c r="KZW41" s="113"/>
      <c r="KZX41" s="113"/>
      <c r="KZY41" s="113"/>
      <c r="KZZ41" s="113"/>
      <c r="LAA41" s="113"/>
      <c r="LAB41" s="113"/>
      <c r="LAC41" s="113"/>
      <c r="LAD41" s="113"/>
      <c r="LAE41" s="113"/>
      <c r="LAF41" s="113"/>
      <c r="LAG41" s="113"/>
      <c r="LAH41" s="113"/>
      <c r="LAI41" s="113"/>
      <c r="LAJ41" s="113"/>
      <c r="LAK41" s="113"/>
      <c r="LAL41" s="113"/>
      <c r="LAM41" s="113"/>
      <c r="LAN41" s="113"/>
      <c r="LAO41" s="113"/>
      <c r="LAP41" s="113"/>
      <c r="LAQ41" s="113"/>
      <c r="LAR41" s="113"/>
      <c r="LAS41" s="113"/>
      <c r="LAT41" s="113"/>
      <c r="LAU41" s="113"/>
      <c r="LAV41" s="113"/>
      <c r="LAW41" s="113"/>
      <c r="LAX41" s="113"/>
      <c r="LAY41" s="113"/>
      <c r="LAZ41" s="113"/>
      <c r="LBA41" s="113"/>
      <c r="LBB41" s="113"/>
      <c r="LBC41" s="113"/>
      <c r="LBD41" s="113"/>
      <c r="LBE41" s="113"/>
      <c r="LBF41" s="113"/>
      <c r="LBG41" s="113"/>
      <c r="LBH41" s="113"/>
      <c r="LBI41" s="113"/>
      <c r="LBJ41" s="113"/>
      <c r="LBK41" s="113"/>
      <c r="LBL41" s="113"/>
      <c r="LBM41" s="113"/>
      <c r="LBN41" s="113"/>
      <c r="LBO41" s="113"/>
      <c r="LBP41" s="113"/>
      <c r="LBQ41" s="113"/>
      <c r="LBR41" s="113"/>
      <c r="LBS41" s="113"/>
      <c r="LBT41" s="113"/>
      <c r="LBU41" s="113"/>
      <c r="LBV41" s="113"/>
      <c r="LBW41" s="113"/>
      <c r="LBX41" s="113"/>
      <c r="LBY41" s="113"/>
      <c r="LBZ41" s="113"/>
      <c r="LCA41" s="113"/>
      <c r="LCB41" s="113"/>
      <c r="LCC41" s="113"/>
      <c r="LCD41" s="113"/>
      <c r="LCE41" s="113"/>
      <c r="LCF41" s="113"/>
      <c r="LCG41" s="113"/>
      <c r="LCH41" s="113"/>
      <c r="LCI41" s="113"/>
      <c r="LCJ41" s="113"/>
      <c r="LCK41" s="113"/>
      <c r="LCL41" s="113"/>
      <c r="LCM41" s="113"/>
      <c r="LCN41" s="113"/>
      <c r="LCO41" s="113"/>
      <c r="LCP41" s="113"/>
      <c r="LCQ41" s="113"/>
      <c r="LCR41" s="113"/>
      <c r="LCS41" s="113"/>
      <c r="LCT41" s="113"/>
      <c r="LCU41" s="113"/>
      <c r="LCV41" s="113"/>
      <c r="LCW41" s="113"/>
      <c r="LCX41" s="113"/>
      <c r="LCY41" s="113"/>
      <c r="LCZ41" s="113"/>
      <c r="LDA41" s="113"/>
      <c r="LDB41" s="113"/>
      <c r="LDC41" s="113"/>
      <c r="LDD41" s="113"/>
      <c r="LDE41" s="113"/>
      <c r="LDF41" s="113"/>
      <c r="LDG41" s="113"/>
      <c r="LDH41" s="113"/>
      <c r="LDI41" s="113"/>
      <c r="LDJ41" s="113"/>
      <c r="LDK41" s="113"/>
      <c r="LDL41" s="113"/>
      <c r="LDM41" s="113"/>
      <c r="LDN41" s="113"/>
      <c r="LDO41" s="113"/>
      <c r="LDP41" s="113"/>
      <c r="LDQ41" s="113"/>
      <c r="LDR41" s="113"/>
      <c r="LDS41" s="113"/>
      <c r="LDT41" s="113"/>
      <c r="LDU41" s="113"/>
      <c r="LDV41" s="113"/>
      <c r="LDW41" s="113"/>
      <c r="LDX41" s="113"/>
      <c r="LDY41" s="113"/>
      <c r="LDZ41" s="113"/>
      <c r="LEA41" s="113"/>
      <c r="LEB41" s="113"/>
      <c r="LEC41" s="113"/>
      <c r="LED41" s="113"/>
      <c r="LEE41" s="113"/>
      <c r="LEF41" s="113"/>
      <c r="LEG41" s="113"/>
      <c r="LEH41" s="113"/>
      <c r="LEI41" s="113"/>
      <c r="LEJ41" s="113"/>
      <c r="LEK41" s="113"/>
      <c r="LEL41" s="113"/>
      <c r="LEM41" s="113"/>
      <c r="LEN41" s="113"/>
      <c r="LEO41" s="113"/>
      <c r="LEP41" s="113"/>
      <c r="LEQ41" s="113"/>
      <c r="LER41" s="113"/>
      <c r="LES41" s="113"/>
      <c r="LET41" s="113"/>
      <c r="LEU41" s="113"/>
      <c r="LEV41" s="113"/>
      <c r="LEW41" s="113"/>
      <c r="LEX41" s="113"/>
      <c r="LEY41" s="113"/>
      <c r="LEZ41" s="113"/>
      <c r="LFA41" s="113"/>
      <c r="LFB41" s="113"/>
      <c r="LFC41" s="113"/>
      <c r="LFD41" s="113"/>
      <c r="LFE41" s="113"/>
      <c r="LFF41" s="113"/>
      <c r="LFG41" s="113"/>
      <c r="LFH41" s="113"/>
      <c r="LFI41" s="113"/>
      <c r="LFJ41" s="113"/>
      <c r="LFK41" s="113"/>
      <c r="LFL41" s="113"/>
      <c r="LFM41" s="113"/>
      <c r="LFN41" s="113"/>
      <c r="LFO41" s="113"/>
      <c r="LFP41" s="113"/>
      <c r="LFQ41" s="113"/>
      <c r="LFR41" s="113"/>
      <c r="LFS41" s="113"/>
      <c r="LFT41" s="113"/>
      <c r="LFU41" s="113"/>
      <c r="LFV41" s="113"/>
      <c r="LFW41" s="113"/>
      <c r="LFX41" s="113"/>
      <c r="LFY41" s="113"/>
      <c r="LFZ41" s="113"/>
      <c r="LGA41" s="113"/>
      <c r="LGB41" s="113"/>
      <c r="LGC41" s="113"/>
      <c r="LGD41" s="113"/>
      <c r="LGE41" s="113"/>
      <c r="LGF41" s="113"/>
      <c r="LGG41" s="113"/>
      <c r="LGH41" s="113"/>
      <c r="LGI41" s="113"/>
      <c r="LGJ41" s="113"/>
      <c r="LGK41" s="113"/>
      <c r="LGL41" s="113"/>
      <c r="LGM41" s="113"/>
      <c r="LGN41" s="113"/>
      <c r="LGO41" s="113"/>
      <c r="LGP41" s="113"/>
      <c r="LGQ41" s="113"/>
      <c r="LGR41" s="113"/>
      <c r="LGS41" s="113"/>
      <c r="LGT41" s="113"/>
      <c r="LGU41" s="113"/>
      <c r="LGV41" s="113"/>
      <c r="LGW41" s="113"/>
      <c r="LGX41" s="113"/>
      <c r="LGY41" s="113"/>
      <c r="LGZ41" s="113"/>
      <c r="LHA41" s="113"/>
      <c r="LHB41" s="113"/>
      <c r="LHC41" s="113"/>
      <c r="LHD41" s="113"/>
      <c r="LHE41" s="113"/>
      <c r="LHF41" s="113"/>
      <c r="LHG41" s="113"/>
      <c r="LHH41" s="113"/>
      <c r="LHI41" s="113"/>
      <c r="LHJ41" s="113"/>
      <c r="LHK41" s="113"/>
      <c r="LHL41" s="113"/>
      <c r="LHM41" s="113"/>
      <c r="LHN41" s="113"/>
      <c r="LHO41" s="113"/>
      <c r="LHP41" s="113"/>
      <c r="LHQ41" s="113"/>
      <c r="LHR41" s="113"/>
      <c r="LHS41" s="113"/>
      <c r="LHT41" s="113"/>
      <c r="LHU41" s="113"/>
      <c r="LHV41" s="113"/>
      <c r="LHW41" s="113"/>
      <c r="LHX41" s="113"/>
      <c r="LHY41" s="113"/>
      <c r="LHZ41" s="113"/>
      <c r="LIA41" s="113"/>
      <c r="LIB41" s="113"/>
      <c r="LIC41" s="113"/>
      <c r="LID41" s="113"/>
      <c r="LIE41" s="113"/>
      <c r="LIF41" s="113"/>
      <c r="LIG41" s="113"/>
      <c r="LIH41" s="113"/>
      <c r="LII41" s="113"/>
      <c r="LIJ41" s="113"/>
      <c r="LIK41" s="113"/>
      <c r="LIL41" s="113"/>
      <c r="LIM41" s="113"/>
      <c r="LIN41" s="113"/>
      <c r="LIO41" s="113"/>
      <c r="LIP41" s="113"/>
      <c r="LIQ41" s="113"/>
      <c r="LIR41" s="113"/>
      <c r="LIS41" s="113"/>
      <c r="LIT41" s="113"/>
      <c r="LIU41" s="113"/>
      <c r="LIV41" s="113"/>
      <c r="LIW41" s="113"/>
      <c r="LIX41" s="113"/>
      <c r="LIY41" s="113"/>
      <c r="LIZ41" s="113"/>
      <c r="LJA41" s="113"/>
      <c r="LJB41" s="113"/>
      <c r="LJC41" s="113"/>
      <c r="LJD41" s="113"/>
      <c r="LJE41" s="113"/>
      <c r="LJF41" s="113"/>
      <c r="LJG41" s="113"/>
      <c r="LJH41" s="113"/>
      <c r="LJI41" s="113"/>
      <c r="LJJ41" s="113"/>
      <c r="LJK41" s="113"/>
      <c r="LJL41" s="113"/>
      <c r="LJM41" s="113"/>
      <c r="LJN41" s="113"/>
      <c r="LJO41" s="113"/>
      <c r="LJP41" s="113"/>
      <c r="LJQ41" s="113"/>
      <c r="LJR41" s="113"/>
      <c r="LJS41" s="113"/>
      <c r="LJT41" s="113"/>
      <c r="LJU41" s="113"/>
      <c r="LJV41" s="113"/>
      <c r="LJW41" s="113"/>
      <c r="LJX41" s="113"/>
      <c r="LJY41" s="113"/>
      <c r="LJZ41" s="113"/>
      <c r="LKA41" s="113"/>
      <c r="LKB41" s="113"/>
      <c r="LKC41" s="113"/>
      <c r="LKD41" s="113"/>
      <c r="LKE41" s="113"/>
      <c r="LKF41" s="113"/>
      <c r="LKG41" s="113"/>
      <c r="LKH41" s="113"/>
      <c r="LKI41" s="113"/>
      <c r="LKJ41" s="113"/>
      <c r="LKK41" s="113"/>
      <c r="LKL41" s="113"/>
      <c r="LKM41" s="113"/>
      <c r="LKN41" s="113"/>
      <c r="LKO41" s="113"/>
      <c r="LKP41" s="113"/>
      <c r="LKQ41" s="113"/>
      <c r="LKR41" s="113"/>
      <c r="LKS41" s="113"/>
      <c r="LKT41" s="113"/>
      <c r="LKU41" s="113"/>
      <c r="LKV41" s="113"/>
      <c r="LKW41" s="113"/>
      <c r="LKX41" s="113"/>
      <c r="LKY41" s="113"/>
      <c r="LKZ41" s="113"/>
      <c r="LLA41" s="113"/>
      <c r="LLB41" s="113"/>
      <c r="LLC41" s="113"/>
      <c r="LLD41" s="113"/>
      <c r="LLE41" s="113"/>
      <c r="LLF41" s="113"/>
      <c r="LLG41" s="113"/>
      <c r="LLH41" s="113"/>
      <c r="LLI41" s="113"/>
      <c r="LLJ41" s="113"/>
      <c r="LLK41" s="113"/>
      <c r="LLL41" s="113"/>
      <c r="LLM41" s="113"/>
      <c r="LLN41" s="113"/>
      <c r="LLO41" s="113"/>
      <c r="LLP41" s="113"/>
      <c r="LLQ41" s="113"/>
      <c r="LLR41" s="113"/>
      <c r="LLS41" s="113"/>
      <c r="LLT41" s="113"/>
      <c r="LLU41" s="113"/>
      <c r="LLV41" s="113"/>
      <c r="LLW41" s="113"/>
      <c r="LLX41" s="113"/>
      <c r="LLY41" s="113"/>
      <c r="LLZ41" s="113"/>
      <c r="LMA41" s="113"/>
      <c r="LMB41" s="113"/>
      <c r="LMC41" s="113"/>
      <c r="LMD41" s="113"/>
      <c r="LME41" s="113"/>
      <c r="LMF41" s="113"/>
      <c r="LMG41" s="113"/>
      <c r="LMH41" s="113"/>
      <c r="LMI41" s="113"/>
      <c r="LMJ41" s="113"/>
      <c r="LMK41" s="113"/>
      <c r="LML41" s="113"/>
      <c r="LMM41" s="113"/>
      <c r="LMN41" s="113"/>
      <c r="LMO41" s="113"/>
      <c r="LMP41" s="113"/>
      <c r="LMQ41" s="113"/>
      <c r="LMR41" s="113"/>
      <c r="LMS41" s="113"/>
      <c r="LMT41" s="113"/>
      <c r="LMU41" s="113"/>
      <c r="LMV41" s="113"/>
      <c r="LMW41" s="113"/>
      <c r="LMX41" s="113"/>
      <c r="LMY41" s="113"/>
      <c r="LMZ41" s="113"/>
      <c r="LNA41" s="113"/>
      <c r="LNB41" s="113"/>
      <c r="LNC41" s="113"/>
      <c r="LND41" s="113"/>
      <c r="LNE41" s="113"/>
      <c r="LNF41" s="113"/>
      <c r="LNG41" s="113"/>
      <c r="LNH41" s="113"/>
      <c r="LNI41" s="113"/>
      <c r="LNJ41" s="113"/>
      <c r="LNK41" s="113"/>
      <c r="LNL41" s="113"/>
      <c r="LNM41" s="113"/>
      <c r="LNN41" s="113"/>
      <c r="LNO41" s="113"/>
      <c r="LNP41" s="113"/>
      <c r="LNQ41" s="113"/>
      <c r="LNR41" s="113"/>
      <c r="LNS41" s="113"/>
      <c r="LNT41" s="113"/>
      <c r="LNU41" s="113"/>
      <c r="LNV41" s="113"/>
      <c r="LNW41" s="113"/>
      <c r="LNX41" s="113"/>
      <c r="LNY41" s="113"/>
      <c r="LNZ41" s="113"/>
      <c r="LOA41" s="113"/>
      <c r="LOB41" s="113"/>
      <c r="LOC41" s="113"/>
      <c r="LOD41" s="113"/>
      <c r="LOE41" s="113"/>
      <c r="LOF41" s="113"/>
      <c r="LOG41" s="113"/>
      <c r="LOH41" s="113"/>
      <c r="LOI41" s="113"/>
      <c r="LOJ41" s="113"/>
      <c r="LOK41" s="113"/>
      <c r="LOL41" s="113"/>
      <c r="LOM41" s="113"/>
      <c r="LON41" s="113"/>
      <c r="LOO41" s="113"/>
      <c r="LOP41" s="113"/>
      <c r="LOQ41" s="113"/>
      <c r="LOR41" s="113"/>
      <c r="LOS41" s="113"/>
      <c r="LOT41" s="113"/>
      <c r="LOU41" s="113"/>
      <c r="LOV41" s="113"/>
      <c r="LOW41" s="113"/>
      <c r="LOX41" s="113"/>
      <c r="LOY41" s="113"/>
      <c r="LOZ41" s="113"/>
      <c r="LPA41" s="113"/>
      <c r="LPB41" s="113"/>
      <c r="LPC41" s="113"/>
      <c r="LPD41" s="113"/>
      <c r="LPE41" s="113"/>
      <c r="LPF41" s="113"/>
      <c r="LPG41" s="113"/>
      <c r="LPH41" s="113"/>
      <c r="LPI41" s="113"/>
      <c r="LPJ41" s="113"/>
      <c r="LPK41" s="113"/>
      <c r="LPL41" s="113"/>
      <c r="LPM41" s="113"/>
      <c r="LPN41" s="113"/>
      <c r="LPO41" s="113"/>
      <c r="LPP41" s="113"/>
      <c r="LPQ41" s="113"/>
      <c r="LPR41" s="113"/>
      <c r="LPS41" s="113"/>
      <c r="LPT41" s="113"/>
      <c r="LPU41" s="113"/>
      <c r="LPV41" s="113"/>
      <c r="LPW41" s="113"/>
      <c r="LPX41" s="113"/>
      <c r="LPY41" s="113"/>
      <c r="LPZ41" s="113"/>
      <c r="LQA41" s="113"/>
      <c r="LQB41" s="113"/>
      <c r="LQC41" s="113"/>
      <c r="LQD41" s="113"/>
      <c r="LQE41" s="113"/>
      <c r="LQF41" s="113"/>
      <c r="LQG41" s="113"/>
      <c r="LQH41" s="113"/>
      <c r="LQI41" s="113"/>
      <c r="LQJ41" s="113"/>
      <c r="LQK41" s="113"/>
      <c r="LQL41" s="113"/>
      <c r="LQM41" s="113"/>
      <c r="LQN41" s="113"/>
      <c r="LQO41" s="113"/>
      <c r="LQP41" s="113"/>
      <c r="LQQ41" s="113"/>
      <c r="LQR41" s="113"/>
      <c r="LQS41" s="113"/>
      <c r="LQT41" s="113"/>
      <c r="LQU41" s="113"/>
      <c r="LQV41" s="113"/>
      <c r="LQW41" s="113"/>
      <c r="LQX41" s="113"/>
      <c r="LQY41" s="113"/>
      <c r="LQZ41" s="113"/>
      <c r="LRA41" s="113"/>
      <c r="LRB41" s="113"/>
      <c r="LRC41" s="113"/>
      <c r="LRD41" s="113"/>
      <c r="LRE41" s="113"/>
      <c r="LRF41" s="113"/>
      <c r="LRG41" s="113"/>
      <c r="LRH41" s="113"/>
      <c r="LRI41" s="113"/>
      <c r="LRJ41" s="113"/>
      <c r="LRK41" s="113"/>
      <c r="LRL41" s="113"/>
      <c r="LRM41" s="113"/>
      <c r="LRN41" s="113"/>
      <c r="LRO41" s="113"/>
      <c r="LRP41" s="113"/>
      <c r="LRQ41" s="113"/>
      <c r="LRR41" s="113"/>
      <c r="LRS41" s="113"/>
      <c r="LRT41" s="113"/>
      <c r="LRU41" s="113"/>
      <c r="LRV41" s="113"/>
      <c r="LRW41" s="113"/>
      <c r="LRX41" s="113"/>
      <c r="LRY41" s="113"/>
      <c r="LRZ41" s="113"/>
      <c r="LSA41" s="113"/>
      <c r="LSB41" s="113"/>
      <c r="LSC41" s="113"/>
      <c r="LSD41" s="113"/>
      <c r="LSE41" s="113"/>
      <c r="LSF41" s="113"/>
      <c r="LSG41" s="113"/>
      <c r="LSH41" s="113"/>
      <c r="LSI41" s="113"/>
      <c r="LSJ41" s="113"/>
      <c r="LSK41" s="113"/>
      <c r="LSL41" s="113"/>
      <c r="LSM41" s="113"/>
      <c r="LSN41" s="113"/>
      <c r="LSO41" s="113"/>
      <c r="LSP41" s="113"/>
      <c r="LSQ41" s="113"/>
      <c r="LSR41" s="113"/>
      <c r="LSS41" s="113"/>
      <c r="LST41" s="113"/>
      <c r="LSU41" s="113"/>
      <c r="LSV41" s="113"/>
      <c r="LSW41" s="113"/>
      <c r="LSX41" s="113"/>
      <c r="LSY41" s="113"/>
      <c r="LSZ41" s="113"/>
      <c r="LTA41" s="113"/>
      <c r="LTB41" s="113"/>
      <c r="LTC41" s="113"/>
      <c r="LTD41" s="113"/>
      <c r="LTE41" s="113"/>
      <c r="LTF41" s="113"/>
      <c r="LTG41" s="113"/>
      <c r="LTH41" s="113"/>
      <c r="LTI41" s="113"/>
      <c r="LTJ41" s="113"/>
      <c r="LTK41" s="113"/>
      <c r="LTL41" s="113"/>
      <c r="LTM41" s="113"/>
      <c r="LTN41" s="113"/>
      <c r="LTO41" s="113"/>
      <c r="LTP41" s="113"/>
      <c r="LTQ41" s="113"/>
      <c r="LTR41" s="113"/>
      <c r="LTS41" s="113"/>
      <c r="LTT41" s="113"/>
      <c r="LTU41" s="113"/>
      <c r="LTV41" s="113"/>
      <c r="LTW41" s="113"/>
      <c r="LTX41" s="113"/>
      <c r="LTY41" s="113"/>
      <c r="LTZ41" s="113"/>
      <c r="LUA41" s="113"/>
      <c r="LUB41" s="113"/>
      <c r="LUC41" s="113"/>
      <c r="LUD41" s="113"/>
      <c r="LUE41" s="113"/>
      <c r="LUF41" s="113"/>
      <c r="LUG41" s="113"/>
      <c r="LUH41" s="113"/>
      <c r="LUI41" s="113"/>
      <c r="LUJ41" s="113"/>
      <c r="LUK41" s="113"/>
      <c r="LUL41" s="113"/>
      <c r="LUM41" s="113"/>
      <c r="LUN41" s="113"/>
      <c r="LUO41" s="113"/>
      <c r="LUP41" s="113"/>
      <c r="LUQ41" s="113"/>
      <c r="LUR41" s="113"/>
      <c r="LUS41" s="113"/>
      <c r="LUT41" s="113"/>
      <c r="LUU41" s="113"/>
      <c r="LUV41" s="113"/>
      <c r="LUW41" s="113"/>
      <c r="LUX41" s="113"/>
      <c r="LUY41" s="113"/>
      <c r="LUZ41" s="113"/>
      <c r="LVA41" s="113"/>
      <c r="LVB41" s="113"/>
      <c r="LVC41" s="113"/>
      <c r="LVD41" s="113"/>
      <c r="LVE41" s="113"/>
      <c r="LVF41" s="113"/>
      <c r="LVG41" s="113"/>
      <c r="LVH41" s="113"/>
      <c r="LVI41" s="113"/>
      <c r="LVJ41" s="113"/>
      <c r="LVK41" s="113"/>
      <c r="LVL41" s="113"/>
      <c r="LVM41" s="113"/>
      <c r="LVN41" s="113"/>
      <c r="LVO41" s="113"/>
      <c r="LVP41" s="113"/>
      <c r="LVQ41" s="113"/>
      <c r="LVR41" s="113"/>
      <c r="LVS41" s="113"/>
      <c r="LVT41" s="113"/>
      <c r="LVU41" s="113"/>
      <c r="LVV41" s="113"/>
      <c r="LVW41" s="113"/>
      <c r="LVX41" s="113"/>
      <c r="LVY41" s="113"/>
      <c r="LVZ41" s="113"/>
      <c r="LWA41" s="113"/>
      <c r="LWB41" s="113"/>
      <c r="LWC41" s="113"/>
      <c r="LWD41" s="113"/>
      <c r="LWE41" s="113"/>
      <c r="LWF41" s="113"/>
      <c r="LWG41" s="113"/>
      <c r="LWH41" s="113"/>
      <c r="LWI41" s="113"/>
      <c r="LWJ41" s="113"/>
      <c r="LWK41" s="113"/>
      <c r="LWL41" s="113"/>
      <c r="LWM41" s="113"/>
      <c r="LWN41" s="113"/>
      <c r="LWO41" s="113"/>
      <c r="LWP41" s="113"/>
      <c r="LWQ41" s="113"/>
      <c r="LWR41" s="113"/>
      <c r="LWS41" s="113"/>
      <c r="LWT41" s="113"/>
      <c r="LWU41" s="113"/>
      <c r="LWV41" s="113"/>
      <c r="LWW41" s="113"/>
      <c r="LWX41" s="113"/>
      <c r="LWY41" s="113"/>
      <c r="LWZ41" s="113"/>
      <c r="LXA41" s="113"/>
      <c r="LXB41" s="113"/>
      <c r="LXC41" s="113"/>
      <c r="LXD41" s="113"/>
      <c r="LXE41" s="113"/>
      <c r="LXF41" s="113"/>
      <c r="LXG41" s="113"/>
      <c r="LXH41" s="113"/>
      <c r="LXI41" s="113"/>
      <c r="LXJ41" s="113"/>
      <c r="LXK41" s="113"/>
      <c r="LXL41" s="113"/>
      <c r="LXM41" s="113"/>
      <c r="LXN41" s="113"/>
      <c r="LXO41" s="113"/>
      <c r="LXP41" s="113"/>
      <c r="LXQ41" s="113"/>
      <c r="LXR41" s="113"/>
      <c r="LXS41" s="113"/>
      <c r="LXT41" s="113"/>
      <c r="LXU41" s="113"/>
      <c r="LXV41" s="113"/>
      <c r="LXW41" s="113"/>
      <c r="LXX41" s="113"/>
      <c r="LXY41" s="113"/>
      <c r="LXZ41" s="113"/>
      <c r="LYA41" s="113"/>
      <c r="LYB41" s="113"/>
      <c r="LYC41" s="113"/>
      <c r="LYD41" s="113"/>
      <c r="LYE41" s="113"/>
      <c r="LYF41" s="113"/>
      <c r="LYG41" s="113"/>
      <c r="LYH41" s="113"/>
      <c r="LYI41" s="113"/>
      <c r="LYJ41" s="113"/>
      <c r="LYK41" s="113"/>
      <c r="LYL41" s="113"/>
      <c r="LYM41" s="113"/>
      <c r="LYN41" s="113"/>
      <c r="LYO41" s="113"/>
      <c r="LYP41" s="113"/>
      <c r="LYQ41" s="113"/>
      <c r="LYR41" s="113"/>
      <c r="LYS41" s="113"/>
      <c r="LYT41" s="113"/>
      <c r="LYU41" s="113"/>
      <c r="LYV41" s="113"/>
      <c r="LYW41" s="113"/>
      <c r="LYX41" s="113"/>
      <c r="LYY41" s="113"/>
      <c r="LYZ41" s="113"/>
      <c r="LZA41" s="113"/>
      <c r="LZB41" s="113"/>
      <c r="LZC41" s="113"/>
      <c r="LZD41" s="113"/>
      <c r="LZE41" s="113"/>
      <c r="LZF41" s="113"/>
      <c r="LZG41" s="113"/>
      <c r="LZH41" s="113"/>
      <c r="LZI41" s="113"/>
      <c r="LZJ41" s="113"/>
      <c r="LZK41" s="113"/>
      <c r="LZL41" s="113"/>
      <c r="LZM41" s="113"/>
      <c r="LZN41" s="113"/>
      <c r="LZO41" s="113"/>
      <c r="LZP41" s="113"/>
      <c r="LZQ41" s="113"/>
      <c r="LZR41" s="113"/>
      <c r="LZS41" s="113"/>
      <c r="LZT41" s="113"/>
      <c r="LZU41" s="113"/>
      <c r="LZV41" s="113"/>
      <c r="LZW41" s="113"/>
      <c r="LZX41" s="113"/>
      <c r="LZY41" s="113"/>
      <c r="LZZ41" s="113"/>
      <c r="MAA41" s="113"/>
      <c r="MAB41" s="113"/>
      <c r="MAC41" s="113"/>
      <c r="MAD41" s="113"/>
      <c r="MAE41" s="113"/>
      <c r="MAF41" s="113"/>
      <c r="MAG41" s="113"/>
      <c r="MAH41" s="113"/>
      <c r="MAI41" s="113"/>
      <c r="MAJ41" s="113"/>
      <c r="MAK41" s="113"/>
      <c r="MAL41" s="113"/>
      <c r="MAM41" s="113"/>
      <c r="MAN41" s="113"/>
      <c r="MAO41" s="113"/>
      <c r="MAP41" s="113"/>
      <c r="MAQ41" s="113"/>
      <c r="MAR41" s="113"/>
      <c r="MAS41" s="113"/>
      <c r="MAT41" s="113"/>
      <c r="MAU41" s="113"/>
      <c r="MAV41" s="113"/>
      <c r="MAW41" s="113"/>
      <c r="MAX41" s="113"/>
      <c r="MAY41" s="113"/>
      <c r="MAZ41" s="113"/>
      <c r="MBA41" s="113"/>
      <c r="MBB41" s="113"/>
      <c r="MBC41" s="113"/>
      <c r="MBD41" s="113"/>
      <c r="MBE41" s="113"/>
      <c r="MBF41" s="113"/>
      <c r="MBG41" s="113"/>
      <c r="MBH41" s="113"/>
      <c r="MBI41" s="113"/>
      <c r="MBJ41" s="113"/>
      <c r="MBK41" s="113"/>
      <c r="MBL41" s="113"/>
      <c r="MBM41" s="113"/>
      <c r="MBN41" s="113"/>
      <c r="MBO41" s="113"/>
      <c r="MBP41" s="113"/>
      <c r="MBQ41" s="113"/>
      <c r="MBR41" s="113"/>
      <c r="MBS41" s="113"/>
      <c r="MBT41" s="113"/>
      <c r="MBU41" s="113"/>
      <c r="MBV41" s="113"/>
      <c r="MBW41" s="113"/>
      <c r="MBX41" s="113"/>
      <c r="MBY41" s="113"/>
      <c r="MBZ41" s="113"/>
      <c r="MCA41" s="113"/>
      <c r="MCB41" s="113"/>
      <c r="MCC41" s="113"/>
      <c r="MCD41" s="113"/>
      <c r="MCE41" s="113"/>
      <c r="MCF41" s="113"/>
      <c r="MCG41" s="113"/>
      <c r="MCH41" s="113"/>
      <c r="MCI41" s="113"/>
      <c r="MCJ41" s="113"/>
      <c r="MCK41" s="113"/>
      <c r="MCL41" s="113"/>
      <c r="MCM41" s="113"/>
      <c r="MCN41" s="113"/>
      <c r="MCO41" s="113"/>
      <c r="MCP41" s="113"/>
      <c r="MCQ41" s="113"/>
      <c r="MCR41" s="113"/>
      <c r="MCS41" s="113"/>
      <c r="MCT41" s="113"/>
      <c r="MCU41" s="113"/>
      <c r="MCV41" s="113"/>
      <c r="MCW41" s="113"/>
      <c r="MCX41" s="113"/>
      <c r="MCY41" s="113"/>
      <c r="MCZ41" s="113"/>
      <c r="MDA41" s="113"/>
      <c r="MDB41" s="113"/>
      <c r="MDC41" s="113"/>
      <c r="MDD41" s="113"/>
      <c r="MDE41" s="113"/>
      <c r="MDF41" s="113"/>
      <c r="MDG41" s="113"/>
      <c r="MDH41" s="113"/>
      <c r="MDI41" s="113"/>
      <c r="MDJ41" s="113"/>
      <c r="MDK41" s="113"/>
      <c r="MDL41" s="113"/>
      <c r="MDM41" s="113"/>
      <c r="MDN41" s="113"/>
      <c r="MDO41" s="113"/>
      <c r="MDP41" s="113"/>
      <c r="MDQ41" s="113"/>
      <c r="MDR41" s="113"/>
      <c r="MDS41" s="113"/>
      <c r="MDT41" s="113"/>
      <c r="MDU41" s="113"/>
      <c r="MDV41" s="113"/>
      <c r="MDW41" s="113"/>
      <c r="MDX41" s="113"/>
      <c r="MDY41" s="113"/>
      <c r="MDZ41" s="113"/>
      <c r="MEA41" s="113"/>
      <c r="MEB41" s="113"/>
      <c r="MEC41" s="113"/>
      <c r="MED41" s="113"/>
      <c r="MEE41" s="113"/>
      <c r="MEF41" s="113"/>
      <c r="MEG41" s="113"/>
      <c r="MEH41" s="113"/>
      <c r="MEI41" s="113"/>
      <c r="MEJ41" s="113"/>
      <c r="MEK41" s="113"/>
      <c r="MEL41" s="113"/>
      <c r="MEM41" s="113"/>
      <c r="MEN41" s="113"/>
      <c r="MEO41" s="113"/>
      <c r="MEP41" s="113"/>
      <c r="MEQ41" s="113"/>
      <c r="MER41" s="113"/>
      <c r="MES41" s="113"/>
      <c r="MET41" s="113"/>
      <c r="MEU41" s="113"/>
      <c r="MEV41" s="113"/>
      <c r="MEW41" s="113"/>
      <c r="MEX41" s="113"/>
      <c r="MEY41" s="113"/>
      <c r="MEZ41" s="113"/>
      <c r="MFA41" s="113"/>
      <c r="MFB41" s="113"/>
      <c r="MFC41" s="113"/>
      <c r="MFD41" s="113"/>
      <c r="MFE41" s="113"/>
      <c r="MFF41" s="113"/>
      <c r="MFG41" s="113"/>
      <c r="MFH41" s="113"/>
      <c r="MFI41" s="113"/>
      <c r="MFJ41" s="113"/>
      <c r="MFK41" s="113"/>
      <c r="MFL41" s="113"/>
      <c r="MFM41" s="113"/>
      <c r="MFN41" s="113"/>
      <c r="MFO41" s="113"/>
      <c r="MFP41" s="113"/>
      <c r="MFQ41" s="113"/>
      <c r="MFR41" s="113"/>
      <c r="MFS41" s="113"/>
      <c r="MFT41" s="113"/>
      <c r="MFU41" s="113"/>
      <c r="MFV41" s="113"/>
      <c r="MFW41" s="113"/>
      <c r="MFX41" s="113"/>
      <c r="MFY41" s="113"/>
      <c r="MFZ41" s="113"/>
      <c r="MGA41" s="113"/>
      <c r="MGB41" s="113"/>
      <c r="MGC41" s="113"/>
      <c r="MGD41" s="113"/>
      <c r="MGE41" s="113"/>
      <c r="MGF41" s="113"/>
      <c r="MGG41" s="113"/>
      <c r="MGH41" s="113"/>
      <c r="MGI41" s="113"/>
      <c r="MGJ41" s="113"/>
      <c r="MGK41" s="113"/>
      <c r="MGL41" s="113"/>
      <c r="MGM41" s="113"/>
      <c r="MGN41" s="113"/>
      <c r="MGO41" s="113"/>
      <c r="MGP41" s="113"/>
      <c r="MGQ41" s="113"/>
      <c r="MGR41" s="113"/>
      <c r="MGS41" s="113"/>
      <c r="MGT41" s="113"/>
      <c r="MGU41" s="113"/>
      <c r="MGV41" s="113"/>
      <c r="MGW41" s="113"/>
      <c r="MGX41" s="113"/>
      <c r="MGY41" s="113"/>
      <c r="MGZ41" s="113"/>
      <c r="MHA41" s="113"/>
      <c r="MHB41" s="113"/>
      <c r="MHC41" s="113"/>
      <c r="MHD41" s="113"/>
      <c r="MHE41" s="113"/>
      <c r="MHF41" s="113"/>
      <c r="MHG41" s="113"/>
      <c r="MHH41" s="113"/>
      <c r="MHI41" s="113"/>
      <c r="MHJ41" s="113"/>
      <c r="MHK41" s="113"/>
      <c r="MHL41" s="113"/>
      <c r="MHM41" s="113"/>
      <c r="MHN41" s="113"/>
      <c r="MHO41" s="113"/>
      <c r="MHP41" s="113"/>
      <c r="MHQ41" s="113"/>
      <c r="MHR41" s="113"/>
      <c r="MHS41" s="113"/>
      <c r="MHT41" s="113"/>
      <c r="MHU41" s="113"/>
      <c r="MHV41" s="113"/>
      <c r="MHW41" s="113"/>
      <c r="MHX41" s="113"/>
      <c r="MHY41" s="113"/>
      <c r="MHZ41" s="113"/>
      <c r="MIA41" s="113"/>
      <c r="MIB41" s="113"/>
      <c r="MIC41" s="113"/>
      <c r="MID41" s="113"/>
      <c r="MIE41" s="113"/>
      <c r="MIF41" s="113"/>
      <c r="MIG41" s="113"/>
      <c r="MIH41" s="113"/>
      <c r="MII41" s="113"/>
      <c r="MIJ41" s="113"/>
      <c r="MIK41" s="113"/>
      <c r="MIL41" s="113"/>
      <c r="MIM41" s="113"/>
      <c r="MIN41" s="113"/>
      <c r="MIO41" s="113"/>
      <c r="MIP41" s="113"/>
      <c r="MIQ41" s="113"/>
      <c r="MIR41" s="113"/>
      <c r="MIS41" s="113"/>
      <c r="MIT41" s="113"/>
      <c r="MIU41" s="113"/>
      <c r="MIV41" s="113"/>
      <c r="MIW41" s="113"/>
      <c r="MIX41" s="113"/>
      <c r="MIY41" s="113"/>
      <c r="MIZ41" s="113"/>
      <c r="MJA41" s="113"/>
      <c r="MJB41" s="113"/>
      <c r="MJC41" s="113"/>
      <c r="MJD41" s="113"/>
      <c r="MJE41" s="113"/>
      <c r="MJF41" s="113"/>
      <c r="MJG41" s="113"/>
      <c r="MJH41" s="113"/>
      <c r="MJI41" s="113"/>
      <c r="MJJ41" s="113"/>
      <c r="MJK41" s="113"/>
      <c r="MJL41" s="113"/>
      <c r="MJM41" s="113"/>
      <c r="MJN41" s="113"/>
      <c r="MJO41" s="113"/>
      <c r="MJP41" s="113"/>
      <c r="MJQ41" s="113"/>
      <c r="MJR41" s="113"/>
      <c r="MJS41" s="113"/>
      <c r="MJT41" s="113"/>
      <c r="MJU41" s="113"/>
      <c r="MJV41" s="113"/>
      <c r="MJW41" s="113"/>
      <c r="MJX41" s="113"/>
      <c r="MJY41" s="113"/>
      <c r="MJZ41" s="113"/>
      <c r="MKA41" s="113"/>
      <c r="MKB41" s="113"/>
      <c r="MKC41" s="113"/>
      <c r="MKD41" s="113"/>
      <c r="MKE41" s="113"/>
      <c r="MKF41" s="113"/>
      <c r="MKG41" s="113"/>
      <c r="MKH41" s="113"/>
      <c r="MKI41" s="113"/>
      <c r="MKJ41" s="113"/>
      <c r="MKK41" s="113"/>
      <c r="MKL41" s="113"/>
      <c r="MKM41" s="113"/>
      <c r="MKN41" s="113"/>
      <c r="MKO41" s="113"/>
      <c r="MKP41" s="113"/>
      <c r="MKQ41" s="113"/>
      <c r="MKR41" s="113"/>
      <c r="MKS41" s="113"/>
      <c r="MKT41" s="113"/>
      <c r="MKU41" s="113"/>
      <c r="MKV41" s="113"/>
      <c r="MKW41" s="113"/>
      <c r="MKX41" s="113"/>
      <c r="MKY41" s="113"/>
      <c r="MKZ41" s="113"/>
      <c r="MLA41" s="113"/>
      <c r="MLB41" s="113"/>
      <c r="MLC41" s="113"/>
      <c r="MLD41" s="113"/>
      <c r="MLE41" s="113"/>
      <c r="MLF41" s="113"/>
      <c r="MLG41" s="113"/>
      <c r="MLH41" s="113"/>
      <c r="MLI41" s="113"/>
      <c r="MLJ41" s="113"/>
      <c r="MLK41" s="113"/>
      <c r="MLL41" s="113"/>
      <c r="MLM41" s="113"/>
      <c r="MLN41" s="113"/>
      <c r="MLO41" s="113"/>
      <c r="MLP41" s="113"/>
      <c r="MLQ41" s="113"/>
      <c r="MLR41" s="113"/>
      <c r="MLS41" s="113"/>
      <c r="MLT41" s="113"/>
      <c r="MLU41" s="113"/>
      <c r="MLV41" s="113"/>
      <c r="MLW41" s="113"/>
      <c r="MLX41" s="113"/>
      <c r="MLY41" s="113"/>
      <c r="MLZ41" s="113"/>
      <c r="MMA41" s="113"/>
      <c r="MMB41" s="113"/>
      <c r="MMC41" s="113"/>
      <c r="MMD41" s="113"/>
      <c r="MME41" s="113"/>
      <c r="MMF41" s="113"/>
      <c r="MMG41" s="113"/>
      <c r="MMH41" s="113"/>
      <c r="MMI41" s="113"/>
      <c r="MMJ41" s="113"/>
      <c r="MMK41" s="113"/>
      <c r="MML41" s="113"/>
      <c r="MMM41" s="113"/>
      <c r="MMN41" s="113"/>
      <c r="MMO41" s="113"/>
      <c r="MMP41" s="113"/>
      <c r="MMQ41" s="113"/>
      <c r="MMR41" s="113"/>
      <c r="MMS41" s="113"/>
      <c r="MMT41" s="113"/>
      <c r="MMU41" s="113"/>
      <c r="MMV41" s="113"/>
      <c r="MMW41" s="113"/>
      <c r="MMX41" s="113"/>
      <c r="MMY41" s="113"/>
      <c r="MMZ41" s="113"/>
      <c r="MNA41" s="113"/>
      <c r="MNB41" s="113"/>
      <c r="MNC41" s="113"/>
      <c r="MND41" s="113"/>
      <c r="MNE41" s="113"/>
      <c r="MNF41" s="113"/>
      <c r="MNG41" s="113"/>
      <c r="MNH41" s="113"/>
      <c r="MNI41" s="113"/>
      <c r="MNJ41" s="113"/>
      <c r="MNK41" s="113"/>
      <c r="MNL41" s="113"/>
      <c r="MNM41" s="113"/>
      <c r="MNN41" s="113"/>
      <c r="MNO41" s="113"/>
      <c r="MNP41" s="113"/>
      <c r="MNQ41" s="113"/>
      <c r="MNR41" s="113"/>
      <c r="MNS41" s="113"/>
      <c r="MNT41" s="113"/>
      <c r="MNU41" s="113"/>
      <c r="MNV41" s="113"/>
      <c r="MNW41" s="113"/>
      <c r="MNX41" s="113"/>
      <c r="MNY41" s="113"/>
      <c r="MNZ41" s="113"/>
      <c r="MOA41" s="113"/>
      <c r="MOB41" s="113"/>
      <c r="MOC41" s="113"/>
      <c r="MOD41" s="113"/>
      <c r="MOE41" s="113"/>
      <c r="MOF41" s="113"/>
      <c r="MOG41" s="113"/>
      <c r="MOH41" s="113"/>
      <c r="MOI41" s="113"/>
      <c r="MOJ41" s="113"/>
      <c r="MOK41" s="113"/>
      <c r="MOL41" s="113"/>
      <c r="MOM41" s="113"/>
      <c r="MON41" s="113"/>
      <c r="MOO41" s="113"/>
      <c r="MOP41" s="113"/>
      <c r="MOQ41" s="113"/>
      <c r="MOR41" s="113"/>
      <c r="MOS41" s="113"/>
      <c r="MOT41" s="113"/>
      <c r="MOU41" s="113"/>
      <c r="MOV41" s="113"/>
      <c r="MOW41" s="113"/>
      <c r="MOX41" s="113"/>
      <c r="MOY41" s="113"/>
      <c r="MOZ41" s="113"/>
      <c r="MPA41" s="113"/>
      <c r="MPB41" s="113"/>
      <c r="MPC41" s="113"/>
      <c r="MPD41" s="113"/>
      <c r="MPE41" s="113"/>
      <c r="MPF41" s="113"/>
      <c r="MPG41" s="113"/>
      <c r="MPH41" s="113"/>
      <c r="MPI41" s="113"/>
      <c r="MPJ41" s="113"/>
      <c r="MPK41" s="113"/>
      <c r="MPL41" s="113"/>
      <c r="MPM41" s="113"/>
      <c r="MPN41" s="113"/>
      <c r="MPO41" s="113"/>
      <c r="MPP41" s="113"/>
      <c r="MPQ41" s="113"/>
      <c r="MPR41" s="113"/>
      <c r="MPS41" s="113"/>
      <c r="MPT41" s="113"/>
      <c r="MPU41" s="113"/>
      <c r="MPV41" s="113"/>
      <c r="MPW41" s="113"/>
      <c r="MPX41" s="113"/>
      <c r="MPY41" s="113"/>
      <c r="MPZ41" s="113"/>
      <c r="MQA41" s="113"/>
      <c r="MQB41" s="113"/>
      <c r="MQC41" s="113"/>
      <c r="MQD41" s="113"/>
      <c r="MQE41" s="113"/>
      <c r="MQF41" s="113"/>
      <c r="MQG41" s="113"/>
      <c r="MQH41" s="113"/>
      <c r="MQI41" s="113"/>
      <c r="MQJ41" s="113"/>
      <c r="MQK41" s="113"/>
      <c r="MQL41" s="113"/>
      <c r="MQM41" s="113"/>
      <c r="MQN41" s="113"/>
      <c r="MQO41" s="113"/>
      <c r="MQP41" s="113"/>
      <c r="MQQ41" s="113"/>
      <c r="MQR41" s="113"/>
      <c r="MQS41" s="113"/>
      <c r="MQT41" s="113"/>
      <c r="MQU41" s="113"/>
      <c r="MQV41" s="113"/>
      <c r="MQW41" s="113"/>
      <c r="MQX41" s="113"/>
      <c r="MQY41" s="113"/>
      <c r="MQZ41" s="113"/>
      <c r="MRA41" s="113"/>
      <c r="MRB41" s="113"/>
      <c r="MRC41" s="113"/>
      <c r="MRD41" s="113"/>
      <c r="MRE41" s="113"/>
      <c r="MRF41" s="113"/>
      <c r="MRG41" s="113"/>
      <c r="MRH41" s="113"/>
      <c r="MRI41" s="113"/>
      <c r="MRJ41" s="113"/>
      <c r="MRK41" s="113"/>
      <c r="MRL41" s="113"/>
      <c r="MRM41" s="113"/>
      <c r="MRN41" s="113"/>
      <c r="MRO41" s="113"/>
      <c r="MRP41" s="113"/>
      <c r="MRQ41" s="113"/>
      <c r="MRR41" s="113"/>
      <c r="MRS41" s="113"/>
      <c r="MRT41" s="113"/>
      <c r="MRU41" s="113"/>
      <c r="MRV41" s="113"/>
      <c r="MRW41" s="113"/>
      <c r="MRX41" s="113"/>
      <c r="MRY41" s="113"/>
      <c r="MRZ41" s="113"/>
      <c r="MSA41" s="113"/>
      <c r="MSB41" s="113"/>
      <c r="MSC41" s="113"/>
      <c r="MSD41" s="113"/>
      <c r="MSE41" s="113"/>
      <c r="MSF41" s="113"/>
      <c r="MSG41" s="113"/>
      <c r="MSH41" s="113"/>
      <c r="MSI41" s="113"/>
      <c r="MSJ41" s="113"/>
      <c r="MSK41" s="113"/>
      <c r="MSL41" s="113"/>
      <c r="MSM41" s="113"/>
      <c r="MSN41" s="113"/>
      <c r="MSO41" s="113"/>
      <c r="MSP41" s="113"/>
      <c r="MSQ41" s="113"/>
      <c r="MSR41" s="113"/>
      <c r="MSS41" s="113"/>
      <c r="MST41" s="113"/>
      <c r="MSU41" s="113"/>
      <c r="MSV41" s="113"/>
      <c r="MSW41" s="113"/>
      <c r="MSX41" s="113"/>
      <c r="MSY41" s="113"/>
      <c r="MSZ41" s="113"/>
      <c r="MTA41" s="113"/>
      <c r="MTB41" s="113"/>
      <c r="MTC41" s="113"/>
      <c r="MTD41" s="113"/>
      <c r="MTE41" s="113"/>
      <c r="MTF41" s="113"/>
      <c r="MTG41" s="113"/>
      <c r="MTH41" s="113"/>
      <c r="MTI41" s="113"/>
      <c r="MTJ41" s="113"/>
      <c r="MTK41" s="113"/>
      <c r="MTL41" s="113"/>
      <c r="MTM41" s="113"/>
      <c r="MTN41" s="113"/>
      <c r="MTO41" s="113"/>
      <c r="MTP41" s="113"/>
      <c r="MTQ41" s="113"/>
      <c r="MTR41" s="113"/>
      <c r="MTS41" s="113"/>
      <c r="MTT41" s="113"/>
      <c r="MTU41" s="113"/>
      <c r="MTV41" s="113"/>
      <c r="MTW41" s="113"/>
      <c r="MTX41" s="113"/>
      <c r="MTY41" s="113"/>
      <c r="MTZ41" s="113"/>
      <c r="MUA41" s="113"/>
      <c r="MUB41" s="113"/>
      <c r="MUC41" s="113"/>
      <c r="MUD41" s="113"/>
      <c r="MUE41" s="113"/>
      <c r="MUF41" s="113"/>
      <c r="MUG41" s="113"/>
      <c r="MUH41" s="113"/>
      <c r="MUI41" s="113"/>
      <c r="MUJ41" s="113"/>
      <c r="MUK41" s="113"/>
      <c r="MUL41" s="113"/>
      <c r="MUM41" s="113"/>
      <c r="MUN41" s="113"/>
      <c r="MUO41" s="113"/>
      <c r="MUP41" s="113"/>
      <c r="MUQ41" s="113"/>
      <c r="MUR41" s="113"/>
      <c r="MUS41" s="113"/>
      <c r="MUT41" s="113"/>
      <c r="MUU41" s="113"/>
      <c r="MUV41" s="113"/>
      <c r="MUW41" s="113"/>
      <c r="MUX41" s="113"/>
      <c r="MUY41" s="113"/>
      <c r="MUZ41" s="113"/>
      <c r="MVA41" s="113"/>
      <c r="MVB41" s="113"/>
      <c r="MVC41" s="113"/>
      <c r="MVD41" s="113"/>
      <c r="MVE41" s="113"/>
      <c r="MVF41" s="113"/>
      <c r="MVG41" s="113"/>
      <c r="MVH41" s="113"/>
      <c r="MVI41" s="113"/>
      <c r="MVJ41" s="113"/>
      <c r="MVK41" s="113"/>
      <c r="MVL41" s="113"/>
      <c r="MVM41" s="113"/>
      <c r="MVN41" s="113"/>
      <c r="MVO41" s="113"/>
      <c r="MVP41" s="113"/>
      <c r="MVQ41" s="113"/>
      <c r="MVR41" s="113"/>
      <c r="MVS41" s="113"/>
      <c r="MVT41" s="113"/>
      <c r="MVU41" s="113"/>
      <c r="MVV41" s="113"/>
      <c r="MVW41" s="113"/>
      <c r="MVX41" s="113"/>
      <c r="MVY41" s="113"/>
      <c r="MVZ41" s="113"/>
      <c r="MWA41" s="113"/>
      <c r="MWB41" s="113"/>
      <c r="MWC41" s="113"/>
      <c r="MWD41" s="113"/>
      <c r="MWE41" s="113"/>
      <c r="MWF41" s="113"/>
      <c r="MWG41" s="113"/>
      <c r="MWH41" s="113"/>
      <c r="MWI41" s="113"/>
      <c r="MWJ41" s="113"/>
      <c r="MWK41" s="113"/>
      <c r="MWL41" s="113"/>
      <c r="MWM41" s="113"/>
      <c r="MWN41" s="113"/>
      <c r="MWO41" s="113"/>
      <c r="MWP41" s="113"/>
      <c r="MWQ41" s="113"/>
      <c r="MWR41" s="113"/>
      <c r="MWS41" s="113"/>
      <c r="MWT41" s="113"/>
      <c r="MWU41" s="113"/>
      <c r="MWV41" s="113"/>
      <c r="MWW41" s="113"/>
      <c r="MWX41" s="113"/>
      <c r="MWY41" s="113"/>
      <c r="MWZ41" s="113"/>
      <c r="MXA41" s="113"/>
      <c r="MXB41" s="113"/>
      <c r="MXC41" s="113"/>
      <c r="MXD41" s="113"/>
      <c r="MXE41" s="113"/>
      <c r="MXF41" s="113"/>
      <c r="MXG41" s="113"/>
      <c r="MXH41" s="113"/>
      <c r="MXI41" s="113"/>
      <c r="MXJ41" s="113"/>
      <c r="MXK41" s="113"/>
      <c r="MXL41" s="113"/>
      <c r="MXM41" s="113"/>
      <c r="MXN41" s="113"/>
      <c r="MXO41" s="113"/>
      <c r="MXP41" s="113"/>
      <c r="MXQ41" s="113"/>
      <c r="MXR41" s="113"/>
      <c r="MXS41" s="113"/>
      <c r="MXT41" s="113"/>
      <c r="MXU41" s="113"/>
      <c r="MXV41" s="113"/>
      <c r="MXW41" s="113"/>
      <c r="MXX41" s="113"/>
      <c r="MXY41" s="113"/>
      <c r="MXZ41" s="113"/>
      <c r="MYA41" s="113"/>
      <c r="MYB41" s="113"/>
      <c r="MYC41" s="113"/>
      <c r="MYD41" s="113"/>
      <c r="MYE41" s="113"/>
      <c r="MYF41" s="113"/>
      <c r="MYG41" s="113"/>
      <c r="MYH41" s="113"/>
      <c r="MYI41" s="113"/>
      <c r="MYJ41" s="113"/>
      <c r="MYK41" s="113"/>
      <c r="MYL41" s="113"/>
      <c r="MYM41" s="113"/>
      <c r="MYN41" s="113"/>
      <c r="MYO41" s="113"/>
      <c r="MYP41" s="113"/>
      <c r="MYQ41" s="113"/>
      <c r="MYR41" s="113"/>
      <c r="MYS41" s="113"/>
      <c r="MYT41" s="113"/>
      <c r="MYU41" s="113"/>
      <c r="MYV41" s="113"/>
      <c r="MYW41" s="113"/>
      <c r="MYX41" s="113"/>
      <c r="MYY41" s="113"/>
      <c r="MYZ41" s="113"/>
      <c r="MZA41" s="113"/>
      <c r="MZB41" s="113"/>
      <c r="MZC41" s="113"/>
      <c r="MZD41" s="113"/>
      <c r="MZE41" s="113"/>
      <c r="MZF41" s="113"/>
      <c r="MZG41" s="113"/>
      <c r="MZH41" s="113"/>
      <c r="MZI41" s="113"/>
      <c r="MZJ41" s="113"/>
      <c r="MZK41" s="113"/>
      <c r="MZL41" s="113"/>
      <c r="MZM41" s="113"/>
      <c r="MZN41" s="113"/>
      <c r="MZO41" s="113"/>
      <c r="MZP41" s="113"/>
      <c r="MZQ41" s="113"/>
      <c r="MZR41" s="113"/>
      <c r="MZS41" s="113"/>
      <c r="MZT41" s="113"/>
      <c r="MZU41" s="113"/>
      <c r="MZV41" s="113"/>
      <c r="MZW41" s="113"/>
      <c r="MZX41" s="113"/>
      <c r="MZY41" s="113"/>
      <c r="MZZ41" s="113"/>
      <c r="NAA41" s="113"/>
      <c r="NAB41" s="113"/>
      <c r="NAC41" s="113"/>
      <c r="NAD41" s="113"/>
      <c r="NAE41" s="113"/>
      <c r="NAF41" s="113"/>
      <c r="NAG41" s="113"/>
      <c r="NAH41" s="113"/>
      <c r="NAI41" s="113"/>
      <c r="NAJ41" s="113"/>
      <c r="NAK41" s="113"/>
      <c r="NAL41" s="113"/>
      <c r="NAM41" s="113"/>
      <c r="NAN41" s="113"/>
      <c r="NAO41" s="113"/>
      <c r="NAP41" s="113"/>
      <c r="NAQ41" s="113"/>
      <c r="NAR41" s="113"/>
      <c r="NAS41" s="113"/>
      <c r="NAT41" s="113"/>
      <c r="NAU41" s="113"/>
      <c r="NAV41" s="113"/>
      <c r="NAW41" s="113"/>
      <c r="NAX41" s="113"/>
      <c r="NAY41" s="113"/>
      <c r="NAZ41" s="113"/>
      <c r="NBA41" s="113"/>
      <c r="NBB41" s="113"/>
      <c r="NBC41" s="113"/>
      <c r="NBD41" s="113"/>
      <c r="NBE41" s="113"/>
      <c r="NBF41" s="113"/>
      <c r="NBG41" s="113"/>
      <c r="NBH41" s="113"/>
      <c r="NBI41" s="113"/>
      <c r="NBJ41" s="113"/>
      <c r="NBK41" s="113"/>
      <c r="NBL41" s="113"/>
      <c r="NBM41" s="113"/>
      <c r="NBN41" s="113"/>
      <c r="NBO41" s="113"/>
      <c r="NBP41" s="113"/>
      <c r="NBQ41" s="113"/>
      <c r="NBR41" s="113"/>
      <c r="NBS41" s="113"/>
      <c r="NBT41" s="113"/>
      <c r="NBU41" s="113"/>
      <c r="NBV41" s="113"/>
      <c r="NBW41" s="113"/>
      <c r="NBX41" s="113"/>
      <c r="NBY41" s="113"/>
      <c r="NBZ41" s="113"/>
      <c r="NCA41" s="113"/>
      <c r="NCB41" s="113"/>
      <c r="NCC41" s="113"/>
      <c r="NCD41" s="113"/>
      <c r="NCE41" s="113"/>
      <c r="NCF41" s="113"/>
      <c r="NCG41" s="113"/>
      <c r="NCH41" s="113"/>
      <c r="NCI41" s="113"/>
      <c r="NCJ41" s="113"/>
      <c r="NCK41" s="113"/>
      <c r="NCL41" s="113"/>
      <c r="NCM41" s="113"/>
      <c r="NCN41" s="113"/>
      <c r="NCO41" s="113"/>
      <c r="NCP41" s="113"/>
      <c r="NCQ41" s="113"/>
      <c r="NCR41" s="113"/>
      <c r="NCS41" s="113"/>
      <c r="NCT41" s="113"/>
      <c r="NCU41" s="113"/>
      <c r="NCV41" s="113"/>
      <c r="NCW41" s="113"/>
      <c r="NCX41" s="113"/>
      <c r="NCY41" s="113"/>
      <c r="NCZ41" s="113"/>
      <c r="NDA41" s="113"/>
      <c r="NDB41" s="113"/>
      <c r="NDC41" s="113"/>
      <c r="NDD41" s="113"/>
      <c r="NDE41" s="113"/>
      <c r="NDF41" s="113"/>
      <c r="NDG41" s="113"/>
      <c r="NDH41" s="113"/>
      <c r="NDI41" s="113"/>
      <c r="NDJ41" s="113"/>
      <c r="NDK41" s="113"/>
      <c r="NDL41" s="113"/>
      <c r="NDM41" s="113"/>
      <c r="NDN41" s="113"/>
      <c r="NDO41" s="113"/>
      <c r="NDP41" s="113"/>
      <c r="NDQ41" s="113"/>
      <c r="NDR41" s="113"/>
      <c r="NDS41" s="113"/>
      <c r="NDT41" s="113"/>
      <c r="NDU41" s="113"/>
      <c r="NDV41" s="113"/>
      <c r="NDW41" s="113"/>
      <c r="NDX41" s="113"/>
      <c r="NDY41" s="113"/>
      <c r="NDZ41" s="113"/>
      <c r="NEA41" s="113"/>
      <c r="NEB41" s="113"/>
      <c r="NEC41" s="113"/>
      <c r="NED41" s="113"/>
      <c r="NEE41" s="113"/>
      <c r="NEF41" s="113"/>
      <c r="NEG41" s="113"/>
      <c r="NEH41" s="113"/>
      <c r="NEI41" s="113"/>
      <c r="NEJ41" s="113"/>
      <c r="NEK41" s="113"/>
      <c r="NEL41" s="113"/>
      <c r="NEM41" s="113"/>
      <c r="NEN41" s="113"/>
      <c r="NEO41" s="113"/>
      <c r="NEP41" s="113"/>
      <c r="NEQ41" s="113"/>
      <c r="NER41" s="113"/>
      <c r="NES41" s="113"/>
      <c r="NET41" s="113"/>
      <c r="NEU41" s="113"/>
      <c r="NEV41" s="113"/>
      <c r="NEW41" s="113"/>
      <c r="NEX41" s="113"/>
      <c r="NEY41" s="113"/>
      <c r="NEZ41" s="113"/>
      <c r="NFA41" s="113"/>
      <c r="NFB41" s="113"/>
      <c r="NFC41" s="113"/>
      <c r="NFD41" s="113"/>
      <c r="NFE41" s="113"/>
      <c r="NFF41" s="113"/>
      <c r="NFG41" s="113"/>
      <c r="NFH41" s="113"/>
      <c r="NFI41" s="113"/>
      <c r="NFJ41" s="113"/>
      <c r="NFK41" s="113"/>
      <c r="NFL41" s="113"/>
      <c r="NFM41" s="113"/>
      <c r="NFN41" s="113"/>
      <c r="NFO41" s="113"/>
      <c r="NFP41" s="113"/>
      <c r="NFQ41" s="113"/>
      <c r="NFR41" s="113"/>
      <c r="NFS41" s="113"/>
      <c r="NFT41" s="113"/>
      <c r="NFU41" s="113"/>
      <c r="NFV41" s="113"/>
      <c r="NFW41" s="113"/>
      <c r="NFX41" s="113"/>
      <c r="NFY41" s="113"/>
      <c r="NFZ41" s="113"/>
      <c r="NGA41" s="113"/>
      <c r="NGB41" s="113"/>
      <c r="NGC41" s="113"/>
      <c r="NGD41" s="113"/>
      <c r="NGE41" s="113"/>
      <c r="NGF41" s="113"/>
      <c r="NGG41" s="113"/>
      <c r="NGH41" s="113"/>
      <c r="NGI41" s="113"/>
      <c r="NGJ41" s="113"/>
      <c r="NGK41" s="113"/>
      <c r="NGL41" s="113"/>
      <c r="NGM41" s="113"/>
      <c r="NGN41" s="113"/>
      <c r="NGO41" s="113"/>
      <c r="NGP41" s="113"/>
      <c r="NGQ41" s="113"/>
      <c r="NGR41" s="113"/>
      <c r="NGS41" s="113"/>
      <c r="NGT41" s="113"/>
      <c r="NGU41" s="113"/>
      <c r="NGV41" s="113"/>
      <c r="NGW41" s="113"/>
      <c r="NGX41" s="113"/>
      <c r="NGY41" s="113"/>
      <c r="NGZ41" s="113"/>
      <c r="NHA41" s="113"/>
      <c r="NHB41" s="113"/>
      <c r="NHC41" s="113"/>
      <c r="NHD41" s="113"/>
      <c r="NHE41" s="113"/>
      <c r="NHF41" s="113"/>
      <c r="NHG41" s="113"/>
      <c r="NHH41" s="113"/>
      <c r="NHI41" s="113"/>
      <c r="NHJ41" s="113"/>
      <c r="NHK41" s="113"/>
      <c r="NHL41" s="113"/>
      <c r="NHM41" s="113"/>
      <c r="NHN41" s="113"/>
      <c r="NHO41" s="113"/>
      <c r="NHP41" s="113"/>
      <c r="NHQ41" s="113"/>
      <c r="NHR41" s="113"/>
      <c r="NHS41" s="113"/>
      <c r="NHT41" s="113"/>
      <c r="NHU41" s="113"/>
      <c r="NHV41" s="113"/>
      <c r="NHW41" s="113"/>
      <c r="NHX41" s="113"/>
      <c r="NHY41" s="113"/>
      <c r="NHZ41" s="113"/>
      <c r="NIA41" s="113"/>
      <c r="NIB41" s="113"/>
      <c r="NIC41" s="113"/>
      <c r="NID41" s="113"/>
      <c r="NIE41" s="113"/>
      <c r="NIF41" s="113"/>
      <c r="NIG41" s="113"/>
      <c r="NIH41" s="113"/>
      <c r="NII41" s="113"/>
      <c r="NIJ41" s="113"/>
      <c r="NIK41" s="113"/>
      <c r="NIL41" s="113"/>
      <c r="NIM41" s="113"/>
      <c r="NIN41" s="113"/>
      <c r="NIO41" s="113"/>
      <c r="NIP41" s="113"/>
      <c r="NIQ41" s="113"/>
      <c r="NIR41" s="113"/>
      <c r="NIS41" s="113"/>
      <c r="NIT41" s="113"/>
      <c r="NIU41" s="113"/>
      <c r="NIV41" s="113"/>
      <c r="NIW41" s="113"/>
      <c r="NIX41" s="113"/>
      <c r="NIY41" s="113"/>
      <c r="NIZ41" s="113"/>
      <c r="NJA41" s="113"/>
      <c r="NJB41" s="113"/>
      <c r="NJC41" s="113"/>
      <c r="NJD41" s="113"/>
      <c r="NJE41" s="113"/>
      <c r="NJF41" s="113"/>
      <c r="NJG41" s="113"/>
      <c r="NJH41" s="113"/>
      <c r="NJI41" s="113"/>
      <c r="NJJ41" s="113"/>
      <c r="NJK41" s="113"/>
      <c r="NJL41" s="113"/>
      <c r="NJM41" s="113"/>
      <c r="NJN41" s="113"/>
      <c r="NJO41" s="113"/>
      <c r="NJP41" s="113"/>
      <c r="NJQ41" s="113"/>
      <c r="NJR41" s="113"/>
      <c r="NJS41" s="113"/>
      <c r="NJT41" s="113"/>
      <c r="NJU41" s="113"/>
      <c r="NJV41" s="113"/>
      <c r="NJW41" s="113"/>
      <c r="NJX41" s="113"/>
      <c r="NJY41" s="113"/>
      <c r="NJZ41" s="113"/>
      <c r="NKA41" s="113"/>
      <c r="NKB41" s="113"/>
      <c r="NKC41" s="113"/>
      <c r="NKD41" s="113"/>
      <c r="NKE41" s="113"/>
      <c r="NKF41" s="113"/>
      <c r="NKG41" s="113"/>
      <c r="NKH41" s="113"/>
      <c r="NKI41" s="113"/>
      <c r="NKJ41" s="113"/>
      <c r="NKK41" s="113"/>
      <c r="NKL41" s="113"/>
      <c r="NKM41" s="113"/>
      <c r="NKN41" s="113"/>
      <c r="NKO41" s="113"/>
      <c r="NKP41" s="113"/>
      <c r="NKQ41" s="113"/>
      <c r="NKR41" s="113"/>
      <c r="NKS41" s="113"/>
      <c r="NKT41" s="113"/>
      <c r="NKU41" s="113"/>
      <c r="NKV41" s="113"/>
      <c r="NKW41" s="113"/>
      <c r="NKX41" s="113"/>
      <c r="NKY41" s="113"/>
      <c r="NKZ41" s="113"/>
      <c r="NLA41" s="113"/>
      <c r="NLB41" s="113"/>
      <c r="NLC41" s="113"/>
      <c r="NLD41" s="113"/>
      <c r="NLE41" s="113"/>
      <c r="NLF41" s="113"/>
      <c r="NLG41" s="113"/>
      <c r="NLH41" s="113"/>
      <c r="NLI41" s="113"/>
      <c r="NLJ41" s="113"/>
      <c r="NLK41" s="113"/>
      <c r="NLL41" s="113"/>
      <c r="NLM41" s="113"/>
      <c r="NLN41" s="113"/>
      <c r="NLO41" s="113"/>
      <c r="NLP41" s="113"/>
      <c r="NLQ41" s="113"/>
      <c r="NLR41" s="113"/>
      <c r="NLS41" s="113"/>
      <c r="NLT41" s="113"/>
      <c r="NLU41" s="113"/>
      <c r="NLV41" s="113"/>
      <c r="NLW41" s="113"/>
      <c r="NLX41" s="113"/>
      <c r="NLY41" s="113"/>
      <c r="NLZ41" s="113"/>
      <c r="NMA41" s="113"/>
      <c r="NMB41" s="113"/>
      <c r="NMC41" s="113"/>
      <c r="NMD41" s="113"/>
      <c r="NME41" s="113"/>
      <c r="NMF41" s="113"/>
      <c r="NMG41" s="113"/>
      <c r="NMH41" s="113"/>
      <c r="NMI41" s="113"/>
      <c r="NMJ41" s="113"/>
      <c r="NMK41" s="113"/>
      <c r="NML41" s="113"/>
      <c r="NMM41" s="113"/>
      <c r="NMN41" s="113"/>
      <c r="NMO41" s="113"/>
      <c r="NMP41" s="113"/>
      <c r="NMQ41" s="113"/>
      <c r="NMR41" s="113"/>
      <c r="NMS41" s="113"/>
      <c r="NMT41" s="113"/>
      <c r="NMU41" s="113"/>
      <c r="NMV41" s="113"/>
      <c r="NMW41" s="113"/>
      <c r="NMX41" s="113"/>
      <c r="NMY41" s="113"/>
      <c r="NMZ41" s="113"/>
      <c r="NNA41" s="113"/>
      <c r="NNB41" s="113"/>
      <c r="NNC41" s="113"/>
      <c r="NND41" s="113"/>
      <c r="NNE41" s="113"/>
      <c r="NNF41" s="113"/>
      <c r="NNG41" s="113"/>
      <c r="NNH41" s="113"/>
      <c r="NNI41" s="113"/>
      <c r="NNJ41" s="113"/>
      <c r="NNK41" s="113"/>
      <c r="NNL41" s="113"/>
      <c r="NNM41" s="113"/>
      <c r="NNN41" s="113"/>
      <c r="NNO41" s="113"/>
      <c r="NNP41" s="113"/>
      <c r="NNQ41" s="113"/>
      <c r="NNR41" s="113"/>
      <c r="NNS41" s="113"/>
      <c r="NNT41" s="113"/>
      <c r="NNU41" s="113"/>
      <c r="NNV41" s="113"/>
      <c r="NNW41" s="113"/>
      <c r="NNX41" s="113"/>
      <c r="NNY41" s="113"/>
      <c r="NNZ41" s="113"/>
      <c r="NOA41" s="113"/>
      <c r="NOB41" s="113"/>
      <c r="NOC41" s="113"/>
      <c r="NOD41" s="113"/>
      <c r="NOE41" s="113"/>
      <c r="NOF41" s="113"/>
      <c r="NOG41" s="113"/>
      <c r="NOH41" s="113"/>
      <c r="NOI41" s="113"/>
      <c r="NOJ41" s="113"/>
      <c r="NOK41" s="113"/>
      <c r="NOL41" s="113"/>
      <c r="NOM41" s="113"/>
      <c r="NON41" s="113"/>
      <c r="NOO41" s="113"/>
      <c r="NOP41" s="113"/>
      <c r="NOQ41" s="113"/>
      <c r="NOR41" s="113"/>
      <c r="NOS41" s="113"/>
      <c r="NOT41" s="113"/>
      <c r="NOU41" s="113"/>
      <c r="NOV41" s="113"/>
      <c r="NOW41" s="113"/>
      <c r="NOX41" s="113"/>
      <c r="NOY41" s="113"/>
      <c r="NOZ41" s="113"/>
      <c r="NPA41" s="113"/>
      <c r="NPB41" s="113"/>
      <c r="NPC41" s="113"/>
      <c r="NPD41" s="113"/>
      <c r="NPE41" s="113"/>
      <c r="NPF41" s="113"/>
      <c r="NPG41" s="113"/>
      <c r="NPH41" s="113"/>
      <c r="NPI41" s="113"/>
      <c r="NPJ41" s="113"/>
      <c r="NPK41" s="113"/>
      <c r="NPL41" s="113"/>
      <c r="NPM41" s="113"/>
      <c r="NPN41" s="113"/>
      <c r="NPO41" s="113"/>
      <c r="NPP41" s="113"/>
      <c r="NPQ41" s="113"/>
      <c r="NPR41" s="113"/>
      <c r="NPS41" s="113"/>
      <c r="NPT41" s="113"/>
      <c r="NPU41" s="113"/>
      <c r="NPV41" s="113"/>
      <c r="NPW41" s="113"/>
      <c r="NPX41" s="113"/>
      <c r="NPY41" s="113"/>
      <c r="NPZ41" s="113"/>
      <c r="NQA41" s="113"/>
      <c r="NQB41" s="113"/>
      <c r="NQC41" s="113"/>
      <c r="NQD41" s="113"/>
      <c r="NQE41" s="113"/>
      <c r="NQF41" s="113"/>
      <c r="NQG41" s="113"/>
      <c r="NQH41" s="113"/>
      <c r="NQI41" s="113"/>
      <c r="NQJ41" s="113"/>
      <c r="NQK41" s="113"/>
      <c r="NQL41" s="113"/>
      <c r="NQM41" s="113"/>
      <c r="NQN41" s="113"/>
      <c r="NQO41" s="113"/>
      <c r="NQP41" s="113"/>
      <c r="NQQ41" s="113"/>
      <c r="NQR41" s="113"/>
      <c r="NQS41" s="113"/>
      <c r="NQT41" s="113"/>
      <c r="NQU41" s="113"/>
      <c r="NQV41" s="113"/>
      <c r="NQW41" s="113"/>
      <c r="NQX41" s="113"/>
      <c r="NQY41" s="113"/>
      <c r="NQZ41" s="113"/>
      <c r="NRA41" s="113"/>
      <c r="NRB41" s="113"/>
      <c r="NRC41" s="113"/>
      <c r="NRD41" s="113"/>
      <c r="NRE41" s="113"/>
      <c r="NRF41" s="113"/>
      <c r="NRG41" s="113"/>
      <c r="NRH41" s="113"/>
      <c r="NRI41" s="113"/>
      <c r="NRJ41" s="113"/>
      <c r="NRK41" s="113"/>
      <c r="NRL41" s="113"/>
      <c r="NRM41" s="113"/>
      <c r="NRN41" s="113"/>
      <c r="NRO41" s="113"/>
      <c r="NRP41" s="113"/>
      <c r="NRQ41" s="113"/>
      <c r="NRR41" s="113"/>
      <c r="NRS41" s="113"/>
      <c r="NRT41" s="113"/>
      <c r="NRU41" s="113"/>
      <c r="NRV41" s="113"/>
      <c r="NRW41" s="113"/>
      <c r="NRX41" s="113"/>
      <c r="NRY41" s="113"/>
      <c r="NRZ41" s="113"/>
      <c r="NSA41" s="113"/>
      <c r="NSB41" s="113"/>
      <c r="NSC41" s="113"/>
      <c r="NSD41" s="113"/>
      <c r="NSE41" s="113"/>
      <c r="NSF41" s="113"/>
      <c r="NSG41" s="113"/>
      <c r="NSH41" s="113"/>
      <c r="NSI41" s="113"/>
      <c r="NSJ41" s="113"/>
      <c r="NSK41" s="113"/>
      <c r="NSL41" s="113"/>
      <c r="NSM41" s="113"/>
      <c r="NSN41" s="113"/>
      <c r="NSO41" s="113"/>
      <c r="NSP41" s="113"/>
      <c r="NSQ41" s="113"/>
      <c r="NSR41" s="113"/>
      <c r="NSS41" s="113"/>
      <c r="NST41" s="113"/>
      <c r="NSU41" s="113"/>
      <c r="NSV41" s="113"/>
      <c r="NSW41" s="113"/>
      <c r="NSX41" s="113"/>
      <c r="NSY41" s="113"/>
      <c r="NSZ41" s="113"/>
      <c r="NTA41" s="113"/>
      <c r="NTB41" s="113"/>
      <c r="NTC41" s="113"/>
      <c r="NTD41" s="113"/>
      <c r="NTE41" s="113"/>
      <c r="NTF41" s="113"/>
      <c r="NTG41" s="113"/>
      <c r="NTH41" s="113"/>
      <c r="NTI41" s="113"/>
      <c r="NTJ41" s="113"/>
      <c r="NTK41" s="113"/>
      <c r="NTL41" s="113"/>
      <c r="NTM41" s="113"/>
      <c r="NTN41" s="113"/>
      <c r="NTO41" s="113"/>
      <c r="NTP41" s="113"/>
      <c r="NTQ41" s="113"/>
      <c r="NTR41" s="113"/>
      <c r="NTS41" s="113"/>
      <c r="NTT41" s="113"/>
      <c r="NTU41" s="113"/>
      <c r="NTV41" s="113"/>
      <c r="NTW41" s="113"/>
      <c r="NTX41" s="113"/>
      <c r="NTY41" s="113"/>
      <c r="NTZ41" s="113"/>
      <c r="NUA41" s="113"/>
      <c r="NUB41" s="113"/>
      <c r="NUC41" s="113"/>
      <c r="NUD41" s="113"/>
      <c r="NUE41" s="113"/>
      <c r="NUF41" s="113"/>
      <c r="NUG41" s="113"/>
      <c r="NUH41" s="113"/>
      <c r="NUI41" s="113"/>
      <c r="NUJ41" s="113"/>
      <c r="NUK41" s="113"/>
      <c r="NUL41" s="113"/>
      <c r="NUM41" s="113"/>
      <c r="NUN41" s="113"/>
      <c r="NUO41" s="113"/>
      <c r="NUP41" s="113"/>
      <c r="NUQ41" s="113"/>
      <c r="NUR41" s="113"/>
      <c r="NUS41" s="113"/>
      <c r="NUT41" s="113"/>
      <c r="NUU41" s="113"/>
      <c r="NUV41" s="113"/>
      <c r="NUW41" s="113"/>
      <c r="NUX41" s="113"/>
      <c r="NUY41" s="113"/>
      <c r="NUZ41" s="113"/>
      <c r="NVA41" s="113"/>
      <c r="NVB41" s="113"/>
      <c r="NVC41" s="113"/>
      <c r="NVD41" s="113"/>
      <c r="NVE41" s="113"/>
      <c r="NVF41" s="113"/>
      <c r="NVG41" s="113"/>
      <c r="NVH41" s="113"/>
      <c r="NVI41" s="113"/>
      <c r="NVJ41" s="113"/>
      <c r="NVK41" s="113"/>
      <c r="NVL41" s="113"/>
      <c r="NVM41" s="113"/>
      <c r="NVN41" s="113"/>
      <c r="NVO41" s="113"/>
      <c r="NVP41" s="113"/>
      <c r="NVQ41" s="113"/>
      <c r="NVR41" s="113"/>
      <c r="NVS41" s="113"/>
      <c r="NVT41" s="113"/>
      <c r="NVU41" s="113"/>
      <c r="NVV41" s="113"/>
      <c r="NVW41" s="113"/>
      <c r="NVX41" s="113"/>
      <c r="NVY41" s="113"/>
      <c r="NVZ41" s="113"/>
      <c r="NWA41" s="113"/>
      <c r="NWB41" s="113"/>
      <c r="NWC41" s="113"/>
      <c r="NWD41" s="113"/>
      <c r="NWE41" s="113"/>
      <c r="NWF41" s="113"/>
      <c r="NWG41" s="113"/>
      <c r="NWH41" s="113"/>
      <c r="NWI41" s="113"/>
      <c r="NWJ41" s="113"/>
      <c r="NWK41" s="113"/>
      <c r="NWL41" s="113"/>
      <c r="NWM41" s="113"/>
      <c r="NWN41" s="113"/>
      <c r="NWO41" s="113"/>
      <c r="NWP41" s="113"/>
      <c r="NWQ41" s="113"/>
      <c r="NWR41" s="113"/>
      <c r="NWS41" s="113"/>
      <c r="NWT41" s="113"/>
      <c r="NWU41" s="113"/>
      <c r="NWV41" s="113"/>
      <c r="NWW41" s="113"/>
      <c r="NWX41" s="113"/>
      <c r="NWY41" s="113"/>
      <c r="NWZ41" s="113"/>
      <c r="NXA41" s="113"/>
      <c r="NXB41" s="113"/>
      <c r="NXC41" s="113"/>
      <c r="NXD41" s="113"/>
      <c r="NXE41" s="113"/>
      <c r="NXF41" s="113"/>
      <c r="NXG41" s="113"/>
      <c r="NXH41" s="113"/>
      <c r="NXI41" s="113"/>
      <c r="NXJ41" s="113"/>
      <c r="NXK41" s="113"/>
      <c r="NXL41" s="113"/>
      <c r="NXM41" s="113"/>
      <c r="NXN41" s="113"/>
      <c r="NXO41" s="113"/>
      <c r="NXP41" s="113"/>
      <c r="NXQ41" s="113"/>
      <c r="NXR41" s="113"/>
      <c r="NXS41" s="113"/>
      <c r="NXT41" s="113"/>
      <c r="NXU41" s="113"/>
      <c r="NXV41" s="113"/>
      <c r="NXW41" s="113"/>
      <c r="NXX41" s="113"/>
      <c r="NXY41" s="113"/>
      <c r="NXZ41" s="113"/>
      <c r="NYA41" s="113"/>
      <c r="NYB41" s="113"/>
      <c r="NYC41" s="113"/>
      <c r="NYD41" s="113"/>
      <c r="NYE41" s="113"/>
      <c r="NYF41" s="113"/>
      <c r="NYG41" s="113"/>
      <c r="NYH41" s="113"/>
      <c r="NYI41" s="113"/>
      <c r="NYJ41" s="113"/>
      <c r="NYK41" s="113"/>
      <c r="NYL41" s="113"/>
      <c r="NYM41" s="113"/>
      <c r="NYN41" s="113"/>
      <c r="NYO41" s="113"/>
      <c r="NYP41" s="113"/>
      <c r="NYQ41" s="113"/>
      <c r="NYR41" s="113"/>
      <c r="NYS41" s="113"/>
      <c r="NYT41" s="113"/>
      <c r="NYU41" s="113"/>
      <c r="NYV41" s="113"/>
      <c r="NYW41" s="113"/>
      <c r="NYX41" s="113"/>
      <c r="NYY41" s="113"/>
      <c r="NYZ41" s="113"/>
      <c r="NZA41" s="113"/>
      <c r="NZB41" s="113"/>
      <c r="NZC41" s="113"/>
      <c r="NZD41" s="113"/>
      <c r="NZE41" s="113"/>
      <c r="NZF41" s="113"/>
      <c r="NZG41" s="113"/>
      <c r="NZH41" s="113"/>
      <c r="NZI41" s="113"/>
      <c r="NZJ41" s="113"/>
      <c r="NZK41" s="113"/>
      <c r="NZL41" s="113"/>
      <c r="NZM41" s="113"/>
      <c r="NZN41" s="113"/>
      <c r="NZO41" s="113"/>
      <c r="NZP41" s="113"/>
      <c r="NZQ41" s="113"/>
      <c r="NZR41" s="113"/>
      <c r="NZS41" s="113"/>
      <c r="NZT41" s="113"/>
      <c r="NZU41" s="113"/>
      <c r="NZV41" s="113"/>
      <c r="NZW41" s="113"/>
      <c r="NZX41" s="113"/>
      <c r="NZY41" s="113"/>
      <c r="NZZ41" s="113"/>
      <c r="OAA41" s="113"/>
      <c r="OAB41" s="113"/>
      <c r="OAC41" s="113"/>
      <c r="OAD41" s="113"/>
      <c r="OAE41" s="113"/>
      <c r="OAF41" s="113"/>
      <c r="OAG41" s="113"/>
      <c r="OAH41" s="113"/>
      <c r="OAI41" s="113"/>
      <c r="OAJ41" s="113"/>
      <c r="OAK41" s="113"/>
      <c r="OAL41" s="113"/>
      <c r="OAM41" s="113"/>
      <c r="OAN41" s="113"/>
      <c r="OAO41" s="113"/>
      <c r="OAP41" s="113"/>
      <c r="OAQ41" s="113"/>
      <c r="OAR41" s="113"/>
      <c r="OAS41" s="113"/>
      <c r="OAT41" s="113"/>
      <c r="OAU41" s="113"/>
      <c r="OAV41" s="113"/>
      <c r="OAW41" s="113"/>
      <c r="OAX41" s="113"/>
      <c r="OAY41" s="113"/>
      <c r="OAZ41" s="113"/>
      <c r="OBA41" s="113"/>
      <c r="OBB41" s="113"/>
      <c r="OBC41" s="113"/>
      <c r="OBD41" s="113"/>
      <c r="OBE41" s="113"/>
      <c r="OBF41" s="113"/>
      <c r="OBG41" s="113"/>
      <c r="OBH41" s="113"/>
      <c r="OBI41" s="113"/>
      <c r="OBJ41" s="113"/>
      <c r="OBK41" s="113"/>
      <c r="OBL41" s="113"/>
      <c r="OBM41" s="113"/>
      <c r="OBN41" s="113"/>
      <c r="OBO41" s="113"/>
      <c r="OBP41" s="113"/>
      <c r="OBQ41" s="113"/>
      <c r="OBR41" s="113"/>
      <c r="OBS41" s="113"/>
      <c r="OBT41" s="113"/>
      <c r="OBU41" s="113"/>
      <c r="OBV41" s="113"/>
      <c r="OBW41" s="113"/>
      <c r="OBX41" s="113"/>
      <c r="OBY41" s="113"/>
      <c r="OBZ41" s="113"/>
      <c r="OCA41" s="113"/>
      <c r="OCB41" s="113"/>
      <c r="OCC41" s="113"/>
      <c r="OCD41" s="113"/>
      <c r="OCE41" s="113"/>
      <c r="OCF41" s="113"/>
      <c r="OCG41" s="113"/>
      <c r="OCH41" s="113"/>
      <c r="OCI41" s="113"/>
      <c r="OCJ41" s="113"/>
      <c r="OCK41" s="113"/>
      <c r="OCL41" s="113"/>
      <c r="OCM41" s="113"/>
      <c r="OCN41" s="113"/>
      <c r="OCO41" s="113"/>
      <c r="OCP41" s="113"/>
      <c r="OCQ41" s="113"/>
      <c r="OCR41" s="113"/>
      <c r="OCS41" s="113"/>
      <c r="OCT41" s="113"/>
      <c r="OCU41" s="113"/>
      <c r="OCV41" s="113"/>
      <c r="OCW41" s="113"/>
      <c r="OCX41" s="113"/>
      <c r="OCY41" s="113"/>
      <c r="OCZ41" s="113"/>
      <c r="ODA41" s="113"/>
      <c r="ODB41" s="113"/>
      <c r="ODC41" s="113"/>
      <c r="ODD41" s="113"/>
      <c r="ODE41" s="113"/>
      <c r="ODF41" s="113"/>
      <c r="ODG41" s="113"/>
      <c r="ODH41" s="113"/>
      <c r="ODI41" s="113"/>
      <c r="ODJ41" s="113"/>
      <c r="ODK41" s="113"/>
      <c r="ODL41" s="113"/>
      <c r="ODM41" s="113"/>
      <c r="ODN41" s="113"/>
      <c r="ODO41" s="113"/>
      <c r="ODP41" s="113"/>
      <c r="ODQ41" s="113"/>
      <c r="ODR41" s="113"/>
      <c r="ODS41" s="113"/>
      <c r="ODT41" s="113"/>
      <c r="ODU41" s="113"/>
      <c r="ODV41" s="113"/>
      <c r="ODW41" s="113"/>
      <c r="ODX41" s="113"/>
      <c r="ODY41" s="113"/>
      <c r="ODZ41" s="113"/>
      <c r="OEA41" s="113"/>
      <c r="OEB41" s="113"/>
      <c r="OEC41" s="113"/>
      <c r="OED41" s="113"/>
      <c r="OEE41" s="113"/>
      <c r="OEF41" s="113"/>
      <c r="OEG41" s="113"/>
      <c r="OEH41" s="113"/>
      <c r="OEI41" s="113"/>
      <c r="OEJ41" s="113"/>
      <c r="OEK41" s="113"/>
      <c r="OEL41" s="113"/>
      <c r="OEM41" s="113"/>
      <c r="OEN41" s="113"/>
      <c r="OEO41" s="113"/>
      <c r="OEP41" s="113"/>
      <c r="OEQ41" s="113"/>
      <c r="OER41" s="113"/>
      <c r="OES41" s="113"/>
      <c r="OET41" s="113"/>
      <c r="OEU41" s="113"/>
      <c r="OEV41" s="113"/>
      <c r="OEW41" s="113"/>
      <c r="OEX41" s="113"/>
      <c r="OEY41" s="113"/>
      <c r="OEZ41" s="113"/>
      <c r="OFA41" s="113"/>
      <c r="OFB41" s="113"/>
      <c r="OFC41" s="113"/>
      <c r="OFD41" s="113"/>
      <c r="OFE41" s="113"/>
      <c r="OFF41" s="113"/>
      <c r="OFG41" s="113"/>
      <c r="OFH41" s="113"/>
      <c r="OFI41" s="113"/>
      <c r="OFJ41" s="113"/>
      <c r="OFK41" s="113"/>
      <c r="OFL41" s="113"/>
      <c r="OFM41" s="113"/>
      <c r="OFN41" s="113"/>
      <c r="OFO41" s="113"/>
      <c r="OFP41" s="113"/>
      <c r="OFQ41" s="113"/>
      <c r="OFR41" s="113"/>
      <c r="OFS41" s="113"/>
      <c r="OFT41" s="113"/>
      <c r="OFU41" s="113"/>
      <c r="OFV41" s="113"/>
      <c r="OFW41" s="113"/>
      <c r="OFX41" s="113"/>
      <c r="OFY41" s="113"/>
      <c r="OFZ41" s="113"/>
      <c r="OGA41" s="113"/>
      <c r="OGB41" s="113"/>
      <c r="OGC41" s="113"/>
      <c r="OGD41" s="113"/>
      <c r="OGE41" s="113"/>
      <c r="OGF41" s="113"/>
      <c r="OGG41" s="113"/>
      <c r="OGH41" s="113"/>
      <c r="OGI41" s="113"/>
      <c r="OGJ41" s="113"/>
      <c r="OGK41" s="113"/>
      <c r="OGL41" s="113"/>
      <c r="OGM41" s="113"/>
      <c r="OGN41" s="113"/>
      <c r="OGO41" s="113"/>
      <c r="OGP41" s="113"/>
      <c r="OGQ41" s="113"/>
      <c r="OGR41" s="113"/>
      <c r="OGS41" s="113"/>
      <c r="OGT41" s="113"/>
      <c r="OGU41" s="113"/>
      <c r="OGV41" s="113"/>
      <c r="OGW41" s="113"/>
      <c r="OGX41" s="113"/>
      <c r="OGY41" s="113"/>
      <c r="OGZ41" s="113"/>
      <c r="OHA41" s="113"/>
      <c r="OHB41" s="113"/>
      <c r="OHC41" s="113"/>
      <c r="OHD41" s="113"/>
      <c r="OHE41" s="113"/>
      <c r="OHF41" s="113"/>
      <c r="OHG41" s="113"/>
      <c r="OHH41" s="113"/>
      <c r="OHI41" s="113"/>
      <c r="OHJ41" s="113"/>
      <c r="OHK41" s="113"/>
      <c r="OHL41" s="113"/>
      <c r="OHM41" s="113"/>
      <c r="OHN41" s="113"/>
      <c r="OHO41" s="113"/>
      <c r="OHP41" s="113"/>
      <c r="OHQ41" s="113"/>
      <c r="OHR41" s="113"/>
      <c r="OHS41" s="113"/>
      <c r="OHT41" s="113"/>
      <c r="OHU41" s="113"/>
      <c r="OHV41" s="113"/>
      <c r="OHW41" s="113"/>
      <c r="OHX41" s="113"/>
      <c r="OHY41" s="113"/>
      <c r="OHZ41" s="113"/>
      <c r="OIA41" s="113"/>
      <c r="OIB41" s="113"/>
      <c r="OIC41" s="113"/>
      <c r="OID41" s="113"/>
      <c r="OIE41" s="113"/>
      <c r="OIF41" s="113"/>
      <c r="OIG41" s="113"/>
      <c r="OIH41" s="113"/>
      <c r="OII41" s="113"/>
      <c r="OIJ41" s="113"/>
      <c r="OIK41" s="113"/>
      <c r="OIL41" s="113"/>
      <c r="OIM41" s="113"/>
      <c r="OIN41" s="113"/>
      <c r="OIO41" s="113"/>
      <c r="OIP41" s="113"/>
      <c r="OIQ41" s="113"/>
      <c r="OIR41" s="113"/>
      <c r="OIS41" s="113"/>
      <c r="OIT41" s="113"/>
      <c r="OIU41" s="113"/>
      <c r="OIV41" s="113"/>
      <c r="OIW41" s="113"/>
      <c r="OIX41" s="113"/>
      <c r="OIY41" s="113"/>
      <c r="OIZ41" s="113"/>
      <c r="OJA41" s="113"/>
      <c r="OJB41" s="113"/>
      <c r="OJC41" s="113"/>
      <c r="OJD41" s="113"/>
      <c r="OJE41" s="113"/>
      <c r="OJF41" s="113"/>
      <c r="OJG41" s="113"/>
      <c r="OJH41" s="113"/>
      <c r="OJI41" s="113"/>
      <c r="OJJ41" s="113"/>
      <c r="OJK41" s="113"/>
      <c r="OJL41" s="113"/>
      <c r="OJM41" s="113"/>
      <c r="OJN41" s="113"/>
      <c r="OJO41" s="113"/>
      <c r="OJP41" s="113"/>
      <c r="OJQ41" s="113"/>
      <c r="OJR41" s="113"/>
      <c r="OJS41" s="113"/>
      <c r="OJT41" s="113"/>
      <c r="OJU41" s="113"/>
      <c r="OJV41" s="113"/>
      <c r="OJW41" s="113"/>
      <c r="OJX41" s="113"/>
      <c r="OJY41" s="113"/>
      <c r="OJZ41" s="113"/>
      <c r="OKA41" s="113"/>
      <c r="OKB41" s="113"/>
      <c r="OKC41" s="113"/>
      <c r="OKD41" s="113"/>
      <c r="OKE41" s="113"/>
      <c r="OKF41" s="113"/>
      <c r="OKG41" s="113"/>
      <c r="OKH41" s="113"/>
      <c r="OKI41" s="113"/>
      <c r="OKJ41" s="113"/>
      <c r="OKK41" s="113"/>
      <c r="OKL41" s="113"/>
      <c r="OKM41" s="113"/>
      <c r="OKN41" s="113"/>
      <c r="OKO41" s="113"/>
      <c r="OKP41" s="113"/>
      <c r="OKQ41" s="113"/>
      <c r="OKR41" s="113"/>
      <c r="OKS41" s="113"/>
      <c r="OKT41" s="113"/>
      <c r="OKU41" s="113"/>
      <c r="OKV41" s="113"/>
      <c r="OKW41" s="113"/>
      <c r="OKX41" s="113"/>
      <c r="OKY41" s="113"/>
      <c r="OKZ41" s="113"/>
      <c r="OLA41" s="113"/>
      <c r="OLB41" s="113"/>
      <c r="OLC41" s="113"/>
      <c r="OLD41" s="113"/>
      <c r="OLE41" s="113"/>
      <c r="OLF41" s="113"/>
      <c r="OLG41" s="113"/>
      <c r="OLH41" s="113"/>
      <c r="OLI41" s="113"/>
      <c r="OLJ41" s="113"/>
      <c r="OLK41" s="113"/>
      <c r="OLL41" s="113"/>
      <c r="OLM41" s="113"/>
      <c r="OLN41" s="113"/>
      <c r="OLO41" s="113"/>
      <c r="OLP41" s="113"/>
      <c r="OLQ41" s="113"/>
      <c r="OLR41" s="113"/>
      <c r="OLS41" s="113"/>
      <c r="OLT41" s="113"/>
      <c r="OLU41" s="113"/>
      <c r="OLV41" s="113"/>
      <c r="OLW41" s="113"/>
      <c r="OLX41" s="113"/>
      <c r="OLY41" s="113"/>
      <c r="OLZ41" s="113"/>
      <c r="OMA41" s="113"/>
      <c r="OMB41" s="113"/>
      <c r="OMC41" s="113"/>
      <c r="OMD41" s="113"/>
      <c r="OME41" s="113"/>
      <c r="OMF41" s="113"/>
      <c r="OMG41" s="113"/>
      <c r="OMH41" s="113"/>
      <c r="OMI41" s="113"/>
      <c r="OMJ41" s="113"/>
      <c r="OMK41" s="113"/>
      <c r="OML41" s="113"/>
      <c r="OMM41" s="113"/>
      <c r="OMN41" s="113"/>
      <c r="OMO41" s="113"/>
      <c r="OMP41" s="113"/>
      <c r="OMQ41" s="113"/>
      <c r="OMR41" s="113"/>
      <c r="OMS41" s="113"/>
      <c r="OMT41" s="113"/>
      <c r="OMU41" s="113"/>
      <c r="OMV41" s="113"/>
      <c r="OMW41" s="113"/>
      <c r="OMX41" s="113"/>
      <c r="OMY41" s="113"/>
      <c r="OMZ41" s="113"/>
      <c r="ONA41" s="113"/>
      <c r="ONB41" s="113"/>
      <c r="ONC41" s="113"/>
      <c r="OND41" s="113"/>
      <c r="ONE41" s="113"/>
      <c r="ONF41" s="113"/>
      <c r="ONG41" s="113"/>
      <c r="ONH41" s="113"/>
      <c r="ONI41" s="113"/>
      <c r="ONJ41" s="113"/>
      <c r="ONK41" s="113"/>
      <c r="ONL41" s="113"/>
      <c r="ONM41" s="113"/>
      <c r="ONN41" s="113"/>
      <c r="ONO41" s="113"/>
      <c r="ONP41" s="113"/>
      <c r="ONQ41" s="113"/>
      <c r="ONR41" s="113"/>
      <c r="ONS41" s="113"/>
      <c r="ONT41" s="113"/>
      <c r="ONU41" s="113"/>
      <c r="ONV41" s="113"/>
      <c r="ONW41" s="113"/>
      <c r="ONX41" s="113"/>
      <c r="ONY41" s="113"/>
      <c r="ONZ41" s="113"/>
      <c r="OOA41" s="113"/>
      <c r="OOB41" s="113"/>
      <c r="OOC41" s="113"/>
      <c r="OOD41" s="113"/>
      <c r="OOE41" s="113"/>
      <c r="OOF41" s="113"/>
      <c r="OOG41" s="113"/>
      <c r="OOH41" s="113"/>
      <c r="OOI41" s="113"/>
      <c r="OOJ41" s="113"/>
      <c r="OOK41" s="113"/>
      <c r="OOL41" s="113"/>
      <c r="OOM41" s="113"/>
      <c r="OON41" s="113"/>
      <c r="OOO41" s="113"/>
      <c r="OOP41" s="113"/>
      <c r="OOQ41" s="113"/>
      <c r="OOR41" s="113"/>
      <c r="OOS41" s="113"/>
      <c r="OOT41" s="113"/>
      <c r="OOU41" s="113"/>
      <c r="OOV41" s="113"/>
      <c r="OOW41" s="113"/>
      <c r="OOX41" s="113"/>
      <c r="OOY41" s="113"/>
      <c r="OOZ41" s="113"/>
      <c r="OPA41" s="113"/>
      <c r="OPB41" s="113"/>
      <c r="OPC41" s="113"/>
      <c r="OPD41" s="113"/>
      <c r="OPE41" s="113"/>
      <c r="OPF41" s="113"/>
      <c r="OPG41" s="113"/>
      <c r="OPH41" s="113"/>
      <c r="OPI41" s="113"/>
      <c r="OPJ41" s="113"/>
      <c r="OPK41" s="113"/>
      <c r="OPL41" s="113"/>
      <c r="OPM41" s="113"/>
      <c r="OPN41" s="113"/>
      <c r="OPO41" s="113"/>
      <c r="OPP41" s="113"/>
      <c r="OPQ41" s="113"/>
      <c r="OPR41" s="113"/>
      <c r="OPS41" s="113"/>
      <c r="OPT41" s="113"/>
      <c r="OPU41" s="113"/>
      <c r="OPV41" s="113"/>
      <c r="OPW41" s="113"/>
      <c r="OPX41" s="113"/>
      <c r="OPY41" s="113"/>
      <c r="OPZ41" s="113"/>
      <c r="OQA41" s="113"/>
      <c r="OQB41" s="113"/>
      <c r="OQC41" s="113"/>
      <c r="OQD41" s="113"/>
      <c r="OQE41" s="113"/>
      <c r="OQF41" s="113"/>
      <c r="OQG41" s="113"/>
      <c r="OQH41" s="113"/>
      <c r="OQI41" s="113"/>
      <c r="OQJ41" s="113"/>
      <c r="OQK41" s="113"/>
      <c r="OQL41" s="113"/>
      <c r="OQM41" s="113"/>
      <c r="OQN41" s="113"/>
      <c r="OQO41" s="113"/>
      <c r="OQP41" s="113"/>
      <c r="OQQ41" s="113"/>
      <c r="OQR41" s="113"/>
      <c r="OQS41" s="113"/>
      <c r="OQT41" s="113"/>
      <c r="OQU41" s="113"/>
      <c r="OQV41" s="113"/>
      <c r="OQW41" s="113"/>
      <c r="OQX41" s="113"/>
      <c r="OQY41" s="113"/>
      <c r="OQZ41" s="113"/>
      <c r="ORA41" s="113"/>
      <c r="ORB41" s="113"/>
      <c r="ORC41" s="113"/>
      <c r="ORD41" s="113"/>
      <c r="ORE41" s="113"/>
      <c r="ORF41" s="113"/>
      <c r="ORG41" s="113"/>
      <c r="ORH41" s="113"/>
      <c r="ORI41" s="113"/>
      <c r="ORJ41" s="113"/>
      <c r="ORK41" s="113"/>
      <c r="ORL41" s="113"/>
      <c r="ORM41" s="113"/>
      <c r="ORN41" s="113"/>
      <c r="ORO41" s="113"/>
      <c r="ORP41" s="113"/>
      <c r="ORQ41" s="113"/>
      <c r="ORR41" s="113"/>
      <c r="ORS41" s="113"/>
      <c r="ORT41" s="113"/>
      <c r="ORU41" s="113"/>
      <c r="ORV41" s="113"/>
      <c r="ORW41" s="113"/>
      <c r="ORX41" s="113"/>
      <c r="ORY41" s="113"/>
      <c r="ORZ41" s="113"/>
      <c r="OSA41" s="113"/>
      <c r="OSB41" s="113"/>
      <c r="OSC41" s="113"/>
      <c r="OSD41" s="113"/>
      <c r="OSE41" s="113"/>
      <c r="OSF41" s="113"/>
      <c r="OSG41" s="113"/>
      <c r="OSH41" s="113"/>
      <c r="OSI41" s="113"/>
      <c r="OSJ41" s="113"/>
      <c r="OSK41" s="113"/>
      <c r="OSL41" s="113"/>
      <c r="OSM41" s="113"/>
      <c r="OSN41" s="113"/>
      <c r="OSO41" s="113"/>
      <c r="OSP41" s="113"/>
      <c r="OSQ41" s="113"/>
      <c r="OSR41" s="113"/>
      <c r="OSS41" s="113"/>
      <c r="OST41" s="113"/>
      <c r="OSU41" s="113"/>
      <c r="OSV41" s="113"/>
      <c r="OSW41" s="113"/>
      <c r="OSX41" s="113"/>
      <c r="OSY41" s="113"/>
      <c r="OSZ41" s="113"/>
      <c r="OTA41" s="113"/>
      <c r="OTB41" s="113"/>
      <c r="OTC41" s="113"/>
      <c r="OTD41" s="113"/>
      <c r="OTE41" s="113"/>
      <c r="OTF41" s="113"/>
      <c r="OTG41" s="113"/>
      <c r="OTH41" s="113"/>
      <c r="OTI41" s="113"/>
      <c r="OTJ41" s="113"/>
      <c r="OTK41" s="113"/>
      <c r="OTL41" s="113"/>
      <c r="OTM41" s="113"/>
      <c r="OTN41" s="113"/>
      <c r="OTO41" s="113"/>
      <c r="OTP41" s="113"/>
      <c r="OTQ41" s="113"/>
      <c r="OTR41" s="113"/>
      <c r="OTS41" s="113"/>
      <c r="OTT41" s="113"/>
      <c r="OTU41" s="113"/>
      <c r="OTV41" s="113"/>
      <c r="OTW41" s="113"/>
      <c r="OTX41" s="113"/>
      <c r="OTY41" s="113"/>
      <c r="OTZ41" s="113"/>
      <c r="OUA41" s="113"/>
      <c r="OUB41" s="113"/>
      <c r="OUC41" s="113"/>
      <c r="OUD41" s="113"/>
      <c r="OUE41" s="113"/>
      <c r="OUF41" s="113"/>
      <c r="OUG41" s="113"/>
      <c r="OUH41" s="113"/>
      <c r="OUI41" s="113"/>
      <c r="OUJ41" s="113"/>
      <c r="OUK41" s="113"/>
      <c r="OUL41" s="113"/>
      <c r="OUM41" s="113"/>
      <c r="OUN41" s="113"/>
      <c r="OUO41" s="113"/>
      <c r="OUP41" s="113"/>
      <c r="OUQ41" s="113"/>
      <c r="OUR41" s="113"/>
      <c r="OUS41" s="113"/>
      <c r="OUT41" s="113"/>
      <c r="OUU41" s="113"/>
      <c r="OUV41" s="113"/>
      <c r="OUW41" s="113"/>
      <c r="OUX41" s="113"/>
      <c r="OUY41" s="113"/>
      <c r="OUZ41" s="113"/>
      <c r="OVA41" s="113"/>
      <c r="OVB41" s="113"/>
      <c r="OVC41" s="113"/>
      <c r="OVD41" s="113"/>
      <c r="OVE41" s="113"/>
      <c r="OVF41" s="113"/>
      <c r="OVG41" s="113"/>
      <c r="OVH41" s="113"/>
      <c r="OVI41" s="113"/>
      <c r="OVJ41" s="113"/>
      <c r="OVK41" s="113"/>
      <c r="OVL41" s="113"/>
      <c r="OVM41" s="113"/>
      <c r="OVN41" s="113"/>
      <c r="OVO41" s="113"/>
      <c r="OVP41" s="113"/>
      <c r="OVQ41" s="113"/>
      <c r="OVR41" s="113"/>
      <c r="OVS41" s="113"/>
      <c r="OVT41" s="113"/>
      <c r="OVU41" s="113"/>
      <c r="OVV41" s="113"/>
      <c r="OVW41" s="113"/>
      <c r="OVX41" s="113"/>
      <c r="OVY41" s="113"/>
      <c r="OVZ41" s="113"/>
      <c r="OWA41" s="113"/>
      <c r="OWB41" s="113"/>
      <c r="OWC41" s="113"/>
      <c r="OWD41" s="113"/>
      <c r="OWE41" s="113"/>
      <c r="OWF41" s="113"/>
      <c r="OWG41" s="113"/>
      <c r="OWH41" s="113"/>
      <c r="OWI41" s="113"/>
      <c r="OWJ41" s="113"/>
      <c r="OWK41" s="113"/>
      <c r="OWL41" s="113"/>
      <c r="OWM41" s="113"/>
      <c r="OWN41" s="113"/>
      <c r="OWO41" s="113"/>
      <c r="OWP41" s="113"/>
      <c r="OWQ41" s="113"/>
      <c r="OWR41" s="113"/>
      <c r="OWS41" s="113"/>
      <c r="OWT41" s="113"/>
      <c r="OWU41" s="113"/>
      <c r="OWV41" s="113"/>
      <c r="OWW41" s="113"/>
      <c r="OWX41" s="113"/>
      <c r="OWY41" s="113"/>
      <c r="OWZ41" s="113"/>
      <c r="OXA41" s="113"/>
      <c r="OXB41" s="113"/>
      <c r="OXC41" s="113"/>
      <c r="OXD41" s="113"/>
      <c r="OXE41" s="113"/>
      <c r="OXF41" s="113"/>
      <c r="OXG41" s="113"/>
      <c r="OXH41" s="113"/>
      <c r="OXI41" s="113"/>
      <c r="OXJ41" s="113"/>
      <c r="OXK41" s="113"/>
      <c r="OXL41" s="113"/>
      <c r="OXM41" s="113"/>
      <c r="OXN41" s="113"/>
      <c r="OXO41" s="113"/>
      <c r="OXP41" s="113"/>
      <c r="OXQ41" s="113"/>
      <c r="OXR41" s="113"/>
      <c r="OXS41" s="113"/>
      <c r="OXT41" s="113"/>
      <c r="OXU41" s="113"/>
      <c r="OXV41" s="113"/>
      <c r="OXW41" s="113"/>
      <c r="OXX41" s="113"/>
      <c r="OXY41" s="113"/>
      <c r="OXZ41" s="113"/>
      <c r="OYA41" s="113"/>
      <c r="OYB41" s="113"/>
      <c r="OYC41" s="113"/>
      <c r="OYD41" s="113"/>
      <c r="OYE41" s="113"/>
      <c r="OYF41" s="113"/>
      <c r="OYG41" s="113"/>
      <c r="OYH41" s="113"/>
      <c r="OYI41" s="113"/>
      <c r="OYJ41" s="113"/>
      <c r="OYK41" s="113"/>
      <c r="OYL41" s="113"/>
      <c r="OYM41" s="113"/>
      <c r="OYN41" s="113"/>
      <c r="OYO41" s="113"/>
      <c r="OYP41" s="113"/>
      <c r="OYQ41" s="113"/>
      <c r="OYR41" s="113"/>
      <c r="OYS41" s="113"/>
      <c r="OYT41" s="113"/>
      <c r="OYU41" s="113"/>
      <c r="OYV41" s="113"/>
      <c r="OYW41" s="113"/>
      <c r="OYX41" s="113"/>
      <c r="OYY41" s="113"/>
      <c r="OYZ41" s="113"/>
      <c r="OZA41" s="113"/>
      <c r="OZB41" s="113"/>
      <c r="OZC41" s="113"/>
      <c r="OZD41" s="113"/>
      <c r="OZE41" s="113"/>
      <c r="OZF41" s="113"/>
      <c r="OZG41" s="113"/>
      <c r="OZH41" s="113"/>
      <c r="OZI41" s="113"/>
      <c r="OZJ41" s="113"/>
      <c r="OZK41" s="113"/>
      <c r="OZL41" s="113"/>
      <c r="OZM41" s="113"/>
      <c r="OZN41" s="113"/>
      <c r="OZO41" s="113"/>
      <c r="OZP41" s="113"/>
      <c r="OZQ41" s="113"/>
      <c r="OZR41" s="113"/>
      <c r="OZS41" s="113"/>
      <c r="OZT41" s="113"/>
      <c r="OZU41" s="113"/>
      <c r="OZV41" s="113"/>
      <c r="OZW41" s="113"/>
      <c r="OZX41" s="113"/>
      <c r="OZY41" s="113"/>
      <c r="OZZ41" s="113"/>
      <c r="PAA41" s="113"/>
      <c r="PAB41" s="113"/>
      <c r="PAC41" s="113"/>
      <c r="PAD41" s="113"/>
      <c r="PAE41" s="113"/>
      <c r="PAF41" s="113"/>
      <c r="PAG41" s="113"/>
      <c r="PAH41" s="113"/>
      <c r="PAI41" s="113"/>
      <c r="PAJ41" s="113"/>
      <c r="PAK41" s="113"/>
      <c r="PAL41" s="113"/>
      <c r="PAM41" s="113"/>
      <c r="PAN41" s="113"/>
      <c r="PAO41" s="113"/>
      <c r="PAP41" s="113"/>
      <c r="PAQ41" s="113"/>
      <c r="PAR41" s="113"/>
      <c r="PAS41" s="113"/>
      <c r="PAT41" s="113"/>
      <c r="PAU41" s="113"/>
      <c r="PAV41" s="113"/>
      <c r="PAW41" s="113"/>
      <c r="PAX41" s="113"/>
      <c r="PAY41" s="113"/>
      <c r="PAZ41" s="113"/>
      <c r="PBA41" s="113"/>
      <c r="PBB41" s="113"/>
      <c r="PBC41" s="113"/>
      <c r="PBD41" s="113"/>
      <c r="PBE41" s="113"/>
      <c r="PBF41" s="113"/>
      <c r="PBG41" s="113"/>
      <c r="PBH41" s="113"/>
      <c r="PBI41" s="113"/>
      <c r="PBJ41" s="113"/>
      <c r="PBK41" s="113"/>
      <c r="PBL41" s="113"/>
      <c r="PBM41" s="113"/>
      <c r="PBN41" s="113"/>
      <c r="PBO41" s="113"/>
      <c r="PBP41" s="113"/>
      <c r="PBQ41" s="113"/>
      <c r="PBR41" s="113"/>
      <c r="PBS41" s="113"/>
      <c r="PBT41" s="113"/>
      <c r="PBU41" s="113"/>
      <c r="PBV41" s="113"/>
      <c r="PBW41" s="113"/>
      <c r="PBX41" s="113"/>
      <c r="PBY41" s="113"/>
      <c r="PBZ41" s="113"/>
      <c r="PCA41" s="113"/>
      <c r="PCB41" s="113"/>
      <c r="PCC41" s="113"/>
      <c r="PCD41" s="113"/>
      <c r="PCE41" s="113"/>
      <c r="PCF41" s="113"/>
      <c r="PCG41" s="113"/>
      <c r="PCH41" s="113"/>
      <c r="PCI41" s="113"/>
      <c r="PCJ41" s="113"/>
      <c r="PCK41" s="113"/>
      <c r="PCL41" s="113"/>
      <c r="PCM41" s="113"/>
      <c r="PCN41" s="113"/>
      <c r="PCO41" s="113"/>
      <c r="PCP41" s="113"/>
      <c r="PCQ41" s="113"/>
      <c r="PCR41" s="113"/>
      <c r="PCS41" s="113"/>
      <c r="PCT41" s="113"/>
      <c r="PCU41" s="113"/>
      <c r="PCV41" s="113"/>
      <c r="PCW41" s="113"/>
      <c r="PCX41" s="113"/>
      <c r="PCY41" s="113"/>
      <c r="PCZ41" s="113"/>
      <c r="PDA41" s="113"/>
      <c r="PDB41" s="113"/>
      <c r="PDC41" s="113"/>
      <c r="PDD41" s="113"/>
      <c r="PDE41" s="113"/>
      <c r="PDF41" s="113"/>
      <c r="PDG41" s="113"/>
      <c r="PDH41" s="113"/>
      <c r="PDI41" s="113"/>
      <c r="PDJ41" s="113"/>
      <c r="PDK41" s="113"/>
      <c r="PDL41" s="113"/>
      <c r="PDM41" s="113"/>
      <c r="PDN41" s="113"/>
      <c r="PDO41" s="113"/>
      <c r="PDP41" s="113"/>
      <c r="PDQ41" s="113"/>
      <c r="PDR41" s="113"/>
      <c r="PDS41" s="113"/>
      <c r="PDT41" s="113"/>
      <c r="PDU41" s="113"/>
      <c r="PDV41" s="113"/>
      <c r="PDW41" s="113"/>
      <c r="PDX41" s="113"/>
      <c r="PDY41" s="113"/>
      <c r="PDZ41" s="113"/>
      <c r="PEA41" s="113"/>
      <c r="PEB41" s="113"/>
      <c r="PEC41" s="113"/>
      <c r="PED41" s="113"/>
      <c r="PEE41" s="113"/>
      <c r="PEF41" s="113"/>
      <c r="PEG41" s="113"/>
      <c r="PEH41" s="113"/>
      <c r="PEI41" s="113"/>
      <c r="PEJ41" s="113"/>
      <c r="PEK41" s="113"/>
      <c r="PEL41" s="113"/>
      <c r="PEM41" s="113"/>
      <c r="PEN41" s="113"/>
      <c r="PEO41" s="113"/>
      <c r="PEP41" s="113"/>
      <c r="PEQ41" s="113"/>
      <c r="PER41" s="113"/>
      <c r="PES41" s="113"/>
      <c r="PET41" s="113"/>
      <c r="PEU41" s="113"/>
      <c r="PEV41" s="113"/>
      <c r="PEW41" s="113"/>
      <c r="PEX41" s="113"/>
      <c r="PEY41" s="113"/>
      <c r="PEZ41" s="113"/>
      <c r="PFA41" s="113"/>
      <c r="PFB41" s="113"/>
      <c r="PFC41" s="113"/>
      <c r="PFD41" s="113"/>
      <c r="PFE41" s="113"/>
      <c r="PFF41" s="113"/>
      <c r="PFG41" s="113"/>
      <c r="PFH41" s="113"/>
      <c r="PFI41" s="113"/>
      <c r="PFJ41" s="113"/>
      <c r="PFK41" s="113"/>
      <c r="PFL41" s="113"/>
      <c r="PFM41" s="113"/>
      <c r="PFN41" s="113"/>
      <c r="PFO41" s="113"/>
      <c r="PFP41" s="113"/>
      <c r="PFQ41" s="113"/>
      <c r="PFR41" s="113"/>
      <c r="PFS41" s="113"/>
      <c r="PFT41" s="113"/>
      <c r="PFU41" s="113"/>
      <c r="PFV41" s="113"/>
      <c r="PFW41" s="113"/>
      <c r="PFX41" s="113"/>
      <c r="PFY41" s="113"/>
      <c r="PFZ41" s="113"/>
      <c r="PGA41" s="113"/>
      <c r="PGB41" s="113"/>
      <c r="PGC41" s="113"/>
      <c r="PGD41" s="113"/>
      <c r="PGE41" s="113"/>
      <c r="PGF41" s="113"/>
      <c r="PGG41" s="113"/>
      <c r="PGH41" s="113"/>
      <c r="PGI41" s="113"/>
      <c r="PGJ41" s="113"/>
      <c r="PGK41" s="113"/>
      <c r="PGL41" s="113"/>
      <c r="PGM41" s="113"/>
      <c r="PGN41" s="113"/>
      <c r="PGO41" s="113"/>
      <c r="PGP41" s="113"/>
      <c r="PGQ41" s="113"/>
      <c r="PGR41" s="113"/>
      <c r="PGS41" s="113"/>
      <c r="PGT41" s="113"/>
      <c r="PGU41" s="113"/>
      <c r="PGV41" s="113"/>
      <c r="PGW41" s="113"/>
      <c r="PGX41" s="113"/>
      <c r="PGY41" s="113"/>
      <c r="PGZ41" s="113"/>
      <c r="PHA41" s="113"/>
      <c r="PHB41" s="113"/>
      <c r="PHC41" s="113"/>
      <c r="PHD41" s="113"/>
      <c r="PHE41" s="113"/>
      <c r="PHF41" s="113"/>
      <c r="PHG41" s="113"/>
      <c r="PHH41" s="113"/>
      <c r="PHI41" s="113"/>
      <c r="PHJ41" s="113"/>
      <c r="PHK41" s="113"/>
      <c r="PHL41" s="113"/>
      <c r="PHM41" s="113"/>
      <c r="PHN41" s="113"/>
      <c r="PHO41" s="113"/>
      <c r="PHP41" s="113"/>
      <c r="PHQ41" s="113"/>
      <c r="PHR41" s="113"/>
      <c r="PHS41" s="113"/>
      <c r="PHT41" s="113"/>
      <c r="PHU41" s="113"/>
      <c r="PHV41" s="113"/>
      <c r="PHW41" s="113"/>
      <c r="PHX41" s="113"/>
      <c r="PHY41" s="113"/>
      <c r="PHZ41" s="113"/>
      <c r="PIA41" s="113"/>
      <c r="PIB41" s="113"/>
      <c r="PIC41" s="113"/>
      <c r="PID41" s="113"/>
      <c r="PIE41" s="113"/>
      <c r="PIF41" s="113"/>
      <c r="PIG41" s="113"/>
      <c r="PIH41" s="113"/>
      <c r="PII41" s="113"/>
      <c r="PIJ41" s="113"/>
      <c r="PIK41" s="113"/>
      <c r="PIL41" s="113"/>
      <c r="PIM41" s="113"/>
      <c r="PIN41" s="113"/>
      <c r="PIO41" s="113"/>
      <c r="PIP41" s="113"/>
      <c r="PIQ41" s="113"/>
      <c r="PIR41" s="113"/>
      <c r="PIS41" s="113"/>
      <c r="PIT41" s="113"/>
      <c r="PIU41" s="113"/>
      <c r="PIV41" s="113"/>
      <c r="PIW41" s="113"/>
      <c r="PIX41" s="113"/>
      <c r="PIY41" s="113"/>
      <c r="PIZ41" s="113"/>
      <c r="PJA41" s="113"/>
      <c r="PJB41" s="113"/>
      <c r="PJC41" s="113"/>
      <c r="PJD41" s="113"/>
      <c r="PJE41" s="113"/>
      <c r="PJF41" s="113"/>
      <c r="PJG41" s="113"/>
      <c r="PJH41" s="113"/>
      <c r="PJI41" s="113"/>
      <c r="PJJ41" s="113"/>
      <c r="PJK41" s="113"/>
      <c r="PJL41" s="113"/>
      <c r="PJM41" s="113"/>
      <c r="PJN41" s="113"/>
      <c r="PJO41" s="113"/>
      <c r="PJP41" s="113"/>
      <c r="PJQ41" s="113"/>
      <c r="PJR41" s="113"/>
      <c r="PJS41" s="113"/>
      <c r="PJT41" s="113"/>
      <c r="PJU41" s="113"/>
      <c r="PJV41" s="113"/>
      <c r="PJW41" s="113"/>
      <c r="PJX41" s="113"/>
      <c r="PJY41" s="113"/>
      <c r="PJZ41" s="113"/>
      <c r="PKA41" s="113"/>
      <c r="PKB41" s="113"/>
      <c r="PKC41" s="113"/>
      <c r="PKD41" s="113"/>
      <c r="PKE41" s="113"/>
      <c r="PKF41" s="113"/>
      <c r="PKG41" s="113"/>
      <c r="PKH41" s="113"/>
      <c r="PKI41" s="113"/>
      <c r="PKJ41" s="113"/>
      <c r="PKK41" s="113"/>
      <c r="PKL41" s="113"/>
      <c r="PKM41" s="113"/>
      <c r="PKN41" s="113"/>
      <c r="PKO41" s="113"/>
      <c r="PKP41" s="113"/>
      <c r="PKQ41" s="113"/>
      <c r="PKR41" s="113"/>
      <c r="PKS41" s="113"/>
      <c r="PKT41" s="113"/>
      <c r="PKU41" s="113"/>
      <c r="PKV41" s="113"/>
      <c r="PKW41" s="113"/>
      <c r="PKX41" s="113"/>
      <c r="PKY41" s="113"/>
      <c r="PKZ41" s="113"/>
      <c r="PLA41" s="113"/>
      <c r="PLB41" s="113"/>
      <c r="PLC41" s="113"/>
      <c r="PLD41" s="113"/>
      <c r="PLE41" s="113"/>
      <c r="PLF41" s="113"/>
      <c r="PLG41" s="113"/>
      <c r="PLH41" s="113"/>
      <c r="PLI41" s="113"/>
      <c r="PLJ41" s="113"/>
      <c r="PLK41" s="113"/>
      <c r="PLL41" s="113"/>
      <c r="PLM41" s="113"/>
      <c r="PLN41" s="113"/>
      <c r="PLO41" s="113"/>
      <c r="PLP41" s="113"/>
      <c r="PLQ41" s="113"/>
      <c r="PLR41" s="113"/>
      <c r="PLS41" s="113"/>
      <c r="PLT41" s="113"/>
      <c r="PLU41" s="113"/>
      <c r="PLV41" s="113"/>
      <c r="PLW41" s="113"/>
      <c r="PLX41" s="113"/>
      <c r="PLY41" s="113"/>
      <c r="PLZ41" s="113"/>
      <c r="PMA41" s="113"/>
      <c r="PMB41" s="113"/>
      <c r="PMC41" s="113"/>
      <c r="PMD41" s="113"/>
      <c r="PME41" s="113"/>
      <c r="PMF41" s="113"/>
      <c r="PMG41" s="113"/>
      <c r="PMH41" s="113"/>
      <c r="PMI41" s="113"/>
      <c r="PMJ41" s="113"/>
      <c r="PMK41" s="113"/>
      <c r="PML41" s="113"/>
      <c r="PMM41" s="113"/>
      <c r="PMN41" s="113"/>
      <c r="PMO41" s="113"/>
      <c r="PMP41" s="113"/>
      <c r="PMQ41" s="113"/>
      <c r="PMR41" s="113"/>
      <c r="PMS41" s="113"/>
      <c r="PMT41" s="113"/>
      <c r="PMU41" s="113"/>
      <c r="PMV41" s="113"/>
      <c r="PMW41" s="113"/>
      <c r="PMX41" s="113"/>
      <c r="PMY41" s="113"/>
      <c r="PMZ41" s="113"/>
      <c r="PNA41" s="113"/>
      <c r="PNB41" s="113"/>
      <c r="PNC41" s="113"/>
      <c r="PND41" s="113"/>
      <c r="PNE41" s="113"/>
      <c r="PNF41" s="113"/>
      <c r="PNG41" s="113"/>
      <c r="PNH41" s="113"/>
      <c r="PNI41" s="113"/>
      <c r="PNJ41" s="113"/>
      <c r="PNK41" s="113"/>
      <c r="PNL41" s="113"/>
      <c r="PNM41" s="113"/>
      <c r="PNN41" s="113"/>
      <c r="PNO41" s="113"/>
      <c r="PNP41" s="113"/>
      <c r="PNQ41" s="113"/>
      <c r="PNR41" s="113"/>
      <c r="PNS41" s="113"/>
      <c r="PNT41" s="113"/>
      <c r="PNU41" s="113"/>
      <c r="PNV41" s="113"/>
      <c r="PNW41" s="113"/>
      <c r="PNX41" s="113"/>
      <c r="PNY41" s="113"/>
      <c r="PNZ41" s="113"/>
      <c r="POA41" s="113"/>
      <c r="POB41" s="113"/>
      <c r="POC41" s="113"/>
      <c r="POD41" s="113"/>
      <c r="POE41" s="113"/>
      <c r="POF41" s="113"/>
      <c r="POG41" s="113"/>
      <c r="POH41" s="113"/>
      <c r="POI41" s="113"/>
      <c r="POJ41" s="113"/>
      <c r="POK41" s="113"/>
      <c r="POL41" s="113"/>
      <c r="POM41" s="113"/>
      <c r="PON41" s="113"/>
      <c r="POO41" s="113"/>
      <c r="POP41" s="113"/>
      <c r="POQ41" s="113"/>
      <c r="POR41" s="113"/>
      <c r="POS41" s="113"/>
      <c r="POT41" s="113"/>
      <c r="POU41" s="113"/>
      <c r="POV41" s="113"/>
      <c r="POW41" s="113"/>
      <c r="POX41" s="113"/>
      <c r="POY41" s="113"/>
      <c r="POZ41" s="113"/>
      <c r="PPA41" s="113"/>
      <c r="PPB41" s="113"/>
      <c r="PPC41" s="113"/>
      <c r="PPD41" s="113"/>
      <c r="PPE41" s="113"/>
      <c r="PPF41" s="113"/>
      <c r="PPG41" s="113"/>
      <c r="PPH41" s="113"/>
      <c r="PPI41" s="113"/>
      <c r="PPJ41" s="113"/>
      <c r="PPK41" s="113"/>
      <c r="PPL41" s="113"/>
      <c r="PPM41" s="113"/>
      <c r="PPN41" s="113"/>
      <c r="PPO41" s="113"/>
      <c r="PPP41" s="113"/>
      <c r="PPQ41" s="113"/>
      <c r="PPR41" s="113"/>
      <c r="PPS41" s="113"/>
      <c r="PPT41" s="113"/>
      <c r="PPU41" s="113"/>
      <c r="PPV41" s="113"/>
      <c r="PPW41" s="113"/>
      <c r="PPX41" s="113"/>
      <c r="PPY41" s="113"/>
      <c r="PPZ41" s="113"/>
      <c r="PQA41" s="113"/>
      <c r="PQB41" s="113"/>
      <c r="PQC41" s="113"/>
      <c r="PQD41" s="113"/>
      <c r="PQE41" s="113"/>
      <c r="PQF41" s="113"/>
      <c r="PQG41" s="113"/>
      <c r="PQH41" s="113"/>
      <c r="PQI41" s="113"/>
      <c r="PQJ41" s="113"/>
      <c r="PQK41" s="113"/>
      <c r="PQL41" s="113"/>
      <c r="PQM41" s="113"/>
      <c r="PQN41" s="113"/>
      <c r="PQO41" s="113"/>
      <c r="PQP41" s="113"/>
      <c r="PQQ41" s="113"/>
      <c r="PQR41" s="113"/>
      <c r="PQS41" s="113"/>
      <c r="PQT41" s="113"/>
      <c r="PQU41" s="113"/>
      <c r="PQV41" s="113"/>
      <c r="PQW41" s="113"/>
      <c r="PQX41" s="113"/>
      <c r="PQY41" s="113"/>
      <c r="PQZ41" s="113"/>
      <c r="PRA41" s="113"/>
      <c r="PRB41" s="113"/>
      <c r="PRC41" s="113"/>
      <c r="PRD41" s="113"/>
      <c r="PRE41" s="113"/>
      <c r="PRF41" s="113"/>
      <c r="PRG41" s="113"/>
      <c r="PRH41" s="113"/>
      <c r="PRI41" s="113"/>
      <c r="PRJ41" s="113"/>
      <c r="PRK41" s="113"/>
      <c r="PRL41" s="113"/>
      <c r="PRM41" s="113"/>
      <c r="PRN41" s="113"/>
      <c r="PRO41" s="113"/>
      <c r="PRP41" s="113"/>
      <c r="PRQ41" s="113"/>
      <c r="PRR41" s="113"/>
      <c r="PRS41" s="113"/>
      <c r="PRT41" s="113"/>
      <c r="PRU41" s="113"/>
      <c r="PRV41" s="113"/>
      <c r="PRW41" s="113"/>
      <c r="PRX41" s="113"/>
      <c r="PRY41" s="113"/>
      <c r="PRZ41" s="113"/>
      <c r="PSA41" s="113"/>
      <c r="PSB41" s="113"/>
      <c r="PSC41" s="113"/>
      <c r="PSD41" s="113"/>
      <c r="PSE41" s="113"/>
      <c r="PSF41" s="113"/>
      <c r="PSG41" s="113"/>
      <c r="PSH41" s="113"/>
      <c r="PSI41" s="113"/>
      <c r="PSJ41" s="113"/>
      <c r="PSK41" s="113"/>
      <c r="PSL41" s="113"/>
      <c r="PSM41" s="113"/>
      <c r="PSN41" s="113"/>
      <c r="PSO41" s="113"/>
      <c r="PSP41" s="113"/>
      <c r="PSQ41" s="113"/>
      <c r="PSR41" s="113"/>
      <c r="PSS41" s="113"/>
      <c r="PST41" s="113"/>
      <c r="PSU41" s="113"/>
      <c r="PSV41" s="113"/>
      <c r="PSW41" s="113"/>
      <c r="PSX41" s="113"/>
      <c r="PSY41" s="113"/>
      <c r="PSZ41" s="113"/>
      <c r="PTA41" s="113"/>
      <c r="PTB41" s="113"/>
      <c r="PTC41" s="113"/>
      <c r="PTD41" s="113"/>
      <c r="PTE41" s="113"/>
      <c r="PTF41" s="113"/>
      <c r="PTG41" s="113"/>
      <c r="PTH41" s="113"/>
      <c r="PTI41" s="113"/>
      <c r="PTJ41" s="113"/>
      <c r="PTK41" s="113"/>
      <c r="PTL41" s="113"/>
      <c r="PTM41" s="113"/>
      <c r="PTN41" s="113"/>
      <c r="PTO41" s="113"/>
      <c r="PTP41" s="113"/>
      <c r="PTQ41" s="113"/>
      <c r="PTR41" s="113"/>
      <c r="PTS41" s="113"/>
      <c r="PTT41" s="113"/>
      <c r="PTU41" s="113"/>
      <c r="PTV41" s="113"/>
      <c r="PTW41" s="113"/>
      <c r="PTX41" s="113"/>
      <c r="PTY41" s="113"/>
      <c r="PTZ41" s="113"/>
      <c r="PUA41" s="113"/>
      <c r="PUB41" s="113"/>
      <c r="PUC41" s="113"/>
      <c r="PUD41" s="113"/>
      <c r="PUE41" s="113"/>
      <c r="PUF41" s="113"/>
      <c r="PUG41" s="113"/>
      <c r="PUH41" s="113"/>
      <c r="PUI41" s="113"/>
      <c r="PUJ41" s="113"/>
      <c r="PUK41" s="113"/>
      <c r="PUL41" s="113"/>
      <c r="PUM41" s="113"/>
      <c r="PUN41" s="113"/>
      <c r="PUO41" s="113"/>
      <c r="PUP41" s="113"/>
      <c r="PUQ41" s="113"/>
      <c r="PUR41" s="113"/>
      <c r="PUS41" s="113"/>
      <c r="PUT41" s="113"/>
      <c r="PUU41" s="113"/>
      <c r="PUV41" s="113"/>
      <c r="PUW41" s="113"/>
      <c r="PUX41" s="113"/>
      <c r="PUY41" s="113"/>
      <c r="PUZ41" s="113"/>
      <c r="PVA41" s="113"/>
      <c r="PVB41" s="113"/>
      <c r="PVC41" s="113"/>
      <c r="PVD41" s="113"/>
      <c r="PVE41" s="113"/>
      <c r="PVF41" s="113"/>
      <c r="PVG41" s="113"/>
      <c r="PVH41" s="113"/>
      <c r="PVI41" s="113"/>
      <c r="PVJ41" s="113"/>
      <c r="PVK41" s="113"/>
      <c r="PVL41" s="113"/>
      <c r="PVM41" s="113"/>
      <c r="PVN41" s="113"/>
      <c r="PVO41" s="113"/>
      <c r="PVP41" s="113"/>
      <c r="PVQ41" s="113"/>
      <c r="PVR41" s="113"/>
      <c r="PVS41" s="113"/>
      <c r="PVT41" s="113"/>
      <c r="PVU41" s="113"/>
      <c r="PVV41" s="113"/>
      <c r="PVW41" s="113"/>
      <c r="PVX41" s="113"/>
      <c r="PVY41" s="113"/>
      <c r="PVZ41" s="113"/>
      <c r="PWA41" s="113"/>
      <c r="PWB41" s="113"/>
      <c r="PWC41" s="113"/>
      <c r="PWD41" s="113"/>
      <c r="PWE41" s="113"/>
      <c r="PWF41" s="113"/>
      <c r="PWG41" s="113"/>
      <c r="PWH41" s="113"/>
      <c r="PWI41" s="113"/>
      <c r="PWJ41" s="113"/>
      <c r="PWK41" s="113"/>
      <c r="PWL41" s="113"/>
      <c r="PWM41" s="113"/>
      <c r="PWN41" s="113"/>
      <c r="PWO41" s="113"/>
      <c r="PWP41" s="113"/>
      <c r="PWQ41" s="113"/>
      <c r="PWR41" s="113"/>
      <c r="PWS41" s="113"/>
      <c r="PWT41" s="113"/>
      <c r="PWU41" s="113"/>
      <c r="PWV41" s="113"/>
      <c r="PWW41" s="113"/>
      <c r="PWX41" s="113"/>
      <c r="PWY41" s="113"/>
      <c r="PWZ41" s="113"/>
      <c r="PXA41" s="113"/>
      <c r="PXB41" s="113"/>
      <c r="PXC41" s="113"/>
      <c r="PXD41" s="113"/>
      <c r="PXE41" s="113"/>
      <c r="PXF41" s="113"/>
      <c r="PXG41" s="113"/>
      <c r="PXH41" s="113"/>
      <c r="PXI41" s="113"/>
      <c r="PXJ41" s="113"/>
      <c r="PXK41" s="113"/>
      <c r="PXL41" s="113"/>
      <c r="PXM41" s="113"/>
      <c r="PXN41" s="113"/>
      <c r="PXO41" s="113"/>
      <c r="PXP41" s="113"/>
      <c r="PXQ41" s="113"/>
      <c r="PXR41" s="113"/>
      <c r="PXS41" s="113"/>
      <c r="PXT41" s="113"/>
      <c r="PXU41" s="113"/>
      <c r="PXV41" s="113"/>
      <c r="PXW41" s="113"/>
      <c r="PXX41" s="113"/>
      <c r="PXY41" s="113"/>
      <c r="PXZ41" s="113"/>
      <c r="PYA41" s="113"/>
      <c r="PYB41" s="113"/>
      <c r="PYC41" s="113"/>
      <c r="PYD41" s="113"/>
      <c r="PYE41" s="113"/>
      <c r="PYF41" s="113"/>
      <c r="PYG41" s="113"/>
      <c r="PYH41" s="113"/>
      <c r="PYI41" s="113"/>
      <c r="PYJ41" s="113"/>
      <c r="PYK41" s="113"/>
      <c r="PYL41" s="113"/>
      <c r="PYM41" s="113"/>
      <c r="PYN41" s="113"/>
      <c r="PYO41" s="113"/>
      <c r="PYP41" s="113"/>
      <c r="PYQ41" s="113"/>
      <c r="PYR41" s="113"/>
      <c r="PYS41" s="113"/>
      <c r="PYT41" s="113"/>
      <c r="PYU41" s="113"/>
      <c r="PYV41" s="113"/>
      <c r="PYW41" s="113"/>
      <c r="PYX41" s="113"/>
      <c r="PYY41" s="113"/>
      <c r="PYZ41" s="113"/>
      <c r="PZA41" s="113"/>
      <c r="PZB41" s="113"/>
      <c r="PZC41" s="113"/>
      <c r="PZD41" s="113"/>
      <c r="PZE41" s="113"/>
      <c r="PZF41" s="113"/>
      <c r="PZG41" s="113"/>
      <c r="PZH41" s="113"/>
      <c r="PZI41" s="113"/>
      <c r="PZJ41" s="113"/>
      <c r="PZK41" s="113"/>
      <c r="PZL41" s="113"/>
      <c r="PZM41" s="113"/>
      <c r="PZN41" s="113"/>
      <c r="PZO41" s="113"/>
      <c r="PZP41" s="113"/>
      <c r="PZQ41" s="113"/>
      <c r="PZR41" s="113"/>
      <c r="PZS41" s="113"/>
      <c r="PZT41" s="113"/>
      <c r="PZU41" s="113"/>
      <c r="PZV41" s="113"/>
      <c r="PZW41" s="113"/>
      <c r="PZX41" s="113"/>
      <c r="PZY41" s="113"/>
      <c r="PZZ41" s="113"/>
      <c r="QAA41" s="113"/>
      <c r="QAB41" s="113"/>
      <c r="QAC41" s="113"/>
      <c r="QAD41" s="113"/>
      <c r="QAE41" s="113"/>
      <c r="QAF41" s="113"/>
      <c r="QAG41" s="113"/>
      <c r="QAH41" s="113"/>
      <c r="QAI41" s="113"/>
      <c r="QAJ41" s="113"/>
      <c r="QAK41" s="113"/>
      <c r="QAL41" s="113"/>
      <c r="QAM41" s="113"/>
      <c r="QAN41" s="113"/>
      <c r="QAO41" s="113"/>
      <c r="QAP41" s="113"/>
      <c r="QAQ41" s="113"/>
      <c r="QAR41" s="113"/>
      <c r="QAS41" s="113"/>
      <c r="QAT41" s="113"/>
      <c r="QAU41" s="113"/>
      <c r="QAV41" s="113"/>
      <c r="QAW41" s="113"/>
      <c r="QAX41" s="113"/>
      <c r="QAY41" s="113"/>
      <c r="QAZ41" s="113"/>
      <c r="QBA41" s="113"/>
      <c r="QBB41" s="113"/>
      <c r="QBC41" s="113"/>
      <c r="QBD41" s="113"/>
      <c r="QBE41" s="113"/>
      <c r="QBF41" s="113"/>
      <c r="QBG41" s="113"/>
      <c r="QBH41" s="113"/>
      <c r="QBI41" s="113"/>
      <c r="QBJ41" s="113"/>
      <c r="QBK41" s="113"/>
      <c r="QBL41" s="113"/>
      <c r="QBM41" s="113"/>
      <c r="QBN41" s="113"/>
      <c r="QBO41" s="113"/>
      <c r="QBP41" s="113"/>
      <c r="QBQ41" s="113"/>
      <c r="QBR41" s="113"/>
      <c r="QBS41" s="113"/>
      <c r="QBT41" s="113"/>
      <c r="QBU41" s="113"/>
      <c r="QBV41" s="113"/>
      <c r="QBW41" s="113"/>
      <c r="QBX41" s="113"/>
      <c r="QBY41" s="113"/>
      <c r="QBZ41" s="113"/>
      <c r="QCA41" s="113"/>
      <c r="QCB41" s="113"/>
      <c r="QCC41" s="113"/>
      <c r="QCD41" s="113"/>
      <c r="QCE41" s="113"/>
      <c r="QCF41" s="113"/>
      <c r="QCG41" s="113"/>
      <c r="QCH41" s="113"/>
      <c r="QCI41" s="113"/>
      <c r="QCJ41" s="113"/>
      <c r="QCK41" s="113"/>
      <c r="QCL41" s="113"/>
      <c r="QCM41" s="113"/>
      <c r="QCN41" s="113"/>
      <c r="QCO41" s="113"/>
      <c r="QCP41" s="113"/>
      <c r="QCQ41" s="113"/>
      <c r="QCR41" s="113"/>
      <c r="QCS41" s="113"/>
      <c r="QCT41" s="113"/>
      <c r="QCU41" s="113"/>
      <c r="QCV41" s="113"/>
      <c r="QCW41" s="113"/>
      <c r="QCX41" s="113"/>
      <c r="QCY41" s="113"/>
      <c r="QCZ41" s="113"/>
      <c r="QDA41" s="113"/>
      <c r="QDB41" s="113"/>
      <c r="QDC41" s="113"/>
      <c r="QDD41" s="113"/>
      <c r="QDE41" s="113"/>
      <c r="QDF41" s="113"/>
      <c r="QDG41" s="113"/>
      <c r="QDH41" s="113"/>
      <c r="QDI41" s="113"/>
      <c r="QDJ41" s="113"/>
      <c r="QDK41" s="113"/>
      <c r="QDL41" s="113"/>
      <c r="QDM41" s="113"/>
      <c r="QDN41" s="113"/>
      <c r="QDO41" s="113"/>
      <c r="QDP41" s="113"/>
      <c r="QDQ41" s="113"/>
      <c r="QDR41" s="113"/>
      <c r="QDS41" s="113"/>
      <c r="QDT41" s="113"/>
      <c r="QDU41" s="113"/>
      <c r="QDV41" s="113"/>
      <c r="QDW41" s="113"/>
      <c r="QDX41" s="113"/>
      <c r="QDY41" s="113"/>
      <c r="QDZ41" s="113"/>
      <c r="QEA41" s="113"/>
      <c r="QEB41" s="113"/>
      <c r="QEC41" s="113"/>
      <c r="QED41" s="113"/>
      <c r="QEE41" s="113"/>
      <c r="QEF41" s="113"/>
      <c r="QEG41" s="113"/>
      <c r="QEH41" s="113"/>
      <c r="QEI41" s="113"/>
      <c r="QEJ41" s="113"/>
      <c r="QEK41" s="113"/>
      <c r="QEL41" s="113"/>
      <c r="QEM41" s="113"/>
      <c r="QEN41" s="113"/>
      <c r="QEO41" s="113"/>
      <c r="QEP41" s="113"/>
      <c r="QEQ41" s="113"/>
      <c r="QER41" s="113"/>
      <c r="QES41" s="113"/>
      <c r="QET41" s="113"/>
      <c r="QEU41" s="113"/>
      <c r="QEV41" s="113"/>
      <c r="QEW41" s="113"/>
      <c r="QEX41" s="113"/>
      <c r="QEY41" s="113"/>
      <c r="QEZ41" s="113"/>
      <c r="QFA41" s="113"/>
      <c r="QFB41" s="113"/>
      <c r="QFC41" s="113"/>
      <c r="QFD41" s="113"/>
      <c r="QFE41" s="113"/>
      <c r="QFF41" s="113"/>
      <c r="QFG41" s="113"/>
      <c r="QFH41" s="113"/>
      <c r="QFI41" s="113"/>
      <c r="QFJ41" s="113"/>
      <c r="QFK41" s="113"/>
      <c r="QFL41" s="113"/>
      <c r="QFM41" s="113"/>
      <c r="QFN41" s="113"/>
      <c r="QFO41" s="113"/>
      <c r="QFP41" s="113"/>
      <c r="QFQ41" s="113"/>
      <c r="QFR41" s="113"/>
      <c r="QFS41" s="113"/>
      <c r="QFT41" s="113"/>
      <c r="QFU41" s="113"/>
      <c r="QFV41" s="113"/>
      <c r="QFW41" s="113"/>
      <c r="QFX41" s="113"/>
      <c r="QFY41" s="113"/>
      <c r="QFZ41" s="113"/>
      <c r="QGA41" s="113"/>
      <c r="QGB41" s="113"/>
      <c r="QGC41" s="113"/>
      <c r="QGD41" s="113"/>
      <c r="QGE41" s="113"/>
      <c r="QGF41" s="113"/>
      <c r="QGG41" s="113"/>
      <c r="QGH41" s="113"/>
      <c r="QGI41" s="113"/>
      <c r="QGJ41" s="113"/>
      <c r="QGK41" s="113"/>
      <c r="QGL41" s="113"/>
      <c r="QGM41" s="113"/>
      <c r="QGN41" s="113"/>
      <c r="QGO41" s="113"/>
      <c r="QGP41" s="113"/>
      <c r="QGQ41" s="113"/>
      <c r="QGR41" s="113"/>
      <c r="QGS41" s="113"/>
      <c r="QGT41" s="113"/>
      <c r="QGU41" s="113"/>
      <c r="QGV41" s="113"/>
      <c r="QGW41" s="113"/>
      <c r="QGX41" s="113"/>
      <c r="QGY41" s="113"/>
      <c r="QGZ41" s="113"/>
      <c r="QHA41" s="113"/>
      <c r="QHB41" s="113"/>
      <c r="QHC41" s="113"/>
      <c r="QHD41" s="113"/>
      <c r="QHE41" s="113"/>
      <c r="QHF41" s="113"/>
      <c r="QHG41" s="113"/>
      <c r="QHH41" s="113"/>
      <c r="QHI41" s="113"/>
      <c r="QHJ41" s="113"/>
      <c r="QHK41" s="113"/>
      <c r="QHL41" s="113"/>
      <c r="QHM41" s="113"/>
      <c r="QHN41" s="113"/>
      <c r="QHO41" s="113"/>
      <c r="QHP41" s="113"/>
      <c r="QHQ41" s="113"/>
      <c r="QHR41" s="113"/>
      <c r="QHS41" s="113"/>
      <c r="QHT41" s="113"/>
      <c r="QHU41" s="113"/>
      <c r="QHV41" s="113"/>
      <c r="QHW41" s="113"/>
      <c r="QHX41" s="113"/>
      <c r="QHY41" s="113"/>
      <c r="QHZ41" s="113"/>
      <c r="QIA41" s="113"/>
      <c r="QIB41" s="113"/>
      <c r="QIC41" s="113"/>
      <c r="QID41" s="113"/>
      <c r="QIE41" s="113"/>
      <c r="QIF41" s="113"/>
      <c r="QIG41" s="113"/>
      <c r="QIH41" s="113"/>
      <c r="QII41" s="113"/>
      <c r="QIJ41" s="113"/>
      <c r="QIK41" s="113"/>
      <c r="QIL41" s="113"/>
      <c r="QIM41" s="113"/>
      <c r="QIN41" s="113"/>
      <c r="QIO41" s="113"/>
      <c r="QIP41" s="113"/>
      <c r="QIQ41" s="113"/>
      <c r="QIR41" s="113"/>
      <c r="QIS41" s="113"/>
      <c r="QIT41" s="113"/>
      <c r="QIU41" s="113"/>
      <c r="QIV41" s="113"/>
      <c r="QIW41" s="113"/>
      <c r="QIX41" s="113"/>
      <c r="QIY41" s="113"/>
      <c r="QIZ41" s="113"/>
      <c r="QJA41" s="113"/>
      <c r="QJB41" s="113"/>
      <c r="QJC41" s="113"/>
      <c r="QJD41" s="113"/>
      <c r="QJE41" s="113"/>
      <c r="QJF41" s="113"/>
      <c r="QJG41" s="113"/>
      <c r="QJH41" s="113"/>
      <c r="QJI41" s="113"/>
      <c r="QJJ41" s="113"/>
      <c r="QJK41" s="113"/>
      <c r="QJL41" s="113"/>
      <c r="QJM41" s="113"/>
      <c r="QJN41" s="113"/>
      <c r="QJO41" s="113"/>
      <c r="QJP41" s="113"/>
      <c r="QJQ41" s="113"/>
      <c r="QJR41" s="113"/>
      <c r="QJS41" s="113"/>
      <c r="QJT41" s="113"/>
      <c r="QJU41" s="113"/>
      <c r="QJV41" s="113"/>
      <c r="QJW41" s="113"/>
      <c r="QJX41" s="113"/>
      <c r="QJY41" s="113"/>
      <c r="QJZ41" s="113"/>
      <c r="QKA41" s="113"/>
      <c r="QKB41" s="113"/>
      <c r="QKC41" s="113"/>
      <c r="QKD41" s="113"/>
      <c r="QKE41" s="113"/>
      <c r="QKF41" s="113"/>
      <c r="QKG41" s="113"/>
      <c r="QKH41" s="113"/>
      <c r="QKI41" s="113"/>
      <c r="QKJ41" s="113"/>
      <c r="QKK41" s="113"/>
      <c r="QKL41" s="113"/>
      <c r="QKM41" s="113"/>
      <c r="QKN41" s="113"/>
      <c r="QKO41" s="113"/>
      <c r="QKP41" s="113"/>
      <c r="QKQ41" s="113"/>
      <c r="QKR41" s="113"/>
      <c r="QKS41" s="113"/>
      <c r="QKT41" s="113"/>
      <c r="QKU41" s="113"/>
      <c r="QKV41" s="113"/>
      <c r="QKW41" s="113"/>
      <c r="QKX41" s="113"/>
      <c r="QKY41" s="113"/>
      <c r="QKZ41" s="113"/>
      <c r="QLA41" s="113"/>
      <c r="QLB41" s="113"/>
      <c r="QLC41" s="113"/>
      <c r="QLD41" s="113"/>
      <c r="QLE41" s="113"/>
      <c r="QLF41" s="113"/>
      <c r="QLG41" s="113"/>
      <c r="QLH41" s="113"/>
      <c r="QLI41" s="113"/>
      <c r="QLJ41" s="113"/>
      <c r="QLK41" s="113"/>
      <c r="QLL41" s="113"/>
      <c r="QLM41" s="113"/>
      <c r="QLN41" s="113"/>
      <c r="QLO41" s="113"/>
      <c r="QLP41" s="113"/>
      <c r="QLQ41" s="113"/>
      <c r="QLR41" s="113"/>
      <c r="QLS41" s="113"/>
      <c r="QLT41" s="113"/>
      <c r="QLU41" s="113"/>
      <c r="QLV41" s="113"/>
      <c r="QLW41" s="113"/>
      <c r="QLX41" s="113"/>
      <c r="QLY41" s="113"/>
      <c r="QLZ41" s="113"/>
      <c r="QMA41" s="113"/>
      <c r="QMB41" s="113"/>
      <c r="QMC41" s="113"/>
      <c r="QMD41" s="113"/>
      <c r="QME41" s="113"/>
      <c r="QMF41" s="113"/>
      <c r="QMG41" s="113"/>
      <c r="QMH41" s="113"/>
      <c r="QMI41" s="113"/>
      <c r="QMJ41" s="113"/>
      <c r="QMK41" s="113"/>
      <c r="QML41" s="113"/>
      <c r="QMM41" s="113"/>
      <c r="QMN41" s="113"/>
      <c r="QMO41" s="113"/>
      <c r="QMP41" s="113"/>
      <c r="QMQ41" s="113"/>
      <c r="QMR41" s="113"/>
      <c r="QMS41" s="113"/>
      <c r="QMT41" s="113"/>
      <c r="QMU41" s="113"/>
      <c r="QMV41" s="113"/>
      <c r="QMW41" s="113"/>
      <c r="QMX41" s="113"/>
      <c r="QMY41" s="113"/>
      <c r="QMZ41" s="113"/>
      <c r="QNA41" s="113"/>
      <c r="QNB41" s="113"/>
      <c r="QNC41" s="113"/>
      <c r="QND41" s="113"/>
      <c r="QNE41" s="113"/>
      <c r="QNF41" s="113"/>
      <c r="QNG41" s="113"/>
      <c r="QNH41" s="113"/>
      <c r="QNI41" s="113"/>
      <c r="QNJ41" s="113"/>
      <c r="QNK41" s="113"/>
      <c r="QNL41" s="113"/>
      <c r="QNM41" s="113"/>
      <c r="QNN41" s="113"/>
      <c r="QNO41" s="113"/>
      <c r="QNP41" s="113"/>
      <c r="QNQ41" s="113"/>
      <c r="QNR41" s="113"/>
      <c r="QNS41" s="113"/>
      <c r="QNT41" s="113"/>
      <c r="QNU41" s="113"/>
      <c r="QNV41" s="113"/>
      <c r="QNW41" s="113"/>
      <c r="QNX41" s="113"/>
      <c r="QNY41" s="113"/>
      <c r="QNZ41" s="113"/>
      <c r="QOA41" s="113"/>
      <c r="QOB41" s="113"/>
      <c r="QOC41" s="113"/>
      <c r="QOD41" s="113"/>
      <c r="QOE41" s="113"/>
      <c r="QOF41" s="113"/>
      <c r="QOG41" s="113"/>
      <c r="QOH41" s="113"/>
      <c r="QOI41" s="113"/>
      <c r="QOJ41" s="113"/>
      <c r="QOK41" s="113"/>
      <c r="QOL41" s="113"/>
      <c r="QOM41" s="113"/>
      <c r="QON41" s="113"/>
      <c r="QOO41" s="113"/>
      <c r="QOP41" s="113"/>
      <c r="QOQ41" s="113"/>
      <c r="QOR41" s="113"/>
      <c r="QOS41" s="113"/>
      <c r="QOT41" s="113"/>
      <c r="QOU41" s="113"/>
      <c r="QOV41" s="113"/>
      <c r="QOW41" s="113"/>
      <c r="QOX41" s="113"/>
      <c r="QOY41" s="113"/>
      <c r="QOZ41" s="113"/>
      <c r="QPA41" s="113"/>
      <c r="QPB41" s="113"/>
      <c r="QPC41" s="113"/>
      <c r="QPD41" s="113"/>
      <c r="QPE41" s="113"/>
      <c r="QPF41" s="113"/>
      <c r="QPG41" s="113"/>
      <c r="QPH41" s="113"/>
      <c r="QPI41" s="113"/>
      <c r="QPJ41" s="113"/>
      <c r="QPK41" s="113"/>
      <c r="QPL41" s="113"/>
      <c r="QPM41" s="113"/>
      <c r="QPN41" s="113"/>
      <c r="QPO41" s="113"/>
      <c r="QPP41" s="113"/>
      <c r="QPQ41" s="113"/>
      <c r="QPR41" s="113"/>
      <c r="QPS41" s="113"/>
      <c r="QPT41" s="113"/>
      <c r="QPU41" s="113"/>
      <c r="QPV41" s="113"/>
      <c r="QPW41" s="113"/>
      <c r="QPX41" s="113"/>
      <c r="QPY41" s="113"/>
      <c r="QPZ41" s="113"/>
      <c r="QQA41" s="113"/>
      <c r="QQB41" s="113"/>
      <c r="QQC41" s="113"/>
      <c r="QQD41" s="113"/>
      <c r="QQE41" s="113"/>
      <c r="QQF41" s="113"/>
      <c r="QQG41" s="113"/>
      <c r="QQH41" s="113"/>
      <c r="QQI41" s="113"/>
      <c r="QQJ41" s="113"/>
      <c r="QQK41" s="113"/>
      <c r="QQL41" s="113"/>
      <c r="QQM41" s="113"/>
      <c r="QQN41" s="113"/>
      <c r="QQO41" s="113"/>
      <c r="QQP41" s="113"/>
      <c r="QQQ41" s="113"/>
      <c r="QQR41" s="113"/>
      <c r="QQS41" s="113"/>
      <c r="QQT41" s="113"/>
      <c r="QQU41" s="113"/>
      <c r="QQV41" s="113"/>
      <c r="QQW41" s="113"/>
      <c r="QQX41" s="113"/>
      <c r="QQY41" s="113"/>
      <c r="QQZ41" s="113"/>
      <c r="QRA41" s="113"/>
      <c r="QRB41" s="113"/>
      <c r="QRC41" s="113"/>
      <c r="QRD41" s="113"/>
      <c r="QRE41" s="113"/>
      <c r="QRF41" s="113"/>
      <c r="QRG41" s="113"/>
      <c r="QRH41" s="113"/>
      <c r="QRI41" s="113"/>
      <c r="QRJ41" s="113"/>
      <c r="QRK41" s="113"/>
      <c r="QRL41" s="113"/>
      <c r="QRM41" s="113"/>
      <c r="QRN41" s="113"/>
      <c r="QRO41" s="113"/>
      <c r="QRP41" s="113"/>
      <c r="QRQ41" s="113"/>
      <c r="QRR41" s="113"/>
      <c r="QRS41" s="113"/>
      <c r="QRT41" s="113"/>
      <c r="QRU41" s="113"/>
      <c r="QRV41" s="113"/>
      <c r="QRW41" s="113"/>
      <c r="QRX41" s="113"/>
      <c r="QRY41" s="113"/>
      <c r="QRZ41" s="113"/>
      <c r="QSA41" s="113"/>
      <c r="QSB41" s="113"/>
      <c r="QSC41" s="113"/>
      <c r="QSD41" s="113"/>
      <c r="QSE41" s="113"/>
      <c r="QSF41" s="113"/>
      <c r="QSG41" s="113"/>
      <c r="QSH41" s="113"/>
      <c r="QSI41" s="113"/>
      <c r="QSJ41" s="113"/>
      <c r="QSK41" s="113"/>
      <c r="QSL41" s="113"/>
      <c r="QSM41" s="113"/>
      <c r="QSN41" s="113"/>
      <c r="QSO41" s="113"/>
      <c r="QSP41" s="113"/>
      <c r="QSQ41" s="113"/>
      <c r="QSR41" s="113"/>
      <c r="QSS41" s="113"/>
      <c r="QST41" s="113"/>
      <c r="QSU41" s="113"/>
      <c r="QSV41" s="113"/>
      <c r="QSW41" s="113"/>
      <c r="QSX41" s="113"/>
      <c r="QSY41" s="113"/>
      <c r="QSZ41" s="113"/>
      <c r="QTA41" s="113"/>
      <c r="QTB41" s="113"/>
      <c r="QTC41" s="113"/>
      <c r="QTD41" s="113"/>
      <c r="QTE41" s="113"/>
      <c r="QTF41" s="113"/>
      <c r="QTG41" s="113"/>
      <c r="QTH41" s="113"/>
      <c r="QTI41" s="113"/>
      <c r="QTJ41" s="113"/>
      <c r="QTK41" s="113"/>
      <c r="QTL41" s="113"/>
      <c r="QTM41" s="113"/>
      <c r="QTN41" s="113"/>
      <c r="QTO41" s="113"/>
      <c r="QTP41" s="113"/>
      <c r="QTQ41" s="113"/>
      <c r="QTR41" s="113"/>
      <c r="QTS41" s="113"/>
      <c r="QTT41" s="113"/>
      <c r="QTU41" s="113"/>
      <c r="QTV41" s="113"/>
      <c r="QTW41" s="113"/>
      <c r="QTX41" s="113"/>
      <c r="QTY41" s="113"/>
      <c r="QTZ41" s="113"/>
      <c r="QUA41" s="113"/>
      <c r="QUB41" s="113"/>
      <c r="QUC41" s="113"/>
      <c r="QUD41" s="113"/>
      <c r="QUE41" s="113"/>
      <c r="QUF41" s="113"/>
      <c r="QUG41" s="113"/>
      <c r="QUH41" s="113"/>
      <c r="QUI41" s="113"/>
      <c r="QUJ41" s="113"/>
      <c r="QUK41" s="113"/>
      <c r="QUL41" s="113"/>
      <c r="QUM41" s="113"/>
      <c r="QUN41" s="113"/>
      <c r="QUO41" s="113"/>
      <c r="QUP41" s="113"/>
      <c r="QUQ41" s="113"/>
      <c r="QUR41" s="113"/>
      <c r="QUS41" s="113"/>
      <c r="QUT41" s="113"/>
      <c r="QUU41" s="113"/>
      <c r="QUV41" s="113"/>
      <c r="QUW41" s="113"/>
      <c r="QUX41" s="113"/>
      <c r="QUY41" s="113"/>
      <c r="QUZ41" s="113"/>
      <c r="QVA41" s="113"/>
      <c r="QVB41" s="113"/>
      <c r="QVC41" s="113"/>
      <c r="QVD41" s="113"/>
      <c r="QVE41" s="113"/>
      <c r="QVF41" s="113"/>
      <c r="QVG41" s="113"/>
      <c r="QVH41" s="113"/>
      <c r="QVI41" s="113"/>
      <c r="QVJ41" s="113"/>
      <c r="QVK41" s="113"/>
      <c r="QVL41" s="113"/>
      <c r="QVM41" s="113"/>
      <c r="QVN41" s="113"/>
      <c r="QVO41" s="113"/>
      <c r="QVP41" s="113"/>
      <c r="QVQ41" s="113"/>
      <c r="QVR41" s="113"/>
      <c r="QVS41" s="113"/>
      <c r="QVT41" s="113"/>
      <c r="QVU41" s="113"/>
      <c r="QVV41" s="113"/>
      <c r="QVW41" s="113"/>
      <c r="QVX41" s="113"/>
      <c r="QVY41" s="113"/>
      <c r="QVZ41" s="113"/>
      <c r="QWA41" s="113"/>
      <c r="QWB41" s="113"/>
      <c r="QWC41" s="113"/>
      <c r="QWD41" s="113"/>
      <c r="QWE41" s="113"/>
      <c r="QWF41" s="113"/>
      <c r="QWG41" s="113"/>
      <c r="QWH41" s="113"/>
      <c r="QWI41" s="113"/>
      <c r="QWJ41" s="113"/>
      <c r="QWK41" s="113"/>
      <c r="QWL41" s="113"/>
      <c r="QWM41" s="113"/>
      <c r="QWN41" s="113"/>
      <c r="QWO41" s="113"/>
      <c r="QWP41" s="113"/>
      <c r="QWQ41" s="113"/>
      <c r="QWR41" s="113"/>
      <c r="QWS41" s="113"/>
      <c r="QWT41" s="113"/>
      <c r="QWU41" s="113"/>
      <c r="QWV41" s="113"/>
      <c r="QWW41" s="113"/>
      <c r="QWX41" s="113"/>
      <c r="QWY41" s="113"/>
      <c r="QWZ41" s="113"/>
      <c r="QXA41" s="113"/>
      <c r="QXB41" s="113"/>
      <c r="QXC41" s="113"/>
      <c r="QXD41" s="113"/>
      <c r="QXE41" s="113"/>
      <c r="QXF41" s="113"/>
      <c r="QXG41" s="113"/>
      <c r="QXH41" s="113"/>
      <c r="QXI41" s="113"/>
      <c r="QXJ41" s="113"/>
      <c r="QXK41" s="113"/>
      <c r="QXL41" s="113"/>
      <c r="QXM41" s="113"/>
      <c r="QXN41" s="113"/>
      <c r="QXO41" s="113"/>
      <c r="QXP41" s="113"/>
      <c r="QXQ41" s="113"/>
      <c r="QXR41" s="113"/>
      <c r="QXS41" s="113"/>
      <c r="QXT41" s="113"/>
      <c r="QXU41" s="113"/>
      <c r="QXV41" s="113"/>
      <c r="QXW41" s="113"/>
      <c r="QXX41" s="113"/>
      <c r="QXY41" s="113"/>
      <c r="QXZ41" s="113"/>
      <c r="QYA41" s="113"/>
      <c r="QYB41" s="113"/>
      <c r="QYC41" s="113"/>
      <c r="QYD41" s="113"/>
      <c r="QYE41" s="113"/>
      <c r="QYF41" s="113"/>
      <c r="QYG41" s="113"/>
      <c r="QYH41" s="113"/>
      <c r="QYI41" s="113"/>
      <c r="QYJ41" s="113"/>
      <c r="QYK41" s="113"/>
      <c r="QYL41" s="113"/>
      <c r="QYM41" s="113"/>
      <c r="QYN41" s="113"/>
      <c r="QYO41" s="113"/>
      <c r="QYP41" s="113"/>
      <c r="QYQ41" s="113"/>
      <c r="QYR41" s="113"/>
      <c r="QYS41" s="113"/>
      <c r="QYT41" s="113"/>
      <c r="QYU41" s="113"/>
      <c r="QYV41" s="113"/>
      <c r="QYW41" s="113"/>
      <c r="QYX41" s="113"/>
      <c r="QYY41" s="113"/>
      <c r="QYZ41" s="113"/>
      <c r="QZA41" s="113"/>
      <c r="QZB41" s="113"/>
      <c r="QZC41" s="113"/>
      <c r="QZD41" s="113"/>
      <c r="QZE41" s="113"/>
      <c r="QZF41" s="113"/>
      <c r="QZG41" s="113"/>
      <c r="QZH41" s="113"/>
      <c r="QZI41" s="113"/>
      <c r="QZJ41" s="113"/>
      <c r="QZK41" s="113"/>
      <c r="QZL41" s="113"/>
      <c r="QZM41" s="113"/>
      <c r="QZN41" s="113"/>
      <c r="QZO41" s="113"/>
      <c r="QZP41" s="113"/>
      <c r="QZQ41" s="113"/>
      <c r="QZR41" s="113"/>
      <c r="QZS41" s="113"/>
      <c r="QZT41" s="113"/>
      <c r="QZU41" s="113"/>
      <c r="QZV41" s="113"/>
      <c r="QZW41" s="113"/>
      <c r="QZX41" s="113"/>
      <c r="QZY41" s="113"/>
      <c r="QZZ41" s="113"/>
      <c r="RAA41" s="113"/>
      <c r="RAB41" s="113"/>
      <c r="RAC41" s="113"/>
      <c r="RAD41" s="113"/>
      <c r="RAE41" s="113"/>
      <c r="RAF41" s="113"/>
      <c r="RAG41" s="113"/>
      <c r="RAH41" s="113"/>
      <c r="RAI41" s="113"/>
      <c r="RAJ41" s="113"/>
      <c r="RAK41" s="113"/>
      <c r="RAL41" s="113"/>
      <c r="RAM41" s="113"/>
      <c r="RAN41" s="113"/>
      <c r="RAO41" s="113"/>
      <c r="RAP41" s="113"/>
      <c r="RAQ41" s="113"/>
      <c r="RAR41" s="113"/>
      <c r="RAS41" s="113"/>
      <c r="RAT41" s="113"/>
      <c r="RAU41" s="113"/>
      <c r="RAV41" s="113"/>
      <c r="RAW41" s="113"/>
      <c r="RAX41" s="113"/>
      <c r="RAY41" s="113"/>
      <c r="RAZ41" s="113"/>
      <c r="RBA41" s="113"/>
      <c r="RBB41" s="113"/>
      <c r="RBC41" s="113"/>
      <c r="RBD41" s="113"/>
      <c r="RBE41" s="113"/>
      <c r="RBF41" s="113"/>
      <c r="RBG41" s="113"/>
      <c r="RBH41" s="113"/>
      <c r="RBI41" s="113"/>
      <c r="RBJ41" s="113"/>
      <c r="RBK41" s="113"/>
      <c r="RBL41" s="113"/>
      <c r="RBM41" s="113"/>
      <c r="RBN41" s="113"/>
      <c r="RBO41" s="113"/>
      <c r="RBP41" s="113"/>
      <c r="RBQ41" s="113"/>
      <c r="RBR41" s="113"/>
      <c r="RBS41" s="113"/>
      <c r="RBT41" s="113"/>
      <c r="RBU41" s="113"/>
      <c r="RBV41" s="113"/>
      <c r="RBW41" s="113"/>
      <c r="RBX41" s="113"/>
      <c r="RBY41" s="113"/>
      <c r="RBZ41" s="113"/>
      <c r="RCA41" s="113"/>
      <c r="RCB41" s="113"/>
      <c r="RCC41" s="113"/>
      <c r="RCD41" s="113"/>
      <c r="RCE41" s="113"/>
      <c r="RCF41" s="113"/>
      <c r="RCG41" s="113"/>
      <c r="RCH41" s="113"/>
      <c r="RCI41" s="113"/>
      <c r="RCJ41" s="113"/>
      <c r="RCK41" s="113"/>
      <c r="RCL41" s="113"/>
      <c r="RCM41" s="113"/>
      <c r="RCN41" s="113"/>
      <c r="RCO41" s="113"/>
      <c r="RCP41" s="113"/>
      <c r="RCQ41" s="113"/>
      <c r="RCR41" s="113"/>
      <c r="RCS41" s="113"/>
      <c r="RCT41" s="113"/>
      <c r="RCU41" s="113"/>
      <c r="RCV41" s="113"/>
      <c r="RCW41" s="113"/>
      <c r="RCX41" s="113"/>
      <c r="RCY41" s="113"/>
      <c r="RCZ41" s="113"/>
      <c r="RDA41" s="113"/>
      <c r="RDB41" s="113"/>
      <c r="RDC41" s="113"/>
      <c r="RDD41" s="113"/>
      <c r="RDE41" s="113"/>
      <c r="RDF41" s="113"/>
      <c r="RDG41" s="113"/>
      <c r="RDH41" s="113"/>
      <c r="RDI41" s="113"/>
      <c r="RDJ41" s="113"/>
      <c r="RDK41" s="113"/>
      <c r="RDL41" s="113"/>
      <c r="RDM41" s="113"/>
      <c r="RDN41" s="113"/>
      <c r="RDO41" s="113"/>
      <c r="RDP41" s="113"/>
      <c r="RDQ41" s="113"/>
      <c r="RDR41" s="113"/>
      <c r="RDS41" s="113"/>
      <c r="RDT41" s="113"/>
      <c r="RDU41" s="113"/>
      <c r="RDV41" s="113"/>
      <c r="RDW41" s="113"/>
      <c r="RDX41" s="113"/>
      <c r="RDY41" s="113"/>
      <c r="RDZ41" s="113"/>
      <c r="REA41" s="113"/>
      <c r="REB41" s="113"/>
      <c r="REC41" s="113"/>
      <c r="RED41" s="113"/>
      <c r="REE41" s="113"/>
      <c r="REF41" s="113"/>
      <c r="REG41" s="113"/>
      <c r="REH41" s="113"/>
      <c r="REI41" s="113"/>
      <c r="REJ41" s="113"/>
      <c r="REK41" s="113"/>
      <c r="REL41" s="113"/>
      <c r="REM41" s="113"/>
      <c r="REN41" s="113"/>
      <c r="REO41" s="113"/>
      <c r="REP41" s="113"/>
      <c r="REQ41" s="113"/>
      <c r="RER41" s="113"/>
      <c r="RES41" s="113"/>
      <c r="RET41" s="113"/>
      <c r="REU41" s="113"/>
      <c r="REV41" s="113"/>
      <c r="REW41" s="113"/>
      <c r="REX41" s="113"/>
      <c r="REY41" s="113"/>
      <c r="REZ41" s="113"/>
      <c r="RFA41" s="113"/>
      <c r="RFB41" s="113"/>
      <c r="RFC41" s="113"/>
      <c r="RFD41" s="113"/>
      <c r="RFE41" s="113"/>
      <c r="RFF41" s="113"/>
      <c r="RFG41" s="113"/>
      <c r="RFH41" s="113"/>
      <c r="RFI41" s="113"/>
      <c r="RFJ41" s="113"/>
      <c r="RFK41" s="113"/>
      <c r="RFL41" s="113"/>
      <c r="RFM41" s="113"/>
      <c r="RFN41" s="113"/>
      <c r="RFO41" s="113"/>
      <c r="RFP41" s="113"/>
      <c r="RFQ41" s="113"/>
      <c r="RFR41" s="113"/>
      <c r="RFS41" s="113"/>
      <c r="RFT41" s="113"/>
      <c r="RFU41" s="113"/>
      <c r="RFV41" s="113"/>
      <c r="RFW41" s="113"/>
      <c r="RFX41" s="113"/>
      <c r="RFY41" s="113"/>
      <c r="RFZ41" s="113"/>
      <c r="RGA41" s="113"/>
      <c r="RGB41" s="113"/>
      <c r="RGC41" s="113"/>
      <c r="RGD41" s="113"/>
      <c r="RGE41" s="113"/>
      <c r="RGF41" s="113"/>
      <c r="RGG41" s="113"/>
      <c r="RGH41" s="113"/>
      <c r="RGI41" s="113"/>
      <c r="RGJ41" s="113"/>
      <c r="RGK41" s="113"/>
      <c r="RGL41" s="113"/>
      <c r="RGM41" s="113"/>
      <c r="RGN41" s="113"/>
      <c r="RGO41" s="113"/>
      <c r="RGP41" s="113"/>
      <c r="RGQ41" s="113"/>
      <c r="RGR41" s="113"/>
      <c r="RGS41" s="113"/>
      <c r="RGT41" s="113"/>
      <c r="RGU41" s="113"/>
      <c r="RGV41" s="113"/>
      <c r="RGW41" s="113"/>
      <c r="RGX41" s="113"/>
      <c r="RGY41" s="113"/>
      <c r="RGZ41" s="113"/>
      <c r="RHA41" s="113"/>
      <c r="RHB41" s="113"/>
      <c r="RHC41" s="113"/>
      <c r="RHD41" s="113"/>
      <c r="RHE41" s="113"/>
      <c r="RHF41" s="113"/>
      <c r="RHG41" s="113"/>
      <c r="RHH41" s="113"/>
      <c r="RHI41" s="113"/>
      <c r="RHJ41" s="113"/>
      <c r="RHK41" s="113"/>
      <c r="RHL41" s="113"/>
      <c r="RHM41" s="113"/>
      <c r="RHN41" s="113"/>
      <c r="RHO41" s="113"/>
      <c r="RHP41" s="113"/>
      <c r="RHQ41" s="113"/>
      <c r="RHR41" s="113"/>
      <c r="RHS41" s="113"/>
      <c r="RHT41" s="113"/>
      <c r="RHU41" s="113"/>
      <c r="RHV41" s="113"/>
      <c r="RHW41" s="113"/>
      <c r="RHX41" s="113"/>
      <c r="RHY41" s="113"/>
      <c r="RHZ41" s="113"/>
      <c r="RIA41" s="113"/>
      <c r="RIB41" s="113"/>
      <c r="RIC41" s="113"/>
      <c r="RID41" s="113"/>
      <c r="RIE41" s="113"/>
      <c r="RIF41" s="113"/>
      <c r="RIG41" s="113"/>
      <c r="RIH41" s="113"/>
      <c r="RII41" s="113"/>
      <c r="RIJ41" s="113"/>
      <c r="RIK41" s="113"/>
      <c r="RIL41" s="113"/>
      <c r="RIM41" s="113"/>
      <c r="RIN41" s="113"/>
      <c r="RIO41" s="113"/>
      <c r="RIP41" s="113"/>
      <c r="RIQ41" s="113"/>
      <c r="RIR41" s="113"/>
      <c r="RIS41" s="113"/>
      <c r="RIT41" s="113"/>
      <c r="RIU41" s="113"/>
      <c r="RIV41" s="113"/>
      <c r="RIW41" s="113"/>
      <c r="RIX41" s="113"/>
      <c r="RIY41" s="113"/>
      <c r="RIZ41" s="113"/>
      <c r="RJA41" s="113"/>
      <c r="RJB41" s="113"/>
      <c r="RJC41" s="113"/>
      <c r="RJD41" s="113"/>
      <c r="RJE41" s="113"/>
      <c r="RJF41" s="113"/>
      <c r="RJG41" s="113"/>
      <c r="RJH41" s="113"/>
      <c r="RJI41" s="113"/>
      <c r="RJJ41" s="113"/>
      <c r="RJK41" s="113"/>
      <c r="RJL41" s="113"/>
      <c r="RJM41" s="113"/>
      <c r="RJN41" s="113"/>
      <c r="RJO41" s="113"/>
      <c r="RJP41" s="113"/>
      <c r="RJQ41" s="113"/>
      <c r="RJR41" s="113"/>
      <c r="RJS41" s="113"/>
      <c r="RJT41" s="113"/>
      <c r="RJU41" s="113"/>
      <c r="RJV41" s="113"/>
      <c r="RJW41" s="113"/>
      <c r="RJX41" s="113"/>
      <c r="RJY41" s="113"/>
      <c r="RJZ41" s="113"/>
      <c r="RKA41" s="113"/>
      <c r="RKB41" s="113"/>
      <c r="RKC41" s="113"/>
      <c r="RKD41" s="113"/>
      <c r="RKE41" s="113"/>
      <c r="RKF41" s="113"/>
      <c r="RKG41" s="113"/>
      <c r="RKH41" s="113"/>
      <c r="RKI41" s="113"/>
      <c r="RKJ41" s="113"/>
      <c r="RKK41" s="113"/>
      <c r="RKL41" s="113"/>
      <c r="RKM41" s="113"/>
      <c r="RKN41" s="113"/>
      <c r="RKO41" s="113"/>
      <c r="RKP41" s="113"/>
      <c r="RKQ41" s="113"/>
      <c r="RKR41" s="113"/>
      <c r="RKS41" s="113"/>
      <c r="RKT41" s="113"/>
      <c r="RKU41" s="113"/>
      <c r="RKV41" s="113"/>
      <c r="RKW41" s="113"/>
      <c r="RKX41" s="113"/>
      <c r="RKY41" s="113"/>
      <c r="RKZ41" s="113"/>
      <c r="RLA41" s="113"/>
      <c r="RLB41" s="113"/>
      <c r="RLC41" s="113"/>
      <c r="RLD41" s="113"/>
      <c r="RLE41" s="113"/>
      <c r="RLF41" s="113"/>
      <c r="RLG41" s="113"/>
      <c r="RLH41" s="113"/>
      <c r="RLI41" s="113"/>
      <c r="RLJ41" s="113"/>
      <c r="RLK41" s="113"/>
      <c r="RLL41" s="113"/>
      <c r="RLM41" s="113"/>
      <c r="RLN41" s="113"/>
      <c r="RLO41" s="113"/>
      <c r="RLP41" s="113"/>
      <c r="RLQ41" s="113"/>
      <c r="RLR41" s="113"/>
      <c r="RLS41" s="113"/>
      <c r="RLT41" s="113"/>
      <c r="RLU41" s="113"/>
      <c r="RLV41" s="113"/>
      <c r="RLW41" s="113"/>
      <c r="RLX41" s="113"/>
      <c r="RLY41" s="113"/>
      <c r="RLZ41" s="113"/>
      <c r="RMA41" s="113"/>
      <c r="RMB41" s="113"/>
      <c r="RMC41" s="113"/>
      <c r="RMD41" s="113"/>
      <c r="RME41" s="113"/>
      <c r="RMF41" s="113"/>
      <c r="RMG41" s="113"/>
      <c r="RMH41" s="113"/>
      <c r="RMI41" s="113"/>
      <c r="RMJ41" s="113"/>
      <c r="RMK41" s="113"/>
      <c r="RML41" s="113"/>
      <c r="RMM41" s="113"/>
      <c r="RMN41" s="113"/>
      <c r="RMO41" s="113"/>
      <c r="RMP41" s="113"/>
      <c r="RMQ41" s="113"/>
      <c r="RMR41" s="113"/>
      <c r="RMS41" s="113"/>
      <c r="RMT41" s="113"/>
      <c r="RMU41" s="113"/>
      <c r="RMV41" s="113"/>
      <c r="RMW41" s="113"/>
      <c r="RMX41" s="113"/>
      <c r="RMY41" s="113"/>
      <c r="RMZ41" s="113"/>
      <c r="RNA41" s="113"/>
      <c r="RNB41" s="113"/>
      <c r="RNC41" s="113"/>
      <c r="RND41" s="113"/>
      <c r="RNE41" s="113"/>
      <c r="RNF41" s="113"/>
      <c r="RNG41" s="113"/>
      <c r="RNH41" s="113"/>
      <c r="RNI41" s="113"/>
      <c r="RNJ41" s="113"/>
      <c r="RNK41" s="113"/>
      <c r="RNL41" s="113"/>
      <c r="RNM41" s="113"/>
      <c r="RNN41" s="113"/>
      <c r="RNO41" s="113"/>
      <c r="RNP41" s="113"/>
      <c r="RNQ41" s="113"/>
      <c r="RNR41" s="113"/>
      <c r="RNS41" s="113"/>
      <c r="RNT41" s="113"/>
      <c r="RNU41" s="113"/>
      <c r="RNV41" s="113"/>
      <c r="RNW41" s="113"/>
      <c r="RNX41" s="113"/>
      <c r="RNY41" s="113"/>
      <c r="RNZ41" s="113"/>
      <c r="ROA41" s="113"/>
      <c r="ROB41" s="113"/>
      <c r="ROC41" s="113"/>
      <c r="ROD41" s="113"/>
      <c r="ROE41" s="113"/>
      <c r="ROF41" s="113"/>
      <c r="ROG41" s="113"/>
      <c r="ROH41" s="113"/>
      <c r="ROI41" s="113"/>
      <c r="ROJ41" s="113"/>
      <c r="ROK41" s="113"/>
      <c r="ROL41" s="113"/>
      <c r="ROM41" s="113"/>
      <c r="RON41" s="113"/>
      <c r="ROO41" s="113"/>
      <c r="ROP41" s="113"/>
      <c r="ROQ41" s="113"/>
      <c r="ROR41" s="113"/>
      <c r="ROS41" s="113"/>
      <c r="ROT41" s="113"/>
      <c r="ROU41" s="113"/>
      <c r="ROV41" s="113"/>
      <c r="ROW41" s="113"/>
      <c r="ROX41" s="113"/>
      <c r="ROY41" s="113"/>
      <c r="ROZ41" s="113"/>
      <c r="RPA41" s="113"/>
      <c r="RPB41" s="113"/>
      <c r="RPC41" s="113"/>
      <c r="RPD41" s="113"/>
      <c r="RPE41" s="113"/>
      <c r="RPF41" s="113"/>
      <c r="RPG41" s="113"/>
      <c r="RPH41" s="113"/>
      <c r="RPI41" s="113"/>
      <c r="RPJ41" s="113"/>
      <c r="RPK41" s="113"/>
      <c r="RPL41" s="113"/>
      <c r="RPM41" s="113"/>
      <c r="RPN41" s="113"/>
      <c r="RPO41" s="113"/>
      <c r="RPP41" s="113"/>
      <c r="RPQ41" s="113"/>
      <c r="RPR41" s="113"/>
      <c r="RPS41" s="113"/>
      <c r="RPT41" s="113"/>
      <c r="RPU41" s="113"/>
      <c r="RPV41" s="113"/>
      <c r="RPW41" s="113"/>
      <c r="RPX41" s="113"/>
      <c r="RPY41" s="113"/>
      <c r="RPZ41" s="113"/>
      <c r="RQA41" s="113"/>
      <c r="RQB41" s="113"/>
      <c r="RQC41" s="113"/>
      <c r="RQD41" s="113"/>
      <c r="RQE41" s="113"/>
      <c r="RQF41" s="113"/>
      <c r="RQG41" s="113"/>
      <c r="RQH41" s="113"/>
      <c r="RQI41" s="113"/>
      <c r="RQJ41" s="113"/>
      <c r="RQK41" s="113"/>
      <c r="RQL41" s="113"/>
      <c r="RQM41" s="113"/>
      <c r="RQN41" s="113"/>
      <c r="RQO41" s="113"/>
      <c r="RQP41" s="113"/>
      <c r="RQQ41" s="113"/>
      <c r="RQR41" s="113"/>
      <c r="RQS41" s="113"/>
      <c r="RQT41" s="113"/>
      <c r="RQU41" s="113"/>
      <c r="RQV41" s="113"/>
      <c r="RQW41" s="113"/>
      <c r="RQX41" s="113"/>
      <c r="RQY41" s="113"/>
      <c r="RQZ41" s="113"/>
      <c r="RRA41" s="113"/>
      <c r="RRB41" s="113"/>
      <c r="RRC41" s="113"/>
      <c r="RRD41" s="113"/>
      <c r="RRE41" s="113"/>
      <c r="RRF41" s="113"/>
      <c r="RRG41" s="113"/>
      <c r="RRH41" s="113"/>
      <c r="RRI41" s="113"/>
      <c r="RRJ41" s="113"/>
      <c r="RRK41" s="113"/>
      <c r="RRL41" s="113"/>
      <c r="RRM41" s="113"/>
      <c r="RRN41" s="113"/>
      <c r="RRO41" s="113"/>
      <c r="RRP41" s="113"/>
      <c r="RRQ41" s="113"/>
      <c r="RRR41" s="113"/>
      <c r="RRS41" s="113"/>
      <c r="RRT41" s="113"/>
      <c r="RRU41" s="113"/>
      <c r="RRV41" s="113"/>
      <c r="RRW41" s="113"/>
      <c r="RRX41" s="113"/>
      <c r="RRY41" s="113"/>
      <c r="RRZ41" s="113"/>
      <c r="RSA41" s="113"/>
      <c r="RSB41" s="113"/>
      <c r="RSC41" s="113"/>
      <c r="RSD41" s="113"/>
      <c r="RSE41" s="113"/>
      <c r="RSF41" s="113"/>
      <c r="RSG41" s="113"/>
      <c r="RSH41" s="113"/>
      <c r="RSI41" s="113"/>
      <c r="RSJ41" s="113"/>
      <c r="RSK41" s="113"/>
      <c r="RSL41" s="113"/>
      <c r="RSM41" s="113"/>
      <c r="RSN41" s="113"/>
      <c r="RSO41" s="113"/>
      <c r="RSP41" s="113"/>
      <c r="RSQ41" s="113"/>
      <c r="RSR41" s="113"/>
      <c r="RSS41" s="113"/>
      <c r="RST41" s="113"/>
      <c r="RSU41" s="113"/>
      <c r="RSV41" s="113"/>
      <c r="RSW41" s="113"/>
      <c r="RSX41" s="113"/>
      <c r="RSY41" s="113"/>
      <c r="RSZ41" s="113"/>
      <c r="RTA41" s="113"/>
      <c r="RTB41" s="113"/>
      <c r="RTC41" s="113"/>
      <c r="RTD41" s="113"/>
      <c r="RTE41" s="113"/>
      <c r="RTF41" s="113"/>
      <c r="RTG41" s="113"/>
      <c r="RTH41" s="113"/>
      <c r="RTI41" s="113"/>
      <c r="RTJ41" s="113"/>
      <c r="RTK41" s="113"/>
      <c r="RTL41" s="113"/>
      <c r="RTM41" s="113"/>
      <c r="RTN41" s="113"/>
      <c r="RTO41" s="113"/>
      <c r="RTP41" s="113"/>
      <c r="RTQ41" s="113"/>
      <c r="RTR41" s="113"/>
      <c r="RTS41" s="113"/>
      <c r="RTT41" s="113"/>
      <c r="RTU41" s="113"/>
      <c r="RTV41" s="113"/>
      <c r="RTW41" s="113"/>
      <c r="RTX41" s="113"/>
      <c r="RTY41" s="113"/>
      <c r="RTZ41" s="113"/>
      <c r="RUA41" s="113"/>
      <c r="RUB41" s="113"/>
      <c r="RUC41" s="113"/>
      <c r="RUD41" s="113"/>
      <c r="RUE41" s="113"/>
      <c r="RUF41" s="113"/>
      <c r="RUG41" s="113"/>
      <c r="RUH41" s="113"/>
      <c r="RUI41" s="113"/>
      <c r="RUJ41" s="113"/>
      <c r="RUK41" s="113"/>
      <c r="RUL41" s="113"/>
      <c r="RUM41" s="113"/>
      <c r="RUN41" s="113"/>
      <c r="RUO41" s="113"/>
      <c r="RUP41" s="113"/>
      <c r="RUQ41" s="113"/>
      <c r="RUR41" s="113"/>
      <c r="RUS41" s="113"/>
      <c r="RUT41" s="113"/>
      <c r="RUU41" s="113"/>
      <c r="RUV41" s="113"/>
      <c r="RUW41" s="113"/>
      <c r="RUX41" s="113"/>
      <c r="RUY41" s="113"/>
      <c r="RUZ41" s="113"/>
      <c r="RVA41" s="113"/>
      <c r="RVB41" s="113"/>
      <c r="RVC41" s="113"/>
      <c r="RVD41" s="113"/>
      <c r="RVE41" s="113"/>
      <c r="RVF41" s="113"/>
      <c r="RVG41" s="113"/>
      <c r="RVH41" s="113"/>
      <c r="RVI41" s="113"/>
      <c r="RVJ41" s="113"/>
      <c r="RVK41" s="113"/>
      <c r="RVL41" s="113"/>
      <c r="RVM41" s="113"/>
      <c r="RVN41" s="113"/>
      <c r="RVO41" s="113"/>
      <c r="RVP41" s="113"/>
      <c r="RVQ41" s="113"/>
      <c r="RVR41" s="113"/>
      <c r="RVS41" s="113"/>
      <c r="RVT41" s="113"/>
      <c r="RVU41" s="113"/>
      <c r="RVV41" s="113"/>
      <c r="RVW41" s="113"/>
      <c r="RVX41" s="113"/>
      <c r="RVY41" s="113"/>
      <c r="RVZ41" s="113"/>
      <c r="RWA41" s="113"/>
      <c r="RWB41" s="113"/>
      <c r="RWC41" s="113"/>
      <c r="RWD41" s="113"/>
      <c r="RWE41" s="113"/>
      <c r="RWF41" s="113"/>
      <c r="RWG41" s="113"/>
      <c r="RWH41" s="113"/>
      <c r="RWI41" s="113"/>
      <c r="RWJ41" s="113"/>
      <c r="RWK41" s="113"/>
      <c r="RWL41" s="113"/>
      <c r="RWM41" s="113"/>
      <c r="RWN41" s="113"/>
      <c r="RWO41" s="113"/>
      <c r="RWP41" s="113"/>
      <c r="RWQ41" s="113"/>
      <c r="RWR41" s="113"/>
      <c r="RWS41" s="113"/>
      <c r="RWT41" s="113"/>
      <c r="RWU41" s="113"/>
      <c r="RWV41" s="113"/>
      <c r="RWW41" s="113"/>
      <c r="RWX41" s="113"/>
      <c r="RWY41" s="113"/>
      <c r="RWZ41" s="113"/>
      <c r="RXA41" s="113"/>
      <c r="RXB41" s="113"/>
      <c r="RXC41" s="113"/>
      <c r="RXD41" s="113"/>
      <c r="RXE41" s="113"/>
      <c r="RXF41" s="113"/>
      <c r="RXG41" s="113"/>
      <c r="RXH41" s="113"/>
      <c r="RXI41" s="113"/>
      <c r="RXJ41" s="113"/>
      <c r="RXK41" s="113"/>
      <c r="RXL41" s="113"/>
      <c r="RXM41" s="113"/>
      <c r="RXN41" s="113"/>
      <c r="RXO41" s="113"/>
      <c r="RXP41" s="113"/>
      <c r="RXQ41" s="113"/>
      <c r="RXR41" s="113"/>
      <c r="RXS41" s="113"/>
      <c r="RXT41" s="113"/>
      <c r="RXU41" s="113"/>
      <c r="RXV41" s="113"/>
      <c r="RXW41" s="113"/>
      <c r="RXX41" s="113"/>
      <c r="RXY41" s="113"/>
      <c r="RXZ41" s="113"/>
      <c r="RYA41" s="113"/>
      <c r="RYB41" s="113"/>
      <c r="RYC41" s="113"/>
      <c r="RYD41" s="113"/>
      <c r="RYE41" s="113"/>
      <c r="RYF41" s="113"/>
      <c r="RYG41" s="113"/>
      <c r="RYH41" s="113"/>
      <c r="RYI41" s="113"/>
      <c r="RYJ41" s="113"/>
      <c r="RYK41" s="113"/>
      <c r="RYL41" s="113"/>
      <c r="RYM41" s="113"/>
      <c r="RYN41" s="113"/>
      <c r="RYO41" s="113"/>
      <c r="RYP41" s="113"/>
      <c r="RYQ41" s="113"/>
      <c r="RYR41" s="113"/>
      <c r="RYS41" s="113"/>
      <c r="RYT41" s="113"/>
      <c r="RYU41" s="113"/>
      <c r="RYV41" s="113"/>
      <c r="RYW41" s="113"/>
      <c r="RYX41" s="113"/>
      <c r="RYY41" s="113"/>
      <c r="RYZ41" s="113"/>
      <c r="RZA41" s="113"/>
      <c r="RZB41" s="113"/>
      <c r="RZC41" s="113"/>
      <c r="RZD41" s="113"/>
      <c r="RZE41" s="113"/>
      <c r="RZF41" s="113"/>
      <c r="RZG41" s="113"/>
      <c r="RZH41" s="113"/>
      <c r="RZI41" s="113"/>
      <c r="RZJ41" s="113"/>
      <c r="RZK41" s="113"/>
      <c r="RZL41" s="113"/>
      <c r="RZM41" s="113"/>
      <c r="RZN41" s="113"/>
      <c r="RZO41" s="113"/>
      <c r="RZP41" s="113"/>
      <c r="RZQ41" s="113"/>
      <c r="RZR41" s="113"/>
      <c r="RZS41" s="113"/>
      <c r="RZT41" s="113"/>
      <c r="RZU41" s="113"/>
      <c r="RZV41" s="113"/>
      <c r="RZW41" s="113"/>
      <c r="RZX41" s="113"/>
      <c r="RZY41" s="113"/>
      <c r="RZZ41" s="113"/>
      <c r="SAA41" s="113"/>
      <c r="SAB41" s="113"/>
      <c r="SAC41" s="113"/>
      <c r="SAD41" s="113"/>
      <c r="SAE41" s="113"/>
      <c r="SAF41" s="113"/>
      <c r="SAG41" s="113"/>
      <c r="SAH41" s="113"/>
      <c r="SAI41" s="113"/>
      <c r="SAJ41" s="113"/>
      <c r="SAK41" s="113"/>
      <c r="SAL41" s="113"/>
      <c r="SAM41" s="113"/>
      <c r="SAN41" s="113"/>
      <c r="SAO41" s="113"/>
      <c r="SAP41" s="113"/>
      <c r="SAQ41" s="113"/>
      <c r="SAR41" s="113"/>
      <c r="SAS41" s="113"/>
      <c r="SAT41" s="113"/>
      <c r="SAU41" s="113"/>
      <c r="SAV41" s="113"/>
      <c r="SAW41" s="113"/>
      <c r="SAX41" s="113"/>
      <c r="SAY41" s="113"/>
      <c r="SAZ41" s="113"/>
      <c r="SBA41" s="113"/>
      <c r="SBB41" s="113"/>
      <c r="SBC41" s="113"/>
      <c r="SBD41" s="113"/>
      <c r="SBE41" s="113"/>
      <c r="SBF41" s="113"/>
      <c r="SBG41" s="113"/>
      <c r="SBH41" s="113"/>
      <c r="SBI41" s="113"/>
      <c r="SBJ41" s="113"/>
      <c r="SBK41" s="113"/>
      <c r="SBL41" s="113"/>
      <c r="SBM41" s="113"/>
      <c r="SBN41" s="113"/>
      <c r="SBO41" s="113"/>
      <c r="SBP41" s="113"/>
      <c r="SBQ41" s="113"/>
      <c r="SBR41" s="113"/>
      <c r="SBS41" s="113"/>
      <c r="SBT41" s="113"/>
      <c r="SBU41" s="113"/>
      <c r="SBV41" s="113"/>
      <c r="SBW41" s="113"/>
      <c r="SBX41" s="113"/>
      <c r="SBY41" s="113"/>
      <c r="SBZ41" s="113"/>
      <c r="SCA41" s="113"/>
      <c r="SCB41" s="113"/>
      <c r="SCC41" s="113"/>
      <c r="SCD41" s="113"/>
      <c r="SCE41" s="113"/>
      <c r="SCF41" s="113"/>
      <c r="SCG41" s="113"/>
      <c r="SCH41" s="113"/>
      <c r="SCI41" s="113"/>
      <c r="SCJ41" s="113"/>
      <c r="SCK41" s="113"/>
      <c r="SCL41" s="113"/>
      <c r="SCM41" s="113"/>
      <c r="SCN41" s="113"/>
      <c r="SCO41" s="113"/>
      <c r="SCP41" s="113"/>
      <c r="SCQ41" s="113"/>
      <c r="SCR41" s="113"/>
      <c r="SCS41" s="113"/>
      <c r="SCT41" s="113"/>
      <c r="SCU41" s="113"/>
      <c r="SCV41" s="113"/>
      <c r="SCW41" s="113"/>
      <c r="SCX41" s="113"/>
      <c r="SCY41" s="113"/>
      <c r="SCZ41" s="113"/>
      <c r="SDA41" s="113"/>
      <c r="SDB41" s="113"/>
      <c r="SDC41" s="113"/>
      <c r="SDD41" s="113"/>
      <c r="SDE41" s="113"/>
      <c r="SDF41" s="113"/>
      <c r="SDG41" s="113"/>
      <c r="SDH41" s="113"/>
      <c r="SDI41" s="113"/>
      <c r="SDJ41" s="113"/>
      <c r="SDK41" s="113"/>
      <c r="SDL41" s="113"/>
      <c r="SDM41" s="113"/>
      <c r="SDN41" s="113"/>
      <c r="SDO41" s="113"/>
      <c r="SDP41" s="113"/>
      <c r="SDQ41" s="113"/>
      <c r="SDR41" s="113"/>
      <c r="SDS41" s="113"/>
      <c r="SDT41" s="113"/>
      <c r="SDU41" s="113"/>
      <c r="SDV41" s="113"/>
      <c r="SDW41" s="113"/>
      <c r="SDX41" s="113"/>
      <c r="SDY41" s="113"/>
      <c r="SDZ41" s="113"/>
      <c r="SEA41" s="113"/>
      <c r="SEB41" s="113"/>
      <c r="SEC41" s="113"/>
      <c r="SED41" s="113"/>
      <c r="SEE41" s="113"/>
      <c r="SEF41" s="113"/>
      <c r="SEG41" s="113"/>
      <c r="SEH41" s="113"/>
      <c r="SEI41" s="113"/>
      <c r="SEJ41" s="113"/>
      <c r="SEK41" s="113"/>
      <c r="SEL41" s="113"/>
      <c r="SEM41" s="113"/>
      <c r="SEN41" s="113"/>
      <c r="SEO41" s="113"/>
      <c r="SEP41" s="113"/>
      <c r="SEQ41" s="113"/>
      <c r="SER41" s="113"/>
      <c r="SES41" s="113"/>
      <c r="SET41" s="113"/>
      <c r="SEU41" s="113"/>
      <c r="SEV41" s="113"/>
      <c r="SEW41" s="113"/>
      <c r="SEX41" s="113"/>
      <c r="SEY41" s="113"/>
      <c r="SEZ41" s="113"/>
      <c r="SFA41" s="113"/>
      <c r="SFB41" s="113"/>
      <c r="SFC41" s="113"/>
      <c r="SFD41" s="113"/>
      <c r="SFE41" s="113"/>
      <c r="SFF41" s="113"/>
      <c r="SFG41" s="113"/>
      <c r="SFH41" s="113"/>
      <c r="SFI41" s="113"/>
      <c r="SFJ41" s="113"/>
      <c r="SFK41" s="113"/>
      <c r="SFL41" s="113"/>
      <c r="SFM41" s="113"/>
      <c r="SFN41" s="113"/>
      <c r="SFO41" s="113"/>
      <c r="SFP41" s="113"/>
      <c r="SFQ41" s="113"/>
      <c r="SFR41" s="113"/>
      <c r="SFS41" s="113"/>
      <c r="SFT41" s="113"/>
      <c r="SFU41" s="113"/>
      <c r="SFV41" s="113"/>
      <c r="SFW41" s="113"/>
      <c r="SFX41" s="113"/>
      <c r="SFY41" s="113"/>
      <c r="SFZ41" s="113"/>
      <c r="SGA41" s="113"/>
      <c r="SGB41" s="113"/>
      <c r="SGC41" s="113"/>
      <c r="SGD41" s="113"/>
      <c r="SGE41" s="113"/>
      <c r="SGF41" s="113"/>
      <c r="SGG41" s="113"/>
      <c r="SGH41" s="113"/>
      <c r="SGI41" s="113"/>
      <c r="SGJ41" s="113"/>
      <c r="SGK41" s="113"/>
      <c r="SGL41" s="113"/>
      <c r="SGM41" s="113"/>
      <c r="SGN41" s="113"/>
      <c r="SGO41" s="113"/>
      <c r="SGP41" s="113"/>
      <c r="SGQ41" s="113"/>
      <c r="SGR41" s="113"/>
      <c r="SGS41" s="113"/>
      <c r="SGT41" s="113"/>
      <c r="SGU41" s="113"/>
      <c r="SGV41" s="113"/>
      <c r="SGW41" s="113"/>
      <c r="SGX41" s="113"/>
      <c r="SGY41" s="113"/>
      <c r="SGZ41" s="113"/>
      <c r="SHA41" s="113"/>
      <c r="SHB41" s="113"/>
      <c r="SHC41" s="113"/>
      <c r="SHD41" s="113"/>
      <c r="SHE41" s="113"/>
      <c r="SHF41" s="113"/>
      <c r="SHG41" s="113"/>
      <c r="SHH41" s="113"/>
      <c r="SHI41" s="113"/>
      <c r="SHJ41" s="113"/>
      <c r="SHK41" s="113"/>
      <c r="SHL41" s="113"/>
      <c r="SHM41" s="113"/>
      <c r="SHN41" s="113"/>
      <c r="SHO41" s="113"/>
      <c r="SHP41" s="113"/>
      <c r="SHQ41" s="113"/>
      <c r="SHR41" s="113"/>
      <c r="SHS41" s="113"/>
      <c r="SHT41" s="113"/>
      <c r="SHU41" s="113"/>
      <c r="SHV41" s="113"/>
      <c r="SHW41" s="113"/>
      <c r="SHX41" s="113"/>
      <c r="SHY41" s="113"/>
      <c r="SHZ41" s="113"/>
      <c r="SIA41" s="113"/>
      <c r="SIB41" s="113"/>
      <c r="SIC41" s="113"/>
      <c r="SID41" s="113"/>
      <c r="SIE41" s="113"/>
      <c r="SIF41" s="113"/>
      <c r="SIG41" s="113"/>
      <c r="SIH41" s="113"/>
      <c r="SII41" s="113"/>
      <c r="SIJ41" s="113"/>
      <c r="SIK41" s="113"/>
      <c r="SIL41" s="113"/>
      <c r="SIM41" s="113"/>
      <c r="SIN41" s="113"/>
      <c r="SIO41" s="113"/>
      <c r="SIP41" s="113"/>
      <c r="SIQ41" s="113"/>
      <c r="SIR41" s="113"/>
      <c r="SIS41" s="113"/>
      <c r="SIT41" s="113"/>
      <c r="SIU41" s="113"/>
      <c r="SIV41" s="113"/>
      <c r="SIW41" s="113"/>
      <c r="SIX41" s="113"/>
      <c r="SIY41" s="113"/>
      <c r="SIZ41" s="113"/>
      <c r="SJA41" s="113"/>
      <c r="SJB41" s="113"/>
      <c r="SJC41" s="113"/>
      <c r="SJD41" s="113"/>
      <c r="SJE41" s="113"/>
      <c r="SJF41" s="113"/>
      <c r="SJG41" s="113"/>
      <c r="SJH41" s="113"/>
      <c r="SJI41" s="113"/>
      <c r="SJJ41" s="113"/>
      <c r="SJK41" s="113"/>
      <c r="SJL41" s="113"/>
      <c r="SJM41" s="113"/>
      <c r="SJN41" s="113"/>
      <c r="SJO41" s="113"/>
      <c r="SJP41" s="113"/>
      <c r="SJQ41" s="113"/>
      <c r="SJR41" s="113"/>
      <c r="SJS41" s="113"/>
      <c r="SJT41" s="113"/>
      <c r="SJU41" s="113"/>
      <c r="SJV41" s="113"/>
      <c r="SJW41" s="113"/>
      <c r="SJX41" s="113"/>
      <c r="SJY41" s="113"/>
      <c r="SJZ41" s="113"/>
      <c r="SKA41" s="113"/>
      <c r="SKB41" s="113"/>
      <c r="SKC41" s="113"/>
      <c r="SKD41" s="113"/>
      <c r="SKE41" s="113"/>
      <c r="SKF41" s="113"/>
      <c r="SKG41" s="113"/>
      <c r="SKH41" s="113"/>
      <c r="SKI41" s="113"/>
      <c r="SKJ41" s="113"/>
      <c r="SKK41" s="113"/>
      <c r="SKL41" s="113"/>
      <c r="SKM41" s="113"/>
      <c r="SKN41" s="113"/>
      <c r="SKO41" s="113"/>
      <c r="SKP41" s="113"/>
      <c r="SKQ41" s="113"/>
      <c r="SKR41" s="113"/>
      <c r="SKS41" s="113"/>
      <c r="SKT41" s="113"/>
      <c r="SKU41" s="113"/>
      <c r="SKV41" s="113"/>
      <c r="SKW41" s="113"/>
      <c r="SKX41" s="113"/>
      <c r="SKY41" s="113"/>
      <c r="SKZ41" s="113"/>
      <c r="SLA41" s="113"/>
      <c r="SLB41" s="113"/>
      <c r="SLC41" s="113"/>
      <c r="SLD41" s="113"/>
      <c r="SLE41" s="113"/>
      <c r="SLF41" s="113"/>
      <c r="SLG41" s="113"/>
      <c r="SLH41" s="113"/>
      <c r="SLI41" s="113"/>
      <c r="SLJ41" s="113"/>
      <c r="SLK41" s="113"/>
      <c r="SLL41" s="113"/>
      <c r="SLM41" s="113"/>
      <c r="SLN41" s="113"/>
      <c r="SLO41" s="113"/>
      <c r="SLP41" s="113"/>
      <c r="SLQ41" s="113"/>
      <c r="SLR41" s="113"/>
      <c r="SLS41" s="113"/>
      <c r="SLT41" s="113"/>
      <c r="SLU41" s="113"/>
      <c r="SLV41" s="113"/>
      <c r="SLW41" s="113"/>
      <c r="SLX41" s="113"/>
      <c r="SLY41" s="113"/>
      <c r="SLZ41" s="113"/>
      <c r="SMA41" s="113"/>
      <c r="SMB41" s="113"/>
      <c r="SMC41" s="113"/>
      <c r="SMD41" s="113"/>
      <c r="SME41" s="113"/>
      <c r="SMF41" s="113"/>
      <c r="SMG41" s="113"/>
      <c r="SMH41" s="113"/>
      <c r="SMI41" s="113"/>
      <c r="SMJ41" s="113"/>
      <c r="SMK41" s="113"/>
      <c r="SML41" s="113"/>
      <c r="SMM41" s="113"/>
      <c r="SMN41" s="113"/>
      <c r="SMO41" s="113"/>
      <c r="SMP41" s="113"/>
      <c r="SMQ41" s="113"/>
      <c r="SMR41" s="113"/>
      <c r="SMS41" s="113"/>
      <c r="SMT41" s="113"/>
      <c r="SMU41" s="113"/>
      <c r="SMV41" s="113"/>
      <c r="SMW41" s="113"/>
      <c r="SMX41" s="113"/>
      <c r="SMY41" s="113"/>
      <c r="SMZ41" s="113"/>
      <c r="SNA41" s="113"/>
      <c r="SNB41" s="113"/>
      <c r="SNC41" s="113"/>
      <c r="SND41" s="113"/>
      <c r="SNE41" s="113"/>
      <c r="SNF41" s="113"/>
      <c r="SNG41" s="113"/>
      <c r="SNH41" s="113"/>
      <c r="SNI41" s="113"/>
      <c r="SNJ41" s="113"/>
      <c r="SNK41" s="113"/>
      <c r="SNL41" s="113"/>
      <c r="SNM41" s="113"/>
      <c r="SNN41" s="113"/>
      <c r="SNO41" s="113"/>
      <c r="SNP41" s="113"/>
      <c r="SNQ41" s="113"/>
      <c r="SNR41" s="113"/>
      <c r="SNS41" s="113"/>
      <c r="SNT41" s="113"/>
      <c r="SNU41" s="113"/>
      <c r="SNV41" s="113"/>
      <c r="SNW41" s="113"/>
      <c r="SNX41" s="113"/>
      <c r="SNY41" s="113"/>
      <c r="SNZ41" s="113"/>
      <c r="SOA41" s="113"/>
      <c r="SOB41" s="113"/>
      <c r="SOC41" s="113"/>
      <c r="SOD41" s="113"/>
      <c r="SOE41" s="113"/>
      <c r="SOF41" s="113"/>
      <c r="SOG41" s="113"/>
      <c r="SOH41" s="113"/>
      <c r="SOI41" s="113"/>
      <c r="SOJ41" s="113"/>
      <c r="SOK41" s="113"/>
      <c r="SOL41" s="113"/>
      <c r="SOM41" s="113"/>
      <c r="SON41" s="113"/>
      <c r="SOO41" s="113"/>
      <c r="SOP41" s="113"/>
      <c r="SOQ41" s="113"/>
      <c r="SOR41" s="113"/>
      <c r="SOS41" s="113"/>
      <c r="SOT41" s="113"/>
      <c r="SOU41" s="113"/>
      <c r="SOV41" s="113"/>
      <c r="SOW41" s="113"/>
      <c r="SOX41" s="113"/>
      <c r="SOY41" s="113"/>
      <c r="SOZ41" s="113"/>
      <c r="SPA41" s="113"/>
      <c r="SPB41" s="113"/>
      <c r="SPC41" s="113"/>
      <c r="SPD41" s="113"/>
      <c r="SPE41" s="113"/>
      <c r="SPF41" s="113"/>
      <c r="SPG41" s="113"/>
      <c r="SPH41" s="113"/>
      <c r="SPI41" s="113"/>
      <c r="SPJ41" s="113"/>
      <c r="SPK41" s="113"/>
      <c r="SPL41" s="113"/>
      <c r="SPM41" s="113"/>
      <c r="SPN41" s="113"/>
      <c r="SPO41" s="113"/>
      <c r="SPP41" s="113"/>
      <c r="SPQ41" s="113"/>
      <c r="SPR41" s="113"/>
      <c r="SPS41" s="113"/>
      <c r="SPT41" s="113"/>
      <c r="SPU41" s="113"/>
      <c r="SPV41" s="113"/>
      <c r="SPW41" s="113"/>
      <c r="SPX41" s="113"/>
      <c r="SPY41" s="113"/>
      <c r="SPZ41" s="113"/>
      <c r="SQA41" s="113"/>
      <c r="SQB41" s="113"/>
      <c r="SQC41" s="113"/>
      <c r="SQD41" s="113"/>
      <c r="SQE41" s="113"/>
      <c r="SQF41" s="113"/>
      <c r="SQG41" s="113"/>
      <c r="SQH41" s="113"/>
      <c r="SQI41" s="113"/>
      <c r="SQJ41" s="113"/>
      <c r="SQK41" s="113"/>
      <c r="SQL41" s="113"/>
      <c r="SQM41" s="113"/>
      <c r="SQN41" s="113"/>
      <c r="SQO41" s="113"/>
      <c r="SQP41" s="113"/>
      <c r="SQQ41" s="113"/>
      <c r="SQR41" s="113"/>
      <c r="SQS41" s="113"/>
      <c r="SQT41" s="113"/>
      <c r="SQU41" s="113"/>
      <c r="SQV41" s="113"/>
      <c r="SQW41" s="113"/>
      <c r="SQX41" s="113"/>
      <c r="SQY41" s="113"/>
      <c r="SQZ41" s="113"/>
      <c r="SRA41" s="113"/>
      <c r="SRB41" s="113"/>
      <c r="SRC41" s="113"/>
      <c r="SRD41" s="113"/>
      <c r="SRE41" s="113"/>
      <c r="SRF41" s="113"/>
      <c r="SRG41" s="113"/>
      <c r="SRH41" s="113"/>
      <c r="SRI41" s="113"/>
      <c r="SRJ41" s="113"/>
      <c r="SRK41" s="113"/>
      <c r="SRL41" s="113"/>
      <c r="SRM41" s="113"/>
      <c r="SRN41" s="113"/>
      <c r="SRO41" s="113"/>
      <c r="SRP41" s="113"/>
      <c r="SRQ41" s="113"/>
      <c r="SRR41" s="113"/>
      <c r="SRS41" s="113"/>
      <c r="SRT41" s="113"/>
      <c r="SRU41" s="113"/>
      <c r="SRV41" s="113"/>
      <c r="SRW41" s="113"/>
      <c r="SRX41" s="113"/>
      <c r="SRY41" s="113"/>
      <c r="SRZ41" s="113"/>
      <c r="SSA41" s="113"/>
      <c r="SSB41" s="113"/>
      <c r="SSC41" s="113"/>
      <c r="SSD41" s="113"/>
      <c r="SSE41" s="113"/>
      <c r="SSF41" s="113"/>
      <c r="SSG41" s="113"/>
      <c r="SSH41" s="113"/>
      <c r="SSI41" s="113"/>
      <c r="SSJ41" s="113"/>
      <c r="SSK41" s="113"/>
      <c r="SSL41" s="113"/>
      <c r="SSM41" s="113"/>
      <c r="SSN41" s="113"/>
      <c r="SSO41" s="113"/>
      <c r="SSP41" s="113"/>
      <c r="SSQ41" s="113"/>
      <c r="SSR41" s="113"/>
      <c r="SSS41" s="113"/>
      <c r="SST41" s="113"/>
      <c r="SSU41" s="113"/>
      <c r="SSV41" s="113"/>
      <c r="SSW41" s="113"/>
      <c r="SSX41" s="113"/>
      <c r="SSY41" s="113"/>
      <c r="SSZ41" s="113"/>
      <c r="STA41" s="113"/>
      <c r="STB41" s="113"/>
      <c r="STC41" s="113"/>
      <c r="STD41" s="113"/>
      <c r="STE41" s="113"/>
      <c r="STF41" s="113"/>
      <c r="STG41" s="113"/>
      <c r="STH41" s="113"/>
      <c r="STI41" s="113"/>
      <c r="STJ41" s="113"/>
      <c r="STK41" s="113"/>
      <c r="STL41" s="113"/>
      <c r="STM41" s="113"/>
      <c r="STN41" s="113"/>
      <c r="STO41" s="113"/>
      <c r="STP41" s="113"/>
      <c r="STQ41" s="113"/>
      <c r="STR41" s="113"/>
      <c r="STS41" s="113"/>
      <c r="STT41" s="113"/>
      <c r="STU41" s="113"/>
      <c r="STV41" s="113"/>
      <c r="STW41" s="113"/>
      <c r="STX41" s="113"/>
      <c r="STY41" s="113"/>
      <c r="STZ41" s="113"/>
      <c r="SUA41" s="113"/>
      <c r="SUB41" s="113"/>
      <c r="SUC41" s="113"/>
      <c r="SUD41" s="113"/>
      <c r="SUE41" s="113"/>
      <c r="SUF41" s="113"/>
      <c r="SUG41" s="113"/>
      <c r="SUH41" s="113"/>
      <c r="SUI41" s="113"/>
      <c r="SUJ41" s="113"/>
      <c r="SUK41" s="113"/>
      <c r="SUL41" s="113"/>
      <c r="SUM41" s="113"/>
      <c r="SUN41" s="113"/>
      <c r="SUO41" s="113"/>
      <c r="SUP41" s="113"/>
      <c r="SUQ41" s="113"/>
      <c r="SUR41" s="113"/>
      <c r="SUS41" s="113"/>
      <c r="SUT41" s="113"/>
      <c r="SUU41" s="113"/>
      <c r="SUV41" s="113"/>
      <c r="SUW41" s="113"/>
      <c r="SUX41" s="113"/>
      <c r="SUY41" s="113"/>
      <c r="SUZ41" s="113"/>
      <c r="SVA41" s="113"/>
      <c r="SVB41" s="113"/>
      <c r="SVC41" s="113"/>
      <c r="SVD41" s="113"/>
      <c r="SVE41" s="113"/>
      <c r="SVF41" s="113"/>
      <c r="SVG41" s="113"/>
      <c r="SVH41" s="113"/>
      <c r="SVI41" s="113"/>
      <c r="SVJ41" s="113"/>
      <c r="SVK41" s="113"/>
      <c r="SVL41" s="113"/>
      <c r="SVM41" s="113"/>
      <c r="SVN41" s="113"/>
      <c r="SVO41" s="113"/>
      <c r="SVP41" s="113"/>
      <c r="SVQ41" s="113"/>
      <c r="SVR41" s="113"/>
      <c r="SVS41" s="113"/>
      <c r="SVT41" s="113"/>
      <c r="SVU41" s="113"/>
      <c r="SVV41" s="113"/>
      <c r="SVW41" s="113"/>
      <c r="SVX41" s="113"/>
      <c r="SVY41" s="113"/>
      <c r="SVZ41" s="113"/>
      <c r="SWA41" s="113"/>
      <c r="SWB41" s="113"/>
      <c r="SWC41" s="113"/>
      <c r="SWD41" s="113"/>
      <c r="SWE41" s="113"/>
      <c r="SWF41" s="113"/>
      <c r="SWG41" s="113"/>
      <c r="SWH41" s="113"/>
      <c r="SWI41" s="113"/>
      <c r="SWJ41" s="113"/>
      <c r="SWK41" s="113"/>
      <c r="SWL41" s="113"/>
      <c r="SWM41" s="113"/>
      <c r="SWN41" s="113"/>
      <c r="SWO41" s="113"/>
      <c r="SWP41" s="113"/>
      <c r="SWQ41" s="113"/>
      <c r="SWR41" s="113"/>
      <c r="SWS41" s="113"/>
      <c r="SWT41" s="113"/>
      <c r="SWU41" s="113"/>
      <c r="SWV41" s="113"/>
      <c r="SWW41" s="113"/>
      <c r="SWX41" s="113"/>
      <c r="SWY41" s="113"/>
      <c r="SWZ41" s="113"/>
      <c r="SXA41" s="113"/>
      <c r="SXB41" s="113"/>
      <c r="SXC41" s="113"/>
      <c r="SXD41" s="113"/>
      <c r="SXE41" s="113"/>
      <c r="SXF41" s="113"/>
      <c r="SXG41" s="113"/>
      <c r="SXH41" s="113"/>
      <c r="SXI41" s="113"/>
      <c r="SXJ41" s="113"/>
      <c r="SXK41" s="113"/>
      <c r="SXL41" s="113"/>
      <c r="SXM41" s="113"/>
      <c r="SXN41" s="113"/>
      <c r="SXO41" s="113"/>
      <c r="SXP41" s="113"/>
      <c r="SXQ41" s="113"/>
      <c r="SXR41" s="113"/>
      <c r="SXS41" s="113"/>
      <c r="SXT41" s="113"/>
      <c r="SXU41" s="113"/>
      <c r="SXV41" s="113"/>
      <c r="SXW41" s="113"/>
      <c r="SXX41" s="113"/>
      <c r="SXY41" s="113"/>
      <c r="SXZ41" s="113"/>
      <c r="SYA41" s="113"/>
      <c r="SYB41" s="113"/>
      <c r="SYC41" s="113"/>
      <c r="SYD41" s="113"/>
      <c r="SYE41" s="113"/>
      <c r="SYF41" s="113"/>
      <c r="SYG41" s="113"/>
      <c r="SYH41" s="113"/>
      <c r="SYI41" s="113"/>
      <c r="SYJ41" s="113"/>
      <c r="SYK41" s="113"/>
      <c r="SYL41" s="113"/>
      <c r="SYM41" s="113"/>
      <c r="SYN41" s="113"/>
      <c r="SYO41" s="113"/>
      <c r="SYP41" s="113"/>
      <c r="SYQ41" s="113"/>
      <c r="SYR41" s="113"/>
      <c r="SYS41" s="113"/>
      <c r="SYT41" s="113"/>
      <c r="SYU41" s="113"/>
      <c r="SYV41" s="113"/>
      <c r="SYW41" s="113"/>
      <c r="SYX41" s="113"/>
      <c r="SYY41" s="113"/>
      <c r="SYZ41" s="113"/>
      <c r="SZA41" s="113"/>
      <c r="SZB41" s="113"/>
      <c r="SZC41" s="113"/>
      <c r="SZD41" s="113"/>
      <c r="SZE41" s="113"/>
      <c r="SZF41" s="113"/>
      <c r="SZG41" s="113"/>
      <c r="SZH41" s="113"/>
      <c r="SZI41" s="113"/>
      <c r="SZJ41" s="113"/>
      <c r="SZK41" s="113"/>
      <c r="SZL41" s="113"/>
      <c r="SZM41" s="113"/>
      <c r="SZN41" s="113"/>
      <c r="SZO41" s="113"/>
      <c r="SZP41" s="113"/>
      <c r="SZQ41" s="113"/>
      <c r="SZR41" s="113"/>
      <c r="SZS41" s="113"/>
      <c r="SZT41" s="113"/>
      <c r="SZU41" s="113"/>
      <c r="SZV41" s="113"/>
      <c r="SZW41" s="113"/>
      <c r="SZX41" s="113"/>
      <c r="SZY41" s="113"/>
      <c r="SZZ41" s="113"/>
      <c r="TAA41" s="113"/>
      <c r="TAB41" s="113"/>
      <c r="TAC41" s="113"/>
      <c r="TAD41" s="113"/>
      <c r="TAE41" s="113"/>
      <c r="TAF41" s="113"/>
      <c r="TAG41" s="113"/>
      <c r="TAH41" s="113"/>
      <c r="TAI41" s="113"/>
      <c r="TAJ41" s="113"/>
      <c r="TAK41" s="113"/>
      <c r="TAL41" s="113"/>
      <c r="TAM41" s="113"/>
      <c r="TAN41" s="113"/>
      <c r="TAO41" s="113"/>
      <c r="TAP41" s="113"/>
      <c r="TAQ41" s="113"/>
      <c r="TAR41" s="113"/>
      <c r="TAS41" s="113"/>
      <c r="TAT41" s="113"/>
      <c r="TAU41" s="113"/>
      <c r="TAV41" s="113"/>
      <c r="TAW41" s="113"/>
      <c r="TAX41" s="113"/>
      <c r="TAY41" s="113"/>
      <c r="TAZ41" s="113"/>
      <c r="TBA41" s="113"/>
      <c r="TBB41" s="113"/>
      <c r="TBC41" s="113"/>
      <c r="TBD41" s="113"/>
      <c r="TBE41" s="113"/>
      <c r="TBF41" s="113"/>
      <c r="TBG41" s="113"/>
      <c r="TBH41" s="113"/>
      <c r="TBI41" s="113"/>
      <c r="TBJ41" s="113"/>
      <c r="TBK41" s="113"/>
      <c r="TBL41" s="113"/>
      <c r="TBM41" s="113"/>
      <c r="TBN41" s="113"/>
      <c r="TBO41" s="113"/>
      <c r="TBP41" s="113"/>
      <c r="TBQ41" s="113"/>
      <c r="TBR41" s="113"/>
      <c r="TBS41" s="113"/>
      <c r="TBT41" s="113"/>
      <c r="TBU41" s="113"/>
      <c r="TBV41" s="113"/>
      <c r="TBW41" s="113"/>
      <c r="TBX41" s="113"/>
      <c r="TBY41" s="113"/>
      <c r="TBZ41" s="113"/>
      <c r="TCA41" s="113"/>
      <c r="TCB41" s="113"/>
      <c r="TCC41" s="113"/>
      <c r="TCD41" s="113"/>
      <c r="TCE41" s="113"/>
      <c r="TCF41" s="113"/>
      <c r="TCG41" s="113"/>
      <c r="TCH41" s="113"/>
      <c r="TCI41" s="113"/>
      <c r="TCJ41" s="113"/>
      <c r="TCK41" s="113"/>
      <c r="TCL41" s="113"/>
      <c r="TCM41" s="113"/>
      <c r="TCN41" s="113"/>
      <c r="TCO41" s="113"/>
      <c r="TCP41" s="113"/>
      <c r="TCQ41" s="113"/>
      <c r="TCR41" s="113"/>
      <c r="TCS41" s="113"/>
      <c r="TCT41" s="113"/>
      <c r="TCU41" s="113"/>
      <c r="TCV41" s="113"/>
      <c r="TCW41" s="113"/>
      <c r="TCX41" s="113"/>
      <c r="TCY41" s="113"/>
      <c r="TCZ41" s="113"/>
      <c r="TDA41" s="113"/>
      <c r="TDB41" s="113"/>
      <c r="TDC41" s="113"/>
      <c r="TDD41" s="113"/>
      <c r="TDE41" s="113"/>
      <c r="TDF41" s="113"/>
      <c r="TDG41" s="113"/>
      <c r="TDH41" s="113"/>
      <c r="TDI41" s="113"/>
      <c r="TDJ41" s="113"/>
      <c r="TDK41" s="113"/>
      <c r="TDL41" s="113"/>
      <c r="TDM41" s="113"/>
      <c r="TDN41" s="113"/>
      <c r="TDO41" s="113"/>
      <c r="TDP41" s="113"/>
      <c r="TDQ41" s="113"/>
      <c r="TDR41" s="113"/>
      <c r="TDS41" s="113"/>
      <c r="TDT41" s="113"/>
      <c r="TDU41" s="113"/>
      <c r="TDV41" s="113"/>
      <c r="TDW41" s="113"/>
      <c r="TDX41" s="113"/>
      <c r="TDY41" s="113"/>
      <c r="TDZ41" s="113"/>
      <c r="TEA41" s="113"/>
      <c r="TEB41" s="113"/>
      <c r="TEC41" s="113"/>
      <c r="TED41" s="113"/>
      <c r="TEE41" s="113"/>
      <c r="TEF41" s="113"/>
      <c r="TEG41" s="113"/>
      <c r="TEH41" s="113"/>
      <c r="TEI41" s="113"/>
      <c r="TEJ41" s="113"/>
      <c r="TEK41" s="113"/>
      <c r="TEL41" s="113"/>
      <c r="TEM41" s="113"/>
      <c r="TEN41" s="113"/>
      <c r="TEO41" s="113"/>
      <c r="TEP41" s="113"/>
      <c r="TEQ41" s="113"/>
      <c r="TER41" s="113"/>
      <c r="TES41" s="113"/>
      <c r="TET41" s="113"/>
      <c r="TEU41" s="113"/>
      <c r="TEV41" s="113"/>
      <c r="TEW41" s="113"/>
      <c r="TEX41" s="113"/>
      <c r="TEY41" s="113"/>
      <c r="TEZ41" s="113"/>
      <c r="TFA41" s="113"/>
      <c r="TFB41" s="113"/>
      <c r="TFC41" s="113"/>
      <c r="TFD41" s="113"/>
      <c r="TFE41" s="113"/>
      <c r="TFF41" s="113"/>
      <c r="TFG41" s="113"/>
      <c r="TFH41" s="113"/>
      <c r="TFI41" s="113"/>
      <c r="TFJ41" s="113"/>
      <c r="TFK41" s="113"/>
      <c r="TFL41" s="113"/>
      <c r="TFM41" s="113"/>
      <c r="TFN41" s="113"/>
      <c r="TFO41" s="113"/>
      <c r="TFP41" s="113"/>
      <c r="TFQ41" s="113"/>
      <c r="TFR41" s="113"/>
      <c r="TFS41" s="113"/>
      <c r="TFT41" s="113"/>
      <c r="TFU41" s="113"/>
      <c r="TFV41" s="113"/>
      <c r="TFW41" s="113"/>
      <c r="TFX41" s="113"/>
      <c r="TFY41" s="113"/>
      <c r="TFZ41" s="113"/>
      <c r="TGA41" s="113"/>
      <c r="TGB41" s="113"/>
      <c r="TGC41" s="113"/>
      <c r="TGD41" s="113"/>
      <c r="TGE41" s="113"/>
      <c r="TGF41" s="113"/>
      <c r="TGG41" s="113"/>
      <c r="TGH41" s="113"/>
      <c r="TGI41" s="113"/>
      <c r="TGJ41" s="113"/>
      <c r="TGK41" s="113"/>
      <c r="TGL41" s="113"/>
      <c r="TGM41" s="113"/>
      <c r="TGN41" s="113"/>
      <c r="TGO41" s="113"/>
      <c r="TGP41" s="113"/>
      <c r="TGQ41" s="113"/>
      <c r="TGR41" s="113"/>
      <c r="TGS41" s="113"/>
      <c r="TGT41" s="113"/>
      <c r="TGU41" s="113"/>
      <c r="TGV41" s="113"/>
      <c r="TGW41" s="113"/>
      <c r="TGX41" s="113"/>
      <c r="TGY41" s="113"/>
      <c r="TGZ41" s="113"/>
      <c r="THA41" s="113"/>
      <c r="THB41" s="113"/>
      <c r="THC41" s="113"/>
      <c r="THD41" s="113"/>
      <c r="THE41" s="113"/>
      <c r="THF41" s="113"/>
      <c r="THG41" s="113"/>
      <c r="THH41" s="113"/>
      <c r="THI41" s="113"/>
      <c r="THJ41" s="113"/>
      <c r="THK41" s="113"/>
      <c r="THL41" s="113"/>
      <c r="THM41" s="113"/>
      <c r="THN41" s="113"/>
      <c r="THO41" s="113"/>
      <c r="THP41" s="113"/>
      <c r="THQ41" s="113"/>
      <c r="THR41" s="113"/>
      <c r="THS41" s="113"/>
      <c r="THT41" s="113"/>
      <c r="THU41" s="113"/>
      <c r="THV41" s="113"/>
      <c r="THW41" s="113"/>
      <c r="THX41" s="113"/>
      <c r="THY41" s="113"/>
      <c r="THZ41" s="113"/>
      <c r="TIA41" s="113"/>
      <c r="TIB41" s="113"/>
      <c r="TIC41" s="113"/>
      <c r="TID41" s="113"/>
      <c r="TIE41" s="113"/>
      <c r="TIF41" s="113"/>
      <c r="TIG41" s="113"/>
      <c r="TIH41" s="113"/>
      <c r="TII41" s="113"/>
      <c r="TIJ41" s="113"/>
      <c r="TIK41" s="113"/>
      <c r="TIL41" s="113"/>
      <c r="TIM41" s="113"/>
      <c r="TIN41" s="113"/>
      <c r="TIO41" s="113"/>
      <c r="TIP41" s="113"/>
      <c r="TIQ41" s="113"/>
      <c r="TIR41" s="113"/>
      <c r="TIS41" s="113"/>
      <c r="TIT41" s="113"/>
      <c r="TIU41" s="113"/>
      <c r="TIV41" s="113"/>
      <c r="TIW41" s="113"/>
      <c r="TIX41" s="113"/>
      <c r="TIY41" s="113"/>
      <c r="TIZ41" s="113"/>
      <c r="TJA41" s="113"/>
      <c r="TJB41" s="113"/>
      <c r="TJC41" s="113"/>
      <c r="TJD41" s="113"/>
      <c r="TJE41" s="113"/>
      <c r="TJF41" s="113"/>
      <c r="TJG41" s="113"/>
      <c r="TJH41" s="113"/>
      <c r="TJI41" s="113"/>
      <c r="TJJ41" s="113"/>
      <c r="TJK41" s="113"/>
      <c r="TJL41" s="113"/>
      <c r="TJM41" s="113"/>
      <c r="TJN41" s="113"/>
      <c r="TJO41" s="113"/>
      <c r="TJP41" s="113"/>
      <c r="TJQ41" s="113"/>
      <c r="TJR41" s="113"/>
      <c r="TJS41" s="113"/>
      <c r="TJT41" s="113"/>
      <c r="TJU41" s="113"/>
      <c r="TJV41" s="113"/>
      <c r="TJW41" s="113"/>
      <c r="TJX41" s="113"/>
      <c r="TJY41" s="113"/>
      <c r="TJZ41" s="113"/>
      <c r="TKA41" s="113"/>
      <c r="TKB41" s="113"/>
      <c r="TKC41" s="113"/>
      <c r="TKD41" s="113"/>
      <c r="TKE41" s="113"/>
      <c r="TKF41" s="113"/>
      <c r="TKG41" s="113"/>
      <c r="TKH41" s="113"/>
      <c r="TKI41" s="113"/>
      <c r="TKJ41" s="113"/>
      <c r="TKK41" s="113"/>
      <c r="TKL41" s="113"/>
      <c r="TKM41" s="113"/>
      <c r="TKN41" s="113"/>
      <c r="TKO41" s="113"/>
      <c r="TKP41" s="113"/>
      <c r="TKQ41" s="113"/>
      <c r="TKR41" s="113"/>
      <c r="TKS41" s="113"/>
      <c r="TKT41" s="113"/>
      <c r="TKU41" s="113"/>
      <c r="TKV41" s="113"/>
      <c r="TKW41" s="113"/>
      <c r="TKX41" s="113"/>
      <c r="TKY41" s="113"/>
      <c r="TKZ41" s="113"/>
      <c r="TLA41" s="113"/>
      <c r="TLB41" s="113"/>
      <c r="TLC41" s="113"/>
      <c r="TLD41" s="113"/>
      <c r="TLE41" s="113"/>
      <c r="TLF41" s="113"/>
      <c r="TLG41" s="113"/>
      <c r="TLH41" s="113"/>
      <c r="TLI41" s="113"/>
      <c r="TLJ41" s="113"/>
      <c r="TLK41" s="113"/>
      <c r="TLL41" s="113"/>
      <c r="TLM41" s="113"/>
      <c r="TLN41" s="113"/>
      <c r="TLO41" s="113"/>
      <c r="TLP41" s="113"/>
      <c r="TLQ41" s="113"/>
      <c r="TLR41" s="113"/>
      <c r="TLS41" s="113"/>
      <c r="TLT41" s="113"/>
      <c r="TLU41" s="113"/>
      <c r="TLV41" s="113"/>
      <c r="TLW41" s="113"/>
      <c r="TLX41" s="113"/>
      <c r="TLY41" s="113"/>
      <c r="TLZ41" s="113"/>
      <c r="TMA41" s="113"/>
      <c r="TMB41" s="113"/>
      <c r="TMC41" s="113"/>
      <c r="TMD41" s="113"/>
      <c r="TME41" s="113"/>
      <c r="TMF41" s="113"/>
      <c r="TMG41" s="113"/>
      <c r="TMH41" s="113"/>
      <c r="TMI41" s="113"/>
      <c r="TMJ41" s="113"/>
      <c r="TMK41" s="113"/>
      <c r="TML41" s="113"/>
      <c r="TMM41" s="113"/>
      <c r="TMN41" s="113"/>
      <c r="TMO41" s="113"/>
      <c r="TMP41" s="113"/>
      <c r="TMQ41" s="113"/>
      <c r="TMR41" s="113"/>
      <c r="TMS41" s="113"/>
      <c r="TMT41" s="113"/>
      <c r="TMU41" s="113"/>
      <c r="TMV41" s="113"/>
      <c r="TMW41" s="113"/>
      <c r="TMX41" s="113"/>
      <c r="TMY41" s="113"/>
      <c r="TMZ41" s="113"/>
      <c r="TNA41" s="113"/>
      <c r="TNB41" s="113"/>
      <c r="TNC41" s="113"/>
      <c r="TND41" s="113"/>
      <c r="TNE41" s="113"/>
      <c r="TNF41" s="113"/>
      <c r="TNG41" s="113"/>
      <c r="TNH41" s="113"/>
      <c r="TNI41" s="113"/>
      <c r="TNJ41" s="113"/>
      <c r="TNK41" s="113"/>
      <c r="TNL41" s="113"/>
      <c r="TNM41" s="113"/>
      <c r="TNN41" s="113"/>
      <c r="TNO41" s="113"/>
      <c r="TNP41" s="113"/>
      <c r="TNQ41" s="113"/>
      <c r="TNR41" s="113"/>
      <c r="TNS41" s="113"/>
      <c r="TNT41" s="113"/>
      <c r="TNU41" s="113"/>
      <c r="TNV41" s="113"/>
      <c r="TNW41" s="113"/>
      <c r="TNX41" s="113"/>
      <c r="TNY41" s="113"/>
      <c r="TNZ41" s="113"/>
      <c r="TOA41" s="113"/>
      <c r="TOB41" s="113"/>
      <c r="TOC41" s="113"/>
      <c r="TOD41" s="113"/>
      <c r="TOE41" s="113"/>
      <c r="TOF41" s="113"/>
      <c r="TOG41" s="113"/>
      <c r="TOH41" s="113"/>
      <c r="TOI41" s="113"/>
      <c r="TOJ41" s="113"/>
      <c r="TOK41" s="113"/>
      <c r="TOL41" s="113"/>
      <c r="TOM41" s="113"/>
      <c r="TON41" s="113"/>
      <c r="TOO41" s="113"/>
      <c r="TOP41" s="113"/>
      <c r="TOQ41" s="113"/>
      <c r="TOR41" s="113"/>
      <c r="TOS41" s="113"/>
      <c r="TOT41" s="113"/>
      <c r="TOU41" s="113"/>
      <c r="TOV41" s="113"/>
      <c r="TOW41" s="113"/>
      <c r="TOX41" s="113"/>
      <c r="TOY41" s="113"/>
      <c r="TOZ41" s="113"/>
      <c r="TPA41" s="113"/>
      <c r="TPB41" s="113"/>
      <c r="TPC41" s="113"/>
      <c r="TPD41" s="113"/>
      <c r="TPE41" s="113"/>
      <c r="TPF41" s="113"/>
      <c r="TPG41" s="113"/>
      <c r="TPH41" s="113"/>
      <c r="TPI41" s="113"/>
      <c r="TPJ41" s="113"/>
      <c r="TPK41" s="113"/>
      <c r="TPL41" s="113"/>
      <c r="TPM41" s="113"/>
      <c r="TPN41" s="113"/>
      <c r="TPO41" s="113"/>
      <c r="TPP41" s="113"/>
      <c r="TPQ41" s="113"/>
      <c r="TPR41" s="113"/>
      <c r="TPS41" s="113"/>
      <c r="TPT41" s="113"/>
      <c r="TPU41" s="113"/>
      <c r="TPV41" s="113"/>
      <c r="TPW41" s="113"/>
      <c r="TPX41" s="113"/>
      <c r="TPY41" s="113"/>
      <c r="TPZ41" s="113"/>
      <c r="TQA41" s="113"/>
      <c r="TQB41" s="113"/>
      <c r="TQC41" s="113"/>
      <c r="TQD41" s="113"/>
      <c r="TQE41" s="113"/>
      <c r="TQF41" s="113"/>
      <c r="TQG41" s="113"/>
      <c r="TQH41" s="113"/>
      <c r="TQI41" s="113"/>
      <c r="TQJ41" s="113"/>
      <c r="TQK41" s="113"/>
      <c r="TQL41" s="113"/>
      <c r="TQM41" s="113"/>
      <c r="TQN41" s="113"/>
      <c r="TQO41" s="113"/>
      <c r="TQP41" s="113"/>
      <c r="TQQ41" s="113"/>
      <c r="TQR41" s="113"/>
      <c r="TQS41" s="113"/>
      <c r="TQT41" s="113"/>
      <c r="TQU41" s="113"/>
      <c r="TQV41" s="113"/>
      <c r="TQW41" s="113"/>
      <c r="TQX41" s="113"/>
      <c r="TQY41" s="113"/>
      <c r="TQZ41" s="113"/>
      <c r="TRA41" s="113"/>
      <c r="TRB41" s="113"/>
      <c r="TRC41" s="113"/>
      <c r="TRD41" s="113"/>
      <c r="TRE41" s="113"/>
      <c r="TRF41" s="113"/>
      <c r="TRG41" s="113"/>
      <c r="TRH41" s="113"/>
      <c r="TRI41" s="113"/>
      <c r="TRJ41" s="113"/>
      <c r="TRK41" s="113"/>
      <c r="TRL41" s="113"/>
      <c r="TRM41" s="113"/>
      <c r="TRN41" s="113"/>
      <c r="TRO41" s="113"/>
      <c r="TRP41" s="113"/>
      <c r="TRQ41" s="113"/>
      <c r="TRR41" s="113"/>
      <c r="TRS41" s="113"/>
      <c r="TRT41" s="113"/>
      <c r="TRU41" s="113"/>
      <c r="TRV41" s="113"/>
      <c r="TRW41" s="113"/>
      <c r="TRX41" s="113"/>
      <c r="TRY41" s="113"/>
      <c r="TRZ41" s="113"/>
      <c r="TSA41" s="113"/>
      <c r="TSB41" s="113"/>
      <c r="TSC41" s="113"/>
      <c r="TSD41" s="113"/>
      <c r="TSE41" s="113"/>
      <c r="TSF41" s="113"/>
      <c r="TSG41" s="113"/>
      <c r="TSH41" s="113"/>
      <c r="TSI41" s="113"/>
      <c r="TSJ41" s="113"/>
      <c r="TSK41" s="113"/>
      <c r="TSL41" s="113"/>
      <c r="TSM41" s="113"/>
      <c r="TSN41" s="113"/>
      <c r="TSO41" s="113"/>
      <c r="TSP41" s="113"/>
      <c r="TSQ41" s="113"/>
      <c r="TSR41" s="113"/>
      <c r="TSS41" s="113"/>
      <c r="TST41" s="113"/>
      <c r="TSU41" s="113"/>
      <c r="TSV41" s="113"/>
      <c r="TSW41" s="113"/>
      <c r="TSX41" s="113"/>
      <c r="TSY41" s="113"/>
      <c r="TSZ41" s="113"/>
      <c r="TTA41" s="113"/>
      <c r="TTB41" s="113"/>
      <c r="TTC41" s="113"/>
      <c r="TTD41" s="113"/>
      <c r="TTE41" s="113"/>
      <c r="TTF41" s="113"/>
      <c r="TTG41" s="113"/>
      <c r="TTH41" s="113"/>
      <c r="TTI41" s="113"/>
      <c r="TTJ41" s="113"/>
      <c r="TTK41" s="113"/>
      <c r="TTL41" s="113"/>
      <c r="TTM41" s="113"/>
      <c r="TTN41" s="113"/>
      <c r="TTO41" s="113"/>
      <c r="TTP41" s="113"/>
      <c r="TTQ41" s="113"/>
      <c r="TTR41" s="113"/>
      <c r="TTS41" s="113"/>
      <c r="TTT41" s="113"/>
      <c r="TTU41" s="113"/>
      <c r="TTV41" s="113"/>
      <c r="TTW41" s="113"/>
      <c r="TTX41" s="113"/>
      <c r="TTY41" s="113"/>
      <c r="TTZ41" s="113"/>
      <c r="TUA41" s="113"/>
      <c r="TUB41" s="113"/>
      <c r="TUC41" s="113"/>
      <c r="TUD41" s="113"/>
      <c r="TUE41" s="113"/>
      <c r="TUF41" s="113"/>
      <c r="TUG41" s="113"/>
      <c r="TUH41" s="113"/>
      <c r="TUI41" s="113"/>
      <c r="TUJ41" s="113"/>
      <c r="TUK41" s="113"/>
      <c r="TUL41" s="113"/>
      <c r="TUM41" s="113"/>
      <c r="TUN41" s="113"/>
      <c r="TUO41" s="113"/>
      <c r="TUP41" s="113"/>
      <c r="TUQ41" s="113"/>
      <c r="TUR41" s="113"/>
      <c r="TUS41" s="113"/>
      <c r="TUT41" s="113"/>
      <c r="TUU41" s="113"/>
      <c r="TUV41" s="113"/>
      <c r="TUW41" s="113"/>
      <c r="TUX41" s="113"/>
      <c r="TUY41" s="113"/>
      <c r="TUZ41" s="113"/>
      <c r="TVA41" s="113"/>
      <c r="TVB41" s="113"/>
      <c r="TVC41" s="113"/>
      <c r="TVD41" s="113"/>
      <c r="TVE41" s="113"/>
      <c r="TVF41" s="113"/>
      <c r="TVG41" s="113"/>
      <c r="TVH41" s="113"/>
      <c r="TVI41" s="113"/>
      <c r="TVJ41" s="113"/>
      <c r="TVK41" s="113"/>
      <c r="TVL41" s="113"/>
      <c r="TVM41" s="113"/>
      <c r="TVN41" s="113"/>
      <c r="TVO41" s="113"/>
      <c r="TVP41" s="113"/>
      <c r="TVQ41" s="113"/>
      <c r="TVR41" s="113"/>
      <c r="TVS41" s="113"/>
      <c r="TVT41" s="113"/>
      <c r="TVU41" s="113"/>
      <c r="TVV41" s="113"/>
      <c r="TVW41" s="113"/>
      <c r="TVX41" s="113"/>
      <c r="TVY41" s="113"/>
      <c r="TVZ41" s="113"/>
      <c r="TWA41" s="113"/>
      <c r="TWB41" s="113"/>
      <c r="TWC41" s="113"/>
      <c r="TWD41" s="113"/>
      <c r="TWE41" s="113"/>
      <c r="TWF41" s="113"/>
      <c r="TWG41" s="113"/>
      <c r="TWH41" s="113"/>
      <c r="TWI41" s="113"/>
      <c r="TWJ41" s="113"/>
      <c r="TWK41" s="113"/>
      <c r="TWL41" s="113"/>
      <c r="TWM41" s="113"/>
      <c r="TWN41" s="113"/>
      <c r="TWO41" s="113"/>
      <c r="TWP41" s="113"/>
      <c r="TWQ41" s="113"/>
      <c r="TWR41" s="113"/>
      <c r="TWS41" s="113"/>
      <c r="TWT41" s="113"/>
      <c r="TWU41" s="113"/>
      <c r="TWV41" s="113"/>
      <c r="TWW41" s="113"/>
      <c r="TWX41" s="113"/>
      <c r="TWY41" s="113"/>
      <c r="TWZ41" s="113"/>
      <c r="TXA41" s="113"/>
      <c r="TXB41" s="113"/>
      <c r="TXC41" s="113"/>
      <c r="TXD41" s="113"/>
      <c r="TXE41" s="113"/>
      <c r="TXF41" s="113"/>
      <c r="TXG41" s="113"/>
      <c r="TXH41" s="113"/>
      <c r="TXI41" s="113"/>
      <c r="TXJ41" s="113"/>
      <c r="TXK41" s="113"/>
      <c r="TXL41" s="113"/>
      <c r="TXM41" s="113"/>
      <c r="TXN41" s="113"/>
      <c r="TXO41" s="113"/>
      <c r="TXP41" s="113"/>
      <c r="TXQ41" s="113"/>
      <c r="TXR41" s="113"/>
      <c r="TXS41" s="113"/>
      <c r="TXT41" s="113"/>
      <c r="TXU41" s="113"/>
      <c r="TXV41" s="113"/>
      <c r="TXW41" s="113"/>
      <c r="TXX41" s="113"/>
      <c r="TXY41" s="113"/>
      <c r="TXZ41" s="113"/>
      <c r="TYA41" s="113"/>
      <c r="TYB41" s="113"/>
      <c r="TYC41" s="113"/>
      <c r="TYD41" s="113"/>
      <c r="TYE41" s="113"/>
      <c r="TYF41" s="113"/>
      <c r="TYG41" s="113"/>
      <c r="TYH41" s="113"/>
      <c r="TYI41" s="113"/>
      <c r="TYJ41" s="113"/>
      <c r="TYK41" s="113"/>
      <c r="TYL41" s="113"/>
      <c r="TYM41" s="113"/>
      <c r="TYN41" s="113"/>
      <c r="TYO41" s="113"/>
      <c r="TYP41" s="113"/>
      <c r="TYQ41" s="113"/>
      <c r="TYR41" s="113"/>
      <c r="TYS41" s="113"/>
      <c r="TYT41" s="113"/>
      <c r="TYU41" s="113"/>
      <c r="TYV41" s="113"/>
      <c r="TYW41" s="113"/>
      <c r="TYX41" s="113"/>
      <c r="TYY41" s="113"/>
      <c r="TYZ41" s="113"/>
      <c r="TZA41" s="113"/>
      <c r="TZB41" s="113"/>
      <c r="TZC41" s="113"/>
      <c r="TZD41" s="113"/>
      <c r="TZE41" s="113"/>
      <c r="TZF41" s="113"/>
      <c r="TZG41" s="113"/>
      <c r="TZH41" s="113"/>
      <c r="TZI41" s="113"/>
      <c r="TZJ41" s="113"/>
      <c r="TZK41" s="113"/>
      <c r="TZL41" s="113"/>
      <c r="TZM41" s="113"/>
      <c r="TZN41" s="113"/>
      <c r="TZO41" s="113"/>
      <c r="TZP41" s="113"/>
      <c r="TZQ41" s="113"/>
      <c r="TZR41" s="113"/>
      <c r="TZS41" s="113"/>
      <c r="TZT41" s="113"/>
      <c r="TZU41" s="113"/>
      <c r="TZV41" s="113"/>
      <c r="TZW41" s="113"/>
      <c r="TZX41" s="113"/>
      <c r="TZY41" s="113"/>
      <c r="TZZ41" s="113"/>
      <c r="UAA41" s="113"/>
      <c r="UAB41" s="113"/>
      <c r="UAC41" s="113"/>
      <c r="UAD41" s="113"/>
      <c r="UAE41" s="113"/>
      <c r="UAF41" s="113"/>
      <c r="UAG41" s="113"/>
      <c r="UAH41" s="113"/>
      <c r="UAI41" s="113"/>
      <c r="UAJ41" s="113"/>
      <c r="UAK41" s="113"/>
      <c r="UAL41" s="113"/>
      <c r="UAM41" s="113"/>
      <c r="UAN41" s="113"/>
      <c r="UAO41" s="113"/>
      <c r="UAP41" s="113"/>
      <c r="UAQ41" s="113"/>
      <c r="UAR41" s="113"/>
      <c r="UAS41" s="113"/>
      <c r="UAT41" s="113"/>
      <c r="UAU41" s="113"/>
      <c r="UAV41" s="113"/>
      <c r="UAW41" s="113"/>
      <c r="UAX41" s="113"/>
      <c r="UAY41" s="113"/>
      <c r="UAZ41" s="113"/>
      <c r="UBA41" s="113"/>
      <c r="UBB41" s="113"/>
      <c r="UBC41" s="113"/>
      <c r="UBD41" s="113"/>
      <c r="UBE41" s="113"/>
      <c r="UBF41" s="113"/>
      <c r="UBG41" s="113"/>
      <c r="UBH41" s="113"/>
      <c r="UBI41" s="113"/>
      <c r="UBJ41" s="113"/>
      <c r="UBK41" s="113"/>
      <c r="UBL41" s="113"/>
      <c r="UBM41" s="113"/>
      <c r="UBN41" s="113"/>
      <c r="UBO41" s="113"/>
      <c r="UBP41" s="113"/>
      <c r="UBQ41" s="113"/>
      <c r="UBR41" s="113"/>
      <c r="UBS41" s="113"/>
      <c r="UBT41" s="113"/>
      <c r="UBU41" s="113"/>
      <c r="UBV41" s="113"/>
      <c r="UBW41" s="113"/>
      <c r="UBX41" s="113"/>
      <c r="UBY41" s="113"/>
      <c r="UBZ41" s="113"/>
      <c r="UCA41" s="113"/>
      <c r="UCB41" s="113"/>
      <c r="UCC41" s="113"/>
      <c r="UCD41" s="113"/>
      <c r="UCE41" s="113"/>
      <c r="UCF41" s="113"/>
      <c r="UCG41" s="113"/>
      <c r="UCH41" s="113"/>
      <c r="UCI41" s="113"/>
      <c r="UCJ41" s="113"/>
      <c r="UCK41" s="113"/>
      <c r="UCL41" s="113"/>
      <c r="UCM41" s="113"/>
      <c r="UCN41" s="113"/>
      <c r="UCO41" s="113"/>
      <c r="UCP41" s="113"/>
      <c r="UCQ41" s="113"/>
      <c r="UCR41" s="113"/>
      <c r="UCS41" s="113"/>
      <c r="UCT41" s="113"/>
      <c r="UCU41" s="113"/>
      <c r="UCV41" s="113"/>
      <c r="UCW41" s="113"/>
      <c r="UCX41" s="113"/>
      <c r="UCY41" s="113"/>
      <c r="UCZ41" s="113"/>
      <c r="UDA41" s="113"/>
      <c r="UDB41" s="113"/>
      <c r="UDC41" s="113"/>
      <c r="UDD41" s="113"/>
      <c r="UDE41" s="113"/>
      <c r="UDF41" s="113"/>
      <c r="UDG41" s="113"/>
      <c r="UDH41" s="113"/>
      <c r="UDI41" s="113"/>
      <c r="UDJ41" s="113"/>
      <c r="UDK41" s="113"/>
      <c r="UDL41" s="113"/>
      <c r="UDM41" s="113"/>
      <c r="UDN41" s="113"/>
      <c r="UDO41" s="113"/>
      <c r="UDP41" s="113"/>
      <c r="UDQ41" s="113"/>
      <c r="UDR41" s="113"/>
      <c r="UDS41" s="113"/>
      <c r="UDT41" s="113"/>
      <c r="UDU41" s="113"/>
      <c r="UDV41" s="113"/>
      <c r="UDW41" s="113"/>
      <c r="UDX41" s="113"/>
      <c r="UDY41" s="113"/>
      <c r="UDZ41" s="113"/>
      <c r="UEA41" s="113"/>
      <c r="UEB41" s="113"/>
      <c r="UEC41" s="113"/>
      <c r="UED41" s="113"/>
      <c r="UEE41" s="113"/>
      <c r="UEF41" s="113"/>
      <c r="UEG41" s="113"/>
      <c r="UEH41" s="113"/>
      <c r="UEI41" s="113"/>
      <c r="UEJ41" s="113"/>
      <c r="UEK41" s="113"/>
      <c r="UEL41" s="113"/>
      <c r="UEM41" s="113"/>
      <c r="UEN41" s="113"/>
      <c r="UEO41" s="113"/>
      <c r="UEP41" s="113"/>
      <c r="UEQ41" s="113"/>
      <c r="UER41" s="113"/>
      <c r="UES41" s="113"/>
      <c r="UET41" s="113"/>
      <c r="UEU41" s="113"/>
      <c r="UEV41" s="113"/>
      <c r="UEW41" s="113"/>
      <c r="UEX41" s="113"/>
      <c r="UEY41" s="113"/>
      <c r="UEZ41" s="113"/>
      <c r="UFA41" s="113"/>
      <c r="UFB41" s="113"/>
      <c r="UFC41" s="113"/>
      <c r="UFD41" s="113"/>
      <c r="UFE41" s="113"/>
      <c r="UFF41" s="113"/>
      <c r="UFG41" s="113"/>
      <c r="UFH41" s="113"/>
      <c r="UFI41" s="113"/>
      <c r="UFJ41" s="113"/>
      <c r="UFK41" s="113"/>
      <c r="UFL41" s="113"/>
      <c r="UFM41" s="113"/>
      <c r="UFN41" s="113"/>
      <c r="UFO41" s="113"/>
      <c r="UFP41" s="113"/>
      <c r="UFQ41" s="113"/>
      <c r="UFR41" s="113"/>
      <c r="UFS41" s="113"/>
      <c r="UFT41" s="113"/>
      <c r="UFU41" s="113"/>
      <c r="UFV41" s="113"/>
      <c r="UFW41" s="113"/>
      <c r="UFX41" s="113"/>
      <c r="UFY41" s="113"/>
      <c r="UFZ41" s="113"/>
      <c r="UGA41" s="113"/>
      <c r="UGB41" s="113"/>
      <c r="UGC41" s="113"/>
      <c r="UGD41" s="113"/>
      <c r="UGE41" s="113"/>
      <c r="UGF41" s="113"/>
      <c r="UGG41" s="113"/>
      <c r="UGH41" s="113"/>
      <c r="UGI41" s="113"/>
      <c r="UGJ41" s="113"/>
      <c r="UGK41" s="113"/>
      <c r="UGL41" s="113"/>
      <c r="UGM41" s="113"/>
      <c r="UGN41" s="113"/>
      <c r="UGO41" s="113"/>
      <c r="UGP41" s="113"/>
      <c r="UGQ41" s="113"/>
      <c r="UGR41" s="113"/>
      <c r="UGS41" s="113"/>
      <c r="UGT41" s="113"/>
      <c r="UGU41" s="113"/>
      <c r="UGV41" s="113"/>
      <c r="UGW41" s="113"/>
      <c r="UGX41" s="113"/>
      <c r="UGY41" s="113"/>
      <c r="UGZ41" s="113"/>
      <c r="UHA41" s="113"/>
      <c r="UHB41" s="113"/>
      <c r="UHC41" s="113"/>
      <c r="UHD41" s="113"/>
      <c r="UHE41" s="113"/>
      <c r="UHF41" s="113"/>
      <c r="UHG41" s="113"/>
      <c r="UHH41" s="113"/>
      <c r="UHI41" s="113"/>
      <c r="UHJ41" s="113"/>
      <c r="UHK41" s="113"/>
      <c r="UHL41" s="113"/>
      <c r="UHM41" s="113"/>
      <c r="UHN41" s="113"/>
      <c r="UHO41" s="113"/>
      <c r="UHP41" s="113"/>
      <c r="UHQ41" s="113"/>
      <c r="UHR41" s="113"/>
      <c r="UHS41" s="113"/>
      <c r="UHT41" s="113"/>
      <c r="UHU41" s="113"/>
      <c r="UHV41" s="113"/>
      <c r="UHW41" s="113"/>
      <c r="UHX41" s="113"/>
      <c r="UHY41" s="113"/>
      <c r="UHZ41" s="113"/>
      <c r="UIA41" s="113"/>
      <c r="UIB41" s="113"/>
      <c r="UIC41" s="113"/>
      <c r="UID41" s="113"/>
      <c r="UIE41" s="113"/>
      <c r="UIF41" s="113"/>
      <c r="UIG41" s="113"/>
      <c r="UIH41" s="113"/>
      <c r="UII41" s="113"/>
      <c r="UIJ41" s="113"/>
      <c r="UIK41" s="113"/>
      <c r="UIL41" s="113"/>
      <c r="UIM41" s="113"/>
      <c r="UIN41" s="113"/>
      <c r="UIO41" s="113"/>
      <c r="UIP41" s="113"/>
      <c r="UIQ41" s="113"/>
      <c r="UIR41" s="113"/>
      <c r="UIS41" s="113"/>
      <c r="UIT41" s="113"/>
      <c r="UIU41" s="113"/>
      <c r="UIV41" s="113"/>
      <c r="UIW41" s="113"/>
      <c r="UIX41" s="113"/>
      <c r="UIY41" s="113"/>
      <c r="UIZ41" s="113"/>
      <c r="UJA41" s="113"/>
      <c r="UJB41" s="113"/>
      <c r="UJC41" s="113"/>
      <c r="UJD41" s="113"/>
      <c r="UJE41" s="113"/>
      <c r="UJF41" s="113"/>
      <c r="UJG41" s="113"/>
      <c r="UJH41" s="113"/>
      <c r="UJI41" s="113"/>
      <c r="UJJ41" s="113"/>
      <c r="UJK41" s="113"/>
      <c r="UJL41" s="113"/>
      <c r="UJM41" s="113"/>
      <c r="UJN41" s="113"/>
      <c r="UJO41" s="113"/>
      <c r="UJP41" s="113"/>
      <c r="UJQ41" s="113"/>
      <c r="UJR41" s="113"/>
      <c r="UJS41" s="113"/>
      <c r="UJT41" s="113"/>
      <c r="UJU41" s="113"/>
      <c r="UJV41" s="113"/>
      <c r="UJW41" s="113"/>
      <c r="UJX41" s="113"/>
      <c r="UJY41" s="113"/>
      <c r="UJZ41" s="113"/>
      <c r="UKA41" s="113"/>
      <c r="UKB41" s="113"/>
      <c r="UKC41" s="113"/>
      <c r="UKD41" s="113"/>
      <c r="UKE41" s="113"/>
      <c r="UKF41" s="113"/>
      <c r="UKG41" s="113"/>
      <c r="UKH41" s="113"/>
      <c r="UKI41" s="113"/>
      <c r="UKJ41" s="113"/>
      <c r="UKK41" s="113"/>
      <c r="UKL41" s="113"/>
      <c r="UKM41" s="113"/>
      <c r="UKN41" s="113"/>
      <c r="UKO41" s="113"/>
      <c r="UKP41" s="113"/>
      <c r="UKQ41" s="113"/>
      <c r="UKR41" s="113"/>
      <c r="UKS41" s="113"/>
      <c r="UKT41" s="113"/>
      <c r="UKU41" s="113"/>
      <c r="UKV41" s="113"/>
      <c r="UKW41" s="113"/>
      <c r="UKX41" s="113"/>
      <c r="UKY41" s="113"/>
      <c r="UKZ41" s="113"/>
      <c r="ULA41" s="113"/>
      <c r="ULB41" s="113"/>
      <c r="ULC41" s="113"/>
      <c r="ULD41" s="113"/>
      <c r="ULE41" s="113"/>
      <c r="ULF41" s="113"/>
      <c r="ULG41" s="113"/>
      <c r="ULH41" s="113"/>
      <c r="ULI41" s="113"/>
      <c r="ULJ41" s="113"/>
      <c r="ULK41" s="113"/>
      <c r="ULL41" s="113"/>
      <c r="ULM41" s="113"/>
      <c r="ULN41" s="113"/>
      <c r="ULO41" s="113"/>
      <c r="ULP41" s="113"/>
      <c r="ULQ41" s="113"/>
      <c r="ULR41" s="113"/>
      <c r="ULS41" s="113"/>
      <c r="ULT41" s="113"/>
      <c r="ULU41" s="113"/>
      <c r="ULV41" s="113"/>
      <c r="ULW41" s="113"/>
      <c r="ULX41" s="113"/>
      <c r="ULY41" s="113"/>
      <c r="ULZ41" s="113"/>
      <c r="UMA41" s="113"/>
      <c r="UMB41" s="113"/>
      <c r="UMC41" s="113"/>
      <c r="UMD41" s="113"/>
      <c r="UME41" s="113"/>
      <c r="UMF41" s="113"/>
      <c r="UMG41" s="113"/>
      <c r="UMH41" s="113"/>
      <c r="UMI41" s="113"/>
      <c r="UMJ41" s="113"/>
      <c r="UMK41" s="113"/>
      <c r="UML41" s="113"/>
      <c r="UMM41" s="113"/>
      <c r="UMN41" s="113"/>
      <c r="UMO41" s="113"/>
      <c r="UMP41" s="113"/>
      <c r="UMQ41" s="113"/>
      <c r="UMR41" s="113"/>
      <c r="UMS41" s="113"/>
      <c r="UMT41" s="113"/>
      <c r="UMU41" s="113"/>
      <c r="UMV41" s="113"/>
      <c r="UMW41" s="113"/>
      <c r="UMX41" s="113"/>
      <c r="UMY41" s="113"/>
      <c r="UMZ41" s="113"/>
      <c r="UNA41" s="113"/>
      <c r="UNB41" s="113"/>
      <c r="UNC41" s="113"/>
      <c r="UND41" s="113"/>
      <c r="UNE41" s="113"/>
      <c r="UNF41" s="113"/>
      <c r="UNG41" s="113"/>
      <c r="UNH41" s="113"/>
      <c r="UNI41" s="113"/>
      <c r="UNJ41" s="113"/>
      <c r="UNK41" s="113"/>
      <c r="UNL41" s="113"/>
      <c r="UNM41" s="113"/>
      <c r="UNN41" s="113"/>
      <c r="UNO41" s="113"/>
      <c r="UNP41" s="113"/>
      <c r="UNQ41" s="113"/>
      <c r="UNR41" s="113"/>
      <c r="UNS41" s="113"/>
      <c r="UNT41" s="113"/>
      <c r="UNU41" s="113"/>
      <c r="UNV41" s="113"/>
      <c r="UNW41" s="113"/>
      <c r="UNX41" s="113"/>
      <c r="UNY41" s="113"/>
      <c r="UNZ41" s="113"/>
      <c r="UOA41" s="113"/>
      <c r="UOB41" s="113"/>
      <c r="UOC41" s="113"/>
      <c r="UOD41" s="113"/>
      <c r="UOE41" s="113"/>
      <c r="UOF41" s="113"/>
      <c r="UOG41" s="113"/>
      <c r="UOH41" s="113"/>
      <c r="UOI41" s="113"/>
      <c r="UOJ41" s="113"/>
      <c r="UOK41" s="113"/>
      <c r="UOL41" s="113"/>
      <c r="UOM41" s="113"/>
      <c r="UON41" s="113"/>
      <c r="UOO41" s="113"/>
      <c r="UOP41" s="113"/>
      <c r="UOQ41" s="113"/>
      <c r="UOR41" s="113"/>
      <c r="UOS41" s="113"/>
      <c r="UOT41" s="113"/>
      <c r="UOU41" s="113"/>
      <c r="UOV41" s="113"/>
      <c r="UOW41" s="113"/>
      <c r="UOX41" s="113"/>
      <c r="UOY41" s="113"/>
      <c r="UOZ41" s="113"/>
      <c r="UPA41" s="113"/>
      <c r="UPB41" s="113"/>
      <c r="UPC41" s="113"/>
      <c r="UPD41" s="113"/>
      <c r="UPE41" s="113"/>
      <c r="UPF41" s="113"/>
      <c r="UPG41" s="113"/>
      <c r="UPH41" s="113"/>
      <c r="UPI41" s="113"/>
      <c r="UPJ41" s="113"/>
      <c r="UPK41" s="113"/>
      <c r="UPL41" s="113"/>
      <c r="UPM41" s="113"/>
      <c r="UPN41" s="113"/>
      <c r="UPO41" s="113"/>
      <c r="UPP41" s="113"/>
      <c r="UPQ41" s="113"/>
      <c r="UPR41" s="113"/>
      <c r="UPS41" s="113"/>
      <c r="UPT41" s="113"/>
      <c r="UPU41" s="113"/>
      <c r="UPV41" s="113"/>
      <c r="UPW41" s="113"/>
      <c r="UPX41" s="113"/>
      <c r="UPY41" s="113"/>
      <c r="UPZ41" s="113"/>
      <c r="UQA41" s="113"/>
      <c r="UQB41" s="113"/>
      <c r="UQC41" s="113"/>
      <c r="UQD41" s="113"/>
      <c r="UQE41" s="113"/>
      <c r="UQF41" s="113"/>
      <c r="UQG41" s="113"/>
      <c r="UQH41" s="113"/>
      <c r="UQI41" s="113"/>
      <c r="UQJ41" s="113"/>
      <c r="UQK41" s="113"/>
      <c r="UQL41" s="113"/>
      <c r="UQM41" s="113"/>
      <c r="UQN41" s="113"/>
      <c r="UQO41" s="113"/>
      <c r="UQP41" s="113"/>
      <c r="UQQ41" s="113"/>
      <c r="UQR41" s="113"/>
      <c r="UQS41" s="113"/>
      <c r="UQT41" s="113"/>
      <c r="UQU41" s="113"/>
      <c r="UQV41" s="113"/>
      <c r="UQW41" s="113"/>
      <c r="UQX41" s="113"/>
      <c r="UQY41" s="113"/>
      <c r="UQZ41" s="113"/>
      <c r="URA41" s="113"/>
      <c r="URB41" s="113"/>
      <c r="URC41" s="113"/>
      <c r="URD41" s="113"/>
      <c r="URE41" s="113"/>
      <c r="URF41" s="113"/>
      <c r="URG41" s="113"/>
      <c r="URH41" s="113"/>
      <c r="URI41" s="113"/>
      <c r="URJ41" s="113"/>
      <c r="URK41" s="113"/>
      <c r="URL41" s="113"/>
      <c r="URM41" s="113"/>
      <c r="URN41" s="113"/>
      <c r="URO41" s="113"/>
      <c r="URP41" s="113"/>
      <c r="URQ41" s="113"/>
      <c r="URR41" s="113"/>
      <c r="URS41" s="113"/>
      <c r="URT41" s="113"/>
      <c r="URU41" s="113"/>
      <c r="URV41" s="113"/>
      <c r="URW41" s="113"/>
      <c r="URX41" s="113"/>
      <c r="URY41" s="113"/>
      <c r="URZ41" s="113"/>
      <c r="USA41" s="113"/>
      <c r="USB41" s="113"/>
      <c r="USC41" s="113"/>
      <c r="USD41" s="113"/>
      <c r="USE41" s="113"/>
      <c r="USF41" s="113"/>
      <c r="USG41" s="113"/>
      <c r="USH41" s="113"/>
      <c r="USI41" s="113"/>
      <c r="USJ41" s="113"/>
      <c r="USK41" s="113"/>
      <c r="USL41" s="113"/>
      <c r="USM41" s="113"/>
      <c r="USN41" s="113"/>
      <c r="USO41" s="113"/>
      <c r="USP41" s="113"/>
      <c r="USQ41" s="113"/>
      <c r="USR41" s="113"/>
      <c r="USS41" s="113"/>
      <c r="UST41" s="113"/>
      <c r="USU41" s="113"/>
      <c r="USV41" s="113"/>
      <c r="USW41" s="113"/>
      <c r="USX41" s="113"/>
      <c r="USY41" s="113"/>
      <c r="USZ41" s="113"/>
      <c r="UTA41" s="113"/>
      <c r="UTB41" s="113"/>
      <c r="UTC41" s="113"/>
      <c r="UTD41" s="113"/>
      <c r="UTE41" s="113"/>
      <c r="UTF41" s="113"/>
      <c r="UTG41" s="113"/>
      <c r="UTH41" s="113"/>
      <c r="UTI41" s="113"/>
      <c r="UTJ41" s="113"/>
      <c r="UTK41" s="113"/>
      <c r="UTL41" s="113"/>
      <c r="UTM41" s="113"/>
      <c r="UTN41" s="113"/>
      <c r="UTO41" s="113"/>
      <c r="UTP41" s="113"/>
      <c r="UTQ41" s="113"/>
      <c r="UTR41" s="113"/>
      <c r="UTS41" s="113"/>
      <c r="UTT41" s="113"/>
      <c r="UTU41" s="113"/>
      <c r="UTV41" s="113"/>
      <c r="UTW41" s="113"/>
      <c r="UTX41" s="113"/>
      <c r="UTY41" s="113"/>
      <c r="UTZ41" s="113"/>
      <c r="UUA41" s="113"/>
      <c r="UUB41" s="113"/>
      <c r="UUC41" s="113"/>
      <c r="UUD41" s="113"/>
      <c r="UUE41" s="113"/>
      <c r="UUF41" s="113"/>
      <c r="UUG41" s="113"/>
      <c r="UUH41" s="113"/>
      <c r="UUI41" s="113"/>
      <c r="UUJ41" s="113"/>
      <c r="UUK41" s="113"/>
      <c r="UUL41" s="113"/>
      <c r="UUM41" s="113"/>
      <c r="UUN41" s="113"/>
      <c r="UUO41" s="113"/>
      <c r="UUP41" s="113"/>
      <c r="UUQ41" s="113"/>
      <c r="UUR41" s="113"/>
      <c r="UUS41" s="113"/>
      <c r="UUT41" s="113"/>
      <c r="UUU41" s="113"/>
      <c r="UUV41" s="113"/>
      <c r="UUW41" s="113"/>
      <c r="UUX41" s="113"/>
      <c r="UUY41" s="113"/>
      <c r="UUZ41" s="113"/>
      <c r="UVA41" s="113"/>
      <c r="UVB41" s="113"/>
      <c r="UVC41" s="113"/>
      <c r="UVD41" s="113"/>
      <c r="UVE41" s="113"/>
      <c r="UVF41" s="113"/>
      <c r="UVG41" s="113"/>
      <c r="UVH41" s="113"/>
      <c r="UVI41" s="113"/>
      <c r="UVJ41" s="113"/>
      <c r="UVK41" s="113"/>
      <c r="UVL41" s="113"/>
      <c r="UVM41" s="113"/>
      <c r="UVN41" s="113"/>
      <c r="UVO41" s="113"/>
      <c r="UVP41" s="113"/>
      <c r="UVQ41" s="113"/>
      <c r="UVR41" s="113"/>
      <c r="UVS41" s="113"/>
      <c r="UVT41" s="113"/>
      <c r="UVU41" s="113"/>
      <c r="UVV41" s="113"/>
      <c r="UVW41" s="113"/>
      <c r="UVX41" s="113"/>
      <c r="UVY41" s="113"/>
      <c r="UVZ41" s="113"/>
      <c r="UWA41" s="113"/>
      <c r="UWB41" s="113"/>
      <c r="UWC41" s="113"/>
      <c r="UWD41" s="113"/>
      <c r="UWE41" s="113"/>
      <c r="UWF41" s="113"/>
      <c r="UWG41" s="113"/>
      <c r="UWH41" s="113"/>
      <c r="UWI41" s="113"/>
      <c r="UWJ41" s="113"/>
      <c r="UWK41" s="113"/>
      <c r="UWL41" s="113"/>
      <c r="UWM41" s="113"/>
      <c r="UWN41" s="113"/>
      <c r="UWO41" s="113"/>
      <c r="UWP41" s="113"/>
      <c r="UWQ41" s="113"/>
      <c r="UWR41" s="113"/>
      <c r="UWS41" s="113"/>
      <c r="UWT41" s="113"/>
      <c r="UWU41" s="113"/>
      <c r="UWV41" s="113"/>
      <c r="UWW41" s="113"/>
      <c r="UWX41" s="113"/>
      <c r="UWY41" s="113"/>
      <c r="UWZ41" s="113"/>
      <c r="UXA41" s="113"/>
      <c r="UXB41" s="113"/>
      <c r="UXC41" s="113"/>
      <c r="UXD41" s="113"/>
      <c r="UXE41" s="113"/>
      <c r="UXF41" s="113"/>
      <c r="UXG41" s="113"/>
      <c r="UXH41" s="113"/>
      <c r="UXI41" s="113"/>
      <c r="UXJ41" s="113"/>
      <c r="UXK41" s="113"/>
      <c r="UXL41" s="113"/>
      <c r="UXM41" s="113"/>
      <c r="UXN41" s="113"/>
      <c r="UXO41" s="113"/>
      <c r="UXP41" s="113"/>
      <c r="UXQ41" s="113"/>
      <c r="UXR41" s="113"/>
      <c r="UXS41" s="113"/>
      <c r="UXT41" s="113"/>
      <c r="UXU41" s="113"/>
      <c r="UXV41" s="113"/>
      <c r="UXW41" s="113"/>
      <c r="UXX41" s="113"/>
      <c r="UXY41" s="113"/>
      <c r="UXZ41" s="113"/>
      <c r="UYA41" s="113"/>
      <c r="UYB41" s="113"/>
      <c r="UYC41" s="113"/>
      <c r="UYD41" s="113"/>
      <c r="UYE41" s="113"/>
      <c r="UYF41" s="113"/>
      <c r="UYG41" s="113"/>
      <c r="UYH41" s="113"/>
      <c r="UYI41" s="113"/>
      <c r="UYJ41" s="113"/>
      <c r="UYK41" s="113"/>
      <c r="UYL41" s="113"/>
      <c r="UYM41" s="113"/>
      <c r="UYN41" s="113"/>
      <c r="UYO41" s="113"/>
      <c r="UYP41" s="113"/>
      <c r="UYQ41" s="113"/>
      <c r="UYR41" s="113"/>
      <c r="UYS41" s="113"/>
      <c r="UYT41" s="113"/>
      <c r="UYU41" s="113"/>
      <c r="UYV41" s="113"/>
      <c r="UYW41" s="113"/>
      <c r="UYX41" s="113"/>
      <c r="UYY41" s="113"/>
      <c r="UYZ41" s="113"/>
      <c r="UZA41" s="113"/>
      <c r="UZB41" s="113"/>
      <c r="UZC41" s="113"/>
      <c r="UZD41" s="113"/>
      <c r="UZE41" s="113"/>
      <c r="UZF41" s="113"/>
      <c r="UZG41" s="113"/>
      <c r="UZH41" s="113"/>
      <c r="UZI41" s="113"/>
      <c r="UZJ41" s="113"/>
      <c r="UZK41" s="113"/>
      <c r="UZL41" s="113"/>
      <c r="UZM41" s="113"/>
      <c r="UZN41" s="113"/>
      <c r="UZO41" s="113"/>
      <c r="UZP41" s="113"/>
      <c r="UZQ41" s="113"/>
      <c r="UZR41" s="113"/>
      <c r="UZS41" s="113"/>
      <c r="UZT41" s="113"/>
      <c r="UZU41" s="113"/>
      <c r="UZV41" s="113"/>
      <c r="UZW41" s="113"/>
      <c r="UZX41" s="113"/>
      <c r="UZY41" s="113"/>
      <c r="UZZ41" s="113"/>
      <c r="VAA41" s="113"/>
      <c r="VAB41" s="113"/>
      <c r="VAC41" s="113"/>
      <c r="VAD41" s="113"/>
      <c r="VAE41" s="113"/>
      <c r="VAF41" s="113"/>
      <c r="VAG41" s="113"/>
      <c r="VAH41" s="113"/>
      <c r="VAI41" s="113"/>
      <c r="VAJ41" s="113"/>
      <c r="VAK41" s="113"/>
      <c r="VAL41" s="113"/>
      <c r="VAM41" s="113"/>
      <c r="VAN41" s="113"/>
      <c r="VAO41" s="113"/>
      <c r="VAP41" s="113"/>
      <c r="VAQ41" s="113"/>
      <c r="VAR41" s="113"/>
      <c r="VAS41" s="113"/>
      <c r="VAT41" s="113"/>
      <c r="VAU41" s="113"/>
      <c r="VAV41" s="113"/>
      <c r="VAW41" s="113"/>
      <c r="VAX41" s="113"/>
      <c r="VAY41" s="113"/>
      <c r="VAZ41" s="113"/>
      <c r="VBA41" s="113"/>
      <c r="VBB41" s="113"/>
      <c r="VBC41" s="113"/>
      <c r="VBD41" s="113"/>
      <c r="VBE41" s="113"/>
      <c r="VBF41" s="113"/>
      <c r="VBG41" s="113"/>
      <c r="VBH41" s="113"/>
      <c r="VBI41" s="113"/>
      <c r="VBJ41" s="113"/>
      <c r="VBK41" s="113"/>
      <c r="VBL41" s="113"/>
      <c r="VBM41" s="113"/>
      <c r="VBN41" s="113"/>
      <c r="VBO41" s="113"/>
      <c r="VBP41" s="113"/>
      <c r="VBQ41" s="113"/>
      <c r="VBR41" s="113"/>
      <c r="VBS41" s="113"/>
      <c r="VBT41" s="113"/>
      <c r="VBU41" s="113"/>
      <c r="VBV41" s="113"/>
      <c r="VBW41" s="113"/>
      <c r="VBX41" s="113"/>
      <c r="VBY41" s="113"/>
      <c r="VBZ41" s="113"/>
      <c r="VCA41" s="113"/>
      <c r="VCB41" s="113"/>
      <c r="VCC41" s="113"/>
      <c r="VCD41" s="113"/>
      <c r="VCE41" s="113"/>
      <c r="VCF41" s="113"/>
      <c r="VCG41" s="113"/>
      <c r="VCH41" s="113"/>
      <c r="VCI41" s="113"/>
      <c r="VCJ41" s="113"/>
      <c r="VCK41" s="113"/>
      <c r="VCL41" s="113"/>
      <c r="VCM41" s="113"/>
      <c r="VCN41" s="113"/>
      <c r="VCO41" s="113"/>
      <c r="VCP41" s="113"/>
      <c r="VCQ41" s="113"/>
      <c r="VCR41" s="113"/>
      <c r="VCS41" s="113"/>
      <c r="VCT41" s="113"/>
      <c r="VCU41" s="113"/>
      <c r="VCV41" s="113"/>
      <c r="VCW41" s="113"/>
      <c r="VCX41" s="113"/>
      <c r="VCY41" s="113"/>
      <c r="VCZ41" s="113"/>
      <c r="VDA41" s="113"/>
      <c r="VDB41" s="113"/>
      <c r="VDC41" s="113"/>
      <c r="VDD41" s="113"/>
      <c r="VDE41" s="113"/>
      <c r="VDF41" s="113"/>
      <c r="VDG41" s="113"/>
      <c r="VDH41" s="113"/>
      <c r="VDI41" s="113"/>
      <c r="VDJ41" s="113"/>
      <c r="VDK41" s="113"/>
      <c r="VDL41" s="113"/>
      <c r="VDM41" s="113"/>
      <c r="VDN41" s="113"/>
      <c r="VDO41" s="113"/>
      <c r="VDP41" s="113"/>
      <c r="VDQ41" s="113"/>
      <c r="VDR41" s="113"/>
      <c r="VDS41" s="113"/>
      <c r="VDT41" s="113"/>
      <c r="VDU41" s="113"/>
      <c r="VDV41" s="113"/>
      <c r="VDW41" s="113"/>
      <c r="VDX41" s="113"/>
      <c r="VDY41" s="113"/>
      <c r="VDZ41" s="113"/>
      <c r="VEA41" s="113"/>
      <c r="VEB41" s="113"/>
      <c r="VEC41" s="113"/>
      <c r="VED41" s="113"/>
      <c r="VEE41" s="113"/>
      <c r="VEF41" s="113"/>
      <c r="VEG41" s="113"/>
      <c r="VEH41" s="113"/>
      <c r="VEI41" s="113"/>
      <c r="VEJ41" s="113"/>
      <c r="VEK41" s="113"/>
      <c r="VEL41" s="113"/>
      <c r="VEM41" s="113"/>
      <c r="VEN41" s="113"/>
      <c r="VEO41" s="113"/>
      <c r="VEP41" s="113"/>
      <c r="VEQ41" s="113"/>
      <c r="VER41" s="113"/>
      <c r="VES41" s="113"/>
      <c r="VET41" s="113"/>
      <c r="VEU41" s="113"/>
      <c r="VEV41" s="113"/>
      <c r="VEW41" s="113"/>
      <c r="VEX41" s="113"/>
      <c r="VEY41" s="113"/>
      <c r="VEZ41" s="113"/>
      <c r="VFA41" s="113"/>
      <c r="VFB41" s="113"/>
      <c r="VFC41" s="113"/>
      <c r="VFD41" s="113"/>
      <c r="VFE41" s="113"/>
      <c r="VFF41" s="113"/>
      <c r="VFG41" s="113"/>
      <c r="VFH41" s="113"/>
      <c r="VFI41" s="113"/>
      <c r="VFJ41" s="113"/>
      <c r="VFK41" s="113"/>
      <c r="VFL41" s="113"/>
      <c r="VFM41" s="113"/>
      <c r="VFN41" s="113"/>
      <c r="VFO41" s="113"/>
      <c r="VFP41" s="113"/>
      <c r="VFQ41" s="113"/>
      <c r="VFR41" s="113"/>
      <c r="VFS41" s="113"/>
      <c r="VFT41" s="113"/>
      <c r="VFU41" s="113"/>
      <c r="VFV41" s="113"/>
      <c r="VFW41" s="113"/>
      <c r="VFX41" s="113"/>
      <c r="VFY41" s="113"/>
      <c r="VFZ41" s="113"/>
      <c r="VGA41" s="113"/>
      <c r="VGB41" s="113"/>
      <c r="VGC41" s="113"/>
      <c r="VGD41" s="113"/>
      <c r="VGE41" s="113"/>
      <c r="VGF41" s="113"/>
      <c r="VGG41" s="113"/>
      <c r="VGH41" s="113"/>
      <c r="VGI41" s="113"/>
      <c r="VGJ41" s="113"/>
      <c r="VGK41" s="113"/>
      <c r="VGL41" s="113"/>
      <c r="VGM41" s="113"/>
      <c r="VGN41" s="113"/>
      <c r="VGO41" s="113"/>
      <c r="VGP41" s="113"/>
      <c r="VGQ41" s="113"/>
      <c r="VGR41" s="113"/>
      <c r="VGS41" s="113"/>
      <c r="VGT41" s="113"/>
      <c r="VGU41" s="113"/>
      <c r="VGV41" s="113"/>
      <c r="VGW41" s="113"/>
      <c r="VGX41" s="113"/>
      <c r="VGY41" s="113"/>
      <c r="VGZ41" s="113"/>
      <c r="VHA41" s="113"/>
      <c r="VHB41" s="113"/>
      <c r="VHC41" s="113"/>
      <c r="VHD41" s="113"/>
      <c r="VHE41" s="113"/>
      <c r="VHF41" s="113"/>
      <c r="VHG41" s="113"/>
      <c r="VHH41" s="113"/>
      <c r="VHI41" s="113"/>
      <c r="VHJ41" s="113"/>
      <c r="VHK41" s="113"/>
      <c r="VHL41" s="113"/>
      <c r="VHM41" s="113"/>
      <c r="VHN41" s="113"/>
      <c r="VHO41" s="113"/>
      <c r="VHP41" s="113"/>
      <c r="VHQ41" s="113"/>
      <c r="VHR41" s="113"/>
      <c r="VHS41" s="113"/>
      <c r="VHT41" s="113"/>
      <c r="VHU41" s="113"/>
      <c r="VHV41" s="113"/>
      <c r="VHW41" s="113"/>
      <c r="VHX41" s="113"/>
      <c r="VHY41" s="113"/>
      <c r="VHZ41" s="113"/>
      <c r="VIA41" s="113"/>
      <c r="VIB41" s="113"/>
      <c r="VIC41" s="113"/>
      <c r="VID41" s="113"/>
      <c r="VIE41" s="113"/>
      <c r="VIF41" s="113"/>
      <c r="VIG41" s="113"/>
      <c r="VIH41" s="113"/>
      <c r="VII41" s="113"/>
      <c r="VIJ41" s="113"/>
      <c r="VIK41" s="113"/>
      <c r="VIL41" s="113"/>
      <c r="VIM41" s="113"/>
      <c r="VIN41" s="113"/>
      <c r="VIO41" s="113"/>
      <c r="VIP41" s="113"/>
      <c r="VIQ41" s="113"/>
      <c r="VIR41" s="113"/>
      <c r="VIS41" s="113"/>
      <c r="VIT41" s="113"/>
      <c r="VIU41" s="113"/>
      <c r="VIV41" s="113"/>
      <c r="VIW41" s="113"/>
      <c r="VIX41" s="113"/>
      <c r="VIY41" s="113"/>
      <c r="VIZ41" s="113"/>
      <c r="VJA41" s="113"/>
      <c r="VJB41" s="113"/>
      <c r="VJC41" s="113"/>
      <c r="VJD41" s="113"/>
      <c r="VJE41" s="113"/>
      <c r="VJF41" s="113"/>
      <c r="VJG41" s="113"/>
      <c r="VJH41" s="113"/>
      <c r="VJI41" s="113"/>
      <c r="VJJ41" s="113"/>
      <c r="VJK41" s="113"/>
      <c r="VJL41" s="113"/>
      <c r="VJM41" s="113"/>
      <c r="VJN41" s="113"/>
      <c r="VJO41" s="113"/>
      <c r="VJP41" s="113"/>
      <c r="VJQ41" s="113"/>
      <c r="VJR41" s="113"/>
      <c r="VJS41" s="113"/>
      <c r="VJT41" s="113"/>
      <c r="VJU41" s="113"/>
      <c r="VJV41" s="113"/>
      <c r="VJW41" s="113"/>
      <c r="VJX41" s="113"/>
      <c r="VJY41" s="113"/>
      <c r="VJZ41" s="113"/>
      <c r="VKA41" s="113"/>
      <c r="VKB41" s="113"/>
      <c r="VKC41" s="113"/>
      <c r="VKD41" s="113"/>
      <c r="VKE41" s="113"/>
      <c r="VKF41" s="113"/>
      <c r="VKG41" s="113"/>
      <c r="VKH41" s="113"/>
      <c r="VKI41" s="113"/>
      <c r="VKJ41" s="113"/>
      <c r="VKK41" s="113"/>
      <c r="VKL41" s="113"/>
      <c r="VKM41" s="113"/>
      <c r="VKN41" s="113"/>
      <c r="VKO41" s="113"/>
      <c r="VKP41" s="113"/>
      <c r="VKQ41" s="113"/>
      <c r="VKR41" s="113"/>
      <c r="VKS41" s="113"/>
      <c r="VKT41" s="113"/>
      <c r="VKU41" s="113"/>
      <c r="VKV41" s="113"/>
      <c r="VKW41" s="113"/>
      <c r="VKX41" s="113"/>
      <c r="VKY41" s="113"/>
      <c r="VKZ41" s="113"/>
      <c r="VLA41" s="113"/>
      <c r="VLB41" s="113"/>
      <c r="VLC41" s="113"/>
      <c r="VLD41" s="113"/>
      <c r="VLE41" s="113"/>
      <c r="VLF41" s="113"/>
      <c r="VLG41" s="113"/>
      <c r="VLH41" s="113"/>
      <c r="VLI41" s="113"/>
      <c r="VLJ41" s="113"/>
      <c r="VLK41" s="113"/>
      <c r="VLL41" s="113"/>
      <c r="VLM41" s="113"/>
      <c r="VLN41" s="113"/>
      <c r="VLO41" s="113"/>
      <c r="VLP41" s="113"/>
      <c r="VLQ41" s="113"/>
      <c r="VLR41" s="113"/>
      <c r="VLS41" s="113"/>
      <c r="VLT41" s="113"/>
      <c r="VLU41" s="113"/>
      <c r="VLV41" s="113"/>
      <c r="VLW41" s="113"/>
      <c r="VLX41" s="113"/>
      <c r="VLY41" s="113"/>
      <c r="VLZ41" s="113"/>
      <c r="VMA41" s="113"/>
      <c r="VMB41" s="113"/>
      <c r="VMC41" s="113"/>
      <c r="VMD41" s="113"/>
      <c r="VME41" s="113"/>
      <c r="VMF41" s="113"/>
      <c r="VMG41" s="113"/>
      <c r="VMH41" s="113"/>
      <c r="VMI41" s="113"/>
      <c r="VMJ41" s="113"/>
      <c r="VMK41" s="113"/>
      <c r="VML41" s="113"/>
      <c r="VMM41" s="113"/>
      <c r="VMN41" s="113"/>
      <c r="VMO41" s="113"/>
      <c r="VMP41" s="113"/>
      <c r="VMQ41" s="113"/>
      <c r="VMR41" s="113"/>
      <c r="VMS41" s="113"/>
      <c r="VMT41" s="113"/>
      <c r="VMU41" s="113"/>
      <c r="VMV41" s="113"/>
      <c r="VMW41" s="113"/>
      <c r="VMX41" s="113"/>
      <c r="VMY41" s="113"/>
      <c r="VMZ41" s="113"/>
      <c r="VNA41" s="113"/>
      <c r="VNB41" s="113"/>
      <c r="VNC41" s="113"/>
      <c r="VND41" s="113"/>
      <c r="VNE41" s="113"/>
      <c r="VNF41" s="113"/>
      <c r="VNG41" s="113"/>
      <c r="VNH41" s="113"/>
      <c r="VNI41" s="113"/>
      <c r="VNJ41" s="113"/>
      <c r="VNK41" s="113"/>
      <c r="VNL41" s="113"/>
      <c r="VNM41" s="113"/>
      <c r="VNN41" s="113"/>
      <c r="VNO41" s="113"/>
      <c r="VNP41" s="113"/>
      <c r="VNQ41" s="113"/>
      <c r="VNR41" s="113"/>
      <c r="VNS41" s="113"/>
      <c r="VNT41" s="113"/>
      <c r="VNU41" s="113"/>
      <c r="VNV41" s="113"/>
      <c r="VNW41" s="113"/>
      <c r="VNX41" s="113"/>
      <c r="VNY41" s="113"/>
      <c r="VNZ41" s="113"/>
      <c r="VOA41" s="113"/>
      <c r="VOB41" s="113"/>
      <c r="VOC41" s="113"/>
      <c r="VOD41" s="113"/>
      <c r="VOE41" s="113"/>
      <c r="VOF41" s="113"/>
      <c r="VOG41" s="113"/>
      <c r="VOH41" s="113"/>
      <c r="VOI41" s="113"/>
      <c r="VOJ41" s="113"/>
      <c r="VOK41" s="113"/>
      <c r="VOL41" s="113"/>
      <c r="VOM41" s="113"/>
      <c r="VON41" s="113"/>
      <c r="VOO41" s="113"/>
      <c r="VOP41" s="113"/>
      <c r="VOQ41" s="113"/>
      <c r="VOR41" s="113"/>
      <c r="VOS41" s="113"/>
      <c r="VOT41" s="113"/>
      <c r="VOU41" s="113"/>
      <c r="VOV41" s="113"/>
      <c r="VOW41" s="113"/>
      <c r="VOX41" s="113"/>
      <c r="VOY41" s="113"/>
      <c r="VOZ41" s="113"/>
      <c r="VPA41" s="113"/>
      <c r="VPB41" s="113"/>
      <c r="VPC41" s="113"/>
      <c r="VPD41" s="113"/>
      <c r="VPE41" s="113"/>
      <c r="VPF41" s="113"/>
      <c r="VPG41" s="113"/>
      <c r="VPH41" s="113"/>
      <c r="VPI41" s="113"/>
      <c r="VPJ41" s="113"/>
      <c r="VPK41" s="113"/>
      <c r="VPL41" s="113"/>
      <c r="VPM41" s="113"/>
      <c r="VPN41" s="113"/>
      <c r="VPO41" s="113"/>
      <c r="VPP41" s="113"/>
      <c r="VPQ41" s="113"/>
      <c r="VPR41" s="113"/>
      <c r="VPS41" s="113"/>
      <c r="VPT41" s="113"/>
      <c r="VPU41" s="113"/>
      <c r="VPV41" s="113"/>
      <c r="VPW41" s="113"/>
      <c r="VPX41" s="113"/>
      <c r="VPY41" s="113"/>
      <c r="VPZ41" s="113"/>
      <c r="VQA41" s="113"/>
      <c r="VQB41" s="113"/>
      <c r="VQC41" s="113"/>
      <c r="VQD41" s="113"/>
      <c r="VQE41" s="113"/>
      <c r="VQF41" s="113"/>
      <c r="VQG41" s="113"/>
      <c r="VQH41" s="113"/>
      <c r="VQI41" s="113"/>
      <c r="VQJ41" s="113"/>
      <c r="VQK41" s="113"/>
      <c r="VQL41" s="113"/>
      <c r="VQM41" s="113"/>
      <c r="VQN41" s="113"/>
      <c r="VQO41" s="113"/>
      <c r="VQP41" s="113"/>
      <c r="VQQ41" s="113"/>
      <c r="VQR41" s="113"/>
      <c r="VQS41" s="113"/>
      <c r="VQT41" s="113"/>
      <c r="VQU41" s="113"/>
      <c r="VQV41" s="113"/>
      <c r="VQW41" s="113"/>
      <c r="VQX41" s="113"/>
      <c r="VQY41" s="113"/>
      <c r="VQZ41" s="113"/>
      <c r="VRA41" s="113"/>
      <c r="VRB41" s="113"/>
      <c r="VRC41" s="113"/>
      <c r="VRD41" s="113"/>
      <c r="VRE41" s="113"/>
      <c r="VRF41" s="113"/>
      <c r="VRG41" s="113"/>
      <c r="VRH41" s="113"/>
      <c r="VRI41" s="113"/>
      <c r="VRJ41" s="113"/>
      <c r="VRK41" s="113"/>
      <c r="VRL41" s="113"/>
      <c r="VRM41" s="113"/>
      <c r="VRN41" s="113"/>
      <c r="VRO41" s="113"/>
      <c r="VRP41" s="113"/>
      <c r="VRQ41" s="113"/>
      <c r="VRR41" s="113"/>
      <c r="VRS41" s="113"/>
      <c r="VRT41" s="113"/>
      <c r="VRU41" s="113"/>
      <c r="VRV41" s="113"/>
      <c r="VRW41" s="113"/>
      <c r="VRX41" s="113"/>
      <c r="VRY41" s="113"/>
      <c r="VRZ41" s="113"/>
      <c r="VSA41" s="113"/>
      <c r="VSB41" s="113"/>
      <c r="VSC41" s="113"/>
      <c r="VSD41" s="113"/>
      <c r="VSE41" s="113"/>
      <c r="VSF41" s="113"/>
      <c r="VSG41" s="113"/>
      <c r="VSH41" s="113"/>
      <c r="VSI41" s="113"/>
      <c r="VSJ41" s="113"/>
      <c r="VSK41" s="113"/>
      <c r="VSL41" s="113"/>
      <c r="VSM41" s="113"/>
      <c r="VSN41" s="113"/>
      <c r="VSO41" s="113"/>
      <c r="VSP41" s="113"/>
      <c r="VSQ41" s="113"/>
      <c r="VSR41" s="113"/>
      <c r="VSS41" s="113"/>
      <c r="VST41" s="113"/>
      <c r="VSU41" s="113"/>
      <c r="VSV41" s="113"/>
      <c r="VSW41" s="113"/>
      <c r="VSX41" s="113"/>
      <c r="VSY41" s="113"/>
      <c r="VSZ41" s="113"/>
      <c r="VTA41" s="113"/>
      <c r="VTB41" s="113"/>
      <c r="VTC41" s="113"/>
      <c r="VTD41" s="113"/>
      <c r="VTE41" s="113"/>
      <c r="VTF41" s="113"/>
      <c r="VTG41" s="113"/>
      <c r="VTH41" s="113"/>
      <c r="VTI41" s="113"/>
      <c r="VTJ41" s="113"/>
      <c r="VTK41" s="113"/>
      <c r="VTL41" s="113"/>
      <c r="VTM41" s="113"/>
      <c r="VTN41" s="113"/>
      <c r="VTO41" s="113"/>
      <c r="VTP41" s="113"/>
      <c r="VTQ41" s="113"/>
      <c r="VTR41" s="113"/>
      <c r="VTS41" s="113"/>
      <c r="VTT41" s="113"/>
      <c r="VTU41" s="113"/>
      <c r="VTV41" s="113"/>
      <c r="VTW41" s="113"/>
      <c r="VTX41" s="113"/>
      <c r="VTY41" s="113"/>
      <c r="VTZ41" s="113"/>
      <c r="VUA41" s="113"/>
      <c r="VUB41" s="113"/>
      <c r="VUC41" s="113"/>
      <c r="VUD41" s="113"/>
      <c r="VUE41" s="113"/>
      <c r="VUF41" s="113"/>
      <c r="VUG41" s="113"/>
      <c r="VUH41" s="113"/>
      <c r="VUI41" s="113"/>
      <c r="VUJ41" s="113"/>
      <c r="VUK41" s="113"/>
      <c r="VUL41" s="113"/>
      <c r="VUM41" s="113"/>
      <c r="VUN41" s="113"/>
      <c r="VUO41" s="113"/>
      <c r="VUP41" s="113"/>
      <c r="VUQ41" s="113"/>
      <c r="VUR41" s="113"/>
      <c r="VUS41" s="113"/>
      <c r="VUT41" s="113"/>
      <c r="VUU41" s="113"/>
      <c r="VUV41" s="113"/>
      <c r="VUW41" s="113"/>
      <c r="VUX41" s="113"/>
      <c r="VUY41" s="113"/>
      <c r="VUZ41" s="113"/>
      <c r="VVA41" s="113"/>
      <c r="VVB41" s="113"/>
      <c r="VVC41" s="113"/>
      <c r="VVD41" s="113"/>
      <c r="VVE41" s="113"/>
      <c r="VVF41" s="113"/>
      <c r="VVG41" s="113"/>
      <c r="VVH41" s="113"/>
      <c r="VVI41" s="113"/>
      <c r="VVJ41" s="113"/>
      <c r="VVK41" s="113"/>
      <c r="VVL41" s="113"/>
      <c r="VVM41" s="113"/>
      <c r="VVN41" s="113"/>
      <c r="VVO41" s="113"/>
      <c r="VVP41" s="113"/>
      <c r="VVQ41" s="113"/>
      <c r="VVR41" s="113"/>
      <c r="VVS41" s="113"/>
      <c r="VVT41" s="113"/>
      <c r="VVU41" s="113"/>
      <c r="VVV41" s="113"/>
      <c r="VVW41" s="113"/>
      <c r="VVX41" s="113"/>
      <c r="VVY41" s="113"/>
      <c r="VVZ41" s="113"/>
      <c r="VWA41" s="113"/>
      <c r="VWB41" s="113"/>
      <c r="VWC41" s="113"/>
      <c r="VWD41" s="113"/>
      <c r="VWE41" s="113"/>
      <c r="VWF41" s="113"/>
      <c r="VWG41" s="113"/>
      <c r="VWH41" s="113"/>
      <c r="VWI41" s="113"/>
      <c r="VWJ41" s="113"/>
      <c r="VWK41" s="113"/>
      <c r="VWL41" s="113"/>
      <c r="VWM41" s="113"/>
      <c r="VWN41" s="113"/>
      <c r="VWO41" s="113"/>
      <c r="VWP41" s="113"/>
      <c r="VWQ41" s="113"/>
      <c r="VWR41" s="113"/>
      <c r="VWS41" s="113"/>
      <c r="VWT41" s="113"/>
      <c r="VWU41" s="113"/>
      <c r="VWV41" s="113"/>
      <c r="VWW41" s="113"/>
      <c r="VWX41" s="113"/>
      <c r="VWY41" s="113"/>
      <c r="VWZ41" s="113"/>
      <c r="VXA41" s="113"/>
      <c r="VXB41" s="113"/>
      <c r="VXC41" s="113"/>
      <c r="VXD41" s="113"/>
      <c r="VXE41" s="113"/>
      <c r="VXF41" s="113"/>
      <c r="VXG41" s="113"/>
      <c r="VXH41" s="113"/>
      <c r="VXI41" s="113"/>
      <c r="VXJ41" s="113"/>
      <c r="VXK41" s="113"/>
      <c r="VXL41" s="113"/>
      <c r="VXM41" s="113"/>
      <c r="VXN41" s="113"/>
      <c r="VXO41" s="113"/>
      <c r="VXP41" s="113"/>
      <c r="VXQ41" s="113"/>
      <c r="VXR41" s="113"/>
      <c r="VXS41" s="113"/>
      <c r="VXT41" s="113"/>
      <c r="VXU41" s="113"/>
      <c r="VXV41" s="113"/>
      <c r="VXW41" s="113"/>
      <c r="VXX41" s="113"/>
      <c r="VXY41" s="113"/>
      <c r="VXZ41" s="113"/>
      <c r="VYA41" s="113"/>
      <c r="VYB41" s="113"/>
      <c r="VYC41" s="113"/>
      <c r="VYD41" s="113"/>
      <c r="VYE41" s="113"/>
      <c r="VYF41" s="113"/>
      <c r="VYG41" s="113"/>
      <c r="VYH41" s="113"/>
      <c r="VYI41" s="113"/>
      <c r="VYJ41" s="113"/>
      <c r="VYK41" s="113"/>
      <c r="VYL41" s="113"/>
      <c r="VYM41" s="113"/>
      <c r="VYN41" s="113"/>
      <c r="VYO41" s="113"/>
      <c r="VYP41" s="113"/>
      <c r="VYQ41" s="113"/>
      <c r="VYR41" s="113"/>
      <c r="VYS41" s="113"/>
      <c r="VYT41" s="113"/>
      <c r="VYU41" s="113"/>
      <c r="VYV41" s="113"/>
      <c r="VYW41" s="113"/>
      <c r="VYX41" s="113"/>
      <c r="VYY41" s="113"/>
      <c r="VYZ41" s="113"/>
      <c r="VZA41" s="113"/>
      <c r="VZB41" s="113"/>
      <c r="VZC41" s="113"/>
      <c r="VZD41" s="113"/>
      <c r="VZE41" s="113"/>
      <c r="VZF41" s="113"/>
      <c r="VZG41" s="113"/>
      <c r="VZH41" s="113"/>
      <c r="VZI41" s="113"/>
      <c r="VZJ41" s="113"/>
      <c r="VZK41" s="113"/>
      <c r="VZL41" s="113"/>
      <c r="VZM41" s="113"/>
      <c r="VZN41" s="113"/>
      <c r="VZO41" s="113"/>
      <c r="VZP41" s="113"/>
      <c r="VZQ41" s="113"/>
      <c r="VZR41" s="113"/>
      <c r="VZS41" s="113"/>
      <c r="VZT41" s="113"/>
      <c r="VZU41" s="113"/>
      <c r="VZV41" s="113"/>
      <c r="VZW41" s="113"/>
      <c r="VZX41" s="113"/>
      <c r="VZY41" s="113"/>
      <c r="VZZ41" s="113"/>
      <c r="WAA41" s="113"/>
      <c r="WAB41" s="113"/>
      <c r="WAC41" s="113"/>
      <c r="WAD41" s="113"/>
      <c r="WAE41" s="113"/>
      <c r="WAF41" s="113"/>
      <c r="WAG41" s="113"/>
      <c r="WAH41" s="113"/>
      <c r="WAI41" s="113"/>
      <c r="WAJ41" s="113"/>
      <c r="WAK41" s="113"/>
      <c r="WAL41" s="113"/>
      <c r="WAM41" s="113"/>
      <c r="WAN41" s="113"/>
      <c r="WAO41" s="113"/>
      <c r="WAP41" s="113"/>
      <c r="WAQ41" s="113"/>
      <c r="WAR41" s="113"/>
      <c r="WAS41" s="113"/>
      <c r="WAT41" s="113"/>
      <c r="WAU41" s="113"/>
      <c r="WAV41" s="113"/>
      <c r="WAW41" s="113"/>
      <c r="WAX41" s="113"/>
      <c r="WAY41" s="113"/>
      <c r="WAZ41" s="113"/>
      <c r="WBA41" s="113"/>
      <c r="WBB41" s="113"/>
      <c r="WBC41" s="113"/>
      <c r="WBD41" s="113"/>
      <c r="WBE41" s="113"/>
      <c r="WBF41" s="113"/>
      <c r="WBG41" s="113"/>
      <c r="WBH41" s="113"/>
      <c r="WBI41" s="113"/>
      <c r="WBJ41" s="113"/>
      <c r="WBK41" s="113"/>
      <c r="WBL41" s="113"/>
      <c r="WBM41" s="113"/>
      <c r="WBN41" s="113"/>
      <c r="WBO41" s="113"/>
      <c r="WBP41" s="113"/>
      <c r="WBQ41" s="113"/>
      <c r="WBR41" s="113"/>
      <c r="WBS41" s="113"/>
      <c r="WBT41" s="113"/>
      <c r="WBU41" s="113"/>
      <c r="WBV41" s="113"/>
      <c r="WBW41" s="113"/>
      <c r="WBX41" s="113"/>
      <c r="WBY41" s="113"/>
      <c r="WBZ41" s="113"/>
      <c r="WCA41" s="113"/>
      <c r="WCB41" s="113"/>
      <c r="WCC41" s="113"/>
      <c r="WCD41" s="113"/>
      <c r="WCE41" s="113"/>
      <c r="WCF41" s="113"/>
      <c r="WCG41" s="113"/>
      <c r="WCH41" s="113"/>
      <c r="WCI41" s="113"/>
      <c r="WCJ41" s="113"/>
      <c r="WCK41" s="113"/>
      <c r="WCL41" s="113"/>
      <c r="WCM41" s="113"/>
      <c r="WCN41" s="113"/>
      <c r="WCO41" s="113"/>
      <c r="WCP41" s="113"/>
      <c r="WCQ41" s="113"/>
      <c r="WCR41" s="113"/>
      <c r="WCS41" s="113"/>
      <c r="WCT41" s="113"/>
      <c r="WCU41" s="113"/>
      <c r="WCV41" s="113"/>
      <c r="WCW41" s="113"/>
      <c r="WCX41" s="113"/>
      <c r="WCY41" s="113"/>
      <c r="WCZ41" s="113"/>
      <c r="WDA41" s="113"/>
      <c r="WDB41" s="113"/>
      <c r="WDC41" s="113"/>
      <c r="WDD41" s="113"/>
      <c r="WDE41" s="113"/>
      <c r="WDF41" s="113"/>
      <c r="WDG41" s="113"/>
      <c r="WDH41" s="113"/>
      <c r="WDI41" s="113"/>
      <c r="WDJ41" s="113"/>
      <c r="WDK41" s="113"/>
      <c r="WDL41" s="113"/>
      <c r="WDM41" s="113"/>
      <c r="WDN41" s="113"/>
      <c r="WDO41" s="113"/>
      <c r="WDP41" s="113"/>
      <c r="WDQ41" s="113"/>
      <c r="WDR41" s="113"/>
      <c r="WDS41" s="113"/>
      <c r="WDT41" s="113"/>
      <c r="WDU41" s="113"/>
      <c r="WDV41" s="113"/>
      <c r="WDW41" s="113"/>
      <c r="WDX41" s="113"/>
      <c r="WDY41" s="113"/>
      <c r="WDZ41" s="113"/>
      <c r="WEA41" s="113"/>
      <c r="WEB41" s="113"/>
      <c r="WEC41" s="113"/>
      <c r="WED41" s="113"/>
      <c r="WEE41" s="113"/>
      <c r="WEF41" s="113"/>
      <c r="WEG41" s="113"/>
      <c r="WEH41" s="113"/>
      <c r="WEI41" s="113"/>
      <c r="WEJ41" s="113"/>
      <c r="WEK41" s="113"/>
      <c r="WEL41" s="113"/>
      <c r="WEM41" s="113"/>
      <c r="WEN41" s="113"/>
      <c r="WEO41" s="113"/>
      <c r="WEP41" s="113"/>
      <c r="WEQ41" s="113"/>
      <c r="WER41" s="113"/>
      <c r="WES41" s="113"/>
      <c r="WET41" s="113"/>
      <c r="WEU41" s="113"/>
      <c r="WEV41" s="113"/>
      <c r="WEW41" s="113"/>
      <c r="WEX41" s="113"/>
      <c r="WEY41" s="113"/>
      <c r="WEZ41" s="113"/>
      <c r="WFA41" s="113"/>
      <c r="WFB41" s="113"/>
      <c r="WFC41" s="113"/>
      <c r="WFD41" s="113"/>
      <c r="WFE41" s="113"/>
      <c r="WFF41" s="113"/>
      <c r="WFG41" s="113"/>
      <c r="WFH41" s="113"/>
      <c r="WFI41" s="113"/>
      <c r="WFJ41" s="113"/>
      <c r="WFK41" s="113"/>
      <c r="WFL41" s="113"/>
      <c r="WFM41" s="113"/>
      <c r="WFN41" s="113"/>
      <c r="WFO41" s="113"/>
      <c r="WFP41" s="113"/>
      <c r="WFQ41" s="113"/>
      <c r="WFR41" s="113"/>
      <c r="WFS41" s="113"/>
      <c r="WFT41" s="113"/>
      <c r="WFU41" s="113"/>
      <c r="WFV41" s="113"/>
      <c r="WFW41" s="113"/>
      <c r="WFX41" s="113"/>
      <c r="WFY41" s="113"/>
      <c r="WFZ41" s="113"/>
      <c r="WGA41" s="113"/>
      <c r="WGB41" s="113"/>
      <c r="WGC41" s="113"/>
      <c r="WGD41" s="113"/>
      <c r="WGE41" s="113"/>
      <c r="WGF41" s="113"/>
      <c r="WGG41" s="113"/>
      <c r="WGH41" s="113"/>
      <c r="WGI41" s="113"/>
      <c r="WGJ41" s="113"/>
      <c r="WGK41" s="113"/>
      <c r="WGL41" s="113"/>
      <c r="WGM41" s="113"/>
      <c r="WGN41" s="113"/>
      <c r="WGO41" s="113"/>
      <c r="WGP41" s="113"/>
      <c r="WGQ41" s="113"/>
      <c r="WGR41" s="113"/>
      <c r="WGS41" s="113"/>
      <c r="WGT41" s="113"/>
      <c r="WGU41" s="113"/>
      <c r="WGV41" s="113"/>
      <c r="WGW41" s="113"/>
      <c r="WGX41" s="113"/>
      <c r="WGY41" s="113"/>
      <c r="WGZ41" s="113"/>
      <c r="WHA41" s="113"/>
      <c r="WHB41" s="113"/>
      <c r="WHC41" s="113"/>
      <c r="WHD41" s="113"/>
      <c r="WHE41" s="113"/>
      <c r="WHF41" s="113"/>
      <c r="WHG41" s="113"/>
      <c r="WHH41" s="113"/>
      <c r="WHI41" s="113"/>
      <c r="WHJ41" s="113"/>
      <c r="WHK41" s="113"/>
      <c r="WHL41" s="113"/>
      <c r="WHM41" s="113"/>
      <c r="WHN41" s="113"/>
      <c r="WHO41" s="113"/>
      <c r="WHP41" s="113"/>
      <c r="WHQ41" s="113"/>
      <c r="WHR41" s="113"/>
      <c r="WHS41" s="113"/>
      <c r="WHT41" s="113"/>
      <c r="WHU41" s="113"/>
      <c r="WHV41" s="113"/>
      <c r="WHW41" s="113"/>
      <c r="WHX41" s="113"/>
      <c r="WHY41" s="113"/>
      <c r="WHZ41" s="113"/>
      <c r="WIA41" s="113"/>
      <c r="WIB41" s="113"/>
      <c r="WIC41" s="113"/>
      <c r="WID41" s="113"/>
      <c r="WIE41" s="113"/>
      <c r="WIF41" s="113"/>
      <c r="WIG41" s="113"/>
      <c r="WIH41" s="113"/>
      <c r="WII41" s="113"/>
      <c r="WIJ41" s="113"/>
      <c r="WIK41" s="113"/>
      <c r="WIL41" s="113"/>
      <c r="WIM41" s="113"/>
      <c r="WIN41" s="113"/>
      <c r="WIO41" s="113"/>
      <c r="WIP41" s="113"/>
      <c r="WIQ41" s="113"/>
      <c r="WIR41" s="113"/>
      <c r="WIS41" s="113"/>
      <c r="WIT41" s="113"/>
      <c r="WIU41" s="113"/>
      <c r="WIV41" s="113"/>
      <c r="WIW41" s="113"/>
      <c r="WIX41" s="113"/>
      <c r="WIY41" s="113"/>
      <c r="WIZ41" s="113"/>
      <c r="WJA41" s="113"/>
      <c r="WJB41" s="113"/>
      <c r="WJC41" s="113"/>
      <c r="WJD41" s="113"/>
      <c r="WJE41" s="113"/>
      <c r="WJF41" s="113"/>
      <c r="WJG41" s="113"/>
      <c r="WJH41" s="113"/>
      <c r="WJI41" s="113"/>
      <c r="WJJ41" s="113"/>
      <c r="WJK41" s="113"/>
      <c r="WJL41" s="113"/>
      <c r="WJM41" s="113"/>
      <c r="WJN41" s="113"/>
      <c r="WJO41" s="113"/>
      <c r="WJP41" s="113"/>
      <c r="WJQ41" s="113"/>
      <c r="WJR41" s="113"/>
      <c r="WJS41" s="113"/>
      <c r="WJT41" s="113"/>
      <c r="WJU41" s="113"/>
      <c r="WJV41" s="113"/>
      <c r="WJW41" s="113"/>
      <c r="WJX41" s="113"/>
      <c r="WJY41" s="113"/>
      <c r="WJZ41" s="113"/>
      <c r="WKA41" s="113"/>
      <c r="WKB41" s="113"/>
      <c r="WKC41" s="113"/>
      <c r="WKD41" s="113"/>
      <c r="WKE41" s="113"/>
      <c r="WKF41" s="113"/>
      <c r="WKG41" s="113"/>
      <c r="WKH41" s="113"/>
      <c r="WKI41" s="113"/>
      <c r="WKJ41" s="113"/>
      <c r="WKK41" s="113"/>
      <c r="WKL41" s="113"/>
      <c r="WKM41" s="113"/>
      <c r="WKN41" s="113"/>
      <c r="WKO41" s="113"/>
      <c r="WKP41" s="113"/>
      <c r="WKQ41" s="113"/>
      <c r="WKR41" s="113"/>
      <c r="WKS41" s="113"/>
      <c r="WKT41" s="113"/>
      <c r="WKU41" s="113"/>
      <c r="WKV41" s="113"/>
      <c r="WKW41" s="113"/>
      <c r="WKX41" s="113"/>
      <c r="WKY41" s="113"/>
      <c r="WKZ41" s="113"/>
      <c r="WLA41" s="113"/>
      <c r="WLB41" s="113"/>
      <c r="WLC41" s="113"/>
      <c r="WLD41" s="113"/>
      <c r="WLE41" s="113"/>
      <c r="WLF41" s="113"/>
      <c r="WLG41" s="113"/>
      <c r="WLH41" s="113"/>
      <c r="WLI41" s="113"/>
      <c r="WLJ41" s="113"/>
      <c r="WLK41" s="113"/>
      <c r="WLL41" s="113"/>
      <c r="WLM41" s="113"/>
      <c r="WLN41" s="113"/>
      <c r="WLO41" s="113"/>
      <c r="WLP41" s="113"/>
      <c r="WLQ41" s="113"/>
      <c r="WLR41" s="113"/>
      <c r="WLS41" s="113"/>
      <c r="WLT41" s="113"/>
      <c r="WLU41" s="113"/>
      <c r="WLV41" s="113"/>
      <c r="WLW41" s="113"/>
      <c r="WLX41" s="113"/>
      <c r="WLY41" s="113"/>
      <c r="WLZ41" s="113"/>
      <c r="WMA41" s="113"/>
      <c r="WMB41" s="113"/>
      <c r="WMC41" s="113"/>
      <c r="WMD41" s="113"/>
      <c r="WME41" s="113"/>
      <c r="WMF41" s="113"/>
      <c r="WMG41" s="113"/>
      <c r="WMH41" s="113"/>
      <c r="WMI41" s="113"/>
      <c r="WMJ41" s="113"/>
      <c r="WMK41" s="113"/>
      <c r="WML41" s="113"/>
      <c r="WMM41" s="113"/>
      <c r="WMN41" s="113"/>
      <c r="WMO41" s="113"/>
      <c r="WMP41" s="113"/>
      <c r="WMQ41" s="113"/>
      <c r="WMR41" s="113"/>
      <c r="WMS41" s="113"/>
      <c r="WMT41" s="113"/>
      <c r="WMU41" s="113"/>
      <c r="WMV41" s="113"/>
      <c r="WMW41" s="113"/>
      <c r="WMX41" s="113"/>
      <c r="WMY41" s="113"/>
      <c r="WMZ41" s="113"/>
      <c r="WNA41" s="113"/>
      <c r="WNB41" s="113"/>
      <c r="WNC41" s="113"/>
      <c r="WND41" s="113"/>
      <c r="WNE41" s="113"/>
      <c r="WNF41" s="113"/>
      <c r="WNG41" s="113"/>
      <c r="WNH41" s="113"/>
      <c r="WNI41" s="113"/>
      <c r="WNJ41" s="113"/>
      <c r="WNK41" s="113"/>
      <c r="WNL41" s="113"/>
      <c r="WNM41" s="113"/>
      <c r="WNN41" s="113"/>
      <c r="WNO41" s="113"/>
      <c r="WNP41" s="113"/>
      <c r="WNQ41" s="113"/>
      <c r="WNR41" s="113"/>
      <c r="WNS41" s="113"/>
      <c r="WNT41" s="113"/>
      <c r="WNU41" s="113"/>
      <c r="WNV41" s="113"/>
      <c r="WNW41" s="113"/>
      <c r="WNX41" s="113"/>
      <c r="WNY41" s="113"/>
      <c r="WNZ41" s="113"/>
      <c r="WOA41" s="113"/>
      <c r="WOB41" s="113"/>
      <c r="WOC41" s="113"/>
      <c r="WOD41" s="113"/>
      <c r="WOE41" s="113"/>
      <c r="WOF41" s="113"/>
      <c r="WOG41" s="113"/>
      <c r="WOH41" s="113"/>
      <c r="WOI41" s="113"/>
      <c r="WOJ41" s="113"/>
      <c r="WOK41" s="113"/>
      <c r="WOL41" s="113"/>
      <c r="WOM41" s="113"/>
      <c r="WON41" s="113"/>
      <c r="WOO41" s="113"/>
      <c r="WOP41" s="113"/>
      <c r="WOQ41" s="113"/>
      <c r="WOR41" s="113"/>
      <c r="WOS41" s="113"/>
      <c r="WOT41" s="113"/>
      <c r="WOU41" s="113"/>
      <c r="WOV41" s="113"/>
      <c r="WOW41" s="113"/>
      <c r="WOX41" s="113"/>
      <c r="WOY41" s="113"/>
      <c r="WOZ41" s="113"/>
      <c r="WPA41" s="113"/>
      <c r="WPB41" s="113"/>
      <c r="WPC41" s="113"/>
      <c r="WPD41" s="113"/>
      <c r="WPE41" s="113"/>
      <c r="WPF41" s="113"/>
      <c r="WPG41" s="113"/>
      <c r="WPH41" s="113"/>
      <c r="WPI41" s="113"/>
      <c r="WPJ41" s="113"/>
      <c r="WPK41" s="113"/>
      <c r="WPL41" s="113"/>
      <c r="WPM41" s="113"/>
      <c r="WPN41" s="113"/>
      <c r="WPO41" s="113"/>
      <c r="WPP41" s="113"/>
      <c r="WPQ41" s="113"/>
      <c r="WPR41" s="113"/>
      <c r="WPS41" s="113"/>
      <c r="WPT41" s="113"/>
      <c r="WPU41" s="113"/>
      <c r="WPV41" s="113"/>
      <c r="WPW41" s="113"/>
      <c r="WPX41" s="113"/>
      <c r="WPY41" s="113"/>
      <c r="WPZ41" s="113"/>
      <c r="WQA41" s="113"/>
      <c r="WQB41" s="113"/>
      <c r="WQC41" s="113"/>
      <c r="WQD41" s="113"/>
      <c r="WQE41" s="113"/>
      <c r="WQF41" s="113"/>
      <c r="WQG41" s="113"/>
      <c r="WQH41" s="113"/>
      <c r="WQI41" s="113"/>
      <c r="WQJ41" s="113"/>
      <c r="WQK41" s="113"/>
      <c r="WQL41" s="113"/>
      <c r="WQM41" s="113"/>
      <c r="WQN41" s="113"/>
      <c r="WQO41" s="113"/>
      <c r="WQP41" s="113"/>
      <c r="WQQ41" s="113"/>
      <c r="WQR41" s="113"/>
      <c r="WQS41" s="113"/>
      <c r="WQT41" s="113"/>
      <c r="WQU41" s="113"/>
      <c r="WQV41" s="113"/>
      <c r="WQW41" s="113"/>
      <c r="WQX41" s="113"/>
      <c r="WQY41" s="113"/>
      <c r="WQZ41" s="113"/>
      <c r="WRA41" s="113"/>
      <c r="WRB41" s="113"/>
      <c r="WRC41" s="113"/>
      <c r="WRD41" s="113"/>
      <c r="WRE41" s="113"/>
      <c r="WRF41" s="113"/>
      <c r="WRG41" s="113"/>
      <c r="WRH41" s="113"/>
      <c r="WRI41" s="113"/>
      <c r="WRJ41" s="113"/>
      <c r="WRK41" s="113"/>
      <c r="WRL41" s="113"/>
      <c r="WRM41" s="113"/>
      <c r="WRN41" s="113"/>
      <c r="WRO41" s="113"/>
      <c r="WRP41" s="113"/>
      <c r="WRQ41" s="113"/>
      <c r="WRR41" s="113"/>
      <c r="WRS41" s="113"/>
      <c r="WRT41" s="113"/>
      <c r="WRU41" s="113"/>
      <c r="WRV41" s="113"/>
      <c r="WRW41" s="113"/>
      <c r="WRX41" s="113"/>
      <c r="WRY41" s="113"/>
      <c r="WRZ41" s="113"/>
      <c r="WSA41" s="113"/>
      <c r="WSB41" s="113"/>
      <c r="WSC41" s="113"/>
      <c r="WSD41" s="113"/>
      <c r="WSE41" s="113"/>
      <c r="WSF41" s="113"/>
      <c r="WSG41" s="113"/>
      <c r="WSH41" s="113"/>
      <c r="WSI41" s="113"/>
      <c r="WSJ41" s="113"/>
      <c r="WSK41" s="113"/>
      <c r="WSL41" s="113"/>
      <c r="WSM41" s="113"/>
      <c r="WSN41" s="113"/>
      <c r="WSO41" s="113"/>
      <c r="WSP41" s="113"/>
      <c r="WSQ41" s="113"/>
      <c r="WSR41" s="113"/>
      <c r="WSS41" s="113"/>
      <c r="WST41" s="113"/>
      <c r="WSU41" s="113"/>
      <c r="WSV41" s="113"/>
      <c r="WSW41" s="113"/>
      <c r="WSX41" s="113"/>
      <c r="WSY41" s="113"/>
      <c r="WSZ41" s="113"/>
      <c r="WTA41" s="113"/>
      <c r="WTB41" s="113"/>
      <c r="WTC41" s="113"/>
      <c r="WTD41" s="113"/>
      <c r="WTE41" s="113"/>
      <c r="WTF41" s="113"/>
      <c r="WTG41" s="113"/>
      <c r="WTH41" s="113"/>
      <c r="WTI41" s="113"/>
      <c r="WTJ41" s="113"/>
      <c r="WTK41" s="113"/>
      <c r="WTL41" s="113"/>
      <c r="WTM41" s="113"/>
      <c r="WTN41" s="113"/>
      <c r="WTO41" s="113"/>
      <c r="WTP41" s="113"/>
      <c r="WTQ41" s="113"/>
      <c r="WTR41" s="113"/>
      <c r="WTS41" s="113"/>
      <c r="WTT41" s="113"/>
      <c r="WTU41" s="113"/>
      <c r="WTV41" s="113"/>
      <c r="WTW41" s="113"/>
      <c r="WTX41" s="113"/>
      <c r="WTY41" s="113"/>
      <c r="WTZ41" s="113"/>
      <c r="WUA41" s="113"/>
      <c r="WUB41" s="113"/>
      <c r="WUC41" s="113"/>
      <c r="WUD41" s="113"/>
      <c r="WUE41" s="113"/>
      <c r="WUF41" s="113"/>
      <c r="WUG41" s="113"/>
      <c r="WUH41" s="113"/>
      <c r="WUI41" s="113"/>
      <c r="WUJ41" s="113"/>
      <c r="WUK41" s="113"/>
      <c r="WUL41" s="113"/>
      <c r="WUM41" s="113"/>
      <c r="WUN41" s="113"/>
      <c r="WUO41" s="113"/>
      <c r="WUP41" s="113"/>
      <c r="WUQ41" s="113"/>
      <c r="WUR41" s="113"/>
      <c r="WUS41" s="113"/>
      <c r="WUT41" s="113"/>
      <c r="WUU41" s="113"/>
      <c r="WUV41" s="113"/>
      <c r="WUW41" s="113"/>
      <c r="WUX41" s="113"/>
      <c r="WUY41" s="113"/>
      <c r="WUZ41" s="113"/>
      <c r="WVA41" s="113"/>
      <c r="WVB41" s="113"/>
      <c r="WVC41" s="113"/>
      <c r="WVD41" s="113"/>
      <c r="WVE41" s="113"/>
      <c r="WVF41" s="113"/>
      <c r="WVG41" s="113"/>
      <c r="WVH41" s="113"/>
      <c r="WVI41" s="113"/>
      <c r="WVJ41" s="113"/>
      <c r="WVK41" s="113"/>
      <c r="WVL41" s="113"/>
      <c r="WVM41" s="113"/>
      <c r="WVN41" s="113"/>
      <c r="WVO41" s="113"/>
      <c r="WVP41" s="113"/>
      <c r="WVQ41" s="113"/>
      <c r="WVR41" s="113"/>
      <c r="WVS41" s="113"/>
      <c r="WVT41" s="113"/>
      <c r="WVU41" s="113"/>
      <c r="WVV41" s="113"/>
      <c r="WVW41" s="113"/>
      <c r="WVX41" s="113"/>
      <c r="WVY41" s="113"/>
      <c r="WVZ41" s="113"/>
      <c r="WWA41" s="113"/>
      <c r="WWB41" s="113"/>
      <c r="WWC41" s="113"/>
      <c r="WWD41" s="113"/>
      <c r="WWE41" s="113"/>
      <c r="WWF41" s="113"/>
      <c r="WWG41" s="113"/>
    </row>
    <row r="42" spans="1:16153">
      <c r="B42" s="88">
        <v>58</v>
      </c>
      <c r="C42" s="76" t="s">
        <v>132</v>
      </c>
      <c r="D42" s="108">
        <v>43</v>
      </c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  <c r="AU42" s="113"/>
      <c r="AV42" s="113"/>
      <c r="AW42" s="113"/>
      <c r="AX42" s="113"/>
      <c r="AY42" s="113"/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  <c r="BM42" s="113"/>
      <c r="BN42" s="113"/>
      <c r="BO42" s="113"/>
      <c r="BP42" s="113"/>
      <c r="BQ42" s="113"/>
      <c r="BR42" s="113"/>
      <c r="BS42" s="113"/>
      <c r="BT42" s="113"/>
      <c r="BU42" s="113"/>
      <c r="BV42" s="113"/>
      <c r="BW42" s="113"/>
      <c r="BX42" s="113"/>
      <c r="BY42" s="113"/>
      <c r="BZ42" s="113"/>
      <c r="CA42" s="113"/>
      <c r="CB42" s="113"/>
      <c r="CC42" s="113"/>
      <c r="CD42" s="113"/>
      <c r="CE42" s="113"/>
      <c r="CF42" s="113"/>
      <c r="CG42" s="113"/>
      <c r="CH42" s="113"/>
      <c r="CI42" s="113"/>
      <c r="CJ42" s="113"/>
      <c r="CK42" s="113"/>
      <c r="CL42" s="113"/>
      <c r="CM42" s="113"/>
      <c r="CN42" s="113"/>
      <c r="CO42" s="113"/>
      <c r="CP42" s="113"/>
      <c r="CQ42" s="113"/>
      <c r="CR42" s="113"/>
      <c r="CS42" s="113"/>
      <c r="CT42" s="113"/>
      <c r="CU42" s="113"/>
      <c r="CV42" s="113"/>
      <c r="CW42" s="113"/>
      <c r="CX42" s="113"/>
      <c r="CY42" s="113"/>
      <c r="CZ42" s="113"/>
      <c r="DA42" s="113"/>
      <c r="DB42" s="113"/>
      <c r="DC42" s="113"/>
      <c r="DD42" s="113"/>
      <c r="DE42" s="113"/>
      <c r="DF42" s="113"/>
      <c r="DG42" s="113"/>
      <c r="DH42" s="113"/>
      <c r="DI42" s="113"/>
      <c r="DJ42" s="113"/>
      <c r="DK42" s="113"/>
      <c r="DL42" s="113"/>
      <c r="DM42" s="113"/>
      <c r="DN42" s="113"/>
      <c r="DO42" s="113"/>
      <c r="DP42" s="113"/>
      <c r="DQ42" s="113"/>
      <c r="DR42" s="113"/>
      <c r="DS42" s="113"/>
      <c r="DT42" s="113"/>
      <c r="DU42" s="113"/>
      <c r="DV42" s="113"/>
      <c r="DW42" s="113"/>
      <c r="DX42" s="113"/>
      <c r="DY42" s="113"/>
      <c r="DZ42" s="113"/>
      <c r="EA42" s="113"/>
      <c r="EB42" s="113"/>
      <c r="EC42" s="113"/>
      <c r="ED42" s="113"/>
      <c r="EE42" s="113"/>
      <c r="EF42" s="113"/>
      <c r="EG42" s="113"/>
      <c r="EH42" s="113"/>
      <c r="EI42" s="113"/>
      <c r="EJ42" s="113"/>
      <c r="EK42" s="113"/>
      <c r="EL42" s="113"/>
      <c r="EM42" s="113"/>
      <c r="EN42" s="113"/>
      <c r="EO42" s="113"/>
      <c r="EP42" s="113"/>
      <c r="EQ42" s="113"/>
      <c r="ER42" s="113"/>
      <c r="ES42" s="113"/>
      <c r="ET42" s="113"/>
      <c r="EU42" s="113"/>
      <c r="EV42" s="113"/>
      <c r="EW42" s="113"/>
      <c r="EX42" s="113"/>
      <c r="EY42" s="113"/>
      <c r="EZ42" s="113"/>
      <c r="FA42" s="113"/>
      <c r="FB42" s="113"/>
      <c r="FC42" s="113"/>
      <c r="FD42" s="113"/>
      <c r="FE42" s="113"/>
      <c r="FF42" s="113"/>
      <c r="FG42" s="113"/>
      <c r="FH42" s="113"/>
      <c r="FI42" s="113"/>
      <c r="FJ42" s="113"/>
      <c r="FK42" s="113"/>
      <c r="FL42" s="113"/>
      <c r="FM42" s="113"/>
      <c r="FN42" s="113"/>
      <c r="FO42" s="113"/>
      <c r="FP42" s="113"/>
      <c r="FQ42" s="113"/>
      <c r="FR42" s="113"/>
      <c r="FS42" s="113"/>
      <c r="FT42" s="113"/>
      <c r="FU42" s="113"/>
      <c r="FV42" s="113"/>
      <c r="FW42" s="113"/>
      <c r="FX42" s="113"/>
      <c r="FY42" s="113"/>
      <c r="FZ42" s="113"/>
      <c r="GA42" s="113"/>
      <c r="GB42" s="113"/>
      <c r="GC42" s="113"/>
      <c r="GD42" s="113"/>
      <c r="GE42" s="113"/>
      <c r="GF42" s="113"/>
      <c r="GG42" s="113"/>
      <c r="GH42" s="113"/>
      <c r="GI42" s="113"/>
      <c r="GJ42" s="113"/>
      <c r="GK42" s="113"/>
      <c r="GL42" s="113"/>
      <c r="GM42" s="113"/>
      <c r="GN42" s="113"/>
      <c r="GO42" s="113"/>
      <c r="GP42" s="113"/>
      <c r="GQ42" s="113"/>
      <c r="GR42" s="113"/>
      <c r="GS42" s="113"/>
      <c r="GT42" s="113"/>
      <c r="GU42" s="113"/>
      <c r="GV42" s="113"/>
      <c r="GW42" s="113"/>
      <c r="GX42" s="113"/>
      <c r="GY42" s="113"/>
      <c r="GZ42" s="113"/>
      <c r="HA42" s="113"/>
      <c r="HB42" s="113"/>
      <c r="HC42" s="113"/>
      <c r="HD42" s="113"/>
      <c r="HE42" s="113"/>
      <c r="HF42" s="113"/>
      <c r="HG42" s="113"/>
      <c r="HH42" s="113"/>
      <c r="HI42" s="113"/>
      <c r="HJ42" s="113"/>
      <c r="HK42" s="113"/>
      <c r="HL42" s="113"/>
      <c r="HM42" s="113"/>
      <c r="HN42" s="113"/>
      <c r="HO42" s="113"/>
      <c r="HP42" s="113"/>
      <c r="HQ42" s="113"/>
      <c r="HR42" s="113"/>
      <c r="HS42" s="113"/>
      <c r="HT42" s="113"/>
      <c r="HU42" s="113"/>
      <c r="HV42" s="113"/>
      <c r="HW42" s="113"/>
      <c r="HX42" s="113"/>
      <c r="HY42" s="113"/>
      <c r="HZ42" s="113"/>
      <c r="IA42" s="113"/>
      <c r="IB42" s="113"/>
      <c r="IC42" s="113"/>
      <c r="ID42" s="113"/>
      <c r="IE42" s="113"/>
      <c r="IF42" s="113"/>
      <c r="IG42" s="113"/>
      <c r="IH42" s="113"/>
      <c r="II42" s="113"/>
      <c r="IJ42" s="113"/>
      <c r="IK42" s="113"/>
      <c r="IL42" s="113"/>
      <c r="IM42" s="113"/>
      <c r="IN42" s="113"/>
      <c r="IO42" s="113"/>
      <c r="IP42" s="113"/>
      <c r="IQ42" s="113"/>
      <c r="IR42" s="113"/>
      <c r="IS42" s="113"/>
      <c r="IT42" s="113"/>
      <c r="IU42" s="113"/>
      <c r="IV42" s="113"/>
      <c r="IW42" s="113"/>
      <c r="IX42" s="113"/>
      <c r="IY42" s="113"/>
      <c r="IZ42" s="113"/>
      <c r="JA42" s="113"/>
      <c r="JB42" s="113"/>
      <c r="JC42" s="113"/>
      <c r="JD42" s="113"/>
      <c r="JE42" s="113"/>
      <c r="JF42" s="113"/>
      <c r="JG42" s="113"/>
      <c r="JH42" s="113"/>
      <c r="JI42" s="113"/>
      <c r="JJ42" s="113"/>
      <c r="JK42" s="113"/>
      <c r="JL42" s="113"/>
      <c r="JM42" s="113"/>
      <c r="JN42" s="113"/>
      <c r="JO42" s="113"/>
      <c r="JP42" s="113"/>
      <c r="JQ42" s="113"/>
      <c r="JR42" s="113"/>
      <c r="JS42" s="113"/>
      <c r="JT42" s="113"/>
      <c r="JU42" s="113"/>
      <c r="JV42" s="113"/>
      <c r="JW42" s="113"/>
      <c r="JX42" s="113"/>
      <c r="JY42" s="113"/>
      <c r="JZ42" s="113"/>
      <c r="KA42" s="113"/>
      <c r="KB42" s="113"/>
      <c r="KC42" s="113"/>
      <c r="KD42" s="113"/>
      <c r="KE42" s="113"/>
      <c r="KF42" s="113"/>
      <c r="KG42" s="113"/>
      <c r="KH42" s="113"/>
      <c r="KI42" s="113"/>
      <c r="KJ42" s="113"/>
      <c r="KK42" s="113"/>
      <c r="KL42" s="113"/>
      <c r="KM42" s="113"/>
      <c r="KN42" s="113"/>
      <c r="KO42" s="113"/>
      <c r="KP42" s="113"/>
      <c r="KQ42" s="113"/>
      <c r="KR42" s="113"/>
      <c r="KS42" s="113"/>
      <c r="KT42" s="113"/>
      <c r="KU42" s="113"/>
      <c r="KV42" s="113"/>
      <c r="KW42" s="113"/>
      <c r="KX42" s="113"/>
      <c r="KY42" s="113"/>
      <c r="KZ42" s="113"/>
      <c r="LA42" s="113"/>
      <c r="LB42" s="113"/>
      <c r="LC42" s="113"/>
      <c r="LD42" s="113"/>
      <c r="LE42" s="113"/>
      <c r="LF42" s="113"/>
      <c r="LG42" s="113"/>
      <c r="LH42" s="113"/>
      <c r="LI42" s="113"/>
      <c r="LJ42" s="113"/>
      <c r="LK42" s="113"/>
      <c r="LL42" s="113"/>
      <c r="LM42" s="113"/>
      <c r="LN42" s="113"/>
      <c r="LO42" s="113"/>
      <c r="LP42" s="113"/>
      <c r="LQ42" s="113"/>
      <c r="LR42" s="113"/>
      <c r="LS42" s="113"/>
      <c r="LT42" s="113"/>
      <c r="LU42" s="113"/>
      <c r="LV42" s="113"/>
      <c r="LW42" s="113"/>
      <c r="LX42" s="113"/>
      <c r="LY42" s="113"/>
      <c r="LZ42" s="113"/>
      <c r="MA42" s="113"/>
      <c r="MB42" s="113"/>
      <c r="MC42" s="113"/>
      <c r="MD42" s="113"/>
      <c r="ME42" s="113"/>
      <c r="MF42" s="113"/>
      <c r="MG42" s="113"/>
      <c r="MH42" s="113"/>
      <c r="MI42" s="113"/>
      <c r="MJ42" s="113"/>
      <c r="MK42" s="113"/>
      <c r="ML42" s="113"/>
      <c r="MM42" s="113"/>
      <c r="MN42" s="113"/>
      <c r="MO42" s="113"/>
      <c r="MP42" s="113"/>
      <c r="MQ42" s="113"/>
      <c r="MR42" s="113"/>
      <c r="MS42" s="113"/>
      <c r="MT42" s="113"/>
      <c r="MU42" s="113"/>
      <c r="MV42" s="113"/>
      <c r="MW42" s="113"/>
      <c r="MX42" s="113"/>
      <c r="MY42" s="113"/>
      <c r="MZ42" s="113"/>
      <c r="NA42" s="113"/>
      <c r="NB42" s="113"/>
      <c r="NC42" s="113"/>
      <c r="ND42" s="113"/>
      <c r="NE42" s="113"/>
      <c r="NF42" s="113"/>
      <c r="NG42" s="113"/>
      <c r="NH42" s="113"/>
      <c r="NI42" s="113"/>
      <c r="NJ42" s="113"/>
      <c r="NK42" s="113"/>
      <c r="NL42" s="113"/>
      <c r="NM42" s="113"/>
      <c r="NN42" s="113"/>
      <c r="NO42" s="113"/>
      <c r="NP42" s="113"/>
      <c r="NQ42" s="113"/>
      <c r="NR42" s="113"/>
      <c r="NS42" s="113"/>
      <c r="NT42" s="113"/>
      <c r="NU42" s="113"/>
      <c r="NV42" s="113"/>
      <c r="NW42" s="113"/>
      <c r="NX42" s="113"/>
      <c r="NY42" s="113"/>
      <c r="NZ42" s="113"/>
      <c r="OA42" s="113"/>
      <c r="OB42" s="113"/>
      <c r="OC42" s="113"/>
      <c r="OD42" s="113"/>
      <c r="OE42" s="113"/>
      <c r="OF42" s="113"/>
      <c r="OG42" s="113"/>
      <c r="OH42" s="113"/>
      <c r="OI42" s="113"/>
      <c r="OJ42" s="113"/>
      <c r="OK42" s="113"/>
      <c r="OL42" s="113"/>
      <c r="OM42" s="113"/>
      <c r="ON42" s="113"/>
      <c r="OO42" s="113"/>
      <c r="OP42" s="113"/>
      <c r="OQ42" s="113"/>
      <c r="OR42" s="113"/>
      <c r="OS42" s="113"/>
      <c r="OT42" s="113"/>
      <c r="OU42" s="113"/>
      <c r="OV42" s="113"/>
      <c r="OW42" s="113"/>
      <c r="OX42" s="113"/>
      <c r="OY42" s="113"/>
      <c r="OZ42" s="113"/>
      <c r="PA42" s="113"/>
      <c r="PB42" s="113"/>
      <c r="PC42" s="113"/>
      <c r="PD42" s="113"/>
      <c r="PE42" s="113"/>
      <c r="PF42" s="113"/>
      <c r="PG42" s="113"/>
      <c r="PH42" s="113"/>
      <c r="PI42" s="113"/>
      <c r="PJ42" s="113"/>
      <c r="PK42" s="113"/>
      <c r="PL42" s="113"/>
      <c r="PM42" s="113"/>
      <c r="PN42" s="113"/>
      <c r="PO42" s="113"/>
      <c r="PP42" s="113"/>
      <c r="PQ42" s="113"/>
      <c r="PR42" s="113"/>
      <c r="PS42" s="113"/>
      <c r="PT42" s="113"/>
      <c r="PU42" s="113"/>
      <c r="PV42" s="113"/>
      <c r="PW42" s="113"/>
      <c r="PX42" s="113"/>
      <c r="PY42" s="113"/>
      <c r="PZ42" s="113"/>
      <c r="QA42" s="113"/>
      <c r="QB42" s="113"/>
      <c r="QC42" s="113"/>
      <c r="QD42" s="113"/>
      <c r="QE42" s="113"/>
      <c r="QF42" s="113"/>
      <c r="QG42" s="113"/>
      <c r="QH42" s="113"/>
      <c r="QI42" s="113"/>
      <c r="QJ42" s="113"/>
      <c r="QK42" s="113"/>
      <c r="QL42" s="113"/>
      <c r="QM42" s="113"/>
      <c r="QN42" s="113"/>
      <c r="QO42" s="113"/>
      <c r="QP42" s="113"/>
      <c r="QQ42" s="113"/>
      <c r="QR42" s="113"/>
      <c r="QS42" s="113"/>
      <c r="QT42" s="113"/>
      <c r="QU42" s="113"/>
      <c r="QV42" s="113"/>
      <c r="QW42" s="113"/>
      <c r="QX42" s="113"/>
      <c r="QY42" s="113"/>
      <c r="QZ42" s="113"/>
      <c r="RA42" s="113"/>
      <c r="RB42" s="113"/>
      <c r="RC42" s="113"/>
      <c r="RD42" s="113"/>
      <c r="RE42" s="113"/>
      <c r="RF42" s="113"/>
      <c r="RG42" s="113"/>
      <c r="RH42" s="113"/>
      <c r="RI42" s="113"/>
      <c r="RJ42" s="113"/>
      <c r="RK42" s="113"/>
      <c r="RL42" s="113"/>
      <c r="RM42" s="113"/>
      <c r="RN42" s="113"/>
      <c r="RO42" s="113"/>
      <c r="RP42" s="113"/>
      <c r="RQ42" s="113"/>
      <c r="RR42" s="113"/>
      <c r="RS42" s="113"/>
      <c r="RT42" s="113"/>
      <c r="RU42" s="113"/>
      <c r="RV42" s="113"/>
      <c r="RW42" s="113"/>
      <c r="RX42" s="113"/>
      <c r="RY42" s="113"/>
      <c r="RZ42" s="113"/>
      <c r="SA42" s="113"/>
      <c r="SB42" s="113"/>
      <c r="SC42" s="113"/>
      <c r="SD42" s="113"/>
      <c r="SE42" s="113"/>
      <c r="SF42" s="113"/>
      <c r="SG42" s="113"/>
      <c r="SH42" s="113"/>
      <c r="SI42" s="113"/>
      <c r="SJ42" s="113"/>
      <c r="SK42" s="113"/>
      <c r="SL42" s="113"/>
      <c r="SM42" s="113"/>
      <c r="SN42" s="113"/>
      <c r="SO42" s="113"/>
      <c r="SP42" s="113"/>
      <c r="SQ42" s="113"/>
      <c r="SR42" s="113"/>
      <c r="SS42" s="113"/>
      <c r="ST42" s="113"/>
      <c r="SU42" s="113"/>
      <c r="SV42" s="113"/>
      <c r="SW42" s="113"/>
      <c r="SX42" s="113"/>
      <c r="SY42" s="113"/>
      <c r="SZ42" s="113"/>
      <c r="TA42" s="113"/>
      <c r="TB42" s="113"/>
      <c r="TC42" s="113"/>
      <c r="TD42" s="113"/>
      <c r="TE42" s="113"/>
      <c r="TF42" s="113"/>
      <c r="TG42" s="113"/>
      <c r="TH42" s="113"/>
      <c r="TI42" s="113"/>
      <c r="TJ42" s="113"/>
      <c r="TK42" s="113"/>
      <c r="TL42" s="113"/>
      <c r="TM42" s="113"/>
      <c r="TN42" s="113"/>
      <c r="TO42" s="113"/>
      <c r="TP42" s="113"/>
      <c r="TQ42" s="113"/>
      <c r="TR42" s="113"/>
      <c r="TS42" s="113"/>
      <c r="TT42" s="113"/>
      <c r="TU42" s="113"/>
      <c r="TV42" s="113"/>
      <c r="TW42" s="113"/>
      <c r="TX42" s="113"/>
      <c r="TY42" s="113"/>
      <c r="TZ42" s="113"/>
      <c r="UA42" s="113"/>
      <c r="UB42" s="113"/>
      <c r="UC42" s="113"/>
      <c r="UD42" s="113"/>
      <c r="UE42" s="113"/>
      <c r="UF42" s="113"/>
      <c r="UG42" s="113"/>
      <c r="UH42" s="113"/>
      <c r="UI42" s="113"/>
      <c r="UJ42" s="113"/>
      <c r="UK42" s="113"/>
      <c r="UL42" s="113"/>
      <c r="UM42" s="113"/>
      <c r="UN42" s="113"/>
      <c r="UO42" s="113"/>
      <c r="UP42" s="113"/>
      <c r="UQ42" s="113"/>
      <c r="UR42" s="113"/>
      <c r="US42" s="113"/>
      <c r="UT42" s="113"/>
      <c r="UU42" s="113"/>
      <c r="UV42" s="113"/>
      <c r="UW42" s="113"/>
      <c r="UX42" s="113"/>
      <c r="UY42" s="113"/>
      <c r="UZ42" s="113"/>
      <c r="VA42" s="113"/>
      <c r="VB42" s="113"/>
      <c r="VC42" s="113"/>
      <c r="VD42" s="113"/>
      <c r="VE42" s="113"/>
      <c r="VF42" s="113"/>
      <c r="VG42" s="113"/>
      <c r="VH42" s="113"/>
      <c r="VI42" s="113"/>
      <c r="VJ42" s="113"/>
      <c r="VK42" s="113"/>
      <c r="VL42" s="113"/>
      <c r="VM42" s="113"/>
      <c r="VN42" s="113"/>
      <c r="VO42" s="113"/>
      <c r="VP42" s="113"/>
      <c r="VQ42" s="113"/>
      <c r="VR42" s="113"/>
      <c r="VS42" s="113"/>
      <c r="VT42" s="113"/>
      <c r="VU42" s="113"/>
      <c r="VV42" s="113"/>
      <c r="VW42" s="113"/>
      <c r="VX42" s="113"/>
      <c r="VY42" s="113"/>
      <c r="VZ42" s="113"/>
      <c r="WA42" s="113"/>
      <c r="WB42" s="113"/>
      <c r="WC42" s="113"/>
      <c r="WD42" s="113"/>
      <c r="WE42" s="113"/>
      <c r="WF42" s="113"/>
      <c r="WG42" s="113"/>
      <c r="WH42" s="113"/>
      <c r="WI42" s="113"/>
      <c r="WJ42" s="113"/>
      <c r="WK42" s="113"/>
      <c r="WL42" s="113"/>
      <c r="WM42" s="113"/>
      <c r="WN42" s="113"/>
      <c r="WO42" s="113"/>
      <c r="WP42" s="113"/>
      <c r="WQ42" s="113"/>
      <c r="WR42" s="113"/>
      <c r="WS42" s="113"/>
      <c r="WT42" s="113"/>
      <c r="WU42" s="113"/>
      <c r="WV42" s="113"/>
      <c r="WW42" s="113"/>
      <c r="WX42" s="113"/>
      <c r="WY42" s="113"/>
      <c r="WZ42" s="113"/>
      <c r="XA42" s="113"/>
      <c r="XB42" s="113"/>
      <c r="XC42" s="113"/>
      <c r="XD42" s="113"/>
      <c r="XE42" s="113"/>
      <c r="XF42" s="113"/>
      <c r="XG42" s="113"/>
      <c r="XH42" s="113"/>
      <c r="XI42" s="113"/>
      <c r="XJ42" s="113"/>
      <c r="XK42" s="113"/>
      <c r="XL42" s="113"/>
      <c r="XM42" s="113"/>
      <c r="XN42" s="113"/>
      <c r="XO42" s="113"/>
      <c r="XP42" s="113"/>
      <c r="XQ42" s="113"/>
      <c r="XR42" s="113"/>
      <c r="XS42" s="113"/>
      <c r="XT42" s="113"/>
      <c r="XU42" s="113"/>
      <c r="XV42" s="113"/>
      <c r="XW42" s="113"/>
      <c r="XX42" s="113"/>
      <c r="XY42" s="113"/>
      <c r="XZ42" s="113"/>
      <c r="YA42" s="113"/>
      <c r="YB42" s="113"/>
      <c r="YC42" s="113"/>
      <c r="YD42" s="113"/>
      <c r="YE42" s="113"/>
      <c r="YF42" s="113"/>
      <c r="YG42" s="113"/>
      <c r="YH42" s="113"/>
      <c r="YI42" s="113"/>
      <c r="YJ42" s="113"/>
      <c r="YK42" s="113"/>
      <c r="YL42" s="113"/>
      <c r="YM42" s="113"/>
      <c r="YN42" s="113"/>
      <c r="YO42" s="113"/>
      <c r="YP42" s="113"/>
      <c r="YQ42" s="113"/>
      <c r="YR42" s="113"/>
      <c r="YS42" s="113"/>
      <c r="YT42" s="113"/>
      <c r="YU42" s="113"/>
      <c r="YV42" s="113"/>
      <c r="YW42" s="113"/>
      <c r="YX42" s="113"/>
      <c r="YY42" s="113"/>
      <c r="YZ42" s="113"/>
      <c r="ZA42" s="113"/>
      <c r="ZB42" s="113"/>
      <c r="ZC42" s="113"/>
      <c r="ZD42" s="113"/>
      <c r="ZE42" s="113"/>
      <c r="ZF42" s="113"/>
      <c r="ZG42" s="113"/>
      <c r="ZH42" s="113"/>
      <c r="ZI42" s="113"/>
      <c r="ZJ42" s="113"/>
      <c r="ZK42" s="113"/>
      <c r="ZL42" s="113"/>
      <c r="ZM42" s="113"/>
      <c r="ZN42" s="113"/>
      <c r="ZO42" s="113"/>
      <c r="ZP42" s="113"/>
      <c r="ZQ42" s="113"/>
      <c r="ZR42" s="113"/>
      <c r="ZS42" s="113"/>
      <c r="ZT42" s="113"/>
      <c r="ZU42" s="113"/>
      <c r="ZV42" s="113"/>
      <c r="ZW42" s="113"/>
      <c r="ZX42" s="113"/>
      <c r="ZY42" s="113"/>
      <c r="ZZ42" s="113"/>
      <c r="AAA42" s="113"/>
      <c r="AAB42" s="113"/>
      <c r="AAC42" s="113"/>
      <c r="AAD42" s="113"/>
      <c r="AAE42" s="113"/>
      <c r="AAF42" s="113"/>
      <c r="AAG42" s="113"/>
      <c r="AAH42" s="113"/>
      <c r="AAI42" s="113"/>
      <c r="AAJ42" s="113"/>
      <c r="AAK42" s="113"/>
      <c r="AAL42" s="113"/>
      <c r="AAM42" s="113"/>
      <c r="AAN42" s="113"/>
      <c r="AAO42" s="113"/>
      <c r="AAP42" s="113"/>
      <c r="AAQ42" s="113"/>
      <c r="AAR42" s="113"/>
      <c r="AAS42" s="113"/>
      <c r="AAT42" s="113"/>
      <c r="AAU42" s="113"/>
      <c r="AAV42" s="113"/>
      <c r="AAW42" s="113"/>
      <c r="AAX42" s="113"/>
      <c r="AAY42" s="113"/>
      <c r="AAZ42" s="113"/>
      <c r="ABA42" s="113"/>
      <c r="ABB42" s="113"/>
      <c r="ABC42" s="113"/>
      <c r="ABD42" s="113"/>
      <c r="ABE42" s="113"/>
      <c r="ABF42" s="113"/>
      <c r="ABG42" s="113"/>
      <c r="ABH42" s="113"/>
      <c r="ABI42" s="113"/>
      <c r="ABJ42" s="113"/>
      <c r="ABK42" s="113"/>
      <c r="ABL42" s="113"/>
      <c r="ABM42" s="113"/>
      <c r="ABN42" s="113"/>
      <c r="ABO42" s="113"/>
      <c r="ABP42" s="113"/>
      <c r="ABQ42" s="113"/>
      <c r="ABR42" s="113"/>
      <c r="ABS42" s="113"/>
      <c r="ABT42" s="113"/>
      <c r="ABU42" s="113"/>
      <c r="ABV42" s="113"/>
      <c r="ABW42" s="113"/>
      <c r="ABX42" s="113"/>
      <c r="ABY42" s="113"/>
      <c r="ABZ42" s="113"/>
      <c r="ACA42" s="113"/>
      <c r="ACB42" s="113"/>
      <c r="ACC42" s="113"/>
      <c r="ACD42" s="113"/>
      <c r="ACE42" s="113"/>
      <c r="ACF42" s="113"/>
      <c r="ACG42" s="113"/>
      <c r="ACH42" s="113"/>
      <c r="ACI42" s="113"/>
      <c r="ACJ42" s="113"/>
      <c r="ACK42" s="113"/>
      <c r="ACL42" s="113"/>
      <c r="ACM42" s="113"/>
      <c r="ACN42" s="113"/>
      <c r="ACO42" s="113"/>
      <c r="ACP42" s="113"/>
      <c r="ACQ42" s="113"/>
      <c r="ACR42" s="113"/>
      <c r="ACS42" s="113"/>
      <c r="ACT42" s="113"/>
      <c r="ACU42" s="113"/>
      <c r="ACV42" s="113"/>
      <c r="ACW42" s="113"/>
      <c r="ACX42" s="113"/>
      <c r="ACY42" s="113"/>
      <c r="ACZ42" s="113"/>
      <c r="ADA42" s="113"/>
      <c r="ADB42" s="113"/>
      <c r="ADC42" s="113"/>
      <c r="ADD42" s="113"/>
      <c r="ADE42" s="113"/>
      <c r="ADF42" s="113"/>
      <c r="ADG42" s="113"/>
      <c r="ADH42" s="113"/>
      <c r="ADI42" s="113"/>
      <c r="ADJ42" s="113"/>
      <c r="ADK42" s="113"/>
      <c r="ADL42" s="113"/>
      <c r="ADM42" s="113"/>
      <c r="ADN42" s="113"/>
      <c r="ADO42" s="113"/>
      <c r="ADP42" s="113"/>
      <c r="ADQ42" s="113"/>
      <c r="ADR42" s="113"/>
      <c r="ADS42" s="113"/>
      <c r="ADT42" s="113"/>
      <c r="ADU42" s="113"/>
      <c r="ADV42" s="113"/>
      <c r="ADW42" s="113"/>
      <c r="ADX42" s="113"/>
      <c r="ADY42" s="113"/>
      <c r="ADZ42" s="113"/>
      <c r="AEA42" s="113"/>
      <c r="AEB42" s="113"/>
      <c r="AEC42" s="113"/>
      <c r="AED42" s="113"/>
      <c r="AEE42" s="113"/>
      <c r="AEF42" s="113"/>
      <c r="AEG42" s="113"/>
      <c r="AEH42" s="113"/>
      <c r="AEI42" s="113"/>
      <c r="AEJ42" s="113"/>
      <c r="AEK42" s="113"/>
      <c r="AEL42" s="113"/>
      <c r="AEM42" s="113"/>
      <c r="AEN42" s="113"/>
      <c r="AEO42" s="113"/>
      <c r="AEP42" s="113"/>
      <c r="AEQ42" s="113"/>
      <c r="AER42" s="113"/>
      <c r="AES42" s="113"/>
      <c r="AET42" s="113"/>
      <c r="AEU42" s="113"/>
      <c r="AEV42" s="113"/>
      <c r="AEW42" s="113"/>
      <c r="AEX42" s="113"/>
      <c r="AEY42" s="113"/>
      <c r="AEZ42" s="113"/>
      <c r="AFA42" s="113"/>
      <c r="AFB42" s="113"/>
      <c r="AFC42" s="113"/>
      <c r="AFD42" s="113"/>
      <c r="AFE42" s="113"/>
      <c r="AFF42" s="113"/>
      <c r="AFG42" s="113"/>
      <c r="AFH42" s="113"/>
      <c r="AFI42" s="113"/>
      <c r="AFJ42" s="113"/>
      <c r="AFK42" s="113"/>
      <c r="AFL42" s="113"/>
      <c r="AFM42" s="113"/>
      <c r="AFN42" s="113"/>
      <c r="AFO42" s="113"/>
      <c r="AFP42" s="113"/>
      <c r="AFQ42" s="113"/>
      <c r="AFR42" s="113"/>
      <c r="AFS42" s="113"/>
      <c r="AFT42" s="113"/>
      <c r="AFU42" s="113"/>
      <c r="AFV42" s="113"/>
      <c r="AFW42" s="113"/>
      <c r="AFX42" s="113"/>
      <c r="AFY42" s="113"/>
      <c r="AFZ42" s="113"/>
      <c r="AGA42" s="113"/>
      <c r="AGB42" s="113"/>
      <c r="AGC42" s="113"/>
      <c r="AGD42" s="113"/>
      <c r="AGE42" s="113"/>
      <c r="AGF42" s="113"/>
      <c r="AGG42" s="113"/>
      <c r="AGH42" s="113"/>
      <c r="AGI42" s="113"/>
      <c r="AGJ42" s="113"/>
      <c r="AGK42" s="113"/>
      <c r="AGL42" s="113"/>
      <c r="AGM42" s="113"/>
      <c r="AGN42" s="113"/>
      <c r="AGO42" s="113"/>
      <c r="AGP42" s="113"/>
      <c r="AGQ42" s="113"/>
      <c r="AGR42" s="113"/>
      <c r="AGS42" s="113"/>
      <c r="AGT42" s="113"/>
      <c r="AGU42" s="113"/>
      <c r="AGV42" s="113"/>
      <c r="AGW42" s="113"/>
      <c r="AGX42" s="113"/>
      <c r="AGY42" s="113"/>
      <c r="AGZ42" s="113"/>
      <c r="AHA42" s="113"/>
      <c r="AHB42" s="113"/>
      <c r="AHC42" s="113"/>
      <c r="AHD42" s="113"/>
      <c r="AHE42" s="113"/>
      <c r="AHF42" s="113"/>
      <c r="AHG42" s="113"/>
      <c r="AHH42" s="113"/>
      <c r="AHI42" s="113"/>
      <c r="AHJ42" s="113"/>
      <c r="AHK42" s="113"/>
      <c r="AHL42" s="113"/>
      <c r="AHM42" s="113"/>
      <c r="AHN42" s="113"/>
      <c r="AHO42" s="113"/>
      <c r="AHP42" s="113"/>
      <c r="AHQ42" s="113"/>
      <c r="AHR42" s="113"/>
      <c r="AHS42" s="113"/>
      <c r="AHT42" s="113"/>
      <c r="AHU42" s="113"/>
      <c r="AHV42" s="113"/>
      <c r="AHW42" s="113"/>
      <c r="AHX42" s="113"/>
      <c r="AHY42" s="113"/>
      <c r="AHZ42" s="113"/>
      <c r="AIA42" s="113"/>
      <c r="AIB42" s="113"/>
      <c r="AIC42" s="113"/>
      <c r="AID42" s="113"/>
      <c r="AIE42" s="113"/>
      <c r="AIF42" s="113"/>
      <c r="AIG42" s="113"/>
      <c r="AIH42" s="113"/>
      <c r="AII42" s="113"/>
      <c r="AIJ42" s="113"/>
      <c r="AIK42" s="113"/>
      <c r="AIL42" s="113"/>
      <c r="AIM42" s="113"/>
      <c r="AIN42" s="113"/>
      <c r="AIO42" s="113"/>
      <c r="AIP42" s="113"/>
      <c r="AIQ42" s="113"/>
      <c r="AIR42" s="113"/>
      <c r="AIS42" s="113"/>
      <c r="AIT42" s="113"/>
      <c r="AIU42" s="113"/>
      <c r="AIV42" s="113"/>
      <c r="AIW42" s="113"/>
      <c r="AIX42" s="113"/>
      <c r="AIY42" s="113"/>
      <c r="AIZ42" s="113"/>
      <c r="AJA42" s="113"/>
      <c r="AJB42" s="113"/>
      <c r="AJC42" s="113"/>
      <c r="AJD42" s="113"/>
      <c r="AJE42" s="113"/>
      <c r="AJF42" s="113"/>
      <c r="AJG42" s="113"/>
      <c r="AJH42" s="113"/>
      <c r="AJI42" s="113"/>
      <c r="AJJ42" s="113"/>
      <c r="AJK42" s="113"/>
      <c r="AJL42" s="113"/>
      <c r="AJM42" s="113"/>
      <c r="AJN42" s="113"/>
      <c r="AJO42" s="113"/>
      <c r="AJP42" s="113"/>
      <c r="AJQ42" s="113"/>
      <c r="AJR42" s="113"/>
      <c r="AJS42" s="113"/>
      <c r="AJT42" s="113"/>
      <c r="AJU42" s="113"/>
      <c r="AJV42" s="113"/>
      <c r="AJW42" s="113"/>
      <c r="AJX42" s="113"/>
      <c r="AJY42" s="113"/>
      <c r="AJZ42" s="113"/>
      <c r="AKA42" s="113"/>
      <c r="AKB42" s="113"/>
      <c r="AKC42" s="113"/>
      <c r="AKD42" s="113"/>
      <c r="AKE42" s="113"/>
      <c r="AKF42" s="113"/>
      <c r="AKG42" s="113"/>
      <c r="AKH42" s="113"/>
      <c r="AKI42" s="113"/>
      <c r="AKJ42" s="113"/>
      <c r="AKK42" s="113"/>
      <c r="AKL42" s="113"/>
      <c r="AKM42" s="113"/>
      <c r="AKN42" s="113"/>
      <c r="AKO42" s="113"/>
      <c r="AKP42" s="113"/>
      <c r="AKQ42" s="113"/>
      <c r="AKR42" s="113"/>
      <c r="AKS42" s="113"/>
      <c r="AKT42" s="113"/>
      <c r="AKU42" s="113"/>
      <c r="AKV42" s="113"/>
      <c r="AKW42" s="113"/>
      <c r="AKX42" s="113"/>
      <c r="AKY42" s="113"/>
      <c r="AKZ42" s="113"/>
      <c r="ALA42" s="113"/>
      <c r="ALB42" s="113"/>
      <c r="ALC42" s="113"/>
      <c r="ALD42" s="113"/>
      <c r="ALE42" s="113"/>
      <c r="ALF42" s="113"/>
      <c r="ALG42" s="113"/>
      <c r="ALH42" s="113"/>
      <c r="ALI42" s="113"/>
      <c r="ALJ42" s="113"/>
      <c r="ALK42" s="113"/>
      <c r="ALL42" s="113"/>
      <c r="ALM42" s="113"/>
      <c r="ALN42" s="113"/>
      <c r="ALO42" s="113"/>
      <c r="ALP42" s="113"/>
      <c r="ALQ42" s="113"/>
      <c r="ALR42" s="113"/>
      <c r="ALS42" s="113"/>
      <c r="ALT42" s="113"/>
      <c r="ALU42" s="113"/>
      <c r="ALV42" s="113"/>
      <c r="ALW42" s="113"/>
      <c r="ALX42" s="113"/>
      <c r="ALY42" s="113"/>
      <c r="ALZ42" s="113"/>
      <c r="AMA42" s="113"/>
      <c r="AMB42" s="113"/>
      <c r="AMC42" s="113"/>
      <c r="AMD42" s="113"/>
      <c r="AME42" s="113"/>
      <c r="AMF42" s="113"/>
      <c r="AMG42" s="113"/>
      <c r="AMH42" s="113"/>
      <c r="AMI42" s="113"/>
      <c r="AMJ42" s="113"/>
      <c r="AMK42" s="113"/>
      <c r="AML42" s="113"/>
      <c r="AMM42" s="113"/>
      <c r="AMN42" s="113"/>
      <c r="AMO42" s="113"/>
      <c r="AMP42" s="113"/>
      <c r="AMQ42" s="113"/>
      <c r="AMR42" s="113"/>
      <c r="AMS42" s="113"/>
      <c r="AMT42" s="113"/>
      <c r="AMU42" s="113"/>
      <c r="AMV42" s="113"/>
      <c r="AMW42" s="113"/>
      <c r="AMX42" s="113"/>
      <c r="AMY42" s="113"/>
      <c r="AMZ42" s="113"/>
      <c r="ANA42" s="113"/>
      <c r="ANB42" s="113"/>
      <c r="ANC42" s="113"/>
      <c r="AND42" s="113"/>
      <c r="ANE42" s="113"/>
      <c r="ANF42" s="113"/>
      <c r="ANG42" s="113"/>
      <c r="ANH42" s="113"/>
      <c r="ANI42" s="113"/>
      <c r="ANJ42" s="113"/>
      <c r="ANK42" s="113"/>
      <c r="ANL42" s="113"/>
      <c r="ANM42" s="113"/>
      <c r="ANN42" s="113"/>
      <c r="ANO42" s="113"/>
      <c r="ANP42" s="113"/>
      <c r="ANQ42" s="113"/>
      <c r="ANR42" s="113"/>
      <c r="ANS42" s="113"/>
      <c r="ANT42" s="113"/>
      <c r="ANU42" s="113"/>
      <c r="ANV42" s="113"/>
      <c r="ANW42" s="113"/>
      <c r="ANX42" s="113"/>
      <c r="ANY42" s="113"/>
      <c r="ANZ42" s="113"/>
      <c r="AOA42" s="113"/>
      <c r="AOB42" s="113"/>
      <c r="AOC42" s="113"/>
      <c r="AOD42" s="113"/>
      <c r="AOE42" s="113"/>
      <c r="AOF42" s="113"/>
      <c r="AOG42" s="113"/>
      <c r="AOH42" s="113"/>
      <c r="AOI42" s="113"/>
      <c r="AOJ42" s="113"/>
      <c r="AOK42" s="113"/>
      <c r="AOL42" s="113"/>
      <c r="AOM42" s="113"/>
      <c r="AON42" s="113"/>
      <c r="AOO42" s="113"/>
      <c r="AOP42" s="113"/>
      <c r="AOQ42" s="113"/>
      <c r="AOR42" s="113"/>
      <c r="AOS42" s="113"/>
      <c r="AOT42" s="113"/>
      <c r="AOU42" s="113"/>
      <c r="AOV42" s="113"/>
      <c r="AOW42" s="113"/>
      <c r="AOX42" s="113"/>
      <c r="AOY42" s="113"/>
      <c r="AOZ42" s="113"/>
      <c r="APA42" s="113"/>
      <c r="APB42" s="113"/>
      <c r="APC42" s="113"/>
      <c r="APD42" s="113"/>
      <c r="APE42" s="113"/>
      <c r="APF42" s="113"/>
      <c r="APG42" s="113"/>
      <c r="APH42" s="113"/>
      <c r="API42" s="113"/>
      <c r="APJ42" s="113"/>
      <c r="APK42" s="113"/>
      <c r="APL42" s="113"/>
      <c r="APM42" s="113"/>
      <c r="APN42" s="113"/>
      <c r="APO42" s="113"/>
      <c r="APP42" s="113"/>
      <c r="APQ42" s="113"/>
      <c r="APR42" s="113"/>
      <c r="APS42" s="113"/>
      <c r="APT42" s="113"/>
      <c r="APU42" s="113"/>
      <c r="APV42" s="113"/>
      <c r="APW42" s="113"/>
      <c r="APX42" s="113"/>
      <c r="APY42" s="113"/>
      <c r="APZ42" s="113"/>
      <c r="AQA42" s="113"/>
      <c r="AQB42" s="113"/>
      <c r="AQC42" s="113"/>
      <c r="AQD42" s="113"/>
      <c r="AQE42" s="113"/>
      <c r="AQF42" s="113"/>
      <c r="AQG42" s="113"/>
      <c r="AQH42" s="113"/>
      <c r="AQI42" s="113"/>
      <c r="AQJ42" s="113"/>
      <c r="AQK42" s="113"/>
      <c r="AQL42" s="113"/>
      <c r="AQM42" s="113"/>
      <c r="AQN42" s="113"/>
      <c r="AQO42" s="113"/>
      <c r="AQP42" s="113"/>
      <c r="AQQ42" s="113"/>
      <c r="AQR42" s="113"/>
      <c r="AQS42" s="113"/>
      <c r="AQT42" s="113"/>
      <c r="AQU42" s="113"/>
      <c r="AQV42" s="113"/>
      <c r="AQW42" s="113"/>
      <c r="AQX42" s="113"/>
      <c r="AQY42" s="113"/>
      <c r="AQZ42" s="113"/>
      <c r="ARA42" s="113"/>
      <c r="ARB42" s="113"/>
      <c r="ARC42" s="113"/>
      <c r="ARD42" s="113"/>
      <c r="ARE42" s="113"/>
      <c r="ARF42" s="113"/>
      <c r="ARG42" s="113"/>
      <c r="ARH42" s="113"/>
      <c r="ARI42" s="113"/>
      <c r="ARJ42" s="113"/>
      <c r="ARK42" s="113"/>
      <c r="ARL42" s="113"/>
      <c r="ARM42" s="113"/>
      <c r="ARN42" s="113"/>
      <c r="ARO42" s="113"/>
      <c r="ARP42" s="113"/>
      <c r="ARQ42" s="113"/>
      <c r="ARR42" s="113"/>
      <c r="ARS42" s="113"/>
      <c r="ART42" s="113"/>
      <c r="ARU42" s="113"/>
      <c r="ARV42" s="113"/>
      <c r="ARW42" s="113"/>
      <c r="ARX42" s="113"/>
      <c r="ARY42" s="113"/>
      <c r="ARZ42" s="113"/>
      <c r="ASA42" s="113"/>
      <c r="ASB42" s="113"/>
      <c r="ASC42" s="113"/>
      <c r="ASD42" s="113"/>
      <c r="ASE42" s="113"/>
      <c r="ASF42" s="113"/>
      <c r="ASG42" s="113"/>
      <c r="ASH42" s="113"/>
      <c r="ASI42" s="113"/>
      <c r="ASJ42" s="113"/>
      <c r="ASK42" s="113"/>
      <c r="ASL42" s="113"/>
      <c r="ASM42" s="113"/>
      <c r="ASN42" s="113"/>
      <c r="ASO42" s="113"/>
      <c r="ASP42" s="113"/>
      <c r="ASQ42" s="113"/>
      <c r="ASR42" s="113"/>
      <c r="ASS42" s="113"/>
      <c r="AST42" s="113"/>
      <c r="ASU42" s="113"/>
      <c r="ASV42" s="113"/>
      <c r="ASW42" s="113"/>
      <c r="ASX42" s="113"/>
      <c r="ASY42" s="113"/>
      <c r="ASZ42" s="113"/>
      <c r="ATA42" s="113"/>
      <c r="ATB42" s="113"/>
      <c r="ATC42" s="113"/>
      <c r="ATD42" s="113"/>
      <c r="ATE42" s="113"/>
      <c r="ATF42" s="113"/>
      <c r="ATG42" s="113"/>
      <c r="ATH42" s="113"/>
      <c r="ATI42" s="113"/>
      <c r="ATJ42" s="113"/>
      <c r="ATK42" s="113"/>
      <c r="ATL42" s="113"/>
      <c r="ATM42" s="113"/>
      <c r="ATN42" s="113"/>
      <c r="ATO42" s="113"/>
      <c r="ATP42" s="113"/>
      <c r="ATQ42" s="113"/>
      <c r="ATR42" s="113"/>
      <c r="ATS42" s="113"/>
      <c r="ATT42" s="113"/>
      <c r="ATU42" s="113"/>
      <c r="ATV42" s="113"/>
      <c r="ATW42" s="113"/>
      <c r="ATX42" s="113"/>
      <c r="ATY42" s="113"/>
      <c r="ATZ42" s="113"/>
      <c r="AUA42" s="113"/>
      <c r="AUB42" s="113"/>
      <c r="AUC42" s="113"/>
      <c r="AUD42" s="113"/>
      <c r="AUE42" s="113"/>
      <c r="AUF42" s="113"/>
      <c r="AUG42" s="113"/>
      <c r="AUH42" s="113"/>
      <c r="AUI42" s="113"/>
      <c r="AUJ42" s="113"/>
      <c r="AUK42" s="113"/>
      <c r="AUL42" s="113"/>
      <c r="AUM42" s="113"/>
      <c r="AUN42" s="113"/>
      <c r="AUO42" s="113"/>
      <c r="AUP42" s="113"/>
      <c r="AUQ42" s="113"/>
      <c r="AUR42" s="113"/>
      <c r="AUS42" s="113"/>
      <c r="AUT42" s="113"/>
      <c r="AUU42" s="113"/>
      <c r="AUV42" s="113"/>
      <c r="AUW42" s="113"/>
      <c r="AUX42" s="113"/>
      <c r="AUY42" s="113"/>
      <c r="AUZ42" s="113"/>
      <c r="AVA42" s="113"/>
      <c r="AVB42" s="113"/>
      <c r="AVC42" s="113"/>
      <c r="AVD42" s="113"/>
      <c r="AVE42" s="113"/>
      <c r="AVF42" s="113"/>
      <c r="AVG42" s="113"/>
      <c r="AVH42" s="113"/>
      <c r="AVI42" s="113"/>
      <c r="AVJ42" s="113"/>
      <c r="AVK42" s="113"/>
      <c r="AVL42" s="113"/>
      <c r="AVM42" s="113"/>
      <c r="AVN42" s="113"/>
      <c r="AVO42" s="113"/>
      <c r="AVP42" s="113"/>
      <c r="AVQ42" s="113"/>
      <c r="AVR42" s="113"/>
      <c r="AVS42" s="113"/>
      <c r="AVT42" s="113"/>
      <c r="AVU42" s="113"/>
      <c r="AVV42" s="113"/>
      <c r="AVW42" s="113"/>
      <c r="AVX42" s="113"/>
      <c r="AVY42" s="113"/>
      <c r="AVZ42" s="113"/>
      <c r="AWA42" s="113"/>
      <c r="AWB42" s="113"/>
      <c r="AWC42" s="113"/>
      <c r="AWD42" s="113"/>
      <c r="AWE42" s="113"/>
      <c r="AWF42" s="113"/>
      <c r="AWG42" s="113"/>
      <c r="AWH42" s="113"/>
      <c r="AWI42" s="113"/>
      <c r="AWJ42" s="113"/>
      <c r="AWK42" s="113"/>
      <c r="AWL42" s="113"/>
      <c r="AWM42" s="113"/>
      <c r="AWN42" s="113"/>
      <c r="AWO42" s="113"/>
      <c r="AWP42" s="113"/>
      <c r="AWQ42" s="113"/>
      <c r="AWR42" s="113"/>
      <c r="AWS42" s="113"/>
      <c r="AWT42" s="113"/>
      <c r="AWU42" s="113"/>
      <c r="AWV42" s="113"/>
      <c r="AWW42" s="113"/>
      <c r="AWX42" s="113"/>
      <c r="AWY42" s="113"/>
      <c r="AWZ42" s="113"/>
      <c r="AXA42" s="113"/>
      <c r="AXB42" s="113"/>
      <c r="AXC42" s="113"/>
      <c r="AXD42" s="113"/>
      <c r="AXE42" s="113"/>
      <c r="AXF42" s="113"/>
      <c r="AXG42" s="113"/>
      <c r="AXH42" s="113"/>
      <c r="AXI42" s="113"/>
      <c r="AXJ42" s="113"/>
      <c r="AXK42" s="113"/>
      <c r="AXL42" s="113"/>
      <c r="AXM42" s="113"/>
      <c r="AXN42" s="113"/>
      <c r="AXO42" s="113"/>
      <c r="AXP42" s="113"/>
      <c r="AXQ42" s="113"/>
      <c r="AXR42" s="113"/>
      <c r="AXS42" s="113"/>
      <c r="AXT42" s="113"/>
      <c r="AXU42" s="113"/>
      <c r="AXV42" s="113"/>
      <c r="AXW42" s="113"/>
      <c r="AXX42" s="113"/>
      <c r="AXY42" s="113"/>
      <c r="AXZ42" s="113"/>
      <c r="AYA42" s="113"/>
      <c r="AYB42" s="113"/>
      <c r="AYC42" s="113"/>
      <c r="AYD42" s="113"/>
      <c r="AYE42" s="113"/>
      <c r="AYF42" s="113"/>
      <c r="AYG42" s="113"/>
      <c r="AYH42" s="113"/>
      <c r="AYI42" s="113"/>
      <c r="AYJ42" s="113"/>
      <c r="AYK42" s="113"/>
      <c r="AYL42" s="113"/>
      <c r="AYM42" s="113"/>
      <c r="AYN42" s="113"/>
      <c r="AYO42" s="113"/>
      <c r="AYP42" s="113"/>
      <c r="AYQ42" s="113"/>
      <c r="AYR42" s="113"/>
      <c r="AYS42" s="113"/>
      <c r="AYT42" s="113"/>
      <c r="AYU42" s="113"/>
      <c r="AYV42" s="113"/>
      <c r="AYW42" s="113"/>
      <c r="AYX42" s="113"/>
      <c r="AYY42" s="113"/>
      <c r="AYZ42" s="113"/>
      <c r="AZA42" s="113"/>
      <c r="AZB42" s="113"/>
      <c r="AZC42" s="113"/>
      <c r="AZD42" s="113"/>
      <c r="AZE42" s="113"/>
      <c r="AZF42" s="113"/>
      <c r="AZG42" s="113"/>
      <c r="AZH42" s="113"/>
      <c r="AZI42" s="113"/>
      <c r="AZJ42" s="113"/>
      <c r="AZK42" s="113"/>
      <c r="AZL42" s="113"/>
      <c r="AZM42" s="113"/>
      <c r="AZN42" s="113"/>
      <c r="AZO42" s="113"/>
      <c r="AZP42" s="113"/>
      <c r="AZQ42" s="113"/>
      <c r="AZR42" s="113"/>
      <c r="AZS42" s="113"/>
      <c r="AZT42" s="113"/>
      <c r="AZU42" s="113"/>
      <c r="AZV42" s="113"/>
      <c r="AZW42" s="113"/>
      <c r="AZX42" s="113"/>
      <c r="AZY42" s="113"/>
      <c r="AZZ42" s="113"/>
      <c r="BAA42" s="113"/>
      <c r="BAB42" s="113"/>
      <c r="BAC42" s="113"/>
      <c r="BAD42" s="113"/>
      <c r="BAE42" s="113"/>
      <c r="BAF42" s="113"/>
      <c r="BAG42" s="113"/>
      <c r="BAH42" s="113"/>
      <c r="BAI42" s="113"/>
      <c r="BAJ42" s="113"/>
      <c r="BAK42" s="113"/>
      <c r="BAL42" s="113"/>
      <c r="BAM42" s="113"/>
      <c r="BAN42" s="113"/>
      <c r="BAO42" s="113"/>
      <c r="BAP42" s="113"/>
      <c r="BAQ42" s="113"/>
      <c r="BAR42" s="113"/>
      <c r="BAS42" s="113"/>
      <c r="BAT42" s="113"/>
      <c r="BAU42" s="113"/>
      <c r="BAV42" s="113"/>
      <c r="BAW42" s="113"/>
      <c r="BAX42" s="113"/>
      <c r="BAY42" s="113"/>
      <c r="BAZ42" s="113"/>
      <c r="BBA42" s="113"/>
      <c r="BBB42" s="113"/>
      <c r="BBC42" s="113"/>
      <c r="BBD42" s="113"/>
      <c r="BBE42" s="113"/>
      <c r="BBF42" s="113"/>
      <c r="BBG42" s="113"/>
      <c r="BBH42" s="113"/>
      <c r="BBI42" s="113"/>
      <c r="BBJ42" s="113"/>
      <c r="BBK42" s="113"/>
      <c r="BBL42" s="113"/>
      <c r="BBM42" s="113"/>
      <c r="BBN42" s="113"/>
      <c r="BBO42" s="113"/>
      <c r="BBP42" s="113"/>
      <c r="BBQ42" s="113"/>
      <c r="BBR42" s="113"/>
      <c r="BBS42" s="113"/>
      <c r="BBT42" s="113"/>
      <c r="BBU42" s="113"/>
      <c r="BBV42" s="113"/>
      <c r="BBW42" s="113"/>
      <c r="BBX42" s="113"/>
      <c r="BBY42" s="113"/>
      <c r="BBZ42" s="113"/>
      <c r="BCA42" s="113"/>
      <c r="BCB42" s="113"/>
      <c r="BCC42" s="113"/>
      <c r="BCD42" s="113"/>
      <c r="BCE42" s="113"/>
      <c r="BCF42" s="113"/>
      <c r="BCG42" s="113"/>
      <c r="BCH42" s="113"/>
      <c r="BCI42" s="113"/>
      <c r="BCJ42" s="113"/>
      <c r="BCK42" s="113"/>
      <c r="BCL42" s="113"/>
      <c r="BCM42" s="113"/>
      <c r="BCN42" s="113"/>
      <c r="BCO42" s="113"/>
      <c r="BCP42" s="113"/>
      <c r="BCQ42" s="113"/>
      <c r="BCR42" s="113"/>
      <c r="BCS42" s="113"/>
      <c r="BCT42" s="113"/>
      <c r="BCU42" s="113"/>
      <c r="BCV42" s="113"/>
      <c r="BCW42" s="113"/>
      <c r="BCX42" s="113"/>
      <c r="BCY42" s="113"/>
      <c r="BCZ42" s="113"/>
      <c r="BDA42" s="113"/>
      <c r="BDB42" s="113"/>
      <c r="BDC42" s="113"/>
      <c r="BDD42" s="113"/>
      <c r="BDE42" s="113"/>
      <c r="BDF42" s="113"/>
      <c r="BDG42" s="113"/>
      <c r="BDH42" s="113"/>
      <c r="BDI42" s="113"/>
      <c r="BDJ42" s="113"/>
      <c r="BDK42" s="113"/>
      <c r="BDL42" s="113"/>
      <c r="BDM42" s="113"/>
      <c r="BDN42" s="113"/>
      <c r="BDO42" s="113"/>
      <c r="BDP42" s="113"/>
      <c r="BDQ42" s="113"/>
      <c r="BDR42" s="113"/>
      <c r="BDS42" s="113"/>
      <c r="BDT42" s="113"/>
      <c r="BDU42" s="113"/>
      <c r="BDV42" s="113"/>
      <c r="BDW42" s="113"/>
      <c r="BDX42" s="113"/>
      <c r="BDY42" s="113"/>
      <c r="BDZ42" s="113"/>
      <c r="BEA42" s="113"/>
      <c r="BEB42" s="113"/>
      <c r="BEC42" s="113"/>
      <c r="BED42" s="113"/>
      <c r="BEE42" s="113"/>
      <c r="BEF42" s="113"/>
      <c r="BEG42" s="113"/>
      <c r="BEH42" s="113"/>
      <c r="BEI42" s="113"/>
      <c r="BEJ42" s="113"/>
      <c r="BEK42" s="113"/>
      <c r="BEL42" s="113"/>
      <c r="BEM42" s="113"/>
      <c r="BEN42" s="113"/>
      <c r="BEO42" s="113"/>
      <c r="BEP42" s="113"/>
      <c r="BEQ42" s="113"/>
      <c r="BER42" s="113"/>
      <c r="BES42" s="113"/>
      <c r="BET42" s="113"/>
      <c r="BEU42" s="113"/>
      <c r="BEV42" s="113"/>
      <c r="BEW42" s="113"/>
      <c r="BEX42" s="113"/>
      <c r="BEY42" s="113"/>
      <c r="BEZ42" s="113"/>
      <c r="BFA42" s="113"/>
      <c r="BFB42" s="113"/>
      <c r="BFC42" s="113"/>
      <c r="BFD42" s="113"/>
      <c r="BFE42" s="113"/>
      <c r="BFF42" s="113"/>
      <c r="BFG42" s="113"/>
      <c r="BFH42" s="113"/>
      <c r="BFI42" s="113"/>
      <c r="BFJ42" s="113"/>
      <c r="BFK42" s="113"/>
      <c r="BFL42" s="113"/>
      <c r="BFM42" s="113"/>
      <c r="BFN42" s="113"/>
      <c r="BFO42" s="113"/>
      <c r="BFP42" s="113"/>
      <c r="BFQ42" s="113"/>
      <c r="BFR42" s="113"/>
      <c r="BFS42" s="113"/>
      <c r="BFT42" s="113"/>
      <c r="BFU42" s="113"/>
      <c r="BFV42" s="113"/>
      <c r="BFW42" s="113"/>
      <c r="BFX42" s="113"/>
      <c r="BFY42" s="113"/>
      <c r="BFZ42" s="113"/>
      <c r="BGA42" s="113"/>
      <c r="BGB42" s="113"/>
      <c r="BGC42" s="113"/>
      <c r="BGD42" s="113"/>
      <c r="BGE42" s="113"/>
      <c r="BGF42" s="113"/>
      <c r="BGG42" s="113"/>
      <c r="BGH42" s="113"/>
      <c r="BGI42" s="113"/>
      <c r="BGJ42" s="113"/>
      <c r="BGK42" s="113"/>
      <c r="BGL42" s="113"/>
      <c r="BGM42" s="113"/>
      <c r="BGN42" s="113"/>
      <c r="BGO42" s="113"/>
      <c r="BGP42" s="113"/>
      <c r="BGQ42" s="113"/>
      <c r="BGR42" s="113"/>
      <c r="BGS42" s="113"/>
      <c r="BGT42" s="113"/>
      <c r="BGU42" s="113"/>
      <c r="BGV42" s="113"/>
      <c r="BGW42" s="113"/>
      <c r="BGX42" s="113"/>
      <c r="BGY42" s="113"/>
      <c r="BGZ42" s="113"/>
      <c r="BHA42" s="113"/>
      <c r="BHB42" s="113"/>
      <c r="BHC42" s="113"/>
      <c r="BHD42" s="113"/>
      <c r="BHE42" s="113"/>
      <c r="BHF42" s="113"/>
      <c r="BHG42" s="113"/>
      <c r="BHH42" s="113"/>
      <c r="BHI42" s="113"/>
      <c r="BHJ42" s="113"/>
      <c r="BHK42" s="113"/>
      <c r="BHL42" s="113"/>
      <c r="BHM42" s="113"/>
      <c r="BHN42" s="113"/>
      <c r="BHO42" s="113"/>
      <c r="BHP42" s="113"/>
      <c r="BHQ42" s="113"/>
      <c r="BHR42" s="113"/>
      <c r="BHS42" s="113"/>
      <c r="BHT42" s="113"/>
      <c r="BHU42" s="113"/>
      <c r="BHV42" s="113"/>
      <c r="BHW42" s="113"/>
      <c r="BHX42" s="113"/>
      <c r="BHY42" s="113"/>
      <c r="BHZ42" s="113"/>
      <c r="BIA42" s="113"/>
      <c r="BIB42" s="113"/>
      <c r="BIC42" s="113"/>
      <c r="BID42" s="113"/>
      <c r="BIE42" s="113"/>
      <c r="BIF42" s="113"/>
      <c r="BIG42" s="113"/>
      <c r="BIH42" s="113"/>
      <c r="BII42" s="113"/>
      <c r="BIJ42" s="113"/>
      <c r="BIK42" s="113"/>
      <c r="BIL42" s="113"/>
      <c r="BIM42" s="113"/>
      <c r="BIN42" s="113"/>
      <c r="BIO42" s="113"/>
      <c r="BIP42" s="113"/>
      <c r="BIQ42" s="113"/>
      <c r="BIR42" s="113"/>
      <c r="BIS42" s="113"/>
      <c r="BIT42" s="113"/>
      <c r="BIU42" s="113"/>
      <c r="BIV42" s="113"/>
      <c r="BIW42" s="113"/>
      <c r="BIX42" s="113"/>
      <c r="BIY42" s="113"/>
      <c r="BIZ42" s="113"/>
      <c r="BJA42" s="113"/>
      <c r="BJB42" s="113"/>
      <c r="BJC42" s="113"/>
      <c r="BJD42" s="113"/>
      <c r="BJE42" s="113"/>
      <c r="BJF42" s="113"/>
      <c r="BJG42" s="113"/>
      <c r="BJH42" s="113"/>
      <c r="BJI42" s="113"/>
      <c r="BJJ42" s="113"/>
      <c r="BJK42" s="113"/>
      <c r="BJL42" s="113"/>
      <c r="BJM42" s="113"/>
      <c r="BJN42" s="113"/>
      <c r="BJO42" s="113"/>
      <c r="BJP42" s="113"/>
      <c r="BJQ42" s="113"/>
      <c r="BJR42" s="113"/>
      <c r="BJS42" s="113"/>
      <c r="BJT42" s="113"/>
      <c r="BJU42" s="113"/>
      <c r="BJV42" s="113"/>
      <c r="BJW42" s="113"/>
      <c r="BJX42" s="113"/>
      <c r="BJY42" s="113"/>
      <c r="BJZ42" s="113"/>
      <c r="BKA42" s="113"/>
      <c r="BKB42" s="113"/>
      <c r="BKC42" s="113"/>
      <c r="BKD42" s="113"/>
      <c r="BKE42" s="113"/>
      <c r="BKF42" s="113"/>
      <c r="BKG42" s="113"/>
      <c r="BKH42" s="113"/>
      <c r="BKI42" s="113"/>
      <c r="BKJ42" s="113"/>
      <c r="BKK42" s="113"/>
      <c r="BKL42" s="113"/>
      <c r="BKM42" s="113"/>
      <c r="BKN42" s="113"/>
      <c r="BKO42" s="113"/>
      <c r="BKP42" s="113"/>
      <c r="BKQ42" s="113"/>
      <c r="BKR42" s="113"/>
      <c r="BKS42" s="113"/>
      <c r="BKT42" s="113"/>
      <c r="BKU42" s="113"/>
      <c r="BKV42" s="113"/>
      <c r="BKW42" s="113"/>
      <c r="BKX42" s="113"/>
      <c r="BKY42" s="113"/>
      <c r="BKZ42" s="113"/>
      <c r="BLA42" s="113"/>
      <c r="BLB42" s="113"/>
      <c r="BLC42" s="113"/>
      <c r="BLD42" s="113"/>
      <c r="BLE42" s="113"/>
      <c r="BLF42" s="113"/>
      <c r="BLG42" s="113"/>
      <c r="BLH42" s="113"/>
      <c r="BLI42" s="113"/>
      <c r="BLJ42" s="113"/>
      <c r="BLK42" s="113"/>
      <c r="BLL42" s="113"/>
      <c r="BLM42" s="113"/>
      <c r="BLN42" s="113"/>
      <c r="BLO42" s="113"/>
      <c r="BLP42" s="113"/>
      <c r="BLQ42" s="113"/>
      <c r="BLR42" s="113"/>
      <c r="BLS42" s="113"/>
      <c r="BLT42" s="113"/>
      <c r="BLU42" s="113"/>
      <c r="BLV42" s="113"/>
      <c r="BLW42" s="113"/>
      <c r="BLX42" s="113"/>
      <c r="BLY42" s="113"/>
      <c r="BLZ42" s="113"/>
      <c r="BMA42" s="113"/>
      <c r="BMB42" s="113"/>
      <c r="BMC42" s="113"/>
      <c r="BMD42" s="113"/>
      <c r="BME42" s="113"/>
      <c r="BMF42" s="113"/>
      <c r="BMG42" s="113"/>
      <c r="BMH42" s="113"/>
      <c r="BMI42" s="113"/>
      <c r="BMJ42" s="113"/>
      <c r="BMK42" s="113"/>
      <c r="BML42" s="113"/>
      <c r="BMM42" s="113"/>
      <c r="BMN42" s="113"/>
      <c r="BMO42" s="113"/>
      <c r="BMP42" s="113"/>
      <c r="BMQ42" s="113"/>
      <c r="BMR42" s="113"/>
      <c r="BMS42" s="113"/>
      <c r="BMT42" s="113"/>
      <c r="BMU42" s="113"/>
      <c r="BMV42" s="113"/>
      <c r="BMW42" s="113"/>
      <c r="BMX42" s="113"/>
      <c r="BMY42" s="113"/>
      <c r="BMZ42" s="113"/>
      <c r="BNA42" s="113"/>
      <c r="BNB42" s="113"/>
      <c r="BNC42" s="113"/>
      <c r="BND42" s="113"/>
      <c r="BNE42" s="113"/>
      <c r="BNF42" s="113"/>
      <c r="BNG42" s="113"/>
      <c r="BNH42" s="113"/>
      <c r="BNI42" s="113"/>
      <c r="BNJ42" s="113"/>
      <c r="BNK42" s="113"/>
      <c r="BNL42" s="113"/>
      <c r="BNM42" s="113"/>
      <c r="BNN42" s="113"/>
      <c r="BNO42" s="113"/>
      <c r="BNP42" s="113"/>
      <c r="BNQ42" s="113"/>
      <c r="BNR42" s="113"/>
      <c r="BNS42" s="113"/>
      <c r="BNT42" s="113"/>
      <c r="BNU42" s="113"/>
      <c r="BNV42" s="113"/>
      <c r="BNW42" s="113"/>
      <c r="BNX42" s="113"/>
      <c r="BNY42" s="113"/>
      <c r="BNZ42" s="113"/>
      <c r="BOA42" s="113"/>
      <c r="BOB42" s="113"/>
      <c r="BOC42" s="113"/>
      <c r="BOD42" s="113"/>
      <c r="BOE42" s="113"/>
      <c r="BOF42" s="113"/>
      <c r="BOG42" s="113"/>
      <c r="BOH42" s="113"/>
      <c r="BOI42" s="113"/>
      <c r="BOJ42" s="113"/>
      <c r="BOK42" s="113"/>
      <c r="BOL42" s="113"/>
      <c r="BOM42" s="113"/>
      <c r="BON42" s="113"/>
      <c r="BOO42" s="113"/>
      <c r="BOP42" s="113"/>
      <c r="BOQ42" s="113"/>
      <c r="BOR42" s="113"/>
      <c r="BOS42" s="113"/>
      <c r="BOT42" s="113"/>
      <c r="BOU42" s="113"/>
      <c r="BOV42" s="113"/>
      <c r="BOW42" s="113"/>
      <c r="BOX42" s="113"/>
      <c r="BOY42" s="113"/>
      <c r="BOZ42" s="113"/>
      <c r="BPA42" s="113"/>
      <c r="BPB42" s="113"/>
      <c r="BPC42" s="113"/>
      <c r="BPD42" s="113"/>
      <c r="BPE42" s="113"/>
      <c r="BPF42" s="113"/>
      <c r="BPG42" s="113"/>
      <c r="BPH42" s="113"/>
      <c r="BPI42" s="113"/>
      <c r="BPJ42" s="113"/>
      <c r="BPK42" s="113"/>
      <c r="BPL42" s="113"/>
      <c r="BPM42" s="113"/>
      <c r="BPN42" s="113"/>
      <c r="BPO42" s="113"/>
      <c r="BPP42" s="113"/>
      <c r="BPQ42" s="113"/>
      <c r="BPR42" s="113"/>
      <c r="BPS42" s="113"/>
      <c r="BPT42" s="113"/>
      <c r="BPU42" s="113"/>
      <c r="BPV42" s="113"/>
      <c r="BPW42" s="113"/>
      <c r="BPX42" s="113"/>
      <c r="BPY42" s="113"/>
      <c r="BPZ42" s="113"/>
      <c r="BQA42" s="113"/>
      <c r="BQB42" s="113"/>
      <c r="BQC42" s="113"/>
      <c r="BQD42" s="113"/>
      <c r="BQE42" s="113"/>
      <c r="BQF42" s="113"/>
      <c r="BQG42" s="113"/>
      <c r="BQH42" s="113"/>
      <c r="BQI42" s="113"/>
      <c r="BQJ42" s="113"/>
      <c r="BQK42" s="113"/>
      <c r="BQL42" s="113"/>
      <c r="BQM42" s="113"/>
      <c r="BQN42" s="113"/>
      <c r="BQO42" s="113"/>
      <c r="BQP42" s="113"/>
      <c r="BQQ42" s="113"/>
      <c r="BQR42" s="113"/>
      <c r="BQS42" s="113"/>
      <c r="BQT42" s="113"/>
      <c r="BQU42" s="113"/>
      <c r="BQV42" s="113"/>
      <c r="BQW42" s="113"/>
      <c r="BQX42" s="113"/>
      <c r="BQY42" s="113"/>
      <c r="BQZ42" s="113"/>
      <c r="BRA42" s="113"/>
      <c r="BRB42" s="113"/>
      <c r="BRC42" s="113"/>
      <c r="BRD42" s="113"/>
      <c r="BRE42" s="113"/>
      <c r="BRF42" s="113"/>
      <c r="BRG42" s="113"/>
      <c r="BRH42" s="113"/>
      <c r="BRI42" s="113"/>
      <c r="BRJ42" s="113"/>
      <c r="BRK42" s="113"/>
      <c r="BRL42" s="113"/>
      <c r="BRM42" s="113"/>
      <c r="BRN42" s="113"/>
      <c r="BRO42" s="113"/>
      <c r="BRP42" s="113"/>
      <c r="BRQ42" s="113"/>
      <c r="BRR42" s="113"/>
      <c r="BRS42" s="113"/>
      <c r="BRT42" s="113"/>
      <c r="BRU42" s="113"/>
      <c r="BRV42" s="113"/>
      <c r="BRW42" s="113"/>
      <c r="BRX42" s="113"/>
      <c r="BRY42" s="113"/>
      <c r="BRZ42" s="113"/>
      <c r="BSA42" s="113"/>
      <c r="BSB42" s="113"/>
      <c r="BSC42" s="113"/>
      <c r="BSD42" s="113"/>
      <c r="BSE42" s="113"/>
      <c r="BSF42" s="113"/>
      <c r="BSG42" s="113"/>
      <c r="BSH42" s="113"/>
      <c r="BSI42" s="113"/>
      <c r="BSJ42" s="113"/>
      <c r="BSK42" s="113"/>
      <c r="BSL42" s="113"/>
      <c r="BSM42" s="113"/>
      <c r="BSN42" s="113"/>
      <c r="BSO42" s="113"/>
      <c r="BSP42" s="113"/>
      <c r="BSQ42" s="113"/>
      <c r="BSR42" s="113"/>
      <c r="BSS42" s="113"/>
      <c r="BST42" s="113"/>
      <c r="BSU42" s="113"/>
      <c r="BSV42" s="113"/>
      <c r="BSW42" s="113"/>
      <c r="BSX42" s="113"/>
      <c r="BSY42" s="113"/>
      <c r="BSZ42" s="113"/>
      <c r="BTA42" s="113"/>
      <c r="BTB42" s="113"/>
      <c r="BTC42" s="113"/>
      <c r="BTD42" s="113"/>
      <c r="BTE42" s="113"/>
      <c r="BTF42" s="113"/>
      <c r="BTG42" s="113"/>
      <c r="BTH42" s="113"/>
      <c r="BTI42" s="113"/>
      <c r="BTJ42" s="113"/>
      <c r="BTK42" s="113"/>
      <c r="BTL42" s="113"/>
      <c r="BTM42" s="113"/>
      <c r="BTN42" s="113"/>
      <c r="BTO42" s="113"/>
      <c r="BTP42" s="113"/>
      <c r="BTQ42" s="113"/>
      <c r="BTR42" s="113"/>
      <c r="BTS42" s="113"/>
      <c r="BTT42" s="113"/>
      <c r="BTU42" s="113"/>
      <c r="BTV42" s="113"/>
      <c r="BTW42" s="113"/>
      <c r="BTX42" s="113"/>
      <c r="BTY42" s="113"/>
      <c r="BTZ42" s="113"/>
      <c r="BUA42" s="113"/>
      <c r="BUB42" s="113"/>
      <c r="BUC42" s="113"/>
      <c r="BUD42" s="113"/>
      <c r="BUE42" s="113"/>
      <c r="BUF42" s="113"/>
      <c r="BUG42" s="113"/>
      <c r="BUH42" s="113"/>
      <c r="BUI42" s="113"/>
      <c r="BUJ42" s="113"/>
      <c r="BUK42" s="113"/>
      <c r="BUL42" s="113"/>
      <c r="BUM42" s="113"/>
      <c r="BUN42" s="113"/>
      <c r="BUO42" s="113"/>
      <c r="BUP42" s="113"/>
      <c r="BUQ42" s="113"/>
      <c r="BUR42" s="113"/>
      <c r="BUS42" s="113"/>
      <c r="BUT42" s="113"/>
      <c r="BUU42" s="113"/>
      <c r="BUV42" s="113"/>
      <c r="BUW42" s="113"/>
      <c r="BUX42" s="113"/>
      <c r="BUY42" s="113"/>
      <c r="BUZ42" s="113"/>
      <c r="BVA42" s="113"/>
      <c r="BVB42" s="113"/>
      <c r="BVC42" s="113"/>
      <c r="BVD42" s="113"/>
      <c r="BVE42" s="113"/>
      <c r="BVF42" s="113"/>
      <c r="BVG42" s="113"/>
      <c r="BVH42" s="113"/>
      <c r="BVI42" s="113"/>
      <c r="BVJ42" s="113"/>
      <c r="BVK42" s="113"/>
      <c r="BVL42" s="113"/>
      <c r="BVM42" s="113"/>
      <c r="BVN42" s="113"/>
      <c r="BVO42" s="113"/>
      <c r="BVP42" s="113"/>
      <c r="BVQ42" s="113"/>
      <c r="BVR42" s="113"/>
      <c r="BVS42" s="113"/>
      <c r="BVT42" s="113"/>
      <c r="BVU42" s="113"/>
      <c r="BVV42" s="113"/>
      <c r="BVW42" s="113"/>
      <c r="BVX42" s="113"/>
      <c r="BVY42" s="113"/>
      <c r="BVZ42" s="113"/>
      <c r="BWA42" s="113"/>
      <c r="BWB42" s="113"/>
      <c r="BWC42" s="113"/>
      <c r="BWD42" s="113"/>
      <c r="BWE42" s="113"/>
      <c r="BWF42" s="113"/>
      <c r="BWG42" s="113"/>
      <c r="BWH42" s="113"/>
      <c r="BWI42" s="113"/>
      <c r="BWJ42" s="113"/>
      <c r="BWK42" s="113"/>
      <c r="BWL42" s="113"/>
      <c r="BWM42" s="113"/>
      <c r="BWN42" s="113"/>
      <c r="BWO42" s="113"/>
      <c r="BWP42" s="113"/>
      <c r="BWQ42" s="113"/>
      <c r="BWR42" s="113"/>
      <c r="BWS42" s="113"/>
      <c r="BWT42" s="113"/>
      <c r="BWU42" s="113"/>
      <c r="BWV42" s="113"/>
      <c r="BWW42" s="113"/>
      <c r="BWX42" s="113"/>
      <c r="BWY42" s="113"/>
      <c r="BWZ42" s="113"/>
      <c r="BXA42" s="113"/>
      <c r="BXB42" s="113"/>
      <c r="BXC42" s="113"/>
      <c r="BXD42" s="113"/>
      <c r="BXE42" s="113"/>
      <c r="BXF42" s="113"/>
      <c r="BXG42" s="113"/>
      <c r="BXH42" s="113"/>
      <c r="BXI42" s="113"/>
      <c r="BXJ42" s="113"/>
      <c r="BXK42" s="113"/>
      <c r="BXL42" s="113"/>
      <c r="BXM42" s="113"/>
      <c r="BXN42" s="113"/>
      <c r="BXO42" s="113"/>
      <c r="BXP42" s="113"/>
      <c r="BXQ42" s="113"/>
      <c r="BXR42" s="113"/>
      <c r="BXS42" s="113"/>
      <c r="BXT42" s="113"/>
      <c r="BXU42" s="113"/>
      <c r="BXV42" s="113"/>
      <c r="BXW42" s="113"/>
      <c r="BXX42" s="113"/>
      <c r="BXY42" s="113"/>
      <c r="BXZ42" s="113"/>
      <c r="BYA42" s="113"/>
      <c r="BYB42" s="113"/>
      <c r="BYC42" s="113"/>
      <c r="BYD42" s="113"/>
      <c r="BYE42" s="113"/>
      <c r="BYF42" s="113"/>
      <c r="BYG42" s="113"/>
      <c r="BYH42" s="113"/>
      <c r="BYI42" s="113"/>
      <c r="BYJ42" s="113"/>
      <c r="BYK42" s="113"/>
      <c r="BYL42" s="113"/>
      <c r="BYM42" s="113"/>
      <c r="BYN42" s="113"/>
      <c r="BYO42" s="113"/>
      <c r="BYP42" s="113"/>
      <c r="BYQ42" s="113"/>
      <c r="BYR42" s="113"/>
      <c r="BYS42" s="113"/>
      <c r="BYT42" s="113"/>
      <c r="BYU42" s="113"/>
      <c r="BYV42" s="113"/>
      <c r="BYW42" s="113"/>
      <c r="BYX42" s="113"/>
      <c r="BYY42" s="113"/>
      <c r="BYZ42" s="113"/>
      <c r="BZA42" s="113"/>
      <c r="BZB42" s="113"/>
      <c r="BZC42" s="113"/>
      <c r="BZD42" s="113"/>
      <c r="BZE42" s="113"/>
      <c r="BZF42" s="113"/>
      <c r="BZG42" s="113"/>
      <c r="BZH42" s="113"/>
      <c r="BZI42" s="113"/>
      <c r="BZJ42" s="113"/>
      <c r="BZK42" s="113"/>
      <c r="BZL42" s="113"/>
      <c r="BZM42" s="113"/>
      <c r="BZN42" s="113"/>
      <c r="BZO42" s="113"/>
      <c r="BZP42" s="113"/>
      <c r="BZQ42" s="113"/>
      <c r="BZR42" s="113"/>
      <c r="BZS42" s="113"/>
      <c r="BZT42" s="113"/>
      <c r="BZU42" s="113"/>
      <c r="BZV42" s="113"/>
      <c r="BZW42" s="113"/>
      <c r="BZX42" s="113"/>
      <c r="BZY42" s="113"/>
      <c r="BZZ42" s="113"/>
      <c r="CAA42" s="113"/>
      <c r="CAB42" s="113"/>
      <c r="CAC42" s="113"/>
      <c r="CAD42" s="113"/>
      <c r="CAE42" s="113"/>
      <c r="CAF42" s="113"/>
      <c r="CAG42" s="113"/>
      <c r="CAH42" s="113"/>
      <c r="CAI42" s="113"/>
      <c r="CAJ42" s="113"/>
      <c r="CAK42" s="113"/>
      <c r="CAL42" s="113"/>
      <c r="CAM42" s="113"/>
      <c r="CAN42" s="113"/>
      <c r="CAO42" s="113"/>
      <c r="CAP42" s="113"/>
      <c r="CAQ42" s="113"/>
      <c r="CAR42" s="113"/>
      <c r="CAS42" s="113"/>
      <c r="CAT42" s="113"/>
      <c r="CAU42" s="113"/>
      <c r="CAV42" s="113"/>
      <c r="CAW42" s="113"/>
      <c r="CAX42" s="113"/>
      <c r="CAY42" s="113"/>
      <c r="CAZ42" s="113"/>
      <c r="CBA42" s="113"/>
      <c r="CBB42" s="113"/>
      <c r="CBC42" s="113"/>
      <c r="CBD42" s="113"/>
      <c r="CBE42" s="113"/>
      <c r="CBF42" s="113"/>
      <c r="CBG42" s="113"/>
      <c r="CBH42" s="113"/>
      <c r="CBI42" s="113"/>
      <c r="CBJ42" s="113"/>
      <c r="CBK42" s="113"/>
      <c r="CBL42" s="113"/>
      <c r="CBM42" s="113"/>
      <c r="CBN42" s="113"/>
      <c r="CBO42" s="113"/>
      <c r="CBP42" s="113"/>
      <c r="CBQ42" s="113"/>
      <c r="CBR42" s="113"/>
      <c r="CBS42" s="113"/>
      <c r="CBT42" s="113"/>
      <c r="CBU42" s="113"/>
      <c r="CBV42" s="113"/>
      <c r="CBW42" s="113"/>
      <c r="CBX42" s="113"/>
      <c r="CBY42" s="113"/>
      <c r="CBZ42" s="113"/>
      <c r="CCA42" s="113"/>
      <c r="CCB42" s="113"/>
      <c r="CCC42" s="113"/>
      <c r="CCD42" s="113"/>
      <c r="CCE42" s="113"/>
      <c r="CCF42" s="113"/>
      <c r="CCG42" s="113"/>
      <c r="CCH42" s="113"/>
      <c r="CCI42" s="113"/>
      <c r="CCJ42" s="113"/>
      <c r="CCK42" s="113"/>
      <c r="CCL42" s="113"/>
      <c r="CCM42" s="113"/>
      <c r="CCN42" s="113"/>
      <c r="CCO42" s="113"/>
      <c r="CCP42" s="113"/>
      <c r="CCQ42" s="113"/>
      <c r="CCR42" s="113"/>
      <c r="CCS42" s="113"/>
      <c r="CCT42" s="113"/>
      <c r="CCU42" s="113"/>
      <c r="CCV42" s="113"/>
      <c r="CCW42" s="113"/>
      <c r="CCX42" s="113"/>
      <c r="CCY42" s="113"/>
      <c r="CCZ42" s="113"/>
      <c r="CDA42" s="113"/>
      <c r="CDB42" s="113"/>
      <c r="CDC42" s="113"/>
      <c r="CDD42" s="113"/>
      <c r="CDE42" s="113"/>
      <c r="CDF42" s="113"/>
      <c r="CDG42" s="113"/>
      <c r="CDH42" s="113"/>
      <c r="CDI42" s="113"/>
      <c r="CDJ42" s="113"/>
      <c r="CDK42" s="113"/>
      <c r="CDL42" s="113"/>
      <c r="CDM42" s="113"/>
      <c r="CDN42" s="113"/>
      <c r="CDO42" s="113"/>
      <c r="CDP42" s="113"/>
      <c r="CDQ42" s="113"/>
      <c r="CDR42" s="113"/>
      <c r="CDS42" s="113"/>
      <c r="CDT42" s="113"/>
      <c r="CDU42" s="113"/>
      <c r="CDV42" s="113"/>
      <c r="CDW42" s="113"/>
      <c r="CDX42" s="113"/>
      <c r="CDY42" s="113"/>
      <c r="CDZ42" s="113"/>
      <c r="CEA42" s="113"/>
      <c r="CEB42" s="113"/>
      <c r="CEC42" s="113"/>
      <c r="CED42" s="113"/>
      <c r="CEE42" s="113"/>
      <c r="CEF42" s="113"/>
      <c r="CEG42" s="113"/>
      <c r="CEH42" s="113"/>
      <c r="CEI42" s="113"/>
      <c r="CEJ42" s="113"/>
      <c r="CEK42" s="113"/>
      <c r="CEL42" s="113"/>
      <c r="CEM42" s="113"/>
      <c r="CEN42" s="113"/>
      <c r="CEO42" s="113"/>
      <c r="CEP42" s="113"/>
      <c r="CEQ42" s="113"/>
      <c r="CER42" s="113"/>
      <c r="CES42" s="113"/>
      <c r="CET42" s="113"/>
      <c r="CEU42" s="113"/>
      <c r="CEV42" s="113"/>
      <c r="CEW42" s="113"/>
      <c r="CEX42" s="113"/>
      <c r="CEY42" s="113"/>
      <c r="CEZ42" s="113"/>
      <c r="CFA42" s="113"/>
      <c r="CFB42" s="113"/>
      <c r="CFC42" s="113"/>
      <c r="CFD42" s="113"/>
      <c r="CFE42" s="113"/>
      <c r="CFF42" s="113"/>
      <c r="CFG42" s="113"/>
      <c r="CFH42" s="113"/>
      <c r="CFI42" s="113"/>
      <c r="CFJ42" s="113"/>
      <c r="CFK42" s="113"/>
      <c r="CFL42" s="113"/>
      <c r="CFM42" s="113"/>
      <c r="CFN42" s="113"/>
      <c r="CFO42" s="113"/>
      <c r="CFP42" s="113"/>
      <c r="CFQ42" s="113"/>
      <c r="CFR42" s="113"/>
      <c r="CFS42" s="113"/>
      <c r="CFT42" s="113"/>
      <c r="CFU42" s="113"/>
      <c r="CFV42" s="113"/>
      <c r="CFW42" s="113"/>
      <c r="CFX42" s="113"/>
      <c r="CFY42" s="113"/>
      <c r="CFZ42" s="113"/>
      <c r="CGA42" s="113"/>
      <c r="CGB42" s="113"/>
      <c r="CGC42" s="113"/>
      <c r="CGD42" s="113"/>
      <c r="CGE42" s="113"/>
      <c r="CGF42" s="113"/>
      <c r="CGG42" s="113"/>
      <c r="CGH42" s="113"/>
      <c r="CGI42" s="113"/>
      <c r="CGJ42" s="113"/>
      <c r="CGK42" s="113"/>
      <c r="CGL42" s="113"/>
      <c r="CGM42" s="113"/>
      <c r="CGN42" s="113"/>
      <c r="CGO42" s="113"/>
      <c r="CGP42" s="113"/>
      <c r="CGQ42" s="113"/>
      <c r="CGR42" s="113"/>
      <c r="CGS42" s="113"/>
      <c r="CGT42" s="113"/>
      <c r="CGU42" s="113"/>
      <c r="CGV42" s="113"/>
      <c r="CGW42" s="113"/>
      <c r="CGX42" s="113"/>
      <c r="CGY42" s="113"/>
      <c r="CGZ42" s="113"/>
      <c r="CHA42" s="113"/>
      <c r="CHB42" s="113"/>
      <c r="CHC42" s="113"/>
      <c r="CHD42" s="113"/>
      <c r="CHE42" s="113"/>
      <c r="CHF42" s="113"/>
      <c r="CHG42" s="113"/>
      <c r="CHH42" s="113"/>
      <c r="CHI42" s="113"/>
      <c r="CHJ42" s="113"/>
      <c r="CHK42" s="113"/>
      <c r="CHL42" s="113"/>
      <c r="CHM42" s="113"/>
      <c r="CHN42" s="113"/>
      <c r="CHO42" s="113"/>
      <c r="CHP42" s="113"/>
      <c r="CHQ42" s="113"/>
      <c r="CHR42" s="113"/>
      <c r="CHS42" s="113"/>
      <c r="CHT42" s="113"/>
      <c r="CHU42" s="113"/>
      <c r="CHV42" s="113"/>
      <c r="CHW42" s="113"/>
      <c r="CHX42" s="113"/>
      <c r="CHY42" s="113"/>
      <c r="CHZ42" s="113"/>
      <c r="CIA42" s="113"/>
      <c r="CIB42" s="113"/>
      <c r="CIC42" s="113"/>
      <c r="CID42" s="113"/>
      <c r="CIE42" s="113"/>
      <c r="CIF42" s="113"/>
      <c r="CIG42" s="113"/>
      <c r="CIH42" s="113"/>
      <c r="CII42" s="113"/>
      <c r="CIJ42" s="113"/>
      <c r="CIK42" s="113"/>
      <c r="CIL42" s="113"/>
      <c r="CIM42" s="113"/>
      <c r="CIN42" s="113"/>
      <c r="CIO42" s="113"/>
      <c r="CIP42" s="113"/>
      <c r="CIQ42" s="113"/>
      <c r="CIR42" s="113"/>
      <c r="CIS42" s="113"/>
      <c r="CIT42" s="113"/>
      <c r="CIU42" s="113"/>
      <c r="CIV42" s="113"/>
      <c r="CIW42" s="113"/>
      <c r="CIX42" s="113"/>
      <c r="CIY42" s="113"/>
      <c r="CIZ42" s="113"/>
      <c r="CJA42" s="113"/>
      <c r="CJB42" s="113"/>
      <c r="CJC42" s="113"/>
      <c r="CJD42" s="113"/>
      <c r="CJE42" s="113"/>
      <c r="CJF42" s="113"/>
      <c r="CJG42" s="113"/>
      <c r="CJH42" s="113"/>
      <c r="CJI42" s="113"/>
      <c r="CJJ42" s="113"/>
      <c r="CJK42" s="113"/>
      <c r="CJL42" s="113"/>
      <c r="CJM42" s="113"/>
      <c r="CJN42" s="113"/>
      <c r="CJO42" s="113"/>
      <c r="CJP42" s="113"/>
      <c r="CJQ42" s="113"/>
      <c r="CJR42" s="113"/>
      <c r="CJS42" s="113"/>
      <c r="CJT42" s="113"/>
      <c r="CJU42" s="113"/>
      <c r="CJV42" s="113"/>
      <c r="CJW42" s="113"/>
      <c r="CJX42" s="113"/>
      <c r="CJY42" s="113"/>
      <c r="CJZ42" s="113"/>
      <c r="CKA42" s="113"/>
      <c r="CKB42" s="113"/>
      <c r="CKC42" s="113"/>
      <c r="CKD42" s="113"/>
      <c r="CKE42" s="113"/>
      <c r="CKF42" s="113"/>
      <c r="CKG42" s="113"/>
      <c r="CKH42" s="113"/>
      <c r="CKI42" s="113"/>
      <c r="CKJ42" s="113"/>
      <c r="CKK42" s="113"/>
      <c r="CKL42" s="113"/>
      <c r="CKM42" s="113"/>
      <c r="CKN42" s="113"/>
      <c r="CKO42" s="113"/>
      <c r="CKP42" s="113"/>
      <c r="CKQ42" s="113"/>
      <c r="CKR42" s="113"/>
      <c r="CKS42" s="113"/>
      <c r="CKT42" s="113"/>
      <c r="CKU42" s="113"/>
      <c r="CKV42" s="113"/>
      <c r="CKW42" s="113"/>
      <c r="CKX42" s="113"/>
      <c r="CKY42" s="113"/>
      <c r="CKZ42" s="113"/>
      <c r="CLA42" s="113"/>
      <c r="CLB42" s="113"/>
      <c r="CLC42" s="113"/>
      <c r="CLD42" s="113"/>
      <c r="CLE42" s="113"/>
      <c r="CLF42" s="113"/>
      <c r="CLG42" s="113"/>
      <c r="CLH42" s="113"/>
      <c r="CLI42" s="113"/>
      <c r="CLJ42" s="113"/>
      <c r="CLK42" s="113"/>
      <c r="CLL42" s="113"/>
      <c r="CLM42" s="113"/>
      <c r="CLN42" s="113"/>
      <c r="CLO42" s="113"/>
      <c r="CLP42" s="113"/>
      <c r="CLQ42" s="113"/>
      <c r="CLR42" s="113"/>
      <c r="CLS42" s="113"/>
      <c r="CLT42" s="113"/>
      <c r="CLU42" s="113"/>
      <c r="CLV42" s="113"/>
      <c r="CLW42" s="113"/>
      <c r="CLX42" s="113"/>
      <c r="CLY42" s="113"/>
      <c r="CLZ42" s="113"/>
      <c r="CMA42" s="113"/>
      <c r="CMB42" s="113"/>
      <c r="CMC42" s="113"/>
      <c r="CMD42" s="113"/>
      <c r="CME42" s="113"/>
      <c r="CMF42" s="113"/>
      <c r="CMG42" s="113"/>
      <c r="CMH42" s="113"/>
      <c r="CMI42" s="113"/>
      <c r="CMJ42" s="113"/>
      <c r="CMK42" s="113"/>
      <c r="CML42" s="113"/>
      <c r="CMM42" s="113"/>
      <c r="CMN42" s="113"/>
      <c r="CMO42" s="113"/>
      <c r="CMP42" s="113"/>
      <c r="CMQ42" s="113"/>
      <c r="CMR42" s="113"/>
      <c r="CMS42" s="113"/>
      <c r="CMT42" s="113"/>
      <c r="CMU42" s="113"/>
      <c r="CMV42" s="113"/>
      <c r="CMW42" s="113"/>
      <c r="CMX42" s="113"/>
      <c r="CMY42" s="113"/>
      <c r="CMZ42" s="113"/>
      <c r="CNA42" s="113"/>
      <c r="CNB42" s="113"/>
      <c r="CNC42" s="113"/>
      <c r="CND42" s="113"/>
      <c r="CNE42" s="113"/>
      <c r="CNF42" s="113"/>
      <c r="CNG42" s="113"/>
      <c r="CNH42" s="113"/>
      <c r="CNI42" s="113"/>
      <c r="CNJ42" s="113"/>
      <c r="CNK42" s="113"/>
      <c r="CNL42" s="113"/>
      <c r="CNM42" s="113"/>
      <c r="CNN42" s="113"/>
      <c r="CNO42" s="113"/>
      <c r="CNP42" s="113"/>
      <c r="CNQ42" s="113"/>
      <c r="CNR42" s="113"/>
      <c r="CNS42" s="113"/>
      <c r="CNT42" s="113"/>
      <c r="CNU42" s="113"/>
      <c r="CNV42" s="113"/>
      <c r="CNW42" s="113"/>
      <c r="CNX42" s="113"/>
      <c r="CNY42" s="113"/>
      <c r="CNZ42" s="113"/>
      <c r="COA42" s="113"/>
      <c r="COB42" s="113"/>
      <c r="COC42" s="113"/>
      <c r="COD42" s="113"/>
      <c r="COE42" s="113"/>
      <c r="COF42" s="113"/>
      <c r="COG42" s="113"/>
      <c r="COH42" s="113"/>
      <c r="COI42" s="113"/>
      <c r="COJ42" s="113"/>
      <c r="COK42" s="113"/>
      <c r="COL42" s="113"/>
      <c r="COM42" s="113"/>
      <c r="CON42" s="113"/>
      <c r="COO42" s="113"/>
      <c r="COP42" s="113"/>
      <c r="COQ42" s="113"/>
      <c r="COR42" s="113"/>
      <c r="COS42" s="113"/>
      <c r="COT42" s="113"/>
      <c r="COU42" s="113"/>
      <c r="COV42" s="113"/>
      <c r="COW42" s="113"/>
      <c r="COX42" s="113"/>
      <c r="COY42" s="113"/>
      <c r="COZ42" s="113"/>
      <c r="CPA42" s="113"/>
      <c r="CPB42" s="113"/>
      <c r="CPC42" s="113"/>
      <c r="CPD42" s="113"/>
      <c r="CPE42" s="113"/>
      <c r="CPF42" s="113"/>
      <c r="CPG42" s="113"/>
      <c r="CPH42" s="113"/>
      <c r="CPI42" s="113"/>
      <c r="CPJ42" s="113"/>
      <c r="CPK42" s="113"/>
      <c r="CPL42" s="113"/>
      <c r="CPM42" s="113"/>
      <c r="CPN42" s="113"/>
      <c r="CPO42" s="113"/>
      <c r="CPP42" s="113"/>
      <c r="CPQ42" s="113"/>
      <c r="CPR42" s="113"/>
      <c r="CPS42" s="113"/>
      <c r="CPT42" s="113"/>
      <c r="CPU42" s="113"/>
      <c r="CPV42" s="113"/>
      <c r="CPW42" s="113"/>
      <c r="CPX42" s="113"/>
      <c r="CPY42" s="113"/>
      <c r="CPZ42" s="113"/>
      <c r="CQA42" s="113"/>
      <c r="CQB42" s="113"/>
      <c r="CQC42" s="113"/>
      <c r="CQD42" s="113"/>
      <c r="CQE42" s="113"/>
      <c r="CQF42" s="113"/>
      <c r="CQG42" s="113"/>
      <c r="CQH42" s="113"/>
      <c r="CQI42" s="113"/>
      <c r="CQJ42" s="113"/>
      <c r="CQK42" s="113"/>
      <c r="CQL42" s="113"/>
      <c r="CQM42" s="113"/>
      <c r="CQN42" s="113"/>
      <c r="CQO42" s="113"/>
      <c r="CQP42" s="113"/>
      <c r="CQQ42" s="113"/>
      <c r="CQR42" s="113"/>
      <c r="CQS42" s="113"/>
      <c r="CQT42" s="113"/>
      <c r="CQU42" s="113"/>
      <c r="CQV42" s="113"/>
      <c r="CQW42" s="113"/>
      <c r="CQX42" s="113"/>
      <c r="CQY42" s="113"/>
      <c r="CQZ42" s="113"/>
      <c r="CRA42" s="113"/>
      <c r="CRB42" s="113"/>
      <c r="CRC42" s="113"/>
      <c r="CRD42" s="113"/>
      <c r="CRE42" s="113"/>
      <c r="CRF42" s="113"/>
      <c r="CRG42" s="113"/>
      <c r="CRH42" s="113"/>
      <c r="CRI42" s="113"/>
      <c r="CRJ42" s="113"/>
      <c r="CRK42" s="113"/>
      <c r="CRL42" s="113"/>
      <c r="CRM42" s="113"/>
      <c r="CRN42" s="113"/>
      <c r="CRO42" s="113"/>
      <c r="CRP42" s="113"/>
      <c r="CRQ42" s="113"/>
      <c r="CRR42" s="113"/>
      <c r="CRS42" s="113"/>
      <c r="CRT42" s="113"/>
      <c r="CRU42" s="113"/>
      <c r="CRV42" s="113"/>
      <c r="CRW42" s="113"/>
      <c r="CRX42" s="113"/>
      <c r="CRY42" s="113"/>
      <c r="CRZ42" s="113"/>
      <c r="CSA42" s="113"/>
      <c r="CSB42" s="113"/>
      <c r="CSC42" s="113"/>
      <c r="CSD42" s="113"/>
      <c r="CSE42" s="113"/>
      <c r="CSF42" s="113"/>
      <c r="CSG42" s="113"/>
      <c r="CSH42" s="113"/>
      <c r="CSI42" s="113"/>
      <c r="CSJ42" s="113"/>
      <c r="CSK42" s="113"/>
      <c r="CSL42" s="113"/>
      <c r="CSM42" s="113"/>
      <c r="CSN42" s="113"/>
      <c r="CSO42" s="113"/>
      <c r="CSP42" s="113"/>
      <c r="CSQ42" s="113"/>
      <c r="CSR42" s="113"/>
      <c r="CSS42" s="113"/>
      <c r="CST42" s="113"/>
      <c r="CSU42" s="113"/>
      <c r="CSV42" s="113"/>
      <c r="CSW42" s="113"/>
      <c r="CSX42" s="113"/>
      <c r="CSY42" s="113"/>
      <c r="CSZ42" s="113"/>
      <c r="CTA42" s="113"/>
      <c r="CTB42" s="113"/>
      <c r="CTC42" s="113"/>
      <c r="CTD42" s="113"/>
      <c r="CTE42" s="113"/>
      <c r="CTF42" s="113"/>
      <c r="CTG42" s="113"/>
      <c r="CTH42" s="113"/>
      <c r="CTI42" s="113"/>
      <c r="CTJ42" s="113"/>
      <c r="CTK42" s="113"/>
      <c r="CTL42" s="113"/>
      <c r="CTM42" s="113"/>
      <c r="CTN42" s="113"/>
      <c r="CTO42" s="113"/>
      <c r="CTP42" s="113"/>
      <c r="CTQ42" s="113"/>
      <c r="CTR42" s="113"/>
      <c r="CTS42" s="113"/>
      <c r="CTT42" s="113"/>
      <c r="CTU42" s="113"/>
      <c r="CTV42" s="113"/>
      <c r="CTW42" s="113"/>
      <c r="CTX42" s="113"/>
      <c r="CTY42" s="113"/>
      <c r="CTZ42" s="113"/>
      <c r="CUA42" s="113"/>
      <c r="CUB42" s="113"/>
      <c r="CUC42" s="113"/>
      <c r="CUD42" s="113"/>
      <c r="CUE42" s="113"/>
      <c r="CUF42" s="113"/>
      <c r="CUG42" s="113"/>
      <c r="CUH42" s="113"/>
      <c r="CUI42" s="113"/>
      <c r="CUJ42" s="113"/>
      <c r="CUK42" s="113"/>
      <c r="CUL42" s="113"/>
      <c r="CUM42" s="113"/>
      <c r="CUN42" s="113"/>
      <c r="CUO42" s="113"/>
      <c r="CUP42" s="113"/>
      <c r="CUQ42" s="113"/>
      <c r="CUR42" s="113"/>
      <c r="CUS42" s="113"/>
      <c r="CUT42" s="113"/>
      <c r="CUU42" s="113"/>
      <c r="CUV42" s="113"/>
      <c r="CUW42" s="113"/>
      <c r="CUX42" s="113"/>
      <c r="CUY42" s="113"/>
      <c r="CUZ42" s="113"/>
      <c r="CVA42" s="113"/>
      <c r="CVB42" s="113"/>
      <c r="CVC42" s="113"/>
      <c r="CVD42" s="113"/>
      <c r="CVE42" s="113"/>
      <c r="CVF42" s="113"/>
      <c r="CVG42" s="113"/>
      <c r="CVH42" s="113"/>
      <c r="CVI42" s="113"/>
      <c r="CVJ42" s="113"/>
      <c r="CVK42" s="113"/>
      <c r="CVL42" s="113"/>
      <c r="CVM42" s="113"/>
      <c r="CVN42" s="113"/>
      <c r="CVO42" s="113"/>
      <c r="CVP42" s="113"/>
      <c r="CVQ42" s="113"/>
      <c r="CVR42" s="113"/>
      <c r="CVS42" s="113"/>
      <c r="CVT42" s="113"/>
      <c r="CVU42" s="113"/>
      <c r="CVV42" s="113"/>
      <c r="CVW42" s="113"/>
      <c r="CVX42" s="113"/>
      <c r="CVY42" s="113"/>
      <c r="CVZ42" s="113"/>
      <c r="CWA42" s="113"/>
      <c r="CWB42" s="113"/>
      <c r="CWC42" s="113"/>
      <c r="CWD42" s="113"/>
      <c r="CWE42" s="113"/>
      <c r="CWF42" s="113"/>
      <c r="CWG42" s="113"/>
      <c r="CWH42" s="113"/>
      <c r="CWI42" s="113"/>
      <c r="CWJ42" s="113"/>
      <c r="CWK42" s="113"/>
      <c r="CWL42" s="113"/>
      <c r="CWM42" s="113"/>
      <c r="CWN42" s="113"/>
      <c r="CWO42" s="113"/>
      <c r="CWP42" s="113"/>
      <c r="CWQ42" s="113"/>
      <c r="CWR42" s="113"/>
      <c r="CWS42" s="113"/>
      <c r="CWT42" s="113"/>
      <c r="CWU42" s="113"/>
      <c r="CWV42" s="113"/>
      <c r="CWW42" s="113"/>
      <c r="CWX42" s="113"/>
      <c r="CWY42" s="113"/>
      <c r="CWZ42" s="113"/>
      <c r="CXA42" s="113"/>
      <c r="CXB42" s="113"/>
      <c r="CXC42" s="113"/>
      <c r="CXD42" s="113"/>
      <c r="CXE42" s="113"/>
      <c r="CXF42" s="113"/>
      <c r="CXG42" s="113"/>
      <c r="CXH42" s="113"/>
      <c r="CXI42" s="113"/>
      <c r="CXJ42" s="113"/>
      <c r="CXK42" s="113"/>
      <c r="CXL42" s="113"/>
      <c r="CXM42" s="113"/>
      <c r="CXN42" s="113"/>
      <c r="CXO42" s="113"/>
      <c r="CXP42" s="113"/>
      <c r="CXQ42" s="113"/>
      <c r="CXR42" s="113"/>
      <c r="CXS42" s="113"/>
      <c r="CXT42" s="113"/>
      <c r="CXU42" s="113"/>
      <c r="CXV42" s="113"/>
      <c r="CXW42" s="113"/>
      <c r="CXX42" s="113"/>
      <c r="CXY42" s="113"/>
      <c r="CXZ42" s="113"/>
      <c r="CYA42" s="113"/>
      <c r="CYB42" s="113"/>
      <c r="CYC42" s="113"/>
      <c r="CYD42" s="113"/>
      <c r="CYE42" s="113"/>
      <c r="CYF42" s="113"/>
      <c r="CYG42" s="113"/>
      <c r="CYH42" s="113"/>
      <c r="CYI42" s="113"/>
      <c r="CYJ42" s="113"/>
      <c r="CYK42" s="113"/>
      <c r="CYL42" s="113"/>
      <c r="CYM42" s="113"/>
      <c r="CYN42" s="113"/>
      <c r="CYO42" s="113"/>
      <c r="CYP42" s="113"/>
      <c r="CYQ42" s="113"/>
      <c r="CYR42" s="113"/>
      <c r="CYS42" s="113"/>
      <c r="CYT42" s="113"/>
      <c r="CYU42" s="113"/>
      <c r="CYV42" s="113"/>
      <c r="CYW42" s="113"/>
      <c r="CYX42" s="113"/>
      <c r="CYY42" s="113"/>
      <c r="CYZ42" s="113"/>
      <c r="CZA42" s="113"/>
      <c r="CZB42" s="113"/>
      <c r="CZC42" s="113"/>
      <c r="CZD42" s="113"/>
      <c r="CZE42" s="113"/>
      <c r="CZF42" s="113"/>
      <c r="CZG42" s="113"/>
      <c r="CZH42" s="113"/>
      <c r="CZI42" s="113"/>
      <c r="CZJ42" s="113"/>
      <c r="CZK42" s="113"/>
      <c r="CZL42" s="113"/>
      <c r="CZM42" s="113"/>
      <c r="CZN42" s="113"/>
      <c r="CZO42" s="113"/>
      <c r="CZP42" s="113"/>
      <c r="CZQ42" s="113"/>
      <c r="CZR42" s="113"/>
      <c r="CZS42" s="113"/>
      <c r="CZT42" s="113"/>
      <c r="CZU42" s="113"/>
      <c r="CZV42" s="113"/>
      <c r="CZW42" s="113"/>
      <c r="CZX42" s="113"/>
      <c r="CZY42" s="113"/>
      <c r="CZZ42" s="113"/>
      <c r="DAA42" s="113"/>
      <c r="DAB42" s="113"/>
      <c r="DAC42" s="113"/>
      <c r="DAD42" s="113"/>
      <c r="DAE42" s="113"/>
      <c r="DAF42" s="113"/>
      <c r="DAG42" s="113"/>
      <c r="DAH42" s="113"/>
      <c r="DAI42" s="113"/>
      <c r="DAJ42" s="113"/>
      <c r="DAK42" s="113"/>
      <c r="DAL42" s="113"/>
      <c r="DAM42" s="113"/>
      <c r="DAN42" s="113"/>
      <c r="DAO42" s="113"/>
      <c r="DAP42" s="113"/>
      <c r="DAQ42" s="113"/>
      <c r="DAR42" s="113"/>
      <c r="DAS42" s="113"/>
      <c r="DAT42" s="113"/>
      <c r="DAU42" s="113"/>
      <c r="DAV42" s="113"/>
      <c r="DAW42" s="113"/>
      <c r="DAX42" s="113"/>
      <c r="DAY42" s="113"/>
      <c r="DAZ42" s="113"/>
      <c r="DBA42" s="113"/>
      <c r="DBB42" s="113"/>
      <c r="DBC42" s="113"/>
      <c r="DBD42" s="113"/>
      <c r="DBE42" s="113"/>
      <c r="DBF42" s="113"/>
      <c r="DBG42" s="113"/>
      <c r="DBH42" s="113"/>
      <c r="DBI42" s="113"/>
      <c r="DBJ42" s="113"/>
      <c r="DBK42" s="113"/>
      <c r="DBL42" s="113"/>
      <c r="DBM42" s="113"/>
      <c r="DBN42" s="113"/>
      <c r="DBO42" s="113"/>
      <c r="DBP42" s="113"/>
      <c r="DBQ42" s="113"/>
      <c r="DBR42" s="113"/>
      <c r="DBS42" s="113"/>
      <c r="DBT42" s="113"/>
      <c r="DBU42" s="113"/>
      <c r="DBV42" s="113"/>
      <c r="DBW42" s="113"/>
      <c r="DBX42" s="113"/>
      <c r="DBY42" s="113"/>
      <c r="DBZ42" s="113"/>
      <c r="DCA42" s="113"/>
      <c r="DCB42" s="113"/>
      <c r="DCC42" s="113"/>
      <c r="DCD42" s="113"/>
      <c r="DCE42" s="113"/>
      <c r="DCF42" s="113"/>
      <c r="DCG42" s="113"/>
      <c r="DCH42" s="113"/>
      <c r="DCI42" s="113"/>
      <c r="DCJ42" s="113"/>
      <c r="DCK42" s="113"/>
      <c r="DCL42" s="113"/>
      <c r="DCM42" s="113"/>
      <c r="DCN42" s="113"/>
      <c r="DCO42" s="113"/>
      <c r="DCP42" s="113"/>
      <c r="DCQ42" s="113"/>
      <c r="DCR42" s="113"/>
      <c r="DCS42" s="113"/>
      <c r="DCT42" s="113"/>
      <c r="DCU42" s="113"/>
      <c r="DCV42" s="113"/>
      <c r="DCW42" s="113"/>
      <c r="DCX42" s="113"/>
      <c r="DCY42" s="113"/>
      <c r="DCZ42" s="113"/>
      <c r="DDA42" s="113"/>
      <c r="DDB42" s="113"/>
      <c r="DDC42" s="113"/>
      <c r="DDD42" s="113"/>
      <c r="DDE42" s="113"/>
      <c r="DDF42" s="113"/>
      <c r="DDG42" s="113"/>
      <c r="DDH42" s="113"/>
      <c r="DDI42" s="113"/>
      <c r="DDJ42" s="113"/>
      <c r="DDK42" s="113"/>
      <c r="DDL42" s="113"/>
      <c r="DDM42" s="113"/>
      <c r="DDN42" s="113"/>
      <c r="DDO42" s="113"/>
      <c r="DDP42" s="113"/>
      <c r="DDQ42" s="113"/>
      <c r="DDR42" s="113"/>
      <c r="DDS42" s="113"/>
      <c r="DDT42" s="113"/>
      <c r="DDU42" s="113"/>
      <c r="DDV42" s="113"/>
      <c r="DDW42" s="113"/>
      <c r="DDX42" s="113"/>
      <c r="DDY42" s="113"/>
      <c r="DDZ42" s="113"/>
      <c r="DEA42" s="113"/>
      <c r="DEB42" s="113"/>
      <c r="DEC42" s="113"/>
      <c r="DED42" s="113"/>
      <c r="DEE42" s="113"/>
      <c r="DEF42" s="113"/>
      <c r="DEG42" s="113"/>
      <c r="DEH42" s="113"/>
      <c r="DEI42" s="113"/>
      <c r="DEJ42" s="113"/>
      <c r="DEK42" s="113"/>
      <c r="DEL42" s="113"/>
      <c r="DEM42" s="113"/>
      <c r="DEN42" s="113"/>
      <c r="DEO42" s="113"/>
      <c r="DEP42" s="113"/>
      <c r="DEQ42" s="113"/>
      <c r="DER42" s="113"/>
      <c r="DES42" s="113"/>
      <c r="DET42" s="113"/>
      <c r="DEU42" s="113"/>
      <c r="DEV42" s="113"/>
      <c r="DEW42" s="113"/>
      <c r="DEX42" s="113"/>
      <c r="DEY42" s="113"/>
      <c r="DEZ42" s="113"/>
      <c r="DFA42" s="113"/>
      <c r="DFB42" s="113"/>
      <c r="DFC42" s="113"/>
      <c r="DFD42" s="113"/>
      <c r="DFE42" s="113"/>
      <c r="DFF42" s="113"/>
      <c r="DFG42" s="113"/>
      <c r="DFH42" s="113"/>
      <c r="DFI42" s="113"/>
      <c r="DFJ42" s="113"/>
      <c r="DFK42" s="113"/>
      <c r="DFL42" s="113"/>
      <c r="DFM42" s="113"/>
      <c r="DFN42" s="113"/>
      <c r="DFO42" s="113"/>
      <c r="DFP42" s="113"/>
      <c r="DFQ42" s="113"/>
      <c r="DFR42" s="113"/>
      <c r="DFS42" s="113"/>
      <c r="DFT42" s="113"/>
      <c r="DFU42" s="113"/>
      <c r="DFV42" s="113"/>
      <c r="DFW42" s="113"/>
      <c r="DFX42" s="113"/>
      <c r="DFY42" s="113"/>
      <c r="DFZ42" s="113"/>
      <c r="DGA42" s="113"/>
      <c r="DGB42" s="113"/>
      <c r="DGC42" s="113"/>
      <c r="DGD42" s="113"/>
      <c r="DGE42" s="113"/>
      <c r="DGF42" s="113"/>
      <c r="DGG42" s="113"/>
      <c r="DGH42" s="113"/>
      <c r="DGI42" s="113"/>
      <c r="DGJ42" s="113"/>
      <c r="DGK42" s="113"/>
      <c r="DGL42" s="113"/>
      <c r="DGM42" s="113"/>
      <c r="DGN42" s="113"/>
      <c r="DGO42" s="113"/>
      <c r="DGP42" s="113"/>
      <c r="DGQ42" s="113"/>
      <c r="DGR42" s="113"/>
      <c r="DGS42" s="113"/>
      <c r="DGT42" s="113"/>
      <c r="DGU42" s="113"/>
      <c r="DGV42" s="113"/>
      <c r="DGW42" s="113"/>
      <c r="DGX42" s="113"/>
      <c r="DGY42" s="113"/>
      <c r="DGZ42" s="113"/>
      <c r="DHA42" s="113"/>
      <c r="DHB42" s="113"/>
      <c r="DHC42" s="113"/>
      <c r="DHD42" s="113"/>
      <c r="DHE42" s="113"/>
      <c r="DHF42" s="113"/>
      <c r="DHG42" s="113"/>
      <c r="DHH42" s="113"/>
      <c r="DHI42" s="113"/>
      <c r="DHJ42" s="113"/>
      <c r="DHK42" s="113"/>
      <c r="DHL42" s="113"/>
      <c r="DHM42" s="113"/>
      <c r="DHN42" s="113"/>
      <c r="DHO42" s="113"/>
      <c r="DHP42" s="113"/>
      <c r="DHQ42" s="113"/>
      <c r="DHR42" s="113"/>
      <c r="DHS42" s="113"/>
      <c r="DHT42" s="113"/>
      <c r="DHU42" s="113"/>
      <c r="DHV42" s="113"/>
      <c r="DHW42" s="113"/>
      <c r="DHX42" s="113"/>
      <c r="DHY42" s="113"/>
      <c r="DHZ42" s="113"/>
      <c r="DIA42" s="113"/>
      <c r="DIB42" s="113"/>
      <c r="DIC42" s="113"/>
      <c r="DID42" s="113"/>
      <c r="DIE42" s="113"/>
      <c r="DIF42" s="113"/>
      <c r="DIG42" s="113"/>
      <c r="DIH42" s="113"/>
      <c r="DII42" s="113"/>
      <c r="DIJ42" s="113"/>
      <c r="DIK42" s="113"/>
      <c r="DIL42" s="113"/>
      <c r="DIM42" s="113"/>
      <c r="DIN42" s="113"/>
      <c r="DIO42" s="113"/>
      <c r="DIP42" s="113"/>
      <c r="DIQ42" s="113"/>
      <c r="DIR42" s="113"/>
      <c r="DIS42" s="113"/>
      <c r="DIT42" s="113"/>
      <c r="DIU42" s="113"/>
      <c r="DIV42" s="113"/>
      <c r="DIW42" s="113"/>
      <c r="DIX42" s="113"/>
      <c r="DIY42" s="113"/>
      <c r="DIZ42" s="113"/>
      <c r="DJA42" s="113"/>
      <c r="DJB42" s="113"/>
      <c r="DJC42" s="113"/>
      <c r="DJD42" s="113"/>
      <c r="DJE42" s="113"/>
      <c r="DJF42" s="113"/>
      <c r="DJG42" s="113"/>
      <c r="DJH42" s="113"/>
      <c r="DJI42" s="113"/>
      <c r="DJJ42" s="113"/>
      <c r="DJK42" s="113"/>
      <c r="DJL42" s="113"/>
      <c r="DJM42" s="113"/>
      <c r="DJN42" s="113"/>
      <c r="DJO42" s="113"/>
      <c r="DJP42" s="113"/>
      <c r="DJQ42" s="113"/>
      <c r="DJR42" s="113"/>
      <c r="DJS42" s="113"/>
      <c r="DJT42" s="113"/>
      <c r="DJU42" s="113"/>
      <c r="DJV42" s="113"/>
      <c r="DJW42" s="113"/>
      <c r="DJX42" s="113"/>
      <c r="DJY42" s="113"/>
      <c r="DJZ42" s="113"/>
      <c r="DKA42" s="113"/>
      <c r="DKB42" s="113"/>
      <c r="DKC42" s="113"/>
      <c r="DKD42" s="113"/>
      <c r="DKE42" s="113"/>
      <c r="DKF42" s="113"/>
      <c r="DKG42" s="113"/>
      <c r="DKH42" s="113"/>
      <c r="DKI42" s="113"/>
      <c r="DKJ42" s="113"/>
      <c r="DKK42" s="113"/>
      <c r="DKL42" s="113"/>
      <c r="DKM42" s="113"/>
      <c r="DKN42" s="113"/>
      <c r="DKO42" s="113"/>
      <c r="DKP42" s="113"/>
      <c r="DKQ42" s="113"/>
      <c r="DKR42" s="113"/>
      <c r="DKS42" s="113"/>
      <c r="DKT42" s="113"/>
      <c r="DKU42" s="113"/>
      <c r="DKV42" s="113"/>
      <c r="DKW42" s="113"/>
      <c r="DKX42" s="113"/>
      <c r="DKY42" s="113"/>
      <c r="DKZ42" s="113"/>
      <c r="DLA42" s="113"/>
      <c r="DLB42" s="113"/>
      <c r="DLC42" s="113"/>
      <c r="DLD42" s="113"/>
      <c r="DLE42" s="113"/>
      <c r="DLF42" s="113"/>
      <c r="DLG42" s="113"/>
      <c r="DLH42" s="113"/>
      <c r="DLI42" s="113"/>
      <c r="DLJ42" s="113"/>
      <c r="DLK42" s="113"/>
      <c r="DLL42" s="113"/>
      <c r="DLM42" s="113"/>
      <c r="DLN42" s="113"/>
      <c r="DLO42" s="113"/>
      <c r="DLP42" s="113"/>
      <c r="DLQ42" s="113"/>
      <c r="DLR42" s="113"/>
      <c r="DLS42" s="113"/>
      <c r="DLT42" s="113"/>
      <c r="DLU42" s="113"/>
      <c r="DLV42" s="113"/>
      <c r="DLW42" s="113"/>
      <c r="DLX42" s="113"/>
      <c r="DLY42" s="113"/>
      <c r="DLZ42" s="113"/>
      <c r="DMA42" s="113"/>
      <c r="DMB42" s="113"/>
      <c r="DMC42" s="113"/>
      <c r="DMD42" s="113"/>
      <c r="DME42" s="113"/>
      <c r="DMF42" s="113"/>
      <c r="DMG42" s="113"/>
      <c r="DMH42" s="113"/>
      <c r="DMI42" s="113"/>
      <c r="DMJ42" s="113"/>
      <c r="DMK42" s="113"/>
      <c r="DML42" s="113"/>
      <c r="DMM42" s="113"/>
      <c r="DMN42" s="113"/>
      <c r="DMO42" s="113"/>
      <c r="DMP42" s="113"/>
      <c r="DMQ42" s="113"/>
      <c r="DMR42" s="113"/>
      <c r="DMS42" s="113"/>
      <c r="DMT42" s="113"/>
      <c r="DMU42" s="113"/>
      <c r="DMV42" s="113"/>
      <c r="DMW42" s="113"/>
      <c r="DMX42" s="113"/>
      <c r="DMY42" s="113"/>
      <c r="DMZ42" s="113"/>
      <c r="DNA42" s="113"/>
      <c r="DNB42" s="113"/>
      <c r="DNC42" s="113"/>
      <c r="DND42" s="113"/>
      <c r="DNE42" s="113"/>
      <c r="DNF42" s="113"/>
      <c r="DNG42" s="113"/>
      <c r="DNH42" s="113"/>
      <c r="DNI42" s="113"/>
      <c r="DNJ42" s="113"/>
      <c r="DNK42" s="113"/>
      <c r="DNL42" s="113"/>
      <c r="DNM42" s="113"/>
      <c r="DNN42" s="113"/>
      <c r="DNO42" s="113"/>
      <c r="DNP42" s="113"/>
      <c r="DNQ42" s="113"/>
      <c r="DNR42" s="113"/>
      <c r="DNS42" s="113"/>
      <c r="DNT42" s="113"/>
      <c r="DNU42" s="113"/>
      <c r="DNV42" s="113"/>
      <c r="DNW42" s="113"/>
      <c r="DNX42" s="113"/>
      <c r="DNY42" s="113"/>
      <c r="DNZ42" s="113"/>
      <c r="DOA42" s="113"/>
      <c r="DOB42" s="113"/>
      <c r="DOC42" s="113"/>
      <c r="DOD42" s="113"/>
      <c r="DOE42" s="113"/>
      <c r="DOF42" s="113"/>
      <c r="DOG42" s="113"/>
      <c r="DOH42" s="113"/>
      <c r="DOI42" s="113"/>
      <c r="DOJ42" s="113"/>
      <c r="DOK42" s="113"/>
      <c r="DOL42" s="113"/>
      <c r="DOM42" s="113"/>
      <c r="DON42" s="113"/>
      <c r="DOO42" s="113"/>
      <c r="DOP42" s="113"/>
      <c r="DOQ42" s="113"/>
      <c r="DOR42" s="113"/>
      <c r="DOS42" s="113"/>
      <c r="DOT42" s="113"/>
      <c r="DOU42" s="113"/>
      <c r="DOV42" s="113"/>
      <c r="DOW42" s="113"/>
      <c r="DOX42" s="113"/>
      <c r="DOY42" s="113"/>
      <c r="DOZ42" s="113"/>
      <c r="DPA42" s="113"/>
      <c r="DPB42" s="113"/>
      <c r="DPC42" s="113"/>
      <c r="DPD42" s="113"/>
      <c r="DPE42" s="113"/>
      <c r="DPF42" s="113"/>
      <c r="DPG42" s="113"/>
      <c r="DPH42" s="113"/>
      <c r="DPI42" s="113"/>
      <c r="DPJ42" s="113"/>
      <c r="DPK42" s="113"/>
      <c r="DPL42" s="113"/>
      <c r="DPM42" s="113"/>
      <c r="DPN42" s="113"/>
      <c r="DPO42" s="113"/>
      <c r="DPP42" s="113"/>
      <c r="DPQ42" s="113"/>
      <c r="DPR42" s="113"/>
      <c r="DPS42" s="113"/>
      <c r="DPT42" s="113"/>
      <c r="DPU42" s="113"/>
      <c r="DPV42" s="113"/>
      <c r="DPW42" s="113"/>
      <c r="DPX42" s="113"/>
      <c r="DPY42" s="113"/>
      <c r="DPZ42" s="113"/>
      <c r="DQA42" s="113"/>
      <c r="DQB42" s="113"/>
      <c r="DQC42" s="113"/>
      <c r="DQD42" s="113"/>
      <c r="DQE42" s="113"/>
      <c r="DQF42" s="113"/>
      <c r="DQG42" s="113"/>
      <c r="DQH42" s="113"/>
      <c r="DQI42" s="113"/>
      <c r="DQJ42" s="113"/>
      <c r="DQK42" s="113"/>
      <c r="DQL42" s="113"/>
      <c r="DQM42" s="113"/>
      <c r="DQN42" s="113"/>
      <c r="DQO42" s="113"/>
      <c r="DQP42" s="113"/>
      <c r="DQQ42" s="113"/>
      <c r="DQR42" s="113"/>
      <c r="DQS42" s="113"/>
      <c r="DQT42" s="113"/>
      <c r="DQU42" s="113"/>
      <c r="DQV42" s="113"/>
      <c r="DQW42" s="113"/>
      <c r="DQX42" s="113"/>
      <c r="DQY42" s="113"/>
      <c r="DQZ42" s="113"/>
      <c r="DRA42" s="113"/>
      <c r="DRB42" s="113"/>
      <c r="DRC42" s="113"/>
      <c r="DRD42" s="113"/>
      <c r="DRE42" s="113"/>
      <c r="DRF42" s="113"/>
      <c r="DRG42" s="113"/>
      <c r="DRH42" s="113"/>
      <c r="DRI42" s="113"/>
      <c r="DRJ42" s="113"/>
      <c r="DRK42" s="113"/>
      <c r="DRL42" s="113"/>
      <c r="DRM42" s="113"/>
      <c r="DRN42" s="113"/>
      <c r="DRO42" s="113"/>
      <c r="DRP42" s="113"/>
      <c r="DRQ42" s="113"/>
      <c r="DRR42" s="113"/>
      <c r="DRS42" s="113"/>
      <c r="DRT42" s="113"/>
      <c r="DRU42" s="113"/>
      <c r="DRV42" s="113"/>
      <c r="DRW42" s="113"/>
      <c r="DRX42" s="113"/>
      <c r="DRY42" s="113"/>
      <c r="DRZ42" s="113"/>
      <c r="DSA42" s="113"/>
      <c r="DSB42" s="113"/>
      <c r="DSC42" s="113"/>
      <c r="DSD42" s="113"/>
      <c r="DSE42" s="113"/>
      <c r="DSF42" s="113"/>
      <c r="DSG42" s="113"/>
      <c r="DSH42" s="113"/>
      <c r="DSI42" s="113"/>
      <c r="DSJ42" s="113"/>
      <c r="DSK42" s="113"/>
      <c r="DSL42" s="113"/>
      <c r="DSM42" s="113"/>
      <c r="DSN42" s="113"/>
      <c r="DSO42" s="113"/>
      <c r="DSP42" s="113"/>
      <c r="DSQ42" s="113"/>
      <c r="DSR42" s="113"/>
      <c r="DSS42" s="113"/>
      <c r="DST42" s="113"/>
      <c r="DSU42" s="113"/>
      <c r="DSV42" s="113"/>
      <c r="DSW42" s="113"/>
      <c r="DSX42" s="113"/>
      <c r="DSY42" s="113"/>
      <c r="DSZ42" s="113"/>
      <c r="DTA42" s="113"/>
      <c r="DTB42" s="113"/>
      <c r="DTC42" s="113"/>
      <c r="DTD42" s="113"/>
      <c r="DTE42" s="113"/>
      <c r="DTF42" s="113"/>
      <c r="DTG42" s="113"/>
      <c r="DTH42" s="113"/>
      <c r="DTI42" s="113"/>
      <c r="DTJ42" s="113"/>
      <c r="DTK42" s="113"/>
      <c r="DTL42" s="113"/>
      <c r="DTM42" s="113"/>
      <c r="DTN42" s="113"/>
      <c r="DTO42" s="113"/>
      <c r="DTP42" s="113"/>
      <c r="DTQ42" s="113"/>
      <c r="DTR42" s="113"/>
      <c r="DTS42" s="113"/>
      <c r="DTT42" s="113"/>
      <c r="DTU42" s="113"/>
      <c r="DTV42" s="113"/>
      <c r="DTW42" s="113"/>
      <c r="DTX42" s="113"/>
      <c r="DTY42" s="113"/>
      <c r="DTZ42" s="113"/>
      <c r="DUA42" s="113"/>
      <c r="DUB42" s="113"/>
      <c r="DUC42" s="113"/>
      <c r="DUD42" s="113"/>
      <c r="DUE42" s="113"/>
      <c r="DUF42" s="113"/>
      <c r="DUG42" s="113"/>
      <c r="DUH42" s="113"/>
      <c r="DUI42" s="113"/>
      <c r="DUJ42" s="113"/>
      <c r="DUK42" s="113"/>
      <c r="DUL42" s="113"/>
      <c r="DUM42" s="113"/>
      <c r="DUN42" s="113"/>
      <c r="DUO42" s="113"/>
      <c r="DUP42" s="113"/>
      <c r="DUQ42" s="113"/>
      <c r="DUR42" s="113"/>
      <c r="DUS42" s="113"/>
      <c r="DUT42" s="113"/>
      <c r="DUU42" s="113"/>
      <c r="DUV42" s="113"/>
      <c r="DUW42" s="113"/>
      <c r="DUX42" s="113"/>
      <c r="DUY42" s="113"/>
      <c r="DUZ42" s="113"/>
      <c r="DVA42" s="113"/>
      <c r="DVB42" s="113"/>
      <c r="DVC42" s="113"/>
      <c r="DVD42" s="113"/>
      <c r="DVE42" s="113"/>
      <c r="DVF42" s="113"/>
      <c r="DVG42" s="113"/>
      <c r="DVH42" s="113"/>
      <c r="DVI42" s="113"/>
      <c r="DVJ42" s="113"/>
      <c r="DVK42" s="113"/>
      <c r="DVL42" s="113"/>
      <c r="DVM42" s="113"/>
      <c r="DVN42" s="113"/>
      <c r="DVO42" s="113"/>
      <c r="DVP42" s="113"/>
      <c r="DVQ42" s="113"/>
      <c r="DVR42" s="113"/>
      <c r="DVS42" s="113"/>
      <c r="DVT42" s="113"/>
      <c r="DVU42" s="113"/>
      <c r="DVV42" s="113"/>
      <c r="DVW42" s="113"/>
      <c r="DVX42" s="113"/>
      <c r="DVY42" s="113"/>
      <c r="DVZ42" s="113"/>
      <c r="DWA42" s="113"/>
      <c r="DWB42" s="113"/>
      <c r="DWC42" s="113"/>
      <c r="DWD42" s="113"/>
      <c r="DWE42" s="113"/>
      <c r="DWF42" s="113"/>
      <c r="DWG42" s="113"/>
      <c r="DWH42" s="113"/>
      <c r="DWI42" s="113"/>
      <c r="DWJ42" s="113"/>
      <c r="DWK42" s="113"/>
      <c r="DWL42" s="113"/>
      <c r="DWM42" s="113"/>
      <c r="DWN42" s="113"/>
      <c r="DWO42" s="113"/>
      <c r="DWP42" s="113"/>
      <c r="DWQ42" s="113"/>
      <c r="DWR42" s="113"/>
      <c r="DWS42" s="113"/>
      <c r="DWT42" s="113"/>
      <c r="DWU42" s="113"/>
      <c r="DWV42" s="113"/>
      <c r="DWW42" s="113"/>
      <c r="DWX42" s="113"/>
      <c r="DWY42" s="113"/>
      <c r="DWZ42" s="113"/>
      <c r="DXA42" s="113"/>
      <c r="DXB42" s="113"/>
      <c r="DXC42" s="113"/>
      <c r="DXD42" s="113"/>
      <c r="DXE42" s="113"/>
      <c r="DXF42" s="113"/>
      <c r="DXG42" s="113"/>
      <c r="DXH42" s="113"/>
      <c r="DXI42" s="113"/>
      <c r="DXJ42" s="113"/>
      <c r="DXK42" s="113"/>
      <c r="DXL42" s="113"/>
      <c r="DXM42" s="113"/>
      <c r="DXN42" s="113"/>
      <c r="DXO42" s="113"/>
      <c r="DXP42" s="113"/>
      <c r="DXQ42" s="113"/>
      <c r="DXR42" s="113"/>
      <c r="DXS42" s="113"/>
      <c r="DXT42" s="113"/>
      <c r="DXU42" s="113"/>
      <c r="DXV42" s="113"/>
      <c r="DXW42" s="113"/>
      <c r="DXX42" s="113"/>
      <c r="DXY42" s="113"/>
      <c r="DXZ42" s="113"/>
      <c r="DYA42" s="113"/>
      <c r="DYB42" s="113"/>
      <c r="DYC42" s="113"/>
      <c r="DYD42" s="113"/>
      <c r="DYE42" s="113"/>
      <c r="DYF42" s="113"/>
      <c r="DYG42" s="113"/>
      <c r="DYH42" s="113"/>
      <c r="DYI42" s="113"/>
      <c r="DYJ42" s="113"/>
      <c r="DYK42" s="113"/>
      <c r="DYL42" s="113"/>
      <c r="DYM42" s="113"/>
      <c r="DYN42" s="113"/>
      <c r="DYO42" s="113"/>
      <c r="DYP42" s="113"/>
      <c r="DYQ42" s="113"/>
      <c r="DYR42" s="113"/>
      <c r="DYS42" s="113"/>
      <c r="DYT42" s="113"/>
      <c r="DYU42" s="113"/>
      <c r="DYV42" s="113"/>
      <c r="DYW42" s="113"/>
      <c r="DYX42" s="113"/>
      <c r="DYY42" s="113"/>
      <c r="DYZ42" s="113"/>
      <c r="DZA42" s="113"/>
      <c r="DZB42" s="113"/>
      <c r="DZC42" s="113"/>
      <c r="DZD42" s="113"/>
      <c r="DZE42" s="113"/>
      <c r="DZF42" s="113"/>
      <c r="DZG42" s="113"/>
      <c r="DZH42" s="113"/>
      <c r="DZI42" s="113"/>
      <c r="DZJ42" s="113"/>
      <c r="DZK42" s="113"/>
      <c r="DZL42" s="113"/>
      <c r="DZM42" s="113"/>
      <c r="DZN42" s="113"/>
      <c r="DZO42" s="113"/>
      <c r="DZP42" s="113"/>
      <c r="DZQ42" s="113"/>
      <c r="DZR42" s="113"/>
      <c r="DZS42" s="113"/>
      <c r="DZT42" s="113"/>
      <c r="DZU42" s="113"/>
      <c r="DZV42" s="113"/>
      <c r="DZW42" s="113"/>
      <c r="DZX42" s="113"/>
      <c r="DZY42" s="113"/>
      <c r="DZZ42" s="113"/>
      <c r="EAA42" s="113"/>
      <c r="EAB42" s="113"/>
      <c r="EAC42" s="113"/>
      <c r="EAD42" s="113"/>
      <c r="EAE42" s="113"/>
      <c r="EAF42" s="113"/>
      <c r="EAG42" s="113"/>
      <c r="EAH42" s="113"/>
      <c r="EAI42" s="113"/>
      <c r="EAJ42" s="113"/>
      <c r="EAK42" s="113"/>
      <c r="EAL42" s="113"/>
      <c r="EAM42" s="113"/>
      <c r="EAN42" s="113"/>
      <c r="EAO42" s="113"/>
      <c r="EAP42" s="113"/>
      <c r="EAQ42" s="113"/>
      <c r="EAR42" s="113"/>
      <c r="EAS42" s="113"/>
      <c r="EAT42" s="113"/>
      <c r="EAU42" s="113"/>
      <c r="EAV42" s="113"/>
      <c r="EAW42" s="113"/>
      <c r="EAX42" s="113"/>
      <c r="EAY42" s="113"/>
      <c r="EAZ42" s="113"/>
      <c r="EBA42" s="113"/>
      <c r="EBB42" s="113"/>
      <c r="EBC42" s="113"/>
      <c r="EBD42" s="113"/>
      <c r="EBE42" s="113"/>
      <c r="EBF42" s="113"/>
      <c r="EBG42" s="113"/>
      <c r="EBH42" s="113"/>
      <c r="EBI42" s="113"/>
      <c r="EBJ42" s="113"/>
      <c r="EBK42" s="113"/>
      <c r="EBL42" s="113"/>
      <c r="EBM42" s="113"/>
      <c r="EBN42" s="113"/>
      <c r="EBO42" s="113"/>
      <c r="EBP42" s="113"/>
      <c r="EBQ42" s="113"/>
      <c r="EBR42" s="113"/>
      <c r="EBS42" s="113"/>
      <c r="EBT42" s="113"/>
      <c r="EBU42" s="113"/>
      <c r="EBV42" s="113"/>
      <c r="EBW42" s="113"/>
      <c r="EBX42" s="113"/>
      <c r="EBY42" s="113"/>
      <c r="EBZ42" s="113"/>
      <c r="ECA42" s="113"/>
      <c r="ECB42" s="113"/>
      <c r="ECC42" s="113"/>
      <c r="ECD42" s="113"/>
      <c r="ECE42" s="113"/>
      <c r="ECF42" s="113"/>
      <c r="ECG42" s="113"/>
      <c r="ECH42" s="113"/>
      <c r="ECI42" s="113"/>
      <c r="ECJ42" s="113"/>
      <c r="ECK42" s="113"/>
      <c r="ECL42" s="113"/>
      <c r="ECM42" s="113"/>
      <c r="ECN42" s="113"/>
      <c r="ECO42" s="113"/>
      <c r="ECP42" s="113"/>
      <c r="ECQ42" s="113"/>
      <c r="ECR42" s="113"/>
      <c r="ECS42" s="113"/>
      <c r="ECT42" s="113"/>
      <c r="ECU42" s="113"/>
      <c r="ECV42" s="113"/>
      <c r="ECW42" s="113"/>
      <c r="ECX42" s="113"/>
      <c r="ECY42" s="113"/>
      <c r="ECZ42" s="113"/>
      <c r="EDA42" s="113"/>
      <c r="EDB42" s="113"/>
      <c r="EDC42" s="113"/>
      <c r="EDD42" s="113"/>
      <c r="EDE42" s="113"/>
      <c r="EDF42" s="113"/>
      <c r="EDG42" s="113"/>
      <c r="EDH42" s="113"/>
      <c r="EDI42" s="113"/>
      <c r="EDJ42" s="113"/>
      <c r="EDK42" s="113"/>
      <c r="EDL42" s="113"/>
      <c r="EDM42" s="113"/>
      <c r="EDN42" s="113"/>
      <c r="EDO42" s="113"/>
      <c r="EDP42" s="113"/>
      <c r="EDQ42" s="113"/>
      <c r="EDR42" s="113"/>
      <c r="EDS42" s="113"/>
      <c r="EDT42" s="113"/>
      <c r="EDU42" s="113"/>
      <c r="EDV42" s="113"/>
      <c r="EDW42" s="113"/>
      <c r="EDX42" s="113"/>
      <c r="EDY42" s="113"/>
      <c r="EDZ42" s="113"/>
      <c r="EEA42" s="113"/>
      <c r="EEB42" s="113"/>
      <c r="EEC42" s="113"/>
      <c r="EED42" s="113"/>
      <c r="EEE42" s="113"/>
      <c r="EEF42" s="113"/>
      <c r="EEG42" s="113"/>
      <c r="EEH42" s="113"/>
      <c r="EEI42" s="113"/>
      <c r="EEJ42" s="113"/>
      <c r="EEK42" s="113"/>
      <c r="EEL42" s="113"/>
      <c r="EEM42" s="113"/>
      <c r="EEN42" s="113"/>
      <c r="EEO42" s="113"/>
      <c r="EEP42" s="113"/>
      <c r="EEQ42" s="113"/>
      <c r="EER42" s="113"/>
      <c r="EES42" s="113"/>
      <c r="EET42" s="113"/>
      <c r="EEU42" s="113"/>
      <c r="EEV42" s="113"/>
      <c r="EEW42" s="113"/>
      <c r="EEX42" s="113"/>
      <c r="EEY42" s="113"/>
      <c r="EEZ42" s="113"/>
      <c r="EFA42" s="113"/>
      <c r="EFB42" s="113"/>
      <c r="EFC42" s="113"/>
      <c r="EFD42" s="113"/>
      <c r="EFE42" s="113"/>
      <c r="EFF42" s="113"/>
      <c r="EFG42" s="113"/>
      <c r="EFH42" s="113"/>
      <c r="EFI42" s="113"/>
      <c r="EFJ42" s="113"/>
      <c r="EFK42" s="113"/>
      <c r="EFL42" s="113"/>
      <c r="EFM42" s="113"/>
      <c r="EFN42" s="113"/>
      <c r="EFO42" s="113"/>
      <c r="EFP42" s="113"/>
      <c r="EFQ42" s="113"/>
      <c r="EFR42" s="113"/>
      <c r="EFS42" s="113"/>
      <c r="EFT42" s="113"/>
      <c r="EFU42" s="113"/>
      <c r="EFV42" s="113"/>
      <c r="EFW42" s="113"/>
      <c r="EFX42" s="113"/>
      <c r="EFY42" s="113"/>
      <c r="EFZ42" s="113"/>
      <c r="EGA42" s="113"/>
      <c r="EGB42" s="113"/>
      <c r="EGC42" s="113"/>
      <c r="EGD42" s="113"/>
      <c r="EGE42" s="113"/>
      <c r="EGF42" s="113"/>
      <c r="EGG42" s="113"/>
      <c r="EGH42" s="113"/>
      <c r="EGI42" s="113"/>
      <c r="EGJ42" s="113"/>
      <c r="EGK42" s="113"/>
      <c r="EGL42" s="113"/>
      <c r="EGM42" s="113"/>
      <c r="EGN42" s="113"/>
      <c r="EGO42" s="113"/>
      <c r="EGP42" s="113"/>
      <c r="EGQ42" s="113"/>
      <c r="EGR42" s="113"/>
      <c r="EGS42" s="113"/>
      <c r="EGT42" s="113"/>
      <c r="EGU42" s="113"/>
      <c r="EGV42" s="113"/>
      <c r="EGW42" s="113"/>
      <c r="EGX42" s="113"/>
      <c r="EGY42" s="113"/>
      <c r="EGZ42" s="113"/>
      <c r="EHA42" s="113"/>
      <c r="EHB42" s="113"/>
      <c r="EHC42" s="113"/>
      <c r="EHD42" s="113"/>
      <c r="EHE42" s="113"/>
      <c r="EHF42" s="113"/>
      <c r="EHG42" s="113"/>
      <c r="EHH42" s="113"/>
      <c r="EHI42" s="113"/>
      <c r="EHJ42" s="113"/>
      <c r="EHK42" s="113"/>
      <c r="EHL42" s="113"/>
      <c r="EHM42" s="113"/>
      <c r="EHN42" s="113"/>
      <c r="EHO42" s="113"/>
      <c r="EHP42" s="113"/>
      <c r="EHQ42" s="113"/>
      <c r="EHR42" s="113"/>
      <c r="EHS42" s="113"/>
      <c r="EHT42" s="113"/>
      <c r="EHU42" s="113"/>
      <c r="EHV42" s="113"/>
      <c r="EHW42" s="113"/>
      <c r="EHX42" s="113"/>
      <c r="EHY42" s="113"/>
      <c r="EHZ42" s="113"/>
      <c r="EIA42" s="113"/>
      <c r="EIB42" s="113"/>
      <c r="EIC42" s="113"/>
      <c r="EID42" s="113"/>
      <c r="EIE42" s="113"/>
      <c r="EIF42" s="113"/>
      <c r="EIG42" s="113"/>
      <c r="EIH42" s="113"/>
      <c r="EII42" s="113"/>
      <c r="EIJ42" s="113"/>
      <c r="EIK42" s="113"/>
      <c r="EIL42" s="113"/>
      <c r="EIM42" s="113"/>
      <c r="EIN42" s="113"/>
      <c r="EIO42" s="113"/>
      <c r="EIP42" s="113"/>
      <c r="EIQ42" s="113"/>
      <c r="EIR42" s="113"/>
      <c r="EIS42" s="113"/>
      <c r="EIT42" s="113"/>
      <c r="EIU42" s="113"/>
      <c r="EIV42" s="113"/>
      <c r="EIW42" s="113"/>
      <c r="EIX42" s="113"/>
      <c r="EIY42" s="113"/>
      <c r="EIZ42" s="113"/>
      <c r="EJA42" s="113"/>
      <c r="EJB42" s="113"/>
      <c r="EJC42" s="113"/>
      <c r="EJD42" s="113"/>
      <c r="EJE42" s="113"/>
      <c r="EJF42" s="113"/>
      <c r="EJG42" s="113"/>
      <c r="EJH42" s="113"/>
      <c r="EJI42" s="113"/>
      <c r="EJJ42" s="113"/>
      <c r="EJK42" s="113"/>
      <c r="EJL42" s="113"/>
      <c r="EJM42" s="113"/>
      <c r="EJN42" s="113"/>
      <c r="EJO42" s="113"/>
      <c r="EJP42" s="113"/>
      <c r="EJQ42" s="113"/>
      <c r="EJR42" s="113"/>
      <c r="EJS42" s="113"/>
      <c r="EJT42" s="113"/>
      <c r="EJU42" s="113"/>
      <c r="EJV42" s="113"/>
      <c r="EJW42" s="113"/>
      <c r="EJX42" s="113"/>
      <c r="EJY42" s="113"/>
      <c r="EJZ42" s="113"/>
      <c r="EKA42" s="113"/>
      <c r="EKB42" s="113"/>
      <c r="EKC42" s="113"/>
      <c r="EKD42" s="113"/>
      <c r="EKE42" s="113"/>
      <c r="EKF42" s="113"/>
      <c r="EKG42" s="113"/>
      <c r="EKH42" s="113"/>
      <c r="EKI42" s="113"/>
      <c r="EKJ42" s="113"/>
      <c r="EKK42" s="113"/>
      <c r="EKL42" s="113"/>
      <c r="EKM42" s="113"/>
      <c r="EKN42" s="113"/>
      <c r="EKO42" s="113"/>
      <c r="EKP42" s="113"/>
      <c r="EKQ42" s="113"/>
      <c r="EKR42" s="113"/>
      <c r="EKS42" s="113"/>
      <c r="EKT42" s="113"/>
      <c r="EKU42" s="113"/>
      <c r="EKV42" s="113"/>
      <c r="EKW42" s="113"/>
      <c r="EKX42" s="113"/>
      <c r="EKY42" s="113"/>
      <c r="EKZ42" s="113"/>
      <c r="ELA42" s="113"/>
      <c r="ELB42" s="113"/>
      <c r="ELC42" s="113"/>
      <c r="ELD42" s="113"/>
      <c r="ELE42" s="113"/>
      <c r="ELF42" s="113"/>
      <c r="ELG42" s="113"/>
      <c r="ELH42" s="113"/>
      <c r="ELI42" s="113"/>
      <c r="ELJ42" s="113"/>
      <c r="ELK42" s="113"/>
      <c r="ELL42" s="113"/>
      <c r="ELM42" s="113"/>
      <c r="ELN42" s="113"/>
      <c r="ELO42" s="113"/>
      <c r="ELP42" s="113"/>
      <c r="ELQ42" s="113"/>
      <c r="ELR42" s="113"/>
      <c r="ELS42" s="113"/>
      <c r="ELT42" s="113"/>
      <c r="ELU42" s="113"/>
      <c r="ELV42" s="113"/>
      <c r="ELW42" s="113"/>
      <c r="ELX42" s="113"/>
      <c r="ELY42" s="113"/>
      <c r="ELZ42" s="113"/>
      <c r="EMA42" s="113"/>
      <c r="EMB42" s="113"/>
      <c r="EMC42" s="113"/>
      <c r="EMD42" s="113"/>
      <c r="EME42" s="113"/>
      <c r="EMF42" s="113"/>
      <c r="EMG42" s="113"/>
      <c r="EMH42" s="113"/>
      <c r="EMI42" s="113"/>
      <c r="EMJ42" s="113"/>
      <c r="EMK42" s="113"/>
      <c r="EML42" s="113"/>
      <c r="EMM42" s="113"/>
      <c r="EMN42" s="113"/>
      <c r="EMO42" s="113"/>
      <c r="EMP42" s="113"/>
      <c r="EMQ42" s="113"/>
      <c r="EMR42" s="113"/>
      <c r="EMS42" s="113"/>
      <c r="EMT42" s="113"/>
      <c r="EMU42" s="113"/>
      <c r="EMV42" s="113"/>
      <c r="EMW42" s="113"/>
      <c r="EMX42" s="113"/>
      <c r="EMY42" s="113"/>
      <c r="EMZ42" s="113"/>
      <c r="ENA42" s="113"/>
      <c r="ENB42" s="113"/>
      <c r="ENC42" s="113"/>
      <c r="END42" s="113"/>
      <c r="ENE42" s="113"/>
      <c r="ENF42" s="113"/>
      <c r="ENG42" s="113"/>
      <c r="ENH42" s="113"/>
      <c r="ENI42" s="113"/>
      <c r="ENJ42" s="113"/>
      <c r="ENK42" s="113"/>
      <c r="ENL42" s="113"/>
      <c r="ENM42" s="113"/>
      <c r="ENN42" s="113"/>
      <c r="ENO42" s="113"/>
      <c r="ENP42" s="113"/>
      <c r="ENQ42" s="113"/>
      <c r="ENR42" s="113"/>
      <c r="ENS42" s="113"/>
      <c r="ENT42" s="113"/>
      <c r="ENU42" s="113"/>
      <c r="ENV42" s="113"/>
      <c r="ENW42" s="113"/>
      <c r="ENX42" s="113"/>
      <c r="ENY42" s="113"/>
      <c r="ENZ42" s="113"/>
      <c r="EOA42" s="113"/>
      <c r="EOB42" s="113"/>
      <c r="EOC42" s="113"/>
      <c r="EOD42" s="113"/>
      <c r="EOE42" s="113"/>
      <c r="EOF42" s="113"/>
      <c r="EOG42" s="113"/>
      <c r="EOH42" s="113"/>
      <c r="EOI42" s="113"/>
      <c r="EOJ42" s="113"/>
      <c r="EOK42" s="113"/>
      <c r="EOL42" s="113"/>
      <c r="EOM42" s="113"/>
      <c r="EON42" s="113"/>
      <c r="EOO42" s="113"/>
      <c r="EOP42" s="113"/>
      <c r="EOQ42" s="113"/>
      <c r="EOR42" s="113"/>
      <c r="EOS42" s="113"/>
      <c r="EOT42" s="113"/>
      <c r="EOU42" s="113"/>
      <c r="EOV42" s="113"/>
      <c r="EOW42" s="113"/>
      <c r="EOX42" s="113"/>
      <c r="EOY42" s="113"/>
      <c r="EOZ42" s="113"/>
      <c r="EPA42" s="113"/>
      <c r="EPB42" s="113"/>
      <c r="EPC42" s="113"/>
      <c r="EPD42" s="113"/>
      <c r="EPE42" s="113"/>
      <c r="EPF42" s="113"/>
      <c r="EPG42" s="113"/>
      <c r="EPH42" s="113"/>
      <c r="EPI42" s="113"/>
      <c r="EPJ42" s="113"/>
      <c r="EPK42" s="113"/>
      <c r="EPL42" s="113"/>
      <c r="EPM42" s="113"/>
      <c r="EPN42" s="113"/>
      <c r="EPO42" s="113"/>
      <c r="EPP42" s="113"/>
      <c r="EPQ42" s="113"/>
      <c r="EPR42" s="113"/>
      <c r="EPS42" s="113"/>
      <c r="EPT42" s="113"/>
      <c r="EPU42" s="113"/>
      <c r="EPV42" s="113"/>
      <c r="EPW42" s="113"/>
      <c r="EPX42" s="113"/>
      <c r="EPY42" s="113"/>
      <c r="EPZ42" s="113"/>
      <c r="EQA42" s="113"/>
      <c r="EQB42" s="113"/>
      <c r="EQC42" s="113"/>
      <c r="EQD42" s="113"/>
      <c r="EQE42" s="113"/>
      <c r="EQF42" s="113"/>
      <c r="EQG42" s="113"/>
      <c r="EQH42" s="113"/>
      <c r="EQI42" s="113"/>
      <c r="EQJ42" s="113"/>
      <c r="EQK42" s="113"/>
      <c r="EQL42" s="113"/>
      <c r="EQM42" s="113"/>
      <c r="EQN42" s="113"/>
      <c r="EQO42" s="113"/>
      <c r="EQP42" s="113"/>
      <c r="EQQ42" s="113"/>
      <c r="EQR42" s="113"/>
      <c r="EQS42" s="113"/>
      <c r="EQT42" s="113"/>
      <c r="EQU42" s="113"/>
      <c r="EQV42" s="113"/>
      <c r="EQW42" s="113"/>
      <c r="EQX42" s="113"/>
      <c r="EQY42" s="113"/>
      <c r="EQZ42" s="113"/>
      <c r="ERA42" s="113"/>
      <c r="ERB42" s="113"/>
      <c r="ERC42" s="113"/>
      <c r="ERD42" s="113"/>
      <c r="ERE42" s="113"/>
      <c r="ERF42" s="113"/>
      <c r="ERG42" s="113"/>
      <c r="ERH42" s="113"/>
      <c r="ERI42" s="113"/>
      <c r="ERJ42" s="113"/>
      <c r="ERK42" s="113"/>
      <c r="ERL42" s="113"/>
      <c r="ERM42" s="113"/>
      <c r="ERN42" s="113"/>
      <c r="ERO42" s="113"/>
      <c r="ERP42" s="113"/>
      <c r="ERQ42" s="113"/>
      <c r="ERR42" s="113"/>
      <c r="ERS42" s="113"/>
      <c r="ERT42" s="113"/>
      <c r="ERU42" s="113"/>
      <c r="ERV42" s="113"/>
      <c r="ERW42" s="113"/>
      <c r="ERX42" s="113"/>
      <c r="ERY42" s="113"/>
      <c r="ERZ42" s="113"/>
      <c r="ESA42" s="113"/>
      <c r="ESB42" s="113"/>
      <c r="ESC42" s="113"/>
      <c r="ESD42" s="113"/>
      <c r="ESE42" s="113"/>
      <c r="ESF42" s="113"/>
      <c r="ESG42" s="113"/>
      <c r="ESH42" s="113"/>
      <c r="ESI42" s="113"/>
      <c r="ESJ42" s="113"/>
      <c r="ESK42" s="113"/>
      <c r="ESL42" s="113"/>
      <c r="ESM42" s="113"/>
      <c r="ESN42" s="113"/>
      <c r="ESO42" s="113"/>
      <c r="ESP42" s="113"/>
      <c r="ESQ42" s="113"/>
      <c r="ESR42" s="113"/>
      <c r="ESS42" s="113"/>
      <c r="EST42" s="113"/>
      <c r="ESU42" s="113"/>
      <c r="ESV42" s="113"/>
      <c r="ESW42" s="113"/>
      <c r="ESX42" s="113"/>
      <c r="ESY42" s="113"/>
      <c r="ESZ42" s="113"/>
      <c r="ETA42" s="113"/>
      <c r="ETB42" s="113"/>
      <c r="ETC42" s="113"/>
      <c r="ETD42" s="113"/>
      <c r="ETE42" s="113"/>
      <c r="ETF42" s="113"/>
      <c r="ETG42" s="113"/>
      <c r="ETH42" s="113"/>
      <c r="ETI42" s="113"/>
      <c r="ETJ42" s="113"/>
      <c r="ETK42" s="113"/>
      <c r="ETL42" s="113"/>
      <c r="ETM42" s="113"/>
      <c r="ETN42" s="113"/>
      <c r="ETO42" s="113"/>
      <c r="ETP42" s="113"/>
      <c r="ETQ42" s="113"/>
      <c r="ETR42" s="113"/>
      <c r="ETS42" s="113"/>
      <c r="ETT42" s="113"/>
      <c r="ETU42" s="113"/>
      <c r="ETV42" s="113"/>
      <c r="ETW42" s="113"/>
      <c r="ETX42" s="113"/>
      <c r="ETY42" s="113"/>
      <c r="ETZ42" s="113"/>
      <c r="EUA42" s="113"/>
      <c r="EUB42" s="113"/>
      <c r="EUC42" s="113"/>
      <c r="EUD42" s="113"/>
      <c r="EUE42" s="113"/>
      <c r="EUF42" s="113"/>
      <c r="EUG42" s="113"/>
      <c r="EUH42" s="113"/>
      <c r="EUI42" s="113"/>
      <c r="EUJ42" s="113"/>
      <c r="EUK42" s="113"/>
      <c r="EUL42" s="113"/>
      <c r="EUM42" s="113"/>
      <c r="EUN42" s="113"/>
      <c r="EUO42" s="113"/>
      <c r="EUP42" s="113"/>
      <c r="EUQ42" s="113"/>
      <c r="EUR42" s="113"/>
      <c r="EUS42" s="113"/>
      <c r="EUT42" s="113"/>
      <c r="EUU42" s="113"/>
      <c r="EUV42" s="113"/>
      <c r="EUW42" s="113"/>
      <c r="EUX42" s="113"/>
      <c r="EUY42" s="113"/>
      <c r="EUZ42" s="113"/>
      <c r="EVA42" s="113"/>
      <c r="EVB42" s="113"/>
      <c r="EVC42" s="113"/>
      <c r="EVD42" s="113"/>
      <c r="EVE42" s="113"/>
      <c r="EVF42" s="113"/>
      <c r="EVG42" s="113"/>
      <c r="EVH42" s="113"/>
      <c r="EVI42" s="113"/>
      <c r="EVJ42" s="113"/>
      <c r="EVK42" s="113"/>
      <c r="EVL42" s="113"/>
      <c r="EVM42" s="113"/>
      <c r="EVN42" s="113"/>
      <c r="EVO42" s="113"/>
      <c r="EVP42" s="113"/>
      <c r="EVQ42" s="113"/>
      <c r="EVR42" s="113"/>
      <c r="EVS42" s="113"/>
      <c r="EVT42" s="113"/>
      <c r="EVU42" s="113"/>
      <c r="EVV42" s="113"/>
      <c r="EVW42" s="113"/>
      <c r="EVX42" s="113"/>
      <c r="EVY42" s="113"/>
      <c r="EVZ42" s="113"/>
      <c r="EWA42" s="113"/>
      <c r="EWB42" s="113"/>
      <c r="EWC42" s="113"/>
      <c r="EWD42" s="113"/>
      <c r="EWE42" s="113"/>
      <c r="EWF42" s="113"/>
      <c r="EWG42" s="113"/>
      <c r="EWH42" s="113"/>
      <c r="EWI42" s="113"/>
      <c r="EWJ42" s="113"/>
      <c r="EWK42" s="113"/>
      <c r="EWL42" s="113"/>
      <c r="EWM42" s="113"/>
      <c r="EWN42" s="113"/>
      <c r="EWO42" s="113"/>
      <c r="EWP42" s="113"/>
      <c r="EWQ42" s="113"/>
      <c r="EWR42" s="113"/>
      <c r="EWS42" s="113"/>
      <c r="EWT42" s="113"/>
      <c r="EWU42" s="113"/>
      <c r="EWV42" s="113"/>
      <c r="EWW42" s="113"/>
      <c r="EWX42" s="113"/>
      <c r="EWY42" s="113"/>
      <c r="EWZ42" s="113"/>
      <c r="EXA42" s="113"/>
      <c r="EXB42" s="113"/>
      <c r="EXC42" s="113"/>
      <c r="EXD42" s="113"/>
      <c r="EXE42" s="113"/>
      <c r="EXF42" s="113"/>
      <c r="EXG42" s="113"/>
      <c r="EXH42" s="113"/>
      <c r="EXI42" s="113"/>
      <c r="EXJ42" s="113"/>
      <c r="EXK42" s="113"/>
      <c r="EXL42" s="113"/>
      <c r="EXM42" s="113"/>
      <c r="EXN42" s="113"/>
      <c r="EXO42" s="113"/>
      <c r="EXP42" s="113"/>
      <c r="EXQ42" s="113"/>
      <c r="EXR42" s="113"/>
      <c r="EXS42" s="113"/>
      <c r="EXT42" s="113"/>
      <c r="EXU42" s="113"/>
      <c r="EXV42" s="113"/>
      <c r="EXW42" s="113"/>
      <c r="EXX42" s="113"/>
      <c r="EXY42" s="113"/>
      <c r="EXZ42" s="113"/>
      <c r="EYA42" s="113"/>
      <c r="EYB42" s="113"/>
      <c r="EYC42" s="113"/>
      <c r="EYD42" s="113"/>
      <c r="EYE42" s="113"/>
      <c r="EYF42" s="113"/>
      <c r="EYG42" s="113"/>
      <c r="EYH42" s="113"/>
      <c r="EYI42" s="113"/>
      <c r="EYJ42" s="113"/>
      <c r="EYK42" s="113"/>
      <c r="EYL42" s="113"/>
      <c r="EYM42" s="113"/>
      <c r="EYN42" s="113"/>
      <c r="EYO42" s="113"/>
      <c r="EYP42" s="113"/>
      <c r="EYQ42" s="113"/>
      <c r="EYR42" s="113"/>
      <c r="EYS42" s="113"/>
      <c r="EYT42" s="113"/>
      <c r="EYU42" s="113"/>
      <c r="EYV42" s="113"/>
      <c r="EYW42" s="113"/>
      <c r="EYX42" s="113"/>
      <c r="EYY42" s="113"/>
      <c r="EYZ42" s="113"/>
      <c r="EZA42" s="113"/>
      <c r="EZB42" s="113"/>
      <c r="EZC42" s="113"/>
      <c r="EZD42" s="113"/>
      <c r="EZE42" s="113"/>
      <c r="EZF42" s="113"/>
      <c r="EZG42" s="113"/>
      <c r="EZH42" s="113"/>
      <c r="EZI42" s="113"/>
      <c r="EZJ42" s="113"/>
      <c r="EZK42" s="113"/>
      <c r="EZL42" s="113"/>
      <c r="EZM42" s="113"/>
      <c r="EZN42" s="113"/>
      <c r="EZO42" s="113"/>
      <c r="EZP42" s="113"/>
      <c r="EZQ42" s="113"/>
      <c r="EZR42" s="113"/>
      <c r="EZS42" s="113"/>
      <c r="EZT42" s="113"/>
      <c r="EZU42" s="113"/>
      <c r="EZV42" s="113"/>
      <c r="EZW42" s="113"/>
      <c r="EZX42" s="113"/>
      <c r="EZY42" s="113"/>
      <c r="EZZ42" s="113"/>
      <c r="FAA42" s="113"/>
      <c r="FAB42" s="113"/>
      <c r="FAC42" s="113"/>
      <c r="FAD42" s="113"/>
      <c r="FAE42" s="113"/>
      <c r="FAF42" s="113"/>
      <c r="FAG42" s="113"/>
      <c r="FAH42" s="113"/>
      <c r="FAI42" s="113"/>
      <c r="FAJ42" s="113"/>
      <c r="FAK42" s="113"/>
      <c r="FAL42" s="113"/>
      <c r="FAM42" s="113"/>
      <c r="FAN42" s="113"/>
      <c r="FAO42" s="113"/>
      <c r="FAP42" s="113"/>
      <c r="FAQ42" s="113"/>
      <c r="FAR42" s="113"/>
      <c r="FAS42" s="113"/>
      <c r="FAT42" s="113"/>
      <c r="FAU42" s="113"/>
      <c r="FAV42" s="113"/>
      <c r="FAW42" s="113"/>
      <c r="FAX42" s="113"/>
      <c r="FAY42" s="113"/>
      <c r="FAZ42" s="113"/>
      <c r="FBA42" s="113"/>
      <c r="FBB42" s="113"/>
      <c r="FBC42" s="113"/>
      <c r="FBD42" s="113"/>
      <c r="FBE42" s="113"/>
      <c r="FBF42" s="113"/>
      <c r="FBG42" s="113"/>
      <c r="FBH42" s="113"/>
      <c r="FBI42" s="113"/>
      <c r="FBJ42" s="113"/>
      <c r="FBK42" s="113"/>
      <c r="FBL42" s="113"/>
      <c r="FBM42" s="113"/>
      <c r="FBN42" s="113"/>
      <c r="FBO42" s="113"/>
      <c r="FBP42" s="113"/>
      <c r="FBQ42" s="113"/>
      <c r="FBR42" s="113"/>
      <c r="FBS42" s="113"/>
      <c r="FBT42" s="113"/>
      <c r="FBU42" s="113"/>
      <c r="FBV42" s="113"/>
      <c r="FBW42" s="113"/>
      <c r="FBX42" s="113"/>
      <c r="FBY42" s="113"/>
      <c r="FBZ42" s="113"/>
      <c r="FCA42" s="113"/>
      <c r="FCB42" s="113"/>
      <c r="FCC42" s="113"/>
      <c r="FCD42" s="113"/>
      <c r="FCE42" s="113"/>
      <c r="FCF42" s="113"/>
      <c r="FCG42" s="113"/>
      <c r="FCH42" s="113"/>
      <c r="FCI42" s="113"/>
      <c r="FCJ42" s="113"/>
      <c r="FCK42" s="113"/>
      <c r="FCL42" s="113"/>
      <c r="FCM42" s="113"/>
      <c r="FCN42" s="113"/>
      <c r="FCO42" s="113"/>
      <c r="FCP42" s="113"/>
      <c r="FCQ42" s="113"/>
      <c r="FCR42" s="113"/>
      <c r="FCS42" s="113"/>
      <c r="FCT42" s="113"/>
      <c r="FCU42" s="113"/>
      <c r="FCV42" s="113"/>
      <c r="FCW42" s="113"/>
      <c r="FCX42" s="113"/>
      <c r="FCY42" s="113"/>
      <c r="FCZ42" s="113"/>
      <c r="FDA42" s="113"/>
      <c r="FDB42" s="113"/>
      <c r="FDC42" s="113"/>
      <c r="FDD42" s="113"/>
      <c r="FDE42" s="113"/>
      <c r="FDF42" s="113"/>
      <c r="FDG42" s="113"/>
      <c r="FDH42" s="113"/>
      <c r="FDI42" s="113"/>
      <c r="FDJ42" s="113"/>
      <c r="FDK42" s="113"/>
      <c r="FDL42" s="113"/>
      <c r="FDM42" s="113"/>
      <c r="FDN42" s="113"/>
      <c r="FDO42" s="113"/>
      <c r="FDP42" s="113"/>
      <c r="FDQ42" s="113"/>
      <c r="FDR42" s="113"/>
      <c r="FDS42" s="113"/>
      <c r="FDT42" s="113"/>
      <c r="FDU42" s="113"/>
      <c r="FDV42" s="113"/>
      <c r="FDW42" s="113"/>
      <c r="FDX42" s="113"/>
      <c r="FDY42" s="113"/>
      <c r="FDZ42" s="113"/>
      <c r="FEA42" s="113"/>
      <c r="FEB42" s="113"/>
      <c r="FEC42" s="113"/>
      <c r="FED42" s="113"/>
      <c r="FEE42" s="113"/>
      <c r="FEF42" s="113"/>
      <c r="FEG42" s="113"/>
      <c r="FEH42" s="113"/>
      <c r="FEI42" s="113"/>
      <c r="FEJ42" s="113"/>
      <c r="FEK42" s="113"/>
      <c r="FEL42" s="113"/>
      <c r="FEM42" s="113"/>
      <c r="FEN42" s="113"/>
      <c r="FEO42" s="113"/>
      <c r="FEP42" s="113"/>
      <c r="FEQ42" s="113"/>
      <c r="FER42" s="113"/>
      <c r="FES42" s="113"/>
      <c r="FET42" s="113"/>
      <c r="FEU42" s="113"/>
      <c r="FEV42" s="113"/>
      <c r="FEW42" s="113"/>
      <c r="FEX42" s="113"/>
      <c r="FEY42" s="113"/>
      <c r="FEZ42" s="113"/>
      <c r="FFA42" s="113"/>
      <c r="FFB42" s="113"/>
      <c r="FFC42" s="113"/>
      <c r="FFD42" s="113"/>
      <c r="FFE42" s="113"/>
      <c r="FFF42" s="113"/>
      <c r="FFG42" s="113"/>
      <c r="FFH42" s="113"/>
      <c r="FFI42" s="113"/>
      <c r="FFJ42" s="113"/>
      <c r="FFK42" s="113"/>
      <c r="FFL42" s="113"/>
      <c r="FFM42" s="113"/>
      <c r="FFN42" s="113"/>
      <c r="FFO42" s="113"/>
      <c r="FFP42" s="113"/>
      <c r="FFQ42" s="113"/>
      <c r="FFR42" s="113"/>
      <c r="FFS42" s="113"/>
      <c r="FFT42" s="113"/>
      <c r="FFU42" s="113"/>
      <c r="FFV42" s="113"/>
      <c r="FFW42" s="113"/>
      <c r="FFX42" s="113"/>
      <c r="FFY42" s="113"/>
      <c r="FFZ42" s="113"/>
      <c r="FGA42" s="113"/>
      <c r="FGB42" s="113"/>
      <c r="FGC42" s="113"/>
      <c r="FGD42" s="113"/>
      <c r="FGE42" s="113"/>
      <c r="FGF42" s="113"/>
      <c r="FGG42" s="113"/>
      <c r="FGH42" s="113"/>
      <c r="FGI42" s="113"/>
      <c r="FGJ42" s="113"/>
      <c r="FGK42" s="113"/>
      <c r="FGL42" s="113"/>
      <c r="FGM42" s="113"/>
      <c r="FGN42" s="113"/>
      <c r="FGO42" s="113"/>
      <c r="FGP42" s="113"/>
      <c r="FGQ42" s="113"/>
      <c r="FGR42" s="113"/>
      <c r="FGS42" s="113"/>
      <c r="FGT42" s="113"/>
      <c r="FGU42" s="113"/>
      <c r="FGV42" s="113"/>
      <c r="FGW42" s="113"/>
      <c r="FGX42" s="113"/>
      <c r="FGY42" s="113"/>
      <c r="FGZ42" s="113"/>
      <c r="FHA42" s="113"/>
      <c r="FHB42" s="113"/>
      <c r="FHC42" s="113"/>
      <c r="FHD42" s="113"/>
      <c r="FHE42" s="113"/>
      <c r="FHF42" s="113"/>
      <c r="FHG42" s="113"/>
      <c r="FHH42" s="113"/>
      <c r="FHI42" s="113"/>
      <c r="FHJ42" s="113"/>
      <c r="FHK42" s="113"/>
      <c r="FHL42" s="113"/>
      <c r="FHM42" s="113"/>
      <c r="FHN42" s="113"/>
      <c r="FHO42" s="113"/>
      <c r="FHP42" s="113"/>
      <c r="FHQ42" s="113"/>
      <c r="FHR42" s="113"/>
      <c r="FHS42" s="113"/>
      <c r="FHT42" s="113"/>
      <c r="FHU42" s="113"/>
      <c r="FHV42" s="113"/>
      <c r="FHW42" s="113"/>
      <c r="FHX42" s="113"/>
      <c r="FHY42" s="113"/>
      <c r="FHZ42" s="113"/>
      <c r="FIA42" s="113"/>
      <c r="FIB42" s="113"/>
      <c r="FIC42" s="113"/>
      <c r="FID42" s="113"/>
      <c r="FIE42" s="113"/>
      <c r="FIF42" s="113"/>
      <c r="FIG42" s="113"/>
      <c r="FIH42" s="113"/>
      <c r="FII42" s="113"/>
      <c r="FIJ42" s="113"/>
      <c r="FIK42" s="113"/>
      <c r="FIL42" s="113"/>
      <c r="FIM42" s="113"/>
      <c r="FIN42" s="113"/>
      <c r="FIO42" s="113"/>
      <c r="FIP42" s="113"/>
      <c r="FIQ42" s="113"/>
      <c r="FIR42" s="113"/>
      <c r="FIS42" s="113"/>
      <c r="FIT42" s="113"/>
      <c r="FIU42" s="113"/>
      <c r="FIV42" s="113"/>
      <c r="FIW42" s="113"/>
      <c r="FIX42" s="113"/>
      <c r="FIY42" s="113"/>
      <c r="FIZ42" s="113"/>
      <c r="FJA42" s="113"/>
      <c r="FJB42" s="113"/>
      <c r="FJC42" s="113"/>
      <c r="FJD42" s="113"/>
      <c r="FJE42" s="113"/>
      <c r="FJF42" s="113"/>
      <c r="FJG42" s="113"/>
      <c r="FJH42" s="113"/>
      <c r="FJI42" s="113"/>
      <c r="FJJ42" s="113"/>
      <c r="FJK42" s="113"/>
      <c r="FJL42" s="113"/>
      <c r="FJM42" s="113"/>
      <c r="FJN42" s="113"/>
      <c r="FJO42" s="113"/>
      <c r="FJP42" s="113"/>
      <c r="FJQ42" s="113"/>
      <c r="FJR42" s="113"/>
      <c r="FJS42" s="113"/>
      <c r="FJT42" s="113"/>
      <c r="FJU42" s="113"/>
      <c r="FJV42" s="113"/>
      <c r="FJW42" s="113"/>
      <c r="FJX42" s="113"/>
      <c r="FJY42" s="113"/>
      <c r="FJZ42" s="113"/>
      <c r="FKA42" s="113"/>
      <c r="FKB42" s="113"/>
      <c r="FKC42" s="113"/>
      <c r="FKD42" s="113"/>
      <c r="FKE42" s="113"/>
      <c r="FKF42" s="113"/>
      <c r="FKG42" s="113"/>
      <c r="FKH42" s="113"/>
      <c r="FKI42" s="113"/>
      <c r="FKJ42" s="113"/>
      <c r="FKK42" s="113"/>
      <c r="FKL42" s="113"/>
      <c r="FKM42" s="113"/>
      <c r="FKN42" s="113"/>
      <c r="FKO42" s="113"/>
      <c r="FKP42" s="113"/>
      <c r="FKQ42" s="113"/>
      <c r="FKR42" s="113"/>
      <c r="FKS42" s="113"/>
      <c r="FKT42" s="113"/>
      <c r="FKU42" s="113"/>
      <c r="FKV42" s="113"/>
      <c r="FKW42" s="113"/>
      <c r="FKX42" s="113"/>
      <c r="FKY42" s="113"/>
      <c r="FKZ42" s="113"/>
      <c r="FLA42" s="113"/>
      <c r="FLB42" s="113"/>
      <c r="FLC42" s="113"/>
      <c r="FLD42" s="113"/>
      <c r="FLE42" s="113"/>
      <c r="FLF42" s="113"/>
      <c r="FLG42" s="113"/>
      <c r="FLH42" s="113"/>
      <c r="FLI42" s="113"/>
      <c r="FLJ42" s="113"/>
      <c r="FLK42" s="113"/>
      <c r="FLL42" s="113"/>
      <c r="FLM42" s="113"/>
      <c r="FLN42" s="113"/>
      <c r="FLO42" s="113"/>
      <c r="FLP42" s="113"/>
      <c r="FLQ42" s="113"/>
      <c r="FLR42" s="113"/>
      <c r="FLS42" s="113"/>
      <c r="FLT42" s="113"/>
      <c r="FLU42" s="113"/>
      <c r="FLV42" s="113"/>
      <c r="FLW42" s="113"/>
      <c r="FLX42" s="113"/>
      <c r="FLY42" s="113"/>
      <c r="FLZ42" s="113"/>
      <c r="FMA42" s="113"/>
      <c r="FMB42" s="113"/>
      <c r="FMC42" s="113"/>
      <c r="FMD42" s="113"/>
      <c r="FME42" s="113"/>
      <c r="FMF42" s="113"/>
      <c r="FMG42" s="113"/>
      <c r="FMH42" s="113"/>
      <c r="FMI42" s="113"/>
      <c r="FMJ42" s="113"/>
      <c r="FMK42" s="113"/>
      <c r="FML42" s="113"/>
      <c r="FMM42" s="113"/>
      <c r="FMN42" s="113"/>
      <c r="FMO42" s="113"/>
      <c r="FMP42" s="113"/>
      <c r="FMQ42" s="113"/>
      <c r="FMR42" s="113"/>
      <c r="FMS42" s="113"/>
      <c r="FMT42" s="113"/>
      <c r="FMU42" s="113"/>
      <c r="FMV42" s="113"/>
      <c r="FMW42" s="113"/>
      <c r="FMX42" s="113"/>
      <c r="FMY42" s="113"/>
      <c r="FMZ42" s="113"/>
      <c r="FNA42" s="113"/>
      <c r="FNB42" s="113"/>
      <c r="FNC42" s="113"/>
      <c r="FND42" s="113"/>
      <c r="FNE42" s="113"/>
      <c r="FNF42" s="113"/>
      <c r="FNG42" s="113"/>
      <c r="FNH42" s="113"/>
      <c r="FNI42" s="113"/>
      <c r="FNJ42" s="113"/>
      <c r="FNK42" s="113"/>
      <c r="FNL42" s="113"/>
      <c r="FNM42" s="113"/>
      <c r="FNN42" s="113"/>
      <c r="FNO42" s="113"/>
      <c r="FNP42" s="113"/>
      <c r="FNQ42" s="113"/>
      <c r="FNR42" s="113"/>
      <c r="FNS42" s="113"/>
      <c r="FNT42" s="113"/>
      <c r="FNU42" s="113"/>
      <c r="FNV42" s="113"/>
      <c r="FNW42" s="113"/>
      <c r="FNX42" s="113"/>
      <c r="FNY42" s="113"/>
      <c r="FNZ42" s="113"/>
      <c r="FOA42" s="113"/>
      <c r="FOB42" s="113"/>
      <c r="FOC42" s="113"/>
      <c r="FOD42" s="113"/>
      <c r="FOE42" s="113"/>
      <c r="FOF42" s="113"/>
      <c r="FOG42" s="113"/>
      <c r="FOH42" s="113"/>
      <c r="FOI42" s="113"/>
      <c r="FOJ42" s="113"/>
      <c r="FOK42" s="113"/>
      <c r="FOL42" s="113"/>
      <c r="FOM42" s="113"/>
      <c r="FON42" s="113"/>
      <c r="FOO42" s="113"/>
      <c r="FOP42" s="113"/>
      <c r="FOQ42" s="113"/>
      <c r="FOR42" s="113"/>
      <c r="FOS42" s="113"/>
      <c r="FOT42" s="113"/>
      <c r="FOU42" s="113"/>
      <c r="FOV42" s="113"/>
      <c r="FOW42" s="113"/>
      <c r="FOX42" s="113"/>
      <c r="FOY42" s="113"/>
      <c r="FOZ42" s="113"/>
      <c r="FPA42" s="113"/>
      <c r="FPB42" s="113"/>
      <c r="FPC42" s="113"/>
      <c r="FPD42" s="113"/>
      <c r="FPE42" s="113"/>
      <c r="FPF42" s="113"/>
      <c r="FPG42" s="113"/>
      <c r="FPH42" s="113"/>
      <c r="FPI42" s="113"/>
      <c r="FPJ42" s="113"/>
      <c r="FPK42" s="113"/>
      <c r="FPL42" s="113"/>
      <c r="FPM42" s="113"/>
      <c r="FPN42" s="113"/>
      <c r="FPO42" s="113"/>
      <c r="FPP42" s="113"/>
      <c r="FPQ42" s="113"/>
      <c r="FPR42" s="113"/>
      <c r="FPS42" s="113"/>
      <c r="FPT42" s="113"/>
      <c r="FPU42" s="113"/>
      <c r="FPV42" s="113"/>
      <c r="FPW42" s="113"/>
      <c r="FPX42" s="113"/>
      <c r="FPY42" s="113"/>
      <c r="FPZ42" s="113"/>
      <c r="FQA42" s="113"/>
      <c r="FQB42" s="113"/>
      <c r="FQC42" s="113"/>
      <c r="FQD42" s="113"/>
      <c r="FQE42" s="113"/>
      <c r="FQF42" s="113"/>
      <c r="FQG42" s="113"/>
      <c r="FQH42" s="113"/>
      <c r="FQI42" s="113"/>
      <c r="FQJ42" s="113"/>
      <c r="FQK42" s="113"/>
      <c r="FQL42" s="113"/>
      <c r="FQM42" s="113"/>
      <c r="FQN42" s="113"/>
      <c r="FQO42" s="113"/>
      <c r="FQP42" s="113"/>
      <c r="FQQ42" s="113"/>
      <c r="FQR42" s="113"/>
      <c r="FQS42" s="113"/>
      <c r="FQT42" s="113"/>
      <c r="FQU42" s="113"/>
      <c r="FQV42" s="113"/>
      <c r="FQW42" s="113"/>
      <c r="FQX42" s="113"/>
      <c r="FQY42" s="113"/>
      <c r="FQZ42" s="113"/>
      <c r="FRA42" s="113"/>
      <c r="FRB42" s="113"/>
      <c r="FRC42" s="113"/>
      <c r="FRD42" s="113"/>
      <c r="FRE42" s="113"/>
      <c r="FRF42" s="113"/>
      <c r="FRG42" s="113"/>
      <c r="FRH42" s="113"/>
      <c r="FRI42" s="113"/>
      <c r="FRJ42" s="113"/>
      <c r="FRK42" s="113"/>
      <c r="FRL42" s="113"/>
      <c r="FRM42" s="113"/>
      <c r="FRN42" s="113"/>
      <c r="FRO42" s="113"/>
      <c r="FRP42" s="113"/>
      <c r="FRQ42" s="113"/>
      <c r="FRR42" s="113"/>
      <c r="FRS42" s="113"/>
      <c r="FRT42" s="113"/>
      <c r="FRU42" s="113"/>
      <c r="FRV42" s="113"/>
      <c r="FRW42" s="113"/>
      <c r="FRX42" s="113"/>
      <c r="FRY42" s="113"/>
      <c r="FRZ42" s="113"/>
      <c r="FSA42" s="113"/>
      <c r="FSB42" s="113"/>
      <c r="FSC42" s="113"/>
      <c r="FSD42" s="113"/>
      <c r="FSE42" s="113"/>
      <c r="FSF42" s="113"/>
      <c r="FSG42" s="113"/>
      <c r="FSH42" s="113"/>
      <c r="FSI42" s="113"/>
      <c r="FSJ42" s="113"/>
      <c r="FSK42" s="113"/>
      <c r="FSL42" s="113"/>
      <c r="FSM42" s="113"/>
      <c r="FSN42" s="113"/>
      <c r="FSO42" s="113"/>
      <c r="FSP42" s="113"/>
      <c r="FSQ42" s="113"/>
      <c r="FSR42" s="113"/>
      <c r="FSS42" s="113"/>
      <c r="FST42" s="113"/>
      <c r="FSU42" s="113"/>
      <c r="FSV42" s="113"/>
      <c r="FSW42" s="113"/>
      <c r="FSX42" s="113"/>
      <c r="FSY42" s="113"/>
      <c r="FSZ42" s="113"/>
      <c r="FTA42" s="113"/>
      <c r="FTB42" s="113"/>
      <c r="FTC42" s="113"/>
      <c r="FTD42" s="113"/>
      <c r="FTE42" s="113"/>
      <c r="FTF42" s="113"/>
      <c r="FTG42" s="113"/>
      <c r="FTH42" s="113"/>
      <c r="FTI42" s="113"/>
      <c r="FTJ42" s="113"/>
      <c r="FTK42" s="113"/>
      <c r="FTL42" s="113"/>
      <c r="FTM42" s="113"/>
      <c r="FTN42" s="113"/>
      <c r="FTO42" s="113"/>
      <c r="FTP42" s="113"/>
      <c r="FTQ42" s="113"/>
      <c r="FTR42" s="113"/>
      <c r="FTS42" s="113"/>
      <c r="FTT42" s="113"/>
      <c r="FTU42" s="113"/>
      <c r="FTV42" s="113"/>
      <c r="FTW42" s="113"/>
      <c r="FTX42" s="113"/>
      <c r="FTY42" s="113"/>
      <c r="FTZ42" s="113"/>
      <c r="FUA42" s="113"/>
      <c r="FUB42" s="113"/>
      <c r="FUC42" s="113"/>
      <c r="FUD42" s="113"/>
      <c r="FUE42" s="113"/>
      <c r="FUF42" s="113"/>
      <c r="FUG42" s="113"/>
      <c r="FUH42" s="113"/>
      <c r="FUI42" s="113"/>
      <c r="FUJ42" s="113"/>
      <c r="FUK42" s="113"/>
      <c r="FUL42" s="113"/>
      <c r="FUM42" s="113"/>
      <c r="FUN42" s="113"/>
      <c r="FUO42" s="113"/>
      <c r="FUP42" s="113"/>
      <c r="FUQ42" s="113"/>
      <c r="FUR42" s="113"/>
      <c r="FUS42" s="113"/>
      <c r="FUT42" s="113"/>
      <c r="FUU42" s="113"/>
      <c r="FUV42" s="113"/>
      <c r="FUW42" s="113"/>
      <c r="FUX42" s="113"/>
      <c r="FUY42" s="113"/>
      <c r="FUZ42" s="113"/>
      <c r="FVA42" s="113"/>
      <c r="FVB42" s="113"/>
      <c r="FVC42" s="113"/>
      <c r="FVD42" s="113"/>
      <c r="FVE42" s="113"/>
      <c r="FVF42" s="113"/>
      <c r="FVG42" s="113"/>
      <c r="FVH42" s="113"/>
      <c r="FVI42" s="113"/>
      <c r="FVJ42" s="113"/>
      <c r="FVK42" s="113"/>
      <c r="FVL42" s="113"/>
      <c r="FVM42" s="113"/>
      <c r="FVN42" s="113"/>
      <c r="FVO42" s="113"/>
      <c r="FVP42" s="113"/>
      <c r="FVQ42" s="113"/>
      <c r="FVR42" s="113"/>
      <c r="FVS42" s="113"/>
      <c r="FVT42" s="113"/>
      <c r="FVU42" s="113"/>
      <c r="FVV42" s="113"/>
      <c r="FVW42" s="113"/>
      <c r="FVX42" s="113"/>
      <c r="FVY42" s="113"/>
      <c r="FVZ42" s="113"/>
      <c r="FWA42" s="113"/>
      <c r="FWB42" s="113"/>
      <c r="FWC42" s="113"/>
      <c r="FWD42" s="113"/>
      <c r="FWE42" s="113"/>
      <c r="FWF42" s="113"/>
      <c r="FWG42" s="113"/>
      <c r="FWH42" s="113"/>
      <c r="FWI42" s="113"/>
      <c r="FWJ42" s="113"/>
      <c r="FWK42" s="113"/>
      <c r="FWL42" s="113"/>
      <c r="FWM42" s="113"/>
      <c r="FWN42" s="113"/>
      <c r="FWO42" s="113"/>
      <c r="FWP42" s="113"/>
      <c r="FWQ42" s="113"/>
      <c r="FWR42" s="113"/>
      <c r="FWS42" s="113"/>
      <c r="FWT42" s="113"/>
      <c r="FWU42" s="113"/>
      <c r="FWV42" s="113"/>
      <c r="FWW42" s="113"/>
      <c r="FWX42" s="113"/>
      <c r="FWY42" s="113"/>
      <c r="FWZ42" s="113"/>
      <c r="FXA42" s="113"/>
      <c r="FXB42" s="113"/>
      <c r="FXC42" s="113"/>
      <c r="FXD42" s="113"/>
      <c r="FXE42" s="113"/>
      <c r="FXF42" s="113"/>
      <c r="FXG42" s="113"/>
      <c r="FXH42" s="113"/>
      <c r="FXI42" s="113"/>
      <c r="FXJ42" s="113"/>
      <c r="FXK42" s="113"/>
      <c r="FXL42" s="113"/>
      <c r="FXM42" s="113"/>
      <c r="FXN42" s="113"/>
      <c r="FXO42" s="113"/>
      <c r="FXP42" s="113"/>
      <c r="FXQ42" s="113"/>
      <c r="FXR42" s="113"/>
      <c r="FXS42" s="113"/>
      <c r="FXT42" s="113"/>
      <c r="FXU42" s="113"/>
      <c r="FXV42" s="113"/>
      <c r="FXW42" s="113"/>
      <c r="FXX42" s="113"/>
      <c r="FXY42" s="113"/>
      <c r="FXZ42" s="113"/>
      <c r="FYA42" s="113"/>
      <c r="FYB42" s="113"/>
      <c r="FYC42" s="113"/>
      <c r="FYD42" s="113"/>
      <c r="FYE42" s="113"/>
      <c r="FYF42" s="113"/>
      <c r="FYG42" s="113"/>
      <c r="FYH42" s="113"/>
      <c r="FYI42" s="113"/>
      <c r="FYJ42" s="113"/>
      <c r="FYK42" s="113"/>
      <c r="FYL42" s="113"/>
      <c r="FYM42" s="113"/>
      <c r="FYN42" s="113"/>
      <c r="FYO42" s="113"/>
      <c r="FYP42" s="113"/>
      <c r="FYQ42" s="113"/>
      <c r="FYR42" s="113"/>
      <c r="FYS42" s="113"/>
      <c r="FYT42" s="113"/>
      <c r="FYU42" s="113"/>
      <c r="FYV42" s="113"/>
      <c r="FYW42" s="113"/>
      <c r="FYX42" s="113"/>
      <c r="FYY42" s="113"/>
      <c r="FYZ42" s="113"/>
      <c r="FZA42" s="113"/>
      <c r="FZB42" s="113"/>
      <c r="FZC42" s="113"/>
      <c r="FZD42" s="113"/>
      <c r="FZE42" s="113"/>
      <c r="FZF42" s="113"/>
      <c r="FZG42" s="113"/>
      <c r="FZH42" s="113"/>
      <c r="FZI42" s="113"/>
      <c r="FZJ42" s="113"/>
      <c r="FZK42" s="113"/>
      <c r="FZL42" s="113"/>
      <c r="FZM42" s="113"/>
      <c r="FZN42" s="113"/>
      <c r="FZO42" s="113"/>
      <c r="FZP42" s="113"/>
      <c r="FZQ42" s="113"/>
      <c r="FZR42" s="113"/>
      <c r="FZS42" s="113"/>
      <c r="FZT42" s="113"/>
      <c r="FZU42" s="113"/>
      <c r="FZV42" s="113"/>
      <c r="FZW42" s="113"/>
      <c r="FZX42" s="113"/>
      <c r="FZY42" s="113"/>
      <c r="FZZ42" s="113"/>
      <c r="GAA42" s="113"/>
      <c r="GAB42" s="113"/>
      <c r="GAC42" s="113"/>
      <c r="GAD42" s="113"/>
      <c r="GAE42" s="113"/>
      <c r="GAF42" s="113"/>
      <c r="GAG42" s="113"/>
      <c r="GAH42" s="113"/>
      <c r="GAI42" s="113"/>
      <c r="GAJ42" s="113"/>
      <c r="GAK42" s="113"/>
      <c r="GAL42" s="113"/>
      <c r="GAM42" s="113"/>
      <c r="GAN42" s="113"/>
      <c r="GAO42" s="113"/>
      <c r="GAP42" s="113"/>
      <c r="GAQ42" s="113"/>
      <c r="GAR42" s="113"/>
      <c r="GAS42" s="113"/>
      <c r="GAT42" s="113"/>
      <c r="GAU42" s="113"/>
      <c r="GAV42" s="113"/>
      <c r="GAW42" s="113"/>
      <c r="GAX42" s="113"/>
      <c r="GAY42" s="113"/>
      <c r="GAZ42" s="113"/>
      <c r="GBA42" s="113"/>
      <c r="GBB42" s="113"/>
      <c r="GBC42" s="113"/>
      <c r="GBD42" s="113"/>
      <c r="GBE42" s="113"/>
      <c r="GBF42" s="113"/>
      <c r="GBG42" s="113"/>
      <c r="GBH42" s="113"/>
      <c r="GBI42" s="113"/>
      <c r="GBJ42" s="113"/>
      <c r="GBK42" s="113"/>
      <c r="GBL42" s="113"/>
      <c r="GBM42" s="113"/>
      <c r="GBN42" s="113"/>
      <c r="GBO42" s="113"/>
      <c r="GBP42" s="113"/>
      <c r="GBQ42" s="113"/>
      <c r="GBR42" s="113"/>
      <c r="GBS42" s="113"/>
      <c r="GBT42" s="113"/>
      <c r="GBU42" s="113"/>
      <c r="GBV42" s="113"/>
      <c r="GBW42" s="113"/>
      <c r="GBX42" s="113"/>
      <c r="GBY42" s="113"/>
      <c r="GBZ42" s="113"/>
      <c r="GCA42" s="113"/>
      <c r="GCB42" s="113"/>
      <c r="GCC42" s="113"/>
      <c r="GCD42" s="113"/>
      <c r="GCE42" s="113"/>
      <c r="GCF42" s="113"/>
      <c r="GCG42" s="113"/>
      <c r="GCH42" s="113"/>
      <c r="GCI42" s="113"/>
      <c r="GCJ42" s="113"/>
      <c r="GCK42" s="113"/>
      <c r="GCL42" s="113"/>
      <c r="GCM42" s="113"/>
      <c r="GCN42" s="113"/>
      <c r="GCO42" s="113"/>
      <c r="GCP42" s="113"/>
      <c r="GCQ42" s="113"/>
      <c r="GCR42" s="113"/>
      <c r="GCS42" s="113"/>
      <c r="GCT42" s="113"/>
      <c r="GCU42" s="113"/>
      <c r="GCV42" s="113"/>
      <c r="GCW42" s="113"/>
      <c r="GCX42" s="113"/>
      <c r="GCY42" s="113"/>
      <c r="GCZ42" s="113"/>
      <c r="GDA42" s="113"/>
      <c r="GDB42" s="113"/>
      <c r="GDC42" s="113"/>
      <c r="GDD42" s="113"/>
      <c r="GDE42" s="113"/>
      <c r="GDF42" s="113"/>
      <c r="GDG42" s="113"/>
      <c r="GDH42" s="113"/>
      <c r="GDI42" s="113"/>
      <c r="GDJ42" s="113"/>
      <c r="GDK42" s="113"/>
      <c r="GDL42" s="113"/>
      <c r="GDM42" s="113"/>
      <c r="GDN42" s="113"/>
      <c r="GDO42" s="113"/>
      <c r="GDP42" s="113"/>
      <c r="GDQ42" s="113"/>
      <c r="GDR42" s="113"/>
      <c r="GDS42" s="113"/>
      <c r="GDT42" s="113"/>
      <c r="GDU42" s="113"/>
      <c r="GDV42" s="113"/>
      <c r="GDW42" s="113"/>
      <c r="GDX42" s="113"/>
      <c r="GDY42" s="113"/>
      <c r="GDZ42" s="113"/>
      <c r="GEA42" s="113"/>
      <c r="GEB42" s="113"/>
      <c r="GEC42" s="113"/>
      <c r="GED42" s="113"/>
      <c r="GEE42" s="113"/>
      <c r="GEF42" s="113"/>
      <c r="GEG42" s="113"/>
      <c r="GEH42" s="113"/>
      <c r="GEI42" s="113"/>
      <c r="GEJ42" s="113"/>
      <c r="GEK42" s="113"/>
      <c r="GEL42" s="113"/>
      <c r="GEM42" s="113"/>
      <c r="GEN42" s="113"/>
      <c r="GEO42" s="113"/>
      <c r="GEP42" s="113"/>
      <c r="GEQ42" s="113"/>
      <c r="GER42" s="113"/>
      <c r="GES42" s="113"/>
      <c r="GET42" s="113"/>
      <c r="GEU42" s="113"/>
      <c r="GEV42" s="113"/>
      <c r="GEW42" s="113"/>
      <c r="GEX42" s="113"/>
      <c r="GEY42" s="113"/>
      <c r="GEZ42" s="113"/>
      <c r="GFA42" s="113"/>
      <c r="GFB42" s="113"/>
      <c r="GFC42" s="113"/>
      <c r="GFD42" s="113"/>
      <c r="GFE42" s="113"/>
      <c r="GFF42" s="113"/>
      <c r="GFG42" s="113"/>
      <c r="GFH42" s="113"/>
      <c r="GFI42" s="113"/>
      <c r="GFJ42" s="113"/>
      <c r="GFK42" s="113"/>
      <c r="GFL42" s="113"/>
      <c r="GFM42" s="113"/>
      <c r="GFN42" s="113"/>
      <c r="GFO42" s="113"/>
      <c r="GFP42" s="113"/>
      <c r="GFQ42" s="113"/>
      <c r="GFR42" s="113"/>
      <c r="GFS42" s="113"/>
      <c r="GFT42" s="113"/>
      <c r="GFU42" s="113"/>
      <c r="GFV42" s="113"/>
      <c r="GFW42" s="113"/>
      <c r="GFX42" s="113"/>
      <c r="GFY42" s="113"/>
      <c r="GFZ42" s="113"/>
      <c r="GGA42" s="113"/>
      <c r="GGB42" s="113"/>
      <c r="GGC42" s="113"/>
      <c r="GGD42" s="113"/>
      <c r="GGE42" s="113"/>
      <c r="GGF42" s="113"/>
      <c r="GGG42" s="113"/>
      <c r="GGH42" s="113"/>
      <c r="GGI42" s="113"/>
      <c r="GGJ42" s="113"/>
      <c r="GGK42" s="113"/>
      <c r="GGL42" s="113"/>
      <c r="GGM42" s="113"/>
      <c r="GGN42" s="113"/>
      <c r="GGO42" s="113"/>
      <c r="GGP42" s="113"/>
      <c r="GGQ42" s="113"/>
      <c r="GGR42" s="113"/>
      <c r="GGS42" s="113"/>
      <c r="GGT42" s="113"/>
      <c r="GGU42" s="113"/>
      <c r="GGV42" s="113"/>
      <c r="GGW42" s="113"/>
      <c r="GGX42" s="113"/>
      <c r="GGY42" s="113"/>
      <c r="GGZ42" s="113"/>
      <c r="GHA42" s="113"/>
      <c r="GHB42" s="113"/>
      <c r="GHC42" s="113"/>
      <c r="GHD42" s="113"/>
      <c r="GHE42" s="113"/>
      <c r="GHF42" s="113"/>
      <c r="GHG42" s="113"/>
      <c r="GHH42" s="113"/>
      <c r="GHI42" s="113"/>
      <c r="GHJ42" s="113"/>
      <c r="GHK42" s="113"/>
      <c r="GHL42" s="113"/>
      <c r="GHM42" s="113"/>
      <c r="GHN42" s="113"/>
      <c r="GHO42" s="113"/>
      <c r="GHP42" s="113"/>
      <c r="GHQ42" s="113"/>
      <c r="GHR42" s="113"/>
      <c r="GHS42" s="113"/>
      <c r="GHT42" s="113"/>
      <c r="GHU42" s="113"/>
      <c r="GHV42" s="113"/>
      <c r="GHW42" s="113"/>
      <c r="GHX42" s="113"/>
      <c r="GHY42" s="113"/>
      <c r="GHZ42" s="113"/>
      <c r="GIA42" s="113"/>
      <c r="GIB42" s="113"/>
      <c r="GIC42" s="113"/>
      <c r="GID42" s="113"/>
      <c r="GIE42" s="113"/>
      <c r="GIF42" s="113"/>
      <c r="GIG42" s="113"/>
      <c r="GIH42" s="113"/>
      <c r="GII42" s="113"/>
      <c r="GIJ42" s="113"/>
      <c r="GIK42" s="113"/>
      <c r="GIL42" s="113"/>
      <c r="GIM42" s="113"/>
      <c r="GIN42" s="113"/>
      <c r="GIO42" s="113"/>
      <c r="GIP42" s="113"/>
      <c r="GIQ42" s="113"/>
      <c r="GIR42" s="113"/>
      <c r="GIS42" s="113"/>
      <c r="GIT42" s="113"/>
      <c r="GIU42" s="113"/>
      <c r="GIV42" s="113"/>
      <c r="GIW42" s="113"/>
      <c r="GIX42" s="113"/>
      <c r="GIY42" s="113"/>
      <c r="GIZ42" s="113"/>
      <c r="GJA42" s="113"/>
      <c r="GJB42" s="113"/>
      <c r="GJC42" s="113"/>
      <c r="GJD42" s="113"/>
      <c r="GJE42" s="113"/>
      <c r="GJF42" s="113"/>
      <c r="GJG42" s="113"/>
      <c r="GJH42" s="113"/>
      <c r="GJI42" s="113"/>
      <c r="GJJ42" s="113"/>
      <c r="GJK42" s="113"/>
      <c r="GJL42" s="113"/>
      <c r="GJM42" s="113"/>
      <c r="GJN42" s="113"/>
      <c r="GJO42" s="113"/>
      <c r="GJP42" s="113"/>
      <c r="GJQ42" s="113"/>
      <c r="GJR42" s="113"/>
      <c r="GJS42" s="113"/>
      <c r="GJT42" s="113"/>
      <c r="GJU42" s="113"/>
      <c r="GJV42" s="113"/>
      <c r="GJW42" s="113"/>
      <c r="GJX42" s="113"/>
      <c r="GJY42" s="113"/>
      <c r="GJZ42" s="113"/>
      <c r="GKA42" s="113"/>
      <c r="GKB42" s="113"/>
      <c r="GKC42" s="113"/>
      <c r="GKD42" s="113"/>
      <c r="GKE42" s="113"/>
      <c r="GKF42" s="113"/>
      <c r="GKG42" s="113"/>
      <c r="GKH42" s="113"/>
      <c r="GKI42" s="113"/>
      <c r="GKJ42" s="113"/>
      <c r="GKK42" s="113"/>
      <c r="GKL42" s="113"/>
      <c r="GKM42" s="113"/>
      <c r="GKN42" s="113"/>
      <c r="GKO42" s="113"/>
      <c r="GKP42" s="113"/>
      <c r="GKQ42" s="113"/>
      <c r="GKR42" s="113"/>
      <c r="GKS42" s="113"/>
      <c r="GKT42" s="113"/>
      <c r="GKU42" s="113"/>
      <c r="GKV42" s="113"/>
      <c r="GKW42" s="113"/>
      <c r="GKX42" s="113"/>
      <c r="GKY42" s="113"/>
      <c r="GKZ42" s="113"/>
      <c r="GLA42" s="113"/>
      <c r="GLB42" s="113"/>
      <c r="GLC42" s="113"/>
      <c r="GLD42" s="113"/>
      <c r="GLE42" s="113"/>
      <c r="GLF42" s="113"/>
      <c r="GLG42" s="113"/>
      <c r="GLH42" s="113"/>
      <c r="GLI42" s="113"/>
      <c r="GLJ42" s="113"/>
      <c r="GLK42" s="113"/>
      <c r="GLL42" s="113"/>
      <c r="GLM42" s="113"/>
      <c r="GLN42" s="113"/>
      <c r="GLO42" s="113"/>
      <c r="GLP42" s="113"/>
      <c r="GLQ42" s="113"/>
      <c r="GLR42" s="113"/>
      <c r="GLS42" s="113"/>
      <c r="GLT42" s="113"/>
      <c r="GLU42" s="113"/>
      <c r="GLV42" s="113"/>
      <c r="GLW42" s="113"/>
      <c r="GLX42" s="113"/>
      <c r="GLY42" s="113"/>
      <c r="GLZ42" s="113"/>
      <c r="GMA42" s="113"/>
      <c r="GMB42" s="113"/>
      <c r="GMC42" s="113"/>
      <c r="GMD42" s="113"/>
      <c r="GME42" s="113"/>
      <c r="GMF42" s="113"/>
      <c r="GMG42" s="113"/>
      <c r="GMH42" s="113"/>
      <c r="GMI42" s="113"/>
      <c r="GMJ42" s="113"/>
      <c r="GMK42" s="113"/>
      <c r="GML42" s="113"/>
      <c r="GMM42" s="113"/>
      <c r="GMN42" s="113"/>
      <c r="GMO42" s="113"/>
      <c r="GMP42" s="113"/>
      <c r="GMQ42" s="113"/>
      <c r="GMR42" s="113"/>
      <c r="GMS42" s="113"/>
      <c r="GMT42" s="113"/>
      <c r="GMU42" s="113"/>
      <c r="GMV42" s="113"/>
      <c r="GMW42" s="113"/>
      <c r="GMX42" s="113"/>
      <c r="GMY42" s="113"/>
      <c r="GMZ42" s="113"/>
      <c r="GNA42" s="113"/>
      <c r="GNB42" s="113"/>
      <c r="GNC42" s="113"/>
      <c r="GND42" s="113"/>
      <c r="GNE42" s="113"/>
      <c r="GNF42" s="113"/>
      <c r="GNG42" s="113"/>
      <c r="GNH42" s="113"/>
      <c r="GNI42" s="113"/>
      <c r="GNJ42" s="113"/>
      <c r="GNK42" s="113"/>
      <c r="GNL42" s="113"/>
      <c r="GNM42" s="113"/>
      <c r="GNN42" s="113"/>
      <c r="GNO42" s="113"/>
      <c r="GNP42" s="113"/>
      <c r="GNQ42" s="113"/>
      <c r="GNR42" s="113"/>
      <c r="GNS42" s="113"/>
      <c r="GNT42" s="113"/>
      <c r="GNU42" s="113"/>
      <c r="GNV42" s="113"/>
      <c r="GNW42" s="113"/>
      <c r="GNX42" s="113"/>
      <c r="GNY42" s="113"/>
      <c r="GNZ42" s="113"/>
      <c r="GOA42" s="113"/>
      <c r="GOB42" s="113"/>
      <c r="GOC42" s="113"/>
      <c r="GOD42" s="113"/>
      <c r="GOE42" s="113"/>
      <c r="GOF42" s="113"/>
      <c r="GOG42" s="113"/>
      <c r="GOH42" s="113"/>
      <c r="GOI42" s="113"/>
      <c r="GOJ42" s="113"/>
      <c r="GOK42" s="113"/>
      <c r="GOL42" s="113"/>
      <c r="GOM42" s="113"/>
      <c r="GON42" s="113"/>
      <c r="GOO42" s="113"/>
      <c r="GOP42" s="113"/>
      <c r="GOQ42" s="113"/>
      <c r="GOR42" s="113"/>
      <c r="GOS42" s="113"/>
      <c r="GOT42" s="113"/>
      <c r="GOU42" s="113"/>
      <c r="GOV42" s="113"/>
      <c r="GOW42" s="113"/>
      <c r="GOX42" s="113"/>
      <c r="GOY42" s="113"/>
      <c r="GOZ42" s="113"/>
      <c r="GPA42" s="113"/>
      <c r="GPB42" s="113"/>
      <c r="GPC42" s="113"/>
      <c r="GPD42" s="113"/>
      <c r="GPE42" s="113"/>
      <c r="GPF42" s="113"/>
      <c r="GPG42" s="113"/>
      <c r="GPH42" s="113"/>
      <c r="GPI42" s="113"/>
      <c r="GPJ42" s="113"/>
      <c r="GPK42" s="113"/>
      <c r="GPL42" s="113"/>
      <c r="GPM42" s="113"/>
      <c r="GPN42" s="113"/>
      <c r="GPO42" s="113"/>
      <c r="GPP42" s="113"/>
      <c r="GPQ42" s="113"/>
      <c r="GPR42" s="113"/>
      <c r="GPS42" s="113"/>
      <c r="GPT42" s="113"/>
      <c r="GPU42" s="113"/>
      <c r="GPV42" s="113"/>
      <c r="GPW42" s="113"/>
      <c r="GPX42" s="113"/>
      <c r="GPY42" s="113"/>
      <c r="GPZ42" s="113"/>
      <c r="GQA42" s="113"/>
      <c r="GQB42" s="113"/>
      <c r="GQC42" s="113"/>
      <c r="GQD42" s="113"/>
      <c r="GQE42" s="113"/>
      <c r="GQF42" s="113"/>
      <c r="GQG42" s="113"/>
      <c r="GQH42" s="113"/>
      <c r="GQI42" s="113"/>
      <c r="GQJ42" s="113"/>
      <c r="GQK42" s="113"/>
      <c r="GQL42" s="113"/>
      <c r="GQM42" s="113"/>
      <c r="GQN42" s="113"/>
      <c r="GQO42" s="113"/>
      <c r="GQP42" s="113"/>
      <c r="GQQ42" s="113"/>
      <c r="GQR42" s="113"/>
      <c r="GQS42" s="113"/>
      <c r="GQT42" s="113"/>
      <c r="GQU42" s="113"/>
      <c r="GQV42" s="113"/>
      <c r="GQW42" s="113"/>
      <c r="GQX42" s="113"/>
      <c r="GQY42" s="113"/>
      <c r="GQZ42" s="113"/>
      <c r="GRA42" s="113"/>
      <c r="GRB42" s="113"/>
      <c r="GRC42" s="113"/>
      <c r="GRD42" s="113"/>
      <c r="GRE42" s="113"/>
      <c r="GRF42" s="113"/>
      <c r="GRG42" s="113"/>
      <c r="GRH42" s="113"/>
      <c r="GRI42" s="113"/>
      <c r="GRJ42" s="113"/>
      <c r="GRK42" s="113"/>
      <c r="GRL42" s="113"/>
      <c r="GRM42" s="113"/>
      <c r="GRN42" s="113"/>
      <c r="GRO42" s="113"/>
      <c r="GRP42" s="113"/>
      <c r="GRQ42" s="113"/>
      <c r="GRR42" s="113"/>
      <c r="GRS42" s="113"/>
      <c r="GRT42" s="113"/>
      <c r="GRU42" s="113"/>
      <c r="GRV42" s="113"/>
      <c r="GRW42" s="113"/>
      <c r="GRX42" s="113"/>
      <c r="GRY42" s="113"/>
      <c r="GRZ42" s="113"/>
      <c r="GSA42" s="113"/>
      <c r="GSB42" s="113"/>
      <c r="GSC42" s="113"/>
      <c r="GSD42" s="113"/>
      <c r="GSE42" s="113"/>
      <c r="GSF42" s="113"/>
      <c r="GSG42" s="113"/>
      <c r="GSH42" s="113"/>
      <c r="GSI42" s="113"/>
      <c r="GSJ42" s="113"/>
      <c r="GSK42" s="113"/>
      <c r="GSL42" s="113"/>
      <c r="GSM42" s="113"/>
      <c r="GSN42" s="113"/>
      <c r="GSO42" s="113"/>
      <c r="GSP42" s="113"/>
      <c r="GSQ42" s="113"/>
      <c r="GSR42" s="113"/>
      <c r="GSS42" s="113"/>
      <c r="GST42" s="113"/>
      <c r="GSU42" s="113"/>
      <c r="GSV42" s="113"/>
      <c r="GSW42" s="113"/>
      <c r="GSX42" s="113"/>
      <c r="GSY42" s="113"/>
      <c r="GSZ42" s="113"/>
      <c r="GTA42" s="113"/>
      <c r="GTB42" s="113"/>
      <c r="GTC42" s="113"/>
      <c r="GTD42" s="113"/>
      <c r="GTE42" s="113"/>
      <c r="GTF42" s="113"/>
      <c r="GTG42" s="113"/>
      <c r="GTH42" s="113"/>
      <c r="GTI42" s="113"/>
      <c r="GTJ42" s="113"/>
      <c r="GTK42" s="113"/>
      <c r="GTL42" s="113"/>
      <c r="GTM42" s="113"/>
      <c r="GTN42" s="113"/>
      <c r="GTO42" s="113"/>
      <c r="GTP42" s="113"/>
      <c r="GTQ42" s="113"/>
      <c r="GTR42" s="113"/>
      <c r="GTS42" s="113"/>
      <c r="GTT42" s="113"/>
      <c r="GTU42" s="113"/>
      <c r="GTV42" s="113"/>
      <c r="GTW42" s="113"/>
      <c r="GTX42" s="113"/>
      <c r="GTY42" s="113"/>
      <c r="GTZ42" s="113"/>
      <c r="GUA42" s="113"/>
      <c r="GUB42" s="113"/>
      <c r="GUC42" s="113"/>
      <c r="GUD42" s="113"/>
      <c r="GUE42" s="113"/>
      <c r="GUF42" s="113"/>
      <c r="GUG42" s="113"/>
      <c r="GUH42" s="113"/>
      <c r="GUI42" s="113"/>
      <c r="GUJ42" s="113"/>
      <c r="GUK42" s="113"/>
      <c r="GUL42" s="113"/>
      <c r="GUM42" s="113"/>
      <c r="GUN42" s="113"/>
      <c r="GUO42" s="113"/>
      <c r="GUP42" s="113"/>
      <c r="GUQ42" s="113"/>
      <c r="GUR42" s="113"/>
      <c r="GUS42" s="113"/>
      <c r="GUT42" s="113"/>
      <c r="GUU42" s="113"/>
      <c r="GUV42" s="113"/>
      <c r="GUW42" s="113"/>
      <c r="GUX42" s="113"/>
      <c r="GUY42" s="113"/>
      <c r="GUZ42" s="113"/>
      <c r="GVA42" s="113"/>
      <c r="GVB42" s="113"/>
      <c r="GVC42" s="113"/>
      <c r="GVD42" s="113"/>
      <c r="GVE42" s="113"/>
      <c r="GVF42" s="113"/>
      <c r="GVG42" s="113"/>
      <c r="GVH42" s="113"/>
      <c r="GVI42" s="113"/>
      <c r="GVJ42" s="113"/>
      <c r="GVK42" s="113"/>
      <c r="GVL42" s="113"/>
      <c r="GVM42" s="113"/>
      <c r="GVN42" s="113"/>
      <c r="GVO42" s="113"/>
      <c r="GVP42" s="113"/>
      <c r="GVQ42" s="113"/>
      <c r="GVR42" s="113"/>
      <c r="GVS42" s="113"/>
      <c r="GVT42" s="113"/>
      <c r="GVU42" s="113"/>
      <c r="GVV42" s="113"/>
      <c r="GVW42" s="113"/>
      <c r="GVX42" s="113"/>
      <c r="GVY42" s="113"/>
      <c r="GVZ42" s="113"/>
      <c r="GWA42" s="113"/>
      <c r="GWB42" s="113"/>
      <c r="GWC42" s="113"/>
      <c r="GWD42" s="113"/>
      <c r="GWE42" s="113"/>
      <c r="GWF42" s="113"/>
      <c r="GWG42" s="113"/>
      <c r="GWH42" s="113"/>
      <c r="GWI42" s="113"/>
      <c r="GWJ42" s="113"/>
      <c r="GWK42" s="113"/>
      <c r="GWL42" s="113"/>
      <c r="GWM42" s="113"/>
      <c r="GWN42" s="113"/>
      <c r="GWO42" s="113"/>
      <c r="GWP42" s="113"/>
      <c r="GWQ42" s="113"/>
      <c r="GWR42" s="113"/>
      <c r="GWS42" s="113"/>
      <c r="GWT42" s="113"/>
      <c r="GWU42" s="113"/>
      <c r="GWV42" s="113"/>
      <c r="GWW42" s="113"/>
      <c r="GWX42" s="113"/>
      <c r="GWY42" s="113"/>
      <c r="GWZ42" s="113"/>
      <c r="GXA42" s="113"/>
      <c r="GXB42" s="113"/>
      <c r="GXC42" s="113"/>
      <c r="GXD42" s="113"/>
      <c r="GXE42" s="113"/>
      <c r="GXF42" s="113"/>
      <c r="GXG42" s="113"/>
      <c r="GXH42" s="113"/>
      <c r="GXI42" s="113"/>
      <c r="GXJ42" s="113"/>
      <c r="GXK42" s="113"/>
      <c r="GXL42" s="113"/>
      <c r="GXM42" s="113"/>
      <c r="GXN42" s="113"/>
      <c r="GXO42" s="113"/>
      <c r="GXP42" s="113"/>
      <c r="GXQ42" s="113"/>
      <c r="GXR42" s="113"/>
      <c r="GXS42" s="113"/>
      <c r="GXT42" s="113"/>
      <c r="GXU42" s="113"/>
      <c r="GXV42" s="113"/>
      <c r="GXW42" s="113"/>
      <c r="GXX42" s="113"/>
      <c r="GXY42" s="113"/>
      <c r="GXZ42" s="113"/>
      <c r="GYA42" s="113"/>
      <c r="GYB42" s="113"/>
      <c r="GYC42" s="113"/>
      <c r="GYD42" s="113"/>
      <c r="GYE42" s="113"/>
      <c r="GYF42" s="113"/>
      <c r="GYG42" s="113"/>
      <c r="GYH42" s="113"/>
      <c r="GYI42" s="113"/>
      <c r="GYJ42" s="113"/>
      <c r="GYK42" s="113"/>
      <c r="GYL42" s="113"/>
      <c r="GYM42" s="113"/>
      <c r="GYN42" s="113"/>
      <c r="GYO42" s="113"/>
      <c r="GYP42" s="113"/>
      <c r="GYQ42" s="113"/>
      <c r="GYR42" s="113"/>
      <c r="GYS42" s="113"/>
      <c r="GYT42" s="113"/>
      <c r="GYU42" s="113"/>
      <c r="GYV42" s="113"/>
      <c r="GYW42" s="113"/>
      <c r="GYX42" s="113"/>
      <c r="GYY42" s="113"/>
      <c r="GYZ42" s="113"/>
      <c r="GZA42" s="113"/>
      <c r="GZB42" s="113"/>
      <c r="GZC42" s="113"/>
      <c r="GZD42" s="113"/>
      <c r="GZE42" s="113"/>
      <c r="GZF42" s="113"/>
      <c r="GZG42" s="113"/>
      <c r="GZH42" s="113"/>
      <c r="GZI42" s="113"/>
      <c r="GZJ42" s="113"/>
      <c r="GZK42" s="113"/>
      <c r="GZL42" s="113"/>
      <c r="GZM42" s="113"/>
      <c r="GZN42" s="113"/>
      <c r="GZO42" s="113"/>
      <c r="GZP42" s="113"/>
      <c r="GZQ42" s="113"/>
      <c r="GZR42" s="113"/>
      <c r="GZS42" s="113"/>
      <c r="GZT42" s="113"/>
      <c r="GZU42" s="113"/>
      <c r="GZV42" s="113"/>
      <c r="GZW42" s="113"/>
      <c r="GZX42" s="113"/>
      <c r="GZY42" s="113"/>
      <c r="GZZ42" s="113"/>
      <c r="HAA42" s="113"/>
      <c r="HAB42" s="113"/>
      <c r="HAC42" s="113"/>
      <c r="HAD42" s="113"/>
      <c r="HAE42" s="113"/>
      <c r="HAF42" s="113"/>
      <c r="HAG42" s="113"/>
      <c r="HAH42" s="113"/>
      <c r="HAI42" s="113"/>
      <c r="HAJ42" s="113"/>
      <c r="HAK42" s="113"/>
      <c r="HAL42" s="113"/>
      <c r="HAM42" s="113"/>
      <c r="HAN42" s="113"/>
      <c r="HAO42" s="113"/>
      <c r="HAP42" s="113"/>
      <c r="HAQ42" s="113"/>
      <c r="HAR42" s="113"/>
      <c r="HAS42" s="113"/>
      <c r="HAT42" s="113"/>
      <c r="HAU42" s="113"/>
      <c r="HAV42" s="113"/>
      <c r="HAW42" s="113"/>
      <c r="HAX42" s="113"/>
      <c r="HAY42" s="113"/>
      <c r="HAZ42" s="113"/>
      <c r="HBA42" s="113"/>
      <c r="HBB42" s="113"/>
      <c r="HBC42" s="113"/>
      <c r="HBD42" s="113"/>
      <c r="HBE42" s="113"/>
      <c r="HBF42" s="113"/>
      <c r="HBG42" s="113"/>
      <c r="HBH42" s="113"/>
      <c r="HBI42" s="113"/>
      <c r="HBJ42" s="113"/>
      <c r="HBK42" s="113"/>
      <c r="HBL42" s="113"/>
      <c r="HBM42" s="113"/>
      <c r="HBN42" s="113"/>
      <c r="HBO42" s="113"/>
      <c r="HBP42" s="113"/>
      <c r="HBQ42" s="113"/>
      <c r="HBR42" s="113"/>
      <c r="HBS42" s="113"/>
      <c r="HBT42" s="113"/>
      <c r="HBU42" s="113"/>
      <c r="HBV42" s="113"/>
      <c r="HBW42" s="113"/>
      <c r="HBX42" s="113"/>
      <c r="HBY42" s="113"/>
      <c r="HBZ42" s="113"/>
      <c r="HCA42" s="113"/>
      <c r="HCB42" s="113"/>
      <c r="HCC42" s="113"/>
      <c r="HCD42" s="113"/>
      <c r="HCE42" s="113"/>
      <c r="HCF42" s="113"/>
      <c r="HCG42" s="113"/>
      <c r="HCH42" s="113"/>
      <c r="HCI42" s="113"/>
      <c r="HCJ42" s="113"/>
      <c r="HCK42" s="113"/>
      <c r="HCL42" s="113"/>
      <c r="HCM42" s="113"/>
      <c r="HCN42" s="113"/>
      <c r="HCO42" s="113"/>
      <c r="HCP42" s="113"/>
      <c r="HCQ42" s="113"/>
      <c r="HCR42" s="113"/>
      <c r="HCS42" s="113"/>
      <c r="HCT42" s="113"/>
      <c r="HCU42" s="113"/>
      <c r="HCV42" s="113"/>
      <c r="HCW42" s="113"/>
      <c r="HCX42" s="113"/>
      <c r="HCY42" s="113"/>
      <c r="HCZ42" s="113"/>
      <c r="HDA42" s="113"/>
      <c r="HDB42" s="113"/>
      <c r="HDC42" s="113"/>
      <c r="HDD42" s="113"/>
      <c r="HDE42" s="113"/>
      <c r="HDF42" s="113"/>
      <c r="HDG42" s="113"/>
      <c r="HDH42" s="113"/>
      <c r="HDI42" s="113"/>
      <c r="HDJ42" s="113"/>
      <c r="HDK42" s="113"/>
      <c r="HDL42" s="113"/>
      <c r="HDM42" s="113"/>
      <c r="HDN42" s="113"/>
      <c r="HDO42" s="113"/>
      <c r="HDP42" s="113"/>
      <c r="HDQ42" s="113"/>
      <c r="HDR42" s="113"/>
      <c r="HDS42" s="113"/>
      <c r="HDT42" s="113"/>
      <c r="HDU42" s="113"/>
      <c r="HDV42" s="113"/>
      <c r="HDW42" s="113"/>
      <c r="HDX42" s="113"/>
      <c r="HDY42" s="113"/>
      <c r="HDZ42" s="113"/>
      <c r="HEA42" s="113"/>
      <c r="HEB42" s="113"/>
      <c r="HEC42" s="113"/>
      <c r="HED42" s="113"/>
      <c r="HEE42" s="113"/>
      <c r="HEF42" s="113"/>
      <c r="HEG42" s="113"/>
      <c r="HEH42" s="113"/>
      <c r="HEI42" s="113"/>
      <c r="HEJ42" s="113"/>
      <c r="HEK42" s="113"/>
      <c r="HEL42" s="113"/>
      <c r="HEM42" s="113"/>
      <c r="HEN42" s="113"/>
      <c r="HEO42" s="113"/>
      <c r="HEP42" s="113"/>
      <c r="HEQ42" s="113"/>
      <c r="HER42" s="113"/>
      <c r="HES42" s="113"/>
      <c r="HET42" s="113"/>
      <c r="HEU42" s="113"/>
      <c r="HEV42" s="113"/>
      <c r="HEW42" s="113"/>
      <c r="HEX42" s="113"/>
      <c r="HEY42" s="113"/>
      <c r="HEZ42" s="113"/>
      <c r="HFA42" s="113"/>
      <c r="HFB42" s="113"/>
      <c r="HFC42" s="113"/>
      <c r="HFD42" s="113"/>
      <c r="HFE42" s="113"/>
      <c r="HFF42" s="113"/>
      <c r="HFG42" s="113"/>
      <c r="HFH42" s="113"/>
      <c r="HFI42" s="113"/>
      <c r="HFJ42" s="113"/>
      <c r="HFK42" s="113"/>
      <c r="HFL42" s="113"/>
      <c r="HFM42" s="113"/>
      <c r="HFN42" s="113"/>
      <c r="HFO42" s="113"/>
      <c r="HFP42" s="113"/>
      <c r="HFQ42" s="113"/>
      <c r="HFR42" s="113"/>
      <c r="HFS42" s="113"/>
      <c r="HFT42" s="113"/>
      <c r="HFU42" s="113"/>
      <c r="HFV42" s="113"/>
      <c r="HFW42" s="113"/>
      <c r="HFX42" s="113"/>
      <c r="HFY42" s="113"/>
      <c r="HFZ42" s="113"/>
      <c r="HGA42" s="113"/>
      <c r="HGB42" s="113"/>
      <c r="HGC42" s="113"/>
      <c r="HGD42" s="113"/>
      <c r="HGE42" s="113"/>
      <c r="HGF42" s="113"/>
      <c r="HGG42" s="113"/>
      <c r="HGH42" s="113"/>
      <c r="HGI42" s="113"/>
      <c r="HGJ42" s="113"/>
      <c r="HGK42" s="113"/>
      <c r="HGL42" s="113"/>
      <c r="HGM42" s="113"/>
      <c r="HGN42" s="113"/>
      <c r="HGO42" s="113"/>
      <c r="HGP42" s="113"/>
      <c r="HGQ42" s="113"/>
      <c r="HGR42" s="113"/>
      <c r="HGS42" s="113"/>
      <c r="HGT42" s="113"/>
      <c r="HGU42" s="113"/>
      <c r="HGV42" s="113"/>
      <c r="HGW42" s="113"/>
      <c r="HGX42" s="113"/>
      <c r="HGY42" s="113"/>
      <c r="HGZ42" s="113"/>
      <c r="HHA42" s="113"/>
      <c r="HHB42" s="113"/>
      <c r="HHC42" s="113"/>
      <c r="HHD42" s="113"/>
      <c r="HHE42" s="113"/>
      <c r="HHF42" s="113"/>
      <c r="HHG42" s="113"/>
      <c r="HHH42" s="113"/>
      <c r="HHI42" s="113"/>
      <c r="HHJ42" s="113"/>
      <c r="HHK42" s="113"/>
      <c r="HHL42" s="113"/>
      <c r="HHM42" s="113"/>
      <c r="HHN42" s="113"/>
      <c r="HHO42" s="113"/>
      <c r="HHP42" s="113"/>
      <c r="HHQ42" s="113"/>
      <c r="HHR42" s="113"/>
      <c r="HHS42" s="113"/>
      <c r="HHT42" s="113"/>
      <c r="HHU42" s="113"/>
      <c r="HHV42" s="113"/>
      <c r="HHW42" s="113"/>
      <c r="HHX42" s="113"/>
      <c r="HHY42" s="113"/>
      <c r="HHZ42" s="113"/>
      <c r="HIA42" s="113"/>
      <c r="HIB42" s="113"/>
      <c r="HIC42" s="113"/>
      <c r="HID42" s="113"/>
      <c r="HIE42" s="113"/>
      <c r="HIF42" s="113"/>
      <c r="HIG42" s="113"/>
      <c r="HIH42" s="113"/>
      <c r="HII42" s="113"/>
      <c r="HIJ42" s="113"/>
      <c r="HIK42" s="113"/>
      <c r="HIL42" s="113"/>
      <c r="HIM42" s="113"/>
      <c r="HIN42" s="113"/>
      <c r="HIO42" s="113"/>
      <c r="HIP42" s="113"/>
      <c r="HIQ42" s="113"/>
      <c r="HIR42" s="113"/>
      <c r="HIS42" s="113"/>
      <c r="HIT42" s="113"/>
      <c r="HIU42" s="113"/>
      <c r="HIV42" s="113"/>
      <c r="HIW42" s="113"/>
      <c r="HIX42" s="113"/>
      <c r="HIY42" s="113"/>
      <c r="HIZ42" s="113"/>
      <c r="HJA42" s="113"/>
      <c r="HJB42" s="113"/>
      <c r="HJC42" s="113"/>
      <c r="HJD42" s="113"/>
      <c r="HJE42" s="113"/>
      <c r="HJF42" s="113"/>
      <c r="HJG42" s="113"/>
      <c r="HJH42" s="113"/>
      <c r="HJI42" s="113"/>
      <c r="HJJ42" s="113"/>
      <c r="HJK42" s="113"/>
      <c r="HJL42" s="113"/>
      <c r="HJM42" s="113"/>
      <c r="HJN42" s="113"/>
      <c r="HJO42" s="113"/>
      <c r="HJP42" s="113"/>
      <c r="HJQ42" s="113"/>
      <c r="HJR42" s="113"/>
      <c r="HJS42" s="113"/>
      <c r="HJT42" s="113"/>
      <c r="HJU42" s="113"/>
      <c r="HJV42" s="113"/>
      <c r="HJW42" s="113"/>
      <c r="HJX42" s="113"/>
      <c r="HJY42" s="113"/>
      <c r="HJZ42" s="113"/>
      <c r="HKA42" s="113"/>
      <c r="HKB42" s="113"/>
      <c r="HKC42" s="113"/>
      <c r="HKD42" s="113"/>
      <c r="HKE42" s="113"/>
      <c r="HKF42" s="113"/>
      <c r="HKG42" s="113"/>
      <c r="HKH42" s="113"/>
      <c r="HKI42" s="113"/>
      <c r="HKJ42" s="113"/>
      <c r="HKK42" s="113"/>
      <c r="HKL42" s="113"/>
      <c r="HKM42" s="113"/>
      <c r="HKN42" s="113"/>
      <c r="HKO42" s="113"/>
      <c r="HKP42" s="113"/>
      <c r="HKQ42" s="113"/>
      <c r="HKR42" s="113"/>
      <c r="HKS42" s="113"/>
      <c r="HKT42" s="113"/>
      <c r="HKU42" s="113"/>
      <c r="HKV42" s="113"/>
      <c r="HKW42" s="113"/>
      <c r="HKX42" s="113"/>
      <c r="HKY42" s="113"/>
      <c r="HKZ42" s="113"/>
      <c r="HLA42" s="113"/>
      <c r="HLB42" s="113"/>
      <c r="HLC42" s="113"/>
      <c r="HLD42" s="113"/>
      <c r="HLE42" s="113"/>
      <c r="HLF42" s="113"/>
      <c r="HLG42" s="113"/>
      <c r="HLH42" s="113"/>
      <c r="HLI42" s="113"/>
      <c r="HLJ42" s="113"/>
      <c r="HLK42" s="113"/>
      <c r="HLL42" s="113"/>
      <c r="HLM42" s="113"/>
      <c r="HLN42" s="113"/>
      <c r="HLO42" s="113"/>
      <c r="HLP42" s="113"/>
      <c r="HLQ42" s="113"/>
      <c r="HLR42" s="113"/>
      <c r="HLS42" s="113"/>
      <c r="HLT42" s="113"/>
      <c r="HLU42" s="113"/>
      <c r="HLV42" s="113"/>
      <c r="HLW42" s="113"/>
      <c r="HLX42" s="113"/>
      <c r="HLY42" s="113"/>
      <c r="HLZ42" s="113"/>
      <c r="HMA42" s="113"/>
      <c r="HMB42" s="113"/>
      <c r="HMC42" s="113"/>
      <c r="HMD42" s="113"/>
      <c r="HME42" s="113"/>
      <c r="HMF42" s="113"/>
      <c r="HMG42" s="113"/>
      <c r="HMH42" s="113"/>
      <c r="HMI42" s="113"/>
      <c r="HMJ42" s="113"/>
      <c r="HMK42" s="113"/>
      <c r="HML42" s="113"/>
      <c r="HMM42" s="113"/>
      <c r="HMN42" s="113"/>
      <c r="HMO42" s="113"/>
      <c r="HMP42" s="113"/>
      <c r="HMQ42" s="113"/>
      <c r="HMR42" s="113"/>
      <c r="HMS42" s="113"/>
      <c r="HMT42" s="113"/>
      <c r="HMU42" s="113"/>
      <c r="HMV42" s="113"/>
      <c r="HMW42" s="113"/>
      <c r="HMX42" s="113"/>
      <c r="HMY42" s="113"/>
      <c r="HMZ42" s="113"/>
      <c r="HNA42" s="113"/>
      <c r="HNB42" s="113"/>
      <c r="HNC42" s="113"/>
      <c r="HND42" s="113"/>
      <c r="HNE42" s="113"/>
      <c r="HNF42" s="113"/>
      <c r="HNG42" s="113"/>
      <c r="HNH42" s="113"/>
      <c r="HNI42" s="113"/>
      <c r="HNJ42" s="113"/>
      <c r="HNK42" s="113"/>
      <c r="HNL42" s="113"/>
      <c r="HNM42" s="113"/>
      <c r="HNN42" s="113"/>
      <c r="HNO42" s="113"/>
      <c r="HNP42" s="113"/>
      <c r="HNQ42" s="113"/>
      <c r="HNR42" s="113"/>
      <c r="HNS42" s="113"/>
      <c r="HNT42" s="113"/>
      <c r="HNU42" s="113"/>
      <c r="HNV42" s="113"/>
      <c r="HNW42" s="113"/>
      <c r="HNX42" s="113"/>
      <c r="HNY42" s="113"/>
      <c r="HNZ42" s="113"/>
      <c r="HOA42" s="113"/>
      <c r="HOB42" s="113"/>
      <c r="HOC42" s="113"/>
      <c r="HOD42" s="113"/>
      <c r="HOE42" s="113"/>
      <c r="HOF42" s="113"/>
      <c r="HOG42" s="113"/>
      <c r="HOH42" s="113"/>
      <c r="HOI42" s="113"/>
      <c r="HOJ42" s="113"/>
      <c r="HOK42" s="113"/>
      <c r="HOL42" s="113"/>
      <c r="HOM42" s="113"/>
      <c r="HON42" s="113"/>
      <c r="HOO42" s="113"/>
      <c r="HOP42" s="113"/>
      <c r="HOQ42" s="113"/>
      <c r="HOR42" s="113"/>
      <c r="HOS42" s="113"/>
      <c r="HOT42" s="113"/>
      <c r="HOU42" s="113"/>
      <c r="HOV42" s="113"/>
      <c r="HOW42" s="113"/>
      <c r="HOX42" s="113"/>
      <c r="HOY42" s="113"/>
      <c r="HOZ42" s="113"/>
      <c r="HPA42" s="113"/>
      <c r="HPB42" s="113"/>
      <c r="HPC42" s="113"/>
      <c r="HPD42" s="113"/>
      <c r="HPE42" s="113"/>
      <c r="HPF42" s="113"/>
      <c r="HPG42" s="113"/>
      <c r="HPH42" s="113"/>
      <c r="HPI42" s="113"/>
      <c r="HPJ42" s="113"/>
      <c r="HPK42" s="113"/>
      <c r="HPL42" s="113"/>
      <c r="HPM42" s="113"/>
      <c r="HPN42" s="113"/>
      <c r="HPO42" s="113"/>
      <c r="HPP42" s="113"/>
      <c r="HPQ42" s="113"/>
      <c r="HPR42" s="113"/>
      <c r="HPS42" s="113"/>
      <c r="HPT42" s="113"/>
      <c r="HPU42" s="113"/>
      <c r="HPV42" s="113"/>
      <c r="HPW42" s="113"/>
      <c r="HPX42" s="113"/>
      <c r="HPY42" s="113"/>
      <c r="HPZ42" s="113"/>
      <c r="HQA42" s="113"/>
      <c r="HQB42" s="113"/>
      <c r="HQC42" s="113"/>
      <c r="HQD42" s="113"/>
      <c r="HQE42" s="113"/>
      <c r="HQF42" s="113"/>
      <c r="HQG42" s="113"/>
      <c r="HQH42" s="113"/>
      <c r="HQI42" s="113"/>
      <c r="HQJ42" s="113"/>
      <c r="HQK42" s="113"/>
      <c r="HQL42" s="113"/>
      <c r="HQM42" s="113"/>
      <c r="HQN42" s="113"/>
      <c r="HQO42" s="113"/>
      <c r="HQP42" s="113"/>
      <c r="HQQ42" s="113"/>
      <c r="HQR42" s="113"/>
      <c r="HQS42" s="113"/>
      <c r="HQT42" s="113"/>
      <c r="HQU42" s="113"/>
      <c r="HQV42" s="113"/>
      <c r="HQW42" s="113"/>
      <c r="HQX42" s="113"/>
      <c r="HQY42" s="113"/>
      <c r="HQZ42" s="113"/>
      <c r="HRA42" s="113"/>
      <c r="HRB42" s="113"/>
      <c r="HRC42" s="113"/>
      <c r="HRD42" s="113"/>
      <c r="HRE42" s="113"/>
      <c r="HRF42" s="113"/>
      <c r="HRG42" s="113"/>
      <c r="HRH42" s="113"/>
      <c r="HRI42" s="113"/>
      <c r="HRJ42" s="113"/>
      <c r="HRK42" s="113"/>
      <c r="HRL42" s="113"/>
      <c r="HRM42" s="113"/>
      <c r="HRN42" s="113"/>
      <c r="HRO42" s="113"/>
      <c r="HRP42" s="113"/>
      <c r="HRQ42" s="113"/>
      <c r="HRR42" s="113"/>
      <c r="HRS42" s="113"/>
      <c r="HRT42" s="113"/>
      <c r="HRU42" s="113"/>
      <c r="HRV42" s="113"/>
      <c r="HRW42" s="113"/>
      <c r="HRX42" s="113"/>
      <c r="HRY42" s="113"/>
      <c r="HRZ42" s="113"/>
      <c r="HSA42" s="113"/>
      <c r="HSB42" s="113"/>
      <c r="HSC42" s="113"/>
      <c r="HSD42" s="113"/>
      <c r="HSE42" s="113"/>
      <c r="HSF42" s="113"/>
      <c r="HSG42" s="113"/>
      <c r="HSH42" s="113"/>
      <c r="HSI42" s="113"/>
      <c r="HSJ42" s="113"/>
      <c r="HSK42" s="113"/>
      <c r="HSL42" s="113"/>
      <c r="HSM42" s="113"/>
      <c r="HSN42" s="113"/>
      <c r="HSO42" s="113"/>
      <c r="HSP42" s="113"/>
      <c r="HSQ42" s="113"/>
      <c r="HSR42" s="113"/>
      <c r="HSS42" s="113"/>
      <c r="HST42" s="113"/>
      <c r="HSU42" s="113"/>
      <c r="HSV42" s="113"/>
      <c r="HSW42" s="113"/>
      <c r="HSX42" s="113"/>
      <c r="HSY42" s="113"/>
      <c r="HSZ42" s="113"/>
      <c r="HTA42" s="113"/>
      <c r="HTB42" s="113"/>
      <c r="HTC42" s="113"/>
      <c r="HTD42" s="113"/>
      <c r="HTE42" s="113"/>
      <c r="HTF42" s="113"/>
      <c r="HTG42" s="113"/>
      <c r="HTH42" s="113"/>
      <c r="HTI42" s="113"/>
      <c r="HTJ42" s="113"/>
      <c r="HTK42" s="113"/>
      <c r="HTL42" s="113"/>
      <c r="HTM42" s="113"/>
      <c r="HTN42" s="113"/>
      <c r="HTO42" s="113"/>
      <c r="HTP42" s="113"/>
      <c r="HTQ42" s="113"/>
      <c r="HTR42" s="113"/>
      <c r="HTS42" s="113"/>
      <c r="HTT42" s="113"/>
      <c r="HTU42" s="113"/>
      <c r="HTV42" s="113"/>
      <c r="HTW42" s="113"/>
      <c r="HTX42" s="113"/>
      <c r="HTY42" s="113"/>
      <c r="HTZ42" s="113"/>
      <c r="HUA42" s="113"/>
      <c r="HUB42" s="113"/>
      <c r="HUC42" s="113"/>
      <c r="HUD42" s="113"/>
      <c r="HUE42" s="113"/>
      <c r="HUF42" s="113"/>
      <c r="HUG42" s="113"/>
      <c r="HUH42" s="113"/>
      <c r="HUI42" s="113"/>
      <c r="HUJ42" s="113"/>
      <c r="HUK42" s="113"/>
      <c r="HUL42" s="113"/>
      <c r="HUM42" s="113"/>
      <c r="HUN42" s="113"/>
      <c r="HUO42" s="113"/>
      <c r="HUP42" s="113"/>
      <c r="HUQ42" s="113"/>
      <c r="HUR42" s="113"/>
      <c r="HUS42" s="113"/>
      <c r="HUT42" s="113"/>
      <c r="HUU42" s="113"/>
      <c r="HUV42" s="113"/>
      <c r="HUW42" s="113"/>
      <c r="HUX42" s="113"/>
      <c r="HUY42" s="113"/>
      <c r="HUZ42" s="113"/>
      <c r="HVA42" s="113"/>
      <c r="HVB42" s="113"/>
      <c r="HVC42" s="113"/>
      <c r="HVD42" s="113"/>
      <c r="HVE42" s="113"/>
      <c r="HVF42" s="113"/>
      <c r="HVG42" s="113"/>
      <c r="HVH42" s="113"/>
      <c r="HVI42" s="113"/>
      <c r="HVJ42" s="113"/>
      <c r="HVK42" s="113"/>
      <c r="HVL42" s="113"/>
      <c r="HVM42" s="113"/>
      <c r="HVN42" s="113"/>
      <c r="HVO42" s="113"/>
      <c r="HVP42" s="113"/>
      <c r="HVQ42" s="113"/>
      <c r="HVR42" s="113"/>
      <c r="HVS42" s="113"/>
      <c r="HVT42" s="113"/>
      <c r="HVU42" s="113"/>
      <c r="HVV42" s="113"/>
      <c r="HVW42" s="113"/>
      <c r="HVX42" s="113"/>
      <c r="HVY42" s="113"/>
      <c r="HVZ42" s="113"/>
      <c r="HWA42" s="113"/>
      <c r="HWB42" s="113"/>
      <c r="HWC42" s="113"/>
      <c r="HWD42" s="113"/>
      <c r="HWE42" s="113"/>
      <c r="HWF42" s="113"/>
      <c r="HWG42" s="113"/>
      <c r="HWH42" s="113"/>
      <c r="HWI42" s="113"/>
      <c r="HWJ42" s="113"/>
      <c r="HWK42" s="113"/>
      <c r="HWL42" s="113"/>
      <c r="HWM42" s="113"/>
      <c r="HWN42" s="113"/>
      <c r="HWO42" s="113"/>
      <c r="HWP42" s="113"/>
      <c r="HWQ42" s="113"/>
      <c r="HWR42" s="113"/>
      <c r="HWS42" s="113"/>
      <c r="HWT42" s="113"/>
      <c r="HWU42" s="113"/>
      <c r="HWV42" s="113"/>
      <c r="HWW42" s="113"/>
      <c r="HWX42" s="113"/>
      <c r="HWY42" s="113"/>
      <c r="HWZ42" s="113"/>
      <c r="HXA42" s="113"/>
      <c r="HXB42" s="113"/>
      <c r="HXC42" s="113"/>
      <c r="HXD42" s="113"/>
      <c r="HXE42" s="113"/>
      <c r="HXF42" s="113"/>
      <c r="HXG42" s="113"/>
      <c r="HXH42" s="113"/>
      <c r="HXI42" s="113"/>
      <c r="HXJ42" s="113"/>
      <c r="HXK42" s="113"/>
      <c r="HXL42" s="113"/>
      <c r="HXM42" s="113"/>
      <c r="HXN42" s="113"/>
      <c r="HXO42" s="113"/>
      <c r="HXP42" s="113"/>
      <c r="HXQ42" s="113"/>
      <c r="HXR42" s="113"/>
      <c r="HXS42" s="113"/>
      <c r="HXT42" s="113"/>
      <c r="HXU42" s="113"/>
      <c r="HXV42" s="113"/>
      <c r="HXW42" s="113"/>
      <c r="HXX42" s="113"/>
      <c r="HXY42" s="113"/>
      <c r="HXZ42" s="113"/>
      <c r="HYA42" s="113"/>
      <c r="HYB42" s="113"/>
      <c r="HYC42" s="113"/>
      <c r="HYD42" s="113"/>
      <c r="HYE42" s="113"/>
      <c r="HYF42" s="113"/>
      <c r="HYG42" s="113"/>
      <c r="HYH42" s="113"/>
      <c r="HYI42" s="113"/>
      <c r="HYJ42" s="113"/>
      <c r="HYK42" s="113"/>
      <c r="HYL42" s="113"/>
      <c r="HYM42" s="113"/>
      <c r="HYN42" s="113"/>
      <c r="HYO42" s="113"/>
      <c r="HYP42" s="113"/>
      <c r="HYQ42" s="113"/>
      <c r="HYR42" s="113"/>
      <c r="HYS42" s="113"/>
      <c r="HYT42" s="113"/>
      <c r="HYU42" s="113"/>
      <c r="HYV42" s="113"/>
      <c r="HYW42" s="113"/>
      <c r="HYX42" s="113"/>
      <c r="HYY42" s="113"/>
      <c r="HYZ42" s="113"/>
      <c r="HZA42" s="113"/>
      <c r="HZB42" s="113"/>
      <c r="HZC42" s="113"/>
      <c r="HZD42" s="113"/>
      <c r="HZE42" s="113"/>
      <c r="HZF42" s="113"/>
      <c r="HZG42" s="113"/>
      <c r="HZH42" s="113"/>
      <c r="HZI42" s="113"/>
      <c r="HZJ42" s="113"/>
      <c r="HZK42" s="113"/>
      <c r="HZL42" s="113"/>
      <c r="HZM42" s="113"/>
      <c r="HZN42" s="113"/>
      <c r="HZO42" s="113"/>
      <c r="HZP42" s="113"/>
      <c r="HZQ42" s="113"/>
      <c r="HZR42" s="113"/>
      <c r="HZS42" s="113"/>
      <c r="HZT42" s="113"/>
      <c r="HZU42" s="113"/>
      <c r="HZV42" s="113"/>
      <c r="HZW42" s="113"/>
      <c r="HZX42" s="113"/>
      <c r="HZY42" s="113"/>
      <c r="HZZ42" s="113"/>
      <c r="IAA42" s="113"/>
      <c r="IAB42" s="113"/>
      <c r="IAC42" s="113"/>
      <c r="IAD42" s="113"/>
      <c r="IAE42" s="113"/>
      <c r="IAF42" s="113"/>
      <c r="IAG42" s="113"/>
      <c r="IAH42" s="113"/>
      <c r="IAI42" s="113"/>
      <c r="IAJ42" s="113"/>
      <c r="IAK42" s="113"/>
      <c r="IAL42" s="113"/>
      <c r="IAM42" s="113"/>
      <c r="IAN42" s="113"/>
      <c r="IAO42" s="113"/>
      <c r="IAP42" s="113"/>
      <c r="IAQ42" s="113"/>
      <c r="IAR42" s="113"/>
      <c r="IAS42" s="113"/>
      <c r="IAT42" s="113"/>
      <c r="IAU42" s="113"/>
      <c r="IAV42" s="113"/>
      <c r="IAW42" s="113"/>
      <c r="IAX42" s="113"/>
      <c r="IAY42" s="113"/>
      <c r="IAZ42" s="113"/>
      <c r="IBA42" s="113"/>
      <c r="IBB42" s="113"/>
      <c r="IBC42" s="113"/>
      <c r="IBD42" s="113"/>
      <c r="IBE42" s="113"/>
      <c r="IBF42" s="113"/>
      <c r="IBG42" s="113"/>
      <c r="IBH42" s="113"/>
      <c r="IBI42" s="113"/>
      <c r="IBJ42" s="113"/>
      <c r="IBK42" s="113"/>
      <c r="IBL42" s="113"/>
      <c r="IBM42" s="113"/>
      <c r="IBN42" s="113"/>
      <c r="IBO42" s="113"/>
      <c r="IBP42" s="113"/>
      <c r="IBQ42" s="113"/>
      <c r="IBR42" s="113"/>
      <c r="IBS42" s="113"/>
      <c r="IBT42" s="113"/>
      <c r="IBU42" s="113"/>
      <c r="IBV42" s="113"/>
      <c r="IBW42" s="113"/>
      <c r="IBX42" s="113"/>
      <c r="IBY42" s="113"/>
      <c r="IBZ42" s="113"/>
      <c r="ICA42" s="113"/>
      <c r="ICB42" s="113"/>
      <c r="ICC42" s="113"/>
      <c r="ICD42" s="113"/>
      <c r="ICE42" s="113"/>
      <c r="ICF42" s="113"/>
      <c r="ICG42" s="113"/>
      <c r="ICH42" s="113"/>
      <c r="ICI42" s="113"/>
      <c r="ICJ42" s="113"/>
      <c r="ICK42" s="113"/>
      <c r="ICL42" s="113"/>
      <c r="ICM42" s="113"/>
      <c r="ICN42" s="113"/>
      <c r="ICO42" s="113"/>
      <c r="ICP42" s="113"/>
      <c r="ICQ42" s="113"/>
      <c r="ICR42" s="113"/>
      <c r="ICS42" s="113"/>
      <c r="ICT42" s="113"/>
      <c r="ICU42" s="113"/>
      <c r="ICV42" s="113"/>
      <c r="ICW42" s="113"/>
      <c r="ICX42" s="113"/>
      <c r="ICY42" s="113"/>
      <c r="ICZ42" s="113"/>
      <c r="IDA42" s="113"/>
      <c r="IDB42" s="113"/>
      <c r="IDC42" s="113"/>
      <c r="IDD42" s="113"/>
      <c r="IDE42" s="113"/>
      <c r="IDF42" s="113"/>
      <c r="IDG42" s="113"/>
      <c r="IDH42" s="113"/>
      <c r="IDI42" s="113"/>
      <c r="IDJ42" s="113"/>
      <c r="IDK42" s="113"/>
      <c r="IDL42" s="113"/>
      <c r="IDM42" s="113"/>
      <c r="IDN42" s="113"/>
      <c r="IDO42" s="113"/>
      <c r="IDP42" s="113"/>
      <c r="IDQ42" s="113"/>
      <c r="IDR42" s="113"/>
      <c r="IDS42" s="113"/>
      <c r="IDT42" s="113"/>
      <c r="IDU42" s="113"/>
      <c r="IDV42" s="113"/>
      <c r="IDW42" s="113"/>
      <c r="IDX42" s="113"/>
      <c r="IDY42" s="113"/>
      <c r="IDZ42" s="113"/>
      <c r="IEA42" s="113"/>
      <c r="IEB42" s="113"/>
      <c r="IEC42" s="113"/>
      <c r="IED42" s="113"/>
      <c r="IEE42" s="113"/>
      <c r="IEF42" s="113"/>
      <c r="IEG42" s="113"/>
      <c r="IEH42" s="113"/>
      <c r="IEI42" s="113"/>
      <c r="IEJ42" s="113"/>
      <c r="IEK42" s="113"/>
      <c r="IEL42" s="113"/>
      <c r="IEM42" s="113"/>
      <c r="IEN42" s="113"/>
      <c r="IEO42" s="113"/>
      <c r="IEP42" s="113"/>
      <c r="IEQ42" s="113"/>
      <c r="IER42" s="113"/>
      <c r="IES42" s="113"/>
      <c r="IET42" s="113"/>
      <c r="IEU42" s="113"/>
      <c r="IEV42" s="113"/>
      <c r="IEW42" s="113"/>
      <c r="IEX42" s="113"/>
      <c r="IEY42" s="113"/>
      <c r="IEZ42" s="113"/>
      <c r="IFA42" s="113"/>
      <c r="IFB42" s="113"/>
      <c r="IFC42" s="113"/>
      <c r="IFD42" s="113"/>
      <c r="IFE42" s="113"/>
      <c r="IFF42" s="113"/>
      <c r="IFG42" s="113"/>
      <c r="IFH42" s="113"/>
      <c r="IFI42" s="113"/>
      <c r="IFJ42" s="113"/>
      <c r="IFK42" s="113"/>
      <c r="IFL42" s="113"/>
      <c r="IFM42" s="113"/>
      <c r="IFN42" s="113"/>
      <c r="IFO42" s="113"/>
      <c r="IFP42" s="113"/>
      <c r="IFQ42" s="113"/>
      <c r="IFR42" s="113"/>
      <c r="IFS42" s="113"/>
      <c r="IFT42" s="113"/>
      <c r="IFU42" s="113"/>
      <c r="IFV42" s="113"/>
      <c r="IFW42" s="113"/>
      <c r="IFX42" s="113"/>
      <c r="IFY42" s="113"/>
      <c r="IFZ42" s="113"/>
      <c r="IGA42" s="113"/>
      <c r="IGB42" s="113"/>
      <c r="IGC42" s="113"/>
      <c r="IGD42" s="113"/>
      <c r="IGE42" s="113"/>
      <c r="IGF42" s="113"/>
      <c r="IGG42" s="113"/>
      <c r="IGH42" s="113"/>
      <c r="IGI42" s="113"/>
      <c r="IGJ42" s="113"/>
      <c r="IGK42" s="113"/>
      <c r="IGL42" s="113"/>
      <c r="IGM42" s="113"/>
      <c r="IGN42" s="113"/>
      <c r="IGO42" s="113"/>
      <c r="IGP42" s="113"/>
      <c r="IGQ42" s="113"/>
      <c r="IGR42" s="113"/>
      <c r="IGS42" s="113"/>
      <c r="IGT42" s="113"/>
      <c r="IGU42" s="113"/>
      <c r="IGV42" s="113"/>
      <c r="IGW42" s="113"/>
      <c r="IGX42" s="113"/>
      <c r="IGY42" s="113"/>
      <c r="IGZ42" s="113"/>
      <c r="IHA42" s="113"/>
      <c r="IHB42" s="113"/>
      <c r="IHC42" s="113"/>
      <c r="IHD42" s="113"/>
      <c r="IHE42" s="113"/>
      <c r="IHF42" s="113"/>
      <c r="IHG42" s="113"/>
      <c r="IHH42" s="113"/>
      <c r="IHI42" s="113"/>
      <c r="IHJ42" s="113"/>
      <c r="IHK42" s="113"/>
      <c r="IHL42" s="113"/>
      <c r="IHM42" s="113"/>
      <c r="IHN42" s="113"/>
      <c r="IHO42" s="113"/>
      <c r="IHP42" s="113"/>
      <c r="IHQ42" s="113"/>
      <c r="IHR42" s="113"/>
      <c r="IHS42" s="113"/>
      <c r="IHT42" s="113"/>
      <c r="IHU42" s="113"/>
      <c r="IHV42" s="113"/>
      <c r="IHW42" s="113"/>
      <c r="IHX42" s="113"/>
      <c r="IHY42" s="113"/>
      <c r="IHZ42" s="113"/>
      <c r="IIA42" s="113"/>
      <c r="IIB42" s="113"/>
      <c r="IIC42" s="113"/>
      <c r="IID42" s="113"/>
      <c r="IIE42" s="113"/>
      <c r="IIF42" s="113"/>
      <c r="IIG42" s="113"/>
      <c r="IIH42" s="113"/>
      <c r="III42" s="113"/>
      <c r="IIJ42" s="113"/>
      <c r="IIK42" s="113"/>
      <c r="IIL42" s="113"/>
      <c r="IIM42" s="113"/>
      <c r="IIN42" s="113"/>
      <c r="IIO42" s="113"/>
      <c r="IIP42" s="113"/>
      <c r="IIQ42" s="113"/>
      <c r="IIR42" s="113"/>
      <c r="IIS42" s="113"/>
      <c r="IIT42" s="113"/>
      <c r="IIU42" s="113"/>
      <c r="IIV42" s="113"/>
      <c r="IIW42" s="113"/>
      <c r="IIX42" s="113"/>
      <c r="IIY42" s="113"/>
      <c r="IIZ42" s="113"/>
      <c r="IJA42" s="113"/>
      <c r="IJB42" s="113"/>
      <c r="IJC42" s="113"/>
      <c r="IJD42" s="113"/>
      <c r="IJE42" s="113"/>
      <c r="IJF42" s="113"/>
      <c r="IJG42" s="113"/>
      <c r="IJH42" s="113"/>
      <c r="IJI42" s="113"/>
      <c r="IJJ42" s="113"/>
      <c r="IJK42" s="113"/>
      <c r="IJL42" s="113"/>
      <c r="IJM42" s="113"/>
      <c r="IJN42" s="113"/>
      <c r="IJO42" s="113"/>
      <c r="IJP42" s="113"/>
      <c r="IJQ42" s="113"/>
      <c r="IJR42" s="113"/>
      <c r="IJS42" s="113"/>
      <c r="IJT42" s="113"/>
      <c r="IJU42" s="113"/>
      <c r="IJV42" s="113"/>
      <c r="IJW42" s="113"/>
      <c r="IJX42" s="113"/>
      <c r="IJY42" s="113"/>
      <c r="IJZ42" s="113"/>
      <c r="IKA42" s="113"/>
      <c r="IKB42" s="113"/>
      <c r="IKC42" s="113"/>
      <c r="IKD42" s="113"/>
      <c r="IKE42" s="113"/>
      <c r="IKF42" s="113"/>
      <c r="IKG42" s="113"/>
      <c r="IKH42" s="113"/>
      <c r="IKI42" s="113"/>
      <c r="IKJ42" s="113"/>
      <c r="IKK42" s="113"/>
      <c r="IKL42" s="113"/>
      <c r="IKM42" s="113"/>
      <c r="IKN42" s="113"/>
      <c r="IKO42" s="113"/>
      <c r="IKP42" s="113"/>
      <c r="IKQ42" s="113"/>
      <c r="IKR42" s="113"/>
      <c r="IKS42" s="113"/>
      <c r="IKT42" s="113"/>
      <c r="IKU42" s="113"/>
      <c r="IKV42" s="113"/>
      <c r="IKW42" s="113"/>
      <c r="IKX42" s="113"/>
      <c r="IKY42" s="113"/>
      <c r="IKZ42" s="113"/>
      <c r="ILA42" s="113"/>
      <c r="ILB42" s="113"/>
      <c r="ILC42" s="113"/>
      <c r="ILD42" s="113"/>
      <c r="ILE42" s="113"/>
      <c r="ILF42" s="113"/>
      <c r="ILG42" s="113"/>
      <c r="ILH42" s="113"/>
      <c r="ILI42" s="113"/>
      <c r="ILJ42" s="113"/>
      <c r="ILK42" s="113"/>
      <c r="ILL42" s="113"/>
      <c r="ILM42" s="113"/>
      <c r="ILN42" s="113"/>
      <c r="ILO42" s="113"/>
      <c r="ILP42" s="113"/>
      <c r="ILQ42" s="113"/>
      <c r="ILR42" s="113"/>
      <c r="ILS42" s="113"/>
      <c r="ILT42" s="113"/>
      <c r="ILU42" s="113"/>
      <c r="ILV42" s="113"/>
      <c r="ILW42" s="113"/>
      <c r="ILX42" s="113"/>
      <c r="ILY42" s="113"/>
      <c r="ILZ42" s="113"/>
      <c r="IMA42" s="113"/>
      <c r="IMB42" s="113"/>
      <c r="IMC42" s="113"/>
      <c r="IMD42" s="113"/>
      <c r="IME42" s="113"/>
      <c r="IMF42" s="113"/>
      <c r="IMG42" s="113"/>
      <c r="IMH42" s="113"/>
      <c r="IMI42" s="113"/>
      <c r="IMJ42" s="113"/>
      <c r="IMK42" s="113"/>
      <c r="IML42" s="113"/>
      <c r="IMM42" s="113"/>
      <c r="IMN42" s="113"/>
      <c r="IMO42" s="113"/>
      <c r="IMP42" s="113"/>
      <c r="IMQ42" s="113"/>
      <c r="IMR42" s="113"/>
      <c r="IMS42" s="113"/>
      <c r="IMT42" s="113"/>
      <c r="IMU42" s="113"/>
      <c r="IMV42" s="113"/>
      <c r="IMW42" s="113"/>
      <c r="IMX42" s="113"/>
      <c r="IMY42" s="113"/>
      <c r="IMZ42" s="113"/>
      <c r="INA42" s="113"/>
      <c r="INB42" s="113"/>
      <c r="INC42" s="113"/>
      <c r="IND42" s="113"/>
      <c r="INE42" s="113"/>
      <c r="INF42" s="113"/>
      <c r="ING42" s="113"/>
      <c r="INH42" s="113"/>
      <c r="INI42" s="113"/>
      <c r="INJ42" s="113"/>
      <c r="INK42" s="113"/>
      <c r="INL42" s="113"/>
      <c r="INM42" s="113"/>
      <c r="INN42" s="113"/>
      <c r="INO42" s="113"/>
      <c r="INP42" s="113"/>
      <c r="INQ42" s="113"/>
      <c r="INR42" s="113"/>
      <c r="INS42" s="113"/>
      <c r="INT42" s="113"/>
      <c r="INU42" s="113"/>
      <c r="INV42" s="113"/>
      <c r="INW42" s="113"/>
      <c r="INX42" s="113"/>
      <c r="INY42" s="113"/>
      <c r="INZ42" s="113"/>
      <c r="IOA42" s="113"/>
      <c r="IOB42" s="113"/>
      <c r="IOC42" s="113"/>
      <c r="IOD42" s="113"/>
      <c r="IOE42" s="113"/>
      <c r="IOF42" s="113"/>
      <c r="IOG42" s="113"/>
      <c r="IOH42" s="113"/>
      <c r="IOI42" s="113"/>
      <c r="IOJ42" s="113"/>
      <c r="IOK42" s="113"/>
      <c r="IOL42" s="113"/>
      <c r="IOM42" s="113"/>
      <c r="ION42" s="113"/>
      <c r="IOO42" s="113"/>
      <c r="IOP42" s="113"/>
      <c r="IOQ42" s="113"/>
      <c r="IOR42" s="113"/>
      <c r="IOS42" s="113"/>
      <c r="IOT42" s="113"/>
      <c r="IOU42" s="113"/>
      <c r="IOV42" s="113"/>
      <c r="IOW42" s="113"/>
      <c r="IOX42" s="113"/>
      <c r="IOY42" s="113"/>
      <c r="IOZ42" s="113"/>
      <c r="IPA42" s="113"/>
      <c r="IPB42" s="113"/>
      <c r="IPC42" s="113"/>
      <c r="IPD42" s="113"/>
      <c r="IPE42" s="113"/>
      <c r="IPF42" s="113"/>
      <c r="IPG42" s="113"/>
      <c r="IPH42" s="113"/>
      <c r="IPI42" s="113"/>
      <c r="IPJ42" s="113"/>
      <c r="IPK42" s="113"/>
      <c r="IPL42" s="113"/>
      <c r="IPM42" s="113"/>
      <c r="IPN42" s="113"/>
      <c r="IPO42" s="113"/>
      <c r="IPP42" s="113"/>
      <c r="IPQ42" s="113"/>
      <c r="IPR42" s="113"/>
      <c r="IPS42" s="113"/>
      <c r="IPT42" s="113"/>
      <c r="IPU42" s="113"/>
      <c r="IPV42" s="113"/>
      <c r="IPW42" s="113"/>
      <c r="IPX42" s="113"/>
      <c r="IPY42" s="113"/>
      <c r="IPZ42" s="113"/>
      <c r="IQA42" s="113"/>
      <c r="IQB42" s="113"/>
      <c r="IQC42" s="113"/>
      <c r="IQD42" s="113"/>
      <c r="IQE42" s="113"/>
      <c r="IQF42" s="113"/>
      <c r="IQG42" s="113"/>
      <c r="IQH42" s="113"/>
      <c r="IQI42" s="113"/>
      <c r="IQJ42" s="113"/>
      <c r="IQK42" s="113"/>
      <c r="IQL42" s="113"/>
      <c r="IQM42" s="113"/>
      <c r="IQN42" s="113"/>
      <c r="IQO42" s="113"/>
      <c r="IQP42" s="113"/>
      <c r="IQQ42" s="113"/>
      <c r="IQR42" s="113"/>
      <c r="IQS42" s="113"/>
      <c r="IQT42" s="113"/>
      <c r="IQU42" s="113"/>
      <c r="IQV42" s="113"/>
      <c r="IQW42" s="113"/>
      <c r="IQX42" s="113"/>
      <c r="IQY42" s="113"/>
      <c r="IQZ42" s="113"/>
      <c r="IRA42" s="113"/>
      <c r="IRB42" s="113"/>
      <c r="IRC42" s="113"/>
      <c r="IRD42" s="113"/>
      <c r="IRE42" s="113"/>
      <c r="IRF42" s="113"/>
      <c r="IRG42" s="113"/>
      <c r="IRH42" s="113"/>
      <c r="IRI42" s="113"/>
      <c r="IRJ42" s="113"/>
      <c r="IRK42" s="113"/>
      <c r="IRL42" s="113"/>
      <c r="IRM42" s="113"/>
      <c r="IRN42" s="113"/>
      <c r="IRO42" s="113"/>
      <c r="IRP42" s="113"/>
      <c r="IRQ42" s="113"/>
      <c r="IRR42" s="113"/>
      <c r="IRS42" s="113"/>
      <c r="IRT42" s="113"/>
      <c r="IRU42" s="113"/>
      <c r="IRV42" s="113"/>
      <c r="IRW42" s="113"/>
      <c r="IRX42" s="113"/>
      <c r="IRY42" s="113"/>
      <c r="IRZ42" s="113"/>
      <c r="ISA42" s="113"/>
      <c r="ISB42" s="113"/>
      <c r="ISC42" s="113"/>
      <c r="ISD42" s="113"/>
      <c r="ISE42" s="113"/>
      <c r="ISF42" s="113"/>
      <c r="ISG42" s="113"/>
      <c r="ISH42" s="113"/>
      <c r="ISI42" s="113"/>
      <c r="ISJ42" s="113"/>
      <c r="ISK42" s="113"/>
      <c r="ISL42" s="113"/>
      <c r="ISM42" s="113"/>
      <c r="ISN42" s="113"/>
      <c r="ISO42" s="113"/>
      <c r="ISP42" s="113"/>
      <c r="ISQ42" s="113"/>
      <c r="ISR42" s="113"/>
      <c r="ISS42" s="113"/>
      <c r="IST42" s="113"/>
      <c r="ISU42" s="113"/>
      <c r="ISV42" s="113"/>
      <c r="ISW42" s="113"/>
      <c r="ISX42" s="113"/>
      <c r="ISY42" s="113"/>
      <c r="ISZ42" s="113"/>
      <c r="ITA42" s="113"/>
      <c r="ITB42" s="113"/>
      <c r="ITC42" s="113"/>
      <c r="ITD42" s="113"/>
      <c r="ITE42" s="113"/>
      <c r="ITF42" s="113"/>
      <c r="ITG42" s="113"/>
      <c r="ITH42" s="113"/>
      <c r="ITI42" s="113"/>
      <c r="ITJ42" s="113"/>
      <c r="ITK42" s="113"/>
      <c r="ITL42" s="113"/>
      <c r="ITM42" s="113"/>
      <c r="ITN42" s="113"/>
      <c r="ITO42" s="113"/>
      <c r="ITP42" s="113"/>
      <c r="ITQ42" s="113"/>
      <c r="ITR42" s="113"/>
      <c r="ITS42" s="113"/>
      <c r="ITT42" s="113"/>
      <c r="ITU42" s="113"/>
      <c r="ITV42" s="113"/>
      <c r="ITW42" s="113"/>
      <c r="ITX42" s="113"/>
      <c r="ITY42" s="113"/>
      <c r="ITZ42" s="113"/>
      <c r="IUA42" s="113"/>
      <c r="IUB42" s="113"/>
      <c r="IUC42" s="113"/>
      <c r="IUD42" s="113"/>
      <c r="IUE42" s="113"/>
      <c r="IUF42" s="113"/>
      <c r="IUG42" s="113"/>
      <c r="IUH42" s="113"/>
      <c r="IUI42" s="113"/>
      <c r="IUJ42" s="113"/>
      <c r="IUK42" s="113"/>
      <c r="IUL42" s="113"/>
      <c r="IUM42" s="113"/>
      <c r="IUN42" s="113"/>
      <c r="IUO42" s="113"/>
      <c r="IUP42" s="113"/>
      <c r="IUQ42" s="113"/>
      <c r="IUR42" s="113"/>
      <c r="IUS42" s="113"/>
      <c r="IUT42" s="113"/>
      <c r="IUU42" s="113"/>
      <c r="IUV42" s="113"/>
      <c r="IUW42" s="113"/>
      <c r="IUX42" s="113"/>
      <c r="IUY42" s="113"/>
      <c r="IUZ42" s="113"/>
      <c r="IVA42" s="113"/>
      <c r="IVB42" s="113"/>
      <c r="IVC42" s="113"/>
      <c r="IVD42" s="113"/>
      <c r="IVE42" s="113"/>
      <c r="IVF42" s="113"/>
      <c r="IVG42" s="113"/>
      <c r="IVH42" s="113"/>
      <c r="IVI42" s="113"/>
      <c r="IVJ42" s="113"/>
      <c r="IVK42" s="113"/>
      <c r="IVL42" s="113"/>
      <c r="IVM42" s="113"/>
      <c r="IVN42" s="113"/>
      <c r="IVO42" s="113"/>
      <c r="IVP42" s="113"/>
      <c r="IVQ42" s="113"/>
      <c r="IVR42" s="113"/>
      <c r="IVS42" s="113"/>
      <c r="IVT42" s="113"/>
      <c r="IVU42" s="113"/>
      <c r="IVV42" s="113"/>
      <c r="IVW42" s="113"/>
      <c r="IVX42" s="113"/>
      <c r="IVY42" s="113"/>
      <c r="IVZ42" s="113"/>
      <c r="IWA42" s="113"/>
      <c r="IWB42" s="113"/>
      <c r="IWC42" s="113"/>
      <c r="IWD42" s="113"/>
      <c r="IWE42" s="113"/>
      <c r="IWF42" s="113"/>
      <c r="IWG42" s="113"/>
      <c r="IWH42" s="113"/>
      <c r="IWI42" s="113"/>
      <c r="IWJ42" s="113"/>
      <c r="IWK42" s="113"/>
      <c r="IWL42" s="113"/>
      <c r="IWM42" s="113"/>
      <c r="IWN42" s="113"/>
      <c r="IWO42" s="113"/>
      <c r="IWP42" s="113"/>
      <c r="IWQ42" s="113"/>
      <c r="IWR42" s="113"/>
      <c r="IWS42" s="113"/>
      <c r="IWT42" s="113"/>
      <c r="IWU42" s="113"/>
      <c r="IWV42" s="113"/>
      <c r="IWW42" s="113"/>
      <c r="IWX42" s="113"/>
      <c r="IWY42" s="113"/>
      <c r="IWZ42" s="113"/>
      <c r="IXA42" s="113"/>
      <c r="IXB42" s="113"/>
      <c r="IXC42" s="113"/>
      <c r="IXD42" s="113"/>
      <c r="IXE42" s="113"/>
      <c r="IXF42" s="113"/>
      <c r="IXG42" s="113"/>
      <c r="IXH42" s="113"/>
      <c r="IXI42" s="113"/>
      <c r="IXJ42" s="113"/>
      <c r="IXK42" s="113"/>
      <c r="IXL42" s="113"/>
      <c r="IXM42" s="113"/>
      <c r="IXN42" s="113"/>
      <c r="IXO42" s="113"/>
      <c r="IXP42" s="113"/>
      <c r="IXQ42" s="113"/>
      <c r="IXR42" s="113"/>
      <c r="IXS42" s="113"/>
      <c r="IXT42" s="113"/>
      <c r="IXU42" s="113"/>
      <c r="IXV42" s="113"/>
      <c r="IXW42" s="113"/>
      <c r="IXX42" s="113"/>
      <c r="IXY42" s="113"/>
      <c r="IXZ42" s="113"/>
      <c r="IYA42" s="113"/>
      <c r="IYB42" s="113"/>
      <c r="IYC42" s="113"/>
      <c r="IYD42" s="113"/>
      <c r="IYE42" s="113"/>
      <c r="IYF42" s="113"/>
      <c r="IYG42" s="113"/>
      <c r="IYH42" s="113"/>
      <c r="IYI42" s="113"/>
      <c r="IYJ42" s="113"/>
      <c r="IYK42" s="113"/>
      <c r="IYL42" s="113"/>
      <c r="IYM42" s="113"/>
      <c r="IYN42" s="113"/>
      <c r="IYO42" s="113"/>
      <c r="IYP42" s="113"/>
      <c r="IYQ42" s="113"/>
      <c r="IYR42" s="113"/>
      <c r="IYS42" s="113"/>
      <c r="IYT42" s="113"/>
      <c r="IYU42" s="113"/>
      <c r="IYV42" s="113"/>
      <c r="IYW42" s="113"/>
      <c r="IYX42" s="113"/>
      <c r="IYY42" s="113"/>
      <c r="IYZ42" s="113"/>
      <c r="IZA42" s="113"/>
      <c r="IZB42" s="113"/>
      <c r="IZC42" s="113"/>
      <c r="IZD42" s="113"/>
      <c r="IZE42" s="113"/>
      <c r="IZF42" s="113"/>
      <c r="IZG42" s="113"/>
      <c r="IZH42" s="113"/>
      <c r="IZI42" s="113"/>
      <c r="IZJ42" s="113"/>
      <c r="IZK42" s="113"/>
      <c r="IZL42" s="113"/>
      <c r="IZM42" s="113"/>
      <c r="IZN42" s="113"/>
      <c r="IZO42" s="113"/>
      <c r="IZP42" s="113"/>
      <c r="IZQ42" s="113"/>
      <c r="IZR42" s="113"/>
      <c r="IZS42" s="113"/>
      <c r="IZT42" s="113"/>
      <c r="IZU42" s="113"/>
      <c r="IZV42" s="113"/>
      <c r="IZW42" s="113"/>
      <c r="IZX42" s="113"/>
      <c r="IZY42" s="113"/>
      <c r="IZZ42" s="113"/>
      <c r="JAA42" s="113"/>
      <c r="JAB42" s="113"/>
      <c r="JAC42" s="113"/>
      <c r="JAD42" s="113"/>
      <c r="JAE42" s="113"/>
      <c r="JAF42" s="113"/>
      <c r="JAG42" s="113"/>
      <c r="JAH42" s="113"/>
      <c r="JAI42" s="113"/>
      <c r="JAJ42" s="113"/>
      <c r="JAK42" s="113"/>
      <c r="JAL42" s="113"/>
      <c r="JAM42" s="113"/>
      <c r="JAN42" s="113"/>
      <c r="JAO42" s="113"/>
      <c r="JAP42" s="113"/>
      <c r="JAQ42" s="113"/>
      <c r="JAR42" s="113"/>
      <c r="JAS42" s="113"/>
      <c r="JAT42" s="113"/>
      <c r="JAU42" s="113"/>
      <c r="JAV42" s="113"/>
      <c r="JAW42" s="113"/>
      <c r="JAX42" s="113"/>
      <c r="JAY42" s="113"/>
      <c r="JAZ42" s="113"/>
      <c r="JBA42" s="113"/>
      <c r="JBB42" s="113"/>
      <c r="JBC42" s="113"/>
      <c r="JBD42" s="113"/>
      <c r="JBE42" s="113"/>
      <c r="JBF42" s="113"/>
      <c r="JBG42" s="113"/>
      <c r="JBH42" s="113"/>
      <c r="JBI42" s="113"/>
      <c r="JBJ42" s="113"/>
      <c r="JBK42" s="113"/>
      <c r="JBL42" s="113"/>
      <c r="JBM42" s="113"/>
      <c r="JBN42" s="113"/>
      <c r="JBO42" s="113"/>
      <c r="JBP42" s="113"/>
      <c r="JBQ42" s="113"/>
      <c r="JBR42" s="113"/>
      <c r="JBS42" s="113"/>
      <c r="JBT42" s="113"/>
      <c r="JBU42" s="113"/>
      <c r="JBV42" s="113"/>
      <c r="JBW42" s="113"/>
      <c r="JBX42" s="113"/>
      <c r="JBY42" s="113"/>
      <c r="JBZ42" s="113"/>
      <c r="JCA42" s="113"/>
      <c r="JCB42" s="113"/>
      <c r="JCC42" s="113"/>
      <c r="JCD42" s="113"/>
      <c r="JCE42" s="113"/>
      <c r="JCF42" s="113"/>
      <c r="JCG42" s="113"/>
      <c r="JCH42" s="113"/>
      <c r="JCI42" s="113"/>
      <c r="JCJ42" s="113"/>
      <c r="JCK42" s="113"/>
      <c r="JCL42" s="113"/>
      <c r="JCM42" s="113"/>
      <c r="JCN42" s="113"/>
      <c r="JCO42" s="113"/>
      <c r="JCP42" s="113"/>
      <c r="JCQ42" s="113"/>
      <c r="JCR42" s="113"/>
      <c r="JCS42" s="113"/>
      <c r="JCT42" s="113"/>
      <c r="JCU42" s="113"/>
      <c r="JCV42" s="113"/>
      <c r="JCW42" s="113"/>
      <c r="JCX42" s="113"/>
      <c r="JCY42" s="113"/>
      <c r="JCZ42" s="113"/>
      <c r="JDA42" s="113"/>
      <c r="JDB42" s="113"/>
      <c r="JDC42" s="113"/>
      <c r="JDD42" s="113"/>
      <c r="JDE42" s="113"/>
      <c r="JDF42" s="113"/>
      <c r="JDG42" s="113"/>
      <c r="JDH42" s="113"/>
      <c r="JDI42" s="113"/>
      <c r="JDJ42" s="113"/>
      <c r="JDK42" s="113"/>
      <c r="JDL42" s="113"/>
      <c r="JDM42" s="113"/>
      <c r="JDN42" s="113"/>
      <c r="JDO42" s="113"/>
      <c r="JDP42" s="113"/>
      <c r="JDQ42" s="113"/>
      <c r="JDR42" s="113"/>
      <c r="JDS42" s="113"/>
      <c r="JDT42" s="113"/>
      <c r="JDU42" s="113"/>
      <c r="JDV42" s="113"/>
      <c r="JDW42" s="113"/>
      <c r="JDX42" s="113"/>
      <c r="JDY42" s="113"/>
      <c r="JDZ42" s="113"/>
      <c r="JEA42" s="113"/>
      <c r="JEB42" s="113"/>
      <c r="JEC42" s="113"/>
      <c r="JED42" s="113"/>
      <c r="JEE42" s="113"/>
      <c r="JEF42" s="113"/>
      <c r="JEG42" s="113"/>
      <c r="JEH42" s="113"/>
      <c r="JEI42" s="113"/>
      <c r="JEJ42" s="113"/>
      <c r="JEK42" s="113"/>
      <c r="JEL42" s="113"/>
      <c r="JEM42" s="113"/>
      <c r="JEN42" s="113"/>
      <c r="JEO42" s="113"/>
      <c r="JEP42" s="113"/>
      <c r="JEQ42" s="113"/>
      <c r="JER42" s="113"/>
      <c r="JES42" s="113"/>
      <c r="JET42" s="113"/>
      <c r="JEU42" s="113"/>
      <c r="JEV42" s="113"/>
      <c r="JEW42" s="113"/>
      <c r="JEX42" s="113"/>
      <c r="JEY42" s="113"/>
      <c r="JEZ42" s="113"/>
      <c r="JFA42" s="113"/>
      <c r="JFB42" s="113"/>
      <c r="JFC42" s="113"/>
      <c r="JFD42" s="113"/>
      <c r="JFE42" s="113"/>
      <c r="JFF42" s="113"/>
      <c r="JFG42" s="113"/>
      <c r="JFH42" s="113"/>
      <c r="JFI42" s="113"/>
      <c r="JFJ42" s="113"/>
      <c r="JFK42" s="113"/>
      <c r="JFL42" s="113"/>
      <c r="JFM42" s="113"/>
      <c r="JFN42" s="113"/>
      <c r="JFO42" s="113"/>
      <c r="JFP42" s="113"/>
      <c r="JFQ42" s="113"/>
      <c r="JFR42" s="113"/>
      <c r="JFS42" s="113"/>
      <c r="JFT42" s="113"/>
      <c r="JFU42" s="113"/>
      <c r="JFV42" s="113"/>
      <c r="JFW42" s="113"/>
      <c r="JFX42" s="113"/>
      <c r="JFY42" s="113"/>
      <c r="JFZ42" s="113"/>
      <c r="JGA42" s="113"/>
      <c r="JGB42" s="113"/>
      <c r="JGC42" s="113"/>
      <c r="JGD42" s="113"/>
      <c r="JGE42" s="113"/>
      <c r="JGF42" s="113"/>
      <c r="JGG42" s="113"/>
      <c r="JGH42" s="113"/>
      <c r="JGI42" s="113"/>
      <c r="JGJ42" s="113"/>
      <c r="JGK42" s="113"/>
      <c r="JGL42" s="113"/>
      <c r="JGM42" s="113"/>
      <c r="JGN42" s="113"/>
      <c r="JGO42" s="113"/>
      <c r="JGP42" s="113"/>
      <c r="JGQ42" s="113"/>
      <c r="JGR42" s="113"/>
      <c r="JGS42" s="113"/>
      <c r="JGT42" s="113"/>
      <c r="JGU42" s="113"/>
      <c r="JGV42" s="113"/>
      <c r="JGW42" s="113"/>
      <c r="JGX42" s="113"/>
      <c r="JGY42" s="113"/>
      <c r="JGZ42" s="113"/>
      <c r="JHA42" s="113"/>
      <c r="JHB42" s="113"/>
      <c r="JHC42" s="113"/>
      <c r="JHD42" s="113"/>
      <c r="JHE42" s="113"/>
      <c r="JHF42" s="113"/>
      <c r="JHG42" s="113"/>
      <c r="JHH42" s="113"/>
      <c r="JHI42" s="113"/>
      <c r="JHJ42" s="113"/>
      <c r="JHK42" s="113"/>
      <c r="JHL42" s="113"/>
      <c r="JHM42" s="113"/>
      <c r="JHN42" s="113"/>
      <c r="JHO42" s="113"/>
      <c r="JHP42" s="113"/>
      <c r="JHQ42" s="113"/>
      <c r="JHR42" s="113"/>
      <c r="JHS42" s="113"/>
      <c r="JHT42" s="113"/>
      <c r="JHU42" s="113"/>
      <c r="JHV42" s="113"/>
      <c r="JHW42" s="113"/>
      <c r="JHX42" s="113"/>
      <c r="JHY42" s="113"/>
      <c r="JHZ42" s="113"/>
      <c r="JIA42" s="113"/>
      <c r="JIB42" s="113"/>
      <c r="JIC42" s="113"/>
      <c r="JID42" s="113"/>
      <c r="JIE42" s="113"/>
      <c r="JIF42" s="113"/>
      <c r="JIG42" s="113"/>
      <c r="JIH42" s="113"/>
      <c r="JII42" s="113"/>
      <c r="JIJ42" s="113"/>
      <c r="JIK42" s="113"/>
      <c r="JIL42" s="113"/>
      <c r="JIM42" s="113"/>
      <c r="JIN42" s="113"/>
      <c r="JIO42" s="113"/>
      <c r="JIP42" s="113"/>
      <c r="JIQ42" s="113"/>
      <c r="JIR42" s="113"/>
      <c r="JIS42" s="113"/>
      <c r="JIT42" s="113"/>
      <c r="JIU42" s="113"/>
      <c r="JIV42" s="113"/>
      <c r="JIW42" s="113"/>
      <c r="JIX42" s="113"/>
      <c r="JIY42" s="113"/>
      <c r="JIZ42" s="113"/>
      <c r="JJA42" s="113"/>
      <c r="JJB42" s="113"/>
      <c r="JJC42" s="113"/>
      <c r="JJD42" s="113"/>
      <c r="JJE42" s="113"/>
      <c r="JJF42" s="113"/>
      <c r="JJG42" s="113"/>
      <c r="JJH42" s="113"/>
      <c r="JJI42" s="113"/>
      <c r="JJJ42" s="113"/>
      <c r="JJK42" s="113"/>
      <c r="JJL42" s="113"/>
      <c r="JJM42" s="113"/>
      <c r="JJN42" s="113"/>
      <c r="JJO42" s="113"/>
      <c r="JJP42" s="113"/>
      <c r="JJQ42" s="113"/>
      <c r="JJR42" s="113"/>
      <c r="JJS42" s="113"/>
      <c r="JJT42" s="113"/>
      <c r="JJU42" s="113"/>
      <c r="JJV42" s="113"/>
      <c r="JJW42" s="113"/>
      <c r="JJX42" s="113"/>
      <c r="JJY42" s="113"/>
      <c r="JJZ42" s="113"/>
      <c r="JKA42" s="113"/>
      <c r="JKB42" s="113"/>
      <c r="JKC42" s="113"/>
      <c r="JKD42" s="113"/>
      <c r="JKE42" s="113"/>
      <c r="JKF42" s="113"/>
      <c r="JKG42" s="113"/>
      <c r="JKH42" s="113"/>
      <c r="JKI42" s="113"/>
      <c r="JKJ42" s="113"/>
      <c r="JKK42" s="113"/>
      <c r="JKL42" s="113"/>
      <c r="JKM42" s="113"/>
      <c r="JKN42" s="113"/>
      <c r="JKO42" s="113"/>
      <c r="JKP42" s="113"/>
      <c r="JKQ42" s="113"/>
      <c r="JKR42" s="113"/>
      <c r="JKS42" s="113"/>
      <c r="JKT42" s="113"/>
      <c r="JKU42" s="113"/>
      <c r="JKV42" s="113"/>
      <c r="JKW42" s="113"/>
      <c r="JKX42" s="113"/>
      <c r="JKY42" s="113"/>
      <c r="JKZ42" s="113"/>
      <c r="JLA42" s="113"/>
      <c r="JLB42" s="113"/>
      <c r="JLC42" s="113"/>
      <c r="JLD42" s="113"/>
      <c r="JLE42" s="113"/>
      <c r="JLF42" s="113"/>
      <c r="JLG42" s="113"/>
      <c r="JLH42" s="113"/>
      <c r="JLI42" s="113"/>
      <c r="JLJ42" s="113"/>
      <c r="JLK42" s="113"/>
      <c r="JLL42" s="113"/>
      <c r="JLM42" s="113"/>
      <c r="JLN42" s="113"/>
      <c r="JLO42" s="113"/>
      <c r="JLP42" s="113"/>
      <c r="JLQ42" s="113"/>
      <c r="JLR42" s="113"/>
      <c r="JLS42" s="113"/>
      <c r="JLT42" s="113"/>
      <c r="JLU42" s="113"/>
      <c r="JLV42" s="113"/>
      <c r="JLW42" s="113"/>
      <c r="JLX42" s="113"/>
      <c r="JLY42" s="113"/>
      <c r="JLZ42" s="113"/>
      <c r="JMA42" s="113"/>
      <c r="JMB42" s="113"/>
      <c r="JMC42" s="113"/>
      <c r="JMD42" s="113"/>
      <c r="JME42" s="113"/>
      <c r="JMF42" s="113"/>
      <c r="JMG42" s="113"/>
      <c r="JMH42" s="113"/>
      <c r="JMI42" s="113"/>
      <c r="JMJ42" s="113"/>
      <c r="JMK42" s="113"/>
      <c r="JML42" s="113"/>
      <c r="JMM42" s="113"/>
      <c r="JMN42" s="113"/>
      <c r="JMO42" s="113"/>
      <c r="JMP42" s="113"/>
      <c r="JMQ42" s="113"/>
      <c r="JMR42" s="113"/>
      <c r="JMS42" s="113"/>
      <c r="JMT42" s="113"/>
      <c r="JMU42" s="113"/>
      <c r="JMV42" s="113"/>
      <c r="JMW42" s="113"/>
      <c r="JMX42" s="113"/>
      <c r="JMY42" s="113"/>
      <c r="JMZ42" s="113"/>
      <c r="JNA42" s="113"/>
      <c r="JNB42" s="113"/>
      <c r="JNC42" s="113"/>
      <c r="JND42" s="113"/>
      <c r="JNE42" s="113"/>
      <c r="JNF42" s="113"/>
      <c r="JNG42" s="113"/>
      <c r="JNH42" s="113"/>
      <c r="JNI42" s="113"/>
      <c r="JNJ42" s="113"/>
      <c r="JNK42" s="113"/>
      <c r="JNL42" s="113"/>
      <c r="JNM42" s="113"/>
      <c r="JNN42" s="113"/>
      <c r="JNO42" s="113"/>
      <c r="JNP42" s="113"/>
      <c r="JNQ42" s="113"/>
      <c r="JNR42" s="113"/>
      <c r="JNS42" s="113"/>
      <c r="JNT42" s="113"/>
      <c r="JNU42" s="113"/>
      <c r="JNV42" s="113"/>
      <c r="JNW42" s="113"/>
      <c r="JNX42" s="113"/>
      <c r="JNY42" s="113"/>
      <c r="JNZ42" s="113"/>
      <c r="JOA42" s="113"/>
      <c r="JOB42" s="113"/>
      <c r="JOC42" s="113"/>
      <c r="JOD42" s="113"/>
      <c r="JOE42" s="113"/>
      <c r="JOF42" s="113"/>
      <c r="JOG42" s="113"/>
      <c r="JOH42" s="113"/>
      <c r="JOI42" s="113"/>
      <c r="JOJ42" s="113"/>
      <c r="JOK42" s="113"/>
      <c r="JOL42" s="113"/>
      <c r="JOM42" s="113"/>
      <c r="JON42" s="113"/>
      <c r="JOO42" s="113"/>
      <c r="JOP42" s="113"/>
      <c r="JOQ42" s="113"/>
      <c r="JOR42" s="113"/>
      <c r="JOS42" s="113"/>
      <c r="JOT42" s="113"/>
      <c r="JOU42" s="113"/>
      <c r="JOV42" s="113"/>
      <c r="JOW42" s="113"/>
      <c r="JOX42" s="113"/>
      <c r="JOY42" s="113"/>
      <c r="JOZ42" s="113"/>
      <c r="JPA42" s="113"/>
      <c r="JPB42" s="113"/>
      <c r="JPC42" s="113"/>
      <c r="JPD42" s="113"/>
      <c r="JPE42" s="113"/>
      <c r="JPF42" s="113"/>
      <c r="JPG42" s="113"/>
      <c r="JPH42" s="113"/>
      <c r="JPI42" s="113"/>
      <c r="JPJ42" s="113"/>
      <c r="JPK42" s="113"/>
      <c r="JPL42" s="113"/>
      <c r="JPM42" s="113"/>
      <c r="JPN42" s="113"/>
      <c r="JPO42" s="113"/>
      <c r="JPP42" s="113"/>
      <c r="JPQ42" s="113"/>
      <c r="JPR42" s="113"/>
      <c r="JPS42" s="113"/>
      <c r="JPT42" s="113"/>
      <c r="JPU42" s="113"/>
      <c r="JPV42" s="113"/>
      <c r="JPW42" s="113"/>
      <c r="JPX42" s="113"/>
      <c r="JPY42" s="113"/>
      <c r="JPZ42" s="113"/>
      <c r="JQA42" s="113"/>
      <c r="JQB42" s="113"/>
      <c r="JQC42" s="113"/>
      <c r="JQD42" s="113"/>
      <c r="JQE42" s="113"/>
      <c r="JQF42" s="113"/>
      <c r="JQG42" s="113"/>
      <c r="JQH42" s="113"/>
      <c r="JQI42" s="113"/>
      <c r="JQJ42" s="113"/>
      <c r="JQK42" s="113"/>
      <c r="JQL42" s="113"/>
      <c r="JQM42" s="113"/>
      <c r="JQN42" s="113"/>
      <c r="JQO42" s="113"/>
      <c r="JQP42" s="113"/>
      <c r="JQQ42" s="113"/>
      <c r="JQR42" s="113"/>
      <c r="JQS42" s="113"/>
      <c r="JQT42" s="113"/>
      <c r="JQU42" s="113"/>
      <c r="JQV42" s="113"/>
      <c r="JQW42" s="113"/>
      <c r="JQX42" s="113"/>
      <c r="JQY42" s="113"/>
      <c r="JQZ42" s="113"/>
      <c r="JRA42" s="113"/>
      <c r="JRB42" s="113"/>
      <c r="JRC42" s="113"/>
      <c r="JRD42" s="113"/>
      <c r="JRE42" s="113"/>
      <c r="JRF42" s="113"/>
      <c r="JRG42" s="113"/>
      <c r="JRH42" s="113"/>
      <c r="JRI42" s="113"/>
      <c r="JRJ42" s="113"/>
      <c r="JRK42" s="113"/>
      <c r="JRL42" s="113"/>
      <c r="JRM42" s="113"/>
      <c r="JRN42" s="113"/>
      <c r="JRO42" s="113"/>
      <c r="JRP42" s="113"/>
      <c r="JRQ42" s="113"/>
      <c r="JRR42" s="113"/>
      <c r="JRS42" s="113"/>
      <c r="JRT42" s="113"/>
      <c r="JRU42" s="113"/>
      <c r="JRV42" s="113"/>
      <c r="JRW42" s="113"/>
      <c r="JRX42" s="113"/>
      <c r="JRY42" s="113"/>
      <c r="JRZ42" s="113"/>
      <c r="JSA42" s="113"/>
      <c r="JSB42" s="113"/>
      <c r="JSC42" s="113"/>
      <c r="JSD42" s="113"/>
      <c r="JSE42" s="113"/>
      <c r="JSF42" s="113"/>
      <c r="JSG42" s="113"/>
      <c r="JSH42" s="113"/>
      <c r="JSI42" s="113"/>
      <c r="JSJ42" s="113"/>
      <c r="JSK42" s="113"/>
      <c r="JSL42" s="113"/>
      <c r="JSM42" s="113"/>
      <c r="JSN42" s="113"/>
      <c r="JSO42" s="113"/>
      <c r="JSP42" s="113"/>
      <c r="JSQ42" s="113"/>
      <c r="JSR42" s="113"/>
      <c r="JSS42" s="113"/>
      <c r="JST42" s="113"/>
      <c r="JSU42" s="113"/>
      <c r="JSV42" s="113"/>
      <c r="JSW42" s="113"/>
      <c r="JSX42" s="113"/>
      <c r="JSY42" s="113"/>
      <c r="JSZ42" s="113"/>
      <c r="JTA42" s="113"/>
      <c r="JTB42" s="113"/>
      <c r="JTC42" s="113"/>
      <c r="JTD42" s="113"/>
      <c r="JTE42" s="113"/>
      <c r="JTF42" s="113"/>
      <c r="JTG42" s="113"/>
      <c r="JTH42" s="113"/>
      <c r="JTI42" s="113"/>
      <c r="JTJ42" s="113"/>
      <c r="JTK42" s="113"/>
      <c r="JTL42" s="113"/>
      <c r="JTM42" s="113"/>
      <c r="JTN42" s="113"/>
      <c r="JTO42" s="113"/>
      <c r="JTP42" s="113"/>
      <c r="JTQ42" s="113"/>
      <c r="JTR42" s="113"/>
      <c r="JTS42" s="113"/>
      <c r="JTT42" s="113"/>
      <c r="JTU42" s="113"/>
      <c r="JTV42" s="113"/>
      <c r="JTW42" s="113"/>
      <c r="JTX42" s="113"/>
      <c r="JTY42" s="113"/>
      <c r="JTZ42" s="113"/>
      <c r="JUA42" s="113"/>
      <c r="JUB42" s="113"/>
      <c r="JUC42" s="113"/>
      <c r="JUD42" s="113"/>
      <c r="JUE42" s="113"/>
      <c r="JUF42" s="113"/>
      <c r="JUG42" s="113"/>
      <c r="JUH42" s="113"/>
      <c r="JUI42" s="113"/>
      <c r="JUJ42" s="113"/>
      <c r="JUK42" s="113"/>
      <c r="JUL42" s="113"/>
      <c r="JUM42" s="113"/>
      <c r="JUN42" s="113"/>
      <c r="JUO42" s="113"/>
      <c r="JUP42" s="113"/>
      <c r="JUQ42" s="113"/>
      <c r="JUR42" s="113"/>
      <c r="JUS42" s="113"/>
      <c r="JUT42" s="113"/>
      <c r="JUU42" s="113"/>
      <c r="JUV42" s="113"/>
      <c r="JUW42" s="113"/>
      <c r="JUX42" s="113"/>
      <c r="JUY42" s="113"/>
      <c r="JUZ42" s="113"/>
      <c r="JVA42" s="113"/>
      <c r="JVB42" s="113"/>
      <c r="JVC42" s="113"/>
      <c r="JVD42" s="113"/>
      <c r="JVE42" s="113"/>
      <c r="JVF42" s="113"/>
      <c r="JVG42" s="113"/>
      <c r="JVH42" s="113"/>
      <c r="JVI42" s="113"/>
      <c r="JVJ42" s="113"/>
      <c r="JVK42" s="113"/>
      <c r="JVL42" s="113"/>
      <c r="JVM42" s="113"/>
      <c r="JVN42" s="113"/>
      <c r="JVO42" s="113"/>
      <c r="JVP42" s="113"/>
      <c r="JVQ42" s="113"/>
      <c r="JVR42" s="113"/>
      <c r="JVS42" s="113"/>
      <c r="JVT42" s="113"/>
      <c r="JVU42" s="113"/>
      <c r="JVV42" s="113"/>
      <c r="JVW42" s="113"/>
      <c r="JVX42" s="113"/>
      <c r="JVY42" s="113"/>
      <c r="JVZ42" s="113"/>
      <c r="JWA42" s="113"/>
      <c r="JWB42" s="113"/>
      <c r="JWC42" s="113"/>
      <c r="JWD42" s="113"/>
      <c r="JWE42" s="113"/>
      <c r="JWF42" s="113"/>
      <c r="JWG42" s="113"/>
      <c r="JWH42" s="113"/>
      <c r="JWI42" s="113"/>
      <c r="JWJ42" s="113"/>
      <c r="JWK42" s="113"/>
      <c r="JWL42" s="113"/>
      <c r="JWM42" s="113"/>
      <c r="JWN42" s="113"/>
      <c r="JWO42" s="113"/>
      <c r="JWP42" s="113"/>
      <c r="JWQ42" s="113"/>
      <c r="JWR42" s="113"/>
      <c r="JWS42" s="113"/>
      <c r="JWT42" s="113"/>
      <c r="JWU42" s="113"/>
      <c r="JWV42" s="113"/>
      <c r="JWW42" s="113"/>
      <c r="JWX42" s="113"/>
      <c r="JWY42" s="113"/>
      <c r="JWZ42" s="113"/>
      <c r="JXA42" s="113"/>
      <c r="JXB42" s="113"/>
      <c r="JXC42" s="113"/>
      <c r="JXD42" s="113"/>
      <c r="JXE42" s="113"/>
      <c r="JXF42" s="113"/>
      <c r="JXG42" s="113"/>
      <c r="JXH42" s="113"/>
      <c r="JXI42" s="113"/>
      <c r="JXJ42" s="113"/>
      <c r="JXK42" s="113"/>
      <c r="JXL42" s="113"/>
      <c r="JXM42" s="113"/>
      <c r="JXN42" s="113"/>
      <c r="JXO42" s="113"/>
      <c r="JXP42" s="113"/>
      <c r="JXQ42" s="113"/>
      <c r="JXR42" s="113"/>
      <c r="JXS42" s="113"/>
      <c r="JXT42" s="113"/>
      <c r="JXU42" s="113"/>
      <c r="JXV42" s="113"/>
      <c r="JXW42" s="113"/>
      <c r="JXX42" s="113"/>
      <c r="JXY42" s="113"/>
      <c r="JXZ42" s="113"/>
      <c r="JYA42" s="113"/>
      <c r="JYB42" s="113"/>
      <c r="JYC42" s="113"/>
      <c r="JYD42" s="113"/>
      <c r="JYE42" s="113"/>
      <c r="JYF42" s="113"/>
      <c r="JYG42" s="113"/>
      <c r="JYH42" s="113"/>
      <c r="JYI42" s="113"/>
      <c r="JYJ42" s="113"/>
      <c r="JYK42" s="113"/>
      <c r="JYL42" s="113"/>
      <c r="JYM42" s="113"/>
      <c r="JYN42" s="113"/>
      <c r="JYO42" s="113"/>
      <c r="JYP42" s="113"/>
      <c r="JYQ42" s="113"/>
      <c r="JYR42" s="113"/>
      <c r="JYS42" s="113"/>
      <c r="JYT42" s="113"/>
      <c r="JYU42" s="113"/>
      <c r="JYV42" s="113"/>
      <c r="JYW42" s="113"/>
      <c r="JYX42" s="113"/>
      <c r="JYY42" s="113"/>
      <c r="JYZ42" s="113"/>
      <c r="JZA42" s="113"/>
      <c r="JZB42" s="113"/>
      <c r="JZC42" s="113"/>
      <c r="JZD42" s="113"/>
      <c r="JZE42" s="113"/>
      <c r="JZF42" s="113"/>
      <c r="JZG42" s="113"/>
      <c r="JZH42" s="113"/>
      <c r="JZI42" s="113"/>
      <c r="JZJ42" s="113"/>
      <c r="JZK42" s="113"/>
      <c r="JZL42" s="113"/>
      <c r="JZM42" s="113"/>
      <c r="JZN42" s="113"/>
      <c r="JZO42" s="113"/>
      <c r="JZP42" s="113"/>
      <c r="JZQ42" s="113"/>
      <c r="JZR42" s="113"/>
      <c r="JZS42" s="113"/>
      <c r="JZT42" s="113"/>
      <c r="JZU42" s="113"/>
      <c r="JZV42" s="113"/>
      <c r="JZW42" s="113"/>
      <c r="JZX42" s="113"/>
      <c r="JZY42" s="113"/>
      <c r="JZZ42" s="113"/>
      <c r="KAA42" s="113"/>
      <c r="KAB42" s="113"/>
      <c r="KAC42" s="113"/>
      <c r="KAD42" s="113"/>
      <c r="KAE42" s="113"/>
      <c r="KAF42" s="113"/>
      <c r="KAG42" s="113"/>
      <c r="KAH42" s="113"/>
      <c r="KAI42" s="113"/>
      <c r="KAJ42" s="113"/>
      <c r="KAK42" s="113"/>
      <c r="KAL42" s="113"/>
      <c r="KAM42" s="113"/>
      <c r="KAN42" s="113"/>
      <c r="KAO42" s="113"/>
      <c r="KAP42" s="113"/>
      <c r="KAQ42" s="113"/>
      <c r="KAR42" s="113"/>
      <c r="KAS42" s="113"/>
      <c r="KAT42" s="113"/>
      <c r="KAU42" s="113"/>
      <c r="KAV42" s="113"/>
      <c r="KAW42" s="113"/>
      <c r="KAX42" s="113"/>
      <c r="KAY42" s="113"/>
      <c r="KAZ42" s="113"/>
      <c r="KBA42" s="113"/>
      <c r="KBB42" s="113"/>
      <c r="KBC42" s="113"/>
      <c r="KBD42" s="113"/>
      <c r="KBE42" s="113"/>
      <c r="KBF42" s="113"/>
      <c r="KBG42" s="113"/>
      <c r="KBH42" s="113"/>
      <c r="KBI42" s="113"/>
      <c r="KBJ42" s="113"/>
      <c r="KBK42" s="113"/>
      <c r="KBL42" s="113"/>
      <c r="KBM42" s="113"/>
      <c r="KBN42" s="113"/>
      <c r="KBO42" s="113"/>
      <c r="KBP42" s="113"/>
      <c r="KBQ42" s="113"/>
      <c r="KBR42" s="113"/>
      <c r="KBS42" s="113"/>
      <c r="KBT42" s="113"/>
      <c r="KBU42" s="113"/>
      <c r="KBV42" s="113"/>
      <c r="KBW42" s="113"/>
      <c r="KBX42" s="113"/>
      <c r="KBY42" s="113"/>
      <c r="KBZ42" s="113"/>
      <c r="KCA42" s="113"/>
      <c r="KCB42" s="113"/>
      <c r="KCC42" s="113"/>
      <c r="KCD42" s="113"/>
      <c r="KCE42" s="113"/>
      <c r="KCF42" s="113"/>
      <c r="KCG42" s="113"/>
      <c r="KCH42" s="113"/>
      <c r="KCI42" s="113"/>
      <c r="KCJ42" s="113"/>
      <c r="KCK42" s="113"/>
      <c r="KCL42" s="113"/>
      <c r="KCM42" s="113"/>
      <c r="KCN42" s="113"/>
      <c r="KCO42" s="113"/>
      <c r="KCP42" s="113"/>
      <c r="KCQ42" s="113"/>
      <c r="KCR42" s="113"/>
      <c r="KCS42" s="113"/>
      <c r="KCT42" s="113"/>
      <c r="KCU42" s="113"/>
      <c r="KCV42" s="113"/>
      <c r="KCW42" s="113"/>
      <c r="KCX42" s="113"/>
      <c r="KCY42" s="113"/>
      <c r="KCZ42" s="113"/>
      <c r="KDA42" s="113"/>
      <c r="KDB42" s="113"/>
      <c r="KDC42" s="113"/>
      <c r="KDD42" s="113"/>
      <c r="KDE42" s="113"/>
      <c r="KDF42" s="113"/>
      <c r="KDG42" s="113"/>
      <c r="KDH42" s="113"/>
      <c r="KDI42" s="113"/>
      <c r="KDJ42" s="113"/>
      <c r="KDK42" s="113"/>
      <c r="KDL42" s="113"/>
      <c r="KDM42" s="113"/>
      <c r="KDN42" s="113"/>
      <c r="KDO42" s="113"/>
      <c r="KDP42" s="113"/>
      <c r="KDQ42" s="113"/>
      <c r="KDR42" s="113"/>
      <c r="KDS42" s="113"/>
      <c r="KDT42" s="113"/>
      <c r="KDU42" s="113"/>
      <c r="KDV42" s="113"/>
      <c r="KDW42" s="113"/>
      <c r="KDX42" s="113"/>
      <c r="KDY42" s="113"/>
      <c r="KDZ42" s="113"/>
      <c r="KEA42" s="113"/>
      <c r="KEB42" s="113"/>
      <c r="KEC42" s="113"/>
      <c r="KED42" s="113"/>
      <c r="KEE42" s="113"/>
      <c r="KEF42" s="113"/>
      <c r="KEG42" s="113"/>
      <c r="KEH42" s="113"/>
      <c r="KEI42" s="113"/>
      <c r="KEJ42" s="113"/>
      <c r="KEK42" s="113"/>
      <c r="KEL42" s="113"/>
      <c r="KEM42" s="113"/>
      <c r="KEN42" s="113"/>
      <c r="KEO42" s="113"/>
      <c r="KEP42" s="113"/>
      <c r="KEQ42" s="113"/>
      <c r="KER42" s="113"/>
      <c r="KES42" s="113"/>
      <c r="KET42" s="113"/>
      <c r="KEU42" s="113"/>
      <c r="KEV42" s="113"/>
      <c r="KEW42" s="113"/>
      <c r="KEX42" s="113"/>
      <c r="KEY42" s="113"/>
      <c r="KEZ42" s="113"/>
      <c r="KFA42" s="113"/>
      <c r="KFB42" s="113"/>
      <c r="KFC42" s="113"/>
      <c r="KFD42" s="113"/>
      <c r="KFE42" s="113"/>
      <c r="KFF42" s="113"/>
      <c r="KFG42" s="113"/>
      <c r="KFH42" s="113"/>
      <c r="KFI42" s="113"/>
      <c r="KFJ42" s="113"/>
      <c r="KFK42" s="113"/>
      <c r="KFL42" s="113"/>
      <c r="KFM42" s="113"/>
      <c r="KFN42" s="113"/>
      <c r="KFO42" s="113"/>
      <c r="KFP42" s="113"/>
      <c r="KFQ42" s="113"/>
      <c r="KFR42" s="113"/>
      <c r="KFS42" s="113"/>
      <c r="KFT42" s="113"/>
      <c r="KFU42" s="113"/>
      <c r="KFV42" s="113"/>
      <c r="KFW42" s="113"/>
      <c r="KFX42" s="113"/>
      <c r="KFY42" s="113"/>
      <c r="KFZ42" s="113"/>
      <c r="KGA42" s="113"/>
      <c r="KGB42" s="113"/>
      <c r="KGC42" s="113"/>
      <c r="KGD42" s="113"/>
      <c r="KGE42" s="113"/>
      <c r="KGF42" s="113"/>
      <c r="KGG42" s="113"/>
      <c r="KGH42" s="113"/>
      <c r="KGI42" s="113"/>
      <c r="KGJ42" s="113"/>
      <c r="KGK42" s="113"/>
      <c r="KGL42" s="113"/>
      <c r="KGM42" s="113"/>
      <c r="KGN42" s="113"/>
      <c r="KGO42" s="113"/>
      <c r="KGP42" s="113"/>
      <c r="KGQ42" s="113"/>
      <c r="KGR42" s="113"/>
      <c r="KGS42" s="113"/>
      <c r="KGT42" s="113"/>
      <c r="KGU42" s="113"/>
      <c r="KGV42" s="113"/>
      <c r="KGW42" s="113"/>
      <c r="KGX42" s="113"/>
      <c r="KGY42" s="113"/>
      <c r="KGZ42" s="113"/>
      <c r="KHA42" s="113"/>
      <c r="KHB42" s="113"/>
      <c r="KHC42" s="113"/>
      <c r="KHD42" s="113"/>
      <c r="KHE42" s="113"/>
      <c r="KHF42" s="113"/>
      <c r="KHG42" s="113"/>
      <c r="KHH42" s="113"/>
      <c r="KHI42" s="113"/>
      <c r="KHJ42" s="113"/>
      <c r="KHK42" s="113"/>
      <c r="KHL42" s="113"/>
      <c r="KHM42" s="113"/>
      <c r="KHN42" s="113"/>
      <c r="KHO42" s="113"/>
      <c r="KHP42" s="113"/>
      <c r="KHQ42" s="113"/>
      <c r="KHR42" s="113"/>
      <c r="KHS42" s="113"/>
      <c r="KHT42" s="113"/>
      <c r="KHU42" s="113"/>
      <c r="KHV42" s="113"/>
      <c r="KHW42" s="113"/>
      <c r="KHX42" s="113"/>
      <c r="KHY42" s="113"/>
      <c r="KHZ42" s="113"/>
      <c r="KIA42" s="113"/>
      <c r="KIB42" s="113"/>
      <c r="KIC42" s="113"/>
      <c r="KID42" s="113"/>
      <c r="KIE42" s="113"/>
      <c r="KIF42" s="113"/>
      <c r="KIG42" s="113"/>
      <c r="KIH42" s="113"/>
      <c r="KII42" s="113"/>
      <c r="KIJ42" s="113"/>
      <c r="KIK42" s="113"/>
      <c r="KIL42" s="113"/>
      <c r="KIM42" s="113"/>
      <c r="KIN42" s="113"/>
      <c r="KIO42" s="113"/>
      <c r="KIP42" s="113"/>
      <c r="KIQ42" s="113"/>
      <c r="KIR42" s="113"/>
      <c r="KIS42" s="113"/>
      <c r="KIT42" s="113"/>
      <c r="KIU42" s="113"/>
      <c r="KIV42" s="113"/>
      <c r="KIW42" s="113"/>
      <c r="KIX42" s="113"/>
      <c r="KIY42" s="113"/>
      <c r="KIZ42" s="113"/>
      <c r="KJA42" s="113"/>
      <c r="KJB42" s="113"/>
      <c r="KJC42" s="113"/>
      <c r="KJD42" s="113"/>
      <c r="KJE42" s="113"/>
      <c r="KJF42" s="113"/>
      <c r="KJG42" s="113"/>
      <c r="KJH42" s="113"/>
      <c r="KJI42" s="113"/>
      <c r="KJJ42" s="113"/>
      <c r="KJK42" s="113"/>
      <c r="KJL42" s="113"/>
      <c r="KJM42" s="113"/>
      <c r="KJN42" s="113"/>
      <c r="KJO42" s="113"/>
      <c r="KJP42" s="113"/>
      <c r="KJQ42" s="113"/>
      <c r="KJR42" s="113"/>
      <c r="KJS42" s="113"/>
      <c r="KJT42" s="113"/>
      <c r="KJU42" s="113"/>
      <c r="KJV42" s="113"/>
      <c r="KJW42" s="113"/>
      <c r="KJX42" s="113"/>
      <c r="KJY42" s="113"/>
      <c r="KJZ42" s="113"/>
      <c r="KKA42" s="113"/>
      <c r="KKB42" s="113"/>
      <c r="KKC42" s="113"/>
      <c r="KKD42" s="113"/>
      <c r="KKE42" s="113"/>
      <c r="KKF42" s="113"/>
      <c r="KKG42" s="113"/>
      <c r="KKH42" s="113"/>
      <c r="KKI42" s="113"/>
      <c r="KKJ42" s="113"/>
      <c r="KKK42" s="113"/>
      <c r="KKL42" s="113"/>
      <c r="KKM42" s="113"/>
      <c r="KKN42" s="113"/>
      <c r="KKO42" s="113"/>
      <c r="KKP42" s="113"/>
      <c r="KKQ42" s="113"/>
      <c r="KKR42" s="113"/>
      <c r="KKS42" s="113"/>
      <c r="KKT42" s="113"/>
      <c r="KKU42" s="113"/>
      <c r="KKV42" s="113"/>
      <c r="KKW42" s="113"/>
      <c r="KKX42" s="113"/>
      <c r="KKY42" s="113"/>
      <c r="KKZ42" s="113"/>
      <c r="KLA42" s="113"/>
      <c r="KLB42" s="113"/>
      <c r="KLC42" s="113"/>
      <c r="KLD42" s="113"/>
      <c r="KLE42" s="113"/>
      <c r="KLF42" s="113"/>
      <c r="KLG42" s="113"/>
      <c r="KLH42" s="113"/>
      <c r="KLI42" s="113"/>
      <c r="KLJ42" s="113"/>
      <c r="KLK42" s="113"/>
      <c r="KLL42" s="113"/>
      <c r="KLM42" s="113"/>
      <c r="KLN42" s="113"/>
      <c r="KLO42" s="113"/>
      <c r="KLP42" s="113"/>
      <c r="KLQ42" s="113"/>
      <c r="KLR42" s="113"/>
      <c r="KLS42" s="113"/>
      <c r="KLT42" s="113"/>
      <c r="KLU42" s="113"/>
      <c r="KLV42" s="113"/>
      <c r="KLW42" s="113"/>
      <c r="KLX42" s="113"/>
      <c r="KLY42" s="113"/>
      <c r="KLZ42" s="113"/>
      <c r="KMA42" s="113"/>
      <c r="KMB42" s="113"/>
      <c r="KMC42" s="113"/>
      <c r="KMD42" s="113"/>
      <c r="KME42" s="113"/>
      <c r="KMF42" s="113"/>
      <c r="KMG42" s="113"/>
      <c r="KMH42" s="113"/>
      <c r="KMI42" s="113"/>
      <c r="KMJ42" s="113"/>
      <c r="KMK42" s="113"/>
      <c r="KML42" s="113"/>
      <c r="KMM42" s="113"/>
      <c r="KMN42" s="113"/>
      <c r="KMO42" s="113"/>
      <c r="KMP42" s="113"/>
      <c r="KMQ42" s="113"/>
      <c r="KMR42" s="113"/>
      <c r="KMS42" s="113"/>
      <c r="KMT42" s="113"/>
      <c r="KMU42" s="113"/>
      <c r="KMV42" s="113"/>
      <c r="KMW42" s="113"/>
      <c r="KMX42" s="113"/>
      <c r="KMY42" s="113"/>
      <c r="KMZ42" s="113"/>
      <c r="KNA42" s="113"/>
      <c r="KNB42" s="113"/>
      <c r="KNC42" s="113"/>
      <c r="KND42" s="113"/>
      <c r="KNE42" s="113"/>
      <c r="KNF42" s="113"/>
      <c r="KNG42" s="113"/>
      <c r="KNH42" s="113"/>
      <c r="KNI42" s="113"/>
      <c r="KNJ42" s="113"/>
      <c r="KNK42" s="113"/>
      <c r="KNL42" s="113"/>
      <c r="KNM42" s="113"/>
      <c r="KNN42" s="113"/>
      <c r="KNO42" s="113"/>
      <c r="KNP42" s="113"/>
      <c r="KNQ42" s="113"/>
      <c r="KNR42" s="113"/>
      <c r="KNS42" s="113"/>
      <c r="KNT42" s="113"/>
      <c r="KNU42" s="113"/>
      <c r="KNV42" s="113"/>
      <c r="KNW42" s="113"/>
      <c r="KNX42" s="113"/>
      <c r="KNY42" s="113"/>
      <c r="KNZ42" s="113"/>
      <c r="KOA42" s="113"/>
      <c r="KOB42" s="113"/>
      <c r="KOC42" s="113"/>
      <c r="KOD42" s="113"/>
      <c r="KOE42" s="113"/>
      <c r="KOF42" s="113"/>
      <c r="KOG42" s="113"/>
      <c r="KOH42" s="113"/>
      <c r="KOI42" s="113"/>
      <c r="KOJ42" s="113"/>
      <c r="KOK42" s="113"/>
      <c r="KOL42" s="113"/>
      <c r="KOM42" s="113"/>
      <c r="KON42" s="113"/>
      <c r="KOO42" s="113"/>
      <c r="KOP42" s="113"/>
      <c r="KOQ42" s="113"/>
      <c r="KOR42" s="113"/>
      <c r="KOS42" s="113"/>
      <c r="KOT42" s="113"/>
      <c r="KOU42" s="113"/>
      <c r="KOV42" s="113"/>
      <c r="KOW42" s="113"/>
      <c r="KOX42" s="113"/>
      <c r="KOY42" s="113"/>
      <c r="KOZ42" s="113"/>
      <c r="KPA42" s="113"/>
      <c r="KPB42" s="113"/>
      <c r="KPC42" s="113"/>
      <c r="KPD42" s="113"/>
      <c r="KPE42" s="113"/>
      <c r="KPF42" s="113"/>
      <c r="KPG42" s="113"/>
      <c r="KPH42" s="113"/>
      <c r="KPI42" s="113"/>
      <c r="KPJ42" s="113"/>
      <c r="KPK42" s="113"/>
      <c r="KPL42" s="113"/>
      <c r="KPM42" s="113"/>
      <c r="KPN42" s="113"/>
      <c r="KPO42" s="113"/>
      <c r="KPP42" s="113"/>
      <c r="KPQ42" s="113"/>
      <c r="KPR42" s="113"/>
      <c r="KPS42" s="113"/>
      <c r="KPT42" s="113"/>
      <c r="KPU42" s="113"/>
      <c r="KPV42" s="113"/>
      <c r="KPW42" s="113"/>
      <c r="KPX42" s="113"/>
      <c r="KPY42" s="113"/>
      <c r="KPZ42" s="113"/>
      <c r="KQA42" s="113"/>
      <c r="KQB42" s="113"/>
      <c r="KQC42" s="113"/>
      <c r="KQD42" s="113"/>
      <c r="KQE42" s="113"/>
      <c r="KQF42" s="113"/>
      <c r="KQG42" s="113"/>
      <c r="KQH42" s="113"/>
      <c r="KQI42" s="113"/>
      <c r="KQJ42" s="113"/>
      <c r="KQK42" s="113"/>
      <c r="KQL42" s="113"/>
      <c r="KQM42" s="113"/>
      <c r="KQN42" s="113"/>
      <c r="KQO42" s="113"/>
      <c r="KQP42" s="113"/>
      <c r="KQQ42" s="113"/>
      <c r="KQR42" s="113"/>
      <c r="KQS42" s="113"/>
      <c r="KQT42" s="113"/>
      <c r="KQU42" s="113"/>
      <c r="KQV42" s="113"/>
      <c r="KQW42" s="113"/>
      <c r="KQX42" s="113"/>
      <c r="KQY42" s="113"/>
      <c r="KQZ42" s="113"/>
      <c r="KRA42" s="113"/>
      <c r="KRB42" s="113"/>
      <c r="KRC42" s="113"/>
      <c r="KRD42" s="113"/>
      <c r="KRE42" s="113"/>
      <c r="KRF42" s="113"/>
      <c r="KRG42" s="113"/>
      <c r="KRH42" s="113"/>
      <c r="KRI42" s="113"/>
      <c r="KRJ42" s="113"/>
      <c r="KRK42" s="113"/>
      <c r="KRL42" s="113"/>
      <c r="KRM42" s="113"/>
      <c r="KRN42" s="113"/>
      <c r="KRO42" s="113"/>
      <c r="KRP42" s="113"/>
      <c r="KRQ42" s="113"/>
      <c r="KRR42" s="113"/>
      <c r="KRS42" s="113"/>
      <c r="KRT42" s="113"/>
      <c r="KRU42" s="113"/>
      <c r="KRV42" s="113"/>
      <c r="KRW42" s="113"/>
      <c r="KRX42" s="113"/>
      <c r="KRY42" s="113"/>
      <c r="KRZ42" s="113"/>
      <c r="KSA42" s="113"/>
      <c r="KSB42" s="113"/>
      <c r="KSC42" s="113"/>
      <c r="KSD42" s="113"/>
      <c r="KSE42" s="113"/>
      <c r="KSF42" s="113"/>
      <c r="KSG42" s="113"/>
      <c r="KSH42" s="113"/>
      <c r="KSI42" s="113"/>
      <c r="KSJ42" s="113"/>
      <c r="KSK42" s="113"/>
      <c r="KSL42" s="113"/>
      <c r="KSM42" s="113"/>
      <c r="KSN42" s="113"/>
      <c r="KSO42" s="113"/>
      <c r="KSP42" s="113"/>
      <c r="KSQ42" s="113"/>
      <c r="KSR42" s="113"/>
      <c r="KSS42" s="113"/>
      <c r="KST42" s="113"/>
      <c r="KSU42" s="113"/>
      <c r="KSV42" s="113"/>
      <c r="KSW42" s="113"/>
      <c r="KSX42" s="113"/>
      <c r="KSY42" s="113"/>
      <c r="KSZ42" s="113"/>
      <c r="KTA42" s="113"/>
      <c r="KTB42" s="113"/>
      <c r="KTC42" s="113"/>
      <c r="KTD42" s="113"/>
      <c r="KTE42" s="113"/>
      <c r="KTF42" s="113"/>
      <c r="KTG42" s="113"/>
      <c r="KTH42" s="113"/>
      <c r="KTI42" s="113"/>
      <c r="KTJ42" s="113"/>
      <c r="KTK42" s="113"/>
      <c r="KTL42" s="113"/>
      <c r="KTM42" s="113"/>
      <c r="KTN42" s="113"/>
      <c r="KTO42" s="113"/>
      <c r="KTP42" s="113"/>
      <c r="KTQ42" s="113"/>
      <c r="KTR42" s="113"/>
      <c r="KTS42" s="113"/>
      <c r="KTT42" s="113"/>
      <c r="KTU42" s="113"/>
      <c r="KTV42" s="113"/>
      <c r="KTW42" s="113"/>
      <c r="KTX42" s="113"/>
      <c r="KTY42" s="113"/>
      <c r="KTZ42" s="113"/>
      <c r="KUA42" s="113"/>
      <c r="KUB42" s="113"/>
      <c r="KUC42" s="113"/>
      <c r="KUD42" s="113"/>
      <c r="KUE42" s="113"/>
      <c r="KUF42" s="113"/>
      <c r="KUG42" s="113"/>
      <c r="KUH42" s="113"/>
      <c r="KUI42" s="113"/>
      <c r="KUJ42" s="113"/>
      <c r="KUK42" s="113"/>
      <c r="KUL42" s="113"/>
      <c r="KUM42" s="113"/>
      <c r="KUN42" s="113"/>
      <c r="KUO42" s="113"/>
      <c r="KUP42" s="113"/>
      <c r="KUQ42" s="113"/>
      <c r="KUR42" s="113"/>
      <c r="KUS42" s="113"/>
      <c r="KUT42" s="113"/>
      <c r="KUU42" s="113"/>
      <c r="KUV42" s="113"/>
      <c r="KUW42" s="113"/>
      <c r="KUX42" s="113"/>
      <c r="KUY42" s="113"/>
      <c r="KUZ42" s="113"/>
      <c r="KVA42" s="113"/>
      <c r="KVB42" s="113"/>
      <c r="KVC42" s="113"/>
      <c r="KVD42" s="113"/>
      <c r="KVE42" s="113"/>
      <c r="KVF42" s="113"/>
      <c r="KVG42" s="113"/>
      <c r="KVH42" s="113"/>
      <c r="KVI42" s="113"/>
      <c r="KVJ42" s="113"/>
      <c r="KVK42" s="113"/>
      <c r="KVL42" s="113"/>
      <c r="KVM42" s="113"/>
      <c r="KVN42" s="113"/>
      <c r="KVO42" s="113"/>
      <c r="KVP42" s="113"/>
      <c r="KVQ42" s="113"/>
      <c r="KVR42" s="113"/>
      <c r="KVS42" s="113"/>
      <c r="KVT42" s="113"/>
      <c r="KVU42" s="113"/>
      <c r="KVV42" s="113"/>
      <c r="KVW42" s="113"/>
      <c r="KVX42" s="113"/>
      <c r="KVY42" s="113"/>
      <c r="KVZ42" s="113"/>
      <c r="KWA42" s="113"/>
      <c r="KWB42" s="113"/>
      <c r="KWC42" s="113"/>
      <c r="KWD42" s="113"/>
      <c r="KWE42" s="113"/>
      <c r="KWF42" s="113"/>
      <c r="KWG42" s="113"/>
      <c r="KWH42" s="113"/>
      <c r="KWI42" s="113"/>
      <c r="KWJ42" s="113"/>
      <c r="KWK42" s="113"/>
      <c r="KWL42" s="113"/>
      <c r="KWM42" s="113"/>
      <c r="KWN42" s="113"/>
      <c r="KWO42" s="113"/>
      <c r="KWP42" s="113"/>
      <c r="KWQ42" s="113"/>
      <c r="KWR42" s="113"/>
      <c r="KWS42" s="113"/>
      <c r="KWT42" s="113"/>
      <c r="KWU42" s="113"/>
      <c r="KWV42" s="113"/>
      <c r="KWW42" s="113"/>
      <c r="KWX42" s="113"/>
      <c r="KWY42" s="113"/>
      <c r="KWZ42" s="113"/>
      <c r="KXA42" s="113"/>
      <c r="KXB42" s="113"/>
      <c r="KXC42" s="113"/>
      <c r="KXD42" s="113"/>
      <c r="KXE42" s="113"/>
      <c r="KXF42" s="113"/>
      <c r="KXG42" s="113"/>
      <c r="KXH42" s="113"/>
      <c r="KXI42" s="113"/>
      <c r="KXJ42" s="113"/>
      <c r="KXK42" s="113"/>
      <c r="KXL42" s="113"/>
      <c r="KXM42" s="113"/>
      <c r="KXN42" s="113"/>
      <c r="KXO42" s="113"/>
      <c r="KXP42" s="113"/>
      <c r="KXQ42" s="113"/>
      <c r="KXR42" s="113"/>
      <c r="KXS42" s="113"/>
      <c r="KXT42" s="113"/>
      <c r="KXU42" s="113"/>
      <c r="KXV42" s="113"/>
      <c r="KXW42" s="113"/>
      <c r="KXX42" s="113"/>
      <c r="KXY42" s="113"/>
      <c r="KXZ42" s="113"/>
      <c r="KYA42" s="113"/>
      <c r="KYB42" s="113"/>
      <c r="KYC42" s="113"/>
      <c r="KYD42" s="113"/>
      <c r="KYE42" s="113"/>
      <c r="KYF42" s="113"/>
      <c r="KYG42" s="113"/>
      <c r="KYH42" s="113"/>
      <c r="KYI42" s="113"/>
      <c r="KYJ42" s="113"/>
      <c r="KYK42" s="113"/>
      <c r="KYL42" s="113"/>
      <c r="KYM42" s="113"/>
      <c r="KYN42" s="113"/>
      <c r="KYO42" s="113"/>
      <c r="KYP42" s="113"/>
      <c r="KYQ42" s="113"/>
      <c r="KYR42" s="113"/>
      <c r="KYS42" s="113"/>
      <c r="KYT42" s="113"/>
      <c r="KYU42" s="113"/>
      <c r="KYV42" s="113"/>
      <c r="KYW42" s="113"/>
      <c r="KYX42" s="113"/>
      <c r="KYY42" s="113"/>
      <c r="KYZ42" s="113"/>
      <c r="KZA42" s="113"/>
      <c r="KZB42" s="113"/>
      <c r="KZC42" s="113"/>
      <c r="KZD42" s="113"/>
      <c r="KZE42" s="113"/>
      <c r="KZF42" s="113"/>
      <c r="KZG42" s="113"/>
      <c r="KZH42" s="113"/>
      <c r="KZI42" s="113"/>
      <c r="KZJ42" s="113"/>
      <c r="KZK42" s="113"/>
      <c r="KZL42" s="113"/>
      <c r="KZM42" s="113"/>
      <c r="KZN42" s="113"/>
      <c r="KZO42" s="113"/>
      <c r="KZP42" s="113"/>
      <c r="KZQ42" s="113"/>
      <c r="KZR42" s="113"/>
      <c r="KZS42" s="113"/>
      <c r="KZT42" s="113"/>
      <c r="KZU42" s="113"/>
      <c r="KZV42" s="113"/>
      <c r="KZW42" s="113"/>
      <c r="KZX42" s="113"/>
      <c r="KZY42" s="113"/>
      <c r="KZZ42" s="113"/>
      <c r="LAA42" s="113"/>
      <c r="LAB42" s="113"/>
      <c r="LAC42" s="113"/>
      <c r="LAD42" s="113"/>
      <c r="LAE42" s="113"/>
      <c r="LAF42" s="113"/>
      <c r="LAG42" s="113"/>
      <c r="LAH42" s="113"/>
      <c r="LAI42" s="113"/>
      <c r="LAJ42" s="113"/>
      <c r="LAK42" s="113"/>
      <c r="LAL42" s="113"/>
      <c r="LAM42" s="113"/>
      <c r="LAN42" s="113"/>
      <c r="LAO42" s="113"/>
      <c r="LAP42" s="113"/>
      <c r="LAQ42" s="113"/>
      <c r="LAR42" s="113"/>
      <c r="LAS42" s="113"/>
      <c r="LAT42" s="113"/>
      <c r="LAU42" s="113"/>
      <c r="LAV42" s="113"/>
      <c r="LAW42" s="113"/>
      <c r="LAX42" s="113"/>
      <c r="LAY42" s="113"/>
      <c r="LAZ42" s="113"/>
      <c r="LBA42" s="113"/>
      <c r="LBB42" s="113"/>
      <c r="LBC42" s="113"/>
      <c r="LBD42" s="113"/>
      <c r="LBE42" s="113"/>
      <c r="LBF42" s="113"/>
      <c r="LBG42" s="113"/>
      <c r="LBH42" s="113"/>
      <c r="LBI42" s="113"/>
      <c r="LBJ42" s="113"/>
      <c r="LBK42" s="113"/>
      <c r="LBL42" s="113"/>
      <c r="LBM42" s="113"/>
      <c r="LBN42" s="113"/>
      <c r="LBO42" s="113"/>
      <c r="LBP42" s="113"/>
      <c r="LBQ42" s="113"/>
      <c r="LBR42" s="113"/>
      <c r="LBS42" s="113"/>
      <c r="LBT42" s="113"/>
      <c r="LBU42" s="113"/>
      <c r="LBV42" s="113"/>
      <c r="LBW42" s="113"/>
      <c r="LBX42" s="113"/>
      <c r="LBY42" s="113"/>
      <c r="LBZ42" s="113"/>
      <c r="LCA42" s="113"/>
      <c r="LCB42" s="113"/>
      <c r="LCC42" s="113"/>
      <c r="LCD42" s="113"/>
      <c r="LCE42" s="113"/>
      <c r="LCF42" s="113"/>
      <c r="LCG42" s="113"/>
      <c r="LCH42" s="113"/>
      <c r="LCI42" s="113"/>
      <c r="LCJ42" s="113"/>
      <c r="LCK42" s="113"/>
      <c r="LCL42" s="113"/>
      <c r="LCM42" s="113"/>
      <c r="LCN42" s="113"/>
      <c r="LCO42" s="113"/>
      <c r="LCP42" s="113"/>
      <c r="LCQ42" s="113"/>
      <c r="LCR42" s="113"/>
      <c r="LCS42" s="113"/>
      <c r="LCT42" s="113"/>
      <c r="LCU42" s="113"/>
      <c r="LCV42" s="113"/>
      <c r="LCW42" s="113"/>
      <c r="LCX42" s="113"/>
      <c r="LCY42" s="113"/>
      <c r="LCZ42" s="113"/>
      <c r="LDA42" s="113"/>
      <c r="LDB42" s="113"/>
      <c r="LDC42" s="113"/>
      <c r="LDD42" s="113"/>
      <c r="LDE42" s="113"/>
      <c r="LDF42" s="113"/>
      <c r="LDG42" s="113"/>
      <c r="LDH42" s="113"/>
      <c r="LDI42" s="113"/>
      <c r="LDJ42" s="113"/>
      <c r="LDK42" s="113"/>
      <c r="LDL42" s="113"/>
      <c r="LDM42" s="113"/>
      <c r="LDN42" s="113"/>
      <c r="LDO42" s="113"/>
      <c r="LDP42" s="113"/>
      <c r="LDQ42" s="113"/>
      <c r="LDR42" s="113"/>
      <c r="LDS42" s="113"/>
      <c r="LDT42" s="113"/>
      <c r="LDU42" s="113"/>
      <c r="LDV42" s="113"/>
      <c r="LDW42" s="113"/>
      <c r="LDX42" s="113"/>
      <c r="LDY42" s="113"/>
      <c r="LDZ42" s="113"/>
      <c r="LEA42" s="113"/>
      <c r="LEB42" s="113"/>
      <c r="LEC42" s="113"/>
      <c r="LED42" s="113"/>
      <c r="LEE42" s="113"/>
      <c r="LEF42" s="113"/>
      <c r="LEG42" s="113"/>
      <c r="LEH42" s="113"/>
      <c r="LEI42" s="113"/>
      <c r="LEJ42" s="113"/>
      <c r="LEK42" s="113"/>
      <c r="LEL42" s="113"/>
      <c r="LEM42" s="113"/>
      <c r="LEN42" s="113"/>
      <c r="LEO42" s="113"/>
      <c r="LEP42" s="113"/>
      <c r="LEQ42" s="113"/>
      <c r="LER42" s="113"/>
      <c r="LES42" s="113"/>
      <c r="LET42" s="113"/>
      <c r="LEU42" s="113"/>
      <c r="LEV42" s="113"/>
      <c r="LEW42" s="113"/>
      <c r="LEX42" s="113"/>
      <c r="LEY42" s="113"/>
      <c r="LEZ42" s="113"/>
      <c r="LFA42" s="113"/>
      <c r="LFB42" s="113"/>
      <c r="LFC42" s="113"/>
      <c r="LFD42" s="113"/>
      <c r="LFE42" s="113"/>
      <c r="LFF42" s="113"/>
      <c r="LFG42" s="113"/>
      <c r="LFH42" s="113"/>
      <c r="LFI42" s="113"/>
      <c r="LFJ42" s="113"/>
      <c r="LFK42" s="113"/>
      <c r="LFL42" s="113"/>
      <c r="LFM42" s="113"/>
      <c r="LFN42" s="113"/>
      <c r="LFO42" s="113"/>
      <c r="LFP42" s="113"/>
      <c r="LFQ42" s="113"/>
      <c r="LFR42" s="113"/>
      <c r="LFS42" s="113"/>
      <c r="LFT42" s="113"/>
      <c r="LFU42" s="113"/>
      <c r="LFV42" s="113"/>
      <c r="LFW42" s="113"/>
      <c r="LFX42" s="113"/>
      <c r="LFY42" s="113"/>
      <c r="LFZ42" s="113"/>
      <c r="LGA42" s="113"/>
      <c r="LGB42" s="113"/>
      <c r="LGC42" s="113"/>
      <c r="LGD42" s="113"/>
      <c r="LGE42" s="113"/>
      <c r="LGF42" s="113"/>
      <c r="LGG42" s="113"/>
      <c r="LGH42" s="113"/>
      <c r="LGI42" s="113"/>
      <c r="LGJ42" s="113"/>
      <c r="LGK42" s="113"/>
      <c r="LGL42" s="113"/>
      <c r="LGM42" s="113"/>
      <c r="LGN42" s="113"/>
      <c r="LGO42" s="113"/>
      <c r="LGP42" s="113"/>
      <c r="LGQ42" s="113"/>
      <c r="LGR42" s="113"/>
      <c r="LGS42" s="113"/>
      <c r="LGT42" s="113"/>
      <c r="LGU42" s="113"/>
      <c r="LGV42" s="113"/>
      <c r="LGW42" s="113"/>
      <c r="LGX42" s="113"/>
      <c r="LGY42" s="113"/>
      <c r="LGZ42" s="113"/>
      <c r="LHA42" s="113"/>
      <c r="LHB42" s="113"/>
      <c r="LHC42" s="113"/>
      <c r="LHD42" s="113"/>
      <c r="LHE42" s="113"/>
      <c r="LHF42" s="113"/>
      <c r="LHG42" s="113"/>
      <c r="LHH42" s="113"/>
      <c r="LHI42" s="113"/>
      <c r="LHJ42" s="113"/>
      <c r="LHK42" s="113"/>
      <c r="LHL42" s="113"/>
      <c r="LHM42" s="113"/>
      <c r="LHN42" s="113"/>
      <c r="LHO42" s="113"/>
      <c r="LHP42" s="113"/>
      <c r="LHQ42" s="113"/>
      <c r="LHR42" s="113"/>
      <c r="LHS42" s="113"/>
      <c r="LHT42" s="113"/>
      <c r="LHU42" s="113"/>
      <c r="LHV42" s="113"/>
      <c r="LHW42" s="113"/>
      <c r="LHX42" s="113"/>
      <c r="LHY42" s="113"/>
      <c r="LHZ42" s="113"/>
      <c r="LIA42" s="113"/>
      <c r="LIB42" s="113"/>
      <c r="LIC42" s="113"/>
      <c r="LID42" s="113"/>
      <c r="LIE42" s="113"/>
      <c r="LIF42" s="113"/>
      <c r="LIG42" s="113"/>
      <c r="LIH42" s="113"/>
      <c r="LII42" s="113"/>
      <c r="LIJ42" s="113"/>
      <c r="LIK42" s="113"/>
      <c r="LIL42" s="113"/>
      <c r="LIM42" s="113"/>
      <c r="LIN42" s="113"/>
      <c r="LIO42" s="113"/>
      <c r="LIP42" s="113"/>
      <c r="LIQ42" s="113"/>
      <c r="LIR42" s="113"/>
      <c r="LIS42" s="113"/>
      <c r="LIT42" s="113"/>
      <c r="LIU42" s="113"/>
      <c r="LIV42" s="113"/>
      <c r="LIW42" s="113"/>
      <c r="LIX42" s="113"/>
      <c r="LIY42" s="113"/>
      <c r="LIZ42" s="113"/>
      <c r="LJA42" s="113"/>
      <c r="LJB42" s="113"/>
      <c r="LJC42" s="113"/>
      <c r="LJD42" s="113"/>
      <c r="LJE42" s="113"/>
      <c r="LJF42" s="113"/>
      <c r="LJG42" s="113"/>
      <c r="LJH42" s="113"/>
      <c r="LJI42" s="113"/>
      <c r="LJJ42" s="113"/>
      <c r="LJK42" s="113"/>
      <c r="LJL42" s="113"/>
      <c r="LJM42" s="113"/>
      <c r="LJN42" s="113"/>
      <c r="LJO42" s="113"/>
      <c r="LJP42" s="113"/>
      <c r="LJQ42" s="113"/>
      <c r="LJR42" s="113"/>
      <c r="LJS42" s="113"/>
      <c r="LJT42" s="113"/>
      <c r="LJU42" s="113"/>
      <c r="LJV42" s="113"/>
      <c r="LJW42" s="113"/>
      <c r="LJX42" s="113"/>
      <c r="LJY42" s="113"/>
      <c r="LJZ42" s="113"/>
      <c r="LKA42" s="113"/>
      <c r="LKB42" s="113"/>
      <c r="LKC42" s="113"/>
      <c r="LKD42" s="113"/>
      <c r="LKE42" s="113"/>
      <c r="LKF42" s="113"/>
      <c r="LKG42" s="113"/>
      <c r="LKH42" s="113"/>
      <c r="LKI42" s="113"/>
      <c r="LKJ42" s="113"/>
      <c r="LKK42" s="113"/>
      <c r="LKL42" s="113"/>
      <c r="LKM42" s="113"/>
      <c r="LKN42" s="113"/>
      <c r="LKO42" s="113"/>
      <c r="LKP42" s="113"/>
      <c r="LKQ42" s="113"/>
      <c r="LKR42" s="113"/>
      <c r="LKS42" s="113"/>
      <c r="LKT42" s="113"/>
      <c r="LKU42" s="113"/>
      <c r="LKV42" s="113"/>
      <c r="LKW42" s="113"/>
      <c r="LKX42" s="113"/>
      <c r="LKY42" s="113"/>
      <c r="LKZ42" s="113"/>
      <c r="LLA42" s="113"/>
      <c r="LLB42" s="113"/>
      <c r="LLC42" s="113"/>
      <c r="LLD42" s="113"/>
      <c r="LLE42" s="113"/>
      <c r="LLF42" s="113"/>
      <c r="LLG42" s="113"/>
      <c r="LLH42" s="113"/>
      <c r="LLI42" s="113"/>
      <c r="LLJ42" s="113"/>
      <c r="LLK42" s="113"/>
      <c r="LLL42" s="113"/>
      <c r="LLM42" s="113"/>
      <c r="LLN42" s="113"/>
      <c r="LLO42" s="113"/>
      <c r="LLP42" s="113"/>
      <c r="LLQ42" s="113"/>
      <c r="LLR42" s="113"/>
      <c r="LLS42" s="113"/>
      <c r="LLT42" s="113"/>
      <c r="LLU42" s="113"/>
      <c r="LLV42" s="113"/>
      <c r="LLW42" s="113"/>
      <c r="LLX42" s="113"/>
      <c r="LLY42" s="113"/>
      <c r="LLZ42" s="113"/>
      <c r="LMA42" s="113"/>
      <c r="LMB42" s="113"/>
      <c r="LMC42" s="113"/>
      <c r="LMD42" s="113"/>
      <c r="LME42" s="113"/>
      <c r="LMF42" s="113"/>
      <c r="LMG42" s="113"/>
      <c r="LMH42" s="113"/>
      <c r="LMI42" s="113"/>
      <c r="LMJ42" s="113"/>
      <c r="LMK42" s="113"/>
      <c r="LML42" s="113"/>
      <c r="LMM42" s="113"/>
      <c r="LMN42" s="113"/>
      <c r="LMO42" s="113"/>
      <c r="LMP42" s="113"/>
      <c r="LMQ42" s="113"/>
      <c r="LMR42" s="113"/>
      <c r="LMS42" s="113"/>
      <c r="LMT42" s="113"/>
      <c r="LMU42" s="113"/>
      <c r="LMV42" s="113"/>
      <c r="LMW42" s="113"/>
      <c r="LMX42" s="113"/>
      <c r="LMY42" s="113"/>
      <c r="LMZ42" s="113"/>
      <c r="LNA42" s="113"/>
      <c r="LNB42" s="113"/>
      <c r="LNC42" s="113"/>
      <c r="LND42" s="113"/>
      <c r="LNE42" s="113"/>
      <c r="LNF42" s="113"/>
      <c r="LNG42" s="113"/>
      <c r="LNH42" s="113"/>
      <c r="LNI42" s="113"/>
      <c r="LNJ42" s="113"/>
      <c r="LNK42" s="113"/>
      <c r="LNL42" s="113"/>
      <c r="LNM42" s="113"/>
      <c r="LNN42" s="113"/>
      <c r="LNO42" s="113"/>
      <c r="LNP42" s="113"/>
      <c r="LNQ42" s="113"/>
      <c r="LNR42" s="113"/>
      <c r="LNS42" s="113"/>
      <c r="LNT42" s="113"/>
      <c r="LNU42" s="113"/>
      <c r="LNV42" s="113"/>
      <c r="LNW42" s="113"/>
      <c r="LNX42" s="113"/>
      <c r="LNY42" s="113"/>
      <c r="LNZ42" s="113"/>
      <c r="LOA42" s="113"/>
      <c r="LOB42" s="113"/>
      <c r="LOC42" s="113"/>
      <c r="LOD42" s="113"/>
      <c r="LOE42" s="113"/>
      <c r="LOF42" s="113"/>
      <c r="LOG42" s="113"/>
      <c r="LOH42" s="113"/>
      <c r="LOI42" s="113"/>
      <c r="LOJ42" s="113"/>
      <c r="LOK42" s="113"/>
      <c r="LOL42" s="113"/>
      <c r="LOM42" s="113"/>
      <c r="LON42" s="113"/>
      <c r="LOO42" s="113"/>
      <c r="LOP42" s="113"/>
      <c r="LOQ42" s="113"/>
      <c r="LOR42" s="113"/>
      <c r="LOS42" s="113"/>
      <c r="LOT42" s="113"/>
      <c r="LOU42" s="113"/>
      <c r="LOV42" s="113"/>
      <c r="LOW42" s="113"/>
      <c r="LOX42" s="113"/>
      <c r="LOY42" s="113"/>
      <c r="LOZ42" s="113"/>
      <c r="LPA42" s="113"/>
      <c r="LPB42" s="113"/>
      <c r="LPC42" s="113"/>
      <c r="LPD42" s="113"/>
      <c r="LPE42" s="113"/>
      <c r="LPF42" s="113"/>
      <c r="LPG42" s="113"/>
      <c r="LPH42" s="113"/>
      <c r="LPI42" s="113"/>
      <c r="LPJ42" s="113"/>
      <c r="LPK42" s="113"/>
      <c r="LPL42" s="113"/>
      <c r="LPM42" s="113"/>
      <c r="LPN42" s="113"/>
      <c r="LPO42" s="113"/>
      <c r="LPP42" s="113"/>
      <c r="LPQ42" s="113"/>
      <c r="LPR42" s="113"/>
      <c r="LPS42" s="113"/>
      <c r="LPT42" s="113"/>
      <c r="LPU42" s="113"/>
      <c r="LPV42" s="113"/>
      <c r="LPW42" s="113"/>
      <c r="LPX42" s="113"/>
      <c r="LPY42" s="113"/>
      <c r="LPZ42" s="113"/>
      <c r="LQA42" s="113"/>
      <c r="LQB42" s="113"/>
      <c r="LQC42" s="113"/>
      <c r="LQD42" s="113"/>
      <c r="LQE42" s="113"/>
      <c r="LQF42" s="113"/>
      <c r="LQG42" s="113"/>
      <c r="LQH42" s="113"/>
      <c r="LQI42" s="113"/>
      <c r="LQJ42" s="113"/>
      <c r="LQK42" s="113"/>
      <c r="LQL42" s="113"/>
      <c r="LQM42" s="113"/>
      <c r="LQN42" s="113"/>
      <c r="LQO42" s="113"/>
      <c r="LQP42" s="113"/>
      <c r="LQQ42" s="113"/>
      <c r="LQR42" s="113"/>
      <c r="LQS42" s="113"/>
      <c r="LQT42" s="113"/>
      <c r="LQU42" s="113"/>
      <c r="LQV42" s="113"/>
      <c r="LQW42" s="113"/>
      <c r="LQX42" s="113"/>
      <c r="LQY42" s="113"/>
      <c r="LQZ42" s="113"/>
      <c r="LRA42" s="113"/>
      <c r="LRB42" s="113"/>
      <c r="LRC42" s="113"/>
      <c r="LRD42" s="113"/>
      <c r="LRE42" s="113"/>
      <c r="LRF42" s="113"/>
      <c r="LRG42" s="113"/>
      <c r="LRH42" s="113"/>
      <c r="LRI42" s="113"/>
      <c r="LRJ42" s="113"/>
      <c r="LRK42" s="113"/>
      <c r="LRL42" s="113"/>
      <c r="LRM42" s="113"/>
      <c r="LRN42" s="113"/>
      <c r="LRO42" s="113"/>
      <c r="LRP42" s="113"/>
      <c r="LRQ42" s="113"/>
      <c r="LRR42" s="113"/>
      <c r="LRS42" s="113"/>
      <c r="LRT42" s="113"/>
      <c r="LRU42" s="113"/>
      <c r="LRV42" s="113"/>
      <c r="LRW42" s="113"/>
      <c r="LRX42" s="113"/>
      <c r="LRY42" s="113"/>
      <c r="LRZ42" s="113"/>
      <c r="LSA42" s="113"/>
      <c r="LSB42" s="113"/>
      <c r="LSC42" s="113"/>
      <c r="LSD42" s="113"/>
      <c r="LSE42" s="113"/>
      <c r="LSF42" s="113"/>
      <c r="LSG42" s="113"/>
      <c r="LSH42" s="113"/>
      <c r="LSI42" s="113"/>
      <c r="LSJ42" s="113"/>
      <c r="LSK42" s="113"/>
      <c r="LSL42" s="113"/>
      <c r="LSM42" s="113"/>
      <c r="LSN42" s="113"/>
      <c r="LSO42" s="113"/>
      <c r="LSP42" s="113"/>
      <c r="LSQ42" s="113"/>
      <c r="LSR42" s="113"/>
      <c r="LSS42" s="113"/>
      <c r="LST42" s="113"/>
      <c r="LSU42" s="113"/>
      <c r="LSV42" s="113"/>
      <c r="LSW42" s="113"/>
      <c r="LSX42" s="113"/>
      <c r="LSY42" s="113"/>
      <c r="LSZ42" s="113"/>
      <c r="LTA42" s="113"/>
      <c r="LTB42" s="113"/>
      <c r="LTC42" s="113"/>
      <c r="LTD42" s="113"/>
      <c r="LTE42" s="113"/>
      <c r="LTF42" s="113"/>
      <c r="LTG42" s="113"/>
      <c r="LTH42" s="113"/>
      <c r="LTI42" s="113"/>
      <c r="LTJ42" s="113"/>
      <c r="LTK42" s="113"/>
      <c r="LTL42" s="113"/>
      <c r="LTM42" s="113"/>
      <c r="LTN42" s="113"/>
      <c r="LTO42" s="113"/>
      <c r="LTP42" s="113"/>
      <c r="LTQ42" s="113"/>
      <c r="LTR42" s="113"/>
      <c r="LTS42" s="113"/>
      <c r="LTT42" s="113"/>
      <c r="LTU42" s="113"/>
      <c r="LTV42" s="113"/>
      <c r="LTW42" s="113"/>
      <c r="LTX42" s="113"/>
      <c r="LTY42" s="113"/>
      <c r="LTZ42" s="113"/>
      <c r="LUA42" s="113"/>
      <c r="LUB42" s="113"/>
      <c r="LUC42" s="113"/>
      <c r="LUD42" s="113"/>
      <c r="LUE42" s="113"/>
      <c r="LUF42" s="113"/>
      <c r="LUG42" s="113"/>
      <c r="LUH42" s="113"/>
      <c r="LUI42" s="113"/>
      <c r="LUJ42" s="113"/>
      <c r="LUK42" s="113"/>
      <c r="LUL42" s="113"/>
      <c r="LUM42" s="113"/>
      <c r="LUN42" s="113"/>
      <c r="LUO42" s="113"/>
      <c r="LUP42" s="113"/>
      <c r="LUQ42" s="113"/>
      <c r="LUR42" s="113"/>
      <c r="LUS42" s="113"/>
      <c r="LUT42" s="113"/>
      <c r="LUU42" s="113"/>
      <c r="LUV42" s="113"/>
      <c r="LUW42" s="113"/>
      <c r="LUX42" s="113"/>
      <c r="LUY42" s="113"/>
      <c r="LUZ42" s="113"/>
      <c r="LVA42" s="113"/>
      <c r="LVB42" s="113"/>
      <c r="LVC42" s="113"/>
      <c r="LVD42" s="113"/>
      <c r="LVE42" s="113"/>
      <c r="LVF42" s="113"/>
      <c r="LVG42" s="113"/>
      <c r="LVH42" s="113"/>
      <c r="LVI42" s="113"/>
      <c r="LVJ42" s="113"/>
      <c r="LVK42" s="113"/>
      <c r="LVL42" s="113"/>
      <c r="LVM42" s="113"/>
      <c r="LVN42" s="113"/>
      <c r="LVO42" s="113"/>
      <c r="LVP42" s="113"/>
      <c r="LVQ42" s="113"/>
      <c r="LVR42" s="113"/>
      <c r="LVS42" s="113"/>
      <c r="LVT42" s="113"/>
      <c r="LVU42" s="113"/>
      <c r="LVV42" s="113"/>
      <c r="LVW42" s="113"/>
      <c r="LVX42" s="113"/>
      <c r="LVY42" s="113"/>
      <c r="LVZ42" s="113"/>
      <c r="LWA42" s="113"/>
      <c r="LWB42" s="113"/>
      <c r="LWC42" s="113"/>
      <c r="LWD42" s="113"/>
      <c r="LWE42" s="113"/>
      <c r="LWF42" s="113"/>
      <c r="LWG42" s="113"/>
      <c r="LWH42" s="113"/>
      <c r="LWI42" s="113"/>
      <c r="LWJ42" s="113"/>
      <c r="LWK42" s="113"/>
      <c r="LWL42" s="113"/>
      <c r="LWM42" s="113"/>
      <c r="LWN42" s="113"/>
      <c r="LWO42" s="113"/>
      <c r="LWP42" s="113"/>
      <c r="LWQ42" s="113"/>
      <c r="LWR42" s="113"/>
      <c r="LWS42" s="113"/>
      <c r="LWT42" s="113"/>
      <c r="LWU42" s="113"/>
      <c r="LWV42" s="113"/>
      <c r="LWW42" s="113"/>
      <c r="LWX42" s="113"/>
      <c r="LWY42" s="113"/>
      <c r="LWZ42" s="113"/>
      <c r="LXA42" s="113"/>
      <c r="LXB42" s="113"/>
      <c r="LXC42" s="113"/>
      <c r="LXD42" s="113"/>
      <c r="LXE42" s="113"/>
      <c r="LXF42" s="113"/>
      <c r="LXG42" s="113"/>
      <c r="LXH42" s="113"/>
      <c r="LXI42" s="113"/>
      <c r="LXJ42" s="113"/>
      <c r="LXK42" s="113"/>
      <c r="LXL42" s="113"/>
      <c r="LXM42" s="113"/>
      <c r="LXN42" s="113"/>
      <c r="LXO42" s="113"/>
      <c r="LXP42" s="113"/>
      <c r="LXQ42" s="113"/>
      <c r="LXR42" s="113"/>
      <c r="LXS42" s="113"/>
      <c r="LXT42" s="113"/>
      <c r="LXU42" s="113"/>
      <c r="LXV42" s="113"/>
      <c r="LXW42" s="113"/>
      <c r="LXX42" s="113"/>
      <c r="LXY42" s="113"/>
      <c r="LXZ42" s="113"/>
      <c r="LYA42" s="113"/>
      <c r="LYB42" s="113"/>
      <c r="LYC42" s="113"/>
      <c r="LYD42" s="113"/>
      <c r="LYE42" s="113"/>
      <c r="LYF42" s="113"/>
      <c r="LYG42" s="113"/>
      <c r="LYH42" s="113"/>
      <c r="LYI42" s="113"/>
      <c r="LYJ42" s="113"/>
      <c r="LYK42" s="113"/>
      <c r="LYL42" s="113"/>
      <c r="LYM42" s="113"/>
      <c r="LYN42" s="113"/>
      <c r="LYO42" s="113"/>
      <c r="LYP42" s="113"/>
      <c r="LYQ42" s="113"/>
      <c r="LYR42" s="113"/>
      <c r="LYS42" s="113"/>
      <c r="LYT42" s="113"/>
      <c r="LYU42" s="113"/>
      <c r="LYV42" s="113"/>
      <c r="LYW42" s="113"/>
      <c r="LYX42" s="113"/>
      <c r="LYY42" s="113"/>
      <c r="LYZ42" s="113"/>
      <c r="LZA42" s="113"/>
      <c r="LZB42" s="113"/>
      <c r="LZC42" s="113"/>
      <c r="LZD42" s="113"/>
      <c r="LZE42" s="113"/>
      <c r="LZF42" s="113"/>
      <c r="LZG42" s="113"/>
      <c r="LZH42" s="113"/>
      <c r="LZI42" s="113"/>
      <c r="LZJ42" s="113"/>
      <c r="LZK42" s="113"/>
      <c r="LZL42" s="113"/>
      <c r="LZM42" s="113"/>
      <c r="LZN42" s="113"/>
      <c r="LZO42" s="113"/>
      <c r="LZP42" s="113"/>
      <c r="LZQ42" s="113"/>
      <c r="LZR42" s="113"/>
      <c r="LZS42" s="113"/>
      <c r="LZT42" s="113"/>
      <c r="LZU42" s="113"/>
      <c r="LZV42" s="113"/>
      <c r="LZW42" s="113"/>
      <c r="LZX42" s="113"/>
      <c r="LZY42" s="113"/>
      <c r="LZZ42" s="113"/>
      <c r="MAA42" s="113"/>
      <c r="MAB42" s="113"/>
      <c r="MAC42" s="113"/>
      <c r="MAD42" s="113"/>
      <c r="MAE42" s="113"/>
      <c r="MAF42" s="113"/>
      <c r="MAG42" s="113"/>
      <c r="MAH42" s="113"/>
      <c r="MAI42" s="113"/>
      <c r="MAJ42" s="113"/>
      <c r="MAK42" s="113"/>
      <c r="MAL42" s="113"/>
      <c r="MAM42" s="113"/>
      <c r="MAN42" s="113"/>
      <c r="MAO42" s="113"/>
      <c r="MAP42" s="113"/>
      <c r="MAQ42" s="113"/>
      <c r="MAR42" s="113"/>
      <c r="MAS42" s="113"/>
      <c r="MAT42" s="113"/>
      <c r="MAU42" s="113"/>
      <c r="MAV42" s="113"/>
      <c r="MAW42" s="113"/>
      <c r="MAX42" s="113"/>
      <c r="MAY42" s="113"/>
      <c r="MAZ42" s="113"/>
      <c r="MBA42" s="113"/>
      <c r="MBB42" s="113"/>
      <c r="MBC42" s="113"/>
      <c r="MBD42" s="113"/>
      <c r="MBE42" s="113"/>
      <c r="MBF42" s="113"/>
      <c r="MBG42" s="113"/>
      <c r="MBH42" s="113"/>
      <c r="MBI42" s="113"/>
      <c r="MBJ42" s="113"/>
      <c r="MBK42" s="113"/>
      <c r="MBL42" s="113"/>
      <c r="MBM42" s="113"/>
      <c r="MBN42" s="113"/>
      <c r="MBO42" s="113"/>
      <c r="MBP42" s="113"/>
      <c r="MBQ42" s="113"/>
      <c r="MBR42" s="113"/>
      <c r="MBS42" s="113"/>
      <c r="MBT42" s="113"/>
      <c r="MBU42" s="113"/>
      <c r="MBV42" s="113"/>
      <c r="MBW42" s="113"/>
      <c r="MBX42" s="113"/>
      <c r="MBY42" s="113"/>
      <c r="MBZ42" s="113"/>
      <c r="MCA42" s="113"/>
      <c r="MCB42" s="113"/>
      <c r="MCC42" s="113"/>
      <c r="MCD42" s="113"/>
      <c r="MCE42" s="113"/>
      <c r="MCF42" s="113"/>
      <c r="MCG42" s="113"/>
      <c r="MCH42" s="113"/>
      <c r="MCI42" s="113"/>
      <c r="MCJ42" s="113"/>
      <c r="MCK42" s="113"/>
      <c r="MCL42" s="113"/>
      <c r="MCM42" s="113"/>
      <c r="MCN42" s="113"/>
      <c r="MCO42" s="113"/>
      <c r="MCP42" s="113"/>
      <c r="MCQ42" s="113"/>
      <c r="MCR42" s="113"/>
      <c r="MCS42" s="113"/>
      <c r="MCT42" s="113"/>
      <c r="MCU42" s="113"/>
      <c r="MCV42" s="113"/>
      <c r="MCW42" s="113"/>
      <c r="MCX42" s="113"/>
      <c r="MCY42" s="113"/>
      <c r="MCZ42" s="113"/>
      <c r="MDA42" s="113"/>
      <c r="MDB42" s="113"/>
      <c r="MDC42" s="113"/>
      <c r="MDD42" s="113"/>
      <c r="MDE42" s="113"/>
      <c r="MDF42" s="113"/>
      <c r="MDG42" s="113"/>
      <c r="MDH42" s="113"/>
      <c r="MDI42" s="113"/>
      <c r="MDJ42" s="113"/>
      <c r="MDK42" s="113"/>
      <c r="MDL42" s="113"/>
      <c r="MDM42" s="113"/>
      <c r="MDN42" s="113"/>
      <c r="MDO42" s="113"/>
      <c r="MDP42" s="113"/>
      <c r="MDQ42" s="113"/>
      <c r="MDR42" s="113"/>
      <c r="MDS42" s="113"/>
      <c r="MDT42" s="113"/>
      <c r="MDU42" s="113"/>
      <c r="MDV42" s="113"/>
      <c r="MDW42" s="113"/>
      <c r="MDX42" s="113"/>
      <c r="MDY42" s="113"/>
      <c r="MDZ42" s="113"/>
      <c r="MEA42" s="113"/>
      <c r="MEB42" s="113"/>
      <c r="MEC42" s="113"/>
      <c r="MED42" s="113"/>
      <c r="MEE42" s="113"/>
      <c r="MEF42" s="113"/>
      <c r="MEG42" s="113"/>
      <c r="MEH42" s="113"/>
      <c r="MEI42" s="113"/>
      <c r="MEJ42" s="113"/>
      <c r="MEK42" s="113"/>
      <c r="MEL42" s="113"/>
      <c r="MEM42" s="113"/>
      <c r="MEN42" s="113"/>
      <c r="MEO42" s="113"/>
      <c r="MEP42" s="113"/>
      <c r="MEQ42" s="113"/>
      <c r="MER42" s="113"/>
      <c r="MES42" s="113"/>
      <c r="MET42" s="113"/>
      <c r="MEU42" s="113"/>
      <c r="MEV42" s="113"/>
      <c r="MEW42" s="113"/>
      <c r="MEX42" s="113"/>
      <c r="MEY42" s="113"/>
      <c r="MEZ42" s="113"/>
      <c r="MFA42" s="113"/>
      <c r="MFB42" s="113"/>
      <c r="MFC42" s="113"/>
      <c r="MFD42" s="113"/>
      <c r="MFE42" s="113"/>
      <c r="MFF42" s="113"/>
      <c r="MFG42" s="113"/>
      <c r="MFH42" s="113"/>
      <c r="MFI42" s="113"/>
      <c r="MFJ42" s="113"/>
      <c r="MFK42" s="113"/>
      <c r="MFL42" s="113"/>
      <c r="MFM42" s="113"/>
      <c r="MFN42" s="113"/>
      <c r="MFO42" s="113"/>
      <c r="MFP42" s="113"/>
      <c r="MFQ42" s="113"/>
      <c r="MFR42" s="113"/>
      <c r="MFS42" s="113"/>
      <c r="MFT42" s="113"/>
      <c r="MFU42" s="113"/>
      <c r="MFV42" s="113"/>
      <c r="MFW42" s="113"/>
      <c r="MFX42" s="113"/>
      <c r="MFY42" s="113"/>
      <c r="MFZ42" s="113"/>
      <c r="MGA42" s="113"/>
      <c r="MGB42" s="113"/>
      <c r="MGC42" s="113"/>
      <c r="MGD42" s="113"/>
      <c r="MGE42" s="113"/>
      <c r="MGF42" s="113"/>
      <c r="MGG42" s="113"/>
      <c r="MGH42" s="113"/>
      <c r="MGI42" s="113"/>
      <c r="MGJ42" s="113"/>
      <c r="MGK42" s="113"/>
      <c r="MGL42" s="113"/>
      <c r="MGM42" s="113"/>
      <c r="MGN42" s="113"/>
      <c r="MGO42" s="113"/>
      <c r="MGP42" s="113"/>
      <c r="MGQ42" s="113"/>
      <c r="MGR42" s="113"/>
      <c r="MGS42" s="113"/>
      <c r="MGT42" s="113"/>
      <c r="MGU42" s="113"/>
      <c r="MGV42" s="113"/>
      <c r="MGW42" s="113"/>
      <c r="MGX42" s="113"/>
      <c r="MGY42" s="113"/>
      <c r="MGZ42" s="113"/>
      <c r="MHA42" s="113"/>
      <c r="MHB42" s="113"/>
      <c r="MHC42" s="113"/>
      <c r="MHD42" s="113"/>
      <c r="MHE42" s="113"/>
      <c r="MHF42" s="113"/>
      <c r="MHG42" s="113"/>
      <c r="MHH42" s="113"/>
      <c r="MHI42" s="113"/>
      <c r="MHJ42" s="113"/>
      <c r="MHK42" s="113"/>
      <c r="MHL42" s="113"/>
      <c r="MHM42" s="113"/>
      <c r="MHN42" s="113"/>
      <c r="MHO42" s="113"/>
      <c r="MHP42" s="113"/>
      <c r="MHQ42" s="113"/>
      <c r="MHR42" s="113"/>
      <c r="MHS42" s="113"/>
      <c r="MHT42" s="113"/>
      <c r="MHU42" s="113"/>
      <c r="MHV42" s="113"/>
      <c r="MHW42" s="113"/>
      <c r="MHX42" s="113"/>
      <c r="MHY42" s="113"/>
      <c r="MHZ42" s="113"/>
      <c r="MIA42" s="113"/>
      <c r="MIB42" s="113"/>
      <c r="MIC42" s="113"/>
      <c r="MID42" s="113"/>
      <c r="MIE42" s="113"/>
      <c r="MIF42" s="113"/>
      <c r="MIG42" s="113"/>
      <c r="MIH42" s="113"/>
      <c r="MII42" s="113"/>
      <c r="MIJ42" s="113"/>
      <c r="MIK42" s="113"/>
      <c r="MIL42" s="113"/>
      <c r="MIM42" s="113"/>
      <c r="MIN42" s="113"/>
      <c r="MIO42" s="113"/>
      <c r="MIP42" s="113"/>
      <c r="MIQ42" s="113"/>
      <c r="MIR42" s="113"/>
      <c r="MIS42" s="113"/>
      <c r="MIT42" s="113"/>
      <c r="MIU42" s="113"/>
      <c r="MIV42" s="113"/>
      <c r="MIW42" s="113"/>
      <c r="MIX42" s="113"/>
      <c r="MIY42" s="113"/>
      <c r="MIZ42" s="113"/>
      <c r="MJA42" s="113"/>
      <c r="MJB42" s="113"/>
      <c r="MJC42" s="113"/>
      <c r="MJD42" s="113"/>
      <c r="MJE42" s="113"/>
      <c r="MJF42" s="113"/>
      <c r="MJG42" s="113"/>
      <c r="MJH42" s="113"/>
      <c r="MJI42" s="113"/>
      <c r="MJJ42" s="113"/>
      <c r="MJK42" s="113"/>
      <c r="MJL42" s="113"/>
      <c r="MJM42" s="113"/>
      <c r="MJN42" s="113"/>
      <c r="MJO42" s="113"/>
      <c r="MJP42" s="113"/>
      <c r="MJQ42" s="113"/>
      <c r="MJR42" s="113"/>
      <c r="MJS42" s="113"/>
      <c r="MJT42" s="113"/>
      <c r="MJU42" s="113"/>
      <c r="MJV42" s="113"/>
      <c r="MJW42" s="113"/>
      <c r="MJX42" s="113"/>
      <c r="MJY42" s="113"/>
      <c r="MJZ42" s="113"/>
      <c r="MKA42" s="113"/>
      <c r="MKB42" s="113"/>
      <c r="MKC42" s="113"/>
      <c r="MKD42" s="113"/>
      <c r="MKE42" s="113"/>
      <c r="MKF42" s="113"/>
      <c r="MKG42" s="113"/>
      <c r="MKH42" s="113"/>
      <c r="MKI42" s="113"/>
      <c r="MKJ42" s="113"/>
      <c r="MKK42" s="113"/>
      <c r="MKL42" s="113"/>
      <c r="MKM42" s="113"/>
      <c r="MKN42" s="113"/>
      <c r="MKO42" s="113"/>
      <c r="MKP42" s="113"/>
      <c r="MKQ42" s="113"/>
      <c r="MKR42" s="113"/>
      <c r="MKS42" s="113"/>
      <c r="MKT42" s="113"/>
      <c r="MKU42" s="113"/>
      <c r="MKV42" s="113"/>
      <c r="MKW42" s="113"/>
      <c r="MKX42" s="113"/>
      <c r="MKY42" s="113"/>
      <c r="MKZ42" s="113"/>
      <c r="MLA42" s="113"/>
      <c r="MLB42" s="113"/>
      <c r="MLC42" s="113"/>
      <c r="MLD42" s="113"/>
      <c r="MLE42" s="113"/>
      <c r="MLF42" s="113"/>
      <c r="MLG42" s="113"/>
      <c r="MLH42" s="113"/>
      <c r="MLI42" s="113"/>
      <c r="MLJ42" s="113"/>
      <c r="MLK42" s="113"/>
      <c r="MLL42" s="113"/>
      <c r="MLM42" s="113"/>
      <c r="MLN42" s="113"/>
      <c r="MLO42" s="113"/>
      <c r="MLP42" s="113"/>
      <c r="MLQ42" s="113"/>
      <c r="MLR42" s="113"/>
      <c r="MLS42" s="113"/>
      <c r="MLT42" s="113"/>
      <c r="MLU42" s="113"/>
      <c r="MLV42" s="113"/>
      <c r="MLW42" s="113"/>
      <c r="MLX42" s="113"/>
      <c r="MLY42" s="113"/>
      <c r="MLZ42" s="113"/>
      <c r="MMA42" s="113"/>
      <c r="MMB42" s="113"/>
      <c r="MMC42" s="113"/>
      <c r="MMD42" s="113"/>
      <c r="MME42" s="113"/>
      <c r="MMF42" s="113"/>
      <c r="MMG42" s="113"/>
      <c r="MMH42" s="113"/>
      <c r="MMI42" s="113"/>
      <c r="MMJ42" s="113"/>
      <c r="MMK42" s="113"/>
      <c r="MML42" s="113"/>
      <c r="MMM42" s="113"/>
      <c r="MMN42" s="113"/>
      <c r="MMO42" s="113"/>
      <c r="MMP42" s="113"/>
      <c r="MMQ42" s="113"/>
      <c r="MMR42" s="113"/>
      <c r="MMS42" s="113"/>
      <c r="MMT42" s="113"/>
      <c r="MMU42" s="113"/>
      <c r="MMV42" s="113"/>
      <c r="MMW42" s="113"/>
      <c r="MMX42" s="113"/>
      <c r="MMY42" s="113"/>
      <c r="MMZ42" s="113"/>
      <c r="MNA42" s="113"/>
      <c r="MNB42" s="113"/>
      <c r="MNC42" s="113"/>
      <c r="MND42" s="113"/>
      <c r="MNE42" s="113"/>
      <c r="MNF42" s="113"/>
      <c r="MNG42" s="113"/>
      <c r="MNH42" s="113"/>
      <c r="MNI42" s="113"/>
      <c r="MNJ42" s="113"/>
      <c r="MNK42" s="113"/>
      <c r="MNL42" s="113"/>
      <c r="MNM42" s="113"/>
      <c r="MNN42" s="113"/>
      <c r="MNO42" s="113"/>
      <c r="MNP42" s="113"/>
      <c r="MNQ42" s="113"/>
      <c r="MNR42" s="113"/>
      <c r="MNS42" s="113"/>
      <c r="MNT42" s="113"/>
      <c r="MNU42" s="113"/>
      <c r="MNV42" s="113"/>
      <c r="MNW42" s="113"/>
      <c r="MNX42" s="113"/>
      <c r="MNY42" s="113"/>
      <c r="MNZ42" s="113"/>
      <c r="MOA42" s="113"/>
      <c r="MOB42" s="113"/>
      <c r="MOC42" s="113"/>
      <c r="MOD42" s="113"/>
      <c r="MOE42" s="113"/>
      <c r="MOF42" s="113"/>
      <c r="MOG42" s="113"/>
      <c r="MOH42" s="113"/>
      <c r="MOI42" s="113"/>
      <c r="MOJ42" s="113"/>
      <c r="MOK42" s="113"/>
      <c r="MOL42" s="113"/>
      <c r="MOM42" s="113"/>
      <c r="MON42" s="113"/>
      <c r="MOO42" s="113"/>
      <c r="MOP42" s="113"/>
      <c r="MOQ42" s="113"/>
      <c r="MOR42" s="113"/>
      <c r="MOS42" s="113"/>
      <c r="MOT42" s="113"/>
      <c r="MOU42" s="113"/>
      <c r="MOV42" s="113"/>
      <c r="MOW42" s="113"/>
      <c r="MOX42" s="113"/>
      <c r="MOY42" s="113"/>
      <c r="MOZ42" s="113"/>
      <c r="MPA42" s="113"/>
      <c r="MPB42" s="113"/>
      <c r="MPC42" s="113"/>
      <c r="MPD42" s="113"/>
      <c r="MPE42" s="113"/>
      <c r="MPF42" s="113"/>
      <c r="MPG42" s="113"/>
      <c r="MPH42" s="113"/>
      <c r="MPI42" s="113"/>
      <c r="MPJ42" s="113"/>
      <c r="MPK42" s="113"/>
      <c r="MPL42" s="113"/>
      <c r="MPM42" s="113"/>
      <c r="MPN42" s="113"/>
      <c r="MPO42" s="113"/>
      <c r="MPP42" s="113"/>
      <c r="MPQ42" s="113"/>
      <c r="MPR42" s="113"/>
      <c r="MPS42" s="113"/>
      <c r="MPT42" s="113"/>
      <c r="MPU42" s="113"/>
      <c r="MPV42" s="113"/>
      <c r="MPW42" s="113"/>
      <c r="MPX42" s="113"/>
      <c r="MPY42" s="113"/>
      <c r="MPZ42" s="113"/>
      <c r="MQA42" s="113"/>
      <c r="MQB42" s="113"/>
      <c r="MQC42" s="113"/>
      <c r="MQD42" s="113"/>
      <c r="MQE42" s="113"/>
      <c r="MQF42" s="113"/>
      <c r="MQG42" s="113"/>
      <c r="MQH42" s="113"/>
      <c r="MQI42" s="113"/>
      <c r="MQJ42" s="113"/>
      <c r="MQK42" s="113"/>
      <c r="MQL42" s="113"/>
      <c r="MQM42" s="113"/>
      <c r="MQN42" s="113"/>
      <c r="MQO42" s="113"/>
      <c r="MQP42" s="113"/>
      <c r="MQQ42" s="113"/>
      <c r="MQR42" s="113"/>
      <c r="MQS42" s="113"/>
      <c r="MQT42" s="113"/>
      <c r="MQU42" s="113"/>
      <c r="MQV42" s="113"/>
      <c r="MQW42" s="113"/>
      <c r="MQX42" s="113"/>
      <c r="MQY42" s="113"/>
      <c r="MQZ42" s="113"/>
      <c r="MRA42" s="113"/>
      <c r="MRB42" s="113"/>
      <c r="MRC42" s="113"/>
      <c r="MRD42" s="113"/>
      <c r="MRE42" s="113"/>
      <c r="MRF42" s="113"/>
      <c r="MRG42" s="113"/>
      <c r="MRH42" s="113"/>
      <c r="MRI42" s="113"/>
      <c r="MRJ42" s="113"/>
      <c r="MRK42" s="113"/>
      <c r="MRL42" s="113"/>
      <c r="MRM42" s="113"/>
      <c r="MRN42" s="113"/>
      <c r="MRO42" s="113"/>
      <c r="MRP42" s="113"/>
      <c r="MRQ42" s="113"/>
      <c r="MRR42" s="113"/>
      <c r="MRS42" s="113"/>
      <c r="MRT42" s="113"/>
      <c r="MRU42" s="113"/>
      <c r="MRV42" s="113"/>
      <c r="MRW42" s="113"/>
      <c r="MRX42" s="113"/>
      <c r="MRY42" s="113"/>
      <c r="MRZ42" s="113"/>
      <c r="MSA42" s="113"/>
      <c r="MSB42" s="113"/>
      <c r="MSC42" s="113"/>
      <c r="MSD42" s="113"/>
      <c r="MSE42" s="113"/>
      <c r="MSF42" s="113"/>
      <c r="MSG42" s="113"/>
      <c r="MSH42" s="113"/>
      <c r="MSI42" s="113"/>
      <c r="MSJ42" s="113"/>
      <c r="MSK42" s="113"/>
      <c r="MSL42" s="113"/>
      <c r="MSM42" s="113"/>
      <c r="MSN42" s="113"/>
      <c r="MSO42" s="113"/>
      <c r="MSP42" s="113"/>
      <c r="MSQ42" s="113"/>
      <c r="MSR42" s="113"/>
      <c r="MSS42" s="113"/>
      <c r="MST42" s="113"/>
      <c r="MSU42" s="113"/>
      <c r="MSV42" s="113"/>
      <c r="MSW42" s="113"/>
      <c r="MSX42" s="113"/>
      <c r="MSY42" s="113"/>
      <c r="MSZ42" s="113"/>
      <c r="MTA42" s="113"/>
      <c r="MTB42" s="113"/>
      <c r="MTC42" s="113"/>
      <c r="MTD42" s="113"/>
      <c r="MTE42" s="113"/>
      <c r="MTF42" s="113"/>
      <c r="MTG42" s="113"/>
      <c r="MTH42" s="113"/>
      <c r="MTI42" s="113"/>
      <c r="MTJ42" s="113"/>
      <c r="MTK42" s="113"/>
      <c r="MTL42" s="113"/>
      <c r="MTM42" s="113"/>
      <c r="MTN42" s="113"/>
      <c r="MTO42" s="113"/>
      <c r="MTP42" s="113"/>
      <c r="MTQ42" s="113"/>
      <c r="MTR42" s="113"/>
      <c r="MTS42" s="113"/>
      <c r="MTT42" s="113"/>
      <c r="MTU42" s="113"/>
      <c r="MTV42" s="113"/>
      <c r="MTW42" s="113"/>
      <c r="MTX42" s="113"/>
      <c r="MTY42" s="113"/>
      <c r="MTZ42" s="113"/>
      <c r="MUA42" s="113"/>
      <c r="MUB42" s="113"/>
      <c r="MUC42" s="113"/>
      <c r="MUD42" s="113"/>
      <c r="MUE42" s="113"/>
      <c r="MUF42" s="113"/>
      <c r="MUG42" s="113"/>
      <c r="MUH42" s="113"/>
      <c r="MUI42" s="113"/>
      <c r="MUJ42" s="113"/>
      <c r="MUK42" s="113"/>
      <c r="MUL42" s="113"/>
      <c r="MUM42" s="113"/>
      <c r="MUN42" s="113"/>
      <c r="MUO42" s="113"/>
      <c r="MUP42" s="113"/>
      <c r="MUQ42" s="113"/>
      <c r="MUR42" s="113"/>
      <c r="MUS42" s="113"/>
      <c r="MUT42" s="113"/>
      <c r="MUU42" s="113"/>
      <c r="MUV42" s="113"/>
      <c r="MUW42" s="113"/>
      <c r="MUX42" s="113"/>
      <c r="MUY42" s="113"/>
      <c r="MUZ42" s="113"/>
      <c r="MVA42" s="113"/>
      <c r="MVB42" s="113"/>
      <c r="MVC42" s="113"/>
      <c r="MVD42" s="113"/>
      <c r="MVE42" s="113"/>
      <c r="MVF42" s="113"/>
      <c r="MVG42" s="113"/>
      <c r="MVH42" s="113"/>
      <c r="MVI42" s="113"/>
      <c r="MVJ42" s="113"/>
      <c r="MVK42" s="113"/>
      <c r="MVL42" s="113"/>
      <c r="MVM42" s="113"/>
      <c r="MVN42" s="113"/>
      <c r="MVO42" s="113"/>
      <c r="MVP42" s="113"/>
      <c r="MVQ42" s="113"/>
      <c r="MVR42" s="113"/>
      <c r="MVS42" s="113"/>
      <c r="MVT42" s="113"/>
      <c r="MVU42" s="113"/>
      <c r="MVV42" s="113"/>
      <c r="MVW42" s="113"/>
      <c r="MVX42" s="113"/>
      <c r="MVY42" s="113"/>
      <c r="MVZ42" s="113"/>
      <c r="MWA42" s="113"/>
      <c r="MWB42" s="113"/>
      <c r="MWC42" s="113"/>
      <c r="MWD42" s="113"/>
      <c r="MWE42" s="113"/>
      <c r="MWF42" s="113"/>
      <c r="MWG42" s="113"/>
      <c r="MWH42" s="113"/>
      <c r="MWI42" s="113"/>
      <c r="MWJ42" s="113"/>
      <c r="MWK42" s="113"/>
      <c r="MWL42" s="113"/>
      <c r="MWM42" s="113"/>
      <c r="MWN42" s="113"/>
      <c r="MWO42" s="113"/>
      <c r="MWP42" s="113"/>
      <c r="MWQ42" s="113"/>
      <c r="MWR42" s="113"/>
      <c r="MWS42" s="113"/>
      <c r="MWT42" s="113"/>
      <c r="MWU42" s="113"/>
      <c r="MWV42" s="113"/>
      <c r="MWW42" s="113"/>
      <c r="MWX42" s="113"/>
      <c r="MWY42" s="113"/>
      <c r="MWZ42" s="113"/>
      <c r="MXA42" s="113"/>
      <c r="MXB42" s="113"/>
      <c r="MXC42" s="113"/>
      <c r="MXD42" s="113"/>
      <c r="MXE42" s="113"/>
      <c r="MXF42" s="113"/>
      <c r="MXG42" s="113"/>
      <c r="MXH42" s="113"/>
      <c r="MXI42" s="113"/>
      <c r="MXJ42" s="113"/>
      <c r="MXK42" s="113"/>
      <c r="MXL42" s="113"/>
      <c r="MXM42" s="113"/>
      <c r="MXN42" s="113"/>
      <c r="MXO42" s="113"/>
      <c r="MXP42" s="113"/>
      <c r="MXQ42" s="113"/>
      <c r="MXR42" s="113"/>
      <c r="MXS42" s="113"/>
      <c r="MXT42" s="113"/>
      <c r="MXU42" s="113"/>
      <c r="MXV42" s="113"/>
      <c r="MXW42" s="113"/>
      <c r="MXX42" s="113"/>
      <c r="MXY42" s="113"/>
      <c r="MXZ42" s="113"/>
      <c r="MYA42" s="113"/>
      <c r="MYB42" s="113"/>
      <c r="MYC42" s="113"/>
      <c r="MYD42" s="113"/>
      <c r="MYE42" s="113"/>
      <c r="MYF42" s="113"/>
      <c r="MYG42" s="113"/>
      <c r="MYH42" s="113"/>
      <c r="MYI42" s="113"/>
      <c r="MYJ42" s="113"/>
      <c r="MYK42" s="113"/>
      <c r="MYL42" s="113"/>
      <c r="MYM42" s="113"/>
      <c r="MYN42" s="113"/>
      <c r="MYO42" s="113"/>
      <c r="MYP42" s="113"/>
      <c r="MYQ42" s="113"/>
      <c r="MYR42" s="113"/>
      <c r="MYS42" s="113"/>
      <c r="MYT42" s="113"/>
      <c r="MYU42" s="113"/>
      <c r="MYV42" s="113"/>
      <c r="MYW42" s="113"/>
      <c r="MYX42" s="113"/>
      <c r="MYY42" s="113"/>
      <c r="MYZ42" s="113"/>
      <c r="MZA42" s="113"/>
      <c r="MZB42" s="113"/>
      <c r="MZC42" s="113"/>
      <c r="MZD42" s="113"/>
      <c r="MZE42" s="113"/>
      <c r="MZF42" s="113"/>
      <c r="MZG42" s="113"/>
      <c r="MZH42" s="113"/>
      <c r="MZI42" s="113"/>
      <c r="MZJ42" s="113"/>
      <c r="MZK42" s="113"/>
      <c r="MZL42" s="113"/>
      <c r="MZM42" s="113"/>
      <c r="MZN42" s="113"/>
      <c r="MZO42" s="113"/>
      <c r="MZP42" s="113"/>
      <c r="MZQ42" s="113"/>
      <c r="MZR42" s="113"/>
      <c r="MZS42" s="113"/>
      <c r="MZT42" s="113"/>
      <c r="MZU42" s="113"/>
      <c r="MZV42" s="113"/>
      <c r="MZW42" s="113"/>
      <c r="MZX42" s="113"/>
      <c r="MZY42" s="113"/>
      <c r="MZZ42" s="113"/>
      <c r="NAA42" s="113"/>
      <c r="NAB42" s="113"/>
      <c r="NAC42" s="113"/>
      <c r="NAD42" s="113"/>
      <c r="NAE42" s="113"/>
      <c r="NAF42" s="113"/>
      <c r="NAG42" s="113"/>
      <c r="NAH42" s="113"/>
      <c r="NAI42" s="113"/>
      <c r="NAJ42" s="113"/>
      <c r="NAK42" s="113"/>
      <c r="NAL42" s="113"/>
      <c r="NAM42" s="113"/>
      <c r="NAN42" s="113"/>
      <c r="NAO42" s="113"/>
      <c r="NAP42" s="113"/>
      <c r="NAQ42" s="113"/>
      <c r="NAR42" s="113"/>
      <c r="NAS42" s="113"/>
      <c r="NAT42" s="113"/>
      <c r="NAU42" s="113"/>
      <c r="NAV42" s="113"/>
      <c r="NAW42" s="113"/>
      <c r="NAX42" s="113"/>
      <c r="NAY42" s="113"/>
      <c r="NAZ42" s="113"/>
      <c r="NBA42" s="113"/>
      <c r="NBB42" s="113"/>
      <c r="NBC42" s="113"/>
      <c r="NBD42" s="113"/>
      <c r="NBE42" s="113"/>
      <c r="NBF42" s="113"/>
      <c r="NBG42" s="113"/>
      <c r="NBH42" s="113"/>
      <c r="NBI42" s="113"/>
      <c r="NBJ42" s="113"/>
      <c r="NBK42" s="113"/>
      <c r="NBL42" s="113"/>
      <c r="NBM42" s="113"/>
      <c r="NBN42" s="113"/>
      <c r="NBO42" s="113"/>
      <c r="NBP42" s="113"/>
      <c r="NBQ42" s="113"/>
      <c r="NBR42" s="113"/>
      <c r="NBS42" s="113"/>
      <c r="NBT42" s="113"/>
      <c r="NBU42" s="113"/>
      <c r="NBV42" s="113"/>
      <c r="NBW42" s="113"/>
      <c r="NBX42" s="113"/>
      <c r="NBY42" s="113"/>
      <c r="NBZ42" s="113"/>
      <c r="NCA42" s="113"/>
      <c r="NCB42" s="113"/>
      <c r="NCC42" s="113"/>
      <c r="NCD42" s="113"/>
      <c r="NCE42" s="113"/>
      <c r="NCF42" s="113"/>
      <c r="NCG42" s="113"/>
      <c r="NCH42" s="113"/>
      <c r="NCI42" s="113"/>
      <c r="NCJ42" s="113"/>
      <c r="NCK42" s="113"/>
      <c r="NCL42" s="113"/>
      <c r="NCM42" s="113"/>
      <c r="NCN42" s="113"/>
      <c r="NCO42" s="113"/>
      <c r="NCP42" s="113"/>
      <c r="NCQ42" s="113"/>
      <c r="NCR42" s="113"/>
      <c r="NCS42" s="113"/>
      <c r="NCT42" s="113"/>
      <c r="NCU42" s="113"/>
      <c r="NCV42" s="113"/>
      <c r="NCW42" s="113"/>
      <c r="NCX42" s="113"/>
      <c r="NCY42" s="113"/>
      <c r="NCZ42" s="113"/>
      <c r="NDA42" s="113"/>
      <c r="NDB42" s="113"/>
      <c r="NDC42" s="113"/>
      <c r="NDD42" s="113"/>
      <c r="NDE42" s="113"/>
      <c r="NDF42" s="113"/>
      <c r="NDG42" s="113"/>
      <c r="NDH42" s="113"/>
      <c r="NDI42" s="113"/>
      <c r="NDJ42" s="113"/>
      <c r="NDK42" s="113"/>
      <c r="NDL42" s="113"/>
      <c r="NDM42" s="113"/>
      <c r="NDN42" s="113"/>
      <c r="NDO42" s="113"/>
      <c r="NDP42" s="113"/>
      <c r="NDQ42" s="113"/>
      <c r="NDR42" s="113"/>
      <c r="NDS42" s="113"/>
      <c r="NDT42" s="113"/>
      <c r="NDU42" s="113"/>
      <c r="NDV42" s="113"/>
      <c r="NDW42" s="113"/>
      <c r="NDX42" s="113"/>
      <c r="NDY42" s="113"/>
      <c r="NDZ42" s="113"/>
      <c r="NEA42" s="113"/>
      <c r="NEB42" s="113"/>
      <c r="NEC42" s="113"/>
      <c r="NED42" s="113"/>
      <c r="NEE42" s="113"/>
      <c r="NEF42" s="113"/>
      <c r="NEG42" s="113"/>
      <c r="NEH42" s="113"/>
      <c r="NEI42" s="113"/>
      <c r="NEJ42" s="113"/>
      <c r="NEK42" s="113"/>
      <c r="NEL42" s="113"/>
      <c r="NEM42" s="113"/>
      <c r="NEN42" s="113"/>
      <c r="NEO42" s="113"/>
      <c r="NEP42" s="113"/>
      <c r="NEQ42" s="113"/>
      <c r="NER42" s="113"/>
      <c r="NES42" s="113"/>
      <c r="NET42" s="113"/>
      <c r="NEU42" s="113"/>
      <c r="NEV42" s="113"/>
      <c r="NEW42" s="113"/>
      <c r="NEX42" s="113"/>
      <c r="NEY42" s="113"/>
      <c r="NEZ42" s="113"/>
      <c r="NFA42" s="113"/>
      <c r="NFB42" s="113"/>
      <c r="NFC42" s="113"/>
      <c r="NFD42" s="113"/>
      <c r="NFE42" s="113"/>
      <c r="NFF42" s="113"/>
      <c r="NFG42" s="113"/>
      <c r="NFH42" s="113"/>
      <c r="NFI42" s="113"/>
      <c r="NFJ42" s="113"/>
      <c r="NFK42" s="113"/>
      <c r="NFL42" s="113"/>
      <c r="NFM42" s="113"/>
      <c r="NFN42" s="113"/>
      <c r="NFO42" s="113"/>
      <c r="NFP42" s="113"/>
      <c r="NFQ42" s="113"/>
      <c r="NFR42" s="113"/>
      <c r="NFS42" s="113"/>
      <c r="NFT42" s="113"/>
      <c r="NFU42" s="113"/>
      <c r="NFV42" s="113"/>
      <c r="NFW42" s="113"/>
      <c r="NFX42" s="113"/>
      <c r="NFY42" s="113"/>
      <c r="NFZ42" s="113"/>
      <c r="NGA42" s="113"/>
      <c r="NGB42" s="113"/>
      <c r="NGC42" s="113"/>
      <c r="NGD42" s="113"/>
      <c r="NGE42" s="113"/>
      <c r="NGF42" s="113"/>
      <c r="NGG42" s="113"/>
      <c r="NGH42" s="113"/>
      <c r="NGI42" s="113"/>
      <c r="NGJ42" s="113"/>
      <c r="NGK42" s="113"/>
      <c r="NGL42" s="113"/>
      <c r="NGM42" s="113"/>
      <c r="NGN42" s="113"/>
      <c r="NGO42" s="113"/>
      <c r="NGP42" s="113"/>
      <c r="NGQ42" s="113"/>
      <c r="NGR42" s="113"/>
      <c r="NGS42" s="113"/>
      <c r="NGT42" s="113"/>
      <c r="NGU42" s="113"/>
      <c r="NGV42" s="113"/>
      <c r="NGW42" s="113"/>
      <c r="NGX42" s="113"/>
      <c r="NGY42" s="113"/>
      <c r="NGZ42" s="113"/>
      <c r="NHA42" s="113"/>
      <c r="NHB42" s="113"/>
      <c r="NHC42" s="113"/>
      <c r="NHD42" s="113"/>
      <c r="NHE42" s="113"/>
      <c r="NHF42" s="113"/>
      <c r="NHG42" s="113"/>
      <c r="NHH42" s="113"/>
      <c r="NHI42" s="113"/>
      <c r="NHJ42" s="113"/>
      <c r="NHK42" s="113"/>
      <c r="NHL42" s="113"/>
      <c r="NHM42" s="113"/>
      <c r="NHN42" s="113"/>
      <c r="NHO42" s="113"/>
      <c r="NHP42" s="113"/>
      <c r="NHQ42" s="113"/>
      <c r="NHR42" s="113"/>
      <c r="NHS42" s="113"/>
      <c r="NHT42" s="113"/>
      <c r="NHU42" s="113"/>
      <c r="NHV42" s="113"/>
      <c r="NHW42" s="113"/>
      <c r="NHX42" s="113"/>
      <c r="NHY42" s="113"/>
      <c r="NHZ42" s="113"/>
      <c r="NIA42" s="113"/>
      <c r="NIB42" s="113"/>
      <c r="NIC42" s="113"/>
      <c r="NID42" s="113"/>
      <c r="NIE42" s="113"/>
      <c r="NIF42" s="113"/>
      <c r="NIG42" s="113"/>
      <c r="NIH42" s="113"/>
      <c r="NII42" s="113"/>
      <c r="NIJ42" s="113"/>
      <c r="NIK42" s="113"/>
      <c r="NIL42" s="113"/>
      <c r="NIM42" s="113"/>
      <c r="NIN42" s="113"/>
      <c r="NIO42" s="113"/>
      <c r="NIP42" s="113"/>
      <c r="NIQ42" s="113"/>
      <c r="NIR42" s="113"/>
      <c r="NIS42" s="113"/>
      <c r="NIT42" s="113"/>
      <c r="NIU42" s="113"/>
      <c r="NIV42" s="113"/>
      <c r="NIW42" s="113"/>
      <c r="NIX42" s="113"/>
      <c r="NIY42" s="113"/>
      <c r="NIZ42" s="113"/>
      <c r="NJA42" s="113"/>
      <c r="NJB42" s="113"/>
      <c r="NJC42" s="113"/>
      <c r="NJD42" s="113"/>
      <c r="NJE42" s="113"/>
      <c r="NJF42" s="113"/>
      <c r="NJG42" s="113"/>
      <c r="NJH42" s="113"/>
      <c r="NJI42" s="113"/>
      <c r="NJJ42" s="113"/>
      <c r="NJK42" s="113"/>
      <c r="NJL42" s="113"/>
      <c r="NJM42" s="113"/>
      <c r="NJN42" s="113"/>
      <c r="NJO42" s="113"/>
      <c r="NJP42" s="113"/>
      <c r="NJQ42" s="113"/>
      <c r="NJR42" s="113"/>
      <c r="NJS42" s="113"/>
      <c r="NJT42" s="113"/>
      <c r="NJU42" s="113"/>
      <c r="NJV42" s="113"/>
      <c r="NJW42" s="113"/>
      <c r="NJX42" s="113"/>
      <c r="NJY42" s="113"/>
      <c r="NJZ42" s="113"/>
      <c r="NKA42" s="113"/>
      <c r="NKB42" s="113"/>
      <c r="NKC42" s="113"/>
      <c r="NKD42" s="113"/>
      <c r="NKE42" s="113"/>
      <c r="NKF42" s="113"/>
      <c r="NKG42" s="113"/>
      <c r="NKH42" s="113"/>
      <c r="NKI42" s="113"/>
      <c r="NKJ42" s="113"/>
      <c r="NKK42" s="113"/>
      <c r="NKL42" s="113"/>
      <c r="NKM42" s="113"/>
      <c r="NKN42" s="113"/>
      <c r="NKO42" s="113"/>
      <c r="NKP42" s="113"/>
      <c r="NKQ42" s="113"/>
      <c r="NKR42" s="113"/>
      <c r="NKS42" s="113"/>
      <c r="NKT42" s="113"/>
      <c r="NKU42" s="113"/>
      <c r="NKV42" s="113"/>
      <c r="NKW42" s="113"/>
      <c r="NKX42" s="113"/>
      <c r="NKY42" s="113"/>
      <c r="NKZ42" s="113"/>
      <c r="NLA42" s="113"/>
      <c r="NLB42" s="113"/>
      <c r="NLC42" s="113"/>
      <c r="NLD42" s="113"/>
      <c r="NLE42" s="113"/>
      <c r="NLF42" s="113"/>
      <c r="NLG42" s="113"/>
      <c r="NLH42" s="113"/>
      <c r="NLI42" s="113"/>
      <c r="NLJ42" s="113"/>
      <c r="NLK42" s="113"/>
      <c r="NLL42" s="113"/>
      <c r="NLM42" s="113"/>
      <c r="NLN42" s="113"/>
      <c r="NLO42" s="113"/>
      <c r="NLP42" s="113"/>
      <c r="NLQ42" s="113"/>
      <c r="NLR42" s="113"/>
      <c r="NLS42" s="113"/>
      <c r="NLT42" s="113"/>
      <c r="NLU42" s="113"/>
      <c r="NLV42" s="113"/>
      <c r="NLW42" s="113"/>
      <c r="NLX42" s="113"/>
      <c r="NLY42" s="113"/>
      <c r="NLZ42" s="113"/>
      <c r="NMA42" s="113"/>
      <c r="NMB42" s="113"/>
      <c r="NMC42" s="113"/>
      <c r="NMD42" s="113"/>
      <c r="NME42" s="113"/>
      <c r="NMF42" s="113"/>
      <c r="NMG42" s="113"/>
      <c r="NMH42" s="113"/>
      <c r="NMI42" s="113"/>
      <c r="NMJ42" s="113"/>
      <c r="NMK42" s="113"/>
      <c r="NML42" s="113"/>
      <c r="NMM42" s="113"/>
      <c r="NMN42" s="113"/>
      <c r="NMO42" s="113"/>
      <c r="NMP42" s="113"/>
      <c r="NMQ42" s="113"/>
      <c r="NMR42" s="113"/>
      <c r="NMS42" s="113"/>
      <c r="NMT42" s="113"/>
      <c r="NMU42" s="113"/>
      <c r="NMV42" s="113"/>
      <c r="NMW42" s="113"/>
      <c r="NMX42" s="113"/>
      <c r="NMY42" s="113"/>
      <c r="NMZ42" s="113"/>
      <c r="NNA42" s="113"/>
      <c r="NNB42" s="113"/>
      <c r="NNC42" s="113"/>
      <c r="NND42" s="113"/>
      <c r="NNE42" s="113"/>
      <c r="NNF42" s="113"/>
      <c r="NNG42" s="113"/>
      <c r="NNH42" s="113"/>
      <c r="NNI42" s="113"/>
      <c r="NNJ42" s="113"/>
      <c r="NNK42" s="113"/>
      <c r="NNL42" s="113"/>
      <c r="NNM42" s="113"/>
      <c r="NNN42" s="113"/>
      <c r="NNO42" s="113"/>
      <c r="NNP42" s="113"/>
      <c r="NNQ42" s="113"/>
      <c r="NNR42" s="113"/>
      <c r="NNS42" s="113"/>
      <c r="NNT42" s="113"/>
      <c r="NNU42" s="113"/>
      <c r="NNV42" s="113"/>
      <c r="NNW42" s="113"/>
      <c r="NNX42" s="113"/>
      <c r="NNY42" s="113"/>
      <c r="NNZ42" s="113"/>
      <c r="NOA42" s="113"/>
      <c r="NOB42" s="113"/>
      <c r="NOC42" s="113"/>
      <c r="NOD42" s="113"/>
      <c r="NOE42" s="113"/>
      <c r="NOF42" s="113"/>
      <c r="NOG42" s="113"/>
      <c r="NOH42" s="113"/>
      <c r="NOI42" s="113"/>
      <c r="NOJ42" s="113"/>
      <c r="NOK42" s="113"/>
      <c r="NOL42" s="113"/>
      <c r="NOM42" s="113"/>
      <c r="NON42" s="113"/>
      <c r="NOO42" s="113"/>
      <c r="NOP42" s="113"/>
      <c r="NOQ42" s="113"/>
      <c r="NOR42" s="113"/>
      <c r="NOS42" s="113"/>
      <c r="NOT42" s="113"/>
      <c r="NOU42" s="113"/>
      <c r="NOV42" s="113"/>
      <c r="NOW42" s="113"/>
      <c r="NOX42" s="113"/>
      <c r="NOY42" s="113"/>
      <c r="NOZ42" s="113"/>
      <c r="NPA42" s="113"/>
      <c r="NPB42" s="113"/>
      <c r="NPC42" s="113"/>
      <c r="NPD42" s="113"/>
      <c r="NPE42" s="113"/>
      <c r="NPF42" s="113"/>
      <c r="NPG42" s="113"/>
      <c r="NPH42" s="113"/>
      <c r="NPI42" s="113"/>
      <c r="NPJ42" s="113"/>
      <c r="NPK42" s="113"/>
      <c r="NPL42" s="113"/>
      <c r="NPM42" s="113"/>
      <c r="NPN42" s="113"/>
      <c r="NPO42" s="113"/>
      <c r="NPP42" s="113"/>
      <c r="NPQ42" s="113"/>
      <c r="NPR42" s="113"/>
      <c r="NPS42" s="113"/>
      <c r="NPT42" s="113"/>
      <c r="NPU42" s="113"/>
      <c r="NPV42" s="113"/>
      <c r="NPW42" s="113"/>
      <c r="NPX42" s="113"/>
      <c r="NPY42" s="113"/>
      <c r="NPZ42" s="113"/>
      <c r="NQA42" s="113"/>
      <c r="NQB42" s="113"/>
      <c r="NQC42" s="113"/>
      <c r="NQD42" s="113"/>
      <c r="NQE42" s="113"/>
      <c r="NQF42" s="113"/>
      <c r="NQG42" s="113"/>
      <c r="NQH42" s="113"/>
      <c r="NQI42" s="113"/>
      <c r="NQJ42" s="113"/>
      <c r="NQK42" s="113"/>
      <c r="NQL42" s="113"/>
      <c r="NQM42" s="113"/>
      <c r="NQN42" s="113"/>
      <c r="NQO42" s="113"/>
      <c r="NQP42" s="113"/>
      <c r="NQQ42" s="113"/>
      <c r="NQR42" s="113"/>
      <c r="NQS42" s="113"/>
      <c r="NQT42" s="113"/>
      <c r="NQU42" s="113"/>
      <c r="NQV42" s="113"/>
      <c r="NQW42" s="113"/>
      <c r="NQX42" s="113"/>
      <c r="NQY42" s="113"/>
      <c r="NQZ42" s="113"/>
      <c r="NRA42" s="113"/>
      <c r="NRB42" s="113"/>
      <c r="NRC42" s="113"/>
      <c r="NRD42" s="113"/>
      <c r="NRE42" s="113"/>
      <c r="NRF42" s="113"/>
      <c r="NRG42" s="113"/>
      <c r="NRH42" s="113"/>
      <c r="NRI42" s="113"/>
      <c r="NRJ42" s="113"/>
      <c r="NRK42" s="113"/>
      <c r="NRL42" s="113"/>
      <c r="NRM42" s="113"/>
      <c r="NRN42" s="113"/>
      <c r="NRO42" s="113"/>
      <c r="NRP42" s="113"/>
      <c r="NRQ42" s="113"/>
      <c r="NRR42" s="113"/>
      <c r="NRS42" s="113"/>
      <c r="NRT42" s="113"/>
      <c r="NRU42" s="113"/>
      <c r="NRV42" s="113"/>
      <c r="NRW42" s="113"/>
      <c r="NRX42" s="113"/>
      <c r="NRY42" s="113"/>
      <c r="NRZ42" s="113"/>
      <c r="NSA42" s="113"/>
      <c r="NSB42" s="113"/>
      <c r="NSC42" s="113"/>
      <c r="NSD42" s="113"/>
      <c r="NSE42" s="113"/>
      <c r="NSF42" s="113"/>
      <c r="NSG42" s="113"/>
      <c r="NSH42" s="113"/>
      <c r="NSI42" s="113"/>
      <c r="NSJ42" s="113"/>
      <c r="NSK42" s="113"/>
      <c r="NSL42" s="113"/>
      <c r="NSM42" s="113"/>
      <c r="NSN42" s="113"/>
      <c r="NSO42" s="113"/>
      <c r="NSP42" s="113"/>
      <c r="NSQ42" s="113"/>
      <c r="NSR42" s="113"/>
      <c r="NSS42" s="113"/>
      <c r="NST42" s="113"/>
      <c r="NSU42" s="113"/>
      <c r="NSV42" s="113"/>
      <c r="NSW42" s="113"/>
      <c r="NSX42" s="113"/>
      <c r="NSY42" s="113"/>
      <c r="NSZ42" s="113"/>
      <c r="NTA42" s="113"/>
      <c r="NTB42" s="113"/>
      <c r="NTC42" s="113"/>
      <c r="NTD42" s="113"/>
      <c r="NTE42" s="113"/>
      <c r="NTF42" s="113"/>
      <c r="NTG42" s="113"/>
      <c r="NTH42" s="113"/>
      <c r="NTI42" s="113"/>
      <c r="NTJ42" s="113"/>
      <c r="NTK42" s="113"/>
      <c r="NTL42" s="113"/>
      <c r="NTM42" s="113"/>
      <c r="NTN42" s="113"/>
      <c r="NTO42" s="113"/>
      <c r="NTP42" s="113"/>
      <c r="NTQ42" s="113"/>
      <c r="NTR42" s="113"/>
      <c r="NTS42" s="113"/>
      <c r="NTT42" s="113"/>
      <c r="NTU42" s="113"/>
      <c r="NTV42" s="113"/>
      <c r="NTW42" s="113"/>
      <c r="NTX42" s="113"/>
      <c r="NTY42" s="113"/>
      <c r="NTZ42" s="113"/>
      <c r="NUA42" s="113"/>
      <c r="NUB42" s="113"/>
      <c r="NUC42" s="113"/>
      <c r="NUD42" s="113"/>
      <c r="NUE42" s="113"/>
      <c r="NUF42" s="113"/>
      <c r="NUG42" s="113"/>
      <c r="NUH42" s="113"/>
      <c r="NUI42" s="113"/>
      <c r="NUJ42" s="113"/>
      <c r="NUK42" s="113"/>
      <c r="NUL42" s="113"/>
      <c r="NUM42" s="113"/>
      <c r="NUN42" s="113"/>
      <c r="NUO42" s="113"/>
      <c r="NUP42" s="113"/>
      <c r="NUQ42" s="113"/>
      <c r="NUR42" s="113"/>
      <c r="NUS42" s="113"/>
      <c r="NUT42" s="113"/>
      <c r="NUU42" s="113"/>
      <c r="NUV42" s="113"/>
      <c r="NUW42" s="113"/>
      <c r="NUX42" s="113"/>
      <c r="NUY42" s="113"/>
      <c r="NUZ42" s="113"/>
      <c r="NVA42" s="113"/>
      <c r="NVB42" s="113"/>
      <c r="NVC42" s="113"/>
      <c r="NVD42" s="113"/>
      <c r="NVE42" s="113"/>
      <c r="NVF42" s="113"/>
      <c r="NVG42" s="113"/>
      <c r="NVH42" s="113"/>
      <c r="NVI42" s="113"/>
      <c r="NVJ42" s="113"/>
      <c r="NVK42" s="113"/>
      <c r="NVL42" s="113"/>
      <c r="NVM42" s="113"/>
      <c r="NVN42" s="113"/>
      <c r="NVO42" s="113"/>
      <c r="NVP42" s="113"/>
      <c r="NVQ42" s="113"/>
      <c r="NVR42" s="113"/>
      <c r="NVS42" s="113"/>
      <c r="NVT42" s="113"/>
      <c r="NVU42" s="113"/>
      <c r="NVV42" s="113"/>
      <c r="NVW42" s="113"/>
      <c r="NVX42" s="113"/>
      <c r="NVY42" s="113"/>
      <c r="NVZ42" s="113"/>
      <c r="NWA42" s="113"/>
      <c r="NWB42" s="113"/>
      <c r="NWC42" s="113"/>
      <c r="NWD42" s="113"/>
      <c r="NWE42" s="113"/>
      <c r="NWF42" s="113"/>
      <c r="NWG42" s="113"/>
      <c r="NWH42" s="113"/>
      <c r="NWI42" s="113"/>
      <c r="NWJ42" s="113"/>
      <c r="NWK42" s="113"/>
      <c r="NWL42" s="113"/>
      <c r="NWM42" s="113"/>
      <c r="NWN42" s="113"/>
      <c r="NWO42" s="113"/>
      <c r="NWP42" s="113"/>
      <c r="NWQ42" s="113"/>
      <c r="NWR42" s="113"/>
      <c r="NWS42" s="113"/>
      <c r="NWT42" s="113"/>
      <c r="NWU42" s="113"/>
      <c r="NWV42" s="113"/>
      <c r="NWW42" s="113"/>
      <c r="NWX42" s="113"/>
      <c r="NWY42" s="113"/>
      <c r="NWZ42" s="113"/>
      <c r="NXA42" s="113"/>
      <c r="NXB42" s="113"/>
      <c r="NXC42" s="113"/>
      <c r="NXD42" s="113"/>
      <c r="NXE42" s="113"/>
      <c r="NXF42" s="113"/>
      <c r="NXG42" s="113"/>
      <c r="NXH42" s="113"/>
      <c r="NXI42" s="113"/>
      <c r="NXJ42" s="113"/>
      <c r="NXK42" s="113"/>
      <c r="NXL42" s="113"/>
      <c r="NXM42" s="113"/>
      <c r="NXN42" s="113"/>
      <c r="NXO42" s="113"/>
      <c r="NXP42" s="113"/>
      <c r="NXQ42" s="113"/>
      <c r="NXR42" s="113"/>
      <c r="NXS42" s="113"/>
      <c r="NXT42" s="113"/>
      <c r="NXU42" s="113"/>
      <c r="NXV42" s="113"/>
      <c r="NXW42" s="113"/>
      <c r="NXX42" s="113"/>
      <c r="NXY42" s="113"/>
      <c r="NXZ42" s="113"/>
      <c r="NYA42" s="113"/>
      <c r="NYB42" s="113"/>
      <c r="NYC42" s="113"/>
      <c r="NYD42" s="113"/>
      <c r="NYE42" s="113"/>
      <c r="NYF42" s="113"/>
      <c r="NYG42" s="113"/>
      <c r="NYH42" s="113"/>
      <c r="NYI42" s="113"/>
      <c r="NYJ42" s="113"/>
      <c r="NYK42" s="113"/>
      <c r="NYL42" s="113"/>
      <c r="NYM42" s="113"/>
      <c r="NYN42" s="113"/>
      <c r="NYO42" s="113"/>
      <c r="NYP42" s="113"/>
      <c r="NYQ42" s="113"/>
      <c r="NYR42" s="113"/>
      <c r="NYS42" s="113"/>
      <c r="NYT42" s="113"/>
      <c r="NYU42" s="113"/>
      <c r="NYV42" s="113"/>
      <c r="NYW42" s="113"/>
      <c r="NYX42" s="113"/>
      <c r="NYY42" s="113"/>
      <c r="NYZ42" s="113"/>
      <c r="NZA42" s="113"/>
      <c r="NZB42" s="113"/>
      <c r="NZC42" s="113"/>
      <c r="NZD42" s="113"/>
      <c r="NZE42" s="113"/>
      <c r="NZF42" s="113"/>
      <c r="NZG42" s="113"/>
      <c r="NZH42" s="113"/>
      <c r="NZI42" s="113"/>
      <c r="NZJ42" s="113"/>
      <c r="NZK42" s="113"/>
      <c r="NZL42" s="113"/>
      <c r="NZM42" s="113"/>
      <c r="NZN42" s="113"/>
      <c r="NZO42" s="113"/>
      <c r="NZP42" s="113"/>
      <c r="NZQ42" s="113"/>
      <c r="NZR42" s="113"/>
      <c r="NZS42" s="113"/>
      <c r="NZT42" s="113"/>
      <c r="NZU42" s="113"/>
      <c r="NZV42" s="113"/>
      <c r="NZW42" s="113"/>
      <c r="NZX42" s="113"/>
      <c r="NZY42" s="113"/>
      <c r="NZZ42" s="113"/>
      <c r="OAA42" s="113"/>
      <c r="OAB42" s="113"/>
      <c r="OAC42" s="113"/>
      <c r="OAD42" s="113"/>
      <c r="OAE42" s="113"/>
      <c r="OAF42" s="113"/>
      <c r="OAG42" s="113"/>
      <c r="OAH42" s="113"/>
      <c r="OAI42" s="113"/>
      <c r="OAJ42" s="113"/>
      <c r="OAK42" s="113"/>
      <c r="OAL42" s="113"/>
      <c r="OAM42" s="113"/>
      <c r="OAN42" s="113"/>
      <c r="OAO42" s="113"/>
      <c r="OAP42" s="113"/>
      <c r="OAQ42" s="113"/>
      <c r="OAR42" s="113"/>
      <c r="OAS42" s="113"/>
      <c r="OAT42" s="113"/>
      <c r="OAU42" s="113"/>
      <c r="OAV42" s="113"/>
      <c r="OAW42" s="113"/>
      <c r="OAX42" s="113"/>
      <c r="OAY42" s="113"/>
      <c r="OAZ42" s="113"/>
      <c r="OBA42" s="113"/>
      <c r="OBB42" s="113"/>
      <c r="OBC42" s="113"/>
      <c r="OBD42" s="113"/>
      <c r="OBE42" s="113"/>
      <c r="OBF42" s="113"/>
      <c r="OBG42" s="113"/>
      <c r="OBH42" s="113"/>
      <c r="OBI42" s="113"/>
      <c r="OBJ42" s="113"/>
      <c r="OBK42" s="113"/>
      <c r="OBL42" s="113"/>
      <c r="OBM42" s="113"/>
      <c r="OBN42" s="113"/>
      <c r="OBO42" s="113"/>
      <c r="OBP42" s="113"/>
      <c r="OBQ42" s="113"/>
      <c r="OBR42" s="113"/>
      <c r="OBS42" s="113"/>
      <c r="OBT42" s="113"/>
      <c r="OBU42" s="113"/>
      <c r="OBV42" s="113"/>
      <c r="OBW42" s="113"/>
      <c r="OBX42" s="113"/>
      <c r="OBY42" s="113"/>
      <c r="OBZ42" s="113"/>
      <c r="OCA42" s="113"/>
      <c r="OCB42" s="113"/>
      <c r="OCC42" s="113"/>
      <c r="OCD42" s="113"/>
      <c r="OCE42" s="113"/>
      <c r="OCF42" s="113"/>
      <c r="OCG42" s="113"/>
      <c r="OCH42" s="113"/>
      <c r="OCI42" s="113"/>
      <c r="OCJ42" s="113"/>
      <c r="OCK42" s="113"/>
      <c r="OCL42" s="113"/>
      <c r="OCM42" s="113"/>
      <c r="OCN42" s="113"/>
      <c r="OCO42" s="113"/>
      <c r="OCP42" s="113"/>
      <c r="OCQ42" s="113"/>
      <c r="OCR42" s="113"/>
      <c r="OCS42" s="113"/>
      <c r="OCT42" s="113"/>
      <c r="OCU42" s="113"/>
      <c r="OCV42" s="113"/>
      <c r="OCW42" s="113"/>
      <c r="OCX42" s="113"/>
      <c r="OCY42" s="113"/>
      <c r="OCZ42" s="113"/>
      <c r="ODA42" s="113"/>
      <c r="ODB42" s="113"/>
      <c r="ODC42" s="113"/>
      <c r="ODD42" s="113"/>
      <c r="ODE42" s="113"/>
      <c r="ODF42" s="113"/>
      <c r="ODG42" s="113"/>
      <c r="ODH42" s="113"/>
      <c r="ODI42" s="113"/>
      <c r="ODJ42" s="113"/>
      <c r="ODK42" s="113"/>
      <c r="ODL42" s="113"/>
      <c r="ODM42" s="113"/>
      <c r="ODN42" s="113"/>
      <c r="ODO42" s="113"/>
      <c r="ODP42" s="113"/>
      <c r="ODQ42" s="113"/>
      <c r="ODR42" s="113"/>
      <c r="ODS42" s="113"/>
      <c r="ODT42" s="113"/>
      <c r="ODU42" s="113"/>
      <c r="ODV42" s="113"/>
      <c r="ODW42" s="113"/>
      <c r="ODX42" s="113"/>
      <c r="ODY42" s="113"/>
      <c r="ODZ42" s="113"/>
      <c r="OEA42" s="113"/>
      <c r="OEB42" s="113"/>
      <c r="OEC42" s="113"/>
      <c r="OED42" s="113"/>
      <c r="OEE42" s="113"/>
      <c r="OEF42" s="113"/>
      <c r="OEG42" s="113"/>
      <c r="OEH42" s="113"/>
      <c r="OEI42" s="113"/>
      <c r="OEJ42" s="113"/>
      <c r="OEK42" s="113"/>
      <c r="OEL42" s="113"/>
      <c r="OEM42" s="113"/>
      <c r="OEN42" s="113"/>
      <c r="OEO42" s="113"/>
      <c r="OEP42" s="113"/>
      <c r="OEQ42" s="113"/>
      <c r="OER42" s="113"/>
      <c r="OES42" s="113"/>
      <c r="OET42" s="113"/>
      <c r="OEU42" s="113"/>
      <c r="OEV42" s="113"/>
      <c r="OEW42" s="113"/>
      <c r="OEX42" s="113"/>
      <c r="OEY42" s="113"/>
      <c r="OEZ42" s="113"/>
      <c r="OFA42" s="113"/>
      <c r="OFB42" s="113"/>
      <c r="OFC42" s="113"/>
      <c r="OFD42" s="113"/>
      <c r="OFE42" s="113"/>
      <c r="OFF42" s="113"/>
      <c r="OFG42" s="113"/>
      <c r="OFH42" s="113"/>
      <c r="OFI42" s="113"/>
      <c r="OFJ42" s="113"/>
      <c r="OFK42" s="113"/>
      <c r="OFL42" s="113"/>
      <c r="OFM42" s="113"/>
      <c r="OFN42" s="113"/>
      <c r="OFO42" s="113"/>
      <c r="OFP42" s="113"/>
      <c r="OFQ42" s="113"/>
      <c r="OFR42" s="113"/>
      <c r="OFS42" s="113"/>
      <c r="OFT42" s="113"/>
      <c r="OFU42" s="113"/>
      <c r="OFV42" s="113"/>
      <c r="OFW42" s="113"/>
      <c r="OFX42" s="113"/>
      <c r="OFY42" s="113"/>
      <c r="OFZ42" s="113"/>
      <c r="OGA42" s="113"/>
      <c r="OGB42" s="113"/>
      <c r="OGC42" s="113"/>
      <c r="OGD42" s="113"/>
      <c r="OGE42" s="113"/>
      <c r="OGF42" s="113"/>
      <c r="OGG42" s="113"/>
      <c r="OGH42" s="113"/>
      <c r="OGI42" s="113"/>
      <c r="OGJ42" s="113"/>
      <c r="OGK42" s="113"/>
      <c r="OGL42" s="113"/>
      <c r="OGM42" s="113"/>
      <c r="OGN42" s="113"/>
      <c r="OGO42" s="113"/>
      <c r="OGP42" s="113"/>
      <c r="OGQ42" s="113"/>
      <c r="OGR42" s="113"/>
      <c r="OGS42" s="113"/>
      <c r="OGT42" s="113"/>
      <c r="OGU42" s="113"/>
      <c r="OGV42" s="113"/>
      <c r="OGW42" s="113"/>
      <c r="OGX42" s="113"/>
      <c r="OGY42" s="113"/>
      <c r="OGZ42" s="113"/>
      <c r="OHA42" s="113"/>
      <c r="OHB42" s="113"/>
      <c r="OHC42" s="113"/>
      <c r="OHD42" s="113"/>
      <c r="OHE42" s="113"/>
      <c r="OHF42" s="113"/>
      <c r="OHG42" s="113"/>
      <c r="OHH42" s="113"/>
      <c r="OHI42" s="113"/>
      <c r="OHJ42" s="113"/>
      <c r="OHK42" s="113"/>
      <c r="OHL42" s="113"/>
      <c r="OHM42" s="113"/>
      <c r="OHN42" s="113"/>
      <c r="OHO42" s="113"/>
      <c r="OHP42" s="113"/>
      <c r="OHQ42" s="113"/>
      <c r="OHR42" s="113"/>
      <c r="OHS42" s="113"/>
      <c r="OHT42" s="113"/>
      <c r="OHU42" s="113"/>
      <c r="OHV42" s="113"/>
      <c r="OHW42" s="113"/>
      <c r="OHX42" s="113"/>
      <c r="OHY42" s="113"/>
      <c r="OHZ42" s="113"/>
      <c r="OIA42" s="113"/>
      <c r="OIB42" s="113"/>
      <c r="OIC42" s="113"/>
      <c r="OID42" s="113"/>
      <c r="OIE42" s="113"/>
      <c r="OIF42" s="113"/>
      <c r="OIG42" s="113"/>
      <c r="OIH42" s="113"/>
      <c r="OII42" s="113"/>
      <c r="OIJ42" s="113"/>
      <c r="OIK42" s="113"/>
      <c r="OIL42" s="113"/>
      <c r="OIM42" s="113"/>
      <c r="OIN42" s="113"/>
      <c r="OIO42" s="113"/>
      <c r="OIP42" s="113"/>
      <c r="OIQ42" s="113"/>
      <c r="OIR42" s="113"/>
      <c r="OIS42" s="113"/>
      <c r="OIT42" s="113"/>
      <c r="OIU42" s="113"/>
      <c r="OIV42" s="113"/>
      <c r="OIW42" s="113"/>
      <c r="OIX42" s="113"/>
      <c r="OIY42" s="113"/>
      <c r="OIZ42" s="113"/>
      <c r="OJA42" s="113"/>
      <c r="OJB42" s="113"/>
      <c r="OJC42" s="113"/>
      <c r="OJD42" s="113"/>
      <c r="OJE42" s="113"/>
      <c r="OJF42" s="113"/>
      <c r="OJG42" s="113"/>
      <c r="OJH42" s="113"/>
      <c r="OJI42" s="113"/>
      <c r="OJJ42" s="113"/>
      <c r="OJK42" s="113"/>
      <c r="OJL42" s="113"/>
      <c r="OJM42" s="113"/>
      <c r="OJN42" s="113"/>
      <c r="OJO42" s="113"/>
      <c r="OJP42" s="113"/>
      <c r="OJQ42" s="113"/>
      <c r="OJR42" s="113"/>
      <c r="OJS42" s="113"/>
      <c r="OJT42" s="113"/>
      <c r="OJU42" s="113"/>
      <c r="OJV42" s="113"/>
      <c r="OJW42" s="113"/>
      <c r="OJX42" s="113"/>
      <c r="OJY42" s="113"/>
      <c r="OJZ42" s="113"/>
      <c r="OKA42" s="113"/>
      <c r="OKB42" s="113"/>
      <c r="OKC42" s="113"/>
      <c r="OKD42" s="113"/>
      <c r="OKE42" s="113"/>
      <c r="OKF42" s="113"/>
      <c r="OKG42" s="113"/>
      <c r="OKH42" s="113"/>
      <c r="OKI42" s="113"/>
      <c r="OKJ42" s="113"/>
      <c r="OKK42" s="113"/>
      <c r="OKL42" s="113"/>
      <c r="OKM42" s="113"/>
      <c r="OKN42" s="113"/>
      <c r="OKO42" s="113"/>
      <c r="OKP42" s="113"/>
      <c r="OKQ42" s="113"/>
      <c r="OKR42" s="113"/>
      <c r="OKS42" s="113"/>
      <c r="OKT42" s="113"/>
      <c r="OKU42" s="113"/>
      <c r="OKV42" s="113"/>
      <c r="OKW42" s="113"/>
      <c r="OKX42" s="113"/>
      <c r="OKY42" s="113"/>
      <c r="OKZ42" s="113"/>
      <c r="OLA42" s="113"/>
      <c r="OLB42" s="113"/>
      <c r="OLC42" s="113"/>
      <c r="OLD42" s="113"/>
      <c r="OLE42" s="113"/>
      <c r="OLF42" s="113"/>
      <c r="OLG42" s="113"/>
      <c r="OLH42" s="113"/>
      <c r="OLI42" s="113"/>
      <c r="OLJ42" s="113"/>
      <c r="OLK42" s="113"/>
      <c r="OLL42" s="113"/>
      <c r="OLM42" s="113"/>
      <c r="OLN42" s="113"/>
      <c r="OLO42" s="113"/>
      <c r="OLP42" s="113"/>
      <c r="OLQ42" s="113"/>
      <c r="OLR42" s="113"/>
      <c r="OLS42" s="113"/>
      <c r="OLT42" s="113"/>
      <c r="OLU42" s="113"/>
      <c r="OLV42" s="113"/>
      <c r="OLW42" s="113"/>
      <c r="OLX42" s="113"/>
      <c r="OLY42" s="113"/>
      <c r="OLZ42" s="113"/>
      <c r="OMA42" s="113"/>
      <c r="OMB42" s="113"/>
      <c r="OMC42" s="113"/>
      <c r="OMD42" s="113"/>
      <c r="OME42" s="113"/>
      <c r="OMF42" s="113"/>
      <c r="OMG42" s="113"/>
      <c r="OMH42" s="113"/>
      <c r="OMI42" s="113"/>
      <c r="OMJ42" s="113"/>
      <c r="OMK42" s="113"/>
      <c r="OML42" s="113"/>
      <c r="OMM42" s="113"/>
      <c r="OMN42" s="113"/>
      <c r="OMO42" s="113"/>
      <c r="OMP42" s="113"/>
      <c r="OMQ42" s="113"/>
      <c r="OMR42" s="113"/>
      <c r="OMS42" s="113"/>
      <c r="OMT42" s="113"/>
      <c r="OMU42" s="113"/>
      <c r="OMV42" s="113"/>
      <c r="OMW42" s="113"/>
      <c r="OMX42" s="113"/>
      <c r="OMY42" s="113"/>
      <c r="OMZ42" s="113"/>
      <c r="ONA42" s="113"/>
      <c r="ONB42" s="113"/>
      <c r="ONC42" s="113"/>
      <c r="OND42" s="113"/>
      <c r="ONE42" s="113"/>
      <c r="ONF42" s="113"/>
      <c r="ONG42" s="113"/>
      <c r="ONH42" s="113"/>
      <c r="ONI42" s="113"/>
      <c r="ONJ42" s="113"/>
      <c r="ONK42" s="113"/>
      <c r="ONL42" s="113"/>
      <c r="ONM42" s="113"/>
      <c r="ONN42" s="113"/>
      <c r="ONO42" s="113"/>
      <c r="ONP42" s="113"/>
      <c r="ONQ42" s="113"/>
      <c r="ONR42" s="113"/>
      <c r="ONS42" s="113"/>
      <c r="ONT42" s="113"/>
      <c r="ONU42" s="113"/>
      <c r="ONV42" s="113"/>
      <c r="ONW42" s="113"/>
      <c r="ONX42" s="113"/>
      <c r="ONY42" s="113"/>
      <c r="ONZ42" s="113"/>
      <c r="OOA42" s="113"/>
      <c r="OOB42" s="113"/>
      <c r="OOC42" s="113"/>
      <c r="OOD42" s="113"/>
      <c r="OOE42" s="113"/>
      <c r="OOF42" s="113"/>
      <c r="OOG42" s="113"/>
      <c r="OOH42" s="113"/>
      <c r="OOI42" s="113"/>
      <c r="OOJ42" s="113"/>
      <c r="OOK42" s="113"/>
      <c r="OOL42" s="113"/>
      <c r="OOM42" s="113"/>
      <c r="OON42" s="113"/>
      <c r="OOO42" s="113"/>
      <c r="OOP42" s="113"/>
      <c r="OOQ42" s="113"/>
      <c r="OOR42" s="113"/>
      <c r="OOS42" s="113"/>
      <c r="OOT42" s="113"/>
      <c r="OOU42" s="113"/>
      <c r="OOV42" s="113"/>
      <c r="OOW42" s="113"/>
      <c r="OOX42" s="113"/>
      <c r="OOY42" s="113"/>
      <c r="OOZ42" s="113"/>
      <c r="OPA42" s="113"/>
      <c r="OPB42" s="113"/>
      <c r="OPC42" s="113"/>
      <c r="OPD42" s="113"/>
      <c r="OPE42" s="113"/>
      <c r="OPF42" s="113"/>
      <c r="OPG42" s="113"/>
      <c r="OPH42" s="113"/>
      <c r="OPI42" s="113"/>
      <c r="OPJ42" s="113"/>
      <c r="OPK42" s="113"/>
      <c r="OPL42" s="113"/>
      <c r="OPM42" s="113"/>
      <c r="OPN42" s="113"/>
      <c r="OPO42" s="113"/>
      <c r="OPP42" s="113"/>
      <c r="OPQ42" s="113"/>
      <c r="OPR42" s="113"/>
      <c r="OPS42" s="113"/>
      <c r="OPT42" s="113"/>
      <c r="OPU42" s="113"/>
      <c r="OPV42" s="113"/>
      <c r="OPW42" s="113"/>
      <c r="OPX42" s="113"/>
      <c r="OPY42" s="113"/>
      <c r="OPZ42" s="113"/>
      <c r="OQA42" s="113"/>
      <c r="OQB42" s="113"/>
      <c r="OQC42" s="113"/>
      <c r="OQD42" s="113"/>
      <c r="OQE42" s="113"/>
      <c r="OQF42" s="113"/>
      <c r="OQG42" s="113"/>
      <c r="OQH42" s="113"/>
      <c r="OQI42" s="113"/>
      <c r="OQJ42" s="113"/>
      <c r="OQK42" s="113"/>
      <c r="OQL42" s="113"/>
      <c r="OQM42" s="113"/>
      <c r="OQN42" s="113"/>
      <c r="OQO42" s="113"/>
      <c r="OQP42" s="113"/>
      <c r="OQQ42" s="113"/>
      <c r="OQR42" s="113"/>
      <c r="OQS42" s="113"/>
      <c r="OQT42" s="113"/>
      <c r="OQU42" s="113"/>
      <c r="OQV42" s="113"/>
      <c r="OQW42" s="113"/>
      <c r="OQX42" s="113"/>
      <c r="OQY42" s="113"/>
      <c r="OQZ42" s="113"/>
      <c r="ORA42" s="113"/>
      <c r="ORB42" s="113"/>
      <c r="ORC42" s="113"/>
      <c r="ORD42" s="113"/>
      <c r="ORE42" s="113"/>
      <c r="ORF42" s="113"/>
      <c r="ORG42" s="113"/>
      <c r="ORH42" s="113"/>
      <c r="ORI42" s="113"/>
      <c r="ORJ42" s="113"/>
      <c r="ORK42" s="113"/>
      <c r="ORL42" s="113"/>
      <c r="ORM42" s="113"/>
      <c r="ORN42" s="113"/>
      <c r="ORO42" s="113"/>
      <c r="ORP42" s="113"/>
      <c r="ORQ42" s="113"/>
      <c r="ORR42" s="113"/>
      <c r="ORS42" s="113"/>
      <c r="ORT42" s="113"/>
      <c r="ORU42" s="113"/>
      <c r="ORV42" s="113"/>
      <c r="ORW42" s="113"/>
      <c r="ORX42" s="113"/>
      <c r="ORY42" s="113"/>
      <c r="ORZ42" s="113"/>
      <c r="OSA42" s="113"/>
      <c r="OSB42" s="113"/>
      <c r="OSC42" s="113"/>
      <c r="OSD42" s="113"/>
      <c r="OSE42" s="113"/>
      <c r="OSF42" s="113"/>
      <c r="OSG42" s="113"/>
      <c r="OSH42" s="113"/>
      <c r="OSI42" s="113"/>
      <c r="OSJ42" s="113"/>
      <c r="OSK42" s="113"/>
      <c r="OSL42" s="113"/>
      <c r="OSM42" s="113"/>
      <c r="OSN42" s="113"/>
      <c r="OSO42" s="113"/>
      <c r="OSP42" s="113"/>
      <c r="OSQ42" s="113"/>
      <c r="OSR42" s="113"/>
      <c r="OSS42" s="113"/>
      <c r="OST42" s="113"/>
      <c r="OSU42" s="113"/>
      <c r="OSV42" s="113"/>
      <c r="OSW42" s="113"/>
      <c r="OSX42" s="113"/>
      <c r="OSY42" s="113"/>
      <c r="OSZ42" s="113"/>
      <c r="OTA42" s="113"/>
      <c r="OTB42" s="113"/>
      <c r="OTC42" s="113"/>
      <c r="OTD42" s="113"/>
      <c r="OTE42" s="113"/>
      <c r="OTF42" s="113"/>
      <c r="OTG42" s="113"/>
      <c r="OTH42" s="113"/>
      <c r="OTI42" s="113"/>
      <c r="OTJ42" s="113"/>
      <c r="OTK42" s="113"/>
      <c r="OTL42" s="113"/>
      <c r="OTM42" s="113"/>
      <c r="OTN42" s="113"/>
      <c r="OTO42" s="113"/>
      <c r="OTP42" s="113"/>
      <c r="OTQ42" s="113"/>
      <c r="OTR42" s="113"/>
      <c r="OTS42" s="113"/>
      <c r="OTT42" s="113"/>
      <c r="OTU42" s="113"/>
      <c r="OTV42" s="113"/>
      <c r="OTW42" s="113"/>
      <c r="OTX42" s="113"/>
      <c r="OTY42" s="113"/>
      <c r="OTZ42" s="113"/>
      <c r="OUA42" s="113"/>
      <c r="OUB42" s="113"/>
      <c r="OUC42" s="113"/>
      <c r="OUD42" s="113"/>
      <c r="OUE42" s="113"/>
      <c r="OUF42" s="113"/>
      <c r="OUG42" s="113"/>
      <c r="OUH42" s="113"/>
      <c r="OUI42" s="113"/>
      <c r="OUJ42" s="113"/>
      <c r="OUK42" s="113"/>
      <c r="OUL42" s="113"/>
      <c r="OUM42" s="113"/>
      <c r="OUN42" s="113"/>
      <c r="OUO42" s="113"/>
      <c r="OUP42" s="113"/>
      <c r="OUQ42" s="113"/>
      <c r="OUR42" s="113"/>
      <c r="OUS42" s="113"/>
      <c r="OUT42" s="113"/>
      <c r="OUU42" s="113"/>
      <c r="OUV42" s="113"/>
      <c r="OUW42" s="113"/>
      <c r="OUX42" s="113"/>
      <c r="OUY42" s="113"/>
      <c r="OUZ42" s="113"/>
      <c r="OVA42" s="113"/>
      <c r="OVB42" s="113"/>
      <c r="OVC42" s="113"/>
      <c r="OVD42" s="113"/>
      <c r="OVE42" s="113"/>
      <c r="OVF42" s="113"/>
      <c r="OVG42" s="113"/>
      <c r="OVH42" s="113"/>
      <c r="OVI42" s="113"/>
      <c r="OVJ42" s="113"/>
      <c r="OVK42" s="113"/>
      <c r="OVL42" s="113"/>
      <c r="OVM42" s="113"/>
      <c r="OVN42" s="113"/>
      <c r="OVO42" s="113"/>
      <c r="OVP42" s="113"/>
      <c r="OVQ42" s="113"/>
      <c r="OVR42" s="113"/>
      <c r="OVS42" s="113"/>
      <c r="OVT42" s="113"/>
      <c r="OVU42" s="113"/>
      <c r="OVV42" s="113"/>
      <c r="OVW42" s="113"/>
      <c r="OVX42" s="113"/>
      <c r="OVY42" s="113"/>
      <c r="OVZ42" s="113"/>
      <c r="OWA42" s="113"/>
      <c r="OWB42" s="113"/>
      <c r="OWC42" s="113"/>
      <c r="OWD42" s="113"/>
      <c r="OWE42" s="113"/>
      <c r="OWF42" s="113"/>
      <c r="OWG42" s="113"/>
      <c r="OWH42" s="113"/>
      <c r="OWI42" s="113"/>
      <c r="OWJ42" s="113"/>
      <c r="OWK42" s="113"/>
      <c r="OWL42" s="113"/>
      <c r="OWM42" s="113"/>
      <c r="OWN42" s="113"/>
      <c r="OWO42" s="113"/>
      <c r="OWP42" s="113"/>
      <c r="OWQ42" s="113"/>
      <c r="OWR42" s="113"/>
      <c r="OWS42" s="113"/>
      <c r="OWT42" s="113"/>
      <c r="OWU42" s="113"/>
      <c r="OWV42" s="113"/>
      <c r="OWW42" s="113"/>
      <c r="OWX42" s="113"/>
      <c r="OWY42" s="113"/>
      <c r="OWZ42" s="113"/>
      <c r="OXA42" s="113"/>
      <c r="OXB42" s="113"/>
      <c r="OXC42" s="113"/>
      <c r="OXD42" s="113"/>
      <c r="OXE42" s="113"/>
      <c r="OXF42" s="113"/>
      <c r="OXG42" s="113"/>
      <c r="OXH42" s="113"/>
      <c r="OXI42" s="113"/>
      <c r="OXJ42" s="113"/>
      <c r="OXK42" s="113"/>
      <c r="OXL42" s="113"/>
      <c r="OXM42" s="113"/>
      <c r="OXN42" s="113"/>
      <c r="OXO42" s="113"/>
      <c r="OXP42" s="113"/>
      <c r="OXQ42" s="113"/>
      <c r="OXR42" s="113"/>
      <c r="OXS42" s="113"/>
      <c r="OXT42" s="113"/>
      <c r="OXU42" s="113"/>
      <c r="OXV42" s="113"/>
      <c r="OXW42" s="113"/>
      <c r="OXX42" s="113"/>
      <c r="OXY42" s="113"/>
      <c r="OXZ42" s="113"/>
      <c r="OYA42" s="113"/>
      <c r="OYB42" s="113"/>
      <c r="OYC42" s="113"/>
      <c r="OYD42" s="113"/>
      <c r="OYE42" s="113"/>
      <c r="OYF42" s="113"/>
      <c r="OYG42" s="113"/>
      <c r="OYH42" s="113"/>
      <c r="OYI42" s="113"/>
      <c r="OYJ42" s="113"/>
      <c r="OYK42" s="113"/>
      <c r="OYL42" s="113"/>
      <c r="OYM42" s="113"/>
      <c r="OYN42" s="113"/>
      <c r="OYO42" s="113"/>
      <c r="OYP42" s="113"/>
      <c r="OYQ42" s="113"/>
      <c r="OYR42" s="113"/>
      <c r="OYS42" s="113"/>
      <c r="OYT42" s="113"/>
      <c r="OYU42" s="113"/>
      <c r="OYV42" s="113"/>
      <c r="OYW42" s="113"/>
      <c r="OYX42" s="113"/>
      <c r="OYY42" s="113"/>
      <c r="OYZ42" s="113"/>
      <c r="OZA42" s="113"/>
      <c r="OZB42" s="113"/>
      <c r="OZC42" s="113"/>
      <c r="OZD42" s="113"/>
      <c r="OZE42" s="113"/>
      <c r="OZF42" s="113"/>
      <c r="OZG42" s="113"/>
      <c r="OZH42" s="113"/>
      <c r="OZI42" s="113"/>
      <c r="OZJ42" s="113"/>
      <c r="OZK42" s="113"/>
      <c r="OZL42" s="113"/>
      <c r="OZM42" s="113"/>
      <c r="OZN42" s="113"/>
      <c r="OZO42" s="113"/>
      <c r="OZP42" s="113"/>
      <c r="OZQ42" s="113"/>
      <c r="OZR42" s="113"/>
      <c r="OZS42" s="113"/>
      <c r="OZT42" s="113"/>
      <c r="OZU42" s="113"/>
      <c r="OZV42" s="113"/>
      <c r="OZW42" s="113"/>
      <c r="OZX42" s="113"/>
      <c r="OZY42" s="113"/>
      <c r="OZZ42" s="113"/>
      <c r="PAA42" s="113"/>
      <c r="PAB42" s="113"/>
      <c r="PAC42" s="113"/>
      <c r="PAD42" s="113"/>
      <c r="PAE42" s="113"/>
      <c r="PAF42" s="113"/>
      <c r="PAG42" s="113"/>
      <c r="PAH42" s="113"/>
      <c r="PAI42" s="113"/>
      <c r="PAJ42" s="113"/>
      <c r="PAK42" s="113"/>
      <c r="PAL42" s="113"/>
      <c r="PAM42" s="113"/>
      <c r="PAN42" s="113"/>
      <c r="PAO42" s="113"/>
      <c r="PAP42" s="113"/>
      <c r="PAQ42" s="113"/>
      <c r="PAR42" s="113"/>
      <c r="PAS42" s="113"/>
      <c r="PAT42" s="113"/>
      <c r="PAU42" s="113"/>
      <c r="PAV42" s="113"/>
      <c r="PAW42" s="113"/>
      <c r="PAX42" s="113"/>
      <c r="PAY42" s="113"/>
      <c r="PAZ42" s="113"/>
      <c r="PBA42" s="113"/>
      <c r="PBB42" s="113"/>
      <c r="PBC42" s="113"/>
      <c r="PBD42" s="113"/>
      <c r="PBE42" s="113"/>
      <c r="PBF42" s="113"/>
      <c r="PBG42" s="113"/>
      <c r="PBH42" s="113"/>
      <c r="PBI42" s="113"/>
      <c r="PBJ42" s="113"/>
      <c r="PBK42" s="113"/>
      <c r="PBL42" s="113"/>
      <c r="PBM42" s="113"/>
      <c r="PBN42" s="113"/>
      <c r="PBO42" s="113"/>
      <c r="PBP42" s="113"/>
      <c r="PBQ42" s="113"/>
      <c r="PBR42" s="113"/>
      <c r="PBS42" s="113"/>
      <c r="PBT42" s="113"/>
      <c r="PBU42" s="113"/>
      <c r="PBV42" s="113"/>
      <c r="PBW42" s="113"/>
      <c r="PBX42" s="113"/>
      <c r="PBY42" s="113"/>
      <c r="PBZ42" s="113"/>
      <c r="PCA42" s="113"/>
      <c r="PCB42" s="113"/>
      <c r="PCC42" s="113"/>
      <c r="PCD42" s="113"/>
      <c r="PCE42" s="113"/>
      <c r="PCF42" s="113"/>
      <c r="PCG42" s="113"/>
      <c r="PCH42" s="113"/>
      <c r="PCI42" s="113"/>
      <c r="PCJ42" s="113"/>
      <c r="PCK42" s="113"/>
      <c r="PCL42" s="113"/>
      <c r="PCM42" s="113"/>
      <c r="PCN42" s="113"/>
      <c r="PCO42" s="113"/>
      <c r="PCP42" s="113"/>
      <c r="PCQ42" s="113"/>
      <c r="PCR42" s="113"/>
      <c r="PCS42" s="113"/>
      <c r="PCT42" s="113"/>
      <c r="PCU42" s="113"/>
      <c r="PCV42" s="113"/>
      <c r="PCW42" s="113"/>
      <c r="PCX42" s="113"/>
      <c r="PCY42" s="113"/>
      <c r="PCZ42" s="113"/>
      <c r="PDA42" s="113"/>
      <c r="PDB42" s="113"/>
      <c r="PDC42" s="113"/>
      <c r="PDD42" s="113"/>
      <c r="PDE42" s="113"/>
      <c r="PDF42" s="113"/>
      <c r="PDG42" s="113"/>
      <c r="PDH42" s="113"/>
      <c r="PDI42" s="113"/>
      <c r="PDJ42" s="113"/>
      <c r="PDK42" s="113"/>
      <c r="PDL42" s="113"/>
      <c r="PDM42" s="113"/>
      <c r="PDN42" s="113"/>
      <c r="PDO42" s="113"/>
      <c r="PDP42" s="113"/>
      <c r="PDQ42" s="113"/>
      <c r="PDR42" s="113"/>
      <c r="PDS42" s="113"/>
      <c r="PDT42" s="113"/>
      <c r="PDU42" s="113"/>
      <c r="PDV42" s="113"/>
      <c r="PDW42" s="113"/>
      <c r="PDX42" s="113"/>
      <c r="PDY42" s="113"/>
      <c r="PDZ42" s="113"/>
      <c r="PEA42" s="113"/>
      <c r="PEB42" s="113"/>
      <c r="PEC42" s="113"/>
      <c r="PED42" s="113"/>
      <c r="PEE42" s="113"/>
      <c r="PEF42" s="113"/>
      <c r="PEG42" s="113"/>
      <c r="PEH42" s="113"/>
      <c r="PEI42" s="113"/>
      <c r="PEJ42" s="113"/>
      <c r="PEK42" s="113"/>
      <c r="PEL42" s="113"/>
      <c r="PEM42" s="113"/>
      <c r="PEN42" s="113"/>
      <c r="PEO42" s="113"/>
      <c r="PEP42" s="113"/>
      <c r="PEQ42" s="113"/>
      <c r="PER42" s="113"/>
      <c r="PES42" s="113"/>
      <c r="PET42" s="113"/>
      <c r="PEU42" s="113"/>
      <c r="PEV42" s="113"/>
      <c r="PEW42" s="113"/>
      <c r="PEX42" s="113"/>
      <c r="PEY42" s="113"/>
      <c r="PEZ42" s="113"/>
      <c r="PFA42" s="113"/>
      <c r="PFB42" s="113"/>
      <c r="PFC42" s="113"/>
      <c r="PFD42" s="113"/>
      <c r="PFE42" s="113"/>
      <c r="PFF42" s="113"/>
      <c r="PFG42" s="113"/>
      <c r="PFH42" s="113"/>
      <c r="PFI42" s="113"/>
      <c r="PFJ42" s="113"/>
      <c r="PFK42" s="113"/>
      <c r="PFL42" s="113"/>
      <c r="PFM42" s="113"/>
      <c r="PFN42" s="113"/>
      <c r="PFO42" s="113"/>
      <c r="PFP42" s="113"/>
      <c r="PFQ42" s="113"/>
      <c r="PFR42" s="113"/>
      <c r="PFS42" s="113"/>
      <c r="PFT42" s="113"/>
      <c r="PFU42" s="113"/>
      <c r="PFV42" s="113"/>
      <c r="PFW42" s="113"/>
      <c r="PFX42" s="113"/>
      <c r="PFY42" s="113"/>
      <c r="PFZ42" s="113"/>
      <c r="PGA42" s="113"/>
      <c r="PGB42" s="113"/>
      <c r="PGC42" s="113"/>
      <c r="PGD42" s="113"/>
      <c r="PGE42" s="113"/>
      <c r="PGF42" s="113"/>
      <c r="PGG42" s="113"/>
      <c r="PGH42" s="113"/>
      <c r="PGI42" s="113"/>
      <c r="PGJ42" s="113"/>
      <c r="PGK42" s="113"/>
      <c r="PGL42" s="113"/>
      <c r="PGM42" s="113"/>
      <c r="PGN42" s="113"/>
      <c r="PGO42" s="113"/>
      <c r="PGP42" s="113"/>
      <c r="PGQ42" s="113"/>
      <c r="PGR42" s="113"/>
      <c r="PGS42" s="113"/>
      <c r="PGT42" s="113"/>
      <c r="PGU42" s="113"/>
      <c r="PGV42" s="113"/>
      <c r="PGW42" s="113"/>
      <c r="PGX42" s="113"/>
      <c r="PGY42" s="113"/>
      <c r="PGZ42" s="113"/>
      <c r="PHA42" s="113"/>
      <c r="PHB42" s="113"/>
      <c r="PHC42" s="113"/>
      <c r="PHD42" s="113"/>
      <c r="PHE42" s="113"/>
      <c r="PHF42" s="113"/>
      <c r="PHG42" s="113"/>
      <c r="PHH42" s="113"/>
      <c r="PHI42" s="113"/>
      <c r="PHJ42" s="113"/>
      <c r="PHK42" s="113"/>
      <c r="PHL42" s="113"/>
      <c r="PHM42" s="113"/>
      <c r="PHN42" s="113"/>
      <c r="PHO42" s="113"/>
      <c r="PHP42" s="113"/>
      <c r="PHQ42" s="113"/>
      <c r="PHR42" s="113"/>
      <c r="PHS42" s="113"/>
      <c r="PHT42" s="113"/>
      <c r="PHU42" s="113"/>
      <c r="PHV42" s="113"/>
      <c r="PHW42" s="113"/>
      <c r="PHX42" s="113"/>
      <c r="PHY42" s="113"/>
      <c r="PHZ42" s="113"/>
      <c r="PIA42" s="113"/>
      <c r="PIB42" s="113"/>
      <c r="PIC42" s="113"/>
      <c r="PID42" s="113"/>
      <c r="PIE42" s="113"/>
      <c r="PIF42" s="113"/>
      <c r="PIG42" s="113"/>
      <c r="PIH42" s="113"/>
      <c r="PII42" s="113"/>
      <c r="PIJ42" s="113"/>
      <c r="PIK42" s="113"/>
      <c r="PIL42" s="113"/>
      <c r="PIM42" s="113"/>
      <c r="PIN42" s="113"/>
      <c r="PIO42" s="113"/>
      <c r="PIP42" s="113"/>
      <c r="PIQ42" s="113"/>
      <c r="PIR42" s="113"/>
      <c r="PIS42" s="113"/>
      <c r="PIT42" s="113"/>
      <c r="PIU42" s="113"/>
      <c r="PIV42" s="113"/>
      <c r="PIW42" s="113"/>
      <c r="PIX42" s="113"/>
      <c r="PIY42" s="113"/>
      <c r="PIZ42" s="113"/>
      <c r="PJA42" s="113"/>
      <c r="PJB42" s="113"/>
      <c r="PJC42" s="113"/>
      <c r="PJD42" s="113"/>
      <c r="PJE42" s="113"/>
      <c r="PJF42" s="113"/>
      <c r="PJG42" s="113"/>
      <c r="PJH42" s="113"/>
      <c r="PJI42" s="113"/>
      <c r="PJJ42" s="113"/>
      <c r="PJK42" s="113"/>
      <c r="PJL42" s="113"/>
      <c r="PJM42" s="113"/>
      <c r="PJN42" s="113"/>
      <c r="PJO42" s="113"/>
      <c r="PJP42" s="113"/>
      <c r="PJQ42" s="113"/>
      <c r="PJR42" s="113"/>
      <c r="PJS42" s="113"/>
      <c r="PJT42" s="113"/>
      <c r="PJU42" s="113"/>
      <c r="PJV42" s="113"/>
      <c r="PJW42" s="113"/>
      <c r="PJX42" s="113"/>
      <c r="PJY42" s="113"/>
      <c r="PJZ42" s="113"/>
      <c r="PKA42" s="113"/>
      <c r="PKB42" s="113"/>
      <c r="PKC42" s="113"/>
      <c r="PKD42" s="113"/>
      <c r="PKE42" s="113"/>
      <c r="PKF42" s="113"/>
      <c r="PKG42" s="113"/>
      <c r="PKH42" s="113"/>
      <c r="PKI42" s="113"/>
      <c r="PKJ42" s="113"/>
      <c r="PKK42" s="113"/>
      <c r="PKL42" s="113"/>
      <c r="PKM42" s="113"/>
      <c r="PKN42" s="113"/>
      <c r="PKO42" s="113"/>
      <c r="PKP42" s="113"/>
      <c r="PKQ42" s="113"/>
      <c r="PKR42" s="113"/>
      <c r="PKS42" s="113"/>
      <c r="PKT42" s="113"/>
      <c r="PKU42" s="113"/>
      <c r="PKV42" s="113"/>
      <c r="PKW42" s="113"/>
      <c r="PKX42" s="113"/>
      <c r="PKY42" s="113"/>
      <c r="PKZ42" s="113"/>
      <c r="PLA42" s="113"/>
      <c r="PLB42" s="113"/>
      <c r="PLC42" s="113"/>
      <c r="PLD42" s="113"/>
      <c r="PLE42" s="113"/>
      <c r="PLF42" s="113"/>
      <c r="PLG42" s="113"/>
      <c r="PLH42" s="113"/>
      <c r="PLI42" s="113"/>
      <c r="PLJ42" s="113"/>
      <c r="PLK42" s="113"/>
      <c r="PLL42" s="113"/>
      <c r="PLM42" s="113"/>
      <c r="PLN42" s="113"/>
      <c r="PLO42" s="113"/>
      <c r="PLP42" s="113"/>
      <c r="PLQ42" s="113"/>
      <c r="PLR42" s="113"/>
      <c r="PLS42" s="113"/>
      <c r="PLT42" s="113"/>
      <c r="PLU42" s="113"/>
      <c r="PLV42" s="113"/>
      <c r="PLW42" s="113"/>
      <c r="PLX42" s="113"/>
      <c r="PLY42" s="113"/>
      <c r="PLZ42" s="113"/>
      <c r="PMA42" s="113"/>
      <c r="PMB42" s="113"/>
      <c r="PMC42" s="113"/>
      <c r="PMD42" s="113"/>
      <c r="PME42" s="113"/>
      <c r="PMF42" s="113"/>
      <c r="PMG42" s="113"/>
      <c r="PMH42" s="113"/>
      <c r="PMI42" s="113"/>
      <c r="PMJ42" s="113"/>
      <c r="PMK42" s="113"/>
      <c r="PML42" s="113"/>
      <c r="PMM42" s="113"/>
      <c r="PMN42" s="113"/>
      <c r="PMO42" s="113"/>
      <c r="PMP42" s="113"/>
      <c r="PMQ42" s="113"/>
      <c r="PMR42" s="113"/>
      <c r="PMS42" s="113"/>
      <c r="PMT42" s="113"/>
      <c r="PMU42" s="113"/>
      <c r="PMV42" s="113"/>
      <c r="PMW42" s="113"/>
      <c r="PMX42" s="113"/>
      <c r="PMY42" s="113"/>
      <c r="PMZ42" s="113"/>
      <c r="PNA42" s="113"/>
      <c r="PNB42" s="113"/>
      <c r="PNC42" s="113"/>
      <c r="PND42" s="113"/>
      <c r="PNE42" s="113"/>
      <c r="PNF42" s="113"/>
      <c r="PNG42" s="113"/>
      <c r="PNH42" s="113"/>
      <c r="PNI42" s="113"/>
      <c r="PNJ42" s="113"/>
      <c r="PNK42" s="113"/>
      <c r="PNL42" s="113"/>
      <c r="PNM42" s="113"/>
      <c r="PNN42" s="113"/>
      <c r="PNO42" s="113"/>
      <c r="PNP42" s="113"/>
      <c r="PNQ42" s="113"/>
      <c r="PNR42" s="113"/>
      <c r="PNS42" s="113"/>
      <c r="PNT42" s="113"/>
      <c r="PNU42" s="113"/>
      <c r="PNV42" s="113"/>
      <c r="PNW42" s="113"/>
      <c r="PNX42" s="113"/>
      <c r="PNY42" s="113"/>
      <c r="PNZ42" s="113"/>
      <c r="POA42" s="113"/>
      <c r="POB42" s="113"/>
      <c r="POC42" s="113"/>
      <c r="POD42" s="113"/>
      <c r="POE42" s="113"/>
      <c r="POF42" s="113"/>
      <c r="POG42" s="113"/>
      <c r="POH42" s="113"/>
      <c r="POI42" s="113"/>
      <c r="POJ42" s="113"/>
      <c r="POK42" s="113"/>
      <c r="POL42" s="113"/>
      <c r="POM42" s="113"/>
      <c r="PON42" s="113"/>
      <c r="POO42" s="113"/>
      <c r="POP42" s="113"/>
      <c r="POQ42" s="113"/>
      <c r="POR42" s="113"/>
      <c r="POS42" s="113"/>
      <c r="POT42" s="113"/>
      <c r="POU42" s="113"/>
      <c r="POV42" s="113"/>
      <c r="POW42" s="113"/>
      <c r="POX42" s="113"/>
      <c r="POY42" s="113"/>
      <c r="POZ42" s="113"/>
      <c r="PPA42" s="113"/>
      <c r="PPB42" s="113"/>
      <c r="PPC42" s="113"/>
      <c r="PPD42" s="113"/>
      <c r="PPE42" s="113"/>
      <c r="PPF42" s="113"/>
      <c r="PPG42" s="113"/>
      <c r="PPH42" s="113"/>
      <c r="PPI42" s="113"/>
      <c r="PPJ42" s="113"/>
      <c r="PPK42" s="113"/>
      <c r="PPL42" s="113"/>
      <c r="PPM42" s="113"/>
      <c r="PPN42" s="113"/>
      <c r="PPO42" s="113"/>
      <c r="PPP42" s="113"/>
      <c r="PPQ42" s="113"/>
      <c r="PPR42" s="113"/>
      <c r="PPS42" s="113"/>
      <c r="PPT42" s="113"/>
      <c r="PPU42" s="113"/>
      <c r="PPV42" s="113"/>
      <c r="PPW42" s="113"/>
      <c r="PPX42" s="113"/>
      <c r="PPY42" s="113"/>
      <c r="PPZ42" s="113"/>
      <c r="PQA42" s="113"/>
      <c r="PQB42" s="113"/>
      <c r="PQC42" s="113"/>
      <c r="PQD42" s="113"/>
      <c r="PQE42" s="113"/>
      <c r="PQF42" s="113"/>
      <c r="PQG42" s="113"/>
      <c r="PQH42" s="113"/>
      <c r="PQI42" s="113"/>
      <c r="PQJ42" s="113"/>
      <c r="PQK42" s="113"/>
      <c r="PQL42" s="113"/>
      <c r="PQM42" s="113"/>
      <c r="PQN42" s="113"/>
      <c r="PQO42" s="113"/>
      <c r="PQP42" s="113"/>
      <c r="PQQ42" s="113"/>
      <c r="PQR42" s="113"/>
      <c r="PQS42" s="113"/>
      <c r="PQT42" s="113"/>
      <c r="PQU42" s="113"/>
      <c r="PQV42" s="113"/>
      <c r="PQW42" s="113"/>
      <c r="PQX42" s="113"/>
      <c r="PQY42" s="113"/>
      <c r="PQZ42" s="113"/>
      <c r="PRA42" s="113"/>
      <c r="PRB42" s="113"/>
      <c r="PRC42" s="113"/>
      <c r="PRD42" s="113"/>
      <c r="PRE42" s="113"/>
      <c r="PRF42" s="113"/>
      <c r="PRG42" s="113"/>
      <c r="PRH42" s="113"/>
      <c r="PRI42" s="113"/>
      <c r="PRJ42" s="113"/>
      <c r="PRK42" s="113"/>
      <c r="PRL42" s="113"/>
      <c r="PRM42" s="113"/>
      <c r="PRN42" s="113"/>
      <c r="PRO42" s="113"/>
      <c r="PRP42" s="113"/>
      <c r="PRQ42" s="113"/>
      <c r="PRR42" s="113"/>
      <c r="PRS42" s="113"/>
      <c r="PRT42" s="113"/>
      <c r="PRU42" s="113"/>
      <c r="PRV42" s="113"/>
      <c r="PRW42" s="113"/>
      <c r="PRX42" s="113"/>
      <c r="PRY42" s="113"/>
      <c r="PRZ42" s="113"/>
      <c r="PSA42" s="113"/>
      <c r="PSB42" s="113"/>
      <c r="PSC42" s="113"/>
      <c r="PSD42" s="113"/>
      <c r="PSE42" s="113"/>
      <c r="PSF42" s="113"/>
      <c r="PSG42" s="113"/>
      <c r="PSH42" s="113"/>
      <c r="PSI42" s="113"/>
      <c r="PSJ42" s="113"/>
      <c r="PSK42" s="113"/>
      <c r="PSL42" s="113"/>
      <c r="PSM42" s="113"/>
      <c r="PSN42" s="113"/>
      <c r="PSO42" s="113"/>
      <c r="PSP42" s="113"/>
      <c r="PSQ42" s="113"/>
      <c r="PSR42" s="113"/>
      <c r="PSS42" s="113"/>
      <c r="PST42" s="113"/>
      <c r="PSU42" s="113"/>
      <c r="PSV42" s="113"/>
      <c r="PSW42" s="113"/>
      <c r="PSX42" s="113"/>
      <c r="PSY42" s="113"/>
      <c r="PSZ42" s="113"/>
      <c r="PTA42" s="113"/>
      <c r="PTB42" s="113"/>
      <c r="PTC42" s="113"/>
      <c r="PTD42" s="113"/>
      <c r="PTE42" s="113"/>
      <c r="PTF42" s="113"/>
      <c r="PTG42" s="113"/>
      <c r="PTH42" s="113"/>
      <c r="PTI42" s="113"/>
      <c r="PTJ42" s="113"/>
      <c r="PTK42" s="113"/>
      <c r="PTL42" s="113"/>
      <c r="PTM42" s="113"/>
      <c r="PTN42" s="113"/>
      <c r="PTO42" s="113"/>
      <c r="PTP42" s="113"/>
      <c r="PTQ42" s="113"/>
      <c r="PTR42" s="113"/>
      <c r="PTS42" s="113"/>
      <c r="PTT42" s="113"/>
      <c r="PTU42" s="113"/>
      <c r="PTV42" s="113"/>
      <c r="PTW42" s="113"/>
      <c r="PTX42" s="113"/>
      <c r="PTY42" s="113"/>
      <c r="PTZ42" s="113"/>
      <c r="PUA42" s="113"/>
      <c r="PUB42" s="113"/>
      <c r="PUC42" s="113"/>
      <c r="PUD42" s="113"/>
      <c r="PUE42" s="113"/>
      <c r="PUF42" s="113"/>
      <c r="PUG42" s="113"/>
      <c r="PUH42" s="113"/>
      <c r="PUI42" s="113"/>
      <c r="PUJ42" s="113"/>
      <c r="PUK42" s="113"/>
      <c r="PUL42" s="113"/>
      <c r="PUM42" s="113"/>
      <c r="PUN42" s="113"/>
      <c r="PUO42" s="113"/>
      <c r="PUP42" s="113"/>
      <c r="PUQ42" s="113"/>
      <c r="PUR42" s="113"/>
      <c r="PUS42" s="113"/>
      <c r="PUT42" s="113"/>
      <c r="PUU42" s="113"/>
      <c r="PUV42" s="113"/>
      <c r="PUW42" s="113"/>
      <c r="PUX42" s="113"/>
      <c r="PUY42" s="113"/>
      <c r="PUZ42" s="113"/>
      <c r="PVA42" s="113"/>
      <c r="PVB42" s="113"/>
      <c r="PVC42" s="113"/>
      <c r="PVD42" s="113"/>
      <c r="PVE42" s="113"/>
      <c r="PVF42" s="113"/>
      <c r="PVG42" s="113"/>
      <c r="PVH42" s="113"/>
      <c r="PVI42" s="113"/>
      <c r="PVJ42" s="113"/>
      <c r="PVK42" s="113"/>
      <c r="PVL42" s="113"/>
      <c r="PVM42" s="113"/>
      <c r="PVN42" s="113"/>
      <c r="PVO42" s="113"/>
      <c r="PVP42" s="113"/>
      <c r="PVQ42" s="113"/>
      <c r="PVR42" s="113"/>
      <c r="PVS42" s="113"/>
      <c r="PVT42" s="113"/>
      <c r="PVU42" s="113"/>
      <c r="PVV42" s="113"/>
      <c r="PVW42" s="113"/>
      <c r="PVX42" s="113"/>
      <c r="PVY42" s="113"/>
      <c r="PVZ42" s="113"/>
      <c r="PWA42" s="113"/>
      <c r="PWB42" s="113"/>
      <c r="PWC42" s="113"/>
      <c r="PWD42" s="113"/>
      <c r="PWE42" s="113"/>
      <c r="PWF42" s="113"/>
      <c r="PWG42" s="113"/>
      <c r="PWH42" s="113"/>
      <c r="PWI42" s="113"/>
      <c r="PWJ42" s="113"/>
      <c r="PWK42" s="113"/>
      <c r="PWL42" s="113"/>
      <c r="PWM42" s="113"/>
      <c r="PWN42" s="113"/>
      <c r="PWO42" s="113"/>
      <c r="PWP42" s="113"/>
      <c r="PWQ42" s="113"/>
      <c r="PWR42" s="113"/>
      <c r="PWS42" s="113"/>
      <c r="PWT42" s="113"/>
      <c r="PWU42" s="113"/>
      <c r="PWV42" s="113"/>
      <c r="PWW42" s="113"/>
      <c r="PWX42" s="113"/>
      <c r="PWY42" s="113"/>
      <c r="PWZ42" s="113"/>
      <c r="PXA42" s="113"/>
      <c r="PXB42" s="113"/>
      <c r="PXC42" s="113"/>
      <c r="PXD42" s="113"/>
      <c r="PXE42" s="113"/>
      <c r="PXF42" s="113"/>
      <c r="PXG42" s="113"/>
      <c r="PXH42" s="113"/>
      <c r="PXI42" s="113"/>
      <c r="PXJ42" s="113"/>
      <c r="PXK42" s="113"/>
      <c r="PXL42" s="113"/>
      <c r="PXM42" s="113"/>
      <c r="PXN42" s="113"/>
      <c r="PXO42" s="113"/>
      <c r="PXP42" s="113"/>
      <c r="PXQ42" s="113"/>
      <c r="PXR42" s="113"/>
      <c r="PXS42" s="113"/>
      <c r="PXT42" s="113"/>
      <c r="PXU42" s="113"/>
      <c r="PXV42" s="113"/>
      <c r="PXW42" s="113"/>
      <c r="PXX42" s="113"/>
      <c r="PXY42" s="113"/>
      <c r="PXZ42" s="113"/>
      <c r="PYA42" s="113"/>
      <c r="PYB42" s="113"/>
      <c r="PYC42" s="113"/>
      <c r="PYD42" s="113"/>
      <c r="PYE42" s="113"/>
      <c r="PYF42" s="113"/>
      <c r="PYG42" s="113"/>
      <c r="PYH42" s="113"/>
      <c r="PYI42" s="113"/>
      <c r="PYJ42" s="113"/>
      <c r="PYK42" s="113"/>
      <c r="PYL42" s="113"/>
      <c r="PYM42" s="113"/>
      <c r="PYN42" s="113"/>
      <c r="PYO42" s="113"/>
      <c r="PYP42" s="113"/>
      <c r="PYQ42" s="113"/>
      <c r="PYR42" s="113"/>
      <c r="PYS42" s="113"/>
      <c r="PYT42" s="113"/>
      <c r="PYU42" s="113"/>
      <c r="PYV42" s="113"/>
      <c r="PYW42" s="113"/>
      <c r="PYX42" s="113"/>
      <c r="PYY42" s="113"/>
      <c r="PYZ42" s="113"/>
      <c r="PZA42" s="113"/>
      <c r="PZB42" s="113"/>
      <c r="PZC42" s="113"/>
      <c r="PZD42" s="113"/>
      <c r="PZE42" s="113"/>
      <c r="PZF42" s="113"/>
      <c r="PZG42" s="113"/>
      <c r="PZH42" s="113"/>
      <c r="PZI42" s="113"/>
      <c r="PZJ42" s="113"/>
      <c r="PZK42" s="113"/>
      <c r="PZL42" s="113"/>
      <c r="PZM42" s="113"/>
      <c r="PZN42" s="113"/>
      <c r="PZO42" s="113"/>
      <c r="PZP42" s="113"/>
      <c r="PZQ42" s="113"/>
      <c r="PZR42" s="113"/>
      <c r="PZS42" s="113"/>
      <c r="PZT42" s="113"/>
      <c r="PZU42" s="113"/>
      <c r="PZV42" s="113"/>
      <c r="PZW42" s="113"/>
      <c r="PZX42" s="113"/>
      <c r="PZY42" s="113"/>
      <c r="PZZ42" s="113"/>
      <c r="QAA42" s="113"/>
      <c r="QAB42" s="113"/>
      <c r="QAC42" s="113"/>
      <c r="QAD42" s="113"/>
      <c r="QAE42" s="113"/>
      <c r="QAF42" s="113"/>
      <c r="QAG42" s="113"/>
      <c r="QAH42" s="113"/>
      <c r="QAI42" s="113"/>
      <c r="QAJ42" s="113"/>
      <c r="QAK42" s="113"/>
      <c r="QAL42" s="113"/>
      <c r="QAM42" s="113"/>
      <c r="QAN42" s="113"/>
      <c r="QAO42" s="113"/>
      <c r="QAP42" s="113"/>
      <c r="QAQ42" s="113"/>
      <c r="QAR42" s="113"/>
      <c r="QAS42" s="113"/>
      <c r="QAT42" s="113"/>
      <c r="QAU42" s="113"/>
      <c r="QAV42" s="113"/>
      <c r="QAW42" s="113"/>
      <c r="QAX42" s="113"/>
      <c r="QAY42" s="113"/>
      <c r="QAZ42" s="113"/>
      <c r="QBA42" s="113"/>
      <c r="QBB42" s="113"/>
      <c r="QBC42" s="113"/>
      <c r="QBD42" s="113"/>
      <c r="QBE42" s="113"/>
      <c r="QBF42" s="113"/>
      <c r="QBG42" s="113"/>
      <c r="QBH42" s="113"/>
      <c r="QBI42" s="113"/>
      <c r="QBJ42" s="113"/>
      <c r="QBK42" s="113"/>
      <c r="QBL42" s="113"/>
      <c r="QBM42" s="113"/>
      <c r="QBN42" s="113"/>
      <c r="QBO42" s="113"/>
      <c r="QBP42" s="113"/>
      <c r="QBQ42" s="113"/>
      <c r="QBR42" s="113"/>
      <c r="QBS42" s="113"/>
      <c r="QBT42" s="113"/>
      <c r="QBU42" s="113"/>
      <c r="QBV42" s="113"/>
      <c r="QBW42" s="113"/>
      <c r="QBX42" s="113"/>
      <c r="QBY42" s="113"/>
      <c r="QBZ42" s="113"/>
      <c r="QCA42" s="113"/>
      <c r="QCB42" s="113"/>
      <c r="QCC42" s="113"/>
      <c r="QCD42" s="113"/>
      <c r="QCE42" s="113"/>
      <c r="QCF42" s="113"/>
      <c r="QCG42" s="113"/>
      <c r="QCH42" s="113"/>
      <c r="QCI42" s="113"/>
      <c r="QCJ42" s="113"/>
      <c r="QCK42" s="113"/>
      <c r="QCL42" s="113"/>
      <c r="QCM42" s="113"/>
      <c r="QCN42" s="113"/>
      <c r="QCO42" s="113"/>
      <c r="QCP42" s="113"/>
      <c r="QCQ42" s="113"/>
      <c r="QCR42" s="113"/>
      <c r="QCS42" s="113"/>
      <c r="QCT42" s="113"/>
      <c r="QCU42" s="113"/>
      <c r="QCV42" s="113"/>
      <c r="QCW42" s="113"/>
      <c r="QCX42" s="113"/>
      <c r="QCY42" s="113"/>
      <c r="QCZ42" s="113"/>
      <c r="QDA42" s="113"/>
      <c r="QDB42" s="113"/>
      <c r="QDC42" s="113"/>
      <c r="QDD42" s="113"/>
      <c r="QDE42" s="113"/>
      <c r="QDF42" s="113"/>
      <c r="QDG42" s="113"/>
      <c r="QDH42" s="113"/>
      <c r="QDI42" s="113"/>
      <c r="QDJ42" s="113"/>
      <c r="QDK42" s="113"/>
      <c r="QDL42" s="113"/>
      <c r="QDM42" s="113"/>
      <c r="QDN42" s="113"/>
      <c r="QDO42" s="113"/>
      <c r="QDP42" s="113"/>
      <c r="QDQ42" s="113"/>
      <c r="QDR42" s="113"/>
      <c r="QDS42" s="113"/>
      <c r="QDT42" s="113"/>
      <c r="QDU42" s="113"/>
      <c r="QDV42" s="113"/>
      <c r="QDW42" s="113"/>
      <c r="QDX42" s="113"/>
      <c r="QDY42" s="113"/>
      <c r="QDZ42" s="113"/>
      <c r="QEA42" s="113"/>
      <c r="QEB42" s="113"/>
      <c r="QEC42" s="113"/>
      <c r="QED42" s="113"/>
      <c r="QEE42" s="113"/>
      <c r="QEF42" s="113"/>
      <c r="QEG42" s="113"/>
      <c r="QEH42" s="113"/>
      <c r="QEI42" s="113"/>
      <c r="QEJ42" s="113"/>
      <c r="QEK42" s="113"/>
      <c r="QEL42" s="113"/>
      <c r="QEM42" s="113"/>
      <c r="QEN42" s="113"/>
      <c r="QEO42" s="113"/>
      <c r="QEP42" s="113"/>
      <c r="QEQ42" s="113"/>
      <c r="QER42" s="113"/>
      <c r="QES42" s="113"/>
      <c r="QET42" s="113"/>
      <c r="QEU42" s="113"/>
      <c r="QEV42" s="113"/>
      <c r="QEW42" s="113"/>
      <c r="QEX42" s="113"/>
      <c r="QEY42" s="113"/>
      <c r="QEZ42" s="113"/>
      <c r="QFA42" s="113"/>
      <c r="QFB42" s="113"/>
      <c r="QFC42" s="113"/>
      <c r="QFD42" s="113"/>
      <c r="QFE42" s="113"/>
      <c r="QFF42" s="113"/>
      <c r="QFG42" s="113"/>
      <c r="QFH42" s="113"/>
      <c r="QFI42" s="113"/>
      <c r="QFJ42" s="113"/>
      <c r="QFK42" s="113"/>
      <c r="QFL42" s="113"/>
      <c r="QFM42" s="113"/>
      <c r="QFN42" s="113"/>
      <c r="QFO42" s="113"/>
      <c r="QFP42" s="113"/>
      <c r="QFQ42" s="113"/>
      <c r="QFR42" s="113"/>
      <c r="QFS42" s="113"/>
      <c r="QFT42" s="113"/>
      <c r="QFU42" s="113"/>
      <c r="QFV42" s="113"/>
      <c r="QFW42" s="113"/>
      <c r="QFX42" s="113"/>
      <c r="QFY42" s="113"/>
      <c r="QFZ42" s="113"/>
      <c r="QGA42" s="113"/>
      <c r="QGB42" s="113"/>
      <c r="QGC42" s="113"/>
      <c r="QGD42" s="113"/>
      <c r="QGE42" s="113"/>
      <c r="QGF42" s="113"/>
      <c r="QGG42" s="113"/>
      <c r="QGH42" s="113"/>
      <c r="QGI42" s="113"/>
      <c r="QGJ42" s="113"/>
      <c r="QGK42" s="113"/>
      <c r="QGL42" s="113"/>
      <c r="QGM42" s="113"/>
      <c r="QGN42" s="113"/>
      <c r="QGO42" s="113"/>
      <c r="QGP42" s="113"/>
      <c r="QGQ42" s="113"/>
      <c r="QGR42" s="113"/>
      <c r="QGS42" s="113"/>
      <c r="QGT42" s="113"/>
      <c r="QGU42" s="113"/>
      <c r="QGV42" s="113"/>
      <c r="QGW42" s="113"/>
      <c r="QGX42" s="113"/>
      <c r="QGY42" s="113"/>
      <c r="QGZ42" s="113"/>
      <c r="QHA42" s="113"/>
      <c r="QHB42" s="113"/>
      <c r="QHC42" s="113"/>
      <c r="QHD42" s="113"/>
      <c r="QHE42" s="113"/>
      <c r="QHF42" s="113"/>
      <c r="QHG42" s="113"/>
      <c r="QHH42" s="113"/>
      <c r="QHI42" s="113"/>
      <c r="QHJ42" s="113"/>
      <c r="QHK42" s="113"/>
      <c r="QHL42" s="113"/>
      <c r="QHM42" s="113"/>
      <c r="QHN42" s="113"/>
      <c r="QHO42" s="113"/>
      <c r="QHP42" s="113"/>
      <c r="QHQ42" s="113"/>
      <c r="QHR42" s="113"/>
      <c r="QHS42" s="113"/>
      <c r="QHT42" s="113"/>
      <c r="QHU42" s="113"/>
      <c r="QHV42" s="113"/>
      <c r="QHW42" s="113"/>
      <c r="QHX42" s="113"/>
      <c r="QHY42" s="113"/>
      <c r="QHZ42" s="113"/>
      <c r="QIA42" s="113"/>
      <c r="QIB42" s="113"/>
      <c r="QIC42" s="113"/>
      <c r="QID42" s="113"/>
      <c r="QIE42" s="113"/>
      <c r="QIF42" s="113"/>
      <c r="QIG42" s="113"/>
      <c r="QIH42" s="113"/>
      <c r="QII42" s="113"/>
      <c r="QIJ42" s="113"/>
      <c r="QIK42" s="113"/>
      <c r="QIL42" s="113"/>
      <c r="QIM42" s="113"/>
      <c r="QIN42" s="113"/>
      <c r="QIO42" s="113"/>
      <c r="QIP42" s="113"/>
      <c r="QIQ42" s="113"/>
      <c r="QIR42" s="113"/>
      <c r="QIS42" s="113"/>
      <c r="QIT42" s="113"/>
      <c r="QIU42" s="113"/>
      <c r="QIV42" s="113"/>
      <c r="QIW42" s="113"/>
      <c r="QIX42" s="113"/>
      <c r="QIY42" s="113"/>
      <c r="QIZ42" s="113"/>
      <c r="QJA42" s="113"/>
      <c r="QJB42" s="113"/>
      <c r="QJC42" s="113"/>
      <c r="QJD42" s="113"/>
      <c r="QJE42" s="113"/>
      <c r="QJF42" s="113"/>
      <c r="QJG42" s="113"/>
      <c r="QJH42" s="113"/>
      <c r="QJI42" s="113"/>
      <c r="QJJ42" s="113"/>
      <c r="QJK42" s="113"/>
      <c r="QJL42" s="113"/>
      <c r="QJM42" s="113"/>
      <c r="QJN42" s="113"/>
      <c r="QJO42" s="113"/>
      <c r="QJP42" s="113"/>
      <c r="QJQ42" s="113"/>
      <c r="QJR42" s="113"/>
      <c r="QJS42" s="113"/>
      <c r="QJT42" s="113"/>
      <c r="QJU42" s="113"/>
      <c r="QJV42" s="113"/>
      <c r="QJW42" s="113"/>
      <c r="QJX42" s="113"/>
      <c r="QJY42" s="113"/>
      <c r="QJZ42" s="113"/>
      <c r="QKA42" s="113"/>
      <c r="QKB42" s="113"/>
      <c r="QKC42" s="113"/>
      <c r="QKD42" s="113"/>
      <c r="QKE42" s="113"/>
      <c r="QKF42" s="113"/>
      <c r="QKG42" s="113"/>
      <c r="QKH42" s="113"/>
      <c r="QKI42" s="113"/>
      <c r="QKJ42" s="113"/>
      <c r="QKK42" s="113"/>
      <c r="QKL42" s="113"/>
      <c r="QKM42" s="113"/>
      <c r="QKN42" s="113"/>
      <c r="QKO42" s="113"/>
      <c r="QKP42" s="113"/>
      <c r="QKQ42" s="113"/>
      <c r="QKR42" s="113"/>
      <c r="QKS42" s="113"/>
      <c r="QKT42" s="113"/>
      <c r="QKU42" s="113"/>
      <c r="QKV42" s="113"/>
      <c r="QKW42" s="113"/>
      <c r="QKX42" s="113"/>
      <c r="QKY42" s="113"/>
      <c r="QKZ42" s="113"/>
      <c r="QLA42" s="113"/>
      <c r="QLB42" s="113"/>
      <c r="QLC42" s="113"/>
      <c r="QLD42" s="113"/>
      <c r="QLE42" s="113"/>
      <c r="QLF42" s="113"/>
      <c r="QLG42" s="113"/>
      <c r="QLH42" s="113"/>
      <c r="QLI42" s="113"/>
      <c r="QLJ42" s="113"/>
      <c r="QLK42" s="113"/>
      <c r="QLL42" s="113"/>
      <c r="QLM42" s="113"/>
      <c r="QLN42" s="113"/>
      <c r="QLO42" s="113"/>
      <c r="QLP42" s="113"/>
      <c r="QLQ42" s="113"/>
      <c r="QLR42" s="113"/>
      <c r="QLS42" s="113"/>
      <c r="QLT42" s="113"/>
      <c r="QLU42" s="113"/>
      <c r="QLV42" s="113"/>
      <c r="QLW42" s="113"/>
      <c r="QLX42" s="113"/>
      <c r="QLY42" s="113"/>
      <c r="QLZ42" s="113"/>
      <c r="QMA42" s="113"/>
      <c r="QMB42" s="113"/>
      <c r="QMC42" s="113"/>
      <c r="QMD42" s="113"/>
      <c r="QME42" s="113"/>
      <c r="QMF42" s="113"/>
      <c r="QMG42" s="113"/>
      <c r="QMH42" s="113"/>
      <c r="QMI42" s="113"/>
      <c r="QMJ42" s="113"/>
      <c r="QMK42" s="113"/>
      <c r="QML42" s="113"/>
      <c r="QMM42" s="113"/>
      <c r="QMN42" s="113"/>
      <c r="QMO42" s="113"/>
      <c r="QMP42" s="113"/>
      <c r="QMQ42" s="113"/>
      <c r="QMR42" s="113"/>
      <c r="QMS42" s="113"/>
      <c r="QMT42" s="113"/>
      <c r="QMU42" s="113"/>
      <c r="QMV42" s="113"/>
      <c r="QMW42" s="113"/>
      <c r="QMX42" s="113"/>
      <c r="QMY42" s="113"/>
      <c r="QMZ42" s="113"/>
      <c r="QNA42" s="113"/>
      <c r="QNB42" s="113"/>
      <c r="QNC42" s="113"/>
      <c r="QND42" s="113"/>
      <c r="QNE42" s="113"/>
      <c r="QNF42" s="113"/>
      <c r="QNG42" s="113"/>
      <c r="QNH42" s="113"/>
      <c r="QNI42" s="113"/>
      <c r="QNJ42" s="113"/>
      <c r="QNK42" s="113"/>
      <c r="QNL42" s="113"/>
      <c r="QNM42" s="113"/>
      <c r="QNN42" s="113"/>
      <c r="QNO42" s="113"/>
      <c r="QNP42" s="113"/>
      <c r="QNQ42" s="113"/>
      <c r="QNR42" s="113"/>
      <c r="QNS42" s="113"/>
      <c r="QNT42" s="113"/>
      <c r="QNU42" s="113"/>
      <c r="QNV42" s="113"/>
      <c r="QNW42" s="113"/>
      <c r="QNX42" s="113"/>
      <c r="QNY42" s="113"/>
      <c r="QNZ42" s="113"/>
      <c r="QOA42" s="113"/>
      <c r="QOB42" s="113"/>
      <c r="QOC42" s="113"/>
      <c r="QOD42" s="113"/>
      <c r="QOE42" s="113"/>
      <c r="QOF42" s="113"/>
      <c r="QOG42" s="113"/>
      <c r="QOH42" s="113"/>
      <c r="QOI42" s="113"/>
      <c r="QOJ42" s="113"/>
      <c r="QOK42" s="113"/>
      <c r="QOL42" s="113"/>
      <c r="QOM42" s="113"/>
      <c r="QON42" s="113"/>
      <c r="QOO42" s="113"/>
      <c r="QOP42" s="113"/>
      <c r="QOQ42" s="113"/>
      <c r="QOR42" s="113"/>
      <c r="QOS42" s="113"/>
      <c r="QOT42" s="113"/>
      <c r="QOU42" s="113"/>
      <c r="QOV42" s="113"/>
      <c r="QOW42" s="113"/>
      <c r="QOX42" s="113"/>
      <c r="QOY42" s="113"/>
      <c r="QOZ42" s="113"/>
      <c r="QPA42" s="113"/>
      <c r="QPB42" s="113"/>
      <c r="QPC42" s="113"/>
      <c r="QPD42" s="113"/>
      <c r="QPE42" s="113"/>
      <c r="QPF42" s="113"/>
      <c r="QPG42" s="113"/>
      <c r="QPH42" s="113"/>
      <c r="QPI42" s="113"/>
      <c r="QPJ42" s="113"/>
      <c r="QPK42" s="113"/>
      <c r="QPL42" s="113"/>
      <c r="QPM42" s="113"/>
      <c r="QPN42" s="113"/>
      <c r="QPO42" s="113"/>
      <c r="QPP42" s="113"/>
      <c r="QPQ42" s="113"/>
      <c r="QPR42" s="113"/>
      <c r="QPS42" s="113"/>
      <c r="QPT42" s="113"/>
      <c r="QPU42" s="113"/>
      <c r="QPV42" s="113"/>
      <c r="QPW42" s="113"/>
      <c r="QPX42" s="113"/>
      <c r="QPY42" s="113"/>
      <c r="QPZ42" s="113"/>
      <c r="QQA42" s="113"/>
      <c r="QQB42" s="113"/>
      <c r="QQC42" s="113"/>
      <c r="QQD42" s="113"/>
      <c r="QQE42" s="113"/>
      <c r="QQF42" s="113"/>
      <c r="QQG42" s="113"/>
      <c r="QQH42" s="113"/>
      <c r="QQI42" s="113"/>
      <c r="QQJ42" s="113"/>
      <c r="QQK42" s="113"/>
      <c r="QQL42" s="113"/>
      <c r="QQM42" s="113"/>
      <c r="QQN42" s="113"/>
      <c r="QQO42" s="113"/>
      <c r="QQP42" s="113"/>
      <c r="QQQ42" s="113"/>
      <c r="QQR42" s="113"/>
      <c r="QQS42" s="113"/>
      <c r="QQT42" s="113"/>
      <c r="QQU42" s="113"/>
      <c r="QQV42" s="113"/>
      <c r="QQW42" s="113"/>
      <c r="QQX42" s="113"/>
      <c r="QQY42" s="113"/>
      <c r="QQZ42" s="113"/>
      <c r="QRA42" s="113"/>
      <c r="QRB42" s="113"/>
      <c r="QRC42" s="113"/>
      <c r="QRD42" s="113"/>
      <c r="QRE42" s="113"/>
      <c r="QRF42" s="113"/>
      <c r="QRG42" s="113"/>
      <c r="QRH42" s="113"/>
      <c r="QRI42" s="113"/>
      <c r="QRJ42" s="113"/>
      <c r="QRK42" s="113"/>
      <c r="QRL42" s="113"/>
      <c r="QRM42" s="113"/>
      <c r="QRN42" s="113"/>
      <c r="QRO42" s="113"/>
      <c r="QRP42" s="113"/>
      <c r="QRQ42" s="113"/>
      <c r="QRR42" s="113"/>
      <c r="QRS42" s="113"/>
      <c r="QRT42" s="113"/>
      <c r="QRU42" s="113"/>
      <c r="QRV42" s="113"/>
      <c r="QRW42" s="113"/>
      <c r="QRX42" s="113"/>
      <c r="QRY42" s="113"/>
      <c r="QRZ42" s="113"/>
      <c r="QSA42" s="113"/>
      <c r="QSB42" s="113"/>
      <c r="QSC42" s="113"/>
      <c r="QSD42" s="113"/>
      <c r="QSE42" s="113"/>
      <c r="QSF42" s="113"/>
      <c r="QSG42" s="113"/>
      <c r="QSH42" s="113"/>
      <c r="QSI42" s="113"/>
      <c r="QSJ42" s="113"/>
      <c r="QSK42" s="113"/>
      <c r="QSL42" s="113"/>
      <c r="QSM42" s="113"/>
      <c r="QSN42" s="113"/>
      <c r="QSO42" s="113"/>
      <c r="QSP42" s="113"/>
      <c r="QSQ42" s="113"/>
      <c r="QSR42" s="113"/>
      <c r="QSS42" s="113"/>
      <c r="QST42" s="113"/>
      <c r="QSU42" s="113"/>
      <c r="QSV42" s="113"/>
      <c r="QSW42" s="113"/>
      <c r="QSX42" s="113"/>
      <c r="QSY42" s="113"/>
      <c r="QSZ42" s="113"/>
      <c r="QTA42" s="113"/>
      <c r="QTB42" s="113"/>
      <c r="QTC42" s="113"/>
      <c r="QTD42" s="113"/>
      <c r="QTE42" s="113"/>
      <c r="QTF42" s="113"/>
      <c r="QTG42" s="113"/>
      <c r="QTH42" s="113"/>
      <c r="QTI42" s="113"/>
      <c r="QTJ42" s="113"/>
      <c r="QTK42" s="113"/>
      <c r="QTL42" s="113"/>
      <c r="QTM42" s="113"/>
      <c r="QTN42" s="113"/>
      <c r="QTO42" s="113"/>
      <c r="QTP42" s="113"/>
      <c r="QTQ42" s="113"/>
      <c r="QTR42" s="113"/>
      <c r="QTS42" s="113"/>
      <c r="QTT42" s="113"/>
      <c r="QTU42" s="113"/>
      <c r="QTV42" s="113"/>
      <c r="QTW42" s="113"/>
      <c r="QTX42" s="113"/>
      <c r="QTY42" s="113"/>
      <c r="QTZ42" s="113"/>
      <c r="QUA42" s="113"/>
      <c r="QUB42" s="113"/>
      <c r="QUC42" s="113"/>
      <c r="QUD42" s="113"/>
      <c r="QUE42" s="113"/>
      <c r="QUF42" s="113"/>
      <c r="QUG42" s="113"/>
      <c r="QUH42" s="113"/>
      <c r="QUI42" s="113"/>
      <c r="QUJ42" s="113"/>
      <c r="QUK42" s="113"/>
      <c r="QUL42" s="113"/>
      <c r="QUM42" s="113"/>
      <c r="QUN42" s="113"/>
      <c r="QUO42" s="113"/>
      <c r="QUP42" s="113"/>
      <c r="QUQ42" s="113"/>
      <c r="QUR42" s="113"/>
      <c r="QUS42" s="113"/>
      <c r="QUT42" s="113"/>
      <c r="QUU42" s="113"/>
      <c r="QUV42" s="113"/>
      <c r="QUW42" s="113"/>
      <c r="QUX42" s="113"/>
      <c r="QUY42" s="113"/>
      <c r="QUZ42" s="113"/>
      <c r="QVA42" s="113"/>
      <c r="QVB42" s="113"/>
      <c r="QVC42" s="113"/>
      <c r="QVD42" s="113"/>
      <c r="QVE42" s="113"/>
      <c r="QVF42" s="113"/>
      <c r="QVG42" s="113"/>
      <c r="QVH42" s="113"/>
      <c r="QVI42" s="113"/>
      <c r="QVJ42" s="113"/>
      <c r="QVK42" s="113"/>
      <c r="QVL42" s="113"/>
      <c r="QVM42" s="113"/>
      <c r="QVN42" s="113"/>
      <c r="QVO42" s="113"/>
      <c r="QVP42" s="113"/>
      <c r="QVQ42" s="113"/>
      <c r="QVR42" s="113"/>
      <c r="QVS42" s="113"/>
      <c r="QVT42" s="113"/>
      <c r="QVU42" s="113"/>
      <c r="QVV42" s="113"/>
      <c r="QVW42" s="113"/>
      <c r="QVX42" s="113"/>
      <c r="QVY42" s="113"/>
      <c r="QVZ42" s="113"/>
      <c r="QWA42" s="113"/>
      <c r="QWB42" s="113"/>
      <c r="QWC42" s="113"/>
      <c r="QWD42" s="113"/>
      <c r="QWE42" s="113"/>
      <c r="QWF42" s="113"/>
      <c r="QWG42" s="113"/>
      <c r="QWH42" s="113"/>
      <c r="QWI42" s="113"/>
      <c r="QWJ42" s="113"/>
      <c r="QWK42" s="113"/>
      <c r="QWL42" s="113"/>
      <c r="QWM42" s="113"/>
      <c r="QWN42" s="113"/>
      <c r="QWO42" s="113"/>
      <c r="QWP42" s="113"/>
      <c r="QWQ42" s="113"/>
      <c r="QWR42" s="113"/>
      <c r="QWS42" s="113"/>
      <c r="QWT42" s="113"/>
      <c r="QWU42" s="113"/>
      <c r="QWV42" s="113"/>
      <c r="QWW42" s="113"/>
      <c r="QWX42" s="113"/>
      <c r="QWY42" s="113"/>
      <c r="QWZ42" s="113"/>
      <c r="QXA42" s="113"/>
      <c r="QXB42" s="113"/>
      <c r="QXC42" s="113"/>
      <c r="QXD42" s="113"/>
      <c r="QXE42" s="113"/>
      <c r="QXF42" s="113"/>
      <c r="QXG42" s="113"/>
      <c r="QXH42" s="113"/>
      <c r="QXI42" s="113"/>
      <c r="QXJ42" s="113"/>
      <c r="QXK42" s="113"/>
      <c r="QXL42" s="113"/>
      <c r="QXM42" s="113"/>
      <c r="QXN42" s="113"/>
      <c r="QXO42" s="113"/>
      <c r="QXP42" s="113"/>
      <c r="QXQ42" s="113"/>
      <c r="QXR42" s="113"/>
      <c r="QXS42" s="113"/>
      <c r="QXT42" s="113"/>
      <c r="QXU42" s="113"/>
      <c r="QXV42" s="113"/>
      <c r="QXW42" s="113"/>
      <c r="QXX42" s="113"/>
      <c r="QXY42" s="113"/>
      <c r="QXZ42" s="113"/>
      <c r="QYA42" s="113"/>
      <c r="QYB42" s="113"/>
      <c r="QYC42" s="113"/>
      <c r="QYD42" s="113"/>
      <c r="QYE42" s="113"/>
      <c r="QYF42" s="113"/>
      <c r="QYG42" s="113"/>
      <c r="QYH42" s="113"/>
      <c r="QYI42" s="113"/>
      <c r="QYJ42" s="113"/>
      <c r="QYK42" s="113"/>
      <c r="QYL42" s="113"/>
      <c r="QYM42" s="113"/>
      <c r="QYN42" s="113"/>
      <c r="QYO42" s="113"/>
      <c r="QYP42" s="113"/>
      <c r="QYQ42" s="113"/>
      <c r="QYR42" s="113"/>
      <c r="QYS42" s="113"/>
      <c r="QYT42" s="113"/>
      <c r="QYU42" s="113"/>
      <c r="QYV42" s="113"/>
      <c r="QYW42" s="113"/>
      <c r="QYX42" s="113"/>
      <c r="QYY42" s="113"/>
      <c r="QYZ42" s="113"/>
      <c r="QZA42" s="113"/>
      <c r="QZB42" s="113"/>
      <c r="QZC42" s="113"/>
      <c r="QZD42" s="113"/>
      <c r="QZE42" s="113"/>
      <c r="QZF42" s="113"/>
      <c r="QZG42" s="113"/>
      <c r="QZH42" s="113"/>
      <c r="QZI42" s="113"/>
      <c r="QZJ42" s="113"/>
      <c r="QZK42" s="113"/>
      <c r="QZL42" s="113"/>
      <c r="QZM42" s="113"/>
      <c r="QZN42" s="113"/>
      <c r="QZO42" s="113"/>
      <c r="QZP42" s="113"/>
      <c r="QZQ42" s="113"/>
      <c r="QZR42" s="113"/>
      <c r="QZS42" s="113"/>
      <c r="QZT42" s="113"/>
      <c r="QZU42" s="113"/>
      <c r="QZV42" s="113"/>
      <c r="QZW42" s="113"/>
      <c r="QZX42" s="113"/>
      <c r="QZY42" s="113"/>
      <c r="QZZ42" s="113"/>
      <c r="RAA42" s="113"/>
      <c r="RAB42" s="113"/>
      <c r="RAC42" s="113"/>
      <c r="RAD42" s="113"/>
      <c r="RAE42" s="113"/>
      <c r="RAF42" s="113"/>
      <c r="RAG42" s="113"/>
      <c r="RAH42" s="113"/>
      <c r="RAI42" s="113"/>
      <c r="RAJ42" s="113"/>
      <c r="RAK42" s="113"/>
      <c r="RAL42" s="113"/>
      <c r="RAM42" s="113"/>
      <c r="RAN42" s="113"/>
      <c r="RAO42" s="113"/>
      <c r="RAP42" s="113"/>
      <c r="RAQ42" s="113"/>
      <c r="RAR42" s="113"/>
      <c r="RAS42" s="113"/>
      <c r="RAT42" s="113"/>
      <c r="RAU42" s="113"/>
      <c r="RAV42" s="113"/>
      <c r="RAW42" s="113"/>
      <c r="RAX42" s="113"/>
      <c r="RAY42" s="113"/>
      <c r="RAZ42" s="113"/>
      <c r="RBA42" s="113"/>
      <c r="RBB42" s="113"/>
      <c r="RBC42" s="113"/>
      <c r="RBD42" s="113"/>
      <c r="RBE42" s="113"/>
      <c r="RBF42" s="113"/>
      <c r="RBG42" s="113"/>
      <c r="RBH42" s="113"/>
      <c r="RBI42" s="113"/>
      <c r="RBJ42" s="113"/>
      <c r="RBK42" s="113"/>
      <c r="RBL42" s="113"/>
      <c r="RBM42" s="113"/>
      <c r="RBN42" s="113"/>
      <c r="RBO42" s="113"/>
      <c r="RBP42" s="113"/>
      <c r="RBQ42" s="113"/>
      <c r="RBR42" s="113"/>
      <c r="RBS42" s="113"/>
      <c r="RBT42" s="113"/>
      <c r="RBU42" s="113"/>
      <c r="RBV42" s="113"/>
      <c r="RBW42" s="113"/>
      <c r="RBX42" s="113"/>
      <c r="RBY42" s="113"/>
      <c r="RBZ42" s="113"/>
      <c r="RCA42" s="113"/>
      <c r="RCB42" s="113"/>
      <c r="RCC42" s="113"/>
      <c r="RCD42" s="113"/>
      <c r="RCE42" s="113"/>
      <c r="RCF42" s="113"/>
      <c r="RCG42" s="113"/>
      <c r="RCH42" s="113"/>
      <c r="RCI42" s="113"/>
      <c r="RCJ42" s="113"/>
      <c r="RCK42" s="113"/>
      <c r="RCL42" s="113"/>
      <c r="RCM42" s="113"/>
      <c r="RCN42" s="113"/>
      <c r="RCO42" s="113"/>
      <c r="RCP42" s="113"/>
      <c r="RCQ42" s="113"/>
      <c r="RCR42" s="113"/>
      <c r="RCS42" s="113"/>
      <c r="RCT42" s="113"/>
      <c r="RCU42" s="113"/>
      <c r="RCV42" s="113"/>
      <c r="RCW42" s="113"/>
      <c r="RCX42" s="113"/>
      <c r="RCY42" s="113"/>
      <c r="RCZ42" s="113"/>
      <c r="RDA42" s="113"/>
      <c r="RDB42" s="113"/>
      <c r="RDC42" s="113"/>
      <c r="RDD42" s="113"/>
      <c r="RDE42" s="113"/>
      <c r="RDF42" s="113"/>
      <c r="RDG42" s="113"/>
      <c r="RDH42" s="113"/>
      <c r="RDI42" s="113"/>
      <c r="RDJ42" s="113"/>
      <c r="RDK42" s="113"/>
      <c r="RDL42" s="113"/>
      <c r="RDM42" s="113"/>
      <c r="RDN42" s="113"/>
      <c r="RDO42" s="113"/>
      <c r="RDP42" s="113"/>
      <c r="RDQ42" s="113"/>
      <c r="RDR42" s="113"/>
      <c r="RDS42" s="113"/>
      <c r="RDT42" s="113"/>
      <c r="RDU42" s="113"/>
      <c r="RDV42" s="113"/>
      <c r="RDW42" s="113"/>
      <c r="RDX42" s="113"/>
      <c r="RDY42" s="113"/>
      <c r="RDZ42" s="113"/>
      <c r="REA42" s="113"/>
      <c r="REB42" s="113"/>
      <c r="REC42" s="113"/>
      <c r="RED42" s="113"/>
      <c r="REE42" s="113"/>
      <c r="REF42" s="113"/>
      <c r="REG42" s="113"/>
      <c r="REH42" s="113"/>
      <c r="REI42" s="113"/>
      <c r="REJ42" s="113"/>
      <c r="REK42" s="113"/>
      <c r="REL42" s="113"/>
      <c r="REM42" s="113"/>
      <c r="REN42" s="113"/>
      <c r="REO42" s="113"/>
      <c r="REP42" s="113"/>
      <c r="REQ42" s="113"/>
      <c r="RER42" s="113"/>
      <c r="RES42" s="113"/>
      <c r="RET42" s="113"/>
      <c r="REU42" s="113"/>
      <c r="REV42" s="113"/>
      <c r="REW42" s="113"/>
      <c r="REX42" s="113"/>
      <c r="REY42" s="113"/>
      <c r="REZ42" s="113"/>
      <c r="RFA42" s="113"/>
      <c r="RFB42" s="113"/>
      <c r="RFC42" s="113"/>
      <c r="RFD42" s="113"/>
      <c r="RFE42" s="113"/>
      <c r="RFF42" s="113"/>
      <c r="RFG42" s="113"/>
      <c r="RFH42" s="113"/>
      <c r="RFI42" s="113"/>
      <c r="RFJ42" s="113"/>
      <c r="RFK42" s="113"/>
      <c r="RFL42" s="113"/>
      <c r="RFM42" s="113"/>
      <c r="RFN42" s="113"/>
      <c r="RFO42" s="113"/>
      <c r="RFP42" s="113"/>
      <c r="RFQ42" s="113"/>
      <c r="RFR42" s="113"/>
      <c r="RFS42" s="113"/>
      <c r="RFT42" s="113"/>
      <c r="RFU42" s="113"/>
      <c r="RFV42" s="113"/>
      <c r="RFW42" s="113"/>
      <c r="RFX42" s="113"/>
      <c r="RFY42" s="113"/>
      <c r="RFZ42" s="113"/>
      <c r="RGA42" s="113"/>
      <c r="RGB42" s="113"/>
      <c r="RGC42" s="113"/>
      <c r="RGD42" s="113"/>
      <c r="RGE42" s="113"/>
      <c r="RGF42" s="113"/>
      <c r="RGG42" s="113"/>
      <c r="RGH42" s="113"/>
      <c r="RGI42" s="113"/>
      <c r="RGJ42" s="113"/>
      <c r="RGK42" s="113"/>
      <c r="RGL42" s="113"/>
      <c r="RGM42" s="113"/>
      <c r="RGN42" s="113"/>
      <c r="RGO42" s="113"/>
      <c r="RGP42" s="113"/>
      <c r="RGQ42" s="113"/>
      <c r="RGR42" s="113"/>
      <c r="RGS42" s="113"/>
      <c r="RGT42" s="113"/>
      <c r="RGU42" s="113"/>
      <c r="RGV42" s="113"/>
      <c r="RGW42" s="113"/>
      <c r="RGX42" s="113"/>
      <c r="RGY42" s="113"/>
      <c r="RGZ42" s="113"/>
      <c r="RHA42" s="113"/>
      <c r="RHB42" s="113"/>
      <c r="RHC42" s="113"/>
      <c r="RHD42" s="113"/>
      <c r="RHE42" s="113"/>
      <c r="RHF42" s="113"/>
      <c r="RHG42" s="113"/>
      <c r="RHH42" s="113"/>
      <c r="RHI42" s="113"/>
      <c r="RHJ42" s="113"/>
      <c r="RHK42" s="113"/>
      <c r="RHL42" s="113"/>
      <c r="RHM42" s="113"/>
      <c r="RHN42" s="113"/>
      <c r="RHO42" s="113"/>
      <c r="RHP42" s="113"/>
      <c r="RHQ42" s="113"/>
      <c r="RHR42" s="113"/>
      <c r="RHS42" s="113"/>
      <c r="RHT42" s="113"/>
      <c r="RHU42" s="113"/>
      <c r="RHV42" s="113"/>
      <c r="RHW42" s="113"/>
      <c r="RHX42" s="113"/>
      <c r="RHY42" s="113"/>
      <c r="RHZ42" s="113"/>
      <c r="RIA42" s="113"/>
      <c r="RIB42" s="113"/>
      <c r="RIC42" s="113"/>
      <c r="RID42" s="113"/>
      <c r="RIE42" s="113"/>
      <c r="RIF42" s="113"/>
      <c r="RIG42" s="113"/>
      <c r="RIH42" s="113"/>
      <c r="RII42" s="113"/>
      <c r="RIJ42" s="113"/>
      <c r="RIK42" s="113"/>
      <c r="RIL42" s="113"/>
      <c r="RIM42" s="113"/>
      <c r="RIN42" s="113"/>
      <c r="RIO42" s="113"/>
      <c r="RIP42" s="113"/>
      <c r="RIQ42" s="113"/>
      <c r="RIR42" s="113"/>
      <c r="RIS42" s="113"/>
      <c r="RIT42" s="113"/>
      <c r="RIU42" s="113"/>
      <c r="RIV42" s="113"/>
      <c r="RIW42" s="113"/>
      <c r="RIX42" s="113"/>
      <c r="RIY42" s="113"/>
      <c r="RIZ42" s="113"/>
      <c r="RJA42" s="113"/>
      <c r="RJB42" s="113"/>
      <c r="RJC42" s="113"/>
      <c r="RJD42" s="113"/>
      <c r="RJE42" s="113"/>
      <c r="RJF42" s="113"/>
      <c r="RJG42" s="113"/>
      <c r="RJH42" s="113"/>
      <c r="RJI42" s="113"/>
      <c r="RJJ42" s="113"/>
      <c r="RJK42" s="113"/>
      <c r="RJL42" s="113"/>
      <c r="RJM42" s="113"/>
      <c r="RJN42" s="113"/>
      <c r="RJO42" s="113"/>
      <c r="RJP42" s="113"/>
      <c r="RJQ42" s="113"/>
      <c r="RJR42" s="113"/>
      <c r="RJS42" s="113"/>
      <c r="RJT42" s="113"/>
      <c r="RJU42" s="113"/>
      <c r="RJV42" s="113"/>
      <c r="RJW42" s="113"/>
      <c r="RJX42" s="113"/>
      <c r="RJY42" s="113"/>
      <c r="RJZ42" s="113"/>
      <c r="RKA42" s="113"/>
      <c r="RKB42" s="113"/>
      <c r="RKC42" s="113"/>
      <c r="RKD42" s="113"/>
      <c r="RKE42" s="113"/>
      <c r="RKF42" s="113"/>
      <c r="RKG42" s="113"/>
      <c r="RKH42" s="113"/>
      <c r="RKI42" s="113"/>
      <c r="RKJ42" s="113"/>
      <c r="RKK42" s="113"/>
      <c r="RKL42" s="113"/>
      <c r="RKM42" s="113"/>
      <c r="RKN42" s="113"/>
      <c r="RKO42" s="113"/>
      <c r="RKP42" s="113"/>
      <c r="RKQ42" s="113"/>
      <c r="RKR42" s="113"/>
      <c r="RKS42" s="113"/>
      <c r="RKT42" s="113"/>
      <c r="RKU42" s="113"/>
      <c r="RKV42" s="113"/>
      <c r="RKW42" s="113"/>
      <c r="RKX42" s="113"/>
      <c r="RKY42" s="113"/>
      <c r="RKZ42" s="113"/>
      <c r="RLA42" s="113"/>
      <c r="RLB42" s="113"/>
      <c r="RLC42" s="113"/>
      <c r="RLD42" s="113"/>
      <c r="RLE42" s="113"/>
      <c r="RLF42" s="113"/>
      <c r="RLG42" s="113"/>
      <c r="RLH42" s="113"/>
      <c r="RLI42" s="113"/>
      <c r="RLJ42" s="113"/>
      <c r="RLK42" s="113"/>
      <c r="RLL42" s="113"/>
      <c r="RLM42" s="113"/>
      <c r="RLN42" s="113"/>
      <c r="RLO42" s="113"/>
      <c r="RLP42" s="113"/>
      <c r="RLQ42" s="113"/>
      <c r="RLR42" s="113"/>
      <c r="RLS42" s="113"/>
      <c r="RLT42" s="113"/>
      <c r="RLU42" s="113"/>
      <c r="RLV42" s="113"/>
      <c r="RLW42" s="113"/>
      <c r="RLX42" s="113"/>
      <c r="RLY42" s="113"/>
      <c r="RLZ42" s="113"/>
      <c r="RMA42" s="113"/>
      <c r="RMB42" s="113"/>
      <c r="RMC42" s="113"/>
      <c r="RMD42" s="113"/>
      <c r="RME42" s="113"/>
      <c r="RMF42" s="113"/>
      <c r="RMG42" s="113"/>
      <c r="RMH42" s="113"/>
      <c r="RMI42" s="113"/>
      <c r="RMJ42" s="113"/>
      <c r="RMK42" s="113"/>
      <c r="RML42" s="113"/>
      <c r="RMM42" s="113"/>
      <c r="RMN42" s="113"/>
      <c r="RMO42" s="113"/>
      <c r="RMP42" s="113"/>
      <c r="RMQ42" s="113"/>
      <c r="RMR42" s="113"/>
      <c r="RMS42" s="113"/>
      <c r="RMT42" s="113"/>
      <c r="RMU42" s="113"/>
      <c r="RMV42" s="113"/>
      <c r="RMW42" s="113"/>
      <c r="RMX42" s="113"/>
      <c r="RMY42" s="113"/>
      <c r="RMZ42" s="113"/>
      <c r="RNA42" s="113"/>
      <c r="RNB42" s="113"/>
      <c r="RNC42" s="113"/>
      <c r="RND42" s="113"/>
      <c r="RNE42" s="113"/>
      <c r="RNF42" s="113"/>
      <c r="RNG42" s="113"/>
      <c r="RNH42" s="113"/>
      <c r="RNI42" s="113"/>
      <c r="RNJ42" s="113"/>
      <c r="RNK42" s="113"/>
      <c r="RNL42" s="113"/>
      <c r="RNM42" s="113"/>
      <c r="RNN42" s="113"/>
      <c r="RNO42" s="113"/>
      <c r="RNP42" s="113"/>
      <c r="RNQ42" s="113"/>
      <c r="RNR42" s="113"/>
      <c r="RNS42" s="113"/>
      <c r="RNT42" s="113"/>
      <c r="RNU42" s="113"/>
      <c r="RNV42" s="113"/>
      <c r="RNW42" s="113"/>
      <c r="RNX42" s="113"/>
      <c r="RNY42" s="113"/>
      <c r="RNZ42" s="113"/>
      <c r="ROA42" s="113"/>
      <c r="ROB42" s="113"/>
      <c r="ROC42" s="113"/>
      <c r="ROD42" s="113"/>
      <c r="ROE42" s="113"/>
      <c r="ROF42" s="113"/>
      <c r="ROG42" s="113"/>
      <c r="ROH42" s="113"/>
      <c r="ROI42" s="113"/>
      <c r="ROJ42" s="113"/>
      <c r="ROK42" s="113"/>
      <c r="ROL42" s="113"/>
      <c r="ROM42" s="113"/>
      <c r="RON42" s="113"/>
      <c r="ROO42" s="113"/>
      <c r="ROP42" s="113"/>
      <c r="ROQ42" s="113"/>
      <c r="ROR42" s="113"/>
      <c r="ROS42" s="113"/>
      <c r="ROT42" s="113"/>
      <c r="ROU42" s="113"/>
      <c r="ROV42" s="113"/>
      <c r="ROW42" s="113"/>
      <c r="ROX42" s="113"/>
      <c r="ROY42" s="113"/>
      <c r="ROZ42" s="113"/>
      <c r="RPA42" s="113"/>
      <c r="RPB42" s="113"/>
      <c r="RPC42" s="113"/>
      <c r="RPD42" s="113"/>
      <c r="RPE42" s="113"/>
      <c r="RPF42" s="113"/>
      <c r="RPG42" s="113"/>
      <c r="RPH42" s="113"/>
      <c r="RPI42" s="113"/>
      <c r="RPJ42" s="113"/>
      <c r="RPK42" s="113"/>
      <c r="RPL42" s="113"/>
      <c r="RPM42" s="113"/>
      <c r="RPN42" s="113"/>
      <c r="RPO42" s="113"/>
      <c r="RPP42" s="113"/>
      <c r="RPQ42" s="113"/>
      <c r="RPR42" s="113"/>
      <c r="RPS42" s="113"/>
      <c r="RPT42" s="113"/>
      <c r="RPU42" s="113"/>
      <c r="RPV42" s="113"/>
      <c r="RPW42" s="113"/>
      <c r="RPX42" s="113"/>
      <c r="RPY42" s="113"/>
      <c r="RPZ42" s="113"/>
      <c r="RQA42" s="113"/>
      <c r="RQB42" s="113"/>
      <c r="RQC42" s="113"/>
      <c r="RQD42" s="113"/>
      <c r="RQE42" s="113"/>
      <c r="RQF42" s="113"/>
      <c r="RQG42" s="113"/>
      <c r="RQH42" s="113"/>
      <c r="RQI42" s="113"/>
      <c r="RQJ42" s="113"/>
      <c r="RQK42" s="113"/>
      <c r="RQL42" s="113"/>
      <c r="RQM42" s="113"/>
      <c r="RQN42" s="113"/>
      <c r="RQO42" s="113"/>
      <c r="RQP42" s="113"/>
      <c r="RQQ42" s="113"/>
      <c r="RQR42" s="113"/>
      <c r="RQS42" s="113"/>
      <c r="RQT42" s="113"/>
      <c r="RQU42" s="113"/>
      <c r="RQV42" s="113"/>
      <c r="RQW42" s="113"/>
      <c r="RQX42" s="113"/>
      <c r="RQY42" s="113"/>
      <c r="RQZ42" s="113"/>
      <c r="RRA42" s="113"/>
      <c r="RRB42" s="113"/>
      <c r="RRC42" s="113"/>
      <c r="RRD42" s="113"/>
      <c r="RRE42" s="113"/>
      <c r="RRF42" s="113"/>
      <c r="RRG42" s="113"/>
      <c r="RRH42" s="113"/>
      <c r="RRI42" s="113"/>
      <c r="RRJ42" s="113"/>
      <c r="RRK42" s="113"/>
      <c r="RRL42" s="113"/>
      <c r="RRM42" s="113"/>
      <c r="RRN42" s="113"/>
      <c r="RRO42" s="113"/>
      <c r="RRP42" s="113"/>
      <c r="RRQ42" s="113"/>
      <c r="RRR42" s="113"/>
      <c r="RRS42" s="113"/>
      <c r="RRT42" s="113"/>
      <c r="RRU42" s="113"/>
      <c r="RRV42" s="113"/>
      <c r="RRW42" s="113"/>
      <c r="RRX42" s="113"/>
      <c r="RRY42" s="113"/>
      <c r="RRZ42" s="113"/>
      <c r="RSA42" s="113"/>
      <c r="RSB42" s="113"/>
      <c r="RSC42" s="113"/>
      <c r="RSD42" s="113"/>
      <c r="RSE42" s="113"/>
      <c r="RSF42" s="113"/>
      <c r="RSG42" s="113"/>
      <c r="RSH42" s="113"/>
      <c r="RSI42" s="113"/>
      <c r="RSJ42" s="113"/>
      <c r="RSK42" s="113"/>
      <c r="RSL42" s="113"/>
      <c r="RSM42" s="113"/>
      <c r="RSN42" s="113"/>
      <c r="RSO42" s="113"/>
      <c r="RSP42" s="113"/>
      <c r="RSQ42" s="113"/>
      <c r="RSR42" s="113"/>
      <c r="RSS42" s="113"/>
      <c r="RST42" s="113"/>
      <c r="RSU42" s="113"/>
      <c r="RSV42" s="113"/>
      <c r="RSW42" s="113"/>
      <c r="RSX42" s="113"/>
      <c r="RSY42" s="113"/>
      <c r="RSZ42" s="113"/>
      <c r="RTA42" s="113"/>
      <c r="RTB42" s="113"/>
      <c r="RTC42" s="113"/>
      <c r="RTD42" s="113"/>
      <c r="RTE42" s="113"/>
      <c r="RTF42" s="113"/>
      <c r="RTG42" s="113"/>
      <c r="RTH42" s="113"/>
      <c r="RTI42" s="113"/>
      <c r="RTJ42" s="113"/>
      <c r="RTK42" s="113"/>
      <c r="RTL42" s="113"/>
      <c r="RTM42" s="113"/>
      <c r="RTN42" s="113"/>
      <c r="RTO42" s="113"/>
      <c r="RTP42" s="113"/>
      <c r="RTQ42" s="113"/>
      <c r="RTR42" s="113"/>
      <c r="RTS42" s="113"/>
      <c r="RTT42" s="113"/>
      <c r="RTU42" s="113"/>
      <c r="RTV42" s="113"/>
      <c r="RTW42" s="113"/>
      <c r="RTX42" s="113"/>
      <c r="RTY42" s="113"/>
      <c r="RTZ42" s="113"/>
      <c r="RUA42" s="113"/>
      <c r="RUB42" s="113"/>
      <c r="RUC42" s="113"/>
      <c r="RUD42" s="113"/>
      <c r="RUE42" s="113"/>
      <c r="RUF42" s="113"/>
      <c r="RUG42" s="113"/>
      <c r="RUH42" s="113"/>
      <c r="RUI42" s="113"/>
      <c r="RUJ42" s="113"/>
      <c r="RUK42" s="113"/>
      <c r="RUL42" s="113"/>
      <c r="RUM42" s="113"/>
      <c r="RUN42" s="113"/>
      <c r="RUO42" s="113"/>
      <c r="RUP42" s="113"/>
      <c r="RUQ42" s="113"/>
      <c r="RUR42" s="113"/>
      <c r="RUS42" s="113"/>
      <c r="RUT42" s="113"/>
      <c r="RUU42" s="113"/>
      <c r="RUV42" s="113"/>
      <c r="RUW42" s="113"/>
      <c r="RUX42" s="113"/>
      <c r="RUY42" s="113"/>
      <c r="RUZ42" s="113"/>
      <c r="RVA42" s="113"/>
      <c r="RVB42" s="113"/>
      <c r="RVC42" s="113"/>
      <c r="RVD42" s="113"/>
      <c r="RVE42" s="113"/>
      <c r="RVF42" s="113"/>
      <c r="RVG42" s="113"/>
      <c r="RVH42" s="113"/>
      <c r="RVI42" s="113"/>
      <c r="RVJ42" s="113"/>
      <c r="RVK42" s="113"/>
      <c r="RVL42" s="113"/>
      <c r="RVM42" s="113"/>
      <c r="RVN42" s="113"/>
      <c r="RVO42" s="113"/>
      <c r="RVP42" s="113"/>
      <c r="RVQ42" s="113"/>
      <c r="RVR42" s="113"/>
      <c r="RVS42" s="113"/>
      <c r="RVT42" s="113"/>
      <c r="RVU42" s="113"/>
      <c r="RVV42" s="113"/>
      <c r="RVW42" s="113"/>
      <c r="RVX42" s="113"/>
      <c r="RVY42" s="113"/>
      <c r="RVZ42" s="113"/>
      <c r="RWA42" s="113"/>
      <c r="RWB42" s="113"/>
      <c r="RWC42" s="113"/>
      <c r="RWD42" s="113"/>
      <c r="RWE42" s="113"/>
      <c r="RWF42" s="113"/>
      <c r="RWG42" s="113"/>
      <c r="RWH42" s="113"/>
      <c r="RWI42" s="113"/>
      <c r="RWJ42" s="113"/>
      <c r="RWK42" s="113"/>
      <c r="RWL42" s="113"/>
      <c r="RWM42" s="113"/>
      <c r="RWN42" s="113"/>
      <c r="RWO42" s="113"/>
      <c r="RWP42" s="113"/>
      <c r="RWQ42" s="113"/>
      <c r="RWR42" s="113"/>
      <c r="RWS42" s="113"/>
      <c r="RWT42" s="113"/>
      <c r="RWU42" s="113"/>
      <c r="RWV42" s="113"/>
      <c r="RWW42" s="113"/>
      <c r="RWX42" s="113"/>
      <c r="RWY42" s="113"/>
      <c r="RWZ42" s="113"/>
      <c r="RXA42" s="113"/>
      <c r="RXB42" s="113"/>
      <c r="RXC42" s="113"/>
      <c r="RXD42" s="113"/>
      <c r="RXE42" s="113"/>
      <c r="RXF42" s="113"/>
      <c r="RXG42" s="113"/>
      <c r="RXH42" s="113"/>
      <c r="RXI42" s="113"/>
      <c r="RXJ42" s="113"/>
      <c r="RXK42" s="113"/>
      <c r="RXL42" s="113"/>
      <c r="RXM42" s="113"/>
      <c r="RXN42" s="113"/>
      <c r="RXO42" s="113"/>
      <c r="RXP42" s="113"/>
      <c r="RXQ42" s="113"/>
      <c r="RXR42" s="113"/>
      <c r="RXS42" s="113"/>
      <c r="RXT42" s="113"/>
      <c r="RXU42" s="113"/>
      <c r="RXV42" s="113"/>
      <c r="RXW42" s="113"/>
      <c r="RXX42" s="113"/>
      <c r="RXY42" s="113"/>
      <c r="RXZ42" s="113"/>
      <c r="RYA42" s="113"/>
      <c r="RYB42" s="113"/>
      <c r="RYC42" s="113"/>
      <c r="RYD42" s="113"/>
      <c r="RYE42" s="113"/>
      <c r="RYF42" s="113"/>
      <c r="RYG42" s="113"/>
      <c r="RYH42" s="113"/>
      <c r="RYI42" s="113"/>
      <c r="RYJ42" s="113"/>
      <c r="RYK42" s="113"/>
      <c r="RYL42" s="113"/>
      <c r="RYM42" s="113"/>
      <c r="RYN42" s="113"/>
      <c r="RYO42" s="113"/>
      <c r="RYP42" s="113"/>
      <c r="RYQ42" s="113"/>
      <c r="RYR42" s="113"/>
      <c r="RYS42" s="113"/>
      <c r="RYT42" s="113"/>
      <c r="RYU42" s="113"/>
      <c r="RYV42" s="113"/>
      <c r="RYW42" s="113"/>
      <c r="RYX42" s="113"/>
      <c r="RYY42" s="113"/>
      <c r="RYZ42" s="113"/>
      <c r="RZA42" s="113"/>
      <c r="RZB42" s="113"/>
      <c r="RZC42" s="113"/>
      <c r="RZD42" s="113"/>
      <c r="RZE42" s="113"/>
      <c r="RZF42" s="113"/>
      <c r="RZG42" s="113"/>
      <c r="RZH42" s="113"/>
      <c r="RZI42" s="113"/>
      <c r="RZJ42" s="113"/>
      <c r="RZK42" s="113"/>
      <c r="RZL42" s="113"/>
      <c r="RZM42" s="113"/>
      <c r="RZN42" s="113"/>
      <c r="RZO42" s="113"/>
      <c r="RZP42" s="113"/>
      <c r="RZQ42" s="113"/>
      <c r="RZR42" s="113"/>
      <c r="RZS42" s="113"/>
      <c r="RZT42" s="113"/>
      <c r="RZU42" s="113"/>
      <c r="RZV42" s="113"/>
      <c r="RZW42" s="113"/>
      <c r="RZX42" s="113"/>
      <c r="RZY42" s="113"/>
      <c r="RZZ42" s="113"/>
      <c r="SAA42" s="113"/>
      <c r="SAB42" s="113"/>
      <c r="SAC42" s="113"/>
      <c r="SAD42" s="113"/>
      <c r="SAE42" s="113"/>
      <c r="SAF42" s="113"/>
      <c r="SAG42" s="113"/>
      <c r="SAH42" s="113"/>
      <c r="SAI42" s="113"/>
      <c r="SAJ42" s="113"/>
      <c r="SAK42" s="113"/>
      <c r="SAL42" s="113"/>
      <c r="SAM42" s="113"/>
      <c r="SAN42" s="113"/>
      <c r="SAO42" s="113"/>
      <c r="SAP42" s="113"/>
      <c r="SAQ42" s="113"/>
      <c r="SAR42" s="113"/>
      <c r="SAS42" s="113"/>
      <c r="SAT42" s="113"/>
      <c r="SAU42" s="113"/>
      <c r="SAV42" s="113"/>
      <c r="SAW42" s="113"/>
      <c r="SAX42" s="113"/>
      <c r="SAY42" s="113"/>
      <c r="SAZ42" s="113"/>
      <c r="SBA42" s="113"/>
      <c r="SBB42" s="113"/>
      <c r="SBC42" s="113"/>
      <c r="SBD42" s="113"/>
      <c r="SBE42" s="113"/>
      <c r="SBF42" s="113"/>
      <c r="SBG42" s="113"/>
      <c r="SBH42" s="113"/>
      <c r="SBI42" s="113"/>
      <c r="SBJ42" s="113"/>
      <c r="SBK42" s="113"/>
      <c r="SBL42" s="113"/>
      <c r="SBM42" s="113"/>
      <c r="SBN42" s="113"/>
      <c r="SBO42" s="113"/>
      <c r="SBP42" s="113"/>
      <c r="SBQ42" s="113"/>
      <c r="SBR42" s="113"/>
      <c r="SBS42" s="113"/>
      <c r="SBT42" s="113"/>
      <c r="SBU42" s="113"/>
      <c r="SBV42" s="113"/>
      <c r="SBW42" s="113"/>
      <c r="SBX42" s="113"/>
      <c r="SBY42" s="113"/>
      <c r="SBZ42" s="113"/>
      <c r="SCA42" s="113"/>
      <c r="SCB42" s="113"/>
      <c r="SCC42" s="113"/>
      <c r="SCD42" s="113"/>
      <c r="SCE42" s="113"/>
      <c r="SCF42" s="113"/>
      <c r="SCG42" s="113"/>
      <c r="SCH42" s="113"/>
      <c r="SCI42" s="113"/>
      <c r="SCJ42" s="113"/>
      <c r="SCK42" s="113"/>
      <c r="SCL42" s="113"/>
      <c r="SCM42" s="113"/>
      <c r="SCN42" s="113"/>
      <c r="SCO42" s="113"/>
      <c r="SCP42" s="113"/>
      <c r="SCQ42" s="113"/>
      <c r="SCR42" s="113"/>
      <c r="SCS42" s="113"/>
      <c r="SCT42" s="113"/>
      <c r="SCU42" s="113"/>
      <c r="SCV42" s="113"/>
      <c r="SCW42" s="113"/>
      <c r="SCX42" s="113"/>
      <c r="SCY42" s="113"/>
      <c r="SCZ42" s="113"/>
      <c r="SDA42" s="113"/>
      <c r="SDB42" s="113"/>
      <c r="SDC42" s="113"/>
      <c r="SDD42" s="113"/>
      <c r="SDE42" s="113"/>
      <c r="SDF42" s="113"/>
      <c r="SDG42" s="113"/>
      <c r="SDH42" s="113"/>
      <c r="SDI42" s="113"/>
      <c r="SDJ42" s="113"/>
      <c r="SDK42" s="113"/>
      <c r="SDL42" s="113"/>
      <c r="SDM42" s="113"/>
      <c r="SDN42" s="113"/>
      <c r="SDO42" s="113"/>
      <c r="SDP42" s="113"/>
      <c r="SDQ42" s="113"/>
      <c r="SDR42" s="113"/>
      <c r="SDS42" s="113"/>
      <c r="SDT42" s="113"/>
      <c r="SDU42" s="113"/>
      <c r="SDV42" s="113"/>
      <c r="SDW42" s="113"/>
      <c r="SDX42" s="113"/>
      <c r="SDY42" s="113"/>
      <c r="SDZ42" s="113"/>
      <c r="SEA42" s="113"/>
      <c r="SEB42" s="113"/>
      <c r="SEC42" s="113"/>
      <c r="SED42" s="113"/>
      <c r="SEE42" s="113"/>
      <c r="SEF42" s="113"/>
      <c r="SEG42" s="113"/>
      <c r="SEH42" s="113"/>
      <c r="SEI42" s="113"/>
      <c r="SEJ42" s="113"/>
      <c r="SEK42" s="113"/>
      <c r="SEL42" s="113"/>
      <c r="SEM42" s="113"/>
      <c r="SEN42" s="113"/>
      <c r="SEO42" s="113"/>
      <c r="SEP42" s="113"/>
      <c r="SEQ42" s="113"/>
      <c r="SER42" s="113"/>
      <c r="SES42" s="113"/>
      <c r="SET42" s="113"/>
      <c r="SEU42" s="113"/>
      <c r="SEV42" s="113"/>
      <c r="SEW42" s="113"/>
      <c r="SEX42" s="113"/>
      <c r="SEY42" s="113"/>
      <c r="SEZ42" s="113"/>
      <c r="SFA42" s="113"/>
      <c r="SFB42" s="113"/>
      <c r="SFC42" s="113"/>
      <c r="SFD42" s="113"/>
      <c r="SFE42" s="113"/>
      <c r="SFF42" s="113"/>
      <c r="SFG42" s="113"/>
      <c r="SFH42" s="113"/>
      <c r="SFI42" s="113"/>
      <c r="SFJ42" s="113"/>
      <c r="SFK42" s="113"/>
      <c r="SFL42" s="113"/>
      <c r="SFM42" s="113"/>
      <c r="SFN42" s="113"/>
      <c r="SFO42" s="113"/>
      <c r="SFP42" s="113"/>
      <c r="SFQ42" s="113"/>
      <c r="SFR42" s="113"/>
      <c r="SFS42" s="113"/>
      <c r="SFT42" s="113"/>
      <c r="SFU42" s="113"/>
      <c r="SFV42" s="113"/>
      <c r="SFW42" s="113"/>
      <c r="SFX42" s="113"/>
      <c r="SFY42" s="113"/>
      <c r="SFZ42" s="113"/>
      <c r="SGA42" s="113"/>
      <c r="SGB42" s="113"/>
      <c r="SGC42" s="113"/>
      <c r="SGD42" s="113"/>
      <c r="SGE42" s="113"/>
      <c r="SGF42" s="113"/>
      <c r="SGG42" s="113"/>
      <c r="SGH42" s="113"/>
      <c r="SGI42" s="113"/>
      <c r="SGJ42" s="113"/>
      <c r="SGK42" s="113"/>
      <c r="SGL42" s="113"/>
      <c r="SGM42" s="113"/>
      <c r="SGN42" s="113"/>
      <c r="SGO42" s="113"/>
      <c r="SGP42" s="113"/>
      <c r="SGQ42" s="113"/>
      <c r="SGR42" s="113"/>
      <c r="SGS42" s="113"/>
      <c r="SGT42" s="113"/>
      <c r="SGU42" s="113"/>
      <c r="SGV42" s="113"/>
      <c r="SGW42" s="113"/>
      <c r="SGX42" s="113"/>
      <c r="SGY42" s="113"/>
      <c r="SGZ42" s="113"/>
      <c r="SHA42" s="113"/>
      <c r="SHB42" s="113"/>
      <c r="SHC42" s="113"/>
      <c r="SHD42" s="113"/>
      <c r="SHE42" s="113"/>
      <c r="SHF42" s="113"/>
      <c r="SHG42" s="113"/>
      <c r="SHH42" s="113"/>
      <c r="SHI42" s="113"/>
      <c r="SHJ42" s="113"/>
      <c r="SHK42" s="113"/>
      <c r="SHL42" s="113"/>
      <c r="SHM42" s="113"/>
      <c r="SHN42" s="113"/>
      <c r="SHO42" s="113"/>
      <c r="SHP42" s="113"/>
      <c r="SHQ42" s="113"/>
      <c r="SHR42" s="113"/>
      <c r="SHS42" s="113"/>
      <c r="SHT42" s="113"/>
      <c r="SHU42" s="113"/>
      <c r="SHV42" s="113"/>
      <c r="SHW42" s="113"/>
      <c r="SHX42" s="113"/>
      <c r="SHY42" s="113"/>
      <c r="SHZ42" s="113"/>
      <c r="SIA42" s="113"/>
      <c r="SIB42" s="113"/>
      <c r="SIC42" s="113"/>
      <c r="SID42" s="113"/>
      <c r="SIE42" s="113"/>
      <c r="SIF42" s="113"/>
      <c r="SIG42" s="113"/>
      <c r="SIH42" s="113"/>
      <c r="SII42" s="113"/>
      <c r="SIJ42" s="113"/>
      <c r="SIK42" s="113"/>
      <c r="SIL42" s="113"/>
      <c r="SIM42" s="113"/>
      <c r="SIN42" s="113"/>
      <c r="SIO42" s="113"/>
      <c r="SIP42" s="113"/>
      <c r="SIQ42" s="113"/>
      <c r="SIR42" s="113"/>
      <c r="SIS42" s="113"/>
      <c r="SIT42" s="113"/>
      <c r="SIU42" s="113"/>
      <c r="SIV42" s="113"/>
      <c r="SIW42" s="113"/>
      <c r="SIX42" s="113"/>
      <c r="SIY42" s="113"/>
      <c r="SIZ42" s="113"/>
      <c r="SJA42" s="113"/>
      <c r="SJB42" s="113"/>
      <c r="SJC42" s="113"/>
      <c r="SJD42" s="113"/>
      <c r="SJE42" s="113"/>
      <c r="SJF42" s="113"/>
      <c r="SJG42" s="113"/>
      <c r="SJH42" s="113"/>
      <c r="SJI42" s="113"/>
      <c r="SJJ42" s="113"/>
      <c r="SJK42" s="113"/>
      <c r="SJL42" s="113"/>
      <c r="SJM42" s="113"/>
      <c r="SJN42" s="113"/>
      <c r="SJO42" s="113"/>
      <c r="SJP42" s="113"/>
      <c r="SJQ42" s="113"/>
      <c r="SJR42" s="113"/>
      <c r="SJS42" s="113"/>
      <c r="SJT42" s="113"/>
      <c r="SJU42" s="113"/>
      <c r="SJV42" s="113"/>
      <c r="SJW42" s="113"/>
      <c r="SJX42" s="113"/>
      <c r="SJY42" s="113"/>
      <c r="SJZ42" s="113"/>
      <c r="SKA42" s="113"/>
      <c r="SKB42" s="113"/>
      <c r="SKC42" s="113"/>
      <c r="SKD42" s="113"/>
      <c r="SKE42" s="113"/>
      <c r="SKF42" s="113"/>
      <c r="SKG42" s="113"/>
      <c r="SKH42" s="113"/>
      <c r="SKI42" s="113"/>
      <c r="SKJ42" s="113"/>
      <c r="SKK42" s="113"/>
      <c r="SKL42" s="113"/>
      <c r="SKM42" s="113"/>
      <c r="SKN42" s="113"/>
      <c r="SKO42" s="113"/>
      <c r="SKP42" s="113"/>
      <c r="SKQ42" s="113"/>
      <c r="SKR42" s="113"/>
      <c r="SKS42" s="113"/>
      <c r="SKT42" s="113"/>
      <c r="SKU42" s="113"/>
      <c r="SKV42" s="113"/>
      <c r="SKW42" s="113"/>
      <c r="SKX42" s="113"/>
      <c r="SKY42" s="113"/>
      <c r="SKZ42" s="113"/>
      <c r="SLA42" s="113"/>
      <c r="SLB42" s="113"/>
      <c r="SLC42" s="113"/>
      <c r="SLD42" s="113"/>
      <c r="SLE42" s="113"/>
      <c r="SLF42" s="113"/>
      <c r="SLG42" s="113"/>
      <c r="SLH42" s="113"/>
      <c r="SLI42" s="113"/>
      <c r="SLJ42" s="113"/>
      <c r="SLK42" s="113"/>
      <c r="SLL42" s="113"/>
      <c r="SLM42" s="113"/>
      <c r="SLN42" s="113"/>
      <c r="SLO42" s="113"/>
      <c r="SLP42" s="113"/>
      <c r="SLQ42" s="113"/>
      <c r="SLR42" s="113"/>
      <c r="SLS42" s="113"/>
      <c r="SLT42" s="113"/>
      <c r="SLU42" s="113"/>
      <c r="SLV42" s="113"/>
      <c r="SLW42" s="113"/>
      <c r="SLX42" s="113"/>
      <c r="SLY42" s="113"/>
      <c r="SLZ42" s="113"/>
      <c r="SMA42" s="113"/>
      <c r="SMB42" s="113"/>
      <c r="SMC42" s="113"/>
      <c r="SMD42" s="113"/>
      <c r="SME42" s="113"/>
      <c r="SMF42" s="113"/>
      <c r="SMG42" s="113"/>
      <c r="SMH42" s="113"/>
      <c r="SMI42" s="113"/>
      <c r="SMJ42" s="113"/>
      <c r="SMK42" s="113"/>
      <c r="SML42" s="113"/>
      <c r="SMM42" s="113"/>
      <c r="SMN42" s="113"/>
      <c r="SMO42" s="113"/>
      <c r="SMP42" s="113"/>
      <c r="SMQ42" s="113"/>
      <c r="SMR42" s="113"/>
      <c r="SMS42" s="113"/>
      <c r="SMT42" s="113"/>
      <c r="SMU42" s="113"/>
      <c r="SMV42" s="113"/>
      <c r="SMW42" s="113"/>
      <c r="SMX42" s="113"/>
      <c r="SMY42" s="113"/>
      <c r="SMZ42" s="113"/>
      <c r="SNA42" s="113"/>
      <c r="SNB42" s="113"/>
      <c r="SNC42" s="113"/>
      <c r="SND42" s="113"/>
      <c r="SNE42" s="113"/>
      <c r="SNF42" s="113"/>
      <c r="SNG42" s="113"/>
      <c r="SNH42" s="113"/>
      <c r="SNI42" s="113"/>
      <c r="SNJ42" s="113"/>
      <c r="SNK42" s="113"/>
      <c r="SNL42" s="113"/>
      <c r="SNM42" s="113"/>
      <c r="SNN42" s="113"/>
      <c r="SNO42" s="113"/>
      <c r="SNP42" s="113"/>
      <c r="SNQ42" s="113"/>
      <c r="SNR42" s="113"/>
      <c r="SNS42" s="113"/>
      <c r="SNT42" s="113"/>
      <c r="SNU42" s="113"/>
      <c r="SNV42" s="113"/>
      <c r="SNW42" s="113"/>
      <c r="SNX42" s="113"/>
      <c r="SNY42" s="113"/>
      <c r="SNZ42" s="113"/>
      <c r="SOA42" s="113"/>
      <c r="SOB42" s="113"/>
      <c r="SOC42" s="113"/>
      <c r="SOD42" s="113"/>
      <c r="SOE42" s="113"/>
      <c r="SOF42" s="113"/>
      <c r="SOG42" s="113"/>
      <c r="SOH42" s="113"/>
      <c r="SOI42" s="113"/>
      <c r="SOJ42" s="113"/>
      <c r="SOK42" s="113"/>
      <c r="SOL42" s="113"/>
      <c r="SOM42" s="113"/>
      <c r="SON42" s="113"/>
      <c r="SOO42" s="113"/>
      <c r="SOP42" s="113"/>
      <c r="SOQ42" s="113"/>
      <c r="SOR42" s="113"/>
      <c r="SOS42" s="113"/>
      <c r="SOT42" s="113"/>
      <c r="SOU42" s="113"/>
      <c r="SOV42" s="113"/>
      <c r="SOW42" s="113"/>
      <c r="SOX42" s="113"/>
      <c r="SOY42" s="113"/>
      <c r="SOZ42" s="113"/>
      <c r="SPA42" s="113"/>
      <c r="SPB42" s="113"/>
      <c r="SPC42" s="113"/>
      <c r="SPD42" s="113"/>
      <c r="SPE42" s="113"/>
      <c r="SPF42" s="113"/>
      <c r="SPG42" s="113"/>
      <c r="SPH42" s="113"/>
      <c r="SPI42" s="113"/>
      <c r="SPJ42" s="113"/>
      <c r="SPK42" s="113"/>
      <c r="SPL42" s="113"/>
      <c r="SPM42" s="113"/>
      <c r="SPN42" s="113"/>
      <c r="SPO42" s="113"/>
      <c r="SPP42" s="113"/>
      <c r="SPQ42" s="113"/>
      <c r="SPR42" s="113"/>
      <c r="SPS42" s="113"/>
      <c r="SPT42" s="113"/>
      <c r="SPU42" s="113"/>
      <c r="SPV42" s="113"/>
      <c r="SPW42" s="113"/>
      <c r="SPX42" s="113"/>
      <c r="SPY42" s="113"/>
      <c r="SPZ42" s="113"/>
      <c r="SQA42" s="113"/>
      <c r="SQB42" s="113"/>
      <c r="SQC42" s="113"/>
      <c r="SQD42" s="113"/>
      <c r="SQE42" s="113"/>
      <c r="SQF42" s="113"/>
      <c r="SQG42" s="113"/>
      <c r="SQH42" s="113"/>
      <c r="SQI42" s="113"/>
      <c r="SQJ42" s="113"/>
      <c r="SQK42" s="113"/>
      <c r="SQL42" s="113"/>
      <c r="SQM42" s="113"/>
      <c r="SQN42" s="113"/>
      <c r="SQO42" s="113"/>
      <c r="SQP42" s="113"/>
      <c r="SQQ42" s="113"/>
      <c r="SQR42" s="113"/>
      <c r="SQS42" s="113"/>
      <c r="SQT42" s="113"/>
      <c r="SQU42" s="113"/>
      <c r="SQV42" s="113"/>
      <c r="SQW42" s="113"/>
      <c r="SQX42" s="113"/>
      <c r="SQY42" s="113"/>
      <c r="SQZ42" s="113"/>
      <c r="SRA42" s="113"/>
      <c r="SRB42" s="113"/>
      <c r="SRC42" s="113"/>
      <c r="SRD42" s="113"/>
      <c r="SRE42" s="113"/>
      <c r="SRF42" s="113"/>
      <c r="SRG42" s="113"/>
      <c r="SRH42" s="113"/>
      <c r="SRI42" s="113"/>
      <c r="SRJ42" s="113"/>
      <c r="SRK42" s="113"/>
      <c r="SRL42" s="113"/>
      <c r="SRM42" s="113"/>
      <c r="SRN42" s="113"/>
      <c r="SRO42" s="113"/>
      <c r="SRP42" s="113"/>
      <c r="SRQ42" s="113"/>
      <c r="SRR42" s="113"/>
      <c r="SRS42" s="113"/>
      <c r="SRT42" s="113"/>
      <c r="SRU42" s="113"/>
      <c r="SRV42" s="113"/>
      <c r="SRW42" s="113"/>
      <c r="SRX42" s="113"/>
      <c r="SRY42" s="113"/>
      <c r="SRZ42" s="113"/>
      <c r="SSA42" s="113"/>
      <c r="SSB42" s="113"/>
      <c r="SSC42" s="113"/>
      <c r="SSD42" s="113"/>
      <c r="SSE42" s="113"/>
      <c r="SSF42" s="113"/>
      <c r="SSG42" s="113"/>
      <c r="SSH42" s="113"/>
      <c r="SSI42" s="113"/>
      <c r="SSJ42" s="113"/>
      <c r="SSK42" s="113"/>
      <c r="SSL42" s="113"/>
      <c r="SSM42" s="113"/>
      <c r="SSN42" s="113"/>
      <c r="SSO42" s="113"/>
      <c r="SSP42" s="113"/>
      <c r="SSQ42" s="113"/>
      <c r="SSR42" s="113"/>
      <c r="SSS42" s="113"/>
      <c r="SST42" s="113"/>
      <c r="SSU42" s="113"/>
      <c r="SSV42" s="113"/>
      <c r="SSW42" s="113"/>
      <c r="SSX42" s="113"/>
      <c r="SSY42" s="113"/>
      <c r="SSZ42" s="113"/>
      <c r="STA42" s="113"/>
      <c r="STB42" s="113"/>
      <c r="STC42" s="113"/>
      <c r="STD42" s="113"/>
      <c r="STE42" s="113"/>
      <c r="STF42" s="113"/>
      <c r="STG42" s="113"/>
      <c r="STH42" s="113"/>
      <c r="STI42" s="113"/>
      <c r="STJ42" s="113"/>
      <c r="STK42" s="113"/>
      <c r="STL42" s="113"/>
      <c r="STM42" s="113"/>
      <c r="STN42" s="113"/>
      <c r="STO42" s="113"/>
      <c r="STP42" s="113"/>
      <c r="STQ42" s="113"/>
      <c r="STR42" s="113"/>
      <c r="STS42" s="113"/>
      <c r="STT42" s="113"/>
      <c r="STU42" s="113"/>
      <c r="STV42" s="113"/>
      <c r="STW42" s="113"/>
      <c r="STX42" s="113"/>
      <c r="STY42" s="113"/>
      <c r="STZ42" s="113"/>
      <c r="SUA42" s="113"/>
      <c r="SUB42" s="113"/>
      <c r="SUC42" s="113"/>
      <c r="SUD42" s="113"/>
      <c r="SUE42" s="113"/>
      <c r="SUF42" s="113"/>
      <c r="SUG42" s="113"/>
      <c r="SUH42" s="113"/>
      <c r="SUI42" s="113"/>
      <c r="SUJ42" s="113"/>
      <c r="SUK42" s="113"/>
      <c r="SUL42" s="113"/>
      <c r="SUM42" s="113"/>
      <c r="SUN42" s="113"/>
      <c r="SUO42" s="113"/>
      <c r="SUP42" s="113"/>
      <c r="SUQ42" s="113"/>
      <c r="SUR42" s="113"/>
      <c r="SUS42" s="113"/>
      <c r="SUT42" s="113"/>
      <c r="SUU42" s="113"/>
      <c r="SUV42" s="113"/>
      <c r="SUW42" s="113"/>
      <c r="SUX42" s="113"/>
      <c r="SUY42" s="113"/>
      <c r="SUZ42" s="113"/>
      <c r="SVA42" s="113"/>
      <c r="SVB42" s="113"/>
      <c r="SVC42" s="113"/>
      <c r="SVD42" s="113"/>
      <c r="SVE42" s="113"/>
      <c r="SVF42" s="113"/>
      <c r="SVG42" s="113"/>
      <c r="SVH42" s="113"/>
      <c r="SVI42" s="113"/>
      <c r="SVJ42" s="113"/>
      <c r="SVK42" s="113"/>
      <c r="SVL42" s="113"/>
      <c r="SVM42" s="113"/>
      <c r="SVN42" s="113"/>
      <c r="SVO42" s="113"/>
      <c r="SVP42" s="113"/>
      <c r="SVQ42" s="113"/>
      <c r="SVR42" s="113"/>
      <c r="SVS42" s="113"/>
      <c r="SVT42" s="113"/>
      <c r="SVU42" s="113"/>
      <c r="SVV42" s="113"/>
      <c r="SVW42" s="113"/>
      <c r="SVX42" s="113"/>
      <c r="SVY42" s="113"/>
      <c r="SVZ42" s="113"/>
      <c r="SWA42" s="113"/>
      <c r="SWB42" s="113"/>
      <c r="SWC42" s="113"/>
      <c r="SWD42" s="113"/>
      <c r="SWE42" s="113"/>
      <c r="SWF42" s="113"/>
      <c r="SWG42" s="113"/>
      <c r="SWH42" s="113"/>
      <c r="SWI42" s="113"/>
      <c r="SWJ42" s="113"/>
      <c r="SWK42" s="113"/>
      <c r="SWL42" s="113"/>
      <c r="SWM42" s="113"/>
      <c r="SWN42" s="113"/>
      <c r="SWO42" s="113"/>
      <c r="SWP42" s="113"/>
      <c r="SWQ42" s="113"/>
      <c r="SWR42" s="113"/>
      <c r="SWS42" s="113"/>
      <c r="SWT42" s="113"/>
      <c r="SWU42" s="113"/>
      <c r="SWV42" s="113"/>
      <c r="SWW42" s="113"/>
      <c r="SWX42" s="113"/>
      <c r="SWY42" s="113"/>
      <c r="SWZ42" s="113"/>
      <c r="SXA42" s="113"/>
      <c r="SXB42" s="113"/>
      <c r="SXC42" s="113"/>
      <c r="SXD42" s="113"/>
      <c r="SXE42" s="113"/>
      <c r="SXF42" s="113"/>
      <c r="SXG42" s="113"/>
      <c r="SXH42" s="113"/>
      <c r="SXI42" s="113"/>
      <c r="SXJ42" s="113"/>
      <c r="SXK42" s="113"/>
      <c r="SXL42" s="113"/>
      <c r="SXM42" s="113"/>
      <c r="SXN42" s="113"/>
      <c r="SXO42" s="113"/>
      <c r="SXP42" s="113"/>
      <c r="SXQ42" s="113"/>
      <c r="SXR42" s="113"/>
      <c r="SXS42" s="113"/>
      <c r="SXT42" s="113"/>
      <c r="SXU42" s="113"/>
      <c r="SXV42" s="113"/>
      <c r="SXW42" s="113"/>
      <c r="SXX42" s="113"/>
      <c r="SXY42" s="113"/>
      <c r="SXZ42" s="113"/>
      <c r="SYA42" s="113"/>
      <c r="SYB42" s="113"/>
      <c r="SYC42" s="113"/>
      <c r="SYD42" s="113"/>
      <c r="SYE42" s="113"/>
      <c r="SYF42" s="113"/>
      <c r="SYG42" s="113"/>
      <c r="SYH42" s="113"/>
      <c r="SYI42" s="113"/>
      <c r="SYJ42" s="113"/>
      <c r="SYK42" s="113"/>
      <c r="SYL42" s="113"/>
      <c r="SYM42" s="113"/>
      <c r="SYN42" s="113"/>
      <c r="SYO42" s="113"/>
      <c r="SYP42" s="113"/>
      <c r="SYQ42" s="113"/>
      <c r="SYR42" s="113"/>
      <c r="SYS42" s="113"/>
      <c r="SYT42" s="113"/>
      <c r="SYU42" s="113"/>
      <c r="SYV42" s="113"/>
      <c r="SYW42" s="113"/>
      <c r="SYX42" s="113"/>
      <c r="SYY42" s="113"/>
      <c r="SYZ42" s="113"/>
      <c r="SZA42" s="113"/>
      <c r="SZB42" s="113"/>
      <c r="SZC42" s="113"/>
      <c r="SZD42" s="113"/>
      <c r="SZE42" s="113"/>
      <c r="SZF42" s="113"/>
      <c r="SZG42" s="113"/>
      <c r="SZH42" s="113"/>
      <c r="SZI42" s="113"/>
      <c r="SZJ42" s="113"/>
      <c r="SZK42" s="113"/>
      <c r="SZL42" s="113"/>
      <c r="SZM42" s="113"/>
      <c r="SZN42" s="113"/>
      <c r="SZO42" s="113"/>
      <c r="SZP42" s="113"/>
      <c r="SZQ42" s="113"/>
      <c r="SZR42" s="113"/>
      <c r="SZS42" s="113"/>
      <c r="SZT42" s="113"/>
      <c r="SZU42" s="113"/>
      <c r="SZV42" s="113"/>
      <c r="SZW42" s="113"/>
      <c r="SZX42" s="113"/>
      <c r="SZY42" s="113"/>
      <c r="SZZ42" s="113"/>
      <c r="TAA42" s="113"/>
      <c r="TAB42" s="113"/>
      <c r="TAC42" s="113"/>
      <c r="TAD42" s="113"/>
      <c r="TAE42" s="113"/>
      <c r="TAF42" s="113"/>
      <c r="TAG42" s="113"/>
      <c r="TAH42" s="113"/>
      <c r="TAI42" s="113"/>
      <c r="TAJ42" s="113"/>
      <c r="TAK42" s="113"/>
      <c r="TAL42" s="113"/>
      <c r="TAM42" s="113"/>
      <c r="TAN42" s="113"/>
      <c r="TAO42" s="113"/>
      <c r="TAP42" s="113"/>
      <c r="TAQ42" s="113"/>
      <c r="TAR42" s="113"/>
      <c r="TAS42" s="113"/>
      <c r="TAT42" s="113"/>
      <c r="TAU42" s="113"/>
      <c r="TAV42" s="113"/>
      <c r="TAW42" s="113"/>
      <c r="TAX42" s="113"/>
      <c r="TAY42" s="113"/>
      <c r="TAZ42" s="113"/>
      <c r="TBA42" s="113"/>
      <c r="TBB42" s="113"/>
      <c r="TBC42" s="113"/>
      <c r="TBD42" s="113"/>
      <c r="TBE42" s="113"/>
      <c r="TBF42" s="113"/>
      <c r="TBG42" s="113"/>
      <c r="TBH42" s="113"/>
      <c r="TBI42" s="113"/>
      <c r="TBJ42" s="113"/>
      <c r="TBK42" s="113"/>
      <c r="TBL42" s="113"/>
      <c r="TBM42" s="113"/>
      <c r="TBN42" s="113"/>
      <c r="TBO42" s="113"/>
      <c r="TBP42" s="113"/>
      <c r="TBQ42" s="113"/>
      <c r="TBR42" s="113"/>
      <c r="TBS42" s="113"/>
      <c r="TBT42" s="113"/>
      <c r="TBU42" s="113"/>
      <c r="TBV42" s="113"/>
      <c r="TBW42" s="113"/>
      <c r="TBX42" s="113"/>
      <c r="TBY42" s="113"/>
      <c r="TBZ42" s="113"/>
      <c r="TCA42" s="113"/>
      <c r="TCB42" s="113"/>
      <c r="TCC42" s="113"/>
      <c r="TCD42" s="113"/>
      <c r="TCE42" s="113"/>
      <c r="TCF42" s="113"/>
      <c r="TCG42" s="113"/>
      <c r="TCH42" s="113"/>
      <c r="TCI42" s="113"/>
      <c r="TCJ42" s="113"/>
      <c r="TCK42" s="113"/>
      <c r="TCL42" s="113"/>
      <c r="TCM42" s="113"/>
      <c r="TCN42" s="113"/>
      <c r="TCO42" s="113"/>
      <c r="TCP42" s="113"/>
      <c r="TCQ42" s="113"/>
      <c r="TCR42" s="113"/>
      <c r="TCS42" s="113"/>
      <c r="TCT42" s="113"/>
      <c r="TCU42" s="113"/>
      <c r="TCV42" s="113"/>
      <c r="TCW42" s="113"/>
      <c r="TCX42" s="113"/>
      <c r="TCY42" s="113"/>
      <c r="TCZ42" s="113"/>
      <c r="TDA42" s="113"/>
      <c r="TDB42" s="113"/>
      <c r="TDC42" s="113"/>
      <c r="TDD42" s="113"/>
      <c r="TDE42" s="113"/>
      <c r="TDF42" s="113"/>
      <c r="TDG42" s="113"/>
      <c r="TDH42" s="113"/>
      <c r="TDI42" s="113"/>
      <c r="TDJ42" s="113"/>
      <c r="TDK42" s="113"/>
      <c r="TDL42" s="113"/>
      <c r="TDM42" s="113"/>
      <c r="TDN42" s="113"/>
      <c r="TDO42" s="113"/>
      <c r="TDP42" s="113"/>
      <c r="TDQ42" s="113"/>
      <c r="TDR42" s="113"/>
      <c r="TDS42" s="113"/>
      <c r="TDT42" s="113"/>
      <c r="TDU42" s="113"/>
      <c r="TDV42" s="113"/>
      <c r="TDW42" s="113"/>
      <c r="TDX42" s="113"/>
      <c r="TDY42" s="113"/>
      <c r="TDZ42" s="113"/>
      <c r="TEA42" s="113"/>
      <c r="TEB42" s="113"/>
      <c r="TEC42" s="113"/>
      <c r="TED42" s="113"/>
      <c r="TEE42" s="113"/>
      <c r="TEF42" s="113"/>
      <c r="TEG42" s="113"/>
      <c r="TEH42" s="113"/>
      <c r="TEI42" s="113"/>
      <c r="TEJ42" s="113"/>
      <c r="TEK42" s="113"/>
      <c r="TEL42" s="113"/>
      <c r="TEM42" s="113"/>
      <c r="TEN42" s="113"/>
      <c r="TEO42" s="113"/>
      <c r="TEP42" s="113"/>
      <c r="TEQ42" s="113"/>
      <c r="TER42" s="113"/>
      <c r="TES42" s="113"/>
      <c r="TET42" s="113"/>
      <c r="TEU42" s="113"/>
      <c r="TEV42" s="113"/>
      <c r="TEW42" s="113"/>
      <c r="TEX42" s="113"/>
      <c r="TEY42" s="113"/>
      <c r="TEZ42" s="113"/>
      <c r="TFA42" s="113"/>
      <c r="TFB42" s="113"/>
      <c r="TFC42" s="113"/>
      <c r="TFD42" s="113"/>
      <c r="TFE42" s="113"/>
      <c r="TFF42" s="113"/>
      <c r="TFG42" s="113"/>
      <c r="TFH42" s="113"/>
      <c r="TFI42" s="113"/>
      <c r="TFJ42" s="113"/>
      <c r="TFK42" s="113"/>
      <c r="TFL42" s="113"/>
      <c r="TFM42" s="113"/>
      <c r="TFN42" s="113"/>
      <c r="TFO42" s="113"/>
      <c r="TFP42" s="113"/>
      <c r="TFQ42" s="113"/>
      <c r="TFR42" s="113"/>
      <c r="TFS42" s="113"/>
      <c r="TFT42" s="113"/>
      <c r="TFU42" s="113"/>
      <c r="TFV42" s="113"/>
      <c r="TFW42" s="113"/>
      <c r="TFX42" s="113"/>
      <c r="TFY42" s="113"/>
      <c r="TFZ42" s="113"/>
      <c r="TGA42" s="113"/>
      <c r="TGB42" s="113"/>
      <c r="TGC42" s="113"/>
      <c r="TGD42" s="113"/>
      <c r="TGE42" s="113"/>
      <c r="TGF42" s="113"/>
      <c r="TGG42" s="113"/>
      <c r="TGH42" s="113"/>
      <c r="TGI42" s="113"/>
      <c r="TGJ42" s="113"/>
      <c r="TGK42" s="113"/>
      <c r="TGL42" s="113"/>
      <c r="TGM42" s="113"/>
      <c r="TGN42" s="113"/>
      <c r="TGO42" s="113"/>
      <c r="TGP42" s="113"/>
      <c r="TGQ42" s="113"/>
      <c r="TGR42" s="113"/>
      <c r="TGS42" s="113"/>
      <c r="TGT42" s="113"/>
      <c r="TGU42" s="113"/>
      <c r="TGV42" s="113"/>
      <c r="TGW42" s="113"/>
      <c r="TGX42" s="113"/>
      <c r="TGY42" s="113"/>
      <c r="TGZ42" s="113"/>
      <c r="THA42" s="113"/>
      <c r="THB42" s="113"/>
      <c r="THC42" s="113"/>
      <c r="THD42" s="113"/>
      <c r="THE42" s="113"/>
      <c r="THF42" s="113"/>
      <c r="THG42" s="113"/>
      <c r="THH42" s="113"/>
      <c r="THI42" s="113"/>
      <c r="THJ42" s="113"/>
      <c r="THK42" s="113"/>
      <c r="THL42" s="113"/>
      <c r="THM42" s="113"/>
      <c r="THN42" s="113"/>
      <c r="THO42" s="113"/>
      <c r="THP42" s="113"/>
      <c r="THQ42" s="113"/>
      <c r="THR42" s="113"/>
      <c r="THS42" s="113"/>
      <c r="THT42" s="113"/>
      <c r="THU42" s="113"/>
      <c r="THV42" s="113"/>
      <c r="THW42" s="113"/>
      <c r="THX42" s="113"/>
      <c r="THY42" s="113"/>
      <c r="THZ42" s="113"/>
      <c r="TIA42" s="113"/>
      <c r="TIB42" s="113"/>
      <c r="TIC42" s="113"/>
      <c r="TID42" s="113"/>
      <c r="TIE42" s="113"/>
      <c r="TIF42" s="113"/>
      <c r="TIG42" s="113"/>
      <c r="TIH42" s="113"/>
      <c r="TII42" s="113"/>
      <c r="TIJ42" s="113"/>
      <c r="TIK42" s="113"/>
      <c r="TIL42" s="113"/>
      <c r="TIM42" s="113"/>
      <c r="TIN42" s="113"/>
      <c r="TIO42" s="113"/>
      <c r="TIP42" s="113"/>
      <c r="TIQ42" s="113"/>
      <c r="TIR42" s="113"/>
      <c r="TIS42" s="113"/>
      <c r="TIT42" s="113"/>
      <c r="TIU42" s="113"/>
      <c r="TIV42" s="113"/>
      <c r="TIW42" s="113"/>
      <c r="TIX42" s="113"/>
      <c r="TIY42" s="113"/>
      <c r="TIZ42" s="113"/>
      <c r="TJA42" s="113"/>
      <c r="TJB42" s="113"/>
      <c r="TJC42" s="113"/>
      <c r="TJD42" s="113"/>
      <c r="TJE42" s="113"/>
      <c r="TJF42" s="113"/>
      <c r="TJG42" s="113"/>
      <c r="TJH42" s="113"/>
      <c r="TJI42" s="113"/>
      <c r="TJJ42" s="113"/>
      <c r="TJK42" s="113"/>
      <c r="TJL42" s="113"/>
      <c r="TJM42" s="113"/>
      <c r="TJN42" s="113"/>
      <c r="TJO42" s="113"/>
      <c r="TJP42" s="113"/>
      <c r="TJQ42" s="113"/>
      <c r="TJR42" s="113"/>
      <c r="TJS42" s="113"/>
      <c r="TJT42" s="113"/>
      <c r="TJU42" s="113"/>
      <c r="TJV42" s="113"/>
      <c r="TJW42" s="113"/>
      <c r="TJX42" s="113"/>
      <c r="TJY42" s="113"/>
      <c r="TJZ42" s="113"/>
      <c r="TKA42" s="113"/>
      <c r="TKB42" s="113"/>
      <c r="TKC42" s="113"/>
      <c r="TKD42" s="113"/>
      <c r="TKE42" s="113"/>
      <c r="TKF42" s="113"/>
      <c r="TKG42" s="113"/>
      <c r="TKH42" s="113"/>
      <c r="TKI42" s="113"/>
      <c r="TKJ42" s="113"/>
      <c r="TKK42" s="113"/>
      <c r="TKL42" s="113"/>
      <c r="TKM42" s="113"/>
      <c r="TKN42" s="113"/>
      <c r="TKO42" s="113"/>
      <c r="TKP42" s="113"/>
      <c r="TKQ42" s="113"/>
      <c r="TKR42" s="113"/>
      <c r="TKS42" s="113"/>
      <c r="TKT42" s="113"/>
      <c r="TKU42" s="113"/>
      <c r="TKV42" s="113"/>
      <c r="TKW42" s="113"/>
      <c r="TKX42" s="113"/>
      <c r="TKY42" s="113"/>
      <c r="TKZ42" s="113"/>
      <c r="TLA42" s="113"/>
      <c r="TLB42" s="113"/>
      <c r="TLC42" s="113"/>
      <c r="TLD42" s="113"/>
      <c r="TLE42" s="113"/>
      <c r="TLF42" s="113"/>
      <c r="TLG42" s="113"/>
      <c r="TLH42" s="113"/>
      <c r="TLI42" s="113"/>
      <c r="TLJ42" s="113"/>
      <c r="TLK42" s="113"/>
      <c r="TLL42" s="113"/>
      <c r="TLM42" s="113"/>
      <c r="TLN42" s="113"/>
      <c r="TLO42" s="113"/>
      <c r="TLP42" s="113"/>
      <c r="TLQ42" s="113"/>
      <c r="TLR42" s="113"/>
      <c r="TLS42" s="113"/>
      <c r="TLT42" s="113"/>
      <c r="TLU42" s="113"/>
      <c r="TLV42" s="113"/>
      <c r="TLW42" s="113"/>
      <c r="TLX42" s="113"/>
      <c r="TLY42" s="113"/>
      <c r="TLZ42" s="113"/>
      <c r="TMA42" s="113"/>
      <c r="TMB42" s="113"/>
      <c r="TMC42" s="113"/>
      <c r="TMD42" s="113"/>
      <c r="TME42" s="113"/>
      <c r="TMF42" s="113"/>
      <c r="TMG42" s="113"/>
      <c r="TMH42" s="113"/>
      <c r="TMI42" s="113"/>
      <c r="TMJ42" s="113"/>
      <c r="TMK42" s="113"/>
      <c r="TML42" s="113"/>
      <c r="TMM42" s="113"/>
      <c r="TMN42" s="113"/>
      <c r="TMO42" s="113"/>
      <c r="TMP42" s="113"/>
      <c r="TMQ42" s="113"/>
      <c r="TMR42" s="113"/>
      <c r="TMS42" s="113"/>
      <c r="TMT42" s="113"/>
      <c r="TMU42" s="113"/>
      <c r="TMV42" s="113"/>
      <c r="TMW42" s="113"/>
      <c r="TMX42" s="113"/>
      <c r="TMY42" s="113"/>
      <c r="TMZ42" s="113"/>
      <c r="TNA42" s="113"/>
      <c r="TNB42" s="113"/>
      <c r="TNC42" s="113"/>
      <c r="TND42" s="113"/>
      <c r="TNE42" s="113"/>
      <c r="TNF42" s="113"/>
      <c r="TNG42" s="113"/>
      <c r="TNH42" s="113"/>
      <c r="TNI42" s="113"/>
      <c r="TNJ42" s="113"/>
      <c r="TNK42" s="113"/>
      <c r="TNL42" s="113"/>
      <c r="TNM42" s="113"/>
      <c r="TNN42" s="113"/>
      <c r="TNO42" s="113"/>
      <c r="TNP42" s="113"/>
      <c r="TNQ42" s="113"/>
      <c r="TNR42" s="113"/>
      <c r="TNS42" s="113"/>
      <c r="TNT42" s="113"/>
      <c r="TNU42" s="113"/>
      <c r="TNV42" s="113"/>
      <c r="TNW42" s="113"/>
      <c r="TNX42" s="113"/>
      <c r="TNY42" s="113"/>
      <c r="TNZ42" s="113"/>
      <c r="TOA42" s="113"/>
      <c r="TOB42" s="113"/>
      <c r="TOC42" s="113"/>
      <c r="TOD42" s="113"/>
      <c r="TOE42" s="113"/>
      <c r="TOF42" s="113"/>
      <c r="TOG42" s="113"/>
      <c r="TOH42" s="113"/>
      <c r="TOI42" s="113"/>
      <c r="TOJ42" s="113"/>
      <c r="TOK42" s="113"/>
      <c r="TOL42" s="113"/>
      <c r="TOM42" s="113"/>
      <c r="TON42" s="113"/>
      <c r="TOO42" s="113"/>
      <c r="TOP42" s="113"/>
      <c r="TOQ42" s="113"/>
      <c r="TOR42" s="113"/>
      <c r="TOS42" s="113"/>
      <c r="TOT42" s="113"/>
      <c r="TOU42" s="113"/>
      <c r="TOV42" s="113"/>
      <c r="TOW42" s="113"/>
      <c r="TOX42" s="113"/>
      <c r="TOY42" s="113"/>
      <c r="TOZ42" s="113"/>
      <c r="TPA42" s="113"/>
      <c r="TPB42" s="113"/>
      <c r="TPC42" s="113"/>
      <c r="TPD42" s="113"/>
      <c r="TPE42" s="113"/>
      <c r="TPF42" s="113"/>
      <c r="TPG42" s="113"/>
      <c r="TPH42" s="113"/>
      <c r="TPI42" s="113"/>
      <c r="TPJ42" s="113"/>
      <c r="TPK42" s="113"/>
      <c r="TPL42" s="113"/>
      <c r="TPM42" s="113"/>
      <c r="TPN42" s="113"/>
      <c r="TPO42" s="113"/>
      <c r="TPP42" s="113"/>
      <c r="TPQ42" s="113"/>
      <c r="TPR42" s="113"/>
      <c r="TPS42" s="113"/>
      <c r="TPT42" s="113"/>
      <c r="TPU42" s="113"/>
      <c r="TPV42" s="113"/>
      <c r="TPW42" s="113"/>
      <c r="TPX42" s="113"/>
      <c r="TPY42" s="113"/>
      <c r="TPZ42" s="113"/>
      <c r="TQA42" s="113"/>
      <c r="TQB42" s="113"/>
      <c r="TQC42" s="113"/>
      <c r="TQD42" s="113"/>
      <c r="TQE42" s="113"/>
      <c r="TQF42" s="113"/>
      <c r="TQG42" s="113"/>
      <c r="TQH42" s="113"/>
      <c r="TQI42" s="113"/>
      <c r="TQJ42" s="113"/>
      <c r="TQK42" s="113"/>
      <c r="TQL42" s="113"/>
      <c r="TQM42" s="113"/>
      <c r="TQN42" s="113"/>
      <c r="TQO42" s="113"/>
      <c r="TQP42" s="113"/>
      <c r="TQQ42" s="113"/>
      <c r="TQR42" s="113"/>
      <c r="TQS42" s="113"/>
      <c r="TQT42" s="113"/>
      <c r="TQU42" s="113"/>
      <c r="TQV42" s="113"/>
      <c r="TQW42" s="113"/>
      <c r="TQX42" s="113"/>
      <c r="TQY42" s="113"/>
      <c r="TQZ42" s="113"/>
      <c r="TRA42" s="113"/>
      <c r="TRB42" s="113"/>
      <c r="TRC42" s="113"/>
      <c r="TRD42" s="113"/>
      <c r="TRE42" s="113"/>
      <c r="TRF42" s="113"/>
      <c r="TRG42" s="113"/>
      <c r="TRH42" s="113"/>
      <c r="TRI42" s="113"/>
      <c r="TRJ42" s="113"/>
      <c r="TRK42" s="113"/>
      <c r="TRL42" s="113"/>
      <c r="TRM42" s="113"/>
      <c r="TRN42" s="113"/>
      <c r="TRO42" s="113"/>
      <c r="TRP42" s="113"/>
      <c r="TRQ42" s="113"/>
      <c r="TRR42" s="113"/>
      <c r="TRS42" s="113"/>
      <c r="TRT42" s="113"/>
      <c r="TRU42" s="113"/>
      <c r="TRV42" s="113"/>
      <c r="TRW42" s="113"/>
      <c r="TRX42" s="113"/>
      <c r="TRY42" s="113"/>
      <c r="TRZ42" s="113"/>
      <c r="TSA42" s="113"/>
      <c r="TSB42" s="113"/>
      <c r="TSC42" s="113"/>
      <c r="TSD42" s="113"/>
      <c r="TSE42" s="113"/>
      <c r="TSF42" s="113"/>
      <c r="TSG42" s="113"/>
      <c r="TSH42" s="113"/>
      <c r="TSI42" s="113"/>
      <c r="TSJ42" s="113"/>
      <c r="TSK42" s="113"/>
      <c r="TSL42" s="113"/>
      <c r="TSM42" s="113"/>
      <c r="TSN42" s="113"/>
      <c r="TSO42" s="113"/>
      <c r="TSP42" s="113"/>
      <c r="TSQ42" s="113"/>
      <c r="TSR42" s="113"/>
      <c r="TSS42" s="113"/>
      <c r="TST42" s="113"/>
      <c r="TSU42" s="113"/>
      <c r="TSV42" s="113"/>
      <c r="TSW42" s="113"/>
      <c r="TSX42" s="113"/>
      <c r="TSY42" s="113"/>
      <c r="TSZ42" s="113"/>
      <c r="TTA42" s="113"/>
      <c r="TTB42" s="113"/>
      <c r="TTC42" s="113"/>
      <c r="TTD42" s="113"/>
      <c r="TTE42" s="113"/>
      <c r="TTF42" s="113"/>
      <c r="TTG42" s="113"/>
      <c r="TTH42" s="113"/>
      <c r="TTI42" s="113"/>
      <c r="TTJ42" s="113"/>
      <c r="TTK42" s="113"/>
      <c r="TTL42" s="113"/>
      <c r="TTM42" s="113"/>
      <c r="TTN42" s="113"/>
      <c r="TTO42" s="113"/>
      <c r="TTP42" s="113"/>
      <c r="TTQ42" s="113"/>
      <c r="TTR42" s="113"/>
      <c r="TTS42" s="113"/>
      <c r="TTT42" s="113"/>
      <c r="TTU42" s="113"/>
      <c r="TTV42" s="113"/>
      <c r="TTW42" s="113"/>
      <c r="TTX42" s="113"/>
      <c r="TTY42" s="113"/>
      <c r="TTZ42" s="113"/>
      <c r="TUA42" s="113"/>
      <c r="TUB42" s="113"/>
      <c r="TUC42" s="113"/>
      <c r="TUD42" s="113"/>
      <c r="TUE42" s="113"/>
      <c r="TUF42" s="113"/>
      <c r="TUG42" s="113"/>
      <c r="TUH42" s="113"/>
      <c r="TUI42" s="113"/>
      <c r="TUJ42" s="113"/>
      <c r="TUK42" s="113"/>
      <c r="TUL42" s="113"/>
      <c r="TUM42" s="113"/>
      <c r="TUN42" s="113"/>
      <c r="TUO42" s="113"/>
      <c r="TUP42" s="113"/>
      <c r="TUQ42" s="113"/>
      <c r="TUR42" s="113"/>
      <c r="TUS42" s="113"/>
      <c r="TUT42" s="113"/>
      <c r="TUU42" s="113"/>
      <c r="TUV42" s="113"/>
      <c r="TUW42" s="113"/>
      <c r="TUX42" s="113"/>
      <c r="TUY42" s="113"/>
      <c r="TUZ42" s="113"/>
      <c r="TVA42" s="113"/>
      <c r="TVB42" s="113"/>
      <c r="TVC42" s="113"/>
      <c r="TVD42" s="113"/>
      <c r="TVE42" s="113"/>
      <c r="TVF42" s="113"/>
      <c r="TVG42" s="113"/>
      <c r="TVH42" s="113"/>
      <c r="TVI42" s="113"/>
      <c r="TVJ42" s="113"/>
      <c r="TVK42" s="113"/>
      <c r="TVL42" s="113"/>
      <c r="TVM42" s="113"/>
      <c r="TVN42" s="113"/>
      <c r="TVO42" s="113"/>
      <c r="TVP42" s="113"/>
      <c r="TVQ42" s="113"/>
      <c r="TVR42" s="113"/>
      <c r="TVS42" s="113"/>
      <c r="TVT42" s="113"/>
      <c r="TVU42" s="113"/>
      <c r="TVV42" s="113"/>
      <c r="TVW42" s="113"/>
      <c r="TVX42" s="113"/>
      <c r="TVY42" s="113"/>
      <c r="TVZ42" s="113"/>
      <c r="TWA42" s="113"/>
      <c r="TWB42" s="113"/>
      <c r="TWC42" s="113"/>
      <c r="TWD42" s="113"/>
      <c r="TWE42" s="113"/>
      <c r="TWF42" s="113"/>
      <c r="TWG42" s="113"/>
      <c r="TWH42" s="113"/>
      <c r="TWI42" s="113"/>
      <c r="TWJ42" s="113"/>
      <c r="TWK42" s="113"/>
      <c r="TWL42" s="113"/>
      <c r="TWM42" s="113"/>
      <c r="TWN42" s="113"/>
      <c r="TWO42" s="113"/>
      <c r="TWP42" s="113"/>
      <c r="TWQ42" s="113"/>
      <c r="TWR42" s="113"/>
      <c r="TWS42" s="113"/>
      <c r="TWT42" s="113"/>
      <c r="TWU42" s="113"/>
      <c r="TWV42" s="113"/>
      <c r="TWW42" s="113"/>
      <c r="TWX42" s="113"/>
      <c r="TWY42" s="113"/>
      <c r="TWZ42" s="113"/>
      <c r="TXA42" s="113"/>
      <c r="TXB42" s="113"/>
      <c r="TXC42" s="113"/>
      <c r="TXD42" s="113"/>
      <c r="TXE42" s="113"/>
      <c r="TXF42" s="113"/>
      <c r="TXG42" s="113"/>
      <c r="TXH42" s="113"/>
      <c r="TXI42" s="113"/>
      <c r="TXJ42" s="113"/>
      <c r="TXK42" s="113"/>
      <c r="TXL42" s="113"/>
      <c r="TXM42" s="113"/>
      <c r="TXN42" s="113"/>
      <c r="TXO42" s="113"/>
      <c r="TXP42" s="113"/>
      <c r="TXQ42" s="113"/>
      <c r="TXR42" s="113"/>
      <c r="TXS42" s="113"/>
      <c r="TXT42" s="113"/>
      <c r="TXU42" s="113"/>
      <c r="TXV42" s="113"/>
      <c r="TXW42" s="113"/>
      <c r="TXX42" s="113"/>
      <c r="TXY42" s="113"/>
      <c r="TXZ42" s="113"/>
      <c r="TYA42" s="113"/>
      <c r="TYB42" s="113"/>
      <c r="TYC42" s="113"/>
      <c r="TYD42" s="113"/>
      <c r="TYE42" s="113"/>
      <c r="TYF42" s="113"/>
      <c r="TYG42" s="113"/>
      <c r="TYH42" s="113"/>
      <c r="TYI42" s="113"/>
      <c r="TYJ42" s="113"/>
      <c r="TYK42" s="113"/>
      <c r="TYL42" s="113"/>
      <c r="TYM42" s="113"/>
      <c r="TYN42" s="113"/>
      <c r="TYO42" s="113"/>
      <c r="TYP42" s="113"/>
      <c r="TYQ42" s="113"/>
      <c r="TYR42" s="113"/>
      <c r="TYS42" s="113"/>
      <c r="TYT42" s="113"/>
      <c r="TYU42" s="113"/>
      <c r="TYV42" s="113"/>
      <c r="TYW42" s="113"/>
      <c r="TYX42" s="113"/>
      <c r="TYY42" s="113"/>
      <c r="TYZ42" s="113"/>
      <c r="TZA42" s="113"/>
      <c r="TZB42" s="113"/>
      <c r="TZC42" s="113"/>
      <c r="TZD42" s="113"/>
      <c r="TZE42" s="113"/>
      <c r="TZF42" s="113"/>
      <c r="TZG42" s="113"/>
      <c r="TZH42" s="113"/>
      <c r="TZI42" s="113"/>
      <c r="TZJ42" s="113"/>
      <c r="TZK42" s="113"/>
      <c r="TZL42" s="113"/>
      <c r="TZM42" s="113"/>
      <c r="TZN42" s="113"/>
      <c r="TZO42" s="113"/>
      <c r="TZP42" s="113"/>
      <c r="TZQ42" s="113"/>
      <c r="TZR42" s="113"/>
      <c r="TZS42" s="113"/>
      <c r="TZT42" s="113"/>
      <c r="TZU42" s="113"/>
      <c r="TZV42" s="113"/>
      <c r="TZW42" s="113"/>
      <c r="TZX42" s="113"/>
      <c r="TZY42" s="113"/>
      <c r="TZZ42" s="113"/>
      <c r="UAA42" s="113"/>
      <c r="UAB42" s="113"/>
      <c r="UAC42" s="113"/>
      <c r="UAD42" s="113"/>
      <c r="UAE42" s="113"/>
      <c r="UAF42" s="113"/>
      <c r="UAG42" s="113"/>
      <c r="UAH42" s="113"/>
      <c r="UAI42" s="113"/>
      <c r="UAJ42" s="113"/>
      <c r="UAK42" s="113"/>
      <c r="UAL42" s="113"/>
      <c r="UAM42" s="113"/>
      <c r="UAN42" s="113"/>
      <c r="UAO42" s="113"/>
      <c r="UAP42" s="113"/>
      <c r="UAQ42" s="113"/>
      <c r="UAR42" s="113"/>
      <c r="UAS42" s="113"/>
      <c r="UAT42" s="113"/>
      <c r="UAU42" s="113"/>
      <c r="UAV42" s="113"/>
      <c r="UAW42" s="113"/>
      <c r="UAX42" s="113"/>
      <c r="UAY42" s="113"/>
      <c r="UAZ42" s="113"/>
      <c r="UBA42" s="113"/>
      <c r="UBB42" s="113"/>
      <c r="UBC42" s="113"/>
      <c r="UBD42" s="113"/>
      <c r="UBE42" s="113"/>
      <c r="UBF42" s="113"/>
      <c r="UBG42" s="113"/>
      <c r="UBH42" s="113"/>
      <c r="UBI42" s="113"/>
      <c r="UBJ42" s="113"/>
      <c r="UBK42" s="113"/>
      <c r="UBL42" s="113"/>
      <c r="UBM42" s="113"/>
      <c r="UBN42" s="113"/>
      <c r="UBO42" s="113"/>
      <c r="UBP42" s="113"/>
      <c r="UBQ42" s="113"/>
      <c r="UBR42" s="113"/>
      <c r="UBS42" s="113"/>
      <c r="UBT42" s="113"/>
      <c r="UBU42" s="113"/>
      <c r="UBV42" s="113"/>
      <c r="UBW42" s="113"/>
      <c r="UBX42" s="113"/>
      <c r="UBY42" s="113"/>
      <c r="UBZ42" s="113"/>
      <c r="UCA42" s="113"/>
      <c r="UCB42" s="113"/>
      <c r="UCC42" s="113"/>
      <c r="UCD42" s="113"/>
      <c r="UCE42" s="113"/>
      <c r="UCF42" s="113"/>
      <c r="UCG42" s="113"/>
      <c r="UCH42" s="113"/>
      <c r="UCI42" s="113"/>
      <c r="UCJ42" s="113"/>
      <c r="UCK42" s="113"/>
      <c r="UCL42" s="113"/>
      <c r="UCM42" s="113"/>
      <c r="UCN42" s="113"/>
      <c r="UCO42" s="113"/>
      <c r="UCP42" s="113"/>
      <c r="UCQ42" s="113"/>
      <c r="UCR42" s="113"/>
      <c r="UCS42" s="113"/>
      <c r="UCT42" s="113"/>
      <c r="UCU42" s="113"/>
      <c r="UCV42" s="113"/>
      <c r="UCW42" s="113"/>
      <c r="UCX42" s="113"/>
      <c r="UCY42" s="113"/>
      <c r="UCZ42" s="113"/>
      <c r="UDA42" s="113"/>
      <c r="UDB42" s="113"/>
      <c r="UDC42" s="113"/>
      <c r="UDD42" s="113"/>
      <c r="UDE42" s="113"/>
      <c r="UDF42" s="113"/>
      <c r="UDG42" s="113"/>
      <c r="UDH42" s="113"/>
      <c r="UDI42" s="113"/>
      <c r="UDJ42" s="113"/>
      <c r="UDK42" s="113"/>
      <c r="UDL42" s="113"/>
      <c r="UDM42" s="113"/>
      <c r="UDN42" s="113"/>
      <c r="UDO42" s="113"/>
      <c r="UDP42" s="113"/>
      <c r="UDQ42" s="113"/>
      <c r="UDR42" s="113"/>
      <c r="UDS42" s="113"/>
      <c r="UDT42" s="113"/>
      <c r="UDU42" s="113"/>
      <c r="UDV42" s="113"/>
      <c r="UDW42" s="113"/>
      <c r="UDX42" s="113"/>
      <c r="UDY42" s="113"/>
      <c r="UDZ42" s="113"/>
      <c r="UEA42" s="113"/>
      <c r="UEB42" s="113"/>
      <c r="UEC42" s="113"/>
      <c r="UED42" s="113"/>
      <c r="UEE42" s="113"/>
      <c r="UEF42" s="113"/>
      <c r="UEG42" s="113"/>
      <c r="UEH42" s="113"/>
      <c r="UEI42" s="113"/>
      <c r="UEJ42" s="113"/>
      <c r="UEK42" s="113"/>
      <c r="UEL42" s="113"/>
      <c r="UEM42" s="113"/>
      <c r="UEN42" s="113"/>
      <c r="UEO42" s="113"/>
      <c r="UEP42" s="113"/>
      <c r="UEQ42" s="113"/>
      <c r="UER42" s="113"/>
      <c r="UES42" s="113"/>
      <c r="UET42" s="113"/>
      <c r="UEU42" s="113"/>
      <c r="UEV42" s="113"/>
      <c r="UEW42" s="113"/>
      <c r="UEX42" s="113"/>
      <c r="UEY42" s="113"/>
      <c r="UEZ42" s="113"/>
      <c r="UFA42" s="113"/>
      <c r="UFB42" s="113"/>
      <c r="UFC42" s="113"/>
      <c r="UFD42" s="113"/>
      <c r="UFE42" s="113"/>
      <c r="UFF42" s="113"/>
      <c r="UFG42" s="113"/>
      <c r="UFH42" s="113"/>
      <c r="UFI42" s="113"/>
      <c r="UFJ42" s="113"/>
      <c r="UFK42" s="113"/>
      <c r="UFL42" s="113"/>
      <c r="UFM42" s="113"/>
      <c r="UFN42" s="113"/>
      <c r="UFO42" s="113"/>
      <c r="UFP42" s="113"/>
      <c r="UFQ42" s="113"/>
      <c r="UFR42" s="113"/>
      <c r="UFS42" s="113"/>
      <c r="UFT42" s="113"/>
      <c r="UFU42" s="113"/>
      <c r="UFV42" s="113"/>
      <c r="UFW42" s="113"/>
      <c r="UFX42" s="113"/>
      <c r="UFY42" s="113"/>
      <c r="UFZ42" s="113"/>
      <c r="UGA42" s="113"/>
      <c r="UGB42" s="113"/>
      <c r="UGC42" s="113"/>
      <c r="UGD42" s="113"/>
      <c r="UGE42" s="113"/>
      <c r="UGF42" s="113"/>
      <c r="UGG42" s="113"/>
      <c r="UGH42" s="113"/>
      <c r="UGI42" s="113"/>
      <c r="UGJ42" s="113"/>
      <c r="UGK42" s="113"/>
      <c r="UGL42" s="113"/>
      <c r="UGM42" s="113"/>
      <c r="UGN42" s="113"/>
      <c r="UGO42" s="113"/>
      <c r="UGP42" s="113"/>
      <c r="UGQ42" s="113"/>
      <c r="UGR42" s="113"/>
      <c r="UGS42" s="113"/>
      <c r="UGT42" s="113"/>
      <c r="UGU42" s="113"/>
      <c r="UGV42" s="113"/>
      <c r="UGW42" s="113"/>
      <c r="UGX42" s="113"/>
      <c r="UGY42" s="113"/>
      <c r="UGZ42" s="113"/>
      <c r="UHA42" s="113"/>
      <c r="UHB42" s="113"/>
      <c r="UHC42" s="113"/>
      <c r="UHD42" s="113"/>
      <c r="UHE42" s="113"/>
      <c r="UHF42" s="113"/>
      <c r="UHG42" s="113"/>
      <c r="UHH42" s="113"/>
      <c r="UHI42" s="113"/>
      <c r="UHJ42" s="113"/>
      <c r="UHK42" s="113"/>
      <c r="UHL42" s="113"/>
      <c r="UHM42" s="113"/>
      <c r="UHN42" s="113"/>
      <c r="UHO42" s="113"/>
      <c r="UHP42" s="113"/>
      <c r="UHQ42" s="113"/>
      <c r="UHR42" s="113"/>
      <c r="UHS42" s="113"/>
      <c r="UHT42" s="113"/>
      <c r="UHU42" s="113"/>
      <c r="UHV42" s="113"/>
      <c r="UHW42" s="113"/>
      <c r="UHX42" s="113"/>
      <c r="UHY42" s="113"/>
      <c r="UHZ42" s="113"/>
      <c r="UIA42" s="113"/>
      <c r="UIB42" s="113"/>
      <c r="UIC42" s="113"/>
      <c r="UID42" s="113"/>
      <c r="UIE42" s="113"/>
      <c r="UIF42" s="113"/>
      <c r="UIG42" s="113"/>
      <c r="UIH42" s="113"/>
      <c r="UII42" s="113"/>
      <c r="UIJ42" s="113"/>
      <c r="UIK42" s="113"/>
      <c r="UIL42" s="113"/>
      <c r="UIM42" s="113"/>
      <c r="UIN42" s="113"/>
      <c r="UIO42" s="113"/>
      <c r="UIP42" s="113"/>
      <c r="UIQ42" s="113"/>
      <c r="UIR42" s="113"/>
      <c r="UIS42" s="113"/>
      <c r="UIT42" s="113"/>
      <c r="UIU42" s="113"/>
      <c r="UIV42" s="113"/>
      <c r="UIW42" s="113"/>
      <c r="UIX42" s="113"/>
      <c r="UIY42" s="113"/>
      <c r="UIZ42" s="113"/>
      <c r="UJA42" s="113"/>
      <c r="UJB42" s="113"/>
      <c r="UJC42" s="113"/>
      <c r="UJD42" s="113"/>
      <c r="UJE42" s="113"/>
      <c r="UJF42" s="113"/>
      <c r="UJG42" s="113"/>
      <c r="UJH42" s="113"/>
      <c r="UJI42" s="113"/>
      <c r="UJJ42" s="113"/>
      <c r="UJK42" s="113"/>
      <c r="UJL42" s="113"/>
      <c r="UJM42" s="113"/>
      <c r="UJN42" s="113"/>
      <c r="UJO42" s="113"/>
      <c r="UJP42" s="113"/>
      <c r="UJQ42" s="113"/>
      <c r="UJR42" s="113"/>
      <c r="UJS42" s="113"/>
      <c r="UJT42" s="113"/>
      <c r="UJU42" s="113"/>
      <c r="UJV42" s="113"/>
      <c r="UJW42" s="113"/>
      <c r="UJX42" s="113"/>
      <c r="UJY42" s="113"/>
      <c r="UJZ42" s="113"/>
      <c r="UKA42" s="113"/>
      <c r="UKB42" s="113"/>
      <c r="UKC42" s="113"/>
      <c r="UKD42" s="113"/>
      <c r="UKE42" s="113"/>
      <c r="UKF42" s="113"/>
      <c r="UKG42" s="113"/>
      <c r="UKH42" s="113"/>
      <c r="UKI42" s="113"/>
      <c r="UKJ42" s="113"/>
      <c r="UKK42" s="113"/>
      <c r="UKL42" s="113"/>
      <c r="UKM42" s="113"/>
      <c r="UKN42" s="113"/>
      <c r="UKO42" s="113"/>
      <c r="UKP42" s="113"/>
      <c r="UKQ42" s="113"/>
      <c r="UKR42" s="113"/>
      <c r="UKS42" s="113"/>
      <c r="UKT42" s="113"/>
      <c r="UKU42" s="113"/>
      <c r="UKV42" s="113"/>
      <c r="UKW42" s="113"/>
      <c r="UKX42" s="113"/>
      <c r="UKY42" s="113"/>
      <c r="UKZ42" s="113"/>
      <c r="ULA42" s="113"/>
      <c r="ULB42" s="113"/>
      <c r="ULC42" s="113"/>
      <c r="ULD42" s="113"/>
      <c r="ULE42" s="113"/>
      <c r="ULF42" s="113"/>
      <c r="ULG42" s="113"/>
      <c r="ULH42" s="113"/>
      <c r="ULI42" s="113"/>
      <c r="ULJ42" s="113"/>
      <c r="ULK42" s="113"/>
      <c r="ULL42" s="113"/>
      <c r="ULM42" s="113"/>
      <c r="ULN42" s="113"/>
      <c r="ULO42" s="113"/>
      <c r="ULP42" s="113"/>
      <c r="ULQ42" s="113"/>
      <c r="ULR42" s="113"/>
      <c r="ULS42" s="113"/>
      <c r="ULT42" s="113"/>
      <c r="ULU42" s="113"/>
      <c r="ULV42" s="113"/>
      <c r="ULW42" s="113"/>
      <c r="ULX42" s="113"/>
      <c r="ULY42" s="113"/>
      <c r="ULZ42" s="113"/>
      <c r="UMA42" s="113"/>
      <c r="UMB42" s="113"/>
      <c r="UMC42" s="113"/>
      <c r="UMD42" s="113"/>
      <c r="UME42" s="113"/>
      <c r="UMF42" s="113"/>
      <c r="UMG42" s="113"/>
      <c r="UMH42" s="113"/>
      <c r="UMI42" s="113"/>
      <c r="UMJ42" s="113"/>
      <c r="UMK42" s="113"/>
      <c r="UML42" s="113"/>
      <c r="UMM42" s="113"/>
      <c r="UMN42" s="113"/>
      <c r="UMO42" s="113"/>
      <c r="UMP42" s="113"/>
      <c r="UMQ42" s="113"/>
      <c r="UMR42" s="113"/>
      <c r="UMS42" s="113"/>
      <c r="UMT42" s="113"/>
      <c r="UMU42" s="113"/>
      <c r="UMV42" s="113"/>
      <c r="UMW42" s="113"/>
      <c r="UMX42" s="113"/>
      <c r="UMY42" s="113"/>
      <c r="UMZ42" s="113"/>
      <c r="UNA42" s="113"/>
      <c r="UNB42" s="113"/>
      <c r="UNC42" s="113"/>
      <c r="UND42" s="113"/>
      <c r="UNE42" s="113"/>
      <c r="UNF42" s="113"/>
      <c r="UNG42" s="113"/>
      <c r="UNH42" s="113"/>
      <c r="UNI42" s="113"/>
      <c r="UNJ42" s="113"/>
      <c r="UNK42" s="113"/>
      <c r="UNL42" s="113"/>
      <c r="UNM42" s="113"/>
      <c r="UNN42" s="113"/>
      <c r="UNO42" s="113"/>
      <c r="UNP42" s="113"/>
      <c r="UNQ42" s="113"/>
      <c r="UNR42" s="113"/>
      <c r="UNS42" s="113"/>
      <c r="UNT42" s="113"/>
      <c r="UNU42" s="113"/>
      <c r="UNV42" s="113"/>
      <c r="UNW42" s="113"/>
      <c r="UNX42" s="113"/>
      <c r="UNY42" s="113"/>
      <c r="UNZ42" s="113"/>
      <c r="UOA42" s="113"/>
      <c r="UOB42" s="113"/>
      <c r="UOC42" s="113"/>
      <c r="UOD42" s="113"/>
      <c r="UOE42" s="113"/>
      <c r="UOF42" s="113"/>
      <c r="UOG42" s="113"/>
      <c r="UOH42" s="113"/>
      <c r="UOI42" s="113"/>
      <c r="UOJ42" s="113"/>
      <c r="UOK42" s="113"/>
      <c r="UOL42" s="113"/>
      <c r="UOM42" s="113"/>
      <c r="UON42" s="113"/>
      <c r="UOO42" s="113"/>
      <c r="UOP42" s="113"/>
      <c r="UOQ42" s="113"/>
      <c r="UOR42" s="113"/>
      <c r="UOS42" s="113"/>
      <c r="UOT42" s="113"/>
      <c r="UOU42" s="113"/>
      <c r="UOV42" s="113"/>
      <c r="UOW42" s="113"/>
      <c r="UOX42" s="113"/>
      <c r="UOY42" s="113"/>
      <c r="UOZ42" s="113"/>
      <c r="UPA42" s="113"/>
      <c r="UPB42" s="113"/>
      <c r="UPC42" s="113"/>
      <c r="UPD42" s="113"/>
      <c r="UPE42" s="113"/>
      <c r="UPF42" s="113"/>
      <c r="UPG42" s="113"/>
      <c r="UPH42" s="113"/>
      <c r="UPI42" s="113"/>
      <c r="UPJ42" s="113"/>
      <c r="UPK42" s="113"/>
      <c r="UPL42" s="113"/>
      <c r="UPM42" s="113"/>
      <c r="UPN42" s="113"/>
      <c r="UPO42" s="113"/>
      <c r="UPP42" s="113"/>
      <c r="UPQ42" s="113"/>
      <c r="UPR42" s="113"/>
      <c r="UPS42" s="113"/>
      <c r="UPT42" s="113"/>
      <c r="UPU42" s="113"/>
      <c r="UPV42" s="113"/>
      <c r="UPW42" s="113"/>
      <c r="UPX42" s="113"/>
      <c r="UPY42" s="113"/>
      <c r="UPZ42" s="113"/>
      <c r="UQA42" s="113"/>
      <c r="UQB42" s="113"/>
      <c r="UQC42" s="113"/>
      <c r="UQD42" s="113"/>
      <c r="UQE42" s="113"/>
      <c r="UQF42" s="113"/>
      <c r="UQG42" s="113"/>
      <c r="UQH42" s="113"/>
      <c r="UQI42" s="113"/>
      <c r="UQJ42" s="113"/>
      <c r="UQK42" s="113"/>
      <c r="UQL42" s="113"/>
      <c r="UQM42" s="113"/>
      <c r="UQN42" s="113"/>
      <c r="UQO42" s="113"/>
      <c r="UQP42" s="113"/>
      <c r="UQQ42" s="113"/>
      <c r="UQR42" s="113"/>
      <c r="UQS42" s="113"/>
      <c r="UQT42" s="113"/>
      <c r="UQU42" s="113"/>
      <c r="UQV42" s="113"/>
      <c r="UQW42" s="113"/>
      <c r="UQX42" s="113"/>
      <c r="UQY42" s="113"/>
      <c r="UQZ42" s="113"/>
      <c r="URA42" s="113"/>
      <c r="URB42" s="113"/>
      <c r="URC42" s="113"/>
      <c r="URD42" s="113"/>
      <c r="URE42" s="113"/>
      <c r="URF42" s="113"/>
      <c r="URG42" s="113"/>
      <c r="URH42" s="113"/>
      <c r="URI42" s="113"/>
      <c r="URJ42" s="113"/>
      <c r="URK42" s="113"/>
      <c r="URL42" s="113"/>
      <c r="URM42" s="113"/>
      <c r="URN42" s="113"/>
      <c r="URO42" s="113"/>
      <c r="URP42" s="113"/>
      <c r="URQ42" s="113"/>
      <c r="URR42" s="113"/>
      <c r="URS42" s="113"/>
      <c r="URT42" s="113"/>
      <c r="URU42" s="113"/>
      <c r="URV42" s="113"/>
      <c r="URW42" s="113"/>
      <c r="URX42" s="113"/>
      <c r="URY42" s="113"/>
      <c r="URZ42" s="113"/>
      <c r="USA42" s="113"/>
      <c r="USB42" s="113"/>
      <c r="USC42" s="113"/>
      <c r="USD42" s="113"/>
      <c r="USE42" s="113"/>
      <c r="USF42" s="113"/>
      <c r="USG42" s="113"/>
      <c r="USH42" s="113"/>
      <c r="USI42" s="113"/>
      <c r="USJ42" s="113"/>
      <c r="USK42" s="113"/>
      <c r="USL42" s="113"/>
      <c r="USM42" s="113"/>
      <c r="USN42" s="113"/>
      <c r="USO42" s="113"/>
      <c r="USP42" s="113"/>
      <c r="USQ42" s="113"/>
      <c r="USR42" s="113"/>
      <c r="USS42" s="113"/>
      <c r="UST42" s="113"/>
      <c r="USU42" s="113"/>
      <c r="USV42" s="113"/>
      <c r="USW42" s="113"/>
      <c r="USX42" s="113"/>
      <c r="USY42" s="113"/>
      <c r="USZ42" s="113"/>
      <c r="UTA42" s="113"/>
      <c r="UTB42" s="113"/>
      <c r="UTC42" s="113"/>
      <c r="UTD42" s="113"/>
      <c r="UTE42" s="113"/>
      <c r="UTF42" s="113"/>
      <c r="UTG42" s="113"/>
      <c r="UTH42" s="113"/>
      <c r="UTI42" s="113"/>
      <c r="UTJ42" s="113"/>
      <c r="UTK42" s="113"/>
      <c r="UTL42" s="113"/>
      <c r="UTM42" s="113"/>
      <c r="UTN42" s="113"/>
      <c r="UTO42" s="113"/>
      <c r="UTP42" s="113"/>
      <c r="UTQ42" s="113"/>
      <c r="UTR42" s="113"/>
      <c r="UTS42" s="113"/>
      <c r="UTT42" s="113"/>
      <c r="UTU42" s="113"/>
      <c r="UTV42" s="113"/>
      <c r="UTW42" s="113"/>
      <c r="UTX42" s="113"/>
      <c r="UTY42" s="113"/>
      <c r="UTZ42" s="113"/>
      <c r="UUA42" s="113"/>
      <c r="UUB42" s="113"/>
      <c r="UUC42" s="113"/>
      <c r="UUD42" s="113"/>
      <c r="UUE42" s="113"/>
      <c r="UUF42" s="113"/>
      <c r="UUG42" s="113"/>
      <c r="UUH42" s="113"/>
      <c r="UUI42" s="113"/>
      <c r="UUJ42" s="113"/>
      <c r="UUK42" s="113"/>
      <c r="UUL42" s="113"/>
      <c r="UUM42" s="113"/>
      <c r="UUN42" s="113"/>
      <c r="UUO42" s="113"/>
      <c r="UUP42" s="113"/>
      <c r="UUQ42" s="113"/>
      <c r="UUR42" s="113"/>
      <c r="UUS42" s="113"/>
      <c r="UUT42" s="113"/>
      <c r="UUU42" s="113"/>
      <c r="UUV42" s="113"/>
      <c r="UUW42" s="113"/>
      <c r="UUX42" s="113"/>
      <c r="UUY42" s="113"/>
      <c r="UUZ42" s="113"/>
      <c r="UVA42" s="113"/>
      <c r="UVB42" s="113"/>
      <c r="UVC42" s="113"/>
      <c r="UVD42" s="113"/>
      <c r="UVE42" s="113"/>
      <c r="UVF42" s="113"/>
      <c r="UVG42" s="113"/>
      <c r="UVH42" s="113"/>
      <c r="UVI42" s="113"/>
      <c r="UVJ42" s="113"/>
      <c r="UVK42" s="113"/>
      <c r="UVL42" s="113"/>
      <c r="UVM42" s="113"/>
      <c r="UVN42" s="113"/>
      <c r="UVO42" s="113"/>
      <c r="UVP42" s="113"/>
      <c r="UVQ42" s="113"/>
      <c r="UVR42" s="113"/>
      <c r="UVS42" s="113"/>
      <c r="UVT42" s="113"/>
      <c r="UVU42" s="113"/>
      <c r="UVV42" s="113"/>
      <c r="UVW42" s="113"/>
      <c r="UVX42" s="113"/>
      <c r="UVY42" s="113"/>
      <c r="UVZ42" s="113"/>
      <c r="UWA42" s="113"/>
      <c r="UWB42" s="113"/>
      <c r="UWC42" s="113"/>
      <c r="UWD42" s="113"/>
      <c r="UWE42" s="113"/>
      <c r="UWF42" s="113"/>
      <c r="UWG42" s="113"/>
      <c r="UWH42" s="113"/>
      <c r="UWI42" s="113"/>
      <c r="UWJ42" s="113"/>
      <c r="UWK42" s="113"/>
      <c r="UWL42" s="113"/>
      <c r="UWM42" s="113"/>
      <c r="UWN42" s="113"/>
      <c r="UWO42" s="113"/>
      <c r="UWP42" s="113"/>
      <c r="UWQ42" s="113"/>
      <c r="UWR42" s="113"/>
      <c r="UWS42" s="113"/>
      <c r="UWT42" s="113"/>
      <c r="UWU42" s="113"/>
      <c r="UWV42" s="113"/>
      <c r="UWW42" s="113"/>
      <c r="UWX42" s="113"/>
      <c r="UWY42" s="113"/>
      <c r="UWZ42" s="113"/>
      <c r="UXA42" s="113"/>
      <c r="UXB42" s="113"/>
      <c r="UXC42" s="113"/>
      <c r="UXD42" s="113"/>
      <c r="UXE42" s="113"/>
      <c r="UXF42" s="113"/>
      <c r="UXG42" s="113"/>
      <c r="UXH42" s="113"/>
      <c r="UXI42" s="113"/>
      <c r="UXJ42" s="113"/>
      <c r="UXK42" s="113"/>
      <c r="UXL42" s="113"/>
      <c r="UXM42" s="113"/>
      <c r="UXN42" s="113"/>
      <c r="UXO42" s="113"/>
      <c r="UXP42" s="113"/>
      <c r="UXQ42" s="113"/>
      <c r="UXR42" s="113"/>
      <c r="UXS42" s="113"/>
      <c r="UXT42" s="113"/>
      <c r="UXU42" s="113"/>
      <c r="UXV42" s="113"/>
      <c r="UXW42" s="113"/>
      <c r="UXX42" s="113"/>
      <c r="UXY42" s="113"/>
      <c r="UXZ42" s="113"/>
      <c r="UYA42" s="113"/>
      <c r="UYB42" s="113"/>
      <c r="UYC42" s="113"/>
      <c r="UYD42" s="113"/>
      <c r="UYE42" s="113"/>
      <c r="UYF42" s="113"/>
      <c r="UYG42" s="113"/>
      <c r="UYH42" s="113"/>
      <c r="UYI42" s="113"/>
      <c r="UYJ42" s="113"/>
      <c r="UYK42" s="113"/>
      <c r="UYL42" s="113"/>
      <c r="UYM42" s="113"/>
      <c r="UYN42" s="113"/>
      <c r="UYO42" s="113"/>
      <c r="UYP42" s="113"/>
      <c r="UYQ42" s="113"/>
      <c r="UYR42" s="113"/>
      <c r="UYS42" s="113"/>
      <c r="UYT42" s="113"/>
      <c r="UYU42" s="113"/>
      <c r="UYV42" s="113"/>
      <c r="UYW42" s="113"/>
      <c r="UYX42" s="113"/>
      <c r="UYY42" s="113"/>
      <c r="UYZ42" s="113"/>
      <c r="UZA42" s="113"/>
      <c r="UZB42" s="113"/>
      <c r="UZC42" s="113"/>
      <c r="UZD42" s="113"/>
      <c r="UZE42" s="113"/>
      <c r="UZF42" s="113"/>
      <c r="UZG42" s="113"/>
      <c r="UZH42" s="113"/>
      <c r="UZI42" s="113"/>
      <c r="UZJ42" s="113"/>
      <c r="UZK42" s="113"/>
      <c r="UZL42" s="113"/>
      <c r="UZM42" s="113"/>
      <c r="UZN42" s="113"/>
      <c r="UZO42" s="113"/>
      <c r="UZP42" s="113"/>
      <c r="UZQ42" s="113"/>
      <c r="UZR42" s="113"/>
      <c r="UZS42" s="113"/>
      <c r="UZT42" s="113"/>
      <c r="UZU42" s="113"/>
      <c r="UZV42" s="113"/>
      <c r="UZW42" s="113"/>
      <c r="UZX42" s="113"/>
      <c r="UZY42" s="113"/>
      <c r="UZZ42" s="113"/>
      <c r="VAA42" s="113"/>
      <c r="VAB42" s="113"/>
      <c r="VAC42" s="113"/>
      <c r="VAD42" s="113"/>
      <c r="VAE42" s="113"/>
      <c r="VAF42" s="113"/>
      <c r="VAG42" s="113"/>
      <c r="VAH42" s="113"/>
      <c r="VAI42" s="113"/>
      <c r="VAJ42" s="113"/>
      <c r="VAK42" s="113"/>
      <c r="VAL42" s="113"/>
      <c r="VAM42" s="113"/>
      <c r="VAN42" s="113"/>
      <c r="VAO42" s="113"/>
      <c r="VAP42" s="113"/>
      <c r="VAQ42" s="113"/>
      <c r="VAR42" s="113"/>
      <c r="VAS42" s="113"/>
      <c r="VAT42" s="113"/>
      <c r="VAU42" s="113"/>
      <c r="VAV42" s="113"/>
      <c r="VAW42" s="113"/>
      <c r="VAX42" s="113"/>
      <c r="VAY42" s="113"/>
      <c r="VAZ42" s="113"/>
      <c r="VBA42" s="113"/>
      <c r="VBB42" s="113"/>
      <c r="VBC42" s="113"/>
      <c r="VBD42" s="113"/>
      <c r="VBE42" s="113"/>
      <c r="VBF42" s="113"/>
      <c r="VBG42" s="113"/>
      <c r="VBH42" s="113"/>
      <c r="VBI42" s="113"/>
      <c r="VBJ42" s="113"/>
      <c r="VBK42" s="113"/>
      <c r="VBL42" s="113"/>
      <c r="VBM42" s="113"/>
      <c r="VBN42" s="113"/>
      <c r="VBO42" s="113"/>
      <c r="VBP42" s="113"/>
      <c r="VBQ42" s="113"/>
      <c r="VBR42" s="113"/>
      <c r="VBS42" s="113"/>
      <c r="VBT42" s="113"/>
      <c r="VBU42" s="113"/>
      <c r="VBV42" s="113"/>
      <c r="VBW42" s="113"/>
      <c r="VBX42" s="113"/>
      <c r="VBY42" s="113"/>
      <c r="VBZ42" s="113"/>
      <c r="VCA42" s="113"/>
      <c r="VCB42" s="113"/>
      <c r="VCC42" s="113"/>
      <c r="VCD42" s="113"/>
      <c r="VCE42" s="113"/>
      <c r="VCF42" s="113"/>
      <c r="VCG42" s="113"/>
      <c r="VCH42" s="113"/>
      <c r="VCI42" s="113"/>
      <c r="VCJ42" s="113"/>
      <c r="VCK42" s="113"/>
      <c r="VCL42" s="113"/>
      <c r="VCM42" s="113"/>
      <c r="VCN42" s="113"/>
      <c r="VCO42" s="113"/>
      <c r="VCP42" s="113"/>
      <c r="VCQ42" s="113"/>
      <c r="VCR42" s="113"/>
      <c r="VCS42" s="113"/>
      <c r="VCT42" s="113"/>
      <c r="VCU42" s="113"/>
      <c r="VCV42" s="113"/>
      <c r="VCW42" s="113"/>
      <c r="VCX42" s="113"/>
      <c r="VCY42" s="113"/>
      <c r="VCZ42" s="113"/>
      <c r="VDA42" s="113"/>
      <c r="VDB42" s="113"/>
      <c r="VDC42" s="113"/>
      <c r="VDD42" s="113"/>
      <c r="VDE42" s="113"/>
      <c r="VDF42" s="113"/>
      <c r="VDG42" s="113"/>
      <c r="VDH42" s="113"/>
      <c r="VDI42" s="113"/>
      <c r="VDJ42" s="113"/>
      <c r="VDK42" s="113"/>
      <c r="VDL42" s="113"/>
      <c r="VDM42" s="113"/>
      <c r="VDN42" s="113"/>
      <c r="VDO42" s="113"/>
      <c r="VDP42" s="113"/>
      <c r="VDQ42" s="113"/>
      <c r="VDR42" s="113"/>
      <c r="VDS42" s="113"/>
      <c r="VDT42" s="113"/>
      <c r="VDU42" s="113"/>
      <c r="VDV42" s="113"/>
      <c r="VDW42" s="113"/>
      <c r="VDX42" s="113"/>
      <c r="VDY42" s="113"/>
      <c r="VDZ42" s="113"/>
      <c r="VEA42" s="113"/>
      <c r="VEB42" s="113"/>
      <c r="VEC42" s="113"/>
      <c r="VED42" s="113"/>
      <c r="VEE42" s="113"/>
      <c r="VEF42" s="113"/>
      <c r="VEG42" s="113"/>
      <c r="VEH42" s="113"/>
      <c r="VEI42" s="113"/>
      <c r="VEJ42" s="113"/>
      <c r="VEK42" s="113"/>
      <c r="VEL42" s="113"/>
      <c r="VEM42" s="113"/>
      <c r="VEN42" s="113"/>
      <c r="VEO42" s="113"/>
      <c r="VEP42" s="113"/>
      <c r="VEQ42" s="113"/>
      <c r="VER42" s="113"/>
      <c r="VES42" s="113"/>
      <c r="VET42" s="113"/>
      <c r="VEU42" s="113"/>
      <c r="VEV42" s="113"/>
      <c r="VEW42" s="113"/>
      <c r="VEX42" s="113"/>
      <c r="VEY42" s="113"/>
      <c r="VEZ42" s="113"/>
      <c r="VFA42" s="113"/>
      <c r="VFB42" s="113"/>
      <c r="VFC42" s="113"/>
      <c r="VFD42" s="113"/>
      <c r="VFE42" s="113"/>
      <c r="VFF42" s="113"/>
      <c r="VFG42" s="113"/>
      <c r="VFH42" s="113"/>
      <c r="VFI42" s="113"/>
      <c r="VFJ42" s="113"/>
      <c r="VFK42" s="113"/>
      <c r="VFL42" s="113"/>
      <c r="VFM42" s="113"/>
      <c r="VFN42" s="113"/>
      <c r="VFO42" s="113"/>
      <c r="VFP42" s="113"/>
      <c r="VFQ42" s="113"/>
      <c r="VFR42" s="113"/>
      <c r="VFS42" s="113"/>
      <c r="VFT42" s="113"/>
      <c r="VFU42" s="113"/>
      <c r="VFV42" s="113"/>
      <c r="VFW42" s="113"/>
      <c r="VFX42" s="113"/>
      <c r="VFY42" s="113"/>
      <c r="VFZ42" s="113"/>
      <c r="VGA42" s="113"/>
      <c r="VGB42" s="113"/>
      <c r="VGC42" s="113"/>
      <c r="VGD42" s="113"/>
      <c r="VGE42" s="113"/>
      <c r="VGF42" s="113"/>
      <c r="VGG42" s="113"/>
      <c r="VGH42" s="113"/>
      <c r="VGI42" s="113"/>
      <c r="VGJ42" s="113"/>
      <c r="VGK42" s="113"/>
      <c r="VGL42" s="113"/>
      <c r="VGM42" s="113"/>
      <c r="VGN42" s="113"/>
      <c r="VGO42" s="113"/>
      <c r="VGP42" s="113"/>
      <c r="VGQ42" s="113"/>
      <c r="VGR42" s="113"/>
      <c r="VGS42" s="113"/>
      <c r="VGT42" s="113"/>
      <c r="VGU42" s="113"/>
      <c r="VGV42" s="113"/>
      <c r="VGW42" s="113"/>
      <c r="VGX42" s="113"/>
      <c r="VGY42" s="113"/>
      <c r="VGZ42" s="113"/>
      <c r="VHA42" s="113"/>
      <c r="VHB42" s="113"/>
      <c r="VHC42" s="113"/>
      <c r="VHD42" s="113"/>
      <c r="VHE42" s="113"/>
      <c r="VHF42" s="113"/>
      <c r="VHG42" s="113"/>
      <c r="VHH42" s="113"/>
      <c r="VHI42" s="113"/>
      <c r="VHJ42" s="113"/>
      <c r="VHK42" s="113"/>
      <c r="VHL42" s="113"/>
      <c r="VHM42" s="113"/>
      <c r="VHN42" s="113"/>
      <c r="VHO42" s="113"/>
      <c r="VHP42" s="113"/>
      <c r="VHQ42" s="113"/>
      <c r="VHR42" s="113"/>
      <c r="VHS42" s="113"/>
      <c r="VHT42" s="113"/>
      <c r="VHU42" s="113"/>
      <c r="VHV42" s="113"/>
      <c r="VHW42" s="113"/>
      <c r="VHX42" s="113"/>
      <c r="VHY42" s="113"/>
      <c r="VHZ42" s="113"/>
      <c r="VIA42" s="113"/>
      <c r="VIB42" s="113"/>
      <c r="VIC42" s="113"/>
      <c r="VID42" s="113"/>
      <c r="VIE42" s="113"/>
      <c r="VIF42" s="113"/>
      <c r="VIG42" s="113"/>
      <c r="VIH42" s="113"/>
      <c r="VII42" s="113"/>
      <c r="VIJ42" s="113"/>
      <c r="VIK42" s="113"/>
      <c r="VIL42" s="113"/>
      <c r="VIM42" s="113"/>
      <c r="VIN42" s="113"/>
      <c r="VIO42" s="113"/>
      <c r="VIP42" s="113"/>
      <c r="VIQ42" s="113"/>
      <c r="VIR42" s="113"/>
      <c r="VIS42" s="113"/>
      <c r="VIT42" s="113"/>
      <c r="VIU42" s="113"/>
      <c r="VIV42" s="113"/>
      <c r="VIW42" s="113"/>
      <c r="VIX42" s="113"/>
      <c r="VIY42" s="113"/>
      <c r="VIZ42" s="113"/>
      <c r="VJA42" s="113"/>
      <c r="VJB42" s="113"/>
      <c r="VJC42" s="113"/>
      <c r="VJD42" s="113"/>
      <c r="VJE42" s="113"/>
      <c r="VJF42" s="113"/>
      <c r="VJG42" s="113"/>
      <c r="VJH42" s="113"/>
      <c r="VJI42" s="113"/>
      <c r="VJJ42" s="113"/>
      <c r="VJK42" s="113"/>
      <c r="VJL42" s="113"/>
      <c r="VJM42" s="113"/>
      <c r="VJN42" s="113"/>
      <c r="VJO42" s="113"/>
      <c r="VJP42" s="113"/>
      <c r="VJQ42" s="113"/>
      <c r="VJR42" s="113"/>
      <c r="VJS42" s="113"/>
      <c r="VJT42" s="113"/>
      <c r="VJU42" s="113"/>
      <c r="VJV42" s="113"/>
      <c r="VJW42" s="113"/>
      <c r="VJX42" s="113"/>
      <c r="VJY42" s="113"/>
      <c r="VJZ42" s="113"/>
      <c r="VKA42" s="113"/>
      <c r="VKB42" s="113"/>
      <c r="VKC42" s="113"/>
      <c r="VKD42" s="113"/>
      <c r="VKE42" s="113"/>
      <c r="VKF42" s="113"/>
      <c r="VKG42" s="113"/>
      <c r="VKH42" s="113"/>
      <c r="VKI42" s="113"/>
      <c r="VKJ42" s="113"/>
      <c r="VKK42" s="113"/>
      <c r="VKL42" s="113"/>
      <c r="VKM42" s="113"/>
      <c r="VKN42" s="113"/>
      <c r="VKO42" s="113"/>
      <c r="VKP42" s="113"/>
      <c r="VKQ42" s="113"/>
      <c r="VKR42" s="113"/>
      <c r="VKS42" s="113"/>
      <c r="VKT42" s="113"/>
      <c r="VKU42" s="113"/>
      <c r="VKV42" s="113"/>
      <c r="VKW42" s="113"/>
      <c r="VKX42" s="113"/>
      <c r="VKY42" s="113"/>
      <c r="VKZ42" s="113"/>
      <c r="VLA42" s="113"/>
      <c r="VLB42" s="113"/>
      <c r="VLC42" s="113"/>
      <c r="VLD42" s="113"/>
      <c r="VLE42" s="113"/>
      <c r="VLF42" s="113"/>
      <c r="VLG42" s="113"/>
      <c r="VLH42" s="113"/>
      <c r="VLI42" s="113"/>
      <c r="VLJ42" s="113"/>
      <c r="VLK42" s="113"/>
      <c r="VLL42" s="113"/>
      <c r="VLM42" s="113"/>
      <c r="VLN42" s="113"/>
      <c r="VLO42" s="113"/>
      <c r="VLP42" s="113"/>
      <c r="VLQ42" s="113"/>
      <c r="VLR42" s="113"/>
      <c r="VLS42" s="113"/>
      <c r="VLT42" s="113"/>
      <c r="VLU42" s="113"/>
      <c r="VLV42" s="113"/>
      <c r="VLW42" s="113"/>
      <c r="VLX42" s="113"/>
      <c r="VLY42" s="113"/>
      <c r="VLZ42" s="113"/>
      <c r="VMA42" s="113"/>
      <c r="VMB42" s="113"/>
      <c r="VMC42" s="113"/>
      <c r="VMD42" s="113"/>
      <c r="VME42" s="113"/>
      <c r="VMF42" s="113"/>
      <c r="VMG42" s="113"/>
      <c r="VMH42" s="113"/>
      <c r="VMI42" s="113"/>
      <c r="VMJ42" s="113"/>
      <c r="VMK42" s="113"/>
      <c r="VML42" s="113"/>
      <c r="VMM42" s="113"/>
      <c r="VMN42" s="113"/>
      <c r="VMO42" s="113"/>
      <c r="VMP42" s="113"/>
      <c r="VMQ42" s="113"/>
      <c r="VMR42" s="113"/>
      <c r="VMS42" s="113"/>
      <c r="VMT42" s="113"/>
      <c r="VMU42" s="113"/>
      <c r="VMV42" s="113"/>
      <c r="VMW42" s="113"/>
      <c r="VMX42" s="113"/>
      <c r="VMY42" s="113"/>
      <c r="VMZ42" s="113"/>
      <c r="VNA42" s="113"/>
      <c r="VNB42" s="113"/>
      <c r="VNC42" s="113"/>
      <c r="VND42" s="113"/>
      <c r="VNE42" s="113"/>
      <c r="VNF42" s="113"/>
      <c r="VNG42" s="113"/>
      <c r="VNH42" s="113"/>
      <c r="VNI42" s="113"/>
      <c r="VNJ42" s="113"/>
      <c r="VNK42" s="113"/>
      <c r="VNL42" s="113"/>
      <c r="VNM42" s="113"/>
      <c r="VNN42" s="113"/>
      <c r="VNO42" s="113"/>
      <c r="VNP42" s="113"/>
      <c r="VNQ42" s="113"/>
      <c r="VNR42" s="113"/>
      <c r="VNS42" s="113"/>
      <c r="VNT42" s="113"/>
      <c r="VNU42" s="113"/>
      <c r="VNV42" s="113"/>
      <c r="VNW42" s="113"/>
      <c r="VNX42" s="113"/>
      <c r="VNY42" s="113"/>
      <c r="VNZ42" s="113"/>
      <c r="VOA42" s="113"/>
      <c r="VOB42" s="113"/>
      <c r="VOC42" s="113"/>
      <c r="VOD42" s="113"/>
      <c r="VOE42" s="113"/>
      <c r="VOF42" s="113"/>
      <c r="VOG42" s="113"/>
      <c r="VOH42" s="113"/>
      <c r="VOI42" s="113"/>
      <c r="VOJ42" s="113"/>
      <c r="VOK42" s="113"/>
      <c r="VOL42" s="113"/>
      <c r="VOM42" s="113"/>
      <c r="VON42" s="113"/>
      <c r="VOO42" s="113"/>
      <c r="VOP42" s="113"/>
      <c r="VOQ42" s="113"/>
      <c r="VOR42" s="113"/>
      <c r="VOS42" s="113"/>
      <c r="VOT42" s="113"/>
      <c r="VOU42" s="113"/>
      <c r="VOV42" s="113"/>
      <c r="VOW42" s="113"/>
      <c r="VOX42" s="113"/>
      <c r="VOY42" s="113"/>
      <c r="VOZ42" s="113"/>
      <c r="VPA42" s="113"/>
      <c r="VPB42" s="113"/>
      <c r="VPC42" s="113"/>
      <c r="VPD42" s="113"/>
      <c r="VPE42" s="113"/>
      <c r="VPF42" s="113"/>
      <c r="VPG42" s="113"/>
      <c r="VPH42" s="113"/>
      <c r="VPI42" s="113"/>
      <c r="VPJ42" s="113"/>
      <c r="VPK42" s="113"/>
      <c r="VPL42" s="113"/>
      <c r="VPM42" s="113"/>
      <c r="VPN42" s="113"/>
      <c r="VPO42" s="113"/>
      <c r="VPP42" s="113"/>
      <c r="VPQ42" s="113"/>
      <c r="VPR42" s="113"/>
      <c r="VPS42" s="113"/>
      <c r="VPT42" s="113"/>
      <c r="VPU42" s="113"/>
      <c r="VPV42" s="113"/>
      <c r="VPW42" s="113"/>
      <c r="VPX42" s="113"/>
      <c r="VPY42" s="113"/>
      <c r="VPZ42" s="113"/>
      <c r="VQA42" s="113"/>
      <c r="VQB42" s="113"/>
      <c r="VQC42" s="113"/>
      <c r="VQD42" s="113"/>
      <c r="VQE42" s="113"/>
      <c r="VQF42" s="113"/>
      <c r="VQG42" s="113"/>
      <c r="VQH42" s="113"/>
      <c r="VQI42" s="113"/>
      <c r="VQJ42" s="113"/>
      <c r="VQK42" s="113"/>
      <c r="VQL42" s="113"/>
      <c r="VQM42" s="113"/>
      <c r="VQN42" s="113"/>
      <c r="VQO42" s="113"/>
      <c r="VQP42" s="113"/>
      <c r="VQQ42" s="113"/>
      <c r="VQR42" s="113"/>
      <c r="VQS42" s="113"/>
      <c r="VQT42" s="113"/>
      <c r="VQU42" s="113"/>
      <c r="VQV42" s="113"/>
      <c r="VQW42" s="113"/>
      <c r="VQX42" s="113"/>
      <c r="VQY42" s="113"/>
      <c r="VQZ42" s="113"/>
      <c r="VRA42" s="113"/>
      <c r="VRB42" s="113"/>
      <c r="VRC42" s="113"/>
      <c r="VRD42" s="113"/>
      <c r="VRE42" s="113"/>
      <c r="VRF42" s="113"/>
      <c r="VRG42" s="113"/>
      <c r="VRH42" s="113"/>
      <c r="VRI42" s="113"/>
      <c r="VRJ42" s="113"/>
      <c r="VRK42" s="113"/>
      <c r="VRL42" s="113"/>
      <c r="VRM42" s="113"/>
      <c r="VRN42" s="113"/>
      <c r="VRO42" s="113"/>
      <c r="VRP42" s="113"/>
      <c r="VRQ42" s="113"/>
      <c r="VRR42" s="113"/>
      <c r="VRS42" s="113"/>
      <c r="VRT42" s="113"/>
      <c r="VRU42" s="113"/>
      <c r="VRV42" s="113"/>
      <c r="VRW42" s="113"/>
      <c r="VRX42" s="113"/>
      <c r="VRY42" s="113"/>
      <c r="VRZ42" s="113"/>
      <c r="VSA42" s="113"/>
      <c r="VSB42" s="113"/>
      <c r="VSC42" s="113"/>
      <c r="VSD42" s="113"/>
      <c r="VSE42" s="113"/>
      <c r="VSF42" s="113"/>
      <c r="VSG42" s="113"/>
      <c r="VSH42" s="113"/>
      <c r="VSI42" s="113"/>
      <c r="VSJ42" s="113"/>
      <c r="VSK42" s="113"/>
      <c r="VSL42" s="113"/>
      <c r="VSM42" s="113"/>
      <c r="VSN42" s="113"/>
      <c r="VSO42" s="113"/>
      <c r="VSP42" s="113"/>
      <c r="VSQ42" s="113"/>
      <c r="VSR42" s="113"/>
      <c r="VSS42" s="113"/>
      <c r="VST42" s="113"/>
      <c r="VSU42" s="113"/>
      <c r="VSV42" s="113"/>
      <c r="VSW42" s="113"/>
      <c r="VSX42" s="113"/>
      <c r="VSY42" s="113"/>
      <c r="VSZ42" s="113"/>
      <c r="VTA42" s="113"/>
      <c r="VTB42" s="113"/>
      <c r="VTC42" s="113"/>
      <c r="VTD42" s="113"/>
      <c r="VTE42" s="113"/>
      <c r="VTF42" s="113"/>
      <c r="VTG42" s="113"/>
      <c r="VTH42" s="113"/>
      <c r="VTI42" s="113"/>
      <c r="VTJ42" s="113"/>
      <c r="VTK42" s="113"/>
      <c r="VTL42" s="113"/>
      <c r="VTM42" s="113"/>
      <c r="VTN42" s="113"/>
      <c r="VTO42" s="113"/>
      <c r="VTP42" s="113"/>
      <c r="VTQ42" s="113"/>
      <c r="VTR42" s="113"/>
      <c r="VTS42" s="113"/>
      <c r="VTT42" s="113"/>
      <c r="VTU42" s="113"/>
      <c r="VTV42" s="113"/>
      <c r="VTW42" s="113"/>
      <c r="VTX42" s="113"/>
      <c r="VTY42" s="113"/>
      <c r="VTZ42" s="113"/>
      <c r="VUA42" s="113"/>
      <c r="VUB42" s="113"/>
      <c r="VUC42" s="113"/>
      <c r="VUD42" s="113"/>
      <c r="VUE42" s="113"/>
      <c r="VUF42" s="113"/>
      <c r="VUG42" s="113"/>
      <c r="VUH42" s="113"/>
      <c r="VUI42" s="113"/>
      <c r="VUJ42" s="113"/>
      <c r="VUK42" s="113"/>
      <c r="VUL42" s="113"/>
      <c r="VUM42" s="113"/>
      <c r="VUN42" s="113"/>
      <c r="VUO42" s="113"/>
      <c r="VUP42" s="113"/>
      <c r="VUQ42" s="113"/>
      <c r="VUR42" s="113"/>
      <c r="VUS42" s="113"/>
      <c r="VUT42" s="113"/>
      <c r="VUU42" s="113"/>
      <c r="VUV42" s="113"/>
      <c r="VUW42" s="113"/>
      <c r="VUX42" s="113"/>
      <c r="VUY42" s="113"/>
      <c r="VUZ42" s="113"/>
      <c r="VVA42" s="113"/>
      <c r="VVB42" s="113"/>
      <c r="VVC42" s="113"/>
      <c r="VVD42" s="113"/>
      <c r="VVE42" s="113"/>
      <c r="VVF42" s="113"/>
      <c r="VVG42" s="113"/>
      <c r="VVH42" s="113"/>
      <c r="VVI42" s="113"/>
      <c r="VVJ42" s="113"/>
      <c r="VVK42" s="113"/>
      <c r="VVL42" s="113"/>
      <c r="VVM42" s="113"/>
      <c r="VVN42" s="113"/>
      <c r="VVO42" s="113"/>
      <c r="VVP42" s="113"/>
      <c r="VVQ42" s="113"/>
      <c r="VVR42" s="113"/>
      <c r="VVS42" s="113"/>
      <c r="VVT42" s="113"/>
      <c r="VVU42" s="113"/>
      <c r="VVV42" s="113"/>
      <c r="VVW42" s="113"/>
      <c r="VVX42" s="113"/>
      <c r="VVY42" s="113"/>
      <c r="VVZ42" s="113"/>
      <c r="VWA42" s="113"/>
      <c r="VWB42" s="113"/>
      <c r="VWC42" s="113"/>
      <c r="VWD42" s="113"/>
      <c r="VWE42" s="113"/>
      <c r="VWF42" s="113"/>
      <c r="VWG42" s="113"/>
      <c r="VWH42" s="113"/>
      <c r="VWI42" s="113"/>
      <c r="VWJ42" s="113"/>
      <c r="VWK42" s="113"/>
      <c r="VWL42" s="113"/>
      <c r="VWM42" s="113"/>
      <c r="VWN42" s="113"/>
      <c r="VWO42" s="113"/>
      <c r="VWP42" s="113"/>
      <c r="VWQ42" s="113"/>
      <c r="VWR42" s="113"/>
      <c r="VWS42" s="113"/>
      <c r="VWT42" s="113"/>
      <c r="VWU42" s="113"/>
      <c r="VWV42" s="113"/>
      <c r="VWW42" s="113"/>
      <c r="VWX42" s="113"/>
      <c r="VWY42" s="113"/>
      <c r="VWZ42" s="113"/>
      <c r="VXA42" s="113"/>
      <c r="VXB42" s="113"/>
      <c r="VXC42" s="113"/>
      <c r="VXD42" s="113"/>
      <c r="VXE42" s="113"/>
      <c r="VXF42" s="113"/>
      <c r="VXG42" s="113"/>
      <c r="VXH42" s="113"/>
      <c r="VXI42" s="113"/>
      <c r="VXJ42" s="113"/>
      <c r="VXK42" s="113"/>
      <c r="VXL42" s="113"/>
      <c r="VXM42" s="113"/>
      <c r="VXN42" s="113"/>
      <c r="VXO42" s="113"/>
      <c r="VXP42" s="113"/>
      <c r="VXQ42" s="113"/>
      <c r="VXR42" s="113"/>
      <c r="VXS42" s="113"/>
      <c r="VXT42" s="113"/>
      <c r="VXU42" s="113"/>
      <c r="VXV42" s="113"/>
      <c r="VXW42" s="113"/>
      <c r="VXX42" s="113"/>
      <c r="VXY42" s="113"/>
      <c r="VXZ42" s="113"/>
      <c r="VYA42" s="113"/>
      <c r="VYB42" s="113"/>
      <c r="VYC42" s="113"/>
      <c r="VYD42" s="113"/>
      <c r="VYE42" s="113"/>
      <c r="VYF42" s="113"/>
      <c r="VYG42" s="113"/>
      <c r="VYH42" s="113"/>
      <c r="VYI42" s="113"/>
      <c r="VYJ42" s="113"/>
      <c r="VYK42" s="113"/>
      <c r="VYL42" s="113"/>
      <c r="VYM42" s="113"/>
      <c r="VYN42" s="113"/>
      <c r="VYO42" s="113"/>
      <c r="VYP42" s="113"/>
      <c r="VYQ42" s="113"/>
      <c r="VYR42" s="113"/>
      <c r="VYS42" s="113"/>
      <c r="VYT42" s="113"/>
      <c r="VYU42" s="113"/>
      <c r="VYV42" s="113"/>
      <c r="VYW42" s="113"/>
      <c r="VYX42" s="113"/>
      <c r="VYY42" s="113"/>
      <c r="VYZ42" s="113"/>
      <c r="VZA42" s="113"/>
      <c r="VZB42" s="113"/>
      <c r="VZC42" s="113"/>
      <c r="VZD42" s="113"/>
      <c r="VZE42" s="113"/>
      <c r="VZF42" s="113"/>
      <c r="VZG42" s="113"/>
      <c r="VZH42" s="113"/>
      <c r="VZI42" s="113"/>
      <c r="VZJ42" s="113"/>
      <c r="VZK42" s="113"/>
      <c r="VZL42" s="113"/>
      <c r="VZM42" s="113"/>
      <c r="VZN42" s="113"/>
      <c r="VZO42" s="113"/>
      <c r="VZP42" s="113"/>
      <c r="VZQ42" s="113"/>
      <c r="VZR42" s="113"/>
      <c r="VZS42" s="113"/>
      <c r="VZT42" s="113"/>
      <c r="VZU42" s="113"/>
      <c r="VZV42" s="113"/>
      <c r="VZW42" s="113"/>
      <c r="VZX42" s="113"/>
      <c r="VZY42" s="113"/>
      <c r="VZZ42" s="113"/>
      <c r="WAA42" s="113"/>
      <c r="WAB42" s="113"/>
      <c r="WAC42" s="113"/>
      <c r="WAD42" s="113"/>
      <c r="WAE42" s="113"/>
      <c r="WAF42" s="113"/>
      <c r="WAG42" s="113"/>
      <c r="WAH42" s="113"/>
      <c r="WAI42" s="113"/>
      <c r="WAJ42" s="113"/>
      <c r="WAK42" s="113"/>
      <c r="WAL42" s="113"/>
      <c r="WAM42" s="113"/>
      <c r="WAN42" s="113"/>
      <c r="WAO42" s="113"/>
      <c r="WAP42" s="113"/>
      <c r="WAQ42" s="113"/>
      <c r="WAR42" s="113"/>
      <c r="WAS42" s="113"/>
      <c r="WAT42" s="113"/>
      <c r="WAU42" s="113"/>
      <c r="WAV42" s="113"/>
      <c r="WAW42" s="113"/>
      <c r="WAX42" s="113"/>
      <c r="WAY42" s="113"/>
      <c r="WAZ42" s="113"/>
      <c r="WBA42" s="113"/>
      <c r="WBB42" s="113"/>
      <c r="WBC42" s="113"/>
      <c r="WBD42" s="113"/>
      <c r="WBE42" s="113"/>
      <c r="WBF42" s="113"/>
      <c r="WBG42" s="113"/>
      <c r="WBH42" s="113"/>
      <c r="WBI42" s="113"/>
      <c r="WBJ42" s="113"/>
      <c r="WBK42" s="113"/>
      <c r="WBL42" s="113"/>
      <c r="WBM42" s="113"/>
      <c r="WBN42" s="113"/>
      <c r="WBO42" s="113"/>
      <c r="WBP42" s="113"/>
      <c r="WBQ42" s="113"/>
      <c r="WBR42" s="113"/>
      <c r="WBS42" s="113"/>
      <c r="WBT42" s="113"/>
      <c r="WBU42" s="113"/>
      <c r="WBV42" s="113"/>
      <c r="WBW42" s="113"/>
      <c r="WBX42" s="113"/>
      <c r="WBY42" s="113"/>
      <c r="WBZ42" s="113"/>
      <c r="WCA42" s="113"/>
      <c r="WCB42" s="113"/>
      <c r="WCC42" s="113"/>
      <c r="WCD42" s="113"/>
      <c r="WCE42" s="113"/>
      <c r="WCF42" s="113"/>
      <c r="WCG42" s="113"/>
      <c r="WCH42" s="113"/>
      <c r="WCI42" s="113"/>
      <c r="WCJ42" s="113"/>
      <c r="WCK42" s="113"/>
      <c r="WCL42" s="113"/>
      <c r="WCM42" s="113"/>
      <c r="WCN42" s="113"/>
      <c r="WCO42" s="113"/>
      <c r="WCP42" s="113"/>
      <c r="WCQ42" s="113"/>
      <c r="WCR42" s="113"/>
      <c r="WCS42" s="113"/>
      <c r="WCT42" s="113"/>
      <c r="WCU42" s="113"/>
      <c r="WCV42" s="113"/>
      <c r="WCW42" s="113"/>
      <c r="WCX42" s="113"/>
      <c r="WCY42" s="113"/>
      <c r="WCZ42" s="113"/>
      <c r="WDA42" s="113"/>
      <c r="WDB42" s="113"/>
      <c r="WDC42" s="113"/>
      <c r="WDD42" s="113"/>
      <c r="WDE42" s="113"/>
      <c r="WDF42" s="113"/>
      <c r="WDG42" s="113"/>
      <c r="WDH42" s="113"/>
      <c r="WDI42" s="113"/>
      <c r="WDJ42" s="113"/>
      <c r="WDK42" s="113"/>
      <c r="WDL42" s="113"/>
      <c r="WDM42" s="113"/>
      <c r="WDN42" s="113"/>
      <c r="WDO42" s="113"/>
      <c r="WDP42" s="113"/>
      <c r="WDQ42" s="113"/>
      <c r="WDR42" s="113"/>
      <c r="WDS42" s="113"/>
      <c r="WDT42" s="113"/>
      <c r="WDU42" s="113"/>
      <c r="WDV42" s="113"/>
      <c r="WDW42" s="113"/>
      <c r="WDX42" s="113"/>
      <c r="WDY42" s="113"/>
      <c r="WDZ42" s="113"/>
      <c r="WEA42" s="113"/>
      <c r="WEB42" s="113"/>
      <c r="WEC42" s="113"/>
      <c r="WED42" s="113"/>
      <c r="WEE42" s="113"/>
      <c r="WEF42" s="113"/>
      <c r="WEG42" s="113"/>
      <c r="WEH42" s="113"/>
      <c r="WEI42" s="113"/>
      <c r="WEJ42" s="113"/>
      <c r="WEK42" s="113"/>
      <c r="WEL42" s="113"/>
      <c r="WEM42" s="113"/>
      <c r="WEN42" s="113"/>
      <c r="WEO42" s="113"/>
      <c r="WEP42" s="113"/>
      <c r="WEQ42" s="113"/>
      <c r="WER42" s="113"/>
      <c r="WES42" s="113"/>
      <c r="WET42" s="113"/>
      <c r="WEU42" s="113"/>
      <c r="WEV42" s="113"/>
      <c r="WEW42" s="113"/>
      <c r="WEX42" s="113"/>
      <c r="WEY42" s="113"/>
      <c r="WEZ42" s="113"/>
      <c r="WFA42" s="113"/>
      <c r="WFB42" s="113"/>
      <c r="WFC42" s="113"/>
      <c r="WFD42" s="113"/>
      <c r="WFE42" s="113"/>
      <c r="WFF42" s="113"/>
      <c r="WFG42" s="113"/>
      <c r="WFH42" s="113"/>
      <c r="WFI42" s="113"/>
      <c r="WFJ42" s="113"/>
      <c r="WFK42" s="113"/>
      <c r="WFL42" s="113"/>
      <c r="WFM42" s="113"/>
      <c r="WFN42" s="113"/>
      <c r="WFO42" s="113"/>
      <c r="WFP42" s="113"/>
      <c r="WFQ42" s="113"/>
      <c r="WFR42" s="113"/>
      <c r="WFS42" s="113"/>
      <c r="WFT42" s="113"/>
      <c r="WFU42" s="113"/>
      <c r="WFV42" s="113"/>
      <c r="WFW42" s="113"/>
      <c r="WFX42" s="113"/>
      <c r="WFY42" s="113"/>
      <c r="WFZ42" s="113"/>
      <c r="WGA42" s="113"/>
      <c r="WGB42" s="113"/>
      <c r="WGC42" s="113"/>
      <c r="WGD42" s="113"/>
      <c r="WGE42" s="113"/>
      <c r="WGF42" s="113"/>
      <c r="WGG42" s="113"/>
      <c r="WGH42" s="113"/>
      <c r="WGI42" s="113"/>
      <c r="WGJ42" s="113"/>
      <c r="WGK42" s="113"/>
      <c r="WGL42" s="113"/>
      <c r="WGM42" s="113"/>
      <c r="WGN42" s="113"/>
      <c r="WGO42" s="113"/>
      <c r="WGP42" s="113"/>
      <c r="WGQ42" s="113"/>
      <c r="WGR42" s="113"/>
      <c r="WGS42" s="113"/>
      <c r="WGT42" s="113"/>
      <c r="WGU42" s="113"/>
      <c r="WGV42" s="113"/>
      <c r="WGW42" s="113"/>
      <c r="WGX42" s="113"/>
      <c r="WGY42" s="113"/>
      <c r="WGZ42" s="113"/>
      <c r="WHA42" s="113"/>
      <c r="WHB42" s="113"/>
      <c r="WHC42" s="113"/>
      <c r="WHD42" s="113"/>
      <c r="WHE42" s="113"/>
      <c r="WHF42" s="113"/>
      <c r="WHG42" s="113"/>
      <c r="WHH42" s="113"/>
      <c r="WHI42" s="113"/>
      <c r="WHJ42" s="113"/>
      <c r="WHK42" s="113"/>
      <c r="WHL42" s="113"/>
      <c r="WHM42" s="113"/>
      <c r="WHN42" s="113"/>
      <c r="WHO42" s="113"/>
      <c r="WHP42" s="113"/>
      <c r="WHQ42" s="113"/>
      <c r="WHR42" s="113"/>
      <c r="WHS42" s="113"/>
      <c r="WHT42" s="113"/>
      <c r="WHU42" s="113"/>
      <c r="WHV42" s="113"/>
      <c r="WHW42" s="113"/>
      <c r="WHX42" s="113"/>
      <c r="WHY42" s="113"/>
      <c r="WHZ42" s="113"/>
      <c r="WIA42" s="113"/>
      <c r="WIB42" s="113"/>
      <c r="WIC42" s="113"/>
      <c r="WID42" s="113"/>
      <c r="WIE42" s="113"/>
      <c r="WIF42" s="113"/>
      <c r="WIG42" s="113"/>
      <c r="WIH42" s="113"/>
      <c r="WII42" s="113"/>
      <c r="WIJ42" s="113"/>
      <c r="WIK42" s="113"/>
      <c r="WIL42" s="113"/>
      <c r="WIM42" s="113"/>
      <c r="WIN42" s="113"/>
      <c r="WIO42" s="113"/>
      <c r="WIP42" s="113"/>
      <c r="WIQ42" s="113"/>
      <c r="WIR42" s="113"/>
      <c r="WIS42" s="113"/>
      <c r="WIT42" s="113"/>
      <c r="WIU42" s="113"/>
      <c r="WIV42" s="113"/>
      <c r="WIW42" s="113"/>
      <c r="WIX42" s="113"/>
      <c r="WIY42" s="113"/>
      <c r="WIZ42" s="113"/>
      <c r="WJA42" s="113"/>
      <c r="WJB42" s="113"/>
      <c r="WJC42" s="113"/>
      <c r="WJD42" s="113"/>
      <c r="WJE42" s="113"/>
      <c r="WJF42" s="113"/>
      <c r="WJG42" s="113"/>
      <c r="WJH42" s="113"/>
      <c r="WJI42" s="113"/>
      <c r="WJJ42" s="113"/>
      <c r="WJK42" s="113"/>
      <c r="WJL42" s="113"/>
      <c r="WJM42" s="113"/>
      <c r="WJN42" s="113"/>
      <c r="WJO42" s="113"/>
      <c r="WJP42" s="113"/>
      <c r="WJQ42" s="113"/>
      <c r="WJR42" s="113"/>
      <c r="WJS42" s="113"/>
      <c r="WJT42" s="113"/>
      <c r="WJU42" s="113"/>
      <c r="WJV42" s="113"/>
      <c r="WJW42" s="113"/>
      <c r="WJX42" s="113"/>
      <c r="WJY42" s="113"/>
      <c r="WJZ42" s="113"/>
      <c r="WKA42" s="113"/>
      <c r="WKB42" s="113"/>
      <c r="WKC42" s="113"/>
      <c r="WKD42" s="113"/>
      <c r="WKE42" s="113"/>
      <c r="WKF42" s="113"/>
      <c r="WKG42" s="113"/>
      <c r="WKH42" s="113"/>
      <c r="WKI42" s="113"/>
      <c r="WKJ42" s="113"/>
      <c r="WKK42" s="113"/>
      <c r="WKL42" s="113"/>
      <c r="WKM42" s="113"/>
      <c r="WKN42" s="113"/>
      <c r="WKO42" s="113"/>
      <c r="WKP42" s="113"/>
      <c r="WKQ42" s="113"/>
      <c r="WKR42" s="113"/>
      <c r="WKS42" s="113"/>
      <c r="WKT42" s="113"/>
      <c r="WKU42" s="113"/>
      <c r="WKV42" s="113"/>
      <c r="WKW42" s="113"/>
      <c r="WKX42" s="113"/>
      <c r="WKY42" s="113"/>
      <c r="WKZ42" s="113"/>
      <c r="WLA42" s="113"/>
      <c r="WLB42" s="113"/>
      <c r="WLC42" s="113"/>
      <c r="WLD42" s="113"/>
      <c r="WLE42" s="113"/>
      <c r="WLF42" s="113"/>
      <c r="WLG42" s="113"/>
      <c r="WLH42" s="113"/>
      <c r="WLI42" s="113"/>
      <c r="WLJ42" s="113"/>
      <c r="WLK42" s="113"/>
      <c r="WLL42" s="113"/>
      <c r="WLM42" s="113"/>
      <c r="WLN42" s="113"/>
      <c r="WLO42" s="113"/>
      <c r="WLP42" s="113"/>
      <c r="WLQ42" s="113"/>
      <c r="WLR42" s="113"/>
      <c r="WLS42" s="113"/>
      <c r="WLT42" s="113"/>
      <c r="WLU42" s="113"/>
      <c r="WLV42" s="113"/>
      <c r="WLW42" s="113"/>
      <c r="WLX42" s="113"/>
      <c r="WLY42" s="113"/>
      <c r="WLZ42" s="113"/>
      <c r="WMA42" s="113"/>
      <c r="WMB42" s="113"/>
      <c r="WMC42" s="113"/>
      <c r="WMD42" s="113"/>
      <c r="WME42" s="113"/>
      <c r="WMF42" s="113"/>
      <c r="WMG42" s="113"/>
      <c r="WMH42" s="113"/>
      <c r="WMI42" s="113"/>
      <c r="WMJ42" s="113"/>
      <c r="WMK42" s="113"/>
      <c r="WML42" s="113"/>
      <c r="WMM42" s="113"/>
      <c r="WMN42" s="113"/>
      <c r="WMO42" s="113"/>
      <c r="WMP42" s="113"/>
      <c r="WMQ42" s="113"/>
      <c r="WMR42" s="113"/>
      <c r="WMS42" s="113"/>
      <c r="WMT42" s="113"/>
      <c r="WMU42" s="113"/>
      <c r="WMV42" s="113"/>
      <c r="WMW42" s="113"/>
      <c r="WMX42" s="113"/>
      <c r="WMY42" s="113"/>
      <c r="WMZ42" s="113"/>
      <c r="WNA42" s="113"/>
      <c r="WNB42" s="113"/>
      <c r="WNC42" s="113"/>
      <c r="WND42" s="113"/>
      <c r="WNE42" s="113"/>
      <c r="WNF42" s="113"/>
      <c r="WNG42" s="113"/>
      <c r="WNH42" s="113"/>
      <c r="WNI42" s="113"/>
      <c r="WNJ42" s="113"/>
      <c r="WNK42" s="113"/>
      <c r="WNL42" s="113"/>
      <c r="WNM42" s="113"/>
      <c r="WNN42" s="113"/>
      <c r="WNO42" s="113"/>
      <c r="WNP42" s="113"/>
      <c r="WNQ42" s="113"/>
      <c r="WNR42" s="113"/>
      <c r="WNS42" s="113"/>
      <c r="WNT42" s="113"/>
      <c r="WNU42" s="113"/>
      <c r="WNV42" s="113"/>
      <c r="WNW42" s="113"/>
      <c r="WNX42" s="113"/>
      <c r="WNY42" s="113"/>
      <c r="WNZ42" s="113"/>
      <c r="WOA42" s="113"/>
      <c r="WOB42" s="113"/>
      <c r="WOC42" s="113"/>
      <c r="WOD42" s="113"/>
      <c r="WOE42" s="113"/>
      <c r="WOF42" s="113"/>
      <c r="WOG42" s="113"/>
      <c r="WOH42" s="113"/>
      <c r="WOI42" s="113"/>
      <c r="WOJ42" s="113"/>
      <c r="WOK42" s="113"/>
      <c r="WOL42" s="113"/>
      <c r="WOM42" s="113"/>
      <c r="WON42" s="113"/>
      <c r="WOO42" s="113"/>
      <c r="WOP42" s="113"/>
      <c r="WOQ42" s="113"/>
      <c r="WOR42" s="113"/>
      <c r="WOS42" s="113"/>
      <c r="WOT42" s="113"/>
      <c r="WOU42" s="113"/>
      <c r="WOV42" s="113"/>
      <c r="WOW42" s="113"/>
      <c r="WOX42" s="113"/>
      <c r="WOY42" s="113"/>
      <c r="WOZ42" s="113"/>
      <c r="WPA42" s="113"/>
      <c r="WPB42" s="113"/>
      <c r="WPC42" s="113"/>
      <c r="WPD42" s="113"/>
      <c r="WPE42" s="113"/>
      <c r="WPF42" s="113"/>
      <c r="WPG42" s="113"/>
      <c r="WPH42" s="113"/>
      <c r="WPI42" s="113"/>
      <c r="WPJ42" s="113"/>
      <c r="WPK42" s="113"/>
      <c r="WPL42" s="113"/>
      <c r="WPM42" s="113"/>
      <c r="WPN42" s="113"/>
      <c r="WPO42" s="113"/>
      <c r="WPP42" s="113"/>
      <c r="WPQ42" s="113"/>
      <c r="WPR42" s="113"/>
      <c r="WPS42" s="113"/>
      <c r="WPT42" s="113"/>
      <c r="WPU42" s="113"/>
      <c r="WPV42" s="113"/>
      <c r="WPW42" s="113"/>
      <c r="WPX42" s="113"/>
      <c r="WPY42" s="113"/>
      <c r="WPZ42" s="113"/>
      <c r="WQA42" s="113"/>
      <c r="WQB42" s="113"/>
      <c r="WQC42" s="113"/>
      <c r="WQD42" s="113"/>
      <c r="WQE42" s="113"/>
      <c r="WQF42" s="113"/>
      <c r="WQG42" s="113"/>
      <c r="WQH42" s="113"/>
      <c r="WQI42" s="113"/>
      <c r="WQJ42" s="113"/>
      <c r="WQK42" s="113"/>
      <c r="WQL42" s="113"/>
      <c r="WQM42" s="113"/>
      <c r="WQN42" s="113"/>
      <c r="WQO42" s="113"/>
      <c r="WQP42" s="113"/>
      <c r="WQQ42" s="113"/>
      <c r="WQR42" s="113"/>
      <c r="WQS42" s="113"/>
      <c r="WQT42" s="113"/>
      <c r="WQU42" s="113"/>
      <c r="WQV42" s="113"/>
      <c r="WQW42" s="113"/>
      <c r="WQX42" s="113"/>
      <c r="WQY42" s="113"/>
      <c r="WQZ42" s="113"/>
      <c r="WRA42" s="113"/>
      <c r="WRB42" s="113"/>
      <c r="WRC42" s="113"/>
      <c r="WRD42" s="113"/>
      <c r="WRE42" s="113"/>
      <c r="WRF42" s="113"/>
      <c r="WRG42" s="113"/>
      <c r="WRH42" s="113"/>
      <c r="WRI42" s="113"/>
      <c r="WRJ42" s="113"/>
      <c r="WRK42" s="113"/>
      <c r="WRL42" s="113"/>
      <c r="WRM42" s="113"/>
      <c r="WRN42" s="113"/>
      <c r="WRO42" s="113"/>
      <c r="WRP42" s="113"/>
      <c r="WRQ42" s="113"/>
      <c r="WRR42" s="113"/>
      <c r="WRS42" s="113"/>
      <c r="WRT42" s="113"/>
      <c r="WRU42" s="113"/>
      <c r="WRV42" s="113"/>
      <c r="WRW42" s="113"/>
      <c r="WRX42" s="113"/>
      <c r="WRY42" s="113"/>
      <c r="WRZ42" s="113"/>
      <c r="WSA42" s="113"/>
      <c r="WSB42" s="113"/>
      <c r="WSC42" s="113"/>
      <c r="WSD42" s="113"/>
      <c r="WSE42" s="113"/>
      <c r="WSF42" s="113"/>
      <c r="WSG42" s="113"/>
      <c r="WSH42" s="113"/>
      <c r="WSI42" s="113"/>
      <c r="WSJ42" s="113"/>
      <c r="WSK42" s="113"/>
      <c r="WSL42" s="113"/>
      <c r="WSM42" s="113"/>
      <c r="WSN42" s="113"/>
      <c r="WSO42" s="113"/>
      <c r="WSP42" s="113"/>
      <c r="WSQ42" s="113"/>
      <c r="WSR42" s="113"/>
      <c r="WSS42" s="113"/>
      <c r="WST42" s="113"/>
      <c r="WSU42" s="113"/>
      <c r="WSV42" s="113"/>
      <c r="WSW42" s="113"/>
      <c r="WSX42" s="113"/>
      <c r="WSY42" s="113"/>
      <c r="WSZ42" s="113"/>
      <c r="WTA42" s="113"/>
      <c r="WTB42" s="113"/>
      <c r="WTC42" s="113"/>
      <c r="WTD42" s="113"/>
      <c r="WTE42" s="113"/>
      <c r="WTF42" s="113"/>
      <c r="WTG42" s="113"/>
      <c r="WTH42" s="113"/>
      <c r="WTI42" s="113"/>
      <c r="WTJ42" s="113"/>
      <c r="WTK42" s="113"/>
      <c r="WTL42" s="113"/>
      <c r="WTM42" s="113"/>
      <c r="WTN42" s="113"/>
      <c r="WTO42" s="113"/>
      <c r="WTP42" s="113"/>
      <c r="WTQ42" s="113"/>
      <c r="WTR42" s="113"/>
      <c r="WTS42" s="113"/>
      <c r="WTT42" s="113"/>
      <c r="WTU42" s="113"/>
      <c r="WTV42" s="113"/>
      <c r="WTW42" s="113"/>
      <c r="WTX42" s="113"/>
      <c r="WTY42" s="113"/>
      <c r="WTZ42" s="113"/>
      <c r="WUA42" s="113"/>
      <c r="WUB42" s="113"/>
      <c r="WUC42" s="113"/>
      <c r="WUD42" s="113"/>
      <c r="WUE42" s="113"/>
      <c r="WUF42" s="113"/>
      <c r="WUG42" s="113"/>
      <c r="WUH42" s="113"/>
      <c r="WUI42" s="113"/>
      <c r="WUJ42" s="113"/>
      <c r="WUK42" s="113"/>
      <c r="WUL42" s="113"/>
      <c r="WUM42" s="113"/>
      <c r="WUN42" s="113"/>
      <c r="WUO42" s="113"/>
      <c r="WUP42" s="113"/>
      <c r="WUQ42" s="113"/>
      <c r="WUR42" s="113"/>
      <c r="WUS42" s="113"/>
      <c r="WUT42" s="113"/>
      <c r="WUU42" s="113"/>
      <c r="WUV42" s="113"/>
      <c r="WUW42" s="113"/>
      <c r="WUX42" s="113"/>
      <c r="WUY42" s="113"/>
      <c r="WUZ42" s="113"/>
      <c r="WVA42" s="113"/>
      <c r="WVB42" s="113"/>
      <c r="WVC42" s="113"/>
      <c r="WVD42" s="113"/>
      <c r="WVE42" s="113"/>
      <c r="WVF42" s="113"/>
      <c r="WVG42" s="113"/>
      <c r="WVH42" s="113"/>
      <c r="WVI42" s="113"/>
      <c r="WVJ42" s="113"/>
      <c r="WVK42" s="113"/>
      <c r="WVL42" s="113"/>
      <c r="WVM42" s="113"/>
      <c r="WVN42" s="113"/>
      <c r="WVO42" s="113"/>
      <c r="WVP42" s="113"/>
      <c r="WVQ42" s="113"/>
      <c r="WVR42" s="113"/>
      <c r="WVS42" s="113"/>
      <c r="WVT42" s="113"/>
      <c r="WVU42" s="113"/>
      <c r="WVV42" s="113"/>
      <c r="WVW42" s="113"/>
      <c r="WVX42" s="113"/>
      <c r="WVY42" s="113"/>
      <c r="WVZ42" s="113"/>
      <c r="WWA42" s="113"/>
      <c r="WWB42" s="113"/>
      <c r="WWC42" s="113"/>
      <c r="WWD42" s="113"/>
      <c r="WWE42" s="113"/>
      <c r="WWF42" s="113"/>
      <c r="WWG42" s="113"/>
    </row>
    <row r="43" spans="1:16153" s="110" customFormat="1">
      <c r="A43" s="83"/>
      <c r="B43" s="88">
        <v>22</v>
      </c>
      <c r="C43" s="76" t="s">
        <v>133</v>
      </c>
      <c r="D43" s="108">
        <v>44</v>
      </c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111"/>
      <c r="T43" s="111"/>
      <c r="U43" s="111"/>
      <c r="V43" s="111"/>
      <c r="W43" s="111"/>
      <c r="X43" s="111"/>
      <c r="Y43" s="111"/>
      <c r="Z43" s="120"/>
      <c r="AA43" s="83"/>
      <c r="AB43" s="83"/>
      <c r="AC43" s="83"/>
      <c r="AD43" s="83"/>
      <c r="AE43" s="83"/>
      <c r="AF43" s="83"/>
      <c r="AG43" s="83"/>
      <c r="AH43" s="83"/>
      <c r="AI43" s="83"/>
      <c r="AJ43" s="83"/>
      <c r="AK43" s="83"/>
      <c r="AL43" s="83"/>
      <c r="AM43" s="83"/>
      <c r="AN43" s="83"/>
      <c r="AO43" s="83"/>
      <c r="AP43" s="83"/>
      <c r="AQ43" s="83"/>
      <c r="AR43" s="83"/>
      <c r="AS43" s="83"/>
      <c r="AT43" s="83"/>
      <c r="AU43" s="83"/>
      <c r="AV43" s="83"/>
      <c r="AW43" s="83"/>
      <c r="AX43" s="83"/>
      <c r="AY43" s="83"/>
      <c r="AZ43" s="83"/>
      <c r="BA43" s="83"/>
      <c r="BB43" s="83"/>
      <c r="BC43" s="83"/>
      <c r="BD43" s="83"/>
      <c r="BE43" s="83"/>
      <c r="BF43" s="83"/>
      <c r="BG43" s="83"/>
      <c r="BH43" s="83"/>
      <c r="BI43" s="83"/>
      <c r="BJ43" s="83"/>
      <c r="BK43" s="83"/>
      <c r="BL43" s="83"/>
      <c r="BM43" s="83"/>
      <c r="BN43" s="83"/>
      <c r="BO43" s="83"/>
      <c r="BP43" s="83"/>
      <c r="BQ43" s="83"/>
      <c r="BR43" s="83"/>
      <c r="BS43" s="83"/>
      <c r="BT43" s="83"/>
      <c r="BU43" s="83"/>
      <c r="BV43" s="83"/>
      <c r="BW43" s="83"/>
      <c r="BX43" s="83"/>
      <c r="BY43" s="83"/>
      <c r="BZ43" s="83"/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  <c r="CQ43" s="83"/>
      <c r="CR43" s="83"/>
      <c r="CS43" s="83"/>
      <c r="CT43" s="83"/>
      <c r="CU43" s="83"/>
      <c r="CV43" s="83"/>
      <c r="CW43" s="83"/>
      <c r="CX43" s="83"/>
      <c r="CY43" s="83"/>
      <c r="CZ43" s="83"/>
      <c r="DA43" s="83"/>
      <c r="DB43" s="83"/>
      <c r="DC43" s="83"/>
      <c r="DD43" s="83"/>
      <c r="DE43" s="83"/>
      <c r="DF43" s="83"/>
      <c r="DG43" s="83"/>
      <c r="DH43" s="83"/>
      <c r="DI43" s="83"/>
      <c r="DJ43" s="83"/>
      <c r="DK43" s="83"/>
      <c r="DL43" s="83"/>
      <c r="DM43" s="83"/>
      <c r="DN43" s="83"/>
      <c r="DO43" s="83"/>
      <c r="DP43" s="83"/>
      <c r="DQ43" s="83"/>
      <c r="DR43" s="83"/>
      <c r="DS43" s="83"/>
      <c r="DT43" s="83"/>
      <c r="DU43" s="83"/>
      <c r="DV43" s="83"/>
      <c r="DW43" s="83"/>
      <c r="DX43" s="83"/>
      <c r="DY43" s="83"/>
      <c r="DZ43" s="83"/>
      <c r="EA43" s="83"/>
      <c r="EB43" s="83"/>
      <c r="EC43" s="83"/>
      <c r="ED43" s="83"/>
      <c r="EE43" s="83"/>
      <c r="EF43" s="83"/>
      <c r="EG43" s="83"/>
      <c r="EH43" s="83"/>
      <c r="EI43" s="83"/>
      <c r="EJ43" s="83"/>
      <c r="EK43" s="83"/>
      <c r="EL43" s="83"/>
      <c r="EM43" s="83"/>
      <c r="EN43" s="83"/>
      <c r="EO43" s="83"/>
      <c r="EP43" s="83"/>
      <c r="EQ43" s="83"/>
      <c r="ER43" s="83"/>
      <c r="ES43" s="83"/>
      <c r="ET43" s="83"/>
      <c r="EU43" s="83"/>
      <c r="EV43" s="83"/>
      <c r="EW43" s="83"/>
      <c r="EX43" s="83"/>
      <c r="EY43" s="83"/>
      <c r="EZ43" s="83"/>
      <c r="FA43" s="83"/>
      <c r="FB43" s="83"/>
      <c r="FC43" s="83"/>
      <c r="FD43" s="83"/>
      <c r="FE43" s="83"/>
      <c r="FF43" s="83"/>
      <c r="FG43" s="83"/>
      <c r="FH43" s="83"/>
      <c r="FI43" s="83"/>
      <c r="FJ43" s="83"/>
      <c r="FK43" s="83"/>
      <c r="FL43" s="83"/>
      <c r="FM43" s="83"/>
      <c r="FN43" s="83"/>
      <c r="FO43" s="83"/>
      <c r="FP43" s="83"/>
      <c r="FQ43" s="83"/>
      <c r="FR43" s="83"/>
      <c r="FS43" s="83"/>
      <c r="FT43" s="83"/>
      <c r="FU43" s="83"/>
      <c r="FV43" s="83"/>
      <c r="FW43" s="83"/>
      <c r="FX43" s="83"/>
      <c r="FY43" s="83"/>
      <c r="FZ43" s="83"/>
      <c r="GA43" s="83"/>
      <c r="GB43" s="83"/>
      <c r="GC43" s="83"/>
      <c r="GD43" s="83"/>
      <c r="GE43" s="83"/>
      <c r="GF43" s="83"/>
      <c r="GG43" s="83"/>
      <c r="GH43" s="83"/>
      <c r="GI43" s="83"/>
      <c r="GJ43" s="83"/>
      <c r="GK43" s="83"/>
      <c r="GL43" s="83"/>
      <c r="GM43" s="83"/>
      <c r="GN43" s="83"/>
      <c r="GO43" s="83"/>
      <c r="GP43" s="83"/>
      <c r="GQ43" s="83"/>
      <c r="GR43" s="83"/>
      <c r="GS43" s="83"/>
      <c r="GT43" s="83"/>
      <c r="GU43" s="83"/>
      <c r="GV43" s="83"/>
      <c r="GW43" s="83"/>
      <c r="GX43" s="83"/>
      <c r="GY43" s="83"/>
      <c r="GZ43" s="83"/>
      <c r="HA43" s="83"/>
      <c r="HB43" s="83"/>
      <c r="HC43" s="83"/>
      <c r="HD43" s="83"/>
      <c r="HE43" s="83"/>
      <c r="HF43" s="83"/>
      <c r="HG43" s="83"/>
      <c r="HH43" s="83"/>
      <c r="HI43" s="83"/>
      <c r="HJ43" s="83"/>
      <c r="HK43" s="83"/>
      <c r="HL43" s="83"/>
      <c r="HM43" s="83"/>
      <c r="HN43" s="83"/>
      <c r="HO43" s="83"/>
      <c r="HP43" s="83"/>
      <c r="HQ43" s="83"/>
      <c r="HR43" s="83"/>
      <c r="HS43" s="83"/>
      <c r="HT43" s="83"/>
      <c r="HU43" s="83"/>
      <c r="HV43" s="83"/>
      <c r="HW43" s="83"/>
      <c r="HX43" s="83"/>
      <c r="HY43" s="83"/>
      <c r="HZ43" s="83"/>
      <c r="IA43" s="83"/>
      <c r="IB43" s="83"/>
      <c r="IC43" s="83"/>
      <c r="ID43" s="83"/>
      <c r="IE43" s="83"/>
      <c r="IF43" s="83"/>
      <c r="IG43" s="83"/>
      <c r="IH43" s="83"/>
      <c r="II43" s="83"/>
      <c r="IJ43" s="83"/>
      <c r="IK43" s="83"/>
      <c r="IL43" s="83"/>
      <c r="IM43" s="83"/>
      <c r="IN43" s="83"/>
      <c r="IO43" s="83"/>
      <c r="IP43" s="83"/>
      <c r="IQ43" s="83"/>
      <c r="IR43" s="83"/>
      <c r="IS43" s="83"/>
      <c r="IT43" s="83"/>
      <c r="IU43" s="83"/>
      <c r="IV43" s="83"/>
      <c r="IW43" s="83"/>
      <c r="IX43" s="83"/>
      <c r="IY43" s="83"/>
      <c r="IZ43" s="83"/>
      <c r="JA43" s="83"/>
      <c r="JB43" s="83"/>
      <c r="JC43" s="83"/>
      <c r="JD43" s="83"/>
      <c r="JE43" s="83"/>
      <c r="JF43" s="83"/>
      <c r="JG43" s="83"/>
      <c r="JH43" s="83"/>
      <c r="JI43" s="83"/>
      <c r="JJ43" s="83"/>
      <c r="JK43" s="83"/>
      <c r="JL43" s="83"/>
      <c r="JM43" s="83"/>
      <c r="JN43" s="83"/>
      <c r="JO43" s="83"/>
      <c r="JP43" s="83"/>
      <c r="JQ43" s="83"/>
      <c r="JR43" s="83"/>
      <c r="JS43" s="83"/>
      <c r="JT43" s="83"/>
      <c r="JU43" s="83"/>
      <c r="JV43" s="83"/>
      <c r="JW43" s="83"/>
      <c r="JX43" s="83"/>
      <c r="JY43" s="83"/>
      <c r="JZ43" s="83"/>
      <c r="KA43" s="83"/>
      <c r="KB43" s="83"/>
      <c r="KC43" s="83"/>
      <c r="KD43" s="83"/>
      <c r="KE43" s="83"/>
      <c r="KF43" s="83"/>
      <c r="KG43" s="83"/>
      <c r="KH43" s="83"/>
      <c r="KI43" s="83"/>
      <c r="KJ43" s="83"/>
      <c r="KK43" s="83"/>
      <c r="KL43" s="83"/>
      <c r="KM43" s="83"/>
      <c r="KN43" s="83"/>
      <c r="KO43" s="83"/>
      <c r="KP43" s="83"/>
      <c r="KQ43" s="83"/>
      <c r="KR43" s="83"/>
      <c r="KS43" s="83"/>
      <c r="KT43" s="83"/>
      <c r="KU43" s="83"/>
      <c r="KV43" s="83"/>
      <c r="KW43" s="83"/>
      <c r="KX43" s="83"/>
      <c r="KY43" s="83"/>
      <c r="KZ43" s="83"/>
      <c r="LA43" s="83"/>
      <c r="LB43" s="83"/>
      <c r="LC43" s="83"/>
      <c r="LD43" s="83"/>
      <c r="LE43" s="83"/>
      <c r="LF43" s="83"/>
      <c r="LG43" s="83"/>
      <c r="LH43" s="83"/>
      <c r="LI43" s="83"/>
      <c r="LJ43" s="83"/>
      <c r="LK43" s="83"/>
      <c r="LL43" s="83"/>
      <c r="LM43" s="83"/>
      <c r="LN43" s="83"/>
      <c r="LO43" s="83"/>
      <c r="LP43" s="83"/>
      <c r="LQ43" s="83"/>
      <c r="LR43" s="83"/>
      <c r="LS43" s="83"/>
      <c r="LT43" s="83"/>
      <c r="LU43" s="83"/>
      <c r="LV43" s="83"/>
      <c r="LW43" s="83"/>
      <c r="LX43" s="83"/>
      <c r="LY43" s="83"/>
      <c r="LZ43" s="83"/>
      <c r="MA43" s="83"/>
      <c r="MB43" s="83"/>
      <c r="MC43" s="83"/>
      <c r="MD43" s="83"/>
      <c r="ME43" s="83"/>
      <c r="MF43" s="83"/>
      <c r="MG43" s="83"/>
      <c r="MH43" s="83"/>
      <c r="MI43" s="83"/>
      <c r="MJ43" s="83"/>
      <c r="MK43" s="83"/>
      <c r="ML43" s="83"/>
      <c r="MM43" s="83"/>
      <c r="MN43" s="83"/>
      <c r="MO43" s="83"/>
      <c r="MP43" s="83"/>
      <c r="MQ43" s="83"/>
      <c r="MR43" s="83"/>
      <c r="MS43" s="83"/>
      <c r="MT43" s="83"/>
      <c r="MU43" s="83"/>
      <c r="MV43" s="83"/>
      <c r="MW43" s="83"/>
      <c r="MX43" s="83"/>
      <c r="MY43" s="83"/>
      <c r="MZ43" s="83"/>
      <c r="NA43" s="83"/>
      <c r="NB43" s="83"/>
      <c r="NC43" s="83"/>
      <c r="ND43" s="83"/>
      <c r="NE43" s="83"/>
      <c r="NF43" s="83"/>
      <c r="NG43" s="83"/>
      <c r="NH43" s="83"/>
      <c r="NI43" s="83"/>
      <c r="NJ43" s="83"/>
      <c r="NK43" s="83"/>
      <c r="NL43" s="83"/>
      <c r="NM43" s="83"/>
      <c r="NN43" s="83"/>
      <c r="NO43" s="83"/>
      <c r="NP43" s="83"/>
      <c r="NQ43" s="83"/>
      <c r="NR43" s="83"/>
      <c r="NS43" s="83"/>
      <c r="NT43" s="83"/>
      <c r="NU43" s="83"/>
      <c r="NV43" s="83"/>
      <c r="NW43" s="83"/>
      <c r="NX43" s="83"/>
      <c r="NY43" s="83"/>
      <c r="NZ43" s="83"/>
      <c r="OA43" s="83"/>
      <c r="OB43" s="83"/>
      <c r="OC43" s="83"/>
      <c r="OD43" s="83"/>
      <c r="OE43" s="83"/>
      <c r="OF43" s="83"/>
      <c r="OG43" s="83"/>
      <c r="OH43" s="83"/>
      <c r="OI43" s="83"/>
      <c r="OJ43" s="83"/>
      <c r="OK43" s="83"/>
      <c r="OL43" s="83"/>
      <c r="OM43" s="83"/>
      <c r="ON43" s="83"/>
      <c r="OO43" s="83"/>
      <c r="OP43" s="83"/>
      <c r="OQ43" s="83"/>
      <c r="OR43" s="83"/>
      <c r="OS43" s="83"/>
      <c r="OT43" s="83"/>
      <c r="OU43" s="83"/>
      <c r="OV43" s="83"/>
      <c r="OW43" s="83"/>
      <c r="OX43" s="83"/>
      <c r="OY43" s="83"/>
      <c r="OZ43" s="83"/>
      <c r="PA43" s="83"/>
      <c r="PB43" s="83"/>
      <c r="PC43" s="83"/>
      <c r="PD43" s="83"/>
      <c r="PE43" s="83"/>
      <c r="PF43" s="83"/>
      <c r="PG43" s="83"/>
      <c r="PH43" s="83"/>
      <c r="PI43" s="83"/>
      <c r="PJ43" s="83"/>
      <c r="PK43" s="83"/>
      <c r="PL43" s="83"/>
      <c r="PM43" s="83"/>
      <c r="PN43" s="83"/>
      <c r="PO43" s="83"/>
      <c r="PP43" s="83"/>
      <c r="PQ43" s="83"/>
      <c r="PR43" s="83"/>
      <c r="PS43" s="83"/>
      <c r="PT43" s="83"/>
      <c r="PU43" s="83"/>
      <c r="PV43" s="83"/>
      <c r="PW43" s="83"/>
      <c r="PX43" s="83"/>
      <c r="PY43" s="83"/>
      <c r="PZ43" s="83"/>
      <c r="QA43" s="83"/>
      <c r="QB43" s="83"/>
      <c r="QC43" s="83"/>
      <c r="QD43" s="83"/>
      <c r="QE43" s="83"/>
      <c r="QF43" s="83"/>
      <c r="QG43" s="83"/>
      <c r="QH43" s="83"/>
      <c r="QI43" s="83"/>
      <c r="QJ43" s="83"/>
      <c r="QK43" s="83"/>
      <c r="QL43" s="83"/>
      <c r="QM43" s="83"/>
      <c r="QN43" s="83"/>
      <c r="QO43" s="83"/>
      <c r="QP43" s="83"/>
      <c r="QQ43" s="83"/>
      <c r="QR43" s="83"/>
      <c r="QS43" s="83"/>
      <c r="QT43" s="83"/>
      <c r="QU43" s="83"/>
      <c r="QV43" s="83"/>
      <c r="QW43" s="83"/>
      <c r="QX43" s="83"/>
      <c r="QY43" s="83"/>
      <c r="QZ43" s="83"/>
      <c r="RA43" s="83"/>
      <c r="RB43" s="83"/>
      <c r="RC43" s="83"/>
      <c r="RD43" s="83"/>
      <c r="RE43" s="83"/>
      <c r="RF43" s="83"/>
      <c r="RG43" s="83"/>
      <c r="RH43" s="83"/>
      <c r="RI43" s="83"/>
      <c r="RJ43" s="83"/>
      <c r="RK43" s="83"/>
      <c r="RL43" s="83"/>
      <c r="RM43" s="83"/>
      <c r="RN43" s="83"/>
      <c r="RO43" s="83"/>
      <c r="RP43" s="83"/>
      <c r="RQ43" s="83"/>
      <c r="RR43" s="83"/>
      <c r="RS43" s="83"/>
      <c r="RT43" s="83"/>
      <c r="RU43" s="83"/>
      <c r="RV43" s="83"/>
      <c r="RW43" s="83"/>
      <c r="RX43" s="83"/>
      <c r="RY43" s="83"/>
      <c r="RZ43" s="83"/>
      <c r="SA43" s="83"/>
      <c r="SB43" s="83"/>
      <c r="SC43" s="83"/>
      <c r="SD43" s="83"/>
      <c r="SE43" s="83"/>
      <c r="SF43" s="83"/>
      <c r="SG43" s="83"/>
      <c r="SH43" s="83"/>
      <c r="SI43" s="83"/>
      <c r="SJ43" s="83"/>
      <c r="SK43" s="83"/>
      <c r="SL43" s="83"/>
      <c r="SM43" s="83"/>
      <c r="SN43" s="83"/>
      <c r="SO43" s="83"/>
      <c r="SP43" s="83"/>
      <c r="SQ43" s="83"/>
      <c r="SR43" s="83"/>
      <c r="SS43" s="83"/>
      <c r="ST43" s="83"/>
      <c r="SU43" s="83"/>
      <c r="SV43" s="83"/>
      <c r="SW43" s="83"/>
      <c r="SX43" s="83"/>
      <c r="SY43" s="83"/>
      <c r="SZ43" s="83"/>
      <c r="TA43" s="83"/>
      <c r="TB43" s="83"/>
      <c r="TC43" s="83"/>
      <c r="TD43" s="83"/>
      <c r="TE43" s="83"/>
      <c r="TF43" s="83"/>
      <c r="TG43" s="83"/>
      <c r="TH43" s="83"/>
      <c r="TI43" s="83"/>
      <c r="TJ43" s="83"/>
      <c r="TK43" s="83"/>
      <c r="TL43" s="83"/>
      <c r="TM43" s="83"/>
      <c r="TN43" s="83"/>
      <c r="TO43" s="83"/>
      <c r="TP43" s="83"/>
      <c r="TQ43" s="83"/>
      <c r="TR43" s="83"/>
      <c r="TS43" s="83"/>
      <c r="TT43" s="83"/>
      <c r="TU43" s="83"/>
      <c r="TV43" s="83"/>
      <c r="TW43" s="83"/>
      <c r="TX43" s="83"/>
      <c r="TY43" s="83"/>
      <c r="TZ43" s="83"/>
      <c r="UA43" s="83"/>
      <c r="UB43" s="83"/>
      <c r="UC43" s="83"/>
      <c r="UD43" s="83"/>
      <c r="UE43" s="83"/>
      <c r="UF43" s="83"/>
      <c r="UG43" s="83"/>
      <c r="UH43" s="83"/>
      <c r="UI43" s="83"/>
      <c r="UJ43" s="83"/>
      <c r="UK43" s="83"/>
      <c r="UL43" s="83"/>
      <c r="UM43" s="83"/>
      <c r="UN43" s="83"/>
      <c r="UO43" s="83"/>
      <c r="UP43" s="83"/>
      <c r="UQ43" s="83"/>
      <c r="UR43" s="83"/>
      <c r="US43" s="83"/>
      <c r="UT43" s="83"/>
      <c r="UU43" s="83"/>
      <c r="UV43" s="83"/>
      <c r="UW43" s="83"/>
      <c r="UX43" s="83"/>
      <c r="UY43" s="83"/>
      <c r="UZ43" s="83"/>
      <c r="VA43" s="83"/>
      <c r="VB43" s="83"/>
      <c r="VC43" s="83"/>
      <c r="VD43" s="83"/>
      <c r="VE43" s="83"/>
      <c r="VF43" s="83"/>
      <c r="VG43" s="83"/>
      <c r="VH43" s="83"/>
      <c r="VI43" s="83"/>
      <c r="VJ43" s="83"/>
      <c r="VK43" s="83"/>
      <c r="VL43" s="83"/>
      <c r="VM43" s="83"/>
      <c r="VN43" s="83"/>
      <c r="VO43" s="83"/>
      <c r="VP43" s="83"/>
      <c r="VQ43" s="83"/>
      <c r="VR43" s="83"/>
      <c r="VS43" s="83"/>
      <c r="VT43" s="83"/>
      <c r="VU43" s="83"/>
      <c r="VV43" s="83"/>
      <c r="VW43" s="83"/>
      <c r="VX43" s="83"/>
      <c r="VY43" s="83"/>
      <c r="VZ43" s="83"/>
      <c r="WA43" s="83"/>
      <c r="WB43" s="83"/>
      <c r="WC43" s="83"/>
      <c r="WD43" s="83"/>
      <c r="WE43" s="83"/>
      <c r="WF43" s="83"/>
      <c r="WG43" s="83"/>
      <c r="WH43" s="83"/>
      <c r="WI43" s="83"/>
      <c r="WJ43" s="83"/>
      <c r="WK43" s="83"/>
      <c r="WL43" s="83"/>
      <c r="WM43" s="83"/>
      <c r="WN43" s="83"/>
      <c r="WO43" s="83"/>
      <c r="WP43" s="83"/>
      <c r="WQ43" s="83"/>
      <c r="WR43" s="83"/>
      <c r="WS43" s="83"/>
      <c r="WT43" s="83"/>
      <c r="WU43" s="83"/>
      <c r="WV43" s="83"/>
      <c r="WW43" s="83"/>
      <c r="WX43" s="83"/>
      <c r="WY43" s="83"/>
      <c r="WZ43" s="83"/>
      <c r="XA43" s="83"/>
      <c r="XB43" s="83"/>
      <c r="XC43" s="83"/>
      <c r="XD43" s="83"/>
      <c r="XE43" s="83"/>
      <c r="XF43" s="83"/>
      <c r="XG43" s="83"/>
      <c r="XH43" s="83"/>
      <c r="XI43" s="83"/>
      <c r="XJ43" s="83"/>
      <c r="XK43" s="83"/>
      <c r="XL43" s="83"/>
      <c r="XM43" s="83"/>
      <c r="XN43" s="83"/>
      <c r="XO43" s="83"/>
      <c r="XP43" s="83"/>
      <c r="XQ43" s="83"/>
      <c r="XR43" s="83"/>
      <c r="XS43" s="83"/>
      <c r="XT43" s="83"/>
      <c r="XU43" s="83"/>
      <c r="XV43" s="83"/>
      <c r="XW43" s="83"/>
      <c r="XX43" s="83"/>
      <c r="XY43" s="83"/>
      <c r="XZ43" s="83"/>
      <c r="YA43" s="83"/>
      <c r="YB43" s="83"/>
      <c r="YC43" s="83"/>
      <c r="YD43" s="83"/>
      <c r="YE43" s="83"/>
      <c r="YF43" s="83"/>
      <c r="YG43" s="83"/>
      <c r="YH43" s="83"/>
      <c r="YI43" s="83"/>
      <c r="YJ43" s="83"/>
      <c r="YK43" s="83"/>
      <c r="YL43" s="83"/>
      <c r="YM43" s="83"/>
      <c r="YN43" s="83"/>
      <c r="YO43" s="83"/>
      <c r="YP43" s="83"/>
      <c r="YQ43" s="83"/>
      <c r="YR43" s="83"/>
      <c r="YS43" s="83"/>
      <c r="YT43" s="83"/>
      <c r="YU43" s="83"/>
      <c r="YV43" s="83"/>
      <c r="YW43" s="83"/>
      <c r="YX43" s="83"/>
      <c r="YY43" s="83"/>
      <c r="YZ43" s="83"/>
      <c r="ZA43" s="83"/>
      <c r="ZB43" s="83"/>
      <c r="ZC43" s="83"/>
      <c r="ZD43" s="83"/>
      <c r="ZE43" s="83"/>
      <c r="ZF43" s="83"/>
      <c r="ZG43" s="83"/>
      <c r="ZH43" s="83"/>
      <c r="ZI43" s="83"/>
      <c r="ZJ43" s="83"/>
      <c r="ZK43" s="83"/>
      <c r="ZL43" s="83"/>
      <c r="ZM43" s="83"/>
      <c r="ZN43" s="83"/>
      <c r="ZO43" s="83"/>
      <c r="ZP43" s="83"/>
      <c r="ZQ43" s="83"/>
      <c r="ZR43" s="83"/>
      <c r="ZS43" s="83"/>
      <c r="ZT43" s="83"/>
      <c r="ZU43" s="83"/>
      <c r="ZV43" s="83"/>
      <c r="ZW43" s="83"/>
      <c r="ZX43" s="83"/>
      <c r="ZY43" s="83"/>
      <c r="ZZ43" s="83"/>
      <c r="AAA43" s="83"/>
      <c r="AAB43" s="83"/>
      <c r="AAC43" s="83"/>
      <c r="AAD43" s="83"/>
      <c r="AAE43" s="83"/>
      <c r="AAF43" s="83"/>
      <c r="AAG43" s="83"/>
      <c r="AAH43" s="83"/>
      <c r="AAI43" s="83"/>
      <c r="AAJ43" s="83"/>
      <c r="AAK43" s="83"/>
      <c r="AAL43" s="83"/>
      <c r="AAM43" s="83"/>
      <c r="AAN43" s="83"/>
      <c r="AAO43" s="83"/>
      <c r="AAP43" s="83"/>
      <c r="AAQ43" s="83"/>
      <c r="AAR43" s="83"/>
      <c r="AAS43" s="83"/>
      <c r="AAT43" s="83"/>
      <c r="AAU43" s="83"/>
      <c r="AAV43" s="83"/>
      <c r="AAW43" s="83"/>
      <c r="AAX43" s="83"/>
      <c r="AAY43" s="83"/>
      <c r="AAZ43" s="83"/>
      <c r="ABA43" s="83"/>
      <c r="ABB43" s="83"/>
      <c r="ABC43" s="83"/>
      <c r="ABD43" s="83"/>
      <c r="ABE43" s="83"/>
      <c r="ABF43" s="83"/>
      <c r="ABG43" s="83"/>
      <c r="ABH43" s="83"/>
      <c r="ABI43" s="83"/>
      <c r="ABJ43" s="83"/>
      <c r="ABK43" s="83"/>
      <c r="ABL43" s="83"/>
      <c r="ABM43" s="83"/>
      <c r="ABN43" s="83"/>
      <c r="ABO43" s="83"/>
      <c r="ABP43" s="83"/>
      <c r="ABQ43" s="83"/>
      <c r="ABR43" s="83"/>
      <c r="ABS43" s="83"/>
      <c r="ABT43" s="83"/>
      <c r="ABU43" s="83"/>
      <c r="ABV43" s="83"/>
      <c r="ABW43" s="83"/>
      <c r="ABX43" s="83"/>
      <c r="ABY43" s="83"/>
      <c r="ABZ43" s="83"/>
      <c r="ACA43" s="83"/>
      <c r="ACB43" s="83"/>
      <c r="ACC43" s="83"/>
      <c r="ACD43" s="83"/>
      <c r="ACE43" s="83"/>
      <c r="ACF43" s="83"/>
      <c r="ACG43" s="83"/>
      <c r="ACH43" s="83"/>
      <c r="ACI43" s="83"/>
      <c r="ACJ43" s="83"/>
      <c r="ACK43" s="83"/>
      <c r="ACL43" s="83"/>
      <c r="ACM43" s="83"/>
      <c r="ACN43" s="83"/>
      <c r="ACO43" s="83"/>
      <c r="ACP43" s="83"/>
      <c r="ACQ43" s="83"/>
      <c r="ACR43" s="83"/>
      <c r="ACS43" s="83"/>
      <c r="ACT43" s="83"/>
      <c r="ACU43" s="83"/>
      <c r="ACV43" s="83"/>
      <c r="ACW43" s="83"/>
      <c r="ACX43" s="83"/>
      <c r="ACY43" s="83"/>
      <c r="ACZ43" s="83"/>
      <c r="ADA43" s="83"/>
      <c r="ADB43" s="83"/>
      <c r="ADC43" s="83"/>
      <c r="ADD43" s="83"/>
      <c r="ADE43" s="83"/>
      <c r="ADF43" s="83"/>
      <c r="ADG43" s="83"/>
      <c r="ADH43" s="83"/>
      <c r="ADI43" s="83"/>
      <c r="ADJ43" s="83"/>
      <c r="ADK43" s="83"/>
      <c r="ADL43" s="83"/>
      <c r="ADM43" s="83"/>
      <c r="ADN43" s="83"/>
      <c r="ADO43" s="83"/>
      <c r="ADP43" s="83"/>
      <c r="ADQ43" s="83"/>
      <c r="ADR43" s="83"/>
      <c r="ADS43" s="83"/>
      <c r="ADT43" s="83"/>
      <c r="ADU43" s="83"/>
      <c r="ADV43" s="83"/>
      <c r="ADW43" s="83"/>
      <c r="ADX43" s="83"/>
      <c r="ADY43" s="83"/>
      <c r="ADZ43" s="83"/>
      <c r="AEA43" s="83"/>
      <c r="AEB43" s="83"/>
      <c r="AEC43" s="83"/>
      <c r="AED43" s="83"/>
      <c r="AEE43" s="83"/>
      <c r="AEF43" s="83"/>
      <c r="AEG43" s="83"/>
      <c r="AEH43" s="83"/>
      <c r="AEI43" s="83"/>
      <c r="AEJ43" s="83"/>
      <c r="AEK43" s="83"/>
      <c r="AEL43" s="83"/>
      <c r="AEM43" s="83"/>
      <c r="AEN43" s="83"/>
      <c r="AEO43" s="83"/>
      <c r="AEP43" s="83"/>
      <c r="AEQ43" s="83"/>
      <c r="AER43" s="83"/>
      <c r="AES43" s="83"/>
      <c r="AET43" s="83"/>
      <c r="AEU43" s="83"/>
      <c r="AEV43" s="83"/>
      <c r="AEW43" s="83"/>
      <c r="AEX43" s="83"/>
      <c r="AEY43" s="83"/>
      <c r="AEZ43" s="83"/>
      <c r="AFA43" s="83"/>
      <c r="AFB43" s="83"/>
      <c r="AFC43" s="83"/>
      <c r="AFD43" s="83"/>
      <c r="AFE43" s="83"/>
      <c r="AFF43" s="83"/>
      <c r="AFG43" s="83"/>
      <c r="AFH43" s="83"/>
      <c r="AFI43" s="83"/>
      <c r="AFJ43" s="83"/>
      <c r="AFK43" s="83"/>
      <c r="AFL43" s="83"/>
      <c r="AFM43" s="83"/>
      <c r="AFN43" s="83"/>
      <c r="AFO43" s="83"/>
      <c r="AFP43" s="83"/>
      <c r="AFQ43" s="83"/>
      <c r="AFR43" s="83"/>
      <c r="AFS43" s="83"/>
      <c r="AFT43" s="83"/>
      <c r="AFU43" s="83"/>
      <c r="AFV43" s="83"/>
      <c r="AFW43" s="83"/>
      <c r="AFX43" s="83"/>
      <c r="AFY43" s="83"/>
      <c r="AFZ43" s="83"/>
      <c r="AGA43" s="83"/>
      <c r="AGB43" s="83"/>
      <c r="AGC43" s="83"/>
      <c r="AGD43" s="83"/>
      <c r="AGE43" s="83"/>
      <c r="AGF43" s="83"/>
      <c r="AGG43" s="83"/>
      <c r="AGH43" s="83"/>
      <c r="AGI43" s="83"/>
      <c r="AGJ43" s="83"/>
      <c r="AGK43" s="83"/>
      <c r="AGL43" s="83"/>
      <c r="AGM43" s="83"/>
      <c r="AGN43" s="83"/>
      <c r="AGO43" s="83"/>
      <c r="AGP43" s="83"/>
      <c r="AGQ43" s="83"/>
      <c r="AGR43" s="83"/>
      <c r="AGS43" s="83"/>
      <c r="AGT43" s="83"/>
      <c r="AGU43" s="83"/>
      <c r="AGV43" s="83"/>
      <c r="AGW43" s="83"/>
      <c r="AGX43" s="83"/>
      <c r="AGY43" s="83"/>
      <c r="AGZ43" s="83"/>
      <c r="AHA43" s="83"/>
      <c r="AHB43" s="83"/>
      <c r="AHC43" s="83"/>
      <c r="AHD43" s="83"/>
      <c r="AHE43" s="83"/>
      <c r="AHF43" s="83"/>
      <c r="AHG43" s="83"/>
      <c r="AHH43" s="83"/>
      <c r="AHI43" s="83"/>
      <c r="AHJ43" s="83"/>
      <c r="AHK43" s="83"/>
      <c r="AHL43" s="83"/>
      <c r="AHM43" s="83"/>
      <c r="AHN43" s="83"/>
      <c r="AHO43" s="83"/>
      <c r="AHP43" s="83"/>
      <c r="AHQ43" s="83"/>
      <c r="AHR43" s="83"/>
      <c r="AHS43" s="83"/>
      <c r="AHT43" s="83"/>
      <c r="AHU43" s="83"/>
      <c r="AHV43" s="83"/>
      <c r="AHW43" s="83"/>
      <c r="AHX43" s="83"/>
      <c r="AHY43" s="83"/>
      <c r="AHZ43" s="83"/>
      <c r="AIA43" s="83"/>
      <c r="AIB43" s="83"/>
      <c r="AIC43" s="83"/>
      <c r="AID43" s="83"/>
      <c r="AIE43" s="83"/>
      <c r="AIF43" s="83"/>
      <c r="AIG43" s="83"/>
      <c r="AIH43" s="83"/>
      <c r="AII43" s="83"/>
      <c r="AIJ43" s="83"/>
      <c r="AIK43" s="83"/>
      <c r="AIL43" s="83"/>
      <c r="AIM43" s="83"/>
      <c r="AIN43" s="83"/>
      <c r="AIO43" s="83"/>
      <c r="AIP43" s="83"/>
      <c r="AIQ43" s="83"/>
      <c r="AIR43" s="83"/>
      <c r="AIS43" s="83"/>
      <c r="AIT43" s="83"/>
      <c r="AIU43" s="83"/>
      <c r="AIV43" s="83"/>
      <c r="AIW43" s="83"/>
      <c r="AIX43" s="83"/>
      <c r="AIY43" s="83"/>
      <c r="AIZ43" s="83"/>
      <c r="AJA43" s="83"/>
      <c r="AJB43" s="83"/>
      <c r="AJC43" s="83"/>
      <c r="AJD43" s="83"/>
      <c r="AJE43" s="83"/>
      <c r="AJF43" s="83"/>
      <c r="AJG43" s="83"/>
      <c r="AJH43" s="83"/>
      <c r="AJI43" s="83"/>
      <c r="AJJ43" s="83"/>
      <c r="AJK43" s="83"/>
      <c r="AJL43" s="83"/>
      <c r="AJM43" s="83"/>
      <c r="AJN43" s="83"/>
      <c r="AJO43" s="83"/>
      <c r="AJP43" s="83"/>
      <c r="AJQ43" s="83"/>
      <c r="AJR43" s="83"/>
      <c r="AJS43" s="83"/>
      <c r="AJT43" s="83"/>
      <c r="AJU43" s="83"/>
      <c r="AJV43" s="83"/>
      <c r="AJW43" s="83"/>
      <c r="AJX43" s="83"/>
      <c r="AJY43" s="83"/>
      <c r="AJZ43" s="83"/>
      <c r="AKA43" s="83"/>
      <c r="AKB43" s="83"/>
      <c r="AKC43" s="83"/>
      <c r="AKD43" s="83"/>
      <c r="AKE43" s="83"/>
      <c r="AKF43" s="83"/>
      <c r="AKG43" s="83"/>
      <c r="AKH43" s="83"/>
      <c r="AKI43" s="83"/>
      <c r="AKJ43" s="83"/>
      <c r="AKK43" s="83"/>
      <c r="AKL43" s="83"/>
      <c r="AKM43" s="83"/>
      <c r="AKN43" s="83"/>
      <c r="AKO43" s="83"/>
      <c r="AKP43" s="83"/>
      <c r="AKQ43" s="83"/>
      <c r="AKR43" s="83"/>
      <c r="AKS43" s="83"/>
      <c r="AKT43" s="83"/>
      <c r="AKU43" s="83"/>
      <c r="AKV43" s="83"/>
      <c r="AKW43" s="83"/>
      <c r="AKX43" s="83"/>
      <c r="AKY43" s="83"/>
      <c r="AKZ43" s="83"/>
      <c r="ALA43" s="83"/>
      <c r="ALB43" s="83"/>
      <c r="ALC43" s="83"/>
      <c r="ALD43" s="83"/>
      <c r="ALE43" s="83"/>
      <c r="ALF43" s="83"/>
      <c r="ALG43" s="83"/>
      <c r="ALH43" s="83"/>
      <c r="ALI43" s="83"/>
      <c r="ALJ43" s="83"/>
      <c r="ALK43" s="83"/>
      <c r="ALL43" s="83"/>
      <c r="ALM43" s="83"/>
      <c r="ALN43" s="83"/>
      <c r="ALO43" s="83"/>
      <c r="ALP43" s="83"/>
      <c r="ALQ43" s="83"/>
      <c r="ALR43" s="83"/>
      <c r="ALS43" s="83"/>
      <c r="ALT43" s="83"/>
      <c r="ALU43" s="83"/>
      <c r="ALV43" s="83"/>
      <c r="ALW43" s="83"/>
      <c r="ALX43" s="83"/>
      <c r="ALY43" s="83"/>
      <c r="ALZ43" s="83"/>
      <c r="AMA43" s="83"/>
      <c r="AMB43" s="83"/>
      <c r="AMC43" s="83"/>
      <c r="AMD43" s="83"/>
      <c r="AME43" s="83"/>
      <c r="AMF43" s="83"/>
      <c r="AMG43" s="83"/>
      <c r="AMH43" s="83"/>
      <c r="AMI43" s="83"/>
      <c r="AMJ43" s="83"/>
      <c r="AMK43" s="83"/>
      <c r="AML43" s="83"/>
      <c r="AMM43" s="83"/>
      <c r="AMN43" s="83"/>
      <c r="AMO43" s="83"/>
      <c r="AMP43" s="83"/>
      <c r="AMQ43" s="83"/>
      <c r="AMR43" s="83"/>
      <c r="AMS43" s="83"/>
      <c r="AMT43" s="83"/>
      <c r="AMU43" s="83"/>
      <c r="AMV43" s="83"/>
      <c r="AMW43" s="83"/>
      <c r="AMX43" s="83"/>
      <c r="AMY43" s="83"/>
      <c r="AMZ43" s="83"/>
      <c r="ANA43" s="83"/>
      <c r="ANB43" s="83"/>
      <c r="ANC43" s="83"/>
      <c r="AND43" s="83"/>
      <c r="ANE43" s="83"/>
      <c r="ANF43" s="83"/>
      <c r="ANG43" s="83"/>
      <c r="ANH43" s="83"/>
      <c r="ANI43" s="83"/>
      <c r="ANJ43" s="83"/>
      <c r="ANK43" s="83"/>
      <c r="ANL43" s="83"/>
      <c r="ANM43" s="83"/>
      <c r="ANN43" s="83"/>
      <c r="ANO43" s="83"/>
      <c r="ANP43" s="83"/>
      <c r="ANQ43" s="83"/>
      <c r="ANR43" s="83"/>
      <c r="ANS43" s="83"/>
      <c r="ANT43" s="83"/>
      <c r="ANU43" s="83"/>
      <c r="ANV43" s="83"/>
      <c r="ANW43" s="83"/>
      <c r="ANX43" s="83"/>
      <c r="ANY43" s="83"/>
      <c r="ANZ43" s="83"/>
      <c r="AOA43" s="83"/>
      <c r="AOB43" s="83"/>
      <c r="AOC43" s="83"/>
      <c r="AOD43" s="83"/>
      <c r="AOE43" s="83"/>
      <c r="AOF43" s="83"/>
      <c r="AOG43" s="83"/>
      <c r="AOH43" s="83"/>
      <c r="AOI43" s="83"/>
      <c r="AOJ43" s="83"/>
      <c r="AOK43" s="83"/>
      <c r="AOL43" s="83"/>
      <c r="AOM43" s="83"/>
      <c r="AON43" s="83"/>
      <c r="AOO43" s="83"/>
      <c r="AOP43" s="83"/>
      <c r="AOQ43" s="83"/>
      <c r="AOR43" s="83"/>
      <c r="AOS43" s="83"/>
      <c r="AOT43" s="83"/>
      <c r="AOU43" s="83"/>
      <c r="AOV43" s="83"/>
      <c r="AOW43" s="83"/>
      <c r="AOX43" s="83"/>
      <c r="AOY43" s="83"/>
      <c r="AOZ43" s="83"/>
      <c r="APA43" s="83"/>
      <c r="APB43" s="83"/>
      <c r="APC43" s="83"/>
      <c r="APD43" s="83"/>
      <c r="APE43" s="83"/>
      <c r="APF43" s="83"/>
      <c r="APG43" s="83"/>
      <c r="APH43" s="83"/>
      <c r="API43" s="83"/>
      <c r="APJ43" s="83"/>
      <c r="APK43" s="83"/>
      <c r="APL43" s="83"/>
      <c r="APM43" s="83"/>
      <c r="APN43" s="83"/>
      <c r="APO43" s="83"/>
      <c r="APP43" s="83"/>
      <c r="APQ43" s="83"/>
      <c r="APR43" s="83"/>
      <c r="APS43" s="83"/>
      <c r="APT43" s="83"/>
      <c r="APU43" s="83"/>
      <c r="APV43" s="83"/>
      <c r="APW43" s="83"/>
      <c r="APX43" s="83"/>
      <c r="APY43" s="83"/>
      <c r="APZ43" s="83"/>
      <c r="AQA43" s="83"/>
      <c r="AQB43" s="83"/>
      <c r="AQC43" s="83"/>
      <c r="AQD43" s="83"/>
      <c r="AQE43" s="83"/>
      <c r="AQF43" s="83"/>
      <c r="AQG43" s="83"/>
      <c r="AQH43" s="83"/>
      <c r="AQI43" s="83"/>
      <c r="AQJ43" s="83"/>
      <c r="AQK43" s="83"/>
      <c r="AQL43" s="83"/>
      <c r="AQM43" s="83"/>
      <c r="AQN43" s="83"/>
      <c r="AQO43" s="83"/>
      <c r="AQP43" s="83"/>
      <c r="AQQ43" s="83"/>
      <c r="AQR43" s="83"/>
      <c r="AQS43" s="83"/>
      <c r="AQT43" s="83"/>
      <c r="AQU43" s="83"/>
      <c r="AQV43" s="83"/>
      <c r="AQW43" s="83"/>
      <c r="AQX43" s="83"/>
      <c r="AQY43" s="83"/>
      <c r="AQZ43" s="83"/>
      <c r="ARA43" s="83"/>
      <c r="ARB43" s="83"/>
      <c r="ARC43" s="83"/>
      <c r="ARD43" s="83"/>
      <c r="ARE43" s="83"/>
      <c r="ARF43" s="83"/>
      <c r="ARG43" s="83"/>
      <c r="ARH43" s="83"/>
      <c r="ARI43" s="83"/>
      <c r="ARJ43" s="83"/>
      <c r="ARK43" s="83"/>
      <c r="ARL43" s="83"/>
      <c r="ARM43" s="83"/>
      <c r="ARN43" s="83"/>
      <c r="ARO43" s="83"/>
      <c r="ARP43" s="83"/>
      <c r="ARQ43" s="83"/>
      <c r="ARR43" s="83"/>
      <c r="ARS43" s="83"/>
      <c r="ART43" s="83"/>
      <c r="ARU43" s="83"/>
      <c r="ARV43" s="83"/>
      <c r="ARW43" s="83"/>
      <c r="ARX43" s="83"/>
      <c r="ARY43" s="83"/>
      <c r="ARZ43" s="83"/>
      <c r="ASA43" s="83"/>
      <c r="ASB43" s="83"/>
      <c r="ASC43" s="83"/>
      <c r="ASD43" s="83"/>
      <c r="ASE43" s="83"/>
      <c r="ASF43" s="83"/>
      <c r="ASG43" s="83"/>
      <c r="ASH43" s="83"/>
      <c r="ASI43" s="83"/>
      <c r="ASJ43" s="83"/>
      <c r="ASK43" s="83"/>
      <c r="ASL43" s="83"/>
      <c r="ASM43" s="83"/>
      <c r="ASN43" s="83"/>
      <c r="ASO43" s="83"/>
      <c r="ASP43" s="83"/>
      <c r="ASQ43" s="83"/>
      <c r="ASR43" s="83"/>
      <c r="ASS43" s="83"/>
      <c r="AST43" s="83"/>
      <c r="ASU43" s="83"/>
      <c r="ASV43" s="83"/>
      <c r="ASW43" s="83"/>
      <c r="ASX43" s="83"/>
      <c r="ASY43" s="83"/>
      <c r="ASZ43" s="83"/>
      <c r="ATA43" s="83"/>
      <c r="ATB43" s="83"/>
      <c r="ATC43" s="83"/>
      <c r="ATD43" s="83"/>
      <c r="ATE43" s="83"/>
      <c r="ATF43" s="83"/>
      <c r="ATG43" s="83"/>
      <c r="ATH43" s="83"/>
      <c r="ATI43" s="83"/>
      <c r="ATJ43" s="83"/>
      <c r="ATK43" s="83"/>
      <c r="ATL43" s="83"/>
      <c r="ATM43" s="83"/>
      <c r="ATN43" s="83"/>
      <c r="ATO43" s="83"/>
      <c r="ATP43" s="83"/>
      <c r="ATQ43" s="83"/>
      <c r="ATR43" s="83"/>
      <c r="ATS43" s="83"/>
      <c r="ATT43" s="83"/>
      <c r="ATU43" s="83"/>
      <c r="ATV43" s="83"/>
      <c r="ATW43" s="83"/>
      <c r="ATX43" s="83"/>
      <c r="ATY43" s="83"/>
      <c r="ATZ43" s="83"/>
      <c r="AUA43" s="83"/>
      <c r="AUB43" s="83"/>
      <c r="AUC43" s="83"/>
      <c r="AUD43" s="83"/>
      <c r="AUE43" s="83"/>
      <c r="AUF43" s="83"/>
      <c r="AUG43" s="83"/>
      <c r="AUH43" s="83"/>
      <c r="AUI43" s="83"/>
      <c r="AUJ43" s="83"/>
      <c r="AUK43" s="83"/>
      <c r="AUL43" s="83"/>
      <c r="AUM43" s="83"/>
      <c r="AUN43" s="83"/>
      <c r="AUO43" s="83"/>
      <c r="AUP43" s="83"/>
      <c r="AUQ43" s="83"/>
      <c r="AUR43" s="83"/>
      <c r="AUS43" s="83"/>
      <c r="AUT43" s="83"/>
      <c r="AUU43" s="83"/>
      <c r="AUV43" s="83"/>
      <c r="AUW43" s="83"/>
      <c r="AUX43" s="83"/>
      <c r="AUY43" s="83"/>
      <c r="AUZ43" s="83"/>
      <c r="AVA43" s="83"/>
      <c r="AVB43" s="83"/>
      <c r="AVC43" s="83"/>
      <c r="AVD43" s="83"/>
      <c r="AVE43" s="83"/>
      <c r="AVF43" s="83"/>
      <c r="AVG43" s="83"/>
      <c r="AVH43" s="83"/>
      <c r="AVI43" s="83"/>
      <c r="AVJ43" s="83"/>
      <c r="AVK43" s="83"/>
      <c r="AVL43" s="83"/>
      <c r="AVM43" s="83"/>
      <c r="AVN43" s="83"/>
      <c r="AVO43" s="83"/>
      <c r="AVP43" s="83"/>
      <c r="AVQ43" s="83"/>
      <c r="AVR43" s="83"/>
      <c r="AVS43" s="83"/>
      <c r="AVT43" s="83"/>
      <c r="AVU43" s="83"/>
      <c r="AVV43" s="83"/>
      <c r="AVW43" s="83"/>
      <c r="AVX43" s="83"/>
      <c r="AVY43" s="83"/>
      <c r="AVZ43" s="83"/>
      <c r="AWA43" s="83"/>
      <c r="AWB43" s="83"/>
      <c r="AWC43" s="83"/>
      <c r="AWD43" s="83"/>
      <c r="AWE43" s="83"/>
      <c r="AWF43" s="83"/>
      <c r="AWG43" s="83"/>
      <c r="AWH43" s="83"/>
      <c r="AWI43" s="83"/>
      <c r="AWJ43" s="83"/>
      <c r="AWK43" s="83"/>
      <c r="AWL43" s="83"/>
      <c r="AWM43" s="83"/>
      <c r="AWN43" s="83"/>
      <c r="AWO43" s="83"/>
      <c r="AWP43" s="83"/>
      <c r="AWQ43" s="83"/>
      <c r="AWR43" s="83"/>
      <c r="AWS43" s="83"/>
      <c r="AWT43" s="83"/>
      <c r="AWU43" s="83"/>
      <c r="AWV43" s="83"/>
      <c r="AWW43" s="83"/>
      <c r="AWX43" s="83"/>
      <c r="AWY43" s="83"/>
      <c r="AWZ43" s="83"/>
      <c r="AXA43" s="83"/>
      <c r="AXB43" s="83"/>
      <c r="AXC43" s="83"/>
      <c r="AXD43" s="83"/>
      <c r="AXE43" s="83"/>
      <c r="AXF43" s="83"/>
      <c r="AXG43" s="83"/>
      <c r="AXH43" s="83"/>
      <c r="AXI43" s="83"/>
      <c r="AXJ43" s="83"/>
      <c r="AXK43" s="83"/>
      <c r="AXL43" s="83"/>
      <c r="AXM43" s="83"/>
      <c r="AXN43" s="83"/>
      <c r="AXO43" s="83"/>
      <c r="AXP43" s="83"/>
      <c r="AXQ43" s="83"/>
      <c r="AXR43" s="83"/>
      <c r="AXS43" s="83"/>
      <c r="AXT43" s="83"/>
      <c r="AXU43" s="83"/>
      <c r="AXV43" s="83"/>
      <c r="AXW43" s="83"/>
      <c r="AXX43" s="83"/>
      <c r="AXY43" s="83"/>
      <c r="AXZ43" s="83"/>
      <c r="AYA43" s="83"/>
      <c r="AYB43" s="83"/>
      <c r="AYC43" s="83"/>
      <c r="AYD43" s="83"/>
      <c r="AYE43" s="83"/>
      <c r="AYF43" s="83"/>
      <c r="AYG43" s="83"/>
      <c r="AYH43" s="83"/>
      <c r="AYI43" s="83"/>
      <c r="AYJ43" s="83"/>
      <c r="AYK43" s="83"/>
      <c r="AYL43" s="83"/>
      <c r="AYM43" s="83"/>
      <c r="AYN43" s="83"/>
      <c r="AYO43" s="83"/>
      <c r="AYP43" s="83"/>
      <c r="AYQ43" s="83"/>
      <c r="AYR43" s="83"/>
      <c r="AYS43" s="83"/>
      <c r="AYT43" s="83"/>
      <c r="AYU43" s="83"/>
      <c r="AYV43" s="83"/>
      <c r="AYW43" s="83"/>
      <c r="AYX43" s="83"/>
      <c r="AYY43" s="83"/>
      <c r="AYZ43" s="83"/>
      <c r="AZA43" s="83"/>
      <c r="AZB43" s="83"/>
      <c r="AZC43" s="83"/>
      <c r="AZD43" s="83"/>
      <c r="AZE43" s="83"/>
      <c r="AZF43" s="83"/>
      <c r="AZG43" s="83"/>
      <c r="AZH43" s="83"/>
      <c r="AZI43" s="83"/>
      <c r="AZJ43" s="83"/>
      <c r="AZK43" s="83"/>
      <c r="AZL43" s="83"/>
      <c r="AZM43" s="83"/>
      <c r="AZN43" s="83"/>
      <c r="AZO43" s="83"/>
      <c r="AZP43" s="83"/>
      <c r="AZQ43" s="83"/>
      <c r="AZR43" s="83"/>
      <c r="AZS43" s="83"/>
      <c r="AZT43" s="83"/>
      <c r="AZU43" s="83"/>
      <c r="AZV43" s="83"/>
      <c r="AZW43" s="83"/>
      <c r="AZX43" s="83"/>
      <c r="AZY43" s="83"/>
      <c r="AZZ43" s="83"/>
      <c r="BAA43" s="83"/>
      <c r="BAB43" s="83"/>
      <c r="BAC43" s="83"/>
      <c r="BAD43" s="83"/>
      <c r="BAE43" s="83"/>
      <c r="BAF43" s="83"/>
      <c r="BAG43" s="83"/>
      <c r="BAH43" s="83"/>
      <c r="BAI43" s="83"/>
      <c r="BAJ43" s="83"/>
      <c r="BAK43" s="83"/>
      <c r="BAL43" s="83"/>
      <c r="BAM43" s="83"/>
      <c r="BAN43" s="83"/>
      <c r="BAO43" s="83"/>
      <c r="BAP43" s="83"/>
      <c r="BAQ43" s="83"/>
      <c r="BAR43" s="83"/>
      <c r="BAS43" s="83"/>
      <c r="BAT43" s="83"/>
      <c r="BAU43" s="83"/>
      <c r="BAV43" s="83"/>
      <c r="BAW43" s="83"/>
      <c r="BAX43" s="83"/>
      <c r="BAY43" s="83"/>
      <c r="BAZ43" s="83"/>
      <c r="BBA43" s="83"/>
      <c r="BBB43" s="83"/>
      <c r="BBC43" s="83"/>
      <c r="BBD43" s="83"/>
      <c r="BBE43" s="83"/>
      <c r="BBF43" s="83"/>
      <c r="BBG43" s="83"/>
      <c r="BBH43" s="83"/>
      <c r="BBI43" s="83"/>
      <c r="BBJ43" s="83"/>
      <c r="BBK43" s="83"/>
      <c r="BBL43" s="83"/>
      <c r="BBM43" s="83"/>
      <c r="BBN43" s="83"/>
      <c r="BBO43" s="83"/>
      <c r="BBP43" s="83"/>
      <c r="BBQ43" s="83"/>
      <c r="BBR43" s="83"/>
      <c r="BBS43" s="83"/>
      <c r="BBT43" s="83"/>
      <c r="BBU43" s="83"/>
      <c r="BBV43" s="83"/>
      <c r="BBW43" s="83"/>
      <c r="BBX43" s="83"/>
      <c r="BBY43" s="83"/>
      <c r="BBZ43" s="83"/>
      <c r="BCA43" s="83"/>
      <c r="BCB43" s="83"/>
      <c r="BCC43" s="83"/>
      <c r="BCD43" s="83"/>
      <c r="BCE43" s="83"/>
      <c r="BCF43" s="83"/>
      <c r="BCG43" s="83"/>
      <c r="BCH43" s="83"/>
      <c r="BCI43" s="83"/>
      <c r="BCJ43" s="83"/>
      <c r="BCK43" s="83"/>
      <c r="BCL43" s="83"/>
      <c r="BCM43" s="83"/>
      <c r="BCN43" s="83"/>
      <c r="BCO43" s="83"/>
      <c r="BCP43" s="83"/>
      <c r="BCQ43" s="83"/>
      <c r="BCR43" s="83"/>
      <c r="BCS43" s="83"/>
      <c r="BCT43" s="83"/>
      <c r="BCU43" s="83"/>
      <c r="BCV43" s="83"/>
      <c r="BCW43" s="83"/>
      <c r="BCX43" s="83"/>
      <c r="BCY43" s="83"/>
      <c r="BCZ43" s="83"/>
      <c r="BDA43" s="83"/>
      <c r="BDB43" s="83"/>
      <c r="BDC43" s="83"/>
      <c r="BDD43" s="83"/>
      <c r="BDE43" s="83"/>
      <c r="BDF43" s="83"/>
      <c r="BDG43" s="83"/>
      <c r="BDH43" s="83"/>
      <c r="BDI43" s="83"/>
      <c r="BDJ43" s="83"/>
      <c r="BDK43" s="83"/>
      <c r="BDL43" s="83"/>
      <c r="BDM43" s="83"/>
      <c r="BDN43" s="83"/>
      <c r="BDO43" s="83"/>
      <c r="BDP43" s="83"/>
      <c r="BDQ43" s="83"/>
      <c r="BDR43" s="83"/>
      <c r="BDS43" s="83"/>
      <c r="BDT43" s="83"/>
      <c r="BDU43" s="83"/>
      <c r="BDV43" s="83"/>
      <c r="BDW43" s="83"/>
      <c r="BDX43" s="83"/>
      <c r="BDY43" s="83"/>
      <c r="BDZ43" s="83"/>
      <c r="BEA43" s="83"/>
      <c r="BEB43" s="83"/>
      <c r="BEC43" s="83"/>
      <c r="BED43" s="83"/>
      <c r="BEE43" s="83"/>
      <c r="BEF43" s="83"/>
      <c r="BEG43" s="83"/>
      <c r="BEH43" s="83"/>
      <c r="BEI43" s="83"/>
      <c r="BEJ43" s="83"/>
      <c r="BEK43" s="83"/>
      <c r="BEL43" s="83"/>
      <c r="BEM43" s="83"/>
      <c r="BEN43" s="83"/>
      <c r="BEO43" s="83"/>
      <c r="BEP43" s="83"/>
      <c r="BEQ43" s="83"/>
      <c r="BER43" s="83"/>
      <c r="BES43" s="83"/>
      <c r="BET43" s="83"/>
      <c r="BEU43" s="83"/>
      <c r="BEV43" s="83"/>
      <c r="BEW43" s="83"/>
      <c r="BEX43" s="83"/>
      <c r="BEY43" s="83"/>
      <c r="BEZ43" s="83"/>
      <c r="BFA43" s="83"/>
      <c r="BFB43" s="83"/>
      <c r="BFC43" s="83"/>
      <c r="BFD43" s="83"/>
      <c r="BFE43" s="83"/>
      <c r="BFF43" s="83"/>
      <c r="BFG43" s="83"/>
      <c r="BFH43" s="83"/>
      <c r="BFI43" s="83"/>
      <c r="BFJ43" s="83"/>
      <c r="BFK43" s="83"/>
      <c r="BFL43" s="83"/>
      <c r="BFM43" s="83"/>
      <c r="BFN43" s="83"/>
      <c r="BFO43" s="83"/>
      <c r="BFP43" s="83"/>
      <c r="BFQ43" s="83"/>
      <c r="BFR43" s="83"/>
      <c r="BFS43" s="83"/>
      <c r="BFT43" s="83"/>
      <c r="BFU43" s="83"/>
      <c r="BFV43" s="83"/>
      <c r="BFW43" s="83"/>
      <c r="BFX43" s="83"/>
      <c r="BFY43" s="83"/>
      <c r="BFZ43" s="83"/>
      <c r="BGA43" s="83"/>
      <c r="BGB43" s="83"/>
      <c r="BGC43" s="83"/>
      <c r="BGD43" s="83"/>
      <c r="BGE43" s="83"/>
      <c r="BGF43" s="83"/>
      <c r="BGG43" s="83"/>
      <c r="BGH43" s="83"/>
      <c r="BGI43" s="83"/>
      <c r="BGJ43" s="83"/>
      <c r="BGK43" s="83"/>
      <c r="BGL43" s="83"/>
      <c r="BGM43" s="83"/>
      <c r="BGN43" s="83"/>
      <c r="BGO43" s="83"/>
      <c r="BGP43" s="83"/>
      <c r="BGQ43" s="83"/>
      <c r="BGR43" s="83"/>
      <c r="BGS43" s="83"/>
      <c r="BGT43" s="83"/>
      <c r="BGU43" s="83"/>
      <c r="BGV43" s="83"/>
      <c r="BGW43" s="83"/>
      <c r="BGX43" s="83"/>
      <c r="BGY43" s="83"/>
      <c r="BGZ43" s="83"/>
      <c r="BHA43" s="83"/>
      <c r="BHB43" s="83"/>
      <c r="BHC43" s="83"/>
      <c r="BHD43" s="83"/>
      <c r="BHE43" s="83"/>
      <c r="BHF43" s="83"/>
      <c r="BHG43" s="83"/>
      <c r="BHH43" s="83"/>
      <c r="BHI43" s="83"/>
      <c r="BHJ43" s="83"/>
      <c r="BHK43" s="83"/>
      <c r="BHL43" s="83"/>
      <c r="BHM43" s="83"/>
      <c r="BHN43" s="83"/>
      <c r="BHO43" s="83"/>
      <c r="BHP43" s="83"/>
      <c r="BHQ43" s="83"/>
      <c r="BHR43" s="83"/>
      <c r="BHS43" s="83"/>
      <c r="BHT43" s="83"/>
      <c r="BHU43" s="83"/>
      <c r="BHV43" s="83"/>
      <c r="BHW43" s="83"/>
      <c r="BHX43" s="83"/>
      <c r="BHY43" s="83"/>
      <c r="BHZ43" s="83"/>
      <c r="BIA43" s="83"/>
      <c r="BIB43" s="83"/>
      <c r="BIC43" s="83"/>
      <c r="BID43" s="83"/>
      <c r="BIE43" s="83"/>
      <c r="BIF43" s="83"/>
      <c r="BIG43" s="83"/>
      <c r="BIH43" s="83"/>
      <c r="BII43" s="83"/>
      <c r="BIJ43" s="83"/>
      <c r="BIK43" s="83"/>
      <c r="BIL43" s="83"/>
      <c r="BIM43" s="83"/>
      <c r="BIN43" s="83"/>
      <c r="BIO43" s="83"/>
      <c r="BIP43" s="83"/>
      <c r="BIQ43" s="83"/>
      <c r="BIR43" s="83"/>
      <c r="BIS43" s="83"/>
      <c r="BIT43" s="83"/>
      <c r="BIU43" s="83"/>
      <c r="BIV43" s="83"/>
      <c r="BIW43" s="83"/>
      <c r="BIX43" s="83"/>
      <c r="BIY43" s="83"/>
      <c r="BIZ43" s="83"/>
      <c r="BJA43" s="83"/>
      <c r="BJB43" s="83"/>
      <c r="BJC43" s="83"/>
      <c r="BJD43" s="83"/>
      <c r="BJE43" s="83"/>
      <c r="BJF43" s="83"/>
      <c r="BJG43" s="83"/>
      <c r="BJH43" s="83"/>
      <c r="BJI43" s="83"/>
      <c r="BJJ43" s="83"/>
      <c r="BJK43" s="83"/>
      <c r="BJL43" s="83"/>
      <c r="BJM43" s="83"/>
      <c r="BJN43" s="83"/>
      <c r="BJO43" s="83"/>
      <c r="BJP43" s="83"/>
      <c r="BJQ43" s="83"/>
      <c r="BJR43" s="83"/>
      <c r="BJS43" s="83"/>
      <c r="BJT43" s="83"/>
      <c r="BJU43" s="83"/>
      <c r="BJV43" s="83"/>
      <c r="BJW43" s="83"/>
      <c r="BJX43" s="83"/>
      <c r="BJY43" s="83"/>
      <c r="BJZ43" s="83"/>
      <c r="BKA43" s="83"/>
      <c r="BKB43" s="83"/>
      <c r="BKC43" s="83"/>
      <c r="BKD43" s="83"/>
      <c r="BKE43" s="83"/>
      <c r="BKF43" s="83"/>
      <c r="BKG43" s="83"/>
      <c r="BKH43" s="83"/>
      <c r="BKI43" s="83"/>
      <c r="BKJ43" s="83"/>
      <c r="BKK43" s="83"/>
      <c r="BKL43" s="83"/>
      <c r="BKM43" s="83"/>
      <c r="BKN43" s="83"/>
      <c r="BKO43" s="83"/>
      <c r="BKP43" s="83"/>
      <c r="BKQ43" s="83"/>
      <c r="BKR43" s="83"/>
      <c r="BKS43" s="83"/>
      <c r="BKT43" s="83"/>
      <c r="BKU43" s="83"/>
      <c r="BKV43" s="83"/>
      <c r="BKW43" s="83"/>
      <c r="BKX43" s="83"/>
      <c r="BKY43" s="83"/>
      <c r="BKZ43" s="83"/>
      <c r="BLA43" s="83"/>
      <c r="BLB43" s="83"/>
      <c r="BLC43" s="83"/>
      <c r="BLD43" s="83"/>
      <c r="BLE43" s="83"/>
      <c r="BLF43" s="83"/>
      <c r="BLG43" s="83"/>
      <c r="BLH43" s="83"/>
      <c r="BLI43" s="83"/>
      <c r="BLJ43" s="83"/>
      <c r="BLK43" s="83"/>
      <c r="BLL43" s="83"/>
      <c r="BLM43" s="83"/>
      <c r="BLN43" s="83"/>
      <c r="BLO43" s="83"/>
      <c r="BLP43" s="83"/>
      <c r="BLQ43" s="83"/>
      <c r="BLR43" s="83"/>
      <c r="BLS43" s="83"/>
      <c r="BLT43" s="83"/>
      <c r="BLU43" s="83"/>
      <c r="BLV43" s="83"/>
      <c r="BLW43" s="83"/>
      <c r="BLX43" s="83"/>
      <c r="BLY43" s="83"/>
      <c r="BLZ43" s="83"/>
      <c r="BMA43" s="83"/>
      <c r="BMB43" s="83"/>
      <c r="BMC43" s="83"/>
      <c r="BMD43" s="83"/>
      <c r="BME43" s="83"/>
      <c r="BMF43" s="83"/>
      <c r="BMG43" s="83"/>
      <c r="BMH43" s="83"/>
      <c r="BMI43" s="83"/>
      <c r="BMJ43" s="83"/>
      <c r="BMK43" s="83"/>
      <c r="BML43" s="83"/>
      <c r="BMM43" s="83"/>
      <c r="BMN43" s="83"/>
      <c r="BMO43" s="83"/>
      <c r="BMP43" s="83"/>
      <c r="BMQ43" s="83"/>
      <c r="BMR43" s="83"/>
      <c r="BMS43" s="83"/>
      <c r="BMT43" s="83"/>
      <c r="BMU43" s="83"/>
      <c r="BMV43" s="83"/>
      <c r="BMW43" s="83"/>
      <c r="BMX43" s="83"/>
      <c r="BMY43" s="83"/>
      <c r="BMZ43" s="83"/>
      <c r="BNA43" s="83"/>
      <c r="BNB43" s="83"/>
      <c r="BNC43" s="83"/>
      <c r="BND43" s="83"/>
      <c r="BNE43" s="83"/>
      <c r="BNF43" s="83"/>
      <c r="BNG43" s="83"/>
      <c r="BNH43" s="83"/>
      <c r="BNI43" s="83"/>
      <c r="BNJ43" s="83"/>
      <c r="BNK43" s="83"/>
      <c r="BNL43" s="83"/>
      <c r="BNM43" s="83"/>
      <c r="BNN43" s="83"/>
      <c r="BNO43" s="83"/>
      <c r="BNP43" s="83"/>
      <c r="BNQ43" s="83"/>
      <c r="BNR43" s="83"/>
      <c r="BNS43" s="83"/>
      <c r="BNT43" s="83"/>
      <c r="BNU43" s="83"/>
      <c r="BNV43" s="83"/>
      <c r="BNW43" s="83"/>
      <c r="BNX43" s="83"/>
      <c r="BNY43" s="83"/>
      <c r="BNZ43" s="83"/>
      <c r="BOA43" s="83"/>
      <c r="BOB43" s="83"/>
      <c r="BOC43" s="83"/>
      <c r="BOD43" s="83"/>
      <c r="BOE43" s="83"/>
      <c r="BOF43" s="83"/>
      <c r="BOG43" s="83"/>
      <c r="BOH43" s="83"/>
      <c r="BOI43" s="83"/>
      <c r="BOJ43" s="83"/>
      <c r="BOK43" s="83"/>
      <c r="BOL43" s="83"/>
      <c r="BOM43" s="83"/>
      <c r="BON43" s="83"/>
      <c r="BOO43" s="83"/>
      <c r="BOP43" s="83"/>
      <c r="BOQ43" s="83"/>
      <c r="BOR43" s="83"/>
      <c r="BOS43" s="83"/>
      <c r="BOT43" s="83"/>
      <c r="BOU43" s="83"/>
      <c r="BOV43" s="83"/>
      <c r="BOW43" s="83"/>
      <c r="BOX43" s="83"/>
      <c r="BOY43" s="83"/>
      <c r="BOZ43" s="83"/>
      <c r="BPA43" s="83"/>
      <c r="BPB43" s="83"/>
      <c r="BPC43" s="83"/>
      <c r="BPD43" s="83"/>
      <c r="BPE43" s="83"/>
      <c r="BPF43" s="83"/>
      <c r="BPG43" s="83"/>
      <c r="BPH43" s="83"/>
      <c r="BPI43" s="83"/>
      <c r="BPJ43" s="83"/>
      <c r="BPK43" s="83"/>
      <c r="BPL43" s="83"/>
      <c r="BPM43" s="83"/>
      <c r="BPN43" s="83"/>
      <c r="BPO43" s="83"/>
      <c r="BPP43" s="83"/>
      <c r="BPQ43" s="83"/>
      <c r="BPR43" s="83"/>
      <c r="BPS43" s="83"/>
      <c r="BPT43" s="83"/>
      <c r="BPU43" s="83"/>
      <c r="BPV43" s="83"/>
      <c r="BPW43" s="83"/>
      <c r="BPX43" s="83"/>
      <c r="BPY43" s="83"/>
      <c r="BPZ43" s="83"/>
      <c r="BQA43" s="83"/>
      <c r="BQB43" s="83"/>
      <c r="BQC43" s="83"/>
      <c r="BQD43" s="83"/>
      <c r="BQE43" s="83"/>
      <c r="BQF43" s="83"/>
      <c r="BQG43" s="83"/>
      <c r="BQH43" s="83"/>
      <c r="BQI43" s="83"/>
      <c r="BQJ43" s="83"/>
      <c r="BQK43" s="83"/>
      <c r="BQL43" s="83"/>
      <c r="BQM43" s="83"/>
      <c r="BQN43" s="83"/>
      <c r="BQO43" s="83"/>
      <c r="BQP43" s="83"/>
      <c r="BQQ43" s="83"/>
      <c r="BQR43" s="83"/>
      <c r="BQS43" s="83"/>
      <c r="BQT43" s="83"/>
      <c r="BQU43" s="83"/>
      <c r="BQV43" s="83"/>
      <c r="BQW43" s="83"/>
      <c r="BQX43" s="83"/>
      <c r="BQY43" s="83"/>
      <c r="BQZ43" s="83"/>
      <c r="BRA43" s="83"/>
      <c r="BRB43" s="83"/>
      <c r="BRC43" s="83"/>
      <c r="BRD43" s="83"/>
      <c r="BRE43" s="83"/>
      <c r="BRF43" s="83"/>
      <c r="BRG43" s="83"/>
      <c r="BRH43" s="83"/>
      <c r="BRI43" s="83"/>
      <c r="BRJ43" s="83"/>
      <c r="BRK43" s="83"/>
      <c r="BRL43" s="83"/>
      <c r="BRM43" s="83"/>
      <c r="BRN43" s="83"/>
      <c r="BRO43" s="83"/>
      <c r="BRP43" s="83"/>
      <c r="BRQ43" s="83"/>
      <c r="BRR43" s="83"/>
      <c r="BRS43" s="83"/>
      <c r="BRT43" s="83"/>
      <c r="BRU43" s="83"/>
      <c r="BRV43" s="83"/>
      <c r="BRW43" s="83"/>
      <c r="BRX43" s="83"/>
      <c r="BRY43" s="83"/>
      <c r="BRZ43" s="83"/>
      <c r="BSA43" s="83"/>
      <c r="BSB43" s="83"/>
      <c r="BSC43" s="83"/>
      <c r="BSD43" s="83"/>
      <c r="BSE43" s="83"/>
      <c r="BSF43" s="83"/>
      <c r="BSG43" s="83"/>
      <c r="BSH43" s="83"/>
      <c r="BSI43" s="83"/>
      <c r="BSJ43" s="83"/>
      <c r="BSK43" s="83"/>
      <c r="BSL43" s="83"/>
      <c r="BSM43" s="83"/>
      <c r="BSN43" s="83"/>
      <c r="BSO43" s="83"/>
      <c r="BSP43" s="83"/>
      <c r="BSQ43" s="83"/>
      <c r="BSR43" s="83"/>
      <c r="BSS43" s="83"/>
      <c r="BST43" s="83"/>
      <c r="BSU43" s="83"/>
      <c r="BSV43" s="83"/>
      <c r="BSW43" s="83"/>
      <c r="BSX43" s="83"/>
      <c r="BSY43" s="83"/>
      <c r="BSZ43" s="83"/>
      <c r="BTA43" s="83"/>
      <c r="BTB43" s="83"/>
      <c r="BTC43" s="83"/>
      <c r="BTD43" s="83"/>
      <c r="BTE43" s="83"/>
      <c r="BTF43" s="83"/>
      <c r="BTG43" s="83"/>
      <c r="BTH43" s="83"/>
      <c r="BTI43" s="83"/>
      <c r="BTJ43" s="83"/>
      <c r="BTK43" s="83"/>
      <c r="BTL43" s="83"/>
      <c r="BTM43" s="83"/>
      <c r="BTN43" s="83"/>
      <c r="BTO43" s="83"/>
      <c r="BTP43" s="83"/>
      <c r="BTQ43" s="83"/>
      <c r="BTR43" s="83"/>
      <c r="BTS43" s="83"/>
      <c r="BTT43" s="83"/>
      <c r="BTU43" s="83"/>
      <c r="BTV43" s="83"/>
      <c r="BTW43" s="83"/>
      <c r="BTX43" s="83"/>
      <c r="BTY43" s="83"/>
      <c r="BTZ43" s="83"/>
      <c r="BUA43" s="83"/>
      <c r="BUB43" s="83"/>
      <c r="BUC43" s="83"/>
      <c r="BUD43" s="83"/>
      <c r="BUE43" s="83"/>
      <c r="BUF43" s="83"/>
      <c r="BUG43" s="83"/>
      <c r="BUH43" s="83"/>
      <c r="BUI43" s="83"/>
      <c r="BUJ43" s="83"/>
      <c r="BUK43" s="83"/>
      <c r="BUL43" s="83"/>
      <c r="BUM43" s="83"/>
      <c r="BUN43" s="83"/>
      <c r="BUO43" s="83"/>
      <c r="BUP43" s="83"/>
      <c r="BUQ43" s="83"/>
      <c r="BUR43" s="83"/>
      <c r="BUS43" s="83"/>
      <c r="BUT43" s="83"/>
      <c r="BUU43" s="83"/>
      <c r="BUV43" s="83"/>
      <c r="BUW43" s="83"/>
      <c r="BUX43" s="83"/>
      <c r="BUY43" s="83"/>
      <c r="BUZ43" s="83"/>
      <c r="BVA43" s="83"/>
      <c r="BVB43" s="83"/>
      <c r="BVC43" s="83"/>
      <c r="BVD43" s="83"/>
      <c r="BVE43" s="83"/>
      <c r="BVF43" s="83"/>
      <c r="BVG43" s="83"/>
      <c r="BVH43" s="83"/>
      <c r="BVI43" s="83"/>
      <c r="BVJ43" s="83"/>
      <c r="BVK43" s="83"/>
      <c r="BVL43" s="83"/>
      <c r="BVM43" s="83"/>
      <c r="BVN43" s="83"/>
      <c r="BVO43" s="83"/>
      <c r="BVP43" s="83"/>
      <c r="BVQ43" s="83"/>
      <c r="BVR43" s="83"/>
      <c r="BVS43" s="83"/>
      <c r="BVT43" s="83"/>
      <c r="BVU43" s="83"/>
      <c r="BVV43" s="83"/>
      <c r="BVW43" s="83"/>
      <c r="BVX43" s="83"/>
      <c r="BVY43" s="83"/>
      <c r="BVZ43" s="83"/>
      <c r="BWA43" s="83"/>
      <c r="BWB43" s="83"/>
      <c r="BWC43" s="83"/>
      <c r="BWD43" s="83"/>
      <c r="BWE43" s="83"/>
      <c r="BWF43" s="83"/>
      <c r="BWG43" s="83"/>
      <c r="BWH43" s="83"/>
      <c r="BWI43" s="83"/>
      <c r="BWJ43" s="83"/>
      <c r="BWK43" s="83"/>
      <c r="BWL43" s="83"/>
      <c r="BWM43" s="83"/>
      <c r="BWN43" s="83"/>
      <c r="BWO43" s="83"/>
      <c r="BWP43" s="83"/>
      <c r="BWQ43" s="83"/>
      <c r="BWR43" s="83"/>
      <c r="BWS43" s="83"/>
      <c r="BWT43" s="83"/>
      <c r="BWU43" s="83"/>
      <c r="BWV43" s="83"/>
      <c r="BWW43" s="83"/>
      <c r="BWX43" s="83"/>
      <c r="BWY43" s="83"/>
      <c r="BWZ43" s="83"/>
      <c r="BXA43" s="83"/>
      <c r="BXB43" s="83"/>
      <c r="BXC43" s="83"/>
      <c r="BXD43" s="83"/>
      <c r="BXE43" s="83"/>
      <c r="BXF43" s="83"/>
      <c r="BXG43" s="83"/>
      <c r="BXH43" s="83"/>
      <c r="BXI43" s="83"/>
      <c r="BXJ43" s="83"/>
      <c r="BXK43" s="83"/>
      <c r="BXL43" s="83"/>
      <c r="BXM43" s="83"/>
      <c r="BXN43" s="83"/>
      <c r="BXO43" s="83"/>
      <c r="BXP43" s="83"/>
      <c r="BXQ43" s="83"/>
      <c r="BXR43" s="83"/>
      <c r="BXS43" s="83"/>
      <c r="BXT43" s="83"/>
      <c r="BXU43" s="83"/>
      <c r="BXV43" s="83"/>
      <c r="BXW43" s="83"/>
      <c r="BXX43" s="83"/>
      <c r="BXY43" s="83"/>
      <c r="BXZ43" s="83"/>
      <c r="BYA43" s="83"/>
      <c r="BYB43" s="83"/>
      <c r="BYC43" s="83"/>
      <c r="BYD43" s="83"/>
      <c r="BYE43" s="83"/>
      <c r="BYF43" s="83"/>
      <c r="BYG43" s="83"/>
      <c r="BYH43" s="83"/>
      <c r="BYI43" s="83"/>
      <c r="BYJ43" s="83"/>
      <c r="BYK43" s="83"/>
      <c r="BYL43" s="83"/>
      <c r="BYM43" s="83"/>
      <c r="BYN43" s="83"/>
      <c r="BYO43" s="83"/>
      <c r="BYP43" s="83"/>
      <c r="BYQ43" s="83"/>
      <c r="BYR43" s="83"/>
      <c r="BYS43" s="83"/>
      <c r="BYT43" s="83"/>
      <c r="BYU43" s="83"/>
      <c r="BYV43" s="83"/>
      <c r="BYW43" s="83"/>
      <c r="BYX43" s="83"/>
      <c r="BYY43" s="83"/>
      <c r="BYZ43" s="83"/>
      <c r="BZA43" s="83"/>
      <c r="BZB43" s="83"/>
      <c r="BZC43" s="83"/>
      <c r="BZD43" s="83"/>
      <c r="BZE43" s="83"/>
      <c r="BZF43" s="83"/>
      <c r="BZG43" s="83"/>
      <c r="BZH43" s="83"/>
      <c r="BZI43" s="83"/>
      <c r="BZJ43" s="83"/>
      <c r="BZK43" s="83"/>
      <c r="BZL43" s="83"/>
      <c r="BZM43" s="83"/>
      <c r="BZN43" s="83"/>
      <c r="BZO43" s="83"/>
      <c r="BZP43" s="83"/>
      <c r="BZQ43" s="83"/>
      <c r="BZR43" s="83"/>
      <c r="BZS43" s="83"/>
      <c r="BZT43" s="83"/>
      <c r="BZU43" s="83"/>
      <c r="BZV43" s="83"/>
      <c r="BZW43" s="83"/>
      <c r="BZX43" s="83"/>
      <c r="BZY43" s="83"/>
      <c r="BZZ43" s="83"/>
      <c r="CAA43" s="83"/>
      <c r="CAB43" s="83"/>
      <c r="CAC43" s="83"/>
      <c r="CAD43" s="83"/>
      <c r="CAE43" s="83"/>
      <c r="CAF43" s="83"/>
      <c r="CAG43" s="83"/>
      <c r="CAH43" s="83"/>
      <c r="CAI43" s="83"/>
      <c r="CAJ43" s="83"/>
      <c r="CAK43" s="83"/>
      <c r="CAL43" s="83"/>
      <c r="CAM43" s="83"/>
      <c r="CAN43" s="83"/>
      <c r="CAO43" s="83"/>
      <c r="CAP43" s="83"/>
      <c r="CAQ43" s="83"/>
      <c r="CAR43" s="83"/>
      <c r="CAS43" s="83"/>
      <c r="CAT43" s="83"/>
      <c r="CAU43" s="83"/>
      <c r="CAV43" s="83"/>
      <c r="CAW43" s="83"/>
      <c r="CAX43" s="83"/>
      <c r="CAY43" s="83"/>
      <c r="CAZ43" s="83"/>
      <c r="CBA43" s="83"/>
      <c r="CBB43" s="83"/>
      <c r="CBC43" s="83"/>
      <c r="CBD43" s="83"/>
      <c r="CBE43" s="83"/>
      <c r="CBF43" s="83"/>
      <c r="CBG43" s="83"/>
      <c r="CBH43" s="83"/>
      <c r="CBI43" s="83"/>
      <c r="CBJ43" s="83"/>
      <c r="CBK43" s="83"/>
      <c r="CBL43" s="83"/>
      <c r="CBM43" s="83"/>
      <c r="CBN43" s="83"/>
      <c r="CBO43" s="83"/>
      <c r="CBP43" s="83"/>
      <c r="CBQ43" s="83"/>
      <c r="CBR43" s="83"/>
      <c r="CBS43" s="83"/>
      <c r="CBT43" s="83"/>
      <c r="CBU43" s="83"/>
      <c r="CBV43" s="83"/>
      <c r="CBW43" s="83"/>
      <c r="CBX43" s="83"/>
      <c r="CBY43" s="83"/>
      <c r="CBZ43" s="83"/>
      <c r="CCA43" s="83"/>
      <c r="CCB43" s="83"/>
      <c r="CCC43" s="83"/>
      <c r="CCD43" s="83"/>
      <c r="CCE43" s="83"/>
      <c r="CCF43" s="83"/>
      <c r="CCG43" s="83"/>
      <c r="CCH43" s="83"/>
      <c r="CCI43" s="83"/>
      <c r="CCJ43" s="83"/>
      <c r="CCK43" s="83"/>
      <c r="CCL43" s="83"/>
      <c r="CCM43" s="83"/>
      <c r="CCN43" s="83"/>
      <c r="CCO43" s="83"/>
      <c r="CCP43" s="83"/>
      <c r="CCQ43" s="83"/>
      <c r="CCR43" s="83"/>
      <c r="CCS43" s="83"/>
      <c r="CCT43" s="83"/>
      <c r="CCU43" s="83"/>
      <c r="CCV43" s="83"/>
      <c r="CCW43" s="83"/>
      <c r="CCX43" s="83"/>
      <c r="CCY43" s="83"/>
      <c r="CCZ43" s="83"/>
      <c r="CDA43" s="83"/>
      <c r="CDB43" s="83"/>
      <c r="CDC43" s="83"/>
      <c r="CDD43" s="83"/>
      <c r="CDE43" s="83"/>
      <c r="CDF43" s="83"/>
      <c r="CDG43" s="83"/>
      <c r="CDH43" s="83"/>
      <c r="CDI43" s="83"/>
      <c r="CDJ43" s="83"/>
      <c r="CDK43" s="83"/>
      <c r="CDL43" s="83"/>
      <c r="CDM43" s="83"/>
      <c r="CDN43" s="83"/>
      <c r="CDO43" s="83"/>
      <c r="CDP43" s="83"/>
      <c r="CDQ43" s="83"/>
      <c r="CDR43" s="83"/>
      <c r="CDS43" s="83"/>
      <c r="CDT43" s="83"/>
      <c r="CDU43" s="83"/>
      <c r="CDV43" s="83"/>
      <c r="CDW43" s="83"/>
      <c r="CDX43" s="83"/>
      <c r="CDY43" s="83"/>
      <c r="CDZ43" s="83"/>
      <c r="CEA43" s="83"/>
      <c r="CEB43" s="83"/>
      <c r="CEC43" s="83"/>
      <c r="CED43" s="83"/>
      <c r="CEE43" s="83"/>
      <c r="CEF43" s="83"/>
      <c r="CEG43" s="83"/>
      <c r="CEH43" s="83"/>
      <c r="CEI43" s="83"/>
      <c r="CEJ43" s="83"/>
      <c r="CEK43" s="83"/>
      <c r="CEL43" s="83"/>
      <c r="CEM43" s="83"/>
      <c r="CEN43" s="83"/>
      <c r="CEO43" s="83"/>
      <c r="CEP43" s="83"/>
      <c r="CEQ43" s="83"/>
      <c r="CER43" s="83"/>
      <c r="CES43" s="83"/>
      <c r="CET43" s="83"/>
      <c r="CEU43" s="83"/>
      <c r="CEV43" s="83"/>
      <c r="CEW43" s="83"/>
      <c r="CEX43" s="83"/>
      <c r="CEY43" s="83"/>
      <c r="CEZ43" s="83"/>
      <c r="CFA43" s="83"/>
      <c r="CFB43" s="83"/>
      <c r="CFC43" s="83"/>
      <c r="CFD43" s="83"/>
      <c r="CFE43" s="83"/>
      <c r="CFF43" s="83"/>
      <c r="CFG43" s="83"/>
      <c r="CFH43" s="83"/>
      <c r="CFI43" s="83"/>
      <c r="CFJ43" s="83"/>
      <c r="CFK43" s="83"/>
      <c r="CFL43" s="83"/>
      <c r="CFM43" s="83"/>
      <c r="CFN43" s="83"/>
      <c r="CFO43" s="83"/>
      <c r="CFP43" s="83"/>
      <c r="CFQ43" s="83"/>
      <c r="CFR43" s="83"/>
      <c r="CFS43" s="83"/>
      <c r="CFT43" s="83"/>
      <c r="CFU43" s="83"/>
      <c r="CFV43" s="83"/>
      <c r="CFW43" s="83"/>
      <c r="CFX43" s="83"/>
      <c r="CFY43" s="83"/>
      <c r="CFZ43" s="83"/>
      <c r="CGA43" s="83"/>
      <c r="CGB43" s="83"/>
      <c r="CGC43" s="83"/>
      <c r="CGD43" s="83"/>
      <c r="CGE43" s="83"/>
      <c r="CGF43" s="83"/>
      <c r="CGG43" s="83"/>
      <c r="CGH43" s="83"/>
      <c r="CGI43" s="83"/>
      <c r="CGJ43" s="83"/>
      <c r="CGK43" s="83"/>
      <c r="CGL43" s="83"/>
      <c r="CGM43" s="83"/>
      <c r="CGN43" s="83"/>
      <c r="CGO43" s="83"/>
      <c r="CGP43" s="83"/>
      <c r="CGQ43" s="83"/>
      <c r="CGR43" s="83"/>
      <c r="CGS43" s="83"/>
      <c r="CGT43" s="83"/>
      <c r="CGU43" s="83"/>
      <c r="CGV43" s="83"/>
      <c r="CGW43" s="83"/>
      <c r="CGX43" s="83"/>
      <c r="CGY43" s="83"/>
      <c r="CGZ43" s="83"/>
      <c r="CHA43" s="83"/>
      <c r="CHB43" s="83"/>
      <c r="CHC43" s="83"/>
      <c r="CHD43" s="83"/>
      <c r="CHE43" s="83"/>
      <c r="CHF43" s="83"/>
      <c r="CHG43" s="83"/>
      <c r="CHH43" s="83"/>
      <c r="CHI43" s="83"/>
      <c r="CHJ43" s="83"/>
      <c r="CHK43" s="83"/>
      <c r="CHL43" s="83"/>
      <c r="CHM43" s="83"/>
      <c r="CHN43" s="83"/>
      <c r="CHO43" s="83"/>
      <c r="CHP43" s="83"/>
      <c r="CHQ43" s="83"/>
      <c r="CHR43" s="83"/>
      <c r="CHS43" s="83"/>
      <c r="CHT43" s="83"/>
      <c r="CHU43" s="83"/>
      <c r="CHV43" s="83"/>
      <c r="CHW43" s="83"/>
      <c r="CHX43" s="83"/>
      <c r="CHY43" s="83"/>
      <c r="CHZ43" s="83"/>
      <c r="CIA43" s="83"/>
      <c r="CIB43" s="83"/>
      <c r="CIC43" s="83"/>
      <c r="CID43" s="83"/>
      <c r="CIE43" s="83"/>
      <c r="CIF43" s="83"/>
      <c r="CIG43" s="83"/>
      <c r="CIH43" s="83"/>
      <c r="CII43" s="83"/>
      <c r="CIJ43" s="83"/>
      <c r="CIK43" s="83"/>
      <c r="CIL43" s="83"/>
      <c r="CIM43" s="83"/>
      <c r="CIN43" s="83"/>
      <c r="CIO43" s="83"/>
      <c r="CIP43" s="83"/>
      <c r="CIQ43" s="83"/>
      <c r="CIR43" s="83"/>
      <c r="CIS43" s="83"/>
      <c r="CIT43" s="83"/>
      <c r="CIU43" s="83"/>
      <c r="CIV43" s="83"/>
      <c r="CIW43" s="83"/>
      <c r="CIX43" s="83"/>
      <c r="CIY43" s="83"/>
      <c r="CIZ43" s="83"/>
      <c r="CJA43" s="83"/>
      <c r="CJB43" s="83"/>
      <c r="CJC43" s="83"/>
      <c r="CJD43" s="83"/>
      <c r="CJE43" s="83"/>
      <c r="CJF43" s="83"/>
      <c r="CJG43" s="83"/>
      <c r="CJH43" s="83"/>
      <c r="CJI43" s="83"/>
      <c r="CJJ43" s="83"/>
      <c r="CJK43" s="83"/>
      <c r="CJL43" s="83"/>
      <c r="CJM43" s="83"/>
      <c r="CJN43" s="83"/>
      <c r="CJO43" s="83"/>
      <c r="CJP43" s="83"/>
      <c r="CJQ43" s="83"/>
      <c r="CJR43" s="83"/>
      <c r="CJS43" s="83"/>
      <c r="CJT43" s="83"/>
      <c r="CJU43" s="83"/>
      <c r="CJV43" s="83"/>
      <c r="CJW43" s="83"/>
      <c r="CJX43" s="83"/>
      <c r="CJY43" s="83"/>
      <c r="CJZ43" s="83"/>
      <c r="CKA43" s="83"/>
      <c r="CKB43" s="83"/>
      <c r="CKC43" s="83"/>
      <c r="CKD43" s="83"/>
      <c r="CKE43" s="83"/>
      <c r="CKF43" s="83"/>
      <c r="CKG43" s="83"/>
      <c r="CKH43" s="83"/>
      <c r="CKI43" s="83"/>
      <c r="CKJ43" s="83"/>
      <c r="CKK43" s="83"/>
      <c r="CKL43" s="83"/>
      <c r="CKM43" s="83"/>
      <c r="CKN43" s="83"/>
      <c r="CKO43" s="83"/>
      <c r="CKP43" s="83"/>
      <c r="CKQ43" s="83"/>
      <c r="CKR43" s="83"/>
      <c r="CKS43" s="83"/>
      <c r="CKT43" s="83"/>
      <c r="CKU43" s="83"/>
      <c r="CKV43" s="83"/>
      <c r="CKW43" s="83"/>
      <c r="CKX43" s="83"/>
      <c r="CKY43" s="83"/>
      <c r="CKZ43" s="83"/>
      <c r="CLA43" s="83"/>
      <c r="CLB43" s="83"/>
      <c r="CLC43" s="83"/>
      <c r="CLD43" s="83"/>
      <c r="CLE43" s="83"/>
      <c r="CLF43" s="83"/>
      <c r="CLG43" s="83"/>
      <c r="CLH43" s="83"/>
      <c r="CLI43" s="83"/>
      <c r="CLJ43" s="83"/>
      <c r="CLK43" s="83"/>
      <c r="CLL43" s="83"/>
      <c r="CLM43" s="83"/>
      <c r="CLN43" s="83"/>
      <c r="CLO43" s="83"/>
      <c r="CLP43" s="83"/>
      <c r="CLQ43" s="83"/>
      <c r="CLR43" s="83"/>
      <c r="CLS43" s="83"/>
      <c r="CLT43" s="83"/>
      <c r="CLU43" s="83"/>
      <c r="CLV43" s="83"/>
      <c r="CLW43" s="83"/>
      <c r="CLX43" s="83"/>
      <c r="CLY43" s="83"/>
      <c r="CLZ43" s="83"/>
      <c r="CMA43" s="83"/>
      <c r="CMB43" s="83"/>
      <c r="CMC43" s="83"/>
      <c r="CMD43" s="83"/>
      <c r="CME43" s="83"/>
      <c r="CMF43" s="83"/>
      <c r="CMG43" s="83"/>
      <c r="CMH43" s="83"/>
      <c r="CMI43" s="83"/>
      <c r="CMJ43" s="83"/>
      <c r="CMK43" s="83"/>
      <c r="CML43" s="83"/>
      <c r="CMM43" s="83"/>
      <c r="CMN43" s="83"/>
      <c r="CMO43" s="83"/>
      <c r="CMP43" s="83"/>
      <c r="CMQ43" s="83"/>
      <c r="CMR43" s="83"/>
      <c r="CMS43" s="83"/>
      <c r="CMT43" s="83"/>
      <c r="CMU43" s="83"/>
      <c r="CMV43" s="83"/>
      <c r="CMW43" s="83"/>
      <c r="CMX43" s="83"/>
      <c r="CMY43" s="83"/>
      <c r="CMZ43" s="83"/>
      <c r="CNA43" s="83"/>
      <c r="CNB43" s="83"/>
      <c r="CNC43" s="83"/>
      <c r="CND43" s="83"/>
      <c r="CNE43" s="83"/>
      <c r="CNF43" s="83"/>
      <c r="CNG43" s="83"/>
      <c r="CNH43" s="83"/>
      <c r="CNI43" s="83"/>
      <c r="CNJ43" s="83"/>
      <c r="CNK43" s="83"/>
      <c r="CNL43" s="83"/>
      <c r="CNM43" s="83"/>
      <c r="CNN43" s="83"/>
      <c r="CNO43" s="83"/>
      <c r="CNP43" s="83"/>
      <c r="CNQ43" s="83"/>
      <c r="CNR43" s="83"/>
      <c r="CNS43" s="83"/>
      <c r="CNT43" s="83"/>
      <c r="CNU43" s="83"/>
      <c r="CNV43" s="83"/>
      <c r="CNW43" s="83"/>
      <c r="CNX43" s="83"/>
      <c r="CNY43" s="83"/>
      <c r="CNZ43" s="83"/>
      <c r="COA43" s="83"/>
      <c r="COB43" s="83"/>
      <c r="COC43" s="83"/>
      <c r="COD43" s="83"/>
      <c r="COE43" s="83"/>
      <c r="COF43" s="83"/>
      <c r="COG43" s="83"/>
      <c r="COH43" s="83"/>
      <c r="COI43" s="83"/>
      <c r="COJ43" s="83"/>
      <c r="COK43" s="83"/>
      <c r="COL43" s="83"/>
      <c r="COM43" s="83"/>
      <c r="CON43" s="83"/>
      <c r="COO43" s="83"/>
      <c r="COP43" s="83"/>
      <c r="COQ43" s="83"/>
      <c r="COR43" s="83"/>
      <c r="COS43" s="83"/>
      <c r="COT43" s="83"/>
      <c r="COU43" s="83"/>
      <c r="COV43" s="83"/>
      <c r="COW43" s="83"/>
      <c r="COX43" s="83"/>
      <c r="COY43" s="83"/>
      <c r="COZ43" s="83"/>
      <c r="CPA43" s="83"/>
      <c r="CPB43" s="83"/>
      <c r="CPC43" s="83"/>
      <c r="CPD43" s="83"/>
      <c r="CPE43" s="83"/>
      <c r="CPF43" s="83"/>
      <c r="CPG43" s="83"/>
      <c r="CPH43" s="83"/>
      <c r="CPI43" s="83"/>
      <c r="CPJ43" s="83"/>
      <c r="CPK43" s="83"/>
      <c r="CPL43" s="83"/>
      <c r="CPM43" s="83"/>
      <c r="CPN43" s="83"/>
      <c r="CPO43" s="83"/>
      <c r="CPP43" s="83"/>
      <c r="CPQ43" s="83"/>
      <c r="CPR43" s="83"/>
      <c r="CPS43" s="83"/>
      <c r="CPT43" s="83"/>
      <c r="CPU43" s="83"/>
      <c r="CPV43" s="83"/>
      <c r="CPW43" s="83"/>
      <c r="CPX43" s="83"/>
      <c r="CPY43" s="83"/>
      <c r="CPZ43" s="83"/>
      <c r="CQA43" s="83"/>
      <c r="CQB43" s="83"/>
      <c r="CQC43" s="83"/>
      <c r="CQD43" s="83"/>
      <c r="CQE43" s="83"/>
      <c r="CQF43" s="83"/>
      <c r="CQG43" s="83"/>
      <c r="CQH43" s="83"/>
      <c r="CQI43" s="83"/>
      <c r="CQJ43" s="83"/>
      <c r="CQK43" s="83"/>
      <c r="CQL43" s="83"/>
      <c r="CQM43" s="83"/>
      <c r="CQN43" s="83"/>
      <c r="CQO43" s="83"/>
      <c r="CQP43" s="83"/>
      <c r="CQQ43" s="83"/>
      <c r="CQR43" s="83"/>
      <c r="CQS43" s="83"/>
      <c r="CQT43" s="83"/>
      <c r="CQU43" s="83"/>
      <c r="CQV43" s="83"/>
      <c r="CQW43" s="83"/>
      <c r="CQX43" s="83"/>
      <c r="CQY43" s="83"/>
      <c r="CQZ43" s="83"/>
      <c r="CRA43" s="83"/>
      <c r="CRB43" s="83"/>
      <c r="CRC43" s="83"/>
      <c r="CRD43" s="83"/>
      <c r="CRE43" s="83"/>
      <c r="CRF43" s="83"/>
      <c r="CRG43" s="83"/>
      <c r="CRH43" s="83"/>
      <c r="CRI43" s="83"/>
      <c r="CRJ43" s="83"/>
      <c r="CRK43" s="83"/>
      <c r="CRL43" s="83"/>
      <c r="CRM43" s="83"/>
      <c r="CRN43" s="83"/>
      <c r="CRO43" s="83"/>
      <c r="CRP43" s="83"/>
      <c r="CRQ43" s="83"/>
      <c r="CRR43" s="83"/>
      <c r="CRS43" s="83"/>
      <c r="CRT43" s="83"/>
      <c r="CRU43" s="83"/>
      <c r="CRV43" s="83"/>
      <c r="CRW43" s="83"/>
      <c r="CRX43" s="83"/>
      <c r="CRY43" s="83"/>
      <c r="CRZ43" s="83"/>
      <c r="CSA43" s="83"/>
      <c r="CSB43" s="83"/>
      <c r="CSC43" s="83"/>
      <c r="CSD43" s="83"/>
      <c r="CSE43" s="83"/>
      <c r="CSF43" s="83"/>
      <c r="CSG43" s="83"/>
      <c r="CSH43" s="83"/>
      <c r="CSI43" s="83"/>
      <c r="CSJ43" s="83"/>
      <c r="CSK43" s="83"/>
      <c r="CSL43" s="83"/>
      <c r="CSM43" s="83"/>
      <c r="CSN43" s="83"/>
      <c r="CSO43" s="83"/>
      <c r="CSP43" s="83"/>
      <c r="CSQ43" s="83"/>
      <c r="CSR43" s="83"/>
      <c r="CSS43" s="83"/>
      <c r="CST43" s="83"/>
      <c r="CSU43" s="83"/>
      <c r="CSV43" s="83"/>
      <c r="CSW43" s="83"/>
      <c r="CSX43" s="83"/>
      <c r="CSY43" s="83"/>
      <c r="CSZ43" s="83"/>
      <c r="CTA43" s="83"/>
      <c r="CTB43" s="83"/>
      <c r="CTC43" s="83"/>
      <c r="CTD43" s="83"/>
      <c r="CTE43" s="83"/>
      <c r="CTF43" s="83"/>
      <c r="CTG43" s="83"/>
      <c r="CTH43" s="83"/>
      <c r="CTI43" s="83"/>
      <c r="CTJ43" s="83"/>
      <c r="CTK43" s="83"/>
      <c r="CTL43" s="83"/>
      <c r="CTM43" s="83"/>
      <c r="CTN43" s="83"/>
      <c r="CTO43" s="83"/>
      <c r="CTP43" s="83"/>
      <c r="CTQ43" s="83"/>
      <c r="CTR43" s="83"/>
      <c r="CTS43" s="83"/>
      <c r="CTT43" s="83"/>
      <c r="CTU43" s="83"/>
      <c r="CTV43" s="83"/>
      <c r="CTW43" s="83"/>
      <c r="CTX43" s="83"/>
      <c r="CTY43" s="83"/>
      <c r="CTZ43" s="83"/>
      <c r="CUA43" s="83"/>
      <c r="CUB43" s="83"/>
      <c r="CUC43" s="83"/>
      <c r="CUD43" s="83"/>
      <c r="CUE43" s="83"/>
      <c r="CUF43" s="83"/>
      <c r="CUG43" s="83"/>
      <c r="CUH43" s="83"/>
      <c r="CUI43" s="83"/>
      <c r="CUJ43" s="83"/>
      <c r="CUK43" s="83"/>
      <c r="CUL43" s="83"/>
      <c r="CUM43" s="83"/>
      <c r="CUN43" s="83"/>
      <c r="CUO43" s="83"/>
      <c r="CUP43" s="83"/>
      <c r="CUQ43" s="83"/>
      <c r="CUR43" s="83"/>
      <c r="CUS43" s="83"/>
      <c r="CUT43" s="83"/>
      <c r="CUU43" s="83"/>
      <c r="CUV43" s="83"/>
      <c r="CUW43" s="83"/>
      <c r="CUX43" s="83"/>
      <c r="CUY43" s="83"/>
      <c r="CUZ43" s="83"/>
      <c r="CVA43" s="83"/>
      <c r="CVB43" s="83"/>
      <c r="CVC43" s="83"/>
      <c r="CVD43" s="83"/>
      <c r="CVE43" s="83"/>
      <c r="CVF43" s="83"/>
      <c r="CVG43" s="83"/>
      <c r="CVH43" s="83"/>
      <c r="CVI43" s="83"/>
      <c r="CVJ43" s="83"/>
      <c r="CVK43" s="83"/>
      <c r="CVL43" s="83"/>
      <c r="CVM43" s="83"/>
      <c r="CVN43" s="83"/>
      <c r="CVO43" s="83"/>
      <c r="CVP43" s="83"/>
      <c r="CVQ43" s="83"/>
      <c r="CVR43" s="83"/>
      <c r="CVS43" s="83"/>
      <c r="CVT43" s="83"/>
      <c r="CVU43" s="83"/>
      <c r="CVV43" s="83"/>
      <c r="CVW43" s="83"/>
      <c r="CVX43" s="83"/>
      <c r="CVY43" s="83"/>
      <c r="CVZ43" s="83"/>
      <c r="CWA43" s="83"/>
      <c r="CWB43" s="83"/>
      <c r="CWC43" s="83"/>
      <c r="CWD43" s="83"/>
      <c r="CWE43" s="83"/>
      <c r="CWF43" s="83"/>
      <c r="CWG43" s="83"/>
      <c r="CWH43" s="83"/>
      <c r="CWI43" s="83"/>
      <c r="CWJ43" s="83"/>
      <c r="CWK43" s="83"/>
      <c r="CWL43" s="83"/>
      <c r="CWM43" s="83"/>
      <c r="CWN43" s="83"/>
      <c r="CWO43" s="83"/>
      <c r="CWP43" s="83"/>
      <c r="CWQ43" s="83"/>
      <c r="CWR43" s="83"/>
      <c r="CWS43" s="83"/>
      <c r="CWT43" s="83"/>
      <c r="CWU43" s="83"/>
      <c r="CWV43" s="83"/>
      <c r="CWW43" s="83"/>
      <c r="CWX43" s="83"/>
      <c r="CWY43" s="83"/>
      <c r="CWZ43" s="83"/>
      <c r="CXA43" s="83"/>
      <c r="CXB43" s="83"/>
      <c r="CXC43" s="83"/>
      <c r="CXD43" s="83"/>
      <c r="CXE43" s="83"/>
      <c r="CXF43" s="83"/>
      <c r="CXG43" s="83"/>
      <c r="CXH43" s="83"/>
      <c r="CXI43" s="83"/>
      <c r="CXJ43" s="83"/>
      <c r="CXK43" s="83"/>
      <c r="CXL43" s="83"/>
      <c r="CXM43" s="83"/>
      <c r="CXN43" s="83"/>
      <c r="CXO43" s="83"/>
      <c r="CXP43" s="83"/>
      <c r="CXQ43" s="83"/>
      <c r="CXR43" s="83"/>
      <c r="CXS43" s="83"/>
      <c r="CXT43" s="83"/>
      <c r="CXU43" s="83"/>
      <c r="CXV43" s="83"/>
      <c r="CXW43" s="83"/>
      <c r="CXX43" s="83"/>
      <c r="CXY43" s="83"/>
      <c r="CXZ43" s="83"/>
      <c r="CYA43" s="83"/>
      <c r="CYB43" s="83"/>
      <c r="CYC43" s="83"/>
      <c r="CYD43" s="83"/>
      <c r="CYE43" s="83"/>
      <c r="CYF43" s="83"/>
      <c r="CYG43" s="83"/>
      <c r="CYH43" s="83"/>
      <c r="CYI43" s="83"/>
      <c r="CYJ43" s="83"/>
      <c r="CYK43" s="83"/>
      <c r="CYL43" s="83"/>
      <c r="CYM43" s="83"/>
      <c r="CYN43" s="83"/>
      <c r="CYO43" s="83"/>
      <c r="CYP43" s="83"/>
      <c r="CYQ43" s="83"/>
      <c r="CYR43" s="83"/>
      <c r="CYS43" s="83"/>
      <c r="CYT43" s="83"/>
      <c r="CYU43" s="83"/>
      <c r="CYV43" s="83"/>
      <c r="CYW43" s="83"/>
      <c r="CYX43" s="83"/>
      <c r="CYY43" s="83"/>
      <c r="CYZ43" s="83"/>
      <c r="CZA43" s="83"/>
      <c r="CZB43" s="83"/>
      <c r="CZC43" s="83"/>
      <c r="CZD43" s="83"/>
      <c r="CZE43" s="83"/>
      <c r="CZF43" s="83"/>
      <c r="CZG43" s="83"/>
      <c r="CZH43" s="83"/>
      <c r="CZI43" s="83"/>
      <c r="CZJ43" s="83"/>
      <c r="CZK43" s="83"/>
      <c r="CZL43" s="83"/>
      <c r="CZM43" s="83"/>
      <c r="CZN43" s="83"/>
      <c r="CZO43" s="83"/>
      <c r="CZP43" s="83"/>
      <c r="CZQ43" s="83"/>
      <c r="CZR43" s="83"/>
      <c r="CZS43" s="83"/>
      <c r="CZT43" s="83"/>
      <c r="CZU43" s="83"/>
      <c r="CZV43" s="83"/>
      <c r="CZW43" s="83"/>
      <c r="CZX43" s="83"/>
      <c r="CZY43" s="83"/>
      <c r="CZZ43" s="83"/>
      <c r="DAA43" s="83"/>
      <c r="DAB43" s="83"/>
      <c r="DAC43" s="83"/>
      <c r="DAD43" s="83"/>
      <c r="DAE43" s="83"/>
      <c r="DAF43" s="83"/>
      <c r="DAG43" s="83"/>
      <c r="DAH43" s="83"/>
      <c r="DAI43" s="83"/>
      <c r="DAJ43" s="83"/>
      <c r="DAK43" s="83"/>
      <c r="DAL43" s="83"/>
      <c r="DAM43" s="83"/>
      <c r="DAN43" s="83"/>
      <c r="DAO43" s="83"/>
      <c r="DAP43" s="83"/>
      <c r="DAQ43" s="83"/>
      <c r="DAR43" s="83"/>
      <c r="DAS43" s="83"/>
      <c r="DAT43" s="83"/>
      <c r="DAU43" s="83"/>
      <c r="DAV43" s="83"/>
      <c r="DAW43" s="83"/>
      <c r="DAX43" s="83"/>
      <c r="DAY43" s="83"/>
      <c r="DAZ43" s="83"/>
      <c r="DBA43" s="83"/>
      <c r="DBB43" s="83"/>
      <c r="DBC43" s="83"/>
      <c r="DBD43" s="83"/>
      <c r="DBE43" s="83"/>
      <c r="DBF43" s="83"/>
      <c r="DBG43" s="83"/>
      <c r="DBH43" s="83"/>
      <c r="DBI43" s="83"/>
      <c r="DBJ43" s="83"/>
      <c r="DBK43" s="83"/>
      <c r="DBL43" s="83"/>
      <c r="DBM43" s="83"/>
      <c r="DBN43" s="83"/>
      <c r="DBO43" s="83"/>
      <c r="DBP43" s="83"/>
      <c r="DBQ43" s="83"/>
      <c r="DBR43" s="83"/>
      <c r="DBS43" s="83"/>
      <c r="DBT43" s="83"/>
      <c r="DBU43" s="83"/>
      <c r="DBV43" s="83"/>
      <c r="DBW43" s="83"/>
      <c r="DBX43" s="83"/>
      <c r="DBY43" s="83"/>
      <c r="DBZ43" s="83"/>
      <c r="DCA43" s="83"/>
      <c r="DCB43" s="83"/>
      <c r="DCC43" s="83"/>
      <c r="DCD43" s="83"/>
      <c r="DCE43" s="83"/>
      <c r="DCF43" s="83"/>
      <c r="DCG43" s="83"/>
      <c r="DCH43" s="83"/>
      <c r="DCI43" s="83"/>
      <c r="DCJ43" s="83"/>
      <c r="DCK43" s="83"/>
      <c r="DCL43" s="83"/>
      <c r="DCM43" s="83"/>
      <c r="DCN43" s="83"/>
      <c r="DCO43" s="83"/>
      <c r="DCP43" s="83"/>
      <c r="DCQ43" s="83"/>
      <c r="DCR43" s="83"/>
      <c r="DCS43" s="83"/>
      <c r="DCT43" s="83"/>
      <c r="DCU43" s="83"/>
      <c r="DCV43" s="83"/>
      <c r="DCW43" s="83"/>
      <c r="DCX43" s="83"/>
      <c r="DCY43" s="83"/>
      <c r="DCZ43" s="83"/>
      <c r="DDA43" s="83"/>
      <c r="DDB43" s="83"/>
      <c r="DDC43" s="83"/>
      <c r="DDD43" s="83"/>
      <c r="DDE43" s="83"/>
      <c r="DDF43" s="83"/>
      <c r="DDG43" s="83"/>
      <c r="DDH43" s="83"/>
      <c r="DDI43" s="83"/>
      <c r="DDJ43" s="83"/>
      <c r="DDK43" s="83"/>
      <c r="DDL43" s="83"/>
      <c r="DDM43" s="83"/>
      <c r="DDN43" s="83"/>
      <c r="DDO43" s="83"/>
      <c r="DDP43" s="83"/>
      <c r="DDQ43" s="83"/>
      <c r="DDR43" s="83"/>
      <c r="DDS43" s="83"/>
      <c r="DDT43" s="83"/>
      <c r="DDU43" s="83"/>
      <c r="DDV43" s="83"/>
      <c r="DDW43" s="83"/>
      <c r="DDX43" s="83"/>
      <c r="DDY43" s="83"/>
      <c r="DDZ43" s="83"/>
      <c r="DEA43" s="83"/>
      <c r="DEB43" s="83"/>
      <c r="DEC43" s="83"/>
      <c r="DED43" s="83"/>
      <c r="DEE43" s="83"/>
      <c r="DEF43" s="83"/>
      <c r="DEG43" s="83"/>
      <c r="DEH43" s="83"/>
      <c r="DEI43" s="83"/>
      <c r="DEJ43" s="83"/>
      <c r="DEK43" s="83"/>
      <c r="DEL43" s="83"/>
      <c r="DEM43" s="83"/>
      <c r="DEN43" s="83"/>
      <c r="DEO43" s="83"/>
      <c r="DEP43" s="83"/>
      <c r="DEQ43" s="83"/>
      <c r="DER43" s="83"/>
      <c r="DES43" s="83"/>
      <c r="DET43" s="83"/>
      <c r="DEU43" s="83"/>
      <c r="DEV43" s="83"/>
      <c r="DEW43" s="83"/>
      <c r="DEX43" s="83"/>
      <c r="DEY43" s="83"/>
      <c r="DEZ43" s="83"/>
      <c r="DFA43" s="83"/>
      <c r="DFB43" s="83"/>
      <c r="DFC43" s="83"/>
      <c r="DFD43" s="83"/>
      <c r="DFE43" s="83"/>
      <c r="DFF43" s="83"/>
      <c r="DFG43" s="83"/>
      <c r="DFH43" s="83"/>
      <c r="DFI43" s="83"/>
      <c r="DFJ43" s="83"/>
      <c r="DFK43" s="83"/>
      <c r="DFL43" s="83"/>
      <c r="DFM43" s="83"/>
      <c r="DFN43" s="83"/>
      <c r="DFO43" s="83"/>
      <c r="DFP43" s="83"/>
      <c r="DFQ43" s="83"/>
      <c r="DFR43" s="83"/>
      <c r="DFS43" s="83"/>
      <c r="DFT43" s="83"/>
      <c r="DFU43" s="83"/>
      <c r="DFV43" s="83"/>
      <c r="DFW43" s="83"/>
      <c r="DFX43" s="83"/>
      <c r="DFY43" s="83"/>
      <c r="DFZ43" s="83"/>
      <c r="DGA43" s="83"/>
      <c r="DGB43" s="83"/>
      <c r="DGC43" s="83"/>
      <c r="DGD43" s="83"/>
      <c r="DGE43" s="83"/>
      <c r="DGF43" s="83"/>
      <c r="DGG43" s="83"/>
      <c r="DGH43" s="83"/>
      <c r="DGI43" s="83"/>
      <c r="DGJ43" s="83"/>
      <c r="DGK43" s="83"/>
      <c r="DGL43" s="83"/>
      <c r="DGM43" s="83"/>
      <c r="DGN43" s="83"/>
      <c r="DGO43" s="83"/>
      <c r="DGP43" s="83"/>
      <c r="DGQ43" s="83"/>
      <c r="DGR43" s="83"/>
      <c r="DGS43" s="83"/>
      <c r="DGT43" s="83"/>
      <c r="DGU43" s="83"/>
      <c r="DGV43" s="83"/>
      <c r="DGW43" s="83"/>
      <c r="DGX43" s="83"/>
      <c r="DGY43" s="83"/>
      <c r="DGZ43" s="83"/>
      <c r="DHA43" s="83"/>
      <c r="DHB43" s="83"/>
      <c r="DHC43" s="83"/>
      <c r="DHD43" s="83"/>
      <c r="DHE43" s="83"/>
      <c r="DHF43" s="83"/>
      <c r="DHG43" s="83"/>
      <c r="DHH43" s="83"/>
      <c r="DHI43" s="83"/>
      <c r="DHJ43" s="83"/>
      <c r="DHK43" s="83"/>
      <c r="DHL43" s="83"/>
      <c r="DHM43" s="83"/>
      <c r="DHN43" s="83"/>
      <c r="DHO43" s="83"/>
      <c r="DHP43" s="83"/>
      <c r="DHQ43" s="83"/>
      <c r="DHR43" s="83"/>
      <c r="DHS43" s="83"/>
      <c r="DHT43" s="83"/>
      <c r="DHU43" s="83"/>
      <c r="DHV43" s="83"/>
      <c r="DHW43" s="83"/>
      <c r="DHX43" s="83"/>
      <c r="DHY43" s="83"/>
      <c r="DHZ43" s="83"/>
      <c r="DIA43" s="83"/>
      <c r="DIB43" s="83"/>
      <c r="DIC43" s="83"/>
      <c r="DID43" s="83"/>
      <c r="DIE43" s="83"/>
      <c r="DIF43" s="83"/>
      <c r="DIG43" s="83"/>
      <c r="DIH43" s="83"/>
      <c r="DII43" s="83"/>
      <c r="DIJ43" s="83"/>
      <c r="DIK43" s="83"/>
      <c r="DIL43" s="83"/>
      <c r="DIM43" s="83"/>
      <c r="DIN43" s="83"/>
      <c r="DIO43" s="83"/>
      <c r="DIP43" s="83"/>
      <c r="DIQ43" s="83"/>
      <c r="DIR43" s="83"/>
      <c r="DIS43" s="83"/>
      <c r="DIT43" s="83"/>
      <c r="DIU43" s="83"/>
      <c r="DIV43" s="83"/>
      <c r="DIW43" s="83"/>
      <c r="DIX43" s="83"/>
      <c r="DIY43" s="83"/>
      <c r="DIZ43" s="83"/>
      <c r="DJA43" s="83"/>
      <c r="DJB43" s="83"/>
      <c r="DJC43" s="83"/>
      <c r="DJD43" s="83"/>
      <c r="DJE43" s="83"/>
      <c r="DJF43" s="83"/>
      <c r="DJG43" s="83"/>
      <c r="DJH43" s="83"/>
      <c r="DJI43" s="83"/>
      <c r="DJJ43" s="83"/>
      <c r="DJK43" s="83"/>
      <c r="DJL43" s="83"/>
      <c r="DJM43" s="83"/>
      <c r="DJN43" s="83"/>
      <c r="DJO43" s="83"/>
      <c r="DJP43" s="83"/>
      <c r="DJQ43" s="83"/>
      <c r="DJR43" s="83"/>
      <c r="DJS43" s="83"/>
      <c r="DJT43" s="83"/>
      <c r="DJU43" s="83"/>
      <c r="DJV43" s="83"/>
      <c r="DJW43" s="83"/>
      <c r="DJX43" s="83"/>
      <c r="DJY43" s="83"/>
      <c r="DJZ43" s="83"/>
      <c r="DKA43" s="83"/>
      <c r="DKB43" s="83"/>
      <c r="DKC43" s="83"/>
      <c r="DKD43" s="83"/>
      <c r="DKE43" s="83"/>
      <c r="DKF43" s="83"/>
      <c r="DKG43" s="83"/>
      <c r="DKH43" s="83"/>
      <c r="DKI43" s="83"/>
      <c r="DKJ43" s="83"/>
      <c r="DKK43" s="83"/>
      <c r="DKL43" s="83"/>
      <c r="DKM43" s="83"/>
      <c r="DKN43" s="83"/>
      <c r="DKO43" s="83"/>
      <c r="DKP43" s="83"/>
      <c r="DKQ43" s="83"/>
      <c r="DKR43" s="83"/>
      <c r="DKS43" s="83"/>
      <c r="DKT43" s="83"/>
      <c r="DKU43" s="83"/>
      <c r="DKV43" s="83"/>
      <c r="DKW43" s="83"/>
      <c r="DKX43" s="83"/>
      <c r="DKY43" s="83"/>
      <c r="DKZ43" s="83"/>
      <c r="DLA43" s="83"/>
      <c r="DLB43" s="83"/>
      <c r="DLC43" s="83"/>
      <c r="DLD43" s="83"/>
      <c r="DLE43" s="83"/>
      <c r="DLF43" s="83"/>
      <c r="DLG43" s="83"/>
      <c r="DLH43" s="83"/>
      <c r="DLI43" s="83"/>
      <c r="DLJ43" s="83"/>
      <c r="DLK43" s="83"/>
      <c r="DLL43" s="83"/>
      <c r="DLM43" s="83"/>
      <c r="DLN43" s="83"/>
      <c r="DLO43" s="83"/>
      <c r="DLP43" s="83"/>
      <c r="DLQ43" s="83"/>
      <c r="DLR43" s="83"/>
      <c r="DLS43" s="83"/>
      <c r="DLT43" s="83"/>
      <c r="DLU43" s="83"/>
      <c r="DLV43" s="83"/>
      <c r="DLW43" s="83"/>
      <c r="DLX43" s="83"/>
      <c r="DLY43" s="83"/>
      <c r="DLZ43" s="83"/>
      <c r="DMA43" s="83"/>
      <c r="DMB43" s="83"/>
      <c r="DMC43" s="83"/>
      <c r="DMD43" s="83"/>
      <c r="DME43" s="83"/>
      <c r="DMF43" s="83"/>
      <c r="DMG43" s="83"/>
      <c r="DMH43" s="83"/>
      <c r="DMI43" s="83"/>
      <c r="DMJ43" s="83"/>
      <c r="DMK43" s="83"/>
      <c r="DML43" s="83"/>
      <c r="DMM43" s="83"/>
      <c r="DMN43" s="83"/>
      <c r="DMO43" s="83"/>
      <c r="DMP43" s="83"/>
      <c r="DMQ43" s="83"/>
      <c r="DMR43" s="83"/>
      <c r="DMS43" s="83"/>
      <c r="DMT43" s="83"/>
      <c r="DMU43" s="83"/>
      <c r="DMV43" s="83"/>
      <c r="DMW43" s="83"/>
      <c r="DMX43" s="83"/>
      <c r="DMY43" s="83"/>
      <c r="DMZ43" s="83"/>
      <c r="DNA43" s="83"/>
      <c r="DNB43" s="83"/>
      <c r="DNC43" s="83"/>
      <c r="DND43" s="83"/>
      <c r="DNE43" s="83"/>
      <c r="DNF43" s="83"/>
      <c r="DNG43" s="83"/>
      <c r="DNH43" s="83"/>
      <c r="DNI43" s="83"/>
      <c r="DNJ43" s="83"/>
      <c r="DNK43" s="83"/>
      <c r="DNL43" s="83"/>
      <c r="DNM43" s="83"/>
      <c r="DNN43" s="83"/>
      <c r="DNO43" s="83"/>
      <c r="DNP43" s="83"/>
      <c r="DNQ43" s="83"/>
      <c r="DNR43" s="83"/>
      <c r="DNS43" s="83"/>
      <c r="DNT43" s="83"/>
      <c r="DNU43" s="83"/>
      <c r="DNV43" s="83"/>
      <c r="DNW43" s="83"/>
      <c r="DNX43" s="83"/>
      <c r="DNY43" s="83"/>
      <c r="DNZ43" s="83"/>
      <c r="DOA43" s="83"/>
      <c r="DOB43" s="83"/>
      <c r="DOC43" s="83"/>
      <c r="DOD43" s="83"/>
      <c r="DOE43" s="83"/>
      <c r="DOF43" s="83"/>
      <c r="DOG43" s="83"/>
      <c r="DOH43" s="83"/>
      <c r="DOI43" s="83"/>
      <c r="DOJ43" s="83"/>
      <c r="DOK43" s="83"/>
      <c r="DOL43" s="83"/>
      <c r="DOM43" s="83"/>
      <c r="DON43" s="83"/>
      <c r="DOO43" s="83"/>
      <c r="DOP43" s="83"/>
      <c r="DOQ43" s="83"/>
      <c r="DOR43" s="83"/>
      <c r="DOS43" s="83"/>
      <c r="DOT43" s="83"/>
      <c r="DOU43" s="83"/>
      <c r="DOV43" s="83"/>
      <c r="DOW43" s="83"/>
      <c r="DOX43" s="83"/>
      <c r="DOY43" s="83"/>
      <c r="DOZ43" s="83"/>
      <c r="DPA43" s="83"/>
      <c r="DPB43" s="83"/>
      <c r="DPC43" s="83"/>
      <c r="DPD43" s="83"/>
      <c r="DPE43" s="83"/>
      <c r="DPF43" s="83"/>
      <c r="DPG43" s="83"/>
      <c r="DPH43" s="83"/>
      <c r="DPI43" s="83"/>
      <c r="DPJ43" s="83"/>
      <c r="DPK43" s="83"/>
      <c r="DPL43" s="83"/>
      <c r="DPM43" s="83"/>
      <c r="DPN43" s="83"/>
      <c r="DPO43" s="83"/>
      <c r="DPP43" s="83"/>
      <c r="DPQ43" s="83"/>
      <c r="DPR43" s="83"/>
      <c r="DPS43" s="83"/>
      <c r="DPT43" s="83"/>
      <c r="DPU43" s="83"/>
      <c r="DPV43" s="83"/>
      <c r="DPW43" s="83"/>
      <c r="DPX43" s="83"/>
      <c r="DPY43" s="83"/>
      <c r="DPZ43" s="83"/>
      <c r="DQA43" s="83"/>
      <c r="DQB43" s="83"/>
      <c r="DQC43" s="83"/>
      <c r="DQD43" s="83"/>
      <c r="DQE43" s="83"/>
      <c r="DQF43" s="83"/>
      <c r="DQG43" s="83"/>
      <c r="DQH43" s="83"/>
      <c r="DQI43" s="83"/>
      <c r="DQJ43" s="83"/>
      <c r="DQK43" s="83"/>
      <c r="DQL43" s="83"/>
      <c r="DQM43" s="83"/>
      <c r="DQN43" s="83"/>
      <c r="DQO43" s="83"/>
      <c r="DQP43" s="83"/>
      <c r="DQQ43" s="83"/>
      <c r="DQR43" s="83"/>
      <c r="DQS43" s="83"/>
      <c r="DQT43" s="83"/>
      <c r="DQU43" s="83"/>
      <c r="DQV43" s="83"/>
      <c r="DQW43" s="83"/>
      <c r="DQX43" s="83"/>
      <c r="DQY43" s="83"/>
      <c r="DQZ43" s="83"/>
      <c r="DRA43" s="83"/>
      <c r="DRB43" s="83"/>
      <c r="DRC43" s="83"/>
      <c r="DRD43" s="83"/>
      <c r="DRE43" s="83"/>
      <c r="DRF43" s="83"/>
      <c r="DRG43" s="83"/>
      <c r="DRH43" s="83"/>
      <c r="DRI43" s="83"/>
      <c r="DRJ43" s="83"/>
      <c r="DRK43" s="83"/>
      <c r="DRL43" s="83"/>
      <c r="DRM43" s="83"/>
      <c r="DRN43" s="83"/>
      <c r="DRO43" s="83"/>
      <c r="DRP43" s="83"/>
      <c r="DRQ43" s="83"/>
      <c r="DRR43" s="83"/>
      <c r="DRS43" s="83"/>
      <c r="DRT43" s="83"/>
      <c r="DRU43" s="83"/>
      <c r="DRV43" s="83"/>
      <c r="DRW43" s="83"/>
      <c r="DRX43" s="83"/>
      <c r="DRY43" s="83"/>
      <c r="DRZ43" s="83"/>
      <c r="DSA43" s="83"/>
      <c r="DSB43" s="83"/>
      <c r="DSC43" s="83"/>
      <c r="DSD43" s="83"/>
      <c r="DSE43" s="83"/>
      <c r="DSF43" s="83"/>
      <c r="DSG43" s="83"/>
      <c r="DSH43" s="83"/>
      <c r="DSI43" s="83"/>
      <c r="DSJ43" s="83"/>
      <c r="DSK43" s="83"/>
      <c r="DSL43" s="83"/>
      <c r="DSM43" s="83"/>
      <c r="DSN43" s="83"/>
      <c r="DSO43" s="83"/>
      <c r="DSP43" s="83"/>
      <c r="DSQ43" s="83"/>
      <c r="DSR43" s="83"/>
      <c r="DSS43" s="83"/>
      <c r="DST43" s="83"/>
      <c r="DSU43" s="83"/>
      <c r="DSV43" s="83"/>
      <c r="DSW43" s="83"/>
      <c r="DSX43" s="83"/>
      <c r="DSY43" s="83"/>
      <c r="DSZ43" s="83"/>
      <c r="DTA43" s="83"/>
      <c r="DTB43" s="83"/>
      <c r="DTC43" s="83"/>
      <c r="DTD43" s="83"/>
      <c r="DTE43" s="83"/>
      <c r="DTF43" s="83"/>
      <c r="DTG43" s="83"/>
      <c r="DTH43" s="83"/>
      <c r="DTI43" s="83"/>
      <c r="DTJ43" s="83"/>
      <c r="DTK43" s="83"/>
      <c r="DTL43" s="83"/>
      <c r="DTM43" s="83"/>
      <c r="DTN43" s="83"/>
      <c r="DTO43" s="83"/>
      <c r="DTP43" s="83"/>
      <c r="DTQ43" s="83"/>
      <c r="DTR43" s="83"/>
      <c r="DTS43" s="83"/>
      <c r="DTT43" s="83"/>
      <c r="DTU43" s="83"/>
      <c r="DTV43" s="83"/>
      <c r="DTW43" s="83"/>
      <c r="DTX43" s="83"/>
      <c r="DTY43" s="83"/>
      <c r="DTZ43" s="83"/>
      <c r="DUA43" s="83"/>
      <c r="DUB43" s="83"/>
      <c r="DUC43" s="83"/>
      <c r="DUD43" s="83"/>
      <c r="DUE43" s="83"/>
      <c r="DUF43" s="83"/>
      <c r="DUG43" s="83"/>
      <c r="DUH43" s="83"/>
      <c r="DUI43" s="83"/>
      <c r="DUJ43" s="83"/>
      <c r="DUK43" s="83"/>
      <c r="DUL43" s="83"/>
      <c r="DUM43" s="83"/>
      <c r="DUN43" s="83"/>
      <c r="DUO43" s="83"/>
      <c r="DUP43" s="83"/>
      <c r="DUQ43" s="83"/>
      <c r="DUR43" s="83"/>
      <c r="DUS43" s="83"/>
      <c r="DUT43" s="83"/>
      <c r="DUU43" s="83"/>
      <c r="DUV43" s="83"/>
      <c r="DUW43" s="83"/>
      <c r="DUX43" s="83"/>
      <c r="DUY43" s="83"/>
      <c r="DUZ43" s="83"/>
      <c r="DVA43" s="83"/>
      <c r="DVB43" s="83"/>
      <c r="DVC43" s="83"/>
      <c r="DVD43" s="83"/>
      <c r="DVE43" s="83"/>
      <c r="DVF43" s="83"/>
      <c r="DVG43" s="83"/>
      <c r="DVH43" s="83"/>
      <c r="DVI43" s="83"/>
      <c r="DVJ43" s="83"/>
      <c r="DVK43" s="83"/>
      <c r="DVL43" s="83"/>
      <c r="DVM43" s="83"/>
      <c r="DVN43" s="83"/>
      <c r="DVO43" s="83"/>
      <c r="DVP43" s="83"/>
      <c r="DVQ43" s="83"/>
      <c r="DVR43" s="83"/>
      <c r="DVS43" s="83"/>
      <c r="DVT43" s="83"/>
      <c r="DVU43" s="83"/>
      <c r="DVV43" s="83"/>
      <c r="DVW43" s="83"/>
      <c r="DVX43" s="83"/>
      <c r="DVY43" s="83"/>
      <c r="DVZ43" s="83"/>
      <c r="DWA43" s="83"/>
      <c r="DWB43" s="83"/>
      <c r="DWC43" s="83"/>
      <c r="DWD43" s="83"/>
      <c r="DWE43" s="83"/>
      <c r="DWF43" s="83"/>
      <c r="DWG43" s="83"/>
      <c r="DWH43" s="83"/>
      <c r="DWI43" s="83"/>
      <c r="DWJ43" s="83"/>
      <c r="DWK43" s="83"/>
      <c r="DWL43" s="83"/>
      <c r="DWM43" s="83"/>
      <c r="DWN43" s="83"/>
      <c r="DWO43" s="83"/>
      <c r="DWP43" s="83"/>
      <c r="DWQ43" s="83"/>
      <c r="DWR43" s="83"/>
      <c r="DWS43" s="83"/>
      <c r="DWT43" s="83"/>
      <c r="DWU43" s="83"/>
      <c r="DWV43" s="83"/>
      <c r="DWW43" s="83"/>
      <c r="DWX43" s="83"/>
      <c r="DWY43" s="83"/>
      <c r="DWZ43" s="83"/>
      <c r="DXA43" s="83"/>
      <c r="DXB43" s="83"/>
      <c r="DXC43" s="83"/>
      <c r="DXD43" s="83"/>
      <c r="DXE43" s="83"/>
      <c r="DXF43" s="83"/>
      <c r="DXG43" s="83"/>
      <c r="DXH43" s="83"/>
      <c r="DXI43" s="83"/>
      <c r="DXJ43" s="83"/>
      <c r="DXK43" s="83"/>
      <c r="DXL43" s="83"/>
      <c r="DXM43" s="83"/>
      <c r="DXN43" s="83"/>
      <c r="DXO43" s="83"/>
      <c r="DXP43" s="83"/>
      <c r="DXQ43" s="83"/>
      <c r="DXR43" s="83"/>
      <c r="DXS43" s="83"/>
      <c r="DXT43" s="83"/>
      <c r="DXU43" s="83"/>
      <c r="DXV43" s="83"/>
      <c r="DXW43" s="83"/>
      <c r="DXX43" s="83"/>
      <c r="DXY43" s="83"/>
      <c r="DXZ43" s="83"/>
      <c r="DYA43" s="83"/>
      <c r="DYB43" s="83"/>
      <c r="DYC43" s="83"/>
      <c r="DYD43" s="83"/>
      <c r="DYE43" s="83"/>
      <c r="DYF43" s="83"/>
      <c r="DYG43" s="83"/>
      <c r="DYH43" s="83"/>
      <c r="DYI43" s="83"/>
      <c r="DYJ43" s="83"/>
      <c r="DYK43" s="83"/>
      <c r="DYL43" s="83"/>
      <c r="DYM43" s="83"/>
      <c r="DYN43" s="83"/>
      <c r="DYO43" s="83"/>
      <c r="DYP43" s="83"/>
      <c r="DYQ43" s="83"/>
      <c r="DYR43" s="83"/>
      <c r="DYS43" s="83"/>
      <c r="DYT43" s="83"/>
      <c r="DYU43" s="83"/>
      <c r="DYV43" s="83"/>
      <c r="DYW43" s="83"/>
      <c r="DYX43" s="83"/>
      <c r="DYY43" s="83"/>
      <c r="DYZ43" s="83"/>
      <c r="DZA43" s="83"/>
      <c r="DZB43" s="83"/>
      <c r="DZC43" s="83"/>
      <c r="DZD43" s="83"/>
      <c r="DZE43" s="83"/>
      <c r="DZF43" s="83"/>
      <c r="DZG43" s="83"/>
      <c r="DZH43" s="83"/>
      <c r="DZI43" s="83"/>
      <c r="DZJ43" s="83"/>
      <c r="DZK43" s="83"/>
      <c r="DZL43" s="83"/>
      <c r="DZM43" s="83"/>
      <c r="DZN43" s="83"/>
      <c r="DZO43" s="83"/>
      <c r="DZP43" s="83"/>
      <c r="DZQ43" s="83"/>
      <c r="DZR43" s="83"/>
      <c r="DZS43" s="83"/>
      <c r="DZT43" s="83"/>
      <c r="DZU43" s="83"/>
      <c r="DZV43" s="83"/>
      <c r="DZW43" s="83"/>
      <c r="DZX43" s="83"/>
      <c r="DZY43" s="83"/>
      <c r="DZZ43" s="83"/>
      <c r="EAA43" s="83"/>
      <c r="EAB43" s="83"/>
      <c r="EAC43" s="83"/>
      <c r="EAD43" s="83"/>
      <c r="EAE43" s="83"/>
      <c r="EAF43" s="83"/>
      <c r="EAG43" s="83"/>
      <c r="EAH43" s="83"/>
      <c r="EAI43" s="83"/>
      <c r="EAJ43" s="83"/>
      <c r="EAK43" s="83"/>
      <c r="EAL43" s="83"/>
      <c r="EAM43" s="83"/>
      <c r="EAN43" s="83"/>
      <c r="EAO43" s="83"/>
      <c r="EAP43" s="83"/>
      <c r="EAQ43" s="83"/>
      <c r="EAR43" s="83"/>
      <c r="EAS43" s="83"/>
      <c r="EAT43" s="83"/>
      <c r="EAU43" s="83"/>
      <c r="EAV43" s="83"/>
      <c r="EAW43" s="83"/>
      <c r="EAX43" s="83"/>
      <c r="EAY43" s="83"/>
      <c r="EAZ43" s="83"/>
      <c r="EBA43" s="83"/>
      <c r="EBB43" s="83"/>
      <c r="EBC43" s="83"/>
      <c r="EBD43" s="83"/>
      <c r="EBE43" s="83"/>
      <c r="EBF43" s="83"/>
      <c r="EBG43" s="83"/>
      <c r="EBH43" s="83"/>
      <c r="EBI43" s="83"/>
      <c r="EBJ43" s="83"/>
      <c r="EBK43" s="83"/>
      <c r="EBL43" s="83"/>
      <c r="EBM43" s="83"/>
      <c r="EBN43" s="83"/>
      <c r="EBO43" s="83"/>
      <c r="EBP43" s="83"/>
      <c r="EBQ43" s="83"/>
      <c r="EBR43" s="83"/>
      <c r="EBS43" s="83"/>
      <c r="EBT43" s="83"/>
      <c r="EBU43" s="83"/>
      <c r="EBV43" s="83"/>
      <c r="EBW43" s="83"/>
      <c r="EBX43" s="83"/>
      <c r="EBY43" s="83"/>
      <c r="EBZ43" s="83"/>
      <c r="ECA43" s="83"/>
      <c r="ECB43" s="83"/>
      <c r="ECC43" s="83"/>
      <c r="ECD43" s="83"/>
      <c r="ECE43" s="83"/>
      <c r="ECF43" s="83"/>
      <c r="ECG43" s="83"/>
      <c r="ECH43" s="83"/>
      <c r="ECI43" s="83"/>
      <c r="ECJ43" s="83"/>
      <c r="ECK43" s="83"/>
      <c r="ECL43" s="83"/>
      <c r="ECM43" s="83"/>
      <c r="ECN43" s="83"/>
      <c r="ECO43" s="83"/>
      <c r="ECP43" s="83"/>
      <c r="ECQ43" s="83"/>
      <c r="ECR43" s="83"/>
      <c r="ECS43" s="83"/>
      <c r="ECT43" s="83"/>
      <c r="ECU43" s="83"/>
      <c r="ECV43" s="83"/>
      <c r="ECW43" s="83"/>
      <c r="ECX43" s="83"/>
      <c r="ECY43" s="83"/>
      <c r="ECZ43" s="83"/>
      <c r="EDA43" s="83"/>
      <c r="EDB43" s="83"/>
      <c r="EDC43" s="83"/>
      <c r="EDD43" s="83"/>
      <c r="EDE43" s="83"/>
      <c r="EDF43" s="83"/>
      <c r="EDG43" s="83"/>
      <c r="EDH43" s="83"/>
      <c r="EDI43" s="83"/>
      <c r="EDJ43" s="83"/>
      <c r="EDK43" s="83"/>
      <c r="EDL43" s="83"/>
      <c r="EDM43" s="83"/>
      <c r="EDN43" s="83"/>
      <c r="EDO43" s="83"/>
      <c r="EDP43" s="83"/>
      <c r="EDQ43" s="83"/>
      <c r="EDR43" s="83"/>
      <c r="EDS43" s="83"/>
      <c r="EDT43" s="83"/>
      <c r="EDU43" s="83"/>
      <c r="EDV43" s="83"/>
      <c r="EDW43" s="83"/>
      <c r="EDX43" s="83"/>
      <c r="EDY43" s="83"/>
      <c r="EDZ43" s="83"/>
      <c r="EEA43" s="83"/>
      <c r="EEB43" s="83"/>
      <c r="EEC43" s="83"/>
      <c r="EED43" s="83"/>
      <c r="EEE43" s="83"/>
      <c r="EEF43" s="83"/>
      <c r="EEG43" s="83"/>
      <c r="EEH43" s="83"/>
      <c r="EEI43" s="83"/>
      <c r="EEJ43" s="83"/>
      <c r="EEK43" s="83"/>
      <c r="EEL43" s="83"/>
      <c r="EEM43" s="83"/>
      <c r="EEN43" s="83"/>
      <c r="EEO43" s="83"/>
      <c r="EEP43" s="83"/>
      <c r="EEQ43" s="83"/>
      <c r="EER43" s="83"/>
      <c r="EES43" s="83"/>
      <c r="EET43" s="83"/>
      <c r="EEU43" s="83"/>
      <c r="EEV43" s="83"/>
      <c r="EEW43" s="83"/>
      <c r="EEX43" s="83"/>
      <c r="EEY43" s="83"/>
      <c r="EEZ43" s="83"/>
      <c r="EFA43" s="83"/>
      <c r="EFB43" s="83"/>
      <c r="EFC43" s="83"/>
      <c r="EFD43" s="83"/>
      <c r="EFE43" s="83"/>
      <c r="EFF43" s="83"/>
      <c r="EFG43" s="83"/>
      <c r="EFH43" s="83"/>
      <c r="EFI43" s="83"/>
      <c r="EFJ43" s="83"/>
      <c r="EFK43" s="83"/>
      <c r="EFL43" s="83"/>
      <c r="EFM43" s="83"/>
      <c r="EFN43" s="83"/>
      <c r="EFO43" s="83"/>
      <c r="EFP43" s="83"/>
      <c r="EFQ43" s="83"/>
      <c r="EFR43" s="83"/>
      <c r="EFS43" s="83"/>
      <c r="EFT43" s="83"/>
      <c r="EFU43" s="83"/>
      <c r="EFV43" s="83"/>
      <c r="EFW43" s="83"/>
      <c r="EFX43" s="83"/>
      <c r="EFY43" s="83"/>
      <c r="EFZ43" s="83"/>
      <c r="EGA43" s="83"/>
      <c r="EGB43" s="83"/>
      <c r="EGC43" s="83"/>
      <c r="EGD43" s="83"/>
      <c r="EGE43" s="83"/>
      <c r="EGF43" s="83"/>
      <c r="EGG43" s="83"/>
      <c r="EGH43" s="83"/>
      <c r="EGI43" s="83"/>
      <c r="EGJ43" s="83"/>
      <c r="EGK43" s="83"/>
      <c r="EGL43" s="83"/>
      <c r="EGM43" s="83"/>
      <c r="EGN43" s="83"/>
      <c r="EGO43" s="83"/>
      <c r="EGP43" s="83"/>
      <c r="EGQ43" s="83"/>
      <c r="EGR43" s="83"/>
      <c r="EGS43" s="83"/>
      <c r="EGT43" s="83"/>
      <c r="EGU43" s="83"/>
      <c r="EGV43" s="83"/>
      <c r="EGW43" s="83"/>
      <c r="EGX43" s="83"/>
      <c r="EGY43" s="83"/>
      <c r="EGZ43" s="83"/>
      <c r="EHA43" s="83"/>
      <c r="EHB43" s="83"/>
      <c r="EHC43" s="83"/>
      <c r="EHD43" s="83"/>
      <c r="EHE43" s="83"/>
      <c r="EHF43" s="83"/>
      <c r="EHG43" s="83"/>
      <c r="EHH43" s="83"/>
      <c r="EHI43" s="83"/>
      <c r="EHJ43" s="83"/>
      <c r="EHK43" s="83"/>
      <c r="EHL43" s="83"/>
      <c r="EHM43" s="83"/>
      <c r="EHN43" s="83"/>
      <c r="EHO43" s="83"/>
      <c r="EHP43" s="83"/>
      <c r="EHQ43" s="83"/>
      <c r="EHR43" s="83"/>
      <c r="EHS43" s="83"/>
      <c r="EHT43" s="83"/>
      <c r="EHU43" s="83"/>
      <c r="EHV43" s="83"/>
      <c r="EHW43" s="83"/>
      <c r="EHX43" s="83"/>
      <c r="EHY43" s="83"/>
      <c r="EHZ43" s="83"/>
      <c r="EIA43" s="83"/>
      <c r="EIB43" s="83"/>
      <c r="EIC43" s="83"/>
      <c r="EID43" s="83"/>
      <c r="EIE43" s="83"/>
      <c r="EIF43" s="83"/>
      <c r="EIG43" s="83"/>
      <c r="EIH43" s="83"/>
      <c r="EII43" s="83"/>
      <c r="EIJ43" s="83"/>
      <c r="EIK43" s="83"/>
      <c r="EIL43" s="83"/>
      <c r="EIM43" s="83"/>
      <c r="EIN43" s="83"/>
      <c r="EIO43" s="83"/>
      <c r="EIP43" s="83"/>
      <c r="EIQ43" s="83"/>
      <c r="EIR43" s="83"/>
      <c r="EIS43" s="83"/>
      <c r="EIT43" s="83"/>
      <c r="EIU43" s="83"/>
      <c r="EIV43" s="83"/>
      <c r="EIW43" s="83"/>
      <c r="EIX43" s="83"/>
      <c r="EIY43" s="83"/>
      <c r="EIZ43" s="83"/>
      <c r="EJA43" s="83"/>
      <c r="EJB43" s="83"/>
      <c r="EJC43" s="83"/>
      <c r="EJD43" s="83"/>
      <c r="EJE43" s="83"/>
      <c r="EJF43" s="83"/>
      <c r="EJG43" s="83"/>
      <c r="EJH43" s="83"/>
      <c r="EJI43" s="83"/>
      <c r="EJJ43" s="83"/>
      <c r="EJK43" s="83"/>
      <c r="EJL43" s="83"/>
      <c r="EJM43" s="83"/>
      <c r="EJN43" s="83"/>
      <c r="EJO43" s="83"/>
      <c r="EJP43" s="83"/>
      <c r="EJQ43" s="83"/>
      <c r="EJR43" s="83"/>
      <c r="EJS43" s="83"/>
      <c r="EJT43" s="83"/>
      <c r="EJU43" s="83"/>
      <c r="EJV43" s="83"/>
      <c r="EJW43" s="83"/>
      <c r="EJX43" s="83"/>
      <c r="EJY43" s="83"/>
      <c r="EJZ43" s="83"/>
      <c r="EKA43" s="83"/>
      <c r="EKB43" s="83"/>
      <c r="EKC43" s="83"/>
      <c r="EKD43" s="83"/>
      <c r="EKE43" s="83"/>
      <c r="EKF43" s="83"/>
      <c r="EKG43" s="83"/>
      <c r="EKH43" s="83"/>
      <c r="EKI43" s="83"/>
      <c r="EKJ43" s="83"/>
      <c r="EKK43" s="83"/>
      <c r="EKL43" s="83"/>
      <c r="EKM43" s="83"/>
      <c r="EKN43" s="83"/>
      <c r="EKO43" s="83"/>
      <c r="EKP43" s="83"/>
      <c r="EKQ43" s="83"/>
      <c r="EKR43" s="83"/>
      <c r="EKS43" s="83"/>
      <c r="EKT43" s="83"/>
      <c r="EKU43" s="83"/>
      <c r="EKV43" s="83"/>
      <c r="EKW43" s="83"/>
      <c r="EKX43" s="83"/>
      <c r="EKY43" s="83"/>
      <c r="EKZ43" s="83"/>
      <c r="ELA43" s="83"/>
      <c r="ELB43" s="83"/>
      <c r="ELC43" s="83"/>
      <c r="ELD43" s="83"/>
      <c r="ELE43" s="83"/>
      <c r="ELF43" s="83"/>
      <c r="ELG43" s="83"/>
      <c r="ELH43" s="83"/>
      <c r="ELI43" s="83"/>
      <c r="ELJ43" s="83"/>
      <c r="ELK43" s="83"/>
      <c r="ELL43" s="83"/>
      <c r="ELM43" s="83"/>
      <c r="ELN43" s="83"/>
      <c r="ELO43" s="83"/>
      <c r="ELP43" s="83"/>
      <c r="ELQ43" s="83"/>
      <c r="ELR43" s="83"/>
      <c r="ELS43" s="83"/>
      <c r="ELT43" s="83"/>
      <c r="ELU43" s="83"/>
      <c r="ELV43" s="83"/>
      <c r="ELW43" s="83"/>
      <c r="ELX43" s="83"/>
      <c r="ELY43" s="83"/>
      <c r="ELZ43" s="83"/>
      <c r="EMA43" s="83"/>
      <c r="EMB43" s="83"/>
      <c r="EMC43" s="83"/>
      <c r="EMD43" s="83"/>
      <c r="EME43" s="83"/>
      <c r="EMF43" s="83"/>
      <c r="EMG43" s="83"/>
      <c r="EMH43" s="83"/>
      <c r="EMI43" s="83"/>
      <c r="EMJ43" s="83"/>
      <c r="EMK43" s="83"/>
      <c r="EML43" s="83"/>
      <c r="EMM43" s="83"/>
      <c r="EMN43" s="83"/>
      <c r="EMO43" s="83"/>
      <c r="EMP43" s="83"/>
      <c r="EMQ43" s="83"/>
      <c r="EMR43" s="83"/>
      <c r="EMS43" s="83"/>
      <c r="EMT43" s="83"/>
      <c r="EMU43" s="83"/>
      <c r="EMV43" s="83"/>
      <c r="EMW43" s="83"/>
      <c r="EMX43" s="83"/>
      <c r="EMY43" s="83"/>
      <c r="EMZ43" s="83"/>
      <c r="ENA43" s="83"/>
      <c r="ENB43" s="83"/>
      <c r="ENC43" s="83"/>
      <c r="END43" s="83"/>
      <c r="ENE43" s="83"/>
      <c r="ENF43" s="83"/>
      <c r="ENG43" s="83"/>
      <c r="ENH43" s="83"/>
      <c r="ENI43" s="83"/>
      <c r="ENJ43" s="83"/>
      <c r="ENK43" s="83"/>
      <c r="ENL43" s="83"/>
      <c r="ENM43" s="83"/>
      <c r="ENN43" s="83"/>
      <c r="ENO43" s="83"/>
      <c r="ENP43" s="83"/>
      <c r="ENQ43" s="83"/>
      <c r="ENR43" s="83"/>
      <c r="ENS43" s="83"/>
      <c r="ENT43" s="83"/>
      <c r="ENU43" s="83"/>
      <c r="ENV43" s="83"/>
      <c r="ENW43" s="83"/>
      <c r="ENX43" s="83"/>
      <c r="ENY43" s="83"/>
      <c r="ENZ43" s="83"/>
      <c r="EOA43" s="83"/>
      <c r="EOB43" s="83"/>
      <c r="EOC43" s="83"/>
      <c r="EOD43" s="83"/>
      <c r="EOE43" s="83"/>
      <c r="EOF43" s="83"/>
      <c r="EOG43" s="83"/>
      <c r="EOH43" s="83"/>
      <c r="EOI43" s="83"/>
      <c r="EOJ43" s="83"/>
      <c r="EOK43" s="83"/>
      <c r="EOL43" s="83"/>
      <c r="EOM43" s="83"/>
      <c r="EON43" s="83"/>
      <c r="EOO43" s="83"/>
      <c r="EOP43" s="83"/>
      <c r="EOQ43" s="83"/>
      <c r="EOR43" s="83"/>
      <c r="EOS43" s="83"/>
      <c r="EOT43" s="83"/>
      <c r="EOU43" s="83"/>
      <c r="EOV43" s="83"/>
      <c r="EOW43" s="83"/>
      <c r="EOX43" s="83"/>
      <c r="EOY43" s="83"/>
      <c r="EOZ43" s="83"/>
      <c r="EPA43" s="83"/>
      <c r="EPB43" s="83"/>
      <c r="EPC43" s="83"/>
      <c r="EPD43" s="83"/>
      <c r="EPE43" s="83"/>
      <c r="EPF43" s="83"/>
      <c r="EPG43" s="83"/>
      <c r="EPH43" s="83"/>
      <c r="EPI43" s="83"/>
      <c r="EPJ43" s="83"/>
      <c r="EPK43" s="83"/>
      <c r="EPL43" s="83"/>
      <c r="EPM43" s="83"/>
      <c r="EPN43" s="83"/>
      <c r="EPO43" s="83"/>
      <c r="EPP43" s="83"/>
      <c r="EPQ43" s="83"/>
      <c r="EPR43" s="83"/>
      <c r="EPS43" s="83"/>
      <c r="EPT43" s="83"/>
      <c r="EPU43" s="83"/>
      <c r="EPV43" s="83"/>
      <c r="EPW43" s="83"/>
      <c r="EPX43" s="83"/>
      <c r="EPY43" s="83"/>
      <c r="EPZ43" s="83"/>
      <c r="EQA43" s="83"/>
      <c r="EQB43" s="83"/>
      <c r="EQC43" s="83"/>
      <c r="EQD43" s="83"/>
      <c r="EQE43" s="83"/>
      <c r="EQF43" s="83"/>
      <c r="EQG43" s="83"/>
      <c r="EQH43" s="83"/>
      <c r="EQI43" s="83"/>
      <c r="EQJ43" s="83"/>
      <c r="EQK43" s="83"/>
      <c r="EQL43" s="83"/>
      <c r="EQM43" s="83"/>
      <c r="EQN43" s="83"/>
      <c r="EQO43" s="83"/>
      <c r="EQP43" s="83"/>
      <c r="EQQ43" s="83"/>
      <c r="EQR43" s="83"/>
      <c r="EQS43" s="83"/>
      <c r="EQT43" s="83"/>
      <c r="EQU43" s="83"/>
      <c r="EQV43" s="83"/>
      <c r="EQW43" s="83"/>
      <c r="EQX43" s="83"/>
      <c r="EQY43" s="83"/>
      <c r="EQZ43" s="83"/>
      <c r="ERA43" s="83"/>
      <c r="ERB43" s="83"/>
      <c r="ERC43" s="83"/>
      <c r="ERD43" s="83"/>
      <c r="ERE43" s="83"/>
      <c r="ERF43" s="83"/>
      <c r="ERG43" s="83"/>
      <c r="ERH43" s="83"/>
      <c r="ERI43" s="83"/>
      <c r="ERJ43" s="83"/>
      <c r="ERK43" s="83"/>
      <c r="ERL43" s="83"/>
      <c r="ERM43" s="83"/>
      <c r="ERN43" s="83"/>
      <c r="ERO43" s="83"/>
      <c r="ERP43" s="83"/>
      <c r="ERQ43" s="83"/>
      <c r="ERR43" s="83"/>
      <c r="ERS43" s="83"/>
      <c r="ERT43" s="83"/>
      <c r="ERU43" s="83"/>
      <c r="ERV43" s="83"/>
      <c r="ERW43" s="83"/>
      <c r="ERX43" s="83"/>
      <c r="ERY43" s="83"/>
      <c r="ERZ43" s="83"/>
      <c r="ESA43" s="83"/>
      <c r="ESB43" s="83"/>
      <c r="ESC43" s="83"/>
      <c r="ESD43" s="83"/>
      <c r="ESE43" s="83"/>
      <c r="ESF43" s="83"/>
      <c r="ESG43" s="83"/>
      <c r="ESH43" s="83"/>
      <c r="ESI43" s="83"/>
      <c r="ESJ43" s="83"/>
      <c r="ESK43" s="83"/>
      <c r="ESL43" s="83"/>
      <c r="ESM43" s="83"/>
      <c r="ESN43" s="83"/>
      <c r="ESO43" s="83"/>
      <c r="ESP43" s="83"/>
      <c r="ESQ43" s="83"/>
      <c r="ESR43" s="83"/>
      <c r="ESS43" s="83"/>
      <c r="EST43" s="83"/>
      <c r="ESU43" s="83"/>
      <c r="ESV43" s="83"/>
      <c r="ESW43" s="83"/>
      <c r="ESX43" s="83"/>
      <c r="ESY43" s="83"/>
      <c r="ESZ43" s="83"/>
      <c r="ETA43" s="83"/>
      <c r="ETB43" s="83"/>
      <c r="ETC43" s="83"/>
      <c r="ETD43" s="83"/>
      <c r="ETE43" s="83"/>
      <c r="ETF43" s="83"/>
      <c r="ETG43" s="83"/>
      <c r="ETH43" s="83"/>
      <c r="ETI43" s="83"/>
      <c r="ETJ43" s="83"/>
      <c r="ETK43" s="83"/>
      <c r="ETL43" s="83"/>
      <c r="ETM43" s="83"/>
      <c r="ETN43" s="83"/>
      <c r="ETO43" s="83"/>
      <c r="ETP43" s="83"/>
      <c r="ETQ43" s="83"/>
      <c r="ETR43" s="83"/>
      <c r="ETS43" s="83"/>
      <c r="ETT43" s="83"/>
      <c r="ETU43" s="83"/>
      <c r="ETV43" s="83"/>
      <c r="ETW43" s="83"/>
      <c r="ETX43" s="83"/>
      <c r="ETY43" s="83"/>
      <c r="ETZ43" s="83"/>
      <c r="EUA43" s="83"/>
      <c r="EUB43" s="83"/>
      <c r="EUC43" s="83"/>
      <c r="EUD43" s="83"/>
      <c r="EUE43" s="83"/>
      <c r="EUF43" s="83"/>
      <c r="EUG43" s="83"/>
      <c r="EUH43" s="83"/>
      <c r="EUI43" s="83"/>
      <c r="EUJ43" s="83"/>
      <c r="EUK43" s="83"/>
      <c r="EUL43" s="83"/>
      <c r="EUM43" s="83"/>
      <c r="EUN43" s="83"/>
      <c r="EUO43" s="83"/>
      <c r="EUP43" s="83"/>
      <c r="EUQ43" s="83"/>
      <c r="EUR43" s="83"/>
      <c r="EUS43" s="83"/>
      <c r="EUT43" s="83"/>
      <c r="EUU43" s="83"/>
      <c r="EUV43" s="83"/>
      <c r="EUW43" s="83"/>
      <c r="EUX43" s="83"/>
      <c r="EUY43" s="83"/>
      <c r="EUZ43" s="83"/>
      <c r="EVA43" s="83"/>
      <c r="EVB43" s="83"/>
      <c r="EVC43" s="83"/>
      <c r="EVD43" s="83"/>
      <c r="EVE43" s="83"/>
      <c r="EVF43" s="83"/>
      <c r="EVG43" s="83"/>
      <c r="EVH43" s="83"/>
      <c r="EVI43" s="83"/>
      <c r="EVJ43" s="83"/>
      <c r="EVK43" s="83"/>
      <c r="EVL43" s="83"/>
      <c r="EVM43" s="83"/>
      <c r="EVN43" s="83"/>
      <c r="EVO43" s="83"/>
      <c r="EVP43" s="83"/>
      <c r="EVQ43" s="83"/>
      <c r="EVR43" s="83"/>
      <c r="EVS43" s="83"/>
      <c r="EVT43" s="83"/>
      <c r="EVU43" s="83"/>
      <c r="EVV43" s="83"/>
      <c r="EVW43" s="83"/>
      <c r="EVX43" s="83"/>
      <c r="EVY43" s="83"/>
      <c r="EVZ43" s="83"/>
      <c r="EWA43" s="83"/>
      <c r="EWB43" s="83"/>
      <c r="EWC43" s="83"/>
      <c r="EWD43" s="83"/>
      <c r="EWE43" s="83"/>
      <c r="EWF43" s="83"/>
      <c r="EWG43" s="83"/>
      <c r="EWH43" s="83"/>
      <c r="EWI43" s="83"/>
      <c r="EWJ43" s="83"/>
      <c r="EWK43" s="83"/>
      <c r="EWL43" s="83"/>
      <c r="EWM43" s="83"/>
      <c r="EWN43" s="83"/>
      <c r="EWO43" s="83"/>
      <c r="EWP43" s="83"/>
      <c r="EWQ43" s="83"/>
      <c r="EWR43" s="83"/>
      <c r="EWS43" s="83"/>
      <c r="EWT43" s="83"/>
      <c r="EWU43" s="83"/>
      <c r="EWV43" s="83"/>
      <c r="EWW43" s="83"/>
      <c r="EWX43" s="83"/>
      <c r="EWY43" s="83"/>
      <c r="EWZ43" s="83"/>
      <c r="EXA43" s="83"/>
      <c r="EXB43" s="83"/>
      <c r="EXC43" s="83"/>
      <c r="EXD43" s="83"/>
      <c r="EXE43" s="83"/>
      <c r="EXF43" s="83"/>
      <c r="EXG43" s="83"/>
      <c r="EXH43" s="83"/>
      <c r="EXI43" s="83"/>
      <c r="EXJ43" s="83"/>
      <c r="EXK43" s="83"/>
      <c r="EXL43" s="83"/>
      <c r="EXM43" s="83"/>
      <c r="EXN43" s="83"/>
      <c r="EXO43" s="83"/>
      <c r="EXP43" s="83"/>
      <c r="EXQ43" s="83"/>
      <c r="EXR43" s="83"/>
      <c r="EXS43" s="83"/>
      <c r="EXT43" s="83"/>
      <c r="EXU43" s="83"/>
      <c r="EXV43" s="83"/>
      <c r="EXW43" s="83"/>
      <c r="EXX43" s="83"/>
      <c r="EXY43" s="83"/>
      <c r="EXZ43" s="83"/>
      <c r="EYA43" s="83"/>
      <c r="EYB43" s="83"/>
      <c r="EYC43" s="83"/>
      <c r="EYD43" s="83"/>
      <c r="EYE43" s="83"/>
      <c r="EYF43" s="83"/>
      <c r="EYG43" s="83"/>
      <c r="EYH43" s="83"/>
      <c r="EYI43" s="83"/>
      <c r="EYJ43" s="83"/>
      <c r="EYK43" s="83"/>
      <c r="EYL43" s="83"/>
      <c r="EYM43" s="83"/>
      <c r="EYN43" s="83"/>
      <c r="EYO43" s="83"/>
      <c r="EYP43" s="83"/>
      <c r="EYQ43" s="83"/>
      <c r="EYR43" s="83"/>
      <c r="EYS43" s="83"/>
      <c r="EYT43" s="83"/>
      <c r="EYU43" s="83"/>
      <c r="EYV43" s="83"/>
      <c r="EYW43" s="83"/>
      <c r="EYX43" s="83"/>
      <c r="EYY43" s="83"/>
      <c r="EYZ43" s="83"/>
      <c r="EZA43" s="83"/>
      <c r="EZB43" s="83"/>
      <c r="EZC43" s="83"/>
      <c r="EZD43" s="83"/>
      <c r="EZE43" s="83"/>
      <c r="EZF43" s="83"/>
      <c r="EZG43" s="83"/>
      <c r="EZH43" s="83"/>
      <c r="EZI43" s="83"/>
      <c r="EZJ43" s="83"/>
      <c r="EZK43" s="83"/>
      <c r="EZL43" s="83"/>
      <c r="EZM43" s="83"/>
      <c r="EZN43" s="83"/>
      <c r="EZO43" s="83"/>
      <c r="EZP43" s="83"/>
      <c r="EZQ43" s="83"/>
      <c r="EZR43" s="83"/>
      <c r="EZS43" s="83"/>
      <c r="EZT43" s="83"/>
      <c r="EZU43" s="83"/>
      <c r="EZV43" s="83"/>
      <c r="EZW43" s="83"/>
      <c r="EZX43" s="83"/>
      <c r="EZY43" s="83"/>
      <c r="EZZ43" s="83"/>
      <c r="FAA43" s="83"/>
      <c r="FAB43" s="83"/>
      <c r="FAC43" s="83"/>
      <c r="FAD43" s="83"/>
      <c r="FAE43" s="83"/>
      <c r="FAF43" s="83"/>
      <c r="FAG43" s="83"/>
      <c r="FAH43" s="83"/>
      <c r="FAI43" s="83"/>
      <c r="FAJ43" s="83"/>
      <c r="FAK43" s="83"/>
      <c r="FAL43" s="83"/>
      <c r="FAM43" s="83"/>
      <c r="FAN43" s="83"/>
      <c r="FAO43" s="83"/>
      <c r="FAP43" s="83"/>
      <c r="FAQ43" s="83"/>
      <c r="FAR43" s="83"/>
      <c r="FAS43" s="83"/>
      <c r="FAT43" s="83"/>
      <c r="FAU43" s="83"/>
      <c r="FAV43" s="83"/>
      <c r="FAW43" s="83"/>
      <c r="FAX43" s="83"/>
      <c r="FAY43" s="83"/>
      <c r="FAZ43" s="83"/>
      <c r="FBA43" s="83"/>
      <c r="FBB43" s="83"/>
      <c r="FBC43" s="83"/>
      <c r="FBD43" s="83"/>
      <c r="FBE43" s="83"/>
      <c r="FBF43" s="83"/>
      <c r="FBG43" s="83"/>
      <c r="FBH43" s="83"/>
      <c r="FBI43" s="83"/>
      <c r="FBJ43" s="83"/>
      <c r="FBK43" s="83"/>
      <c r="FBL43" s="83"/>
      <c r="FBM43" s="83"/>
      <c r="FBN43" s="83"/>
      <c r="FBO43" s="83"/>
      <c r="FBP43" s="83"/>
      <c r="FBQ43" s="83"/>
      <c r="FBR43" s="83"/>
      <c r="FBS43" s="83"/>
      <c r="FBT43" s="83"/>
      <c r="FBU43" s="83"/>
      <c r="FBV43" s="83"/>
      <c r="FBW43" s="83"/>
      <c r="FBX43" s="83"/>
      <c r="FBY43" s="83"/>
      <c r="FBZ43" s="83"/>
      <c r="FCA43" s="83"/>
      <c r="FCB43" s="83"/>
      <c r="FCC43" s="83"/>
      <c r="FCD43" s="83"/>
      <c r="FCE43" s="83"/>
      <c r="FCF43" s="83"/>
      <c r="FCG43" s="83"/>
      <c r="FCH43" s="83"/>
      <c r="FCI43" s="83"/>
      <c r="FCJ43" s="83"/>
      <c r="FCK43" s="83"/>
      <c r="FCL43" s="83"/>
      <c r="FCM43" s="83"/>
      <c r="FCN43" s="83"/>
      <c r="FCO43" s="83"/>
      <c r="FCP43" s="83"/>
      <c r="FCQ43" s="83"/>
      <c r="FCR43" s="83"/>
      <c r="FCS43" s="83"/>
      <c r="FCT43" s="83"/>
      <c r="FCU43" s="83"/>
      <c r="FCV43" s="83"/>
      <c r="FCW43" s="83"/>
      <c r="FCX43" s="83"/>
      <c r="FCY43" s="83"/>
      <c r="FCZ43" s="83"/>
      <c r="FDA43" s="83"/>
      <c r="FDB43" s="83"/>
      <c r="FDC43" s="83"/>
      <c r="FDD43" s="83"/>
      <c r="FDE43" s="83"/>
      <c r="FDF43" s="83"/>
      <c r="FDG43" s="83"/>
      <c r="FDH43" s="83"/>
      <c r="FDI43" s="83"/>
      <c r="FDJ43" s="83"/>
      <c r="FDK43" s="83"/>
      <c r="FDL43" s="83"/>
      <c r="FDM43" s="83"/>
      <c r="FDN43" s="83"/>
      <c r="FDO43" s="83"/>
      <c r="FDP43" s="83"/>
      <c r="FDQ43" s="83"/>
      <c r="FDR43" s="83"/>
      <c r="FDS43" s="83"/>
      <c r="FDT43" s="83"/>
      <c r="FDU43" s="83"/>
      <c r="FDV43" s="83"/>
      <c r="FDW43" s="83"/>
      <c r="FDX43" s="83"/>
      <c r="FDY43" s="83"/>
      <c r="FDZ43" s="83"/>
      <c r="FEA43" s="83"/>
      <c r="FEB43" s="83"/>
      <c r="FEC43" s="83"/>
      <c r="FED43" s="83"/>
      <c r="FEE43" s="83"/>
      <c r="FEF43" s="83"/>
      <c r="FEG43" s="83"/>
      <c r="FEH43" s="83"/>
      <c r="FEI43" s="83"/>
      <c r="FEJ43" s="83"/>
      <c r="FEK43" s="83"/>
      <c r="FEL43" s="83"/>
      <c r="FEM43" s="83"/>
      <c r="FEN43" s="83"/>
      <c r="FEO43" s="83"/>
      <c r="FEP43" s="83"/>
      <c r="FEQ43" s="83"/>
      <c r="FER43" s="83"/>
      <c r="FES43" s="83"/>
      <c r="FET43" s="83"/>
      <c r="FEU43" s="83"/>
      <c r="FEV43" s="83"/>
      <c r="FEW43" s="83"/>
      <c r="FEX43" s="83"/>
      <c r="FEY43" s="83"/>
      <c r="FEZ43" s="83"/>
      <c r="FFA43" s="83"/>
      <c r="FFB43" s="83"/>
      <c r="FFC43" s="83"/>
      <c r="FFD43" s="83"/>
      <c r="FFE43" s="83"/>
      <c r="FFF43" s="83"/>
      <c r="FFG43" s="83"/>
      <c r="FFH43" s="83"/>
      <c r="FFI43" s="83"/>
      <c r="FFJ43" s="83"/>
      <c r="FFK43" s="83"/>
      <c r="FFL43" s="83"/>
      <c r="FFM43" s="83"/>
      <c r="FFN43" s="83"/>
      <c r="FFO43" s="83"/>
      <c r="FFP43" s="83"/>
      <c r="FFQ43" s="83"/>
      <c r="FFR43" s="83"/>
      <c r="FFS43" s="83"/>
      <c r="FFT43" s="83"/>
      <c r="FFU43" s="83"/>
      <c r="FFV43" s="83"/>
      <c r="FFW43" s="83"/>
      <c r="FFX43" s="83"/>
      <c r="FFY43" s="83"/>
      <c r="FFZ43" s="83"/>
      <c r="FGA43" s="83"/>
      <c r="FGB43" s="83"/>
      <c r="FGC43" s="83"/>
      <c r="FGD43" s="83"/>
      <c r="FGE43" s="83"/>
      <c r="FGF43" s="83"/>
      <c r="FGG43" s="83"/>
      <c r="FGH43" s="83"/>
      <c r="FGI43" s="83"/>
      <c r="FGJ43" s="83"/>
      <c r="FGK43" s="83"/>
      <c r="FGL43" s="83"/>
      <c r="FGM43" s="83"/>
      <c r="FGN43" s="83"/>
      <c r="FGO43" s="83"/>
      <c r="FGP43" s="83"/>
      <c r="FGQ43" s="83"/>
      <c r="FGR43" s="83"/>
      <c r="FGS43" s="83"/>
      <c r="FGT43" s="83"/>
      <c r="FGU43" s="83"/>
      <c r="FGV43" s="83"/>
      <c r="FGW43" s="83"/>
      <c r="FGX43" s="83"/>
      <c r="FGY43" s="83"/>
      <c r="FGZ43" s="83"/>
      <c r="FHA43" s="83"/>
      <c r="FHB43" s="83"/>
      <c r="FHC43" s="83"/>
      <c r="FHD43" s="83"/>
      <c r="FHE43" s="83"/>
      <c r="FHF43" s="83"/>
      <c r="FHG43" s="83"/>
      <c r="FHH43" s="83"/>
      <c r="FHI43" s="83"/>
      <c r="FHJ43" s="83"/>
      <c r="FHK43" s="83"/>
      <c r="FHL43" s="83"/>
      <c r="FHM43" s="83"/>
      <c r="FHN43" s="83"/>
      <c r="FHO43" s="83"/>
      <c r="FHP43" s="83"/>
      <c r="FHQ43" s="83"/>
      <c r="FHR43" s="83"/>
      <c r="FHS43" s="83"/>
      <c r="FHT43" s="83"/>
      <c r="FHU43" s="83"/>
      <c r="FHV43" s="83"/>
      <c r="FHW43" s="83"/>
      <c r="FHX43" s="83"/>
      <c r="FHY43" s="83"/>
      <c r="FHZ43" s="83"/>
      <c r="FIA43" s="83"/>
      <c r="FIB43" s="83"/>
      <c r="FIC43" s="83"/>
      <c r="FID43" s="83"/>
      <c r="FIE43" s="83"/>
      <c r="FIF43" s="83"/>
      <c r="FIG43" s="83"/>
      <c r="FIH43" s="83"/>
      <c r="FII43" s="83"/>
      <c r="FIJ43" s="83"/>
      <c r="FIK43" s="83"/>
      <c r="FIL43" s="83"/>
      <c r="FIM43" s="83"/>
      <c r="FIN43" s="83"/>
      <c r="FIO43" s="83"/>
      <c r="FIP43" s="83"/>
      <c r="FIQ43" s="83"/>
      <c r="FIR43" s="83"/>
      <c r="FIS43" s="83"/>
      <c r="FIT43" s="83"/>
      <c r="FIU43" s="83"/>
      <c r="FIV43" s="83"/>
      <c r="FIW43" s="83"/>
      <c r="FIX43" s="83"/>
      <c r="FIY43" s="83"/>
      <c r="FIZ43" s="83"/>
      <c r="FJA43" s="83"/>
      <c r="FJB43" s="83"/>
      <c r="FJC43" s="83"/>
      <c r="FJD43" s="83"/>
      <c r="FJE43" s="83"/>
      <c r="FJF43" s="83"/>
      <c r="FJG43" s="83"/>
      <c r="FJH43" s="83"/>
      <c r="FJI43" s="83"/>
      <c r="FJJ43" s="83"/>
      <c r="FJK43" s="83"/>
      <c r="FJL43" s="83"/>
      <c r="FJM43" s="83"/>
      <c r="FJN43" s="83"/>
      <c r="FJO43" s="83"/>
      <c r="FJP43" s="83"/>
      <c r="FJQ43" s="83"/>
      <c r="FJR43" s="83"/>
      <c r="FJS43" s="83"/>
      <c r="FJT43" s="83"/>
      <c r="FJU43" s="83"/>
      <c r="FJV43" s="83"/>
      <c r="FJW43" s="83"/>
      <c r="FJX43" s="83"/>
      <c r="FJY43" s="83"/>
      <c r="FJZ43" s="83"/>
      <c r="FKA43" s="83"/>
      <c r="FKB43" s="83"/>
      <c r="FKC43" s="83"/>
      <c r="FKD43" s="83"/>
      <c r="FKE43" s="83"/>
      <c r="FKF43" s="83"/>
      <c r="FKG43" s="83"/>
      <c r="FKH43" s="83"/>
      <c r="FKI43" s="83"/>
      <c r="FKJ43" s="83"/>
      <c r="FKK43" s="83"/>
      <c r="FKL43" s="83"/>
      <c r="FKM43" s="83"/>
      <c r="FKN43" s="83"/>
      <c r="FKO43" s="83"/>
      <c r="FKP43" s="83"/>
      <c r="FKQ43" s="83"/>
      <c r="FKR43" s="83"/>
      <c r="FKS43" s="83"/>
      <c r="FKT43" s="83"/>
      <c r="FKU43" s="83"/>
      <c r="FKV43" s="83"/>
      <c r="FKW43" s="83"/>
      <c r="FKX43" s="83"/>
      <c r="FKY43" s="83"/>
      <c r="FKZ43" s="83"/>
      <c r="FLA43" s="83"/>
      <c r="FLB43" s="83"/>
      <c r="FLC43" s="83"/>
      <c r="FLD43" s="83"/>
      <c r="FLE43" s="83"/>
      <c r="FLF43" s="83"/>
      <c r="FLG43" s="83"/>
      <c r="FLH43" s="83"/>
      <c r="FLI43" s="83"/>
      <c r="FLJ43" s="83"/>
      <c r="FLK43" s="83"/>
      <c r="FLL43" s="83"/>
      <c r="FLM43" s="83"/>
      <c r="FLN43" s="83"/>
      <c r="FLO43" s="83"/>
      <c r="FLP43" s="83"/>
      <c r="FLQ43" s="83"/>
      <c r="FLR43" s="83"/>
      <c r="FLS43" s="83"/>
      <c r="FLT43" s="83"/>
      <c r="FLU43" s="83"/>
      <c r="FLV43" s="83"/>
      <c r="FLW43" s="83"/>
      <c r="FLX43" s="83"/>
      <c r="FLY43" s="83"/>
      <c r="FLZ43" s="83"/>
      <c r="FMA43" s="83"/>
      <c r="FMB43" s="83"/>
      <c r="FMC43" s="83"/>
      <c r="FMD43" s="83"/>
      <c r="FME43" s="83"/>
      <c r="FMF43" s="83"/>
      <c r="FMG43" s="83"/>
      <c r="FMH43" s="83"/>
      <c r="FMI43" s="83"/>
      <c r="FMJ43" s="83"/>
      <c r="FMK43" s="83"/>
      <c r="FML43" s="83"/>
      <c r="FMM43" s="83"/>
      <c r="FMN43" s="83"/>
      <c r="FMO43" s="83"/>
      <c r="FMP43" s="83"/>
      <c r="FMQ43" s="83"/>
      <c r="FMR43" s="83"/>
      <c r="FMS43" s="83"/>
      <c r="FMT43" s="83"/>
      <c r="FMU43" s="83"/>
      <c r="FMV43" s="83"/>
      <c r="FMW43" s="83"/>
      <c r="FMX43" s="83"/>
      <c r="FMY43" s="83"/>
      <c r="FMZ43" s="83"/>
      <c r="FNA43" s="83"/>
      <c r="FNB43" s="83"/>
      <c r="FNC43" s="83"/>
      <c r="FND43" s="83"/>
      <c r="FNE43" s="83"/>
      <c r="FNF43" s="83"/>
      <c r="FNG43" s="83"/>
      <c r="FNH43" s="83"/>
      <c r="FNI43" s="83"/>
      <c r="FNJ43" s="83"/>
      <c r="FNK43" s="83"/>
      <c r="FNL43" s="83"/>
      <c r="FNM43" s="83"/>
      <c r="FNN43" s="83"/>
      <c r="FNO43" s="83"/>
      <c r="FNP43" s="83"/>
      <c r="FNQ43" s="83"/>
      <c r="FNR43" s="83"/>
      <c r="FNS43" s="83"/>
      <c r="FNT43" s="83"/>
      <c r="FNU43" s="83"/>
      <c r="FNV43" s="83"/>
      <c r="FNW43" s="83"/>
      <c r="FNX43" s="83"/>
      <c r="FNY43" s="83"/>
      <c r="FNZ43" s="83"/>
      <c r="FOA43" s="83"/>
      <c r="FOB43" s="83"/>
      <c r="FOC43" s="83"/>
      <c r="FOD43" s="83"/>
      <c r="FOE43" s="83"/>
      <c r="FOF43" s="83"/>
      <c r="FOG43" s="83"/>
      <c r="FOH43" s="83"/>
      <c r="FOI43" s="83"/>
      <c r="FOJ43" s="83"/>
      <c r="FOK43" s="83"/>
      <c r="FOL43" s="83"/>
      <c r="FOM43" s="83"/>
      <c r="FON43" s="83"/>
      <c r="FOO43" s="83"/>
      <c r="FOP43" s="83"/>
      <c r="FOQ43" s="83"/>
      <c r="FOR43" s="83"/>
      <c r="FOS43" s="83"/>
      <c r="FOT43" s="83"/>
      <c r="FOU43" s="83"/>
      <c r="FOV43" s="83"/>
      <c r="FOW43" s="83"/>
      <c r="FOX43" s="83"/>
      <c r="FOY43" s="83"/>
      <c r="FOZ43" s="83"/>
      <c r="FPA43" s="83"/>
      <c r="FPB43" s="83"/>
      <c r="FPC43" s="83"/>
      <c r="FPD43" s="83"/>
      <c r="FPE43" s="83"/>
      <c r="FPF43" s="83"/>
      <c r="FPG43" s="83"/>
      <c r="FPH43" s="83"/>
      <c r="FPI43" s="83"/>
      <c r="FPJ43" s="83"/>
      <c r="FPK43" s="83"/>
      <c r="FPL43" s="83"/>
      <c r="FPM43" s="83"/>
      <c r="FPN43" s="83"/>
      <c r="FPO43" s="83"/>
      <c r="FPP43" s="83"/>
      <c r="FPQ43" s="83"/>
      <c r="FPR43" s="83"/>
      <c r="FPS43" s="83"/>
      <c r="FPT43" s="83"/>
      <c r="FPU43" s="83"/>
      <c r="FPV43" s="83"/>
      <c r="FPW43" s="83"/>
      <c r="FPX43" s="83"/>
      <c r="FPY43" s="83"/>
      <c r="FPZ43" s="83"/>
      <c r="FQA43" s="83"/>
      <c r="FQB43" s="83"/>
      <c r="FQC43" s="83"/>
      <c r="FQD43" s="83"/>
      <c r="FQE43" s="83"/>
      <c r="FQF43" s="83"/>
      <c r="FQG43" s="83"/>
      <c r="FQH43" s="83"/>
      <c r="FQI43" s="83"/>
      <c r="FQJ43" s="83"/>
      <c r="FQK43" s="83"/>
      <c r="FQL43" s="83"/>
      <c r="FQM43" s="83"/>
      <c r="FQN43" s="83"/>
      <c r="FQO43" s="83"/>
      <c r="FQP43" s="83"/>
      <c r="FQQ43" s="83"/>
      <c r="FQR43" s="83"/>
      <c r="FQS43" s="83"/>
      <c r="FQT43" s="83"/>
      <c r="FQU43" s="83"/>
      <c r="FQV43" s="83"/>
      <c r="FQW43" s="83"/>
      <c r="FQX43" s="83"/>
      <c r="FQY43" s="83"/>
      <c r="FQZ43" s="83"/>
      <c r="FRA43" s="83"/>
      <c r="FRB43" s="83"/>
      <c r="FRC43" s="83"/>
      <c r="FRD43" s="83"/>
      <c r="FRE43" s="83"/>
      <c r="FRF43" s="83"/>
      <c r="FRG43" s="83"/>
      <c r="FRH43" s="83"/>
      <c r="FRI43" s="83"/>
      <c r="FRJ43" s="83"/>
      <c r="FRK43" s="83"/>
      <c r="FRL43" s="83"/>
      <c r="FRM43" s="83"/>
      <c r="FRN43" s="83"/>
      <c r="FRO43" s="83"/>
      <c r="FRP43" s="83"/>
      <c r="FRQ43" s="83"/>
      <c r="FRR43" s="83"/>
      <c r="FRS43" s="83"/>
      <c r="FRT43" s="83"/>
      <c r="FRU43" s="83"/>
      <c r="FRV43" s="83"/>
      <c r="FRW43" s="83"/>
      <c r="FRX43" s="83"/>
      <c r="FRY43" s="83"/>
      <c r="FRZ43" s="83"/>
      <c r="FSA43" s="83"/>
      <c r="FSB43" s="83"/>
      <c r="FSC43" s="83"/>
      <c r="FSD43" s="83"/>
      <c r="FSE43" s="83"/>
      <c r="FSF43" s="83"/>
      <c r="FSG43" s="83"/>
      <c r="FSH43" s="83"/>
      <c r="FSI43" s="83"/>
      <c r="FSJ43" s="83"/>
      <c r="FSK43" s="83"/>
      <c r="FSL43" s="83"/>
      <c r="FSM43" s="83"/>
      <c r="FSN43" s="83"/>
      <c r="FSO43" s="83"/>
      <c r="FSP43" s="83"/>
      <c r="FSQ43" s="83"/>
      <c r="FSR43" s="83"/>
      <c r="FSS43" s="83"/>
      <c r="FST43" s="83"/>
      <c r="FSU43" s="83"/>
      <c r="FSV43" s="83"/>
      <c r="FSW43" s="83"/>
      <c r="FSX43" s="83"/>
      <c r="FSY43" s="83"/>
      <c r="FSZ43" s="83"/>
      <c r="FTA43" s="83"/>
      <c r="FTB43" s="83"/>
      <c r="FTC43" s="83"/>
      <c r="FTD43" s="83"/>
      <c r="FTE43" s="83"/>
      <c r="FTF43" s="83"/>
      <c r="FTG43" s="83"/>
      <c r="FTH43" s="83"/>
      <c r="FTI43" s="83"/>
      <c r="FTJ43" s="83"/>
      <c r="FTK43" s="83"/>
      <c r="FTL43" s="83"/>
      <c r="FTM43" s="83"/>
      <c r="FTN43" s="83"/>
      <c r="FTO43" s="83"/>
      <c r="FTP43" s="83"/>
      <c r="FTQ43" s="83"/>
      <c r="FTR43" s="83"/>
      <c r="FTS43" s="83"/>
      <c r="FTT43" s="83"/>
      <c r="FTU43" s="83"/>
      <c r="FTV43" s="83"/>
      <c r="FTW43" s="83"/>
      <c r="FTX43" s="83"/>
      <c r="FTY43" s="83"/>
      <c r="FTZ43" s="83"/>
      <c r="FUA43" s="83"/>
      <c r="FUB43" s="83"/>
      <c r="FUC43" s="83"/>
      <c r="FUD43" s="83"/>
      <c r="FUE43" s="83"/>
      <c r="FUF43" s="83"/>
      <c r="FUG43" s="83"/>
      <c r="FUH43" s="83"/>
      <c r="FUI43" s="83"/>
      <c r="FUJ43" s="83"/>
      <c r="FUK43" s="83"/>
      <c r="FUL43" s="83"/>
      <c r="FUM43" s="83"/>
      <c r="FUN43" s="83"/>
      <c r="FUO43" s="83"/>
      <c r="FUP43" s="83"/>
      <c r="FUQ43" s="83"/>
      <c r="FUR43" s="83"/>
      <c r="FUS43" s="83"/>
      <c r="FUT43" s="83"/>
      <c r="FUU43" s="83"/>
      <c r="FUV43" s="83"/>
      <c r="FUW43" s="83"/>
      <c r="FUX43" s="83"/>
      <c r="FUY43" s="83"/>
      <c r="FUZ43" s="83"/>
      <c r="FVA43" s="83"/>
      <c r="FVB43" s="83"/>
      <c r="FVC43" s="83"/>
      <c r="FVD43" s="83"/>
      <c r="FVE43" s="83"/>
      <c r="FVF43" s="83"/>
      <c r="FVG43" s="83"/>
      <c r="FVH43" s="83"/>
      <c r="FVI43" s="83"/>
      <c r="FVJ43" s="83"/>
      <c r="FVK43" s="83"/>
      <c r="FVL43" s="83"/>
      <c r="FVM43" s="83"/>
      <c r="FVN43" s="83"/>
      <c r="FVO43" s="83"/>
      <c r="FVP43" s="83"/>
      <c r="FVQ43" s="83"/>
      <c r="FVR43" s="83"/>
      <c r="FVS43" s="83"/>
      <c r="FVT43" s="83"/>
      <c r="FVU43" s="83"/>
      <c r="FVV43" s="83"/>
      <c r="FVW43" s="83"/>
      <c r="FVX43" s="83"/>
      <c r="FVY43" s="83"/>
      <c r="FVZ43" s="83"/>
      <c r="FWA43" s="83"/>
      <c r="FWB43" s="83"/>
      <c r="FWC43" s="83"/>
      <c r="FWD43" s="83"/>
      <c r="FWE43" s="83"/>
      <c r="FWF43" s="83"/>
      <c r="FWG43" s="83"/>
      <c r="FWH43" s="83"/>
      <c r="FWI43" s="83"/>
      <c r="FWJ43" s="83"/>
      <c r="FWK43" s="83"/>
      <c r="FWL43" s="83"/>
      <c r="FWM43" s="83"/>
      <c r="FWN43" s="83"/>
      <c r="FWO43" s="83"/>
      <c r="FWP43" s="83"/>
      <c r="FWQ43" s="83"/>
      <c r="FWR43" s="83"/>
      <c r="FWS43" s="83"/>
      <c r="FWT43" s="83"/>
      <c r="FWU43" s="83"/>
      <c r="FWV43" s="83"/>
      <c r="FWW43" s="83"/>
      <c r="FWX43" s="83"/>
      <c r="FWY43" s="83"/>
      <c r="FWZ43" s="83"/>
      <c r="FXA43" s="83"/>
      <c r="FXB43" s="83"/>
      <c r="FXC43" s="83"/>
      <c r="FXD43" s="83"/>
      <c r="FXE43" s="83"/>
      <c r="FXF43" s="83"/>
      <c r="FXG43" s="83"/>
      <c r="FXH43" s="83"/>
      <c r="FXI43" s="83"/>
      <c r="FXJ43" s="83"/>
      <c r="FXK43" s="83"/>
      <c r="FXL43" s="83"/>
      <c r="FXM43" s="83"/>
      <c r="FXN43" s="83"/>
      <c r="FXO43" s="83"/>
      <c r="FXP43" s="83"/>
      <c r="FXQ43" s="83"/>
      <c r="FXR43" s="83"/>
      <c r="FXS43" s="83"/>
      <c r="FXT43" s="83"/>
      <c r="FXU43" s="83"/>
      <c r="FXV43" s="83"/>
      <c r="FXW43" s="83"/>
      <c r="FXX43" s="83"/>
      <c r="FXY43" s="83"/>
      <c r="FXZ43" s="83"/>
      <c r="FYA43" s="83"/>
      <c r="FYB43" s="83"/>
      <c r="FYC43" s="83"/>
      <c r="FYD43" s="83"/>
      <c r="FYE43" s="83"/>
      <c r="FYF43" s="83"/>
      <c r="FYG43" s="83"/>
      <c r="FYH43" s="83"/>
      <c r="FYI43" s="83"/>
      <c r="FYJ43" s="83"/>
      <c r="FYK43" s="83"/>
      <c r="FYL43" s="83"/>
      <c r="FYM43" s="83"/>
      <c r="FYN43" s="83"/>
      <c r="FYO43" s="83"/>
      <c r="FYP43" s="83"/>
      <c r="FYQ43" s="83"/>
      <c r="FYR43" s="83"/>
      <c r="FYS43" s="83"/>
      <c r="FYT43" s="83"/>
      <c r="FYU43" s="83"/>
      <c r="FYV43" s="83"/>
      <c r="FYW43" s="83"/>
      <c r="FYX43" s="83"/>
      <c r="FYY43" s="83"/>
      <c r="FYZ43" s="83"/>
      <c r="FZA43" s="83"/>
      <c r="FZB43" s="83"/>
      <c r="FZC43" s="83"/>
      <c r="FZD43" s="83"/>
      <c r="FZE43" s="83"/>
      <c r="FZF43" s="83"/>
      <c r="FZG43" s="83"/>
      <c r="FZH43" s="83"/>
      <c r="FZI43" s="83"/>
      <c r="FZJ43" s="83"/>
      <c r="FZK43" s="83"/>
      <c r="FZL43" s="83"/>
      <c r="FZM43" s="83"/>
      <c r="FZN43" s="83"/>
      <c r="FZO43" s="83"/>
      <c r="FZP43" s="83"/>
      <c r="FZQ43" s="83"/>
      <c r="FZR43" s="83"/>
      <c r="FZS43" s="83"/>
      <c r="FZT43" s="83"/>
      <c r="FZU43" s="83"/>
      <c r="FZV43" s="83"/>
      <c r="FZW43" s="83"/>
      <c r="FZX43" s="83"/>
      <c r="FZY43" s="83"/>
      <c r="FZZ43" s="83"/>
      <c r="GAA43" s="83"/>
      <c r="GAB43" s="83"/>
      <c r="GAC43" s="83"/>
      <c r="GAD43" s="83"/>
      <c r="GAE43" s="83"/>
      <c r="GAF43" s="83"/>
      <c r="GAG43" s="83"/>
      <c r="GAH43" s="83"/>
      <c r="GAI43" s="83"/>
      <c r="GAJ43" s="83"/>
      <c r="GAK43" s="83"/>
      <c r="GAL43" s="83"/>
      <c r="GAM43" s="83"/>
      <c r="GAN43" s="83"/>
      <c r="GAO43" s="83"/>
      <c r="GAP43" s="83"/>
      <c r="GAQ43" s="83"/>
      <c r="GAR43" s="83"/>
      <c r="GAS43" s="83"/>
      <c r="GAT43" s="83"/>
      <c r="GAU43" s="83"/>
      <c r="GAV43" s="83"/>
      <c r="GAW43" s="83"/>
      <c r="GAX43" s="83"/>
      <c r="GAY43" s="83"/>
      <c r="GAZ43" s="83"/>
      <c r="GBA43" s="83"/>
      <c r="GBB43" s="83"/>
      <c r="GBC43" s="83"/>
      <c r="GBD43" s="83"/>
      <c r="GBE43" s="83"/>
      <c r="GBF43" s="83"/>
      <c r="GBG43" s="83"/>
      <c r="GBH43" s="83"/>
      <c r="GBI43" s="83"/>
      <c r="GBJ43" s="83"/>
      <c r="GBK43" s="83"/>
      <c r="GBL43" s="83"/>
      <c r="GBM43" s="83"/>
      <c r="GBN43" s="83"/>
      <c r="GBO43" s="83"/>
      <c r="GBP43" s="83"/>
      <c r="GBQ43" s="83"/>
      <c r="GBR43" s="83"/>
      <c r="GBS43" s="83"/>
      <c r="GBT43" s="83"/>
      <c r="GBU43" s="83"/>
      <c r="GBV43" s="83"/>
      <c r="GBW43" s="83"/>
      <c r="GBX43" s="83"/>
      <c r="GBY43" s="83"/>
      <c r="GBZ43" s="83"/>
      <c r="GCA43" s="83"/>
      <c r="GCB43" s="83"/>
      <c r="GCC43" s="83"/>
      <c r="GCD43" s="83"/>
      <c r="GCE43" s="83"/>
      <c r="GCF43" s="83"/>
      <c r="GCG43" s="83"/>
      <c r="GCH43" s="83"/>
      <c r="GCI43" s="83"/>
      <c r="GCJ43" s="83"/>
      <c r="GCK43" s="83"/>
      <c r="GCL43" s="83"/>
      <c r="GCM43" s="83"/>
      <c r="GCN43" s="83"/>
      <c r="GCO43" s="83"/>
      <c r="GCP43" s="83"/>
      <c r="GCQ43" s="83"/>
      <c r="GCR43" s="83"/>
      <c r="GCS43" s="83"/>
      <c r="GCT43" s="83"/>
      <c r="GCU43" s="83"/>
      <c r="GCV43" s="83"/>
      <c r="GCW43" s="83"/>
      <c r="GCX43" s="83"/>
      <c r="GCY43" s="83"/>
      <c r="GCZ43" s="83"/>
      <c r="GDA43" s="83"/>
      <c r="GDB43" s="83"/>
      <c r="GDC43" s="83"/>
      <c r="GDD43" s="83"/>
      <c r="GDE43" s="83"/>
      <c r="GDF43" s="83"/>
      <c r="GDG43" s="83"/>
      <c r="GDH43" s="83"/>
      <c r="GDI43" s="83"/>
      <c r="GDJ43" s="83"/>
      <c r="GDK43" s="83"/>
      <c r="GDL43" s="83"/>
      <c r="GDM43" s="83"/>
      <c r="GDN43" s="83"/>
      <c r="GDO43" s="83"/>
      <c r="GDP43" s="83"/>
      <c r="GDQ43" s="83"/>
      <c r="GDR43" s="83"/>
      <c r="GDS43" s="83"/>
      <c r="GDT43" s="83"/>
      <c r="GDU43" s="83"/>
      <c r="GDV43" s="83"/>
      <c r="GDW43" s="83"/>
      <c r="GDX43" s="83"/>
      <c r="GDY43" s="83"/>
      <c r="GDZ43" s="83"/>
      <c r="GEA43" s="83"/>
      <c r="GEB43" s="83"/>
      <c r="GEC43" s="83"/>
      <c r="GED43" s="83"/>
      <c r="GEE43" s="83"/>
      <c r="GEF43" s="83"/>
      <c r="GEG43" s="83"/>
      <c r="GEH43" s="83"/>
      <c r="GEI43" s="83"/>
      <c r="GEJ43" s="83"/>
      <c r="GEK43" s="83"/>
      <c r="GEL43" s="83"/>
      <c r="GEM43" s="83"/>
      <c r="GEN43" s="83"/>
      <c r="GEO43" s="83"/>
      <c r="GEP43" s="83"/>
      <c r="GEQ43" s="83"/>
      <c r="GER43" s="83"/>
      <c r="GES43" s="83"/>
      <c r="GET43" s="83"/>
      <c r="GEU43" s="83"/>
      <c r="GEV43" s="83"/>
      <c r="GEW43" s="83"/>
      <c r="GEX43" s="83"/>
      <c r="GEY43" s="83"/>
      <c r="GEZ43" s="83"/>
      <c r="GFA43" s="83"/>
      <c r="GFB43" s="83"/>
      <c r="GFC43" s="83"/>
      <c r="GFD43" s="83"/>
      <c r="GFE43" s="83"/>
      <c r="GFF43" s="83"/>
      <c r="GFG43" s="83"/>
      <c r="GFH43" s="83"/>
      <c r="GFI43" s="83"/>
      <c r="GFJ43" s="83"/>
      <c r="GFK43" s="83"/>
      <c r="GFL43" s="83"/>
      <c r="GFM43" s="83"/>
      <c r="GFN43" s="83"/>
      <c r="GFO43" s="83"/>
      <c r="GFP43" s="83"/>
      <c r="GFQ43" s="83"/>
      <c r="GFR43" s="83"/>
      <c r="GFS43" s="83"/>
      <c r="GFT43" s="83"/>
      <c r="GFU43" s="83"/>
      <c r="GFV43" s="83"/>
      <c r="GFW43" s="83"/>
      <c r="GFX43" s="83"/>
      <c r="GFY43" s="83"/>
      <c r="GFZ43" s="83"/>
      <c r="GGA43" s="83"/>
      <c r="GGB43" s="83"/>
      <c r="GGC43" s="83"/>
      <c r="GGD43" s="83"/>
      <c r="GGE43" s="83"/>
      <c r="GGF43" s="83"/>
      <c r="GGG43" s="83"/>
      <c r="GGH43" s="83"/>
      <c r="GGI43" s="83"/>
      <c r="GGJ43" s="83"/>
      <c r="GGK43" s="83"/>
      <c r="GGL43" s="83"/>
      <c r="GGM43" s="83"/>
      <c r="GGN43" s="83"/>
      <c r="GGO43" s="83"/>
      <c r="GGP43" s="83"/>
      <c r="GGQ43" s="83"/>
      <c r="GGR43" s="83"/>
      <c r="GGS43" s="83"/>
      <c r="GGT43" s="83"/>
      <c r="GGU43" s="83"/>
      <c r="GGV43" s="83"/>
      <c r="GGW43" s="83"/>
      <c r="GGX43" s="83"/>
      <c r="GGY43" s="83"/>
      <c r="GGZ43" s="83"/>
      <c r="GHA43" s="83"/>
      <c r="GHB43" s="83"/>
      <c r="GHC43" s="83"/>
      <c r="GHD43" s="83"/>
      <c r="GHE43" s="83"/>
      <c r="GHF43" s="83"/>
      <c r="GHG43" s="83"/>
      <c r="GHH43" s="83"/>
      <c r="GHI43" s="83"/>
      <c r="GHJ43" s="83"/>
      <c r="GHK43" s="83"/>
      <c r="GHL43" s="83"/>
      <c r="GHM43" s="83"/>
      <c r="GHN43" s="83"/>
      <c r="GHO43" s="83"/>
      <c r="GHP43" s="83"/>
      <c r="GHQ43" s="83"/>
      <c r="GHR43" s="83"/>
      <c r="GHS43" s="83"/>
      <c r="GHT43" s="83"/>
      <c r="GHU43" s="83"/>
      <c r="GHV43" s="83"/>
      <c r="GHW43" s="83"/>
      <c r="GHX43" s="83"/>
      <c r="GHY43" s="83"/>
      <c r="GHZ43" s="83"/>
      <c r="GIA43" s="83"/>
      <c r="GIB43" s="83"/>
      <c r="GIC43" s="83"/>
      <c r="GID43" s="83"/>
      <c r="GIE43" s="83"/>
      <c r="GIF43" s="83"/>
      <c r="GIG43" s="83"/>
      <c r="GIH43" s="83"/>
      <c r="GII43" s="83"/>
      <c r="GIJ43" s="83"/>
      <c r="GIK43" s="83"/>
      <c r="GIL43" s="83"/>
      <c r="GIM43" s="83"/>
      <c r="GIN43" s="83"/>
      <c r="GIO43" s="83"/>
      <c r="GIP43" s="83"/>
      <c r="GIQ43" s="83"/>
      <c r="GIR43" s="83"/>
      <c r="GIS43" s="83"/>
      <c r="GIT43" s="83"/>
      <c r="GIU43" s="83"/>
      <c r="GIV43" s="83"/>
      <c r="GIW43" s="83"/>
      <c r="GIX43" s="83"/>
      <c r="GIY43" s="83"/>
      <c r="GIZ43" s="83"/>
      <c r="GJA43" s="83"/>
      <c r="GJB43" s="83"/>
      <c r="GJC43" s="83"/>
      <c r="GJD43" s="83"/>
      <c r="GJE43" s="83"/>
      <c r="GJF43" s="83"/>
      <c r="GJG43" s="83"/>
      <c r="GJH43" s="83"/>
      <c r="GJI43" s="83"/>
      <c r="GJJ43" s="83"/>
      <c r="GJK43" s="83"/>
      <c r="GJL43" s="83"/>
      <c r="GJM43" s="83"/>
      <c r="GJN43" s="83"/>
      <c r="GJO43" s="83"/>
      <c r="GJP43" s="83"/>
      <c r="GJQ43" s="83"/>
      <c r="GJR43" s="83"/>
      <c r="GJS43" s="83"/>
      <c r="GJT43" s="83"/>
      <c r="GJU43" s="83"/>
      <c r="GJV43" s="83"/>
      <c r="GJW43" s="83"/>
      <c r="GJX43" s="83"/>
      <c r="GJY43" s="83"/>
      <c r="GJZ43" s="83"/>
      <c r="GKA43" s="83"/>
      <c r="GKB43" s="83"/>
      <c r="GKC43" s="83"/>
      <c r="GKD43" s="83"/>
      <c r="GKE43" s="83"/>
      <c r="GKF43" s="83"/>
      <c r="GKG43" s="83"/>
      <c r="GKH43" s="83"/>
      <c r="GKI43" s="83"/>
      <c r="GKJ43" s="83"/>
      <c r="GKK43" s="83"/>
      <c r="GKL43" s="83"/>
      <c r="GKM43" s="83"/>
      <c r="GKN43" s="83"/>
      <c r="GKO43" s="83"/>
      <c r="GKP43" s="83"/>
      <c r="GKQ43" s="83"/>
      <c r="GKR43" s="83"/>
      <c r="GKS43" s="83"/>
      <c r="GKT43" s="83"/>
      <c r="GKU43" s="83"/>
      <c r="GKV43" s="83"/>
      <c r="GKW43" s="83"/>
      <c r="GKX43" s="83"/>
      <c r="GKY43" s="83"/>
      <c r="GKZ43" s="83"/>
      <c r="GLA43" s="83"/>
      <c r="GLB43" s="83"/>
      <c r="GLC43" s="83"/>
      <c r="GLD43" s="83"/>
      <c r="GLE43" s="83"/>
      <c r="GLF43" s="83"/>
      <c r="GLG43" s="83"/>
      <c r="GLH43" s="83"/>
      <c r="GLI43" s="83"/>
      <c r="GLJ43" s="83"/>
      <c r="GLK43" s="83"/>
      <c r="GLL43" s="83"/>
      <c r="GLM43" s="83"/>
      <c r="GLN43" s="83"/>
      <c r="GLO43" s="83"/>
      <c r="GLP43" s="83"/>
      <c r="GLQ43" s="83"/>
      <c r="GLR43" s="83"/>
      <c r="GLS43" s="83"/>
      <c r="GLT43" s="83"/>
      <c r="GLU43" s="83"/>
      <c r="GLV43" s="83"/>
      <c r="GLW43" s="83"/>
      <c r="GLX43" s="83"/>
      <c r="GLY43" s="83"/>
      <c r="GLZ43" s="83"/>
      <c r="GMA43" s="83"/>
      <c r="GMB43" s="83"/>
      <c r="GMC43" s="83"/>
      <c r="GMD43" s="83"/>
      <c r="GME43" s="83"/>
      <c r="GMF43" s="83"/>
      <c r="GMG43" s="83"/>
      <c r="GMH43" s="83"/>
      <c r="GMI43" s="83"/>
      <c r="GMJ43" s="83"/>
      <c r="GMK43" s="83"/>
      <c r="GML43" s="83"/>
      <c r="GMM43" s="83"/>
      <c r="GMN43" s="83"/>
      <c r="GMO43" s="83"/>
      <c r="GMP43" s="83"/>
      <c r="GMQ43" s="83"/>
      <c r="GMR43" s="83"/>
      <c r="GMS43" s="83"/>
      <c r="GMT43" s="83"/>
      <c r="GMU43" s="83"/>
      <c r="GMV43" s="83"/>
      <c r="GMW43" s="83"/>
      <c r="GMX43" s="83"/>
      <c r="GMY43" s="83"/>
      <c r="GMZ43" s="83"/>
      <c r="GNA43" s="83"/>
      <c r="GNB43" s="83"/>
      <c r="GNC43" s="83"/>
      <c r="GND43" s="83"/>
      <c r="GNE43" s="83"/>
      <c r="GNF43" s="83"/>
      <c r="GNG43" s="83"/>
      <c r="GNH43" s="83"/>
      <c r="GNI43" s="83"/>
      <c r="GNJ43" s="83"/>
      <c r="GNK43" s="83"/>
      <c r="GNL43" s="83"/>
      <c r="GNM43" s="83"/>
      <c r="GNN43" s="83"/>
      <c r="GNO43" s="83"/>
      <c r="GNP43" s="83"/>
      <c r="GNQ43" s="83"/>
      <c r="GNR43" s="83"/>
      <c r="GNS43" s="83"/>
      <c r="GNT43" s="83"/>
      <c r="GNU43" s="83"/>
      <c r="GNV43" s="83"/>
      <c r="GNW43" s="83"/>
      <c r="GNX43" s="83"/>
      <c r="GNY43" s="83"/>
      <c r="GNZ43" s="83"/>
      <c r="GOA43" s="83"/>
      <c r="GOB43" s="83"/>
      <c r="GOC43" s="83"/>
      <c r="GOD43" s="83"/>
      <c r="GOE43" s="83"/>
      <c r="GOF43" s="83"/>
      <c r="GOG43" s="83"/>
      <c r="GOH43" s="83"/>
      <c r="GOI43" s="83"/>
      <c r="GOJ43" s="83"/>
      <c r="GOK43" s="83"/>
      <c r="GOL43" s="83"/>
      <c r="GOM43" s="83"/>
      <c r="GON43" s="83"/>
      <c r="GOO43" s="83"/>
      <c r="GOP43" s="83"/>
      <c r="GOQ43" s="83"/>
      <c r="GOR43" s="83"/>
      <c r="GOS43" s="83"/>
      <c r="GOT43" s="83"/>
      <c r="GOU43" s="83"/>
      <c r="GOV43" s="83"/>
      <c r="GOW43" s="83"/>
      <c r="GOX43" s="83"/>
      <c r="GOY43" s="83"/>
      <c r="GOZ43" s="83"/>
      <c r="GPA43" s="83"/>
      <c r="GPB43" s="83"/>
      <c r="GPC43" s="83"/>
      <c r="GPD43" s="83"/>
      <c r="GPE43" s="83"/>
      <c r="GPF43" s="83"/>
      <c r="GPG43" s="83"/>
      <c r="GPH43" s="83"/>
      <c r="GPI43" s="83"/>
      <c r="GPJ43" s="83"/>
      <c r="GPK43" s="83"/>
      <c r="GPL43" s="83"/>
      <c r="GPM43" s="83"/>
      <c r="GPN43" s="83"/>
      <c r="GPO43" s="83"/>
      <c r="GPP43" s="83"/>
      <c r="GPQ43" s="83"/>
      <c r="GPR43" s="83"/>
      <c r="GPS43" s="83"/>
      <c r="GPT43" s="83"/>
      <c r="GPU43" s="83"/>
      <c r="GPV43" s="83"/>
      <c r="GPW43" s="83"/>
      <c r="GPX43" s="83"/>
      <c r="GPY43" s="83"/>
      <c r="GPZ43" s="83"/>
      <c r="GQA43" s="83"/>
      <c r="GQB43" s="83"/>
      <c r="GQC43" s="83"/>
      <c r="GQD43" s="83"/>
      <c r="GQE43" s="83"/>
      <c r="GQF43" s="83"/>
      <c r="GQG43" s="83"/>
      <c r="GQH43" s="83"/>
      <c r="GQI43" s="83"/>
      <c r="GQJ43" s="83"/>
      <c r="GQK43" s="83"/>
      <c r="GQL43" s="83"/>
      <c r="GQM43" s="83"/>
      <c r="GQN43" s="83"/>
      <c r="GQO43" s="83"/>
      <c r="GQP43" s="83"/>
      <c r="GQQ43" s="83"/>
      <c r="GQR43" s="83"/>
      <c r="GQS43" s="83"/>
      <c r="GQT43" s="83"/>
      <c r="GQU43" s="83"/>
      <c r="GQV43" s="83"/>
      <c r="GQW43" s="83"/>
      <c r="GQX43" s="83"/>
      <c r="GQY43" s="83"/>
      <c r="GQZ43" s="83"/>
      <c r="GRA43" s="83"/>
      <c r="GRB43" s="83"/>
      <c r="GRC43" s="83"/>
      <c r="GRD43" s="83"/>
      <c r="GRE43" s="83"/>
      <c r="GRF43" s="83"/>
      <c r="GRG43" s="83"/>
      <c r="GRH43" s="83"/>
      <c r="GRI43" s="83"/>
      <c r="GRJ43" s="83"/>
      <c r="GRK43" s="83"/>
      <c r="GRL43" s="83"/>
      <c r="GRM43" s="83"/>
      <c r="GRN43" s="83"/>
      <c r="GRO43" s="83"/>
      <c r="GRP43" s="83"/>
      <c r="GRQ43" s="83"/>
      <c r="GRR43" s="83"/>
      <c r="GRS43" s="83"/>
      <c r="GRT43" s="83"/>
      <c r="GRU43" s="83"/>
      <c r="GRV43" s="83"/>
      <c r="GRW43" s="83"/>
      <c r="GRX43" s="83"/>
      <c r="GRY43" s="83"/>
      <c r="GRZ43" s="83"/>
      <c r="GSA43" s="83"/>
      <c r="GSB43" s="83"/>
      <c r="GSC43" s="83"/>
      <c r="GSD43" s="83"/>
      <c r="GSE43" s="83"/>
      <c r="GSF43" s="83"/>
      <c r="GSG43" s="83"/>
      <c r="GSH43" s="83"/>
      <c r="GSI43" s="83"/>
      <c r="GSJ43" s="83"/>
      <c r="GSK43" s="83"/>
      <c r="GSL43" s="83"/>
      <c r="GSM43" s="83"/>
      <c r="GSN43" s="83"/>
      <c r="GSO43" s="83"/>
      <c r="GSP43" s="83"/>
      <c r="GSQ43" s="83"/>
      <c r="GSR43" s="83"/>
      <c r="GSS43" s="83"/>
      <c r="GST43" s="83"/>
      <c r="GSU43" s="83"/>
      <c r="GSV43" s="83"/>
      <c r="GSW43" s="83"/>
      <c r="GSX43" s="83"/>
      <c r="GSY43" s="83"/>
      <c r="GSZ43" s="83"/>
      <c r="GTA43" s="83"/>
      <c r="GTB43" s="83"/>
      <c r="GTC43" s="83"/>
      <c r="GTD43" s="83"/>
      <c r="GTE43" s="83"/>
      <c r="GTF43" s="83"/>
      <c r="GTG43" s="83"/>
      <c r="GTH43" s="83"/>
      <c r="GTI43" s="83"/>
      <c r="GTJ43" s="83"/>
      <c r="GTK43" s="83"/>
      <c r="GTL43" s="83"/>
      <c r="GTM43" s="83"/>
      <c r="GTN43" s="83"/>
      <c r="GTO43" s="83"/>
      <c r="GTP43" s="83"/>
      <c r="GTQ43" s="83"/>
      <c r="GTR43" s="83"/>
      <c r="GTS43" s="83"/>
      <c r="GTT43" s="83"/>
      <c r="GTU43" s="83"/>
      <c r="GTV43" s="83"/>
      <c r="GTW43" s="83"/>
      <c r="GTX43" s="83"/>
      <c r="GTY43" s="83"/>
      <c r="GTZ43" s="83"/>
      <c r="GUA43" s="83"/>
      <c r="GUB43" s="83"/>
      <c r="GUC43" s="83"/>
      <c r="GUD43" s="83"/>
      <c r="GUE43" s="83"/>
      <c r="GUF43" s="83"/>
      <c r="GUG43" s="83"/>
      <c r="GUH43" s="83"/>
      <c r="GUI43" s="83"/>
      <c r="GUJ43" s="83"/>
      <c r="GUK43" s="83"/>
      <c r="GUL43" s="83"/>
      <c r="GUM43" s="83"/>
      <c r="GUN43" s="83"/>
      <c r="GUO43" s="83"/>
      <c r="GUP43" s="83"/>
      <c r="GUQ43" s="83"/>
      <c r="GUR43" s="83"/>
      <c r="GUS43" s="83"/>
      <c r="GUT43" s="83"/>
      <c r="GUU43" s="83"/>
      <c r="GUV43" s="83"/>
      <c r="GUW43" s="83"/>
      <c r="GUX43" s="83"/>
      <c r="GUY43" s="83"/>
      <c r="GUZ43" s="83"/>
      <c r="GVA43" s="83"/>
      <c r="GVB43" s="83"/>
      <c r="GVC43" s="83"/>
      <c r="GVD43" s="83"/>
      <c r="GVE43" s="83"/>
      <c r="GVF43" s="83"/>
      <c r="GVG43" s="83"/>
      <c r="GVH43" s="83"/>
      <c r="GVI43" s="83"/>
      <c r="GVJ43" s="83"/>
      <c r="GVK43" s="83"/>
      <c r="GVL43" s="83"/>
      <c r="GVM43" s="83"/>
      <c r="GVN43" s="83"/>
      <c r="GVO43" s="83"/>
      <c r="GVP43" s="83"/>
      <c r="GVQ43" s="83"/>
      <c r="GVR43" s="83"/>
      <c r="GVS43" s="83"/>
      <c r="GVT43" s="83"/>
      <c r="GVU43" s="83"/>
      <c r="GVV43" s="83"/>
      <c r="GVW43" s="83"/>
      <c r="GVX43" s="83"/>
      <c r="GVY43" s="83"/>
      <c r="GVZ43" s="83"/>
      <c r="GWA43" s="83"/>
      <c r="GWB43" s="83"/>
      <c r="GWC43" s="83"/>
      <c r="GWD43" s="83"/>
      <c r="GWE43" s="83"/>
      <c r="GWF43" s="83"/>
      <c r="GWG43" s="83"/>
      <c r="GWH43" s="83"/>
      <c r="GWI43" s="83"/>
      <c r="GWJ43" s="83"/>
      <c r="GWK43" s="83"/>
      <c r="GWL43" s="83"/>
      <c r="GWM43" s="83"/>
      <c r="GWN43" s="83"/>
      <c r="GWO43" s="83"/>
      <c r="GWP43" s="83"/>
      <c r="GWQ43" s="83"/>
      <c r="GWR43" s="83"/>
      <c r="GWS43" s="83"/>
      <c r="GWT43" s="83"/>
      <c r="GWU43" s="83"/>
      <c r="GWV43" s="83"/>
      <c r="GWW43" s="83"/>
      <c r="GWX43" s="83"/>
      <c r="GWY43" s="83"/>
      <c r="GWZ43" s="83"/>
      <c r="GXA43" s="83"/>
      <c r="GXB43" s="83"/>
      <c r="GXC43" s="83"/>
      <c r="GXD43" s="83"/>
      <c r="GXE43" s="83"/>
      <c r="GXF43" s="83"/>
      <c r="GXG43" s="83"/>
      <c r="GXH43" s="83"/>
      <c r="GXI43" s="83"/>
      <c r="GXJ43" s="83"/>
      <c r="GXK43" s="83"/>
      <c r="GXL43" s="83"/>
      <c r="GXM43" s="83"/>
      <c r="GXN43" s="83"/>
      <c r="GXO43" s="83"/>
      <c r="GXP43" s="83"/>
      <c r="GXQ43" s="83"/>
      <c r="GXR43" s="83"/>
      <c r="GXS43" s="83"/>
      <c r="GXT43" s="83"/>
      <c r="GXU43" s="83"/>
      <c r="GXV43" s="83"/>
      <c r="GXW43" s="83"/>
      <c r="GXX43" s="83"/>
      <c r="GXY43" s="83"/>
      <c r="GXZ43" s="83"/>
      <c r="GYA43" s="83"/>
      <c r="GYB43" s="83"/>
      <c r="GYC43" s="83"/>
      <c r="GYD43" s="83"/>
      <c r="GYE43" s="83"/>
      <c r="GYF43" s="83"/>
      <c r="GYG43" s="83"/>
      <c r="GYH43" s="83"/>
      <c r="GYI43" s="83"/>
      <c r="GYJ43" s="83"/>
      <c r="GYK43" s="83"/>
      <c r="GYL43" s="83"/>
      <c r="GYM43" s="83"/>
      <c r="GYN43" s="83"/>
      <c r="GYO43" s="83"/>
      <c r="GYP43" s="83"/>
      <c r="GYQ43" s="83"/>
      <c r="GYR43" s="83"/>
      <c r="GYS43" s="83"/>
      <c r="GYT43" s="83"/>
      <c r="GYU43" s="83"/>
      <c r="GYV43" s="83"/>
      <c r="GYW43" s="83"/>
      <c r="GYX43" s="83"/>
      <c r="GYY43" s="83"/>
      <c r="GYZ43" s="83"/>
      <c r="GZA43" s="83"/>
      <c r="GZB43" s="83"/>
      <c r="GZC43" s="83"/>
      <c r="GZD43" s="83"/>
      <c r="GZE43" s="83"/>
      <c r="GZF43" s="83"/>
      <c r="GZG43" s="83"/>
      <c r="GZH43" s="83"/>
      <c r="GZI43" s="83"/>
      <c r="GZJ43" s="83"/>
      <c r="GZK43" s="83"/>
      <c r="GZL43" s="83"/>
      <c r="GZM43" s="83"/>
      <c r="GZN43" s="83"/>
      <c r="GZO43" s="83"/>
      <c r="GZP43" s="83"/>
      <c r="GZQ43" s="83"/>
      <c r="GZR43" s="83"/>
      <c r="GZS43" s="83"/>
      <c r="GZT43" s="83"/>
      <c r="GZU43" s="83"/>
      <c r="GZV43" s="83"/>
      <c r="GZW43" s="83"/>
      <c r="GZX43" s="83"/>
      <c r="GZY43" s="83"/>
      <c r="GZZ43" s="83"/>
      <c r="HAA43" s="83"/>
      <c r="HAB43" s="83"/>
      <c r="HAC43" s="83"/>
      <c r="HAD43" s="83"/>
      <c r="HAE43" s="83"/>
      <c r="HAF43" s="83"/>
      <c r="HAG43" s="83"/>
      <c r="HAH43" s="83"/>
      <c r="HAI43" s="83"/>
      <c r="HAJ43" s="83"/>
      <c r="HAK43" s="83"/>
      <c r="HAL43" s="83"/>
      <c r="HAM43" s="83"/>
      <c r="HAN43" s="83"/>
      <c r="HAO43" s="83"/>
      <c r="HAP43" s="83"/>
      <c r="HAQ43" s="83"/>
      <c r="HAR43" s="83"/>
      <c r="HAS43" s="83"/>
      <c r="HAT43" s="83"/>
      <c r="HAU43" s="83"/>
      <c r="HAV43" s="83"/>
      <c r="HAW43" s="83"/>
      <c r="HAX43" s="83"/>
      <c r="HAY43" s="83"/>
      <c r="HAZ43" s="83"/>
      <c r="HBA43" s="83"/>
      <c r="HBB43" s="83"/>
      <c r="HBC43" s="83"/>
      <c r="HBD43" s="83"/>
      <c r="HBE43" s="83"/>
      <c r="HBF43" s="83"/>
      <c r="HBG43" s="83"/>
      <c r="HBH43" s="83"/>
      <c r="HBI43" s="83"/>
      <c r="HBJ43" s="83"/>
      <c r="HBK43" s="83"/>
      <c r="HBL43" s="83"/>
      <c r="HBM43" s="83"/>
      <c r="HBN43" s="83"/>
      <c r="HBO43" s="83"/>
      <c r="HBP43" s="83"/>
      <c r="HBQ43" s="83"/>
      <c r="HBR43" s="83"/>
      <c r="HBS43" s="83"/>
      <c r="HBT43" s="83"/>
      <c r="HBU43" s="83"/>
      <c r="HBV43" s="83"/>
      <c r="HBW43" s="83"/>
      <c r="HBX43" s="83"/>
      <c r="HBY43" s="83"/>
      <c r="HBZ43" s="83"/>
      <c r="HCA43" s="83"/>
      <c r="HCB43" s="83"/>
      <c r="HCC43" s="83"/>
      <c r="HCD43" s="83"/>
      <c r="HCE43" s="83"/>
      <c r="HCF43" s="83"/>
      <c r="HCG43" s="83"/>
      <c r="HCH43" s="83"/>
      <c r="HCI43" s="83"/>
      <c r="HCJ43" s="83"/>
      <c r="HCK43" s="83"/>
      <c r="HCL43" s="83"/>
      <c r="HCM43" s="83"/>
      <c r="HCN43" s="83"/>
      <c r="HCO43" s="83"/>
      <c r="HCP43" s="83"/>
      <c r="HCQ43" s="83"/>
      <c r="HCR43" s="83"/>
      <c r="HCS43" s="83"/>
      <c r="HCT43" s="83"/>
      <c r="HCU43" s="83"/>
      <c r="HCV43" s="83"/>
      <c r="HCW43" s="83"/>
      <c r="HCX43" s="83"/>
      <c r="HCY43" s="83"/>
      <c r="HCZ43" s="83"/>
      <c r="HDA43" s="83"/>
      <c r="HDB43" s="83"/>
      <c r="HDC43" s="83"/>
      <c r="HDD43" s="83"/>
      <c r="HDE43" s="83"/>
      <c r="HDF43" s="83"/>
      <c r="HDG43" s="83"/>
      <c r="HDH43" s="83"/>
      <c r="HDI43" s="83"/>
      <c r="HDJ43" s="83"/>
      <c r="HDK43" s="83"/>
      <c r="HDL43" s="83"/>
      <c r="HDM43" s="83"/>
      <c r="HDN43" s="83"/>
      <c r="HDO43" s="83"/>
      <c r="HDP43" s="83"/>
      <c r="HDQ43" s="83"/>
      <c r="HDR43" s="83"/>
      <c r="HDS43" s="83"/>
      <c r="HDT43" s="83"/>
      <c r="HDU43" s="83"/>
      <c r="HDV43" s="83"/>
      <c r="HDW43" s="83"/>
      <c r="HDX43" s="83"/>
      <c r="HDY43" s="83"/>
      <c r="HDZ43" s="83"/>
      <c r="HEA43" s="83"/>
      <c r="HEB43" s="83"/>
      <c r="HEC43" s="83"/>
      <c r="HED43" s="83"/>
      <c r="HEE43" s="83"/>
      <c r="HEF43" s="83"/>
      <c r="HEG43" s="83"/>
      <c r="HEH43" s="83"/>
      <c r="HEI43" s="83"/>
      <c r="HEJ43" s="83"/>
      <c r="HEK43" s="83"/>
      <c r="HEL43" s="83"/>
      <c r="HEM43" s="83"/>
      <c r="HEN43" s="83"/>
      <c r="HEO43" s="83"/>
      <c r="HEP43" s="83"/>
      <c r="HEQ43" s="83"/>
      <c r="HER43" s="83"/>
      <c r="HES43" s="83"/>
      <c r="HET43" s="83"/>
      <c r="HEU43" s="83"/>
      <c r="HEV43" s="83"/>
      <c r="HEW43" s="83"/>
      <c r="HEX43" s="83"/>
      <c r="HEY43" s="83"/>
      <c r="HEZ43" s="83"/>
      <c r="HFA43" s="83"/>
      <c r="HFB43" s="83"/>
      <c r="HFC43" s="83"/>
      <c r="HFD43" s="83"/>
      <c r="HFE43" s="83"/>
      <c r="HFF43" s="83"/>
      <c r="HFG43" s="83"/>
      <c r="HFH43" s="83"/>
      <c r="HFI43" s="83"/>
      <c r="HFJ43" s="83"/>
      <c r="HFK43" s="83"/>
      <c r="HFL43" s="83"/>
      <c r="HFM43" s="83"/>
      <c r="HFN43" s="83"/>
      <c r="HFO43" s="83"/>
      <c r="HFP43" s="83"/>
      <c r="HFQ43" s="83"/>
      <c r="HFR43" s="83"/>
      <c r="HFS43" s="83"/>
      <c r="HFT43" s="83"/>
      <c r="HFU43" s="83"/>
      <c r="HFV43" s="83"/>
      <c r="HFW43" s="83"/>
      <c r="HFX43" s="83"/>
      <c r="HFY43" s="83"/>
      <c r="HFZ43" s="83"/>
      <c r="HGA43" s="83"/>
      <c r="HGB43" s="83"/>
      <c r="HGC43" s="83"/>
      <c r="HGD43" s="83"/>
      <c r="HGE43" s="83"/>
      <c r="HGF43" s="83"/>
      <c r="HGG43" s="83"/>
      <c r="HGH43" s="83"/>
      <c r="HGI43" s="83"/>
      <c r="HGJ43" s="83"/>
      <c r="HGK43" s="83"/>
      <c r="HGL43" s="83"/>
      <c r="HGM43" s="83"/>
      <c r="HGN43" s="83"/>
      <c r="HGO43" s="83"/>
      <c r="HGP43" s="83"/>
      <c r="HGQ43" s="83"/>
      <c r="HGR43" s="83"/>
      <c r="HGS43" s="83"/>
      <c r="HGT43" s="83"/>
      <c r="HGU43" s="83"/>
      <c r="HGV43" s="83"/>
      <c r="HGW43" s="83"/>
      <c r="HGX43" s="83"/>
      <c r="HGY43" s="83"/>
      <c r="HGZ43" s="83"/>
      <c r="HHA43" s="83"/>
      <c r="HHB43" s="83"/>
      <c r="HHC43" s="83"/>
      <c r="HHD43" s="83"/>
      <c r="HHE43" s="83"/>
      <c r="HHF43" s="83"/>
      <c r="HHG43" s="83"/>
      <c r="HHH43" s="83"/>
      <c r="HHI43" s="83"/>
      <c r="HHJ43" s="83"/>
      <c r="HHK43" s="83"/>
      <c r="HHL43" s="83"/>
      <c r="HHM43" s="83"/>
      <c r="HHN43" s="83"/>
      <c r="HHO43" s="83"/>
      <c r="HHP43" s="83"/>
      <c r="HHQ43" s="83"/>
      <c r="HHR43" s="83"/>
      <c r="HHS43" s="83"/>
      <c r="HHT43" s="83"/>
      <c r="HHU43" s="83"/>
      <c r="HHV43" s="83"/>
      <c r="HHW43" s="83"/>
      <c r="HHX43" s="83"/>
      <c r="HHY43" s="83"/>
      <c r="HHZ43" s="83"/>
      <c r="HIA43" s="83"/>
      <c r="HIB43" s="83"/>
      <c r="HIC43" s="83"/>
      <c r="HID43" s="83"/>
      <c r="HIE43" s="83"/>
      <c r="HIF43" s="83"/>
      <c r="HIG43" s="83"/>
      <c r="HIH43" s="83"/>
      <c r="HII43" s="83"/>
      <c r="HIJ43" s="83"/>
      <c r="HIK43" s="83"/>
      <c r="HIL43" s="83"/>
      <c r="HIM43" s="83"/>
      <c r="HIN43" s="83"/>
      <c r="HIO43" s="83"/>
      <c r="HIP43" s="83"/>
      <c r="HIQ43" s="83"/>
      <c r="HIR43" s="83"/>
      <c r="HIS43" s="83"/>
      <c r="HIT43" s="83"/>
      <c r="HIU43" s="83"/>
      <c r="HIV43" s="83"/>
      <c r="HIW43" s="83"/>
      <c r="HIX43" s="83"/>
      <c r="HIY43" s="83"/>
      <c r="HIZ43" s="83"/>
      <c r="HJA43" s="83"/>
      <c r="HJB43" s="83"/>
      <c r="HJC43" s="83"/>
      <c r="HJD43" s="83"/>
      <c r="HJE43" s="83"/>
      <c r="HJF43" s="83"/>
      <c r="HJG43" s="83"/>
      <c r="HJH43" s="83"/>
      <c r="HJI43" s="83"/>
      <c r="HJJ43" s="83"/>
      <c r="HJK43" s="83"/>
      <c r="HJL43" s="83"/>
      <c r="HJM43" s="83"/>
      <c r="HJN43" s="83"/>
      <c r="HJO43" s="83"/>
      <c r="HJP43" s="83"/>
      <c r="HJQ43" s="83"/>
      <c r="HJR43" s="83"/>
      <c r="HJS43" s="83"/>
      <c r="HJT43" s="83"/>
      <c r="HJU43" s="83"/>
      <c r="HJV43" s="83"/>
      <c r="HJW43" s="83"/>
      <c r="HJX43" s="83"/>
      <c r="HJY43" s="83"/>
      <c r="HJZ43" s="83"/>
      <c r="HKA43" s="83"/>
      <c r="HKB43" s="83"/>
      <c r="HKC43" s="83"/>
      <c r="HKD43" s="83"/>
      <c r="HKE43" s="83"/>
      <c r="HKF43" s="83"/>
      <c r="HKG43" s="83"/>
      <c r="HKH43" s="83"/>
      <c r="HKI43" s="83"/>
      <c r="HKJ43" s="83"/>
      <c r="HKK43" s="83"/>
      <c r="HKL43" s="83"/>
      <c r="HKM43" s="83"/>
      <c r="HKN43" s="83"/>
      <c r="HKO43" s="83"/>
      <c r="HKP43" s="83"/>
      <c r="HKQ43" s="83"/>
      <c r="HKR43" s="83"/>
      <c r="HKS43" s="83"/>
      <c r="HKT43" s="83"/>
      <c r="HKU43" s="83"/>
      <c r="HKV43" s="83"/>
      <c r="HKW43" s="83"/>
      <c r="HKX43" s="83"/>
      <c r="HKY43" s="83"/>
      <c r="HKZ43" s="83"/>
      <c r="HLA43" s="83"/>
      <c r="HLB43" s="83"/>
      <c r="HLC43" s="83"/>
      <c r="HLD43" s="83"/>
      <c r="HLE43" s="83"/>
      <c r="HLF43" s="83"/>
      <c r="HLG43" s="83"/>
      <c r="HLH43" s="83"/>
      <c r="HLI43" s="83"/>
      <c r="HLJ43" s="83"/>
      <c r="HLK43" s="83"/>
      <c r="HLL43" s="83"/>
      <c r="HLM43" s="83"/>
      <c r="HLN43" s="83"/>
      <c r="HLO43" s="83"/>
      <c r="HLP43" s="83"/>
      <c r="HLQ43" s="83"/>
      <c r="HLR43" s="83"/>
      <c r="HLS43" s="83"/>
      <c r="HLT43" s="83"/>
      <c r="HLU43" s="83"/>
      <c r="HLV43" s="83"/>
      <c r="HLW43" s="83"/>
      <c r="HLX43" s="83"/>
      <c r="HLY43" s="83"/>
      <c r="HLZ43" s="83"/>
      <c r="HMA43" s="83"/>
      <c r="HMB43" s="83"/>
      <c r="HMC43" s="83"/>
      <c r="HMD43" s="83"/>
      <c r="HME43" s="83"/>
      <c r="HMF43" s="83"/>
      <c r="HMG43" s="83"/>
      <c r="HMH43" s="83"/>
      <c r="HMI43" s="83"/>
      <c r="HMJ43" s="83"/>
      <c r="HMK43" s="83"/>
      <c r="HML43" s="83"/>
      <c r="HMM43" s="83"/>
      <c r="HMN43" s="83"/>
      <c r="HMO43" s="83"/>
      <c r="HMP43" s="83"/>
      <c r="HMQ43" s="83"/>
      <c r="HMR43" s="83"/>
      <c r="HMS43" s="83"/>
      <c r="HMT43" s="83"/>
      <c r="HMU43" s="83"/>
      <c r="HMV43" s="83"/>
      <c r="HMW43" s="83"/>
      <c r="HMX43" s="83"/>
      <c r="HMY43" s="83"/>
      <c r="HMZ43" s="83"/>
      <c r="HNA43" s="83"/>
      <c r="HNB43" s="83"/>
      <c r="HNC43" s="83"/>
      <c r="HND43" s="83"/>
      <c r="HNE43" s="83"/>
      <c r="HNF43" s="83"/>
      <c r="HNG43" s="83"/>
      <c r="HNH43" s="83"/>
      <c r="HNI43" s="83"/>
      <c r="HNJ43" s="83"/>
      <c r="HNK43" s="83"/>
      <c r="HNL43" s="83"/>
      <c r="HNM43" s="83"/>
      <c r="HNN43" s="83"/>
      <c r="HNO43" s="83"/>
      <c r="HNP43" s="83"/>
      <c r="HNQ43" s="83"/>
      <c r="HNR43" s="83"/>
      <c r="HNS43" s="83"/>
      <c r="HNT43" s="83"/>
      <c r="HNU43" s="83"/>
      <c r="HNV43" s="83"/>
      <c r="HNW43" s="83"/>
      <c r="HNX43" s="83"/>
      <c r="HNY43" s="83"/>
      <c r="HNZ43" s="83"/>
      <c r="HOA43" s="83"/>
      <c r="HOB43" s="83"/>
      <c r="HOC43" s="83"/>
      <c r="HOD43" s="83"/>
      <c r="HOE43" s="83"/>
      <c r="HOF43" s="83"/>
      <c r="HOG43" s="83"/>
      <c r="HOH43" s="83"/>
      <c r="HOI43" s="83"/>
      <c r="HOJ43" s="83"/>
      <c r="HOK43" s="83"/>
      <c r="HOL43" s="83"/>
      <c r="HOM43" s="83"/>
      <c r="HON43" s="83"/>
      <c r="HOO43" s="83"/>
      <c r="HOP43" s="83"/>
      <c r="HOQ43" s="83"/>
      <c r="HOR43" s="83"/>
      <c r="HOS43" s="83"/>
      <c r="HOT43" s="83"/>
      <c r="HOU43" s="83"/>
      <c r="HOV43" s="83"/>
      <c r="HOW43" s="83"/>
      <c r="HOX43" s="83"/>
      <c r="HOY43" s="83"/>
      <c r="HOZ43" s="83"/>
      <c r="HPA43" s="83"/>
      <c r="HPB43" s="83"/>
      <c r="HPC43" s="83"/>
      <c r="HPD43" s="83"/>
      <c r="HPE43" s="83"/>
      <c r="HPF43" s="83"/>
      <c r="HPG43" s="83"/>
      <c r="HPH43" s="83"/>
      <c r="HPI43" s="83"/>
      <c r="HPJ43" s="83"/>
      <c r="HPK43" s="83"/>
      <c r="HPL43" s="83"/>
      <c r="HPM43" s="83"/>
      <c r="HPN43" s="83"/>
      <c r="HPO43" s="83"/>
      <c r="HPP43" s="83"/>
      <c r="HPQ43" s="83"/>
      <c r="HPR43" s="83"/>
      <c r="HPS43" s="83"/>
      <c r="HPT43" s="83"/>
      <c r="HPU43" s="83"/>
      <c r="HPV43" s="83"/>
      <c r="HPW43" s="83"/>
      <c r="HPX43" s="83"/>
      <c r="HPY43" s="83"/>
      <c r="HPZ43" s="83"/>
      <c r="HQA43" s="83"/>
      <c r="HQB43" s="83"/>
      <c r="HQC43" s="83"/>
      <c r="HQD43" s="83"/>
      <c r="HQE43" s="83"/>
      <c r="HQF43" s="83"/>
      <c r="HQG43" s="83"/>
      <c r="HQH43" s="83"/>
      <c r="HQI43" s="83"/>
      <c r="HQJ43" s="83"/>
      <c r="HQK43" s="83"/>
      <c r="HQL43" s="83"/>
      <c r="HQM43" s="83"/>
      <c r="HQN43" s="83"/>
      <c r="HQO43" s="83"/>
      <c r="HQP43" s="83"/>
      <c r="HQQ43" s="83"/>
      <c r="HQR43" s="83"/>
      <c r="HQS43" s="83"/>
      <c r="HQT43" s="83"/>
      <c r="HQU43" s="83"/>
      <c r="HQV43" s="83"/>
      <c r="HQW43" s="83"/>
      <c r="HQX43" s="83"/>
      <c r="HQY43" s="83"/>
      <c r="HQZ43" s="83"/>
      <c r="HRA43" s="83"/>
      <c r="HRB43" s="83"/>
      <c r="HRC43" s="83"/>
      <c r="HRD43" s="83"/>
      <c r="HRE43" s="83"/>
      <c r="HRF43" s="83"/>
      <c r="HRG43" s="83"/>
      <c r="HRH43" s="83"/>
      <c r="HRI43" s="83"/>
      <c r="HRJ43" s="83"/>
      <c r="HRK43" s="83"/>
      <c r="HRL43" s="83"/>
      <c r="HRM43" s="83"/>
      <c r="HRN43" s="83"/>
      <c r="HRO43" s="83"/>
      <c r="HRP43" s="83"/>
      <c r="HRQ43" s="83"/>
      <c r="HRR43" s="83"/>
      <c r="HRS43" s="83"/>
      <c r="HRT43" s="83"/>
      <c r="HRU43" s="83"/>
      <c r="HRV43" s="83"/>
      <c r="HRW43" s="83"/>
      <c r="HRX43" s="83"/>
      <c r="HRY43" s="83"/>
      <c r="HRZ43" s="83"/>
      <c r="HSA43" s="83"/>
      <c r="HSB43" s="83"/>
      <c r="HSC43" s="83"/>
      <c r="HSD43" s="83"/>
      <c r="HSE43" s="83"/>
      <c r="HSF43" s="83"/>
      <c r="HSG43" s="83"/>
      <c r="HSH43" s="83"/>
      <c r="HSI43" s="83"/>
      <c r="HSJ43" s="83"/>
      <c r="HSK43" s="83"/>
      <c r="HSL43" s="83"/>
      <c r="HSM43" s="83"/>
      <c r="HSN43" s="83"/>
      <c r="HSO43" s="83"/>
      <c r="HSP43" s="83"/>
      <c r="HSQ43" s="83"/>
      <c r="HSR43" s="83"/>
      <c r="HSS43" s="83"/>
      <c r="HST43" s="83"/>
      <c r="HSU43" s="83"/>
      <c r="HSV43" s="83"/>
      <c r="HSW43" s="83"/>
      <c r="HSX43" s="83"/>
      <c r="HSY43" s="83"/>
      <c r="HSZ43" s="83"/>
      <c r="HTA43" s="83"/>
      <c r="HTB43" s="83"/>
      <c r="HTC43" s="83"/>
      <c r="HTD43" s="83"/>
      <c r="HTE43" s="83"/>
      <c r="HTF43" s="83"/>
      <c r="HTG43" s="83"/>
      <c r="HTH43" s="83"/>
      <c r="HTI43" s="83"/>
      <c r="HTJ43" s="83"/>
      <c r="HTK43" s="83"/>
      <c r="HTL43" s="83"/>
      <c r="HTM43" s="83"/>
      <c r="HTN43" s="83"/>
      <c r="HTO43" s="83"/>
      <c r="HTP43" s="83"/>
      <c r="HTQ43" s="83"/>
      <c r="HTR43" s="83"/>
      <c r="HTS43" s="83"/>
      <c r="HTT43" s="83"/>
      <c r="HTU43" s="83"/>
      <c r="HTV43" s="83"/>
      <c r="HTW43" s="83"/>
      <c r="HTX43" s="83"/>
      <c r="HTY43" s="83"/>
      <c r="HTZ43" s="83"/>
      <c r="HUA43" s="83"/>
      <c r="HUB43" s="83"/>
      <c r="HUC43" s="83"/>
      <c r="HUD43" s="83"/>
      <c r="HUE43" s="83"/>
      <c r="HUF43" s="83"/>
      <c r="HUG43" s="83"/>
      <c r="HUH43" s="83"/>
      <c r="HUI43" s="83"/>
      <c r="HUJ43" s="83"/>
      <c r="HUK43" s="83"/>
      <c r="HUL43" s="83"/>
      <c r="HUM43" s="83"/>
      <c r="HUN43" s="83"/>
      <c r="HUO43" s="83"/>
      <c r="HUP43" s="83"/>
      <c r="HUQ43" s="83"/>
      <c r="HUR43" s="83"/>
      <c r="HUS43" s="83"/>
      <c r="HUT43" s="83"/>
      <c r="HUU43" s="83"/>
      <c r="HUV43" s="83"/>
      <c r="HUW43" s="83"/>
      <c r="HUX43" s="83"/>
      <c r="HUY43" s="83"/>
      <c r="HUZ43" s="83"/>
      <c r="HVA43" s="83"/>
      <c r="HVB43" s="83"/>
      <c r="HVC43" s="83"/>
      <c r="HVD43" s="83"/>
      <c r="HVE43" s="83"/>
      <c r="HVF43" s="83"/>
      <c r="HVG43" s="83"/>
      <c r="HVH43" s="83"/>
      <c r="HVI43" s="83"/>
      <c r="HVJ43" s="83"/>
      <c r="HVK43" s="83"/>
      <c r="HVL43" s="83"/>
      <c r="HVM43" s="83"/>
      <c r="HVN43" s="83"/>
      <c r="HVO43" s="83"/>
      <c r="HVP43" s="83"/>
      <c r="HVQ43" s="83"/>
      <c r="HVR43" s="83"/>
      <c r="HVS43" s="83"/>
      <c r="HVT43" s="83"/>
      <c r="HVU43" s="83"/>
      <c r="HVV43" s="83"/>
      <c r="HVW43" s="83"/>
      <c r="HVX43" s="83"/>
      <c r="HVY43" s="83"/>
      <c r="HVZ43" s="83"/>
      <c r="HWA43" s="83"/>
      <c r="HWB43" s="83"/>
      <c r="HWC43" s="83"/>
      <c r="HWD43" s="83"/>
      <c r="HWE43" s="83"/>
      <c r="HWF43" s="83"/>
      <c r="HWG43" s="83"/>
      <c r="HWH43" s="83"/>
      <c r="HWI43" s="83"/>
      <c r="HWJ43" s="83"/>
      <c r="HWK43" s="83"/>
      <c r="HWL43" s="83"/>
      <c r="HWM43" s="83"/>
      <c r="HWN43" s="83"/>
      <c r="HWO43" s="83"/>
      <c r="HWP43" s="83"/>
      <c r="HWQ43" s="83"/>
      <c r="HWR43" s="83"/>
      <c r="HWS43" s="83"/>
      <c r="HWT43" s="83"/>
      <c r="HWU43" s="83"/>
      <c r="HWV43" s="83"/>
      <c r="HWW43" s="83"/>
      <c r="HWX43" s="83"/>
      <c r="HWY43" s="83"/>
      <c r="HWZ43" s="83"/>
      <c r="HXA43" s="83"/>
      <c r="HXB43" s="83"/>
      <c r="HXC43" s="83"/>
      <c r="HXD43" s="83"/>
      <c r="HXE43" s="83"/>
      <c r="HXF43" s="83"/>
      <c r="HXG43" s="83"/>
      <c r="HXH43" s="83"/>
      <c r="HXI43" s="83"/>
      <c r="HXJ43" s="83"/>
      <c r="HXK43" s="83"/>
      <c r="HXL43" s="83"/>
      <c r="HXM43" s="83"/>
      <c r="HXN43" s="83"/>
      <c r="HXO43" s="83"/>
      <c r="HXP43" s="83"/>
      <c r="HXQ43" s="83"/>
      <c r="HXR43" s="83"/>
      <c r="HXS43" s="83"/>
      <c r="HXT43" s="83"/>
      <c r="HXU43" s="83"/>
      <c r="HXV43" s="83"/>
      <c r="HXW43" s="83"/>
      <c r="HXX43" s="83"/>
      <c r="HXY43" s="83"/>
      <c r="HXZ43" s="83"/>
      <c r="HYA43" s="83"/>
      <c r="HYB43" s="83"/>
      <c r="HYC43" s="83"/>
      <c r="HYD43" s="83"/>
      <c r="HYE43" s="83"/>
      <c r="HYF43" s="83"/>
      <c r="HYG43" s="83"/>
      <c r="HYH43" s="83"/>
      <c r="HYI43" s="83"/>
      <c r="HYJ43" s="83"/>
      <c r="HYK43" s="83"/>
      <c r="HYL43" s="83"/>
      <c r="HYM43" s="83"/>
      <c r="HYN43" s="83"/>
      <c r="HYO43" s="83"/>
      <c r="HYP43" s="83"/>
      <c r="HYQ43" s="83"/>
      <c r="HYR43" s="83"/>
      <c r="HYS43" s="83"/>
      <c r="HYT43" s="83"/>
      <c r="HYU43" s="83"/>
      <c r="HYV43" s="83"/>
      <c r="HYW43" s="83"/>
      <c r="HYX43" s="83"/>
      <c r="HYY43" s="83"/>
      <c r="HYZ43" s="83"/>
      <c r="HZA43" s="83"/>
      <c r="HZB43" s="83"/>
      <c r="HZC43" s="83"/>
      <c r="HZD43" s="83"/>
      <c r="HZE43" s="83"/>
      <c r="HZF43" s="83"/>
      <c r="HZG43" s="83"/>
      <c r="HZH43" s="83"/>
      <c r="HZI43" s="83"/>
      <c r="HZJ43" s="83"/>
      <c r="HZK43" s="83"/>
      <c r="HZL43" s="83"/>
      <c r="HZM43" s="83"/>
      <c r="HZN43" s="83"/>
      <c r="HZO43" s="83"/>
      <c r="HZP43" s="83"/>
      <c r="HZQ43" s="83"/>
      <c r="HZR43" s="83"/>
      <c r="HZS43" s="83"/>
      <c r="HZT43" s="83"/>
      <c r="HZU43" s="83"/>
      <c r="HZV43" s="83"/>
      <c r="HZW43" s="83"/>
      <c r="HZX43" s="83"/>
      <c r="HZY43" s="83"/>
      <c r="HZZ43" s="83"/>
      <c r="IAA43" s="83"/>
      <c r="IAB43" s="83"/>
      <c r="IAC43" s="83"/>
      <c r="IAD43" s="83"/>
      <c r="IAE43" s="83"/>
      <c r="IAF43" s="83"/>
      <c r="IAG43" s="83"/>
      <c r="IAH43" s="83"/>
      <c r="IAI43" s="83"/>
      <c r="IAJ43" s="83"/>
      <c r="IAK43" s="83"/>
      <c r="IAL43" s="83"/>
      <c r="IAM43" s="83"/>
      <c r="IAN43" s="83"/>
      <c r="IAO43" s="83"/>
      <c r="IAP43" s="83"/>
      <c r="IAQ43" s="83"/>
      <c r="IAR43" s="83"/>
      <c r="IAS43" s="83"/>
      <c r="IAT43" s="83"/>
      <c r="IAU43" s="83"/>
      <c r="IAV43" s="83"/>
      <c r="IAW43" s="83"/>
      <c r="IAX43" s="83"/>
      <c r="IAY43" s="83"/>
      <c r="IAZ43" s="83"/>
      <c r="IBA43" s="83"/>
      <c r="IBB43" s="83"/>
      <c r="IBC43" s="83"/>
      <c r="IBD43" s="83"/>
      <c r="IBE43" s="83"/>
      <c r="IBF43" s="83"/>
      <c r="IBG43" s="83"/>
      <c r="IBH43" s="83"/>
      <c r="IBI43" s="83"/>
      <c r="IBJ43" s="83"/>
      <c r="IBK43" s="83"/>
      <c r="IBL43" s="83"/>
      <c r="IBM43" s="83"/>
      <c r="IBN43" s="83"/>
      <c r="IBO43" s="83"/>
      <c r="IBP43" s="83"/>
      <c r="IBQ43" s="83"/>
      <c r="IBR43" s="83"/>
      <c r="IBS43" s="83"/>
      <c r="IBT43" s="83"/>
      <c r="IBU43" s="83"/>
      <c r="IBV43" s="83"/>
      <c r="IBW43" s="83"/>
      <c r="IBX43" s="83"/>
      <c r="IBY43" s="83"/>
      <c r="IBZ43" s="83"/>
      <c r="ICA43" s="83"/>
      <c r="ICB43" s="83"/>
      <c r="ICC43" s="83"/>
      <c r="ICD43" s="83"/>
      <c r="ICE43" s="83"/>
      <c r="ICF43" s="83"/>
      <c r="ICG43" s="83"/>
      <c r="ICH43" s="83"/>
      <c r="ICI43" s="83"/>
      <c r="ICJ43" s="83"/>
      <c r="ICK43" s="83"/>
      <c r="ICL43" s="83"/>
      <c r="ICM43" s="83"/>
      <c r="ICN43" s="83"/>
      <c r="ICO43" s="83"/>
      <c r="ICP43" s="83"/>
      <c r="ICQ43" s="83"/>
      <c r="ICR43" s="83"/>
      <c r="ICS43" s="83"/>
      <c r="ICT43" s="83"/>
      <c r="ICU43" s="83"/>
      <c r="ICV43" s="83"/>
      <c r="ICW43" s="83"/>
      <c r="ICX43" s="83"/>
      <c r="ICY43" s="83"/>
      <c r="ICZ43" s="83"/>
      <c r="IDA43" s="83"/>
      <c r="IDB43" s="83"/>
      <c r="IDC43" s="83"/>
      <c r="IDD43" s="83"/>
      <c r="IDE43" s="83"/>
      <c r="IDF43" s="83"/>
      <c r="IDG43" s="83"/>
      <c r="IDH43" s="83"/>
      <c r="IDI43" s="83"/>
      <c r="IDJ43" s="83"/>
      <c r="IDK43" s="83"/>
      <c r="IDL43" s="83"/>
      <c r="IDM43" s="83"/>
      <c r="IDN43" s="83"/>
      <c r="IDO43" s="83"/>
      <c r="IDP43" s="83"/>
      <c r="IDQ43" s="83"/>
      <c r="IDR43" s="83"/>
      <c r="IDS43" s="83"/>
      <c r="IDT43" s="83"/>
      <c r="IDU43" s="83"/>
      <c r="IDV43" s="83"/>
      <c r="IDW43" s="83"/>
      <c r="IDX43" s="83"/>
      <c r="IDY43" s="83"/>
      <c r="IDZ43" s="83"/>
      <c r="IEA43" s="83"/>
      <c r="IEB43" s="83"/>
      <c r="IEC43" s="83"/>
      <c r="IED43" s="83"/>
      <c r="IEE43" s="83"/>
      <c r="IEF43" s="83"/>
      <c r="IEG43" s="83"/>
      <c r="IEH43" s="83"/>
      <c r="IEI43" s="83"/>
      <c r="IEJ43" s="83"/>
      <c r="IEK43" s="83"/>
      <c r="IEL43" s="83"/>
      <c r="IEM43" s="83"/>
      <c r="IEN43" s="83"/>
      <c r="IEO43" s="83"/>
      <c r="IEP43" s="83"/>
      <c r="IEQ43" s="83"/>
      <c r="IER43" s="83"/>
      <c r="IES43" s="83"/>
      <c r="IET43" s="83"/>
      <c r="IEU43" s="83"/>
      <c r="IEV43" s="83"/>
      <c r="IEW43" s="83"/>
      <c r="IEX43" s="83"/>
      <c r="IEY43" s="83"/>
      <c r="IEZ43" s="83"/>
      <c r="IFA43" s="83"/>
      <c r="IFB43" s="83"/>
      <c r="IFC43" s="83"/>
      <c r="IFD43" s="83"/>
      <c r="IFE43" s="83"/>
      <c r="IFF43" s="83"/>
      <c r="IFG43" s="83"/>
      <c r="IFH43" s="83"/>
      <c r="IFI43" s="83"/>
      <c r="IFJ43" s="83"/>
      <c r="IFK43" s="83"/>
      <c r="IFL43" s="83"/>
      <c r="IFM43" s="83"/>
      <c r="IFN43" s="83"/>
      <c r="IFO43" s="83"/>
      <c r="IFP43" s="83"/>
      <c r="IFQ43" s="83"/>
      <c r="IFR43" s="83"/>
      <c r="IFS43" s="83"/>
      <c r="IFT43" s="83"/>
      <c r="IFU43" s="83"/>
      <c r="IFV43" s="83"/>
      <c r="IFW43" s="83"/>
      <c r="IFX43" s="83"/>
      <c r="IFY43" s="83"/>
      <c r="IFZ43" s="83"/>
      <c r="IGA43" s="83"/>
      <c r="IGB43" s="83"/>
      <c r="IGC43" s="83"/>
      <c r="IGD43" s="83"/>
      <c r="IGE43" s="83"/>
      <c r="IGF43" s="83"/>
      <c r="IGG43" s="83"/>
      <c r="IGH43" s="83"/>
      <c r="IGI43" s="83"/>
      <c r="IGJ43" s="83"/>
      <c r="IGK43" s="83"/>
      <c r="IGL43" s="83"/>
      <c r="IGM43" s="83"/>
      <c r="IGN43" s="83"/>
      <c r="IGO43" s="83"/>
      <c r="IGP43" s="83"/>
      <c r="IGQ43" s="83"/>
      <c r="IGR43" s="83"/>
      <c r="IGS43" s="83"/>
      <c r="IGT43" s="83"/>
      <c r="IGU43" s="83"/>
      <c r="IGV43" s="83"/>
      <c r="IGW43" s="83"/>
      <c r="IGX43" s="83"/>
      <c r="IGY43" s="83"/>
      <c r="IGZ43" s="83"/>
      <c r="IHA43" s="83"/>
      <c r="IHB43" s="83"/>
      <c r="IHC43" s="83"/>
      <c r="IHD43" s="83"/>
      <c r="IHE43" s="83"/>
      <c r="IHF43" s="83"/>
      <c r="IHG43" s="83"/>
      <c r="IHH43" s="83"/>
      <c r="IHI43" s="83"/>
      <c r="IHJ43" s="83"/>
      <c r="IHK43" s="83"/>
      <c r="IHL43" s="83"/>
      <c r="IHM43" s="83"/>
      <c r="IHN43" s="83"/>
      <c r="IHO43" s="83"/>
      <c r="IHP43" s="83"/>
      <c r="IHQ43" s="83"/>
      <c r="IHR43" s="83"/>
      <c r="IHS43" s="83"/>
      <c r="IHT43" s="83"/>
      <c r="IHU43" s="83"/>
      <c r="IHV43" s="83"/>
      <c r="IHW43" s="83"/>
      <c r="IHX43" s="83"/>
      <c r="IHY43" s="83"/>
      <c r="IHZ43" s="83"/>
      <c r="IIA43" s="83"/>
      <c r="IIB43" s="83"/>
      <c r="IIC43" s="83"/>
      <c r="IID43" s="83"/>
      <c r="IIE43" s="83"/>
      <c r="IIF43" s="83"/>
      <c r="IIG43" s="83"/>
      <c r="IIH43" s="83"/>
      <c r="III43" s="83"/>
      <c r="IIJ43" s="83"/>
      <c r="IIK43" s="83"/>
      <c r="IIL43" s="83"/>
      <c r="IIM43" s="83"/>
      <c r="IIN43" s="83"/>
      <c r="IIO43" s="83"/>
      <c r="IIP43" s="83"/>
      <c r="IIQ43" s="83"/>
      <c r="IIR43" s="83"/>
      <c r="IIS43" s="83"/>
      <c r="IIT43" s="83"/>
      <c r="IIU43" s="83"/>
      <c r="IIV43" s="83"/>
      <c r="IIW43" s="83"/>
      <c r="IIX43" s="83"/>
      <c r="IIY43" s="83"/>
      <c r="IIZ43" s="83"/>
      <c r="IJA43" s="83"/>
      <c r="IJB43" s="83"/>
      <c r="IJC43" s="83"/>
      <c r="IJD43" s="83"/>
      <c r="IJE43" s="83"/>
      <c r="IJF43" s="83"/>
      <c r="IJG43" s="83"/>
      <c r="IJH43" s="83"/>
      <c r="IJI43" s="83"/>
      <c r="IJJ43" s="83"/>
      <c r="IJK43" s="83"/>
      <c r="IJL43" s="83"/>
      <c r="IJM43" s="83"/>
      <c r="IJN43" s="83"/>
      <c r="IJO43" s="83"/>
      <c r="IJP43" s="83"/>
      <c r="IJQ43" s="83"/>
      <c r="IJR43" s="83"/>
      <c r="IJS43" s="83"/>
      <c r="IJT43" s="83"/>
      <c r="IJU43" s="83"/>
      <c r="IJV43" s="83"/>
      <c r="IJW43" s="83"/>
      <c r="IJX43" s="83"/>
      <c r="IJY43" s="83"/>
      <c r="IJZ43" s="83"/>
      <c r="IKA43" s="83"/>
      <c r="IKB43" s="83"/>
      <c r="IKC43" s="83"/>
      <c r="IKD43" s="83"/>
      <c r="IKE43" s="83"/>
      <c r="IKF43" s="83"/>
      <c r="IKG43" s="83"/>
      <c r="IKH43" s="83"/>
      <c r="IKI43" s="83"/>
      <c r="IKJ43" s="83"/>
      <c r="IKK43" s="83"/>
      <c r="IKL43" s="83"/>
      <c r="IKM43" s="83"/>
      <c r="IKN43" s="83"/>
      <c r="IKO43" s="83"/>
      <c r="IKP43" s="83"/>
      <c r="IKQ43" s="83"/>
      <c r="IKR43" s="83"/>
      <c r="IKS43" s="83"/>
      <c r="IKT43" s="83"/>
      <c r="IKU43" s="83"/>
      <c r="IKV43" s="83"/>
      <c r="IKW43" s="83"/>
      <c r="IKX43" s="83"/>
      <c r="IKY43" s="83"/>
      <c r="IKZ43" s="83"/>
      <c r="ILA43" s="83"/>
      <c r="ILB43" s="83"/>
      <c r="ILC43" s="83"/>
      <c r="ILD43" s="83"/>
      <c r="ILE43" s="83"/>
      <c r="ILF43" s="83"/>
      <c r="ILG43" s="83"/>
      <c r="ILH43" s="83"/>
      <c r="ILI43" s="83"/>
      <c r="ILJ43" s="83"/>
      <c r="ILK43" s="83"/>
      <c r="ILL43" s="83"/>
      <c r="ILM43" s="83"/>
      <c r="ILN43" s="83"/>
      <c r="ILO43" s="83"/>
      <c r="ILP43" s="83"/>
      <c r="ILQ43" s="83"/>
      <c r="ILR43" s="83"/>
      <c r="ILS43" s="83"/>
      <c r="ILT43" s="83"/>
      <c r="ILU43" s="83"/>
      <c r="ILV43" s="83"/>
      <c r="ILW43" s="83"/>
      <c r="ILX43" s="83"/>
      <c r="ILY43" s="83"/>
      <c r="ILZ43" s="83"/>
      <c r="IMA43" s="83"/>
      <c r="IMB43" s="83"/>
      <c r="IMC43" s="83"/>
      <c r="IMD43" s="83"/>
      <c r="IME43" s="83"/>
      <c r="IMF43" s="83"/>
      <c r="IMG43" s="83"/>
      <c r="IMH43" s="83"/>
      <c r="IMI43" s="83"/>
      <c r="IMJ43" s="83"/>
      <c r="IMK43" s="83"/>
      <c r="IML43" s="83"/>
      <c r="IMM43" s="83"/>
      <c r="IMN43" s="83"/>
      <c r="IMO43" s="83"/>
      <c r="IMP43" s="83"/>
      <c r="IMQ43" s="83"/>
      <c r="IMR43" s="83"/>
      <c r="IMS43" s="83"/>
      <c r="IMT43" s="83"/>
      <c r="IMU43" s="83"/>
      <c r="IMV43" s="83"/>
      <c r="IMW43" s="83"/>
      <c r="IMX43" s="83"/>
      <c r="IMY43" s="83"/>
      <c r="IMZ43" s="83"/>
      <c r="INA43" s="83"/>
      <c r="INB43" s="83"/>
      <c r="INC43" s="83"/>
      <c r="IND43" s="83"/>
      <c r="INE43" s="83"/>
      <c r="INF43" s="83"/>
      <c r="ING43" s="83"/>
      <c r="INH43" s="83"/>
      <c r="INI43" s="83"/>
      <c r="INJ43" s="83"/>
      <c r="INK43" s="83"/>
      <c r="INL43" s="83"/>
      <c r="INM43" s="83"/>
      <c r="INN43" s="83"/>
      <c r="INO43" s="83"/>
      <c r="INP43" s="83"/>
      <c r="INQ43" s="83"/>
      <c r="INR43" s="83"/>
      <c r="INS43" s="83"/>
      <c r="INT43" s="83"/>
      <c r="INU43" s="83"/>
      <c r="INV43" s="83"/>
      <c r="INW43" s="83"/>
      <c r="INX43" s="83"/>
      <c r="INY43" s="83"/>
      <c r="INZ43" s="83"/>
      <c r="IOA43" s="83"/>
      <c r="IOB43" s="83"/>
      <c r="IOC43" s="83"/>
      <c r="IOD43" s="83"/>
      <c r="IOE43" s="83"/>
      <c r="IOF43" s="83"/>
      <c r="IOG43" s="83"/>
      <c r="IOH43" s="83"/>
      <c r="IOI43" s="83"/>
      <c r="IOJ43" s="83"/>
      <c r="IOK43" s="83"/>
      <c r="IOL43" s="83"/>
      <c r="IOM43" s="83"/>
      <c r="ION43" s="83"/>
      <c r="IOO43" s="83"/>
      <c r="IOP43" s="83"/>
      <c r="IOQ43" s="83"/>
      <c r="IOR43" s="83"/>
      <c r="IOS43" s="83"/>
      <c r="IOT43" s="83"/>
      <c r="IOU43" s="83"/>
      <c r="IOV43" s="83"/>
      <c r="IOW43" s="83"/>
      <c r="IOX43" s="83"/>
      <c r="IOY43" s="83"/>
      <c r="IOZ43" s="83"/>
      <c r="IPA43" s="83"/>
      <c r="IPB43" s="83"/>
      <c r="IPC43" s="83"/>
      <c r="IPD43" s="83"/>
      <c r="IPE43" s="83"/>
      <c r="IPF43" s="83"/>
      <c r="IPG43" s="83"/>
      <c r="IPH43" s="83"/>
      <c r="IPI43" s="83"/>
      <c r="IPJ43" s="83"/>
      <c r="IPK43" s="83"/>
      <c r="IPL43" s="83"/>
      <c r="IPM43" s="83"/>
      <c r="IPN43" s="83"/>
      <c r="IPO43" s="83"/>
      <c r="IPP43" s="83"/>
      <c r="IPQ43" s="83"/>
      <c r="IPR43" s="83"/>
      <c r="IPS43" s="83"/>
      <c r="IPT43" s="83"/>
      <c r="IPU43" s="83"/>
      <c r="IPV43" s="83"/>
      <c r="IPW43" s="83"/>
      <c r="IPX43" s="83"/>
      <c r="IPY43" s="83"/>
      <c r="IPZ43" s="83"/>
      <c r="IQA43" s="83"/>
      <c r="IQB43" s="83"/>
      <c r="IQC43" s="83"/>
      <c r="IQD43" s="83"/>
      <c r="IQE43" s="83"/>
      <c r="IQF43" s="83"/>
      <c r="IQG43" s="83"/>
      <c r="IQH43" s="83"/>
      <c r="IQI43" s="83"/>
      <c r="IQJ43" s="83"/>
      <c r="IQK43" s="83"/>
      <c r="IQL43" s="83"/>
      <c r="IQM43" s="83"/>
      <c r="IQN43" s="83"/>
      <c r="IQO43" s="83"/>
      <c r="IQP43" s="83"/>
      <c r="IQQ43" s="83"/>
      <c r="IQR43" s="83"/>
      <c r="IQS43" s="83"/>
      <c r="IQT43" s="83"/>
      <c r="IQU43" s="83"/>
      <c r="IQV43" s="83"/>
      <c r="IQW43" s="83"/>
      <c r="IQX43" s="83"/>
      <c r="IQY43" s="83"/>
      <c r="IQZ43" s="83"/>
      <c r="IRA43" s="83"/>
      <c r="IRB43" s="83"/>
      <c r="IRC43" s="83"/>
      <c r="IRD43" s="83"/>
      <c r="IRE43" s="83"/>
      <c r="IRF43" s="83"/>
      <c r="IRG43" s="83"/>
      <c r="IRH43" s="83"/>
      <c r="IRI43" s="83"/>
      <c r="IRJ43" s="83"/>
      <c r="IRK43" s="83"/>
      <c r="IRL43" s="83"/>
      <c r="IRM43" s="83"/>
      <c r="IRN43" s="83"/>
      <c r="IRO43" s="83"/>
      <c r="IRP43" s="83"/>
      <c r="IRQ43" s="83"/>
      <c r="IRR43" s="83"/>
      <c r="IRS43" s="83"/>
      <c r="IRT43" s="83"/>
      <c r="IRU43" s="83"/>
      <c r="IRV43" s="83"/>
      <c r="IRW43" s="83"/>
      <c r="IRX43" s="83"/>
      <c r="IRY43" s="83"/>
      <c r="IRZ43" s="83"/>
      <c r="ISA43" s="83"/>
      <c r="ISB43" s="83"/>
      <c r="ISC43" s="83"/>
      <c r="ISD43" s="83"/>
      <c r="ISE43" s="83"/>
      <c r="ISF43" s="83"/>
      <c r="ISG43" s="83"/>
      <c r="ISH43" s="83"/>
      <c r="ISI43" s="83"/>
      <c r="ISJ43" s="83"/>
      <c r="ISK43" s="83"/>
      <c r="ISL43" s="83"/>
      <c r="ISM43" s="83"/>
      <c r="ISN43" s="83"/>
      <c r="ISO43" s="83"/>
      <c r="ISP43" s="83"/>
      <c r="ISQ43" s="83"/>
      <c r="ISR43" s="83"/>
      <c r="ISS43" s="83"/>
      <c r="IST43" s="83"/>
      <c r="ISU43" s="83"/>
      <c r="ISV43" s="83"/>
      <c r="ISW43" s="83"/>
      <c r="ISX43" s="83"/>
      <c r="ISY43" s="83"/>
      <c r="ISZ43" s="83"/>
      <c r="ITA43" s="83"/>
      <c r="ITB43" s="83"/>
      <c r="ITC43" s="83"/>
      <c r="ITD43" s="83"/>
      <c r="ITE43" s="83"/>
      <c r="ITF43" s="83"/>
      <c r="ITG43" s="83"/>
      <c r="ITH43" s="83"/>
      <c r="ITI43" s="83"/>
      <c r="ITJ43" s="83"/>
      <c r="ITK43" s="83"/>
      <c r="ITL43" s="83"/>
      <c r="ITM43" s="83"/>
      <c r="ITN43" s="83"/>
      <c r="ITO43" s="83"/>
      <c r="ITP43" s="83"/>
      <c r="ITQ43" s="83"/>
      <c r="ITR43" s="83"/>
      <c r="ITS43" s="83"/>
      <c r="ITT43" s="83"/>
      <c r="ITU43" s="83"/>
      <c r="ITV43" s="83"/>
      <c r="ITW43" s="83"/>
      <c r="ITX43" s="83"/>
      <c r="ITY43" s="83"/>
      <c r="ITZ43" s="83"/>
      <c r="IUA43" s="83"/>
      <c r="IUB43" s="83"/>
      <c r="IUC43" s="83"/>
      <c r="IUD43" s="83"/>
      <c r="IUE43" s="83"/>
      <c r="IUF43" s="83"/>
      <c r="IUG43" s="83"/>
      <c r="IUH43" s="83"/>
      <c r="IUI43" s="83"/>
      <c r="IUJ43" s="83"/>
      <c r="IUK43" s="83"/>
      <c r="IUL43" s="83"/>
      <c r="IUM43" s="83"/>
      <c r="IUN43" s="83"/>
      <c r="IUO43" s="83"/>
      <c r="IUP43" s="83"/>
      <c r="IUQ43" s="83"/>
      <c r="IUR43" s="83"/>
      <c r="IUS43" s="83"/>
      <c r="IUT43" s="83"/>
      <c r="IUU43" s="83"/>
      <c r="IUV43" s="83"/>
      <c r="IUW43" s="83"/>
      <c r="IUX43" s="83"/>
      <c r="IUY43" s="83"/>
      <c r="IUZ43" s="83"/>
      <c r="IVA43" s="83"/>
      <c r="IVB43" s="83"/>
      <c r="IVC43" s="83"/>
      <c r="IVD43" s="83"/>
      <c r="IVE43" s="83"/>
      <c r="IVF43" s="83"/>
      <c r="IVG43" s="83"/>
      <c r="IVH43" s="83"/>
      <c r="IVI43" s="83"/>
      <c r="IVJ43" s="83"/>
      <c r="IVK43" s="83"/>
      <c r="IVL43" s="83"/>
      <c r="IVM43" s="83"/>
      <c r="IVN43" s="83"/>
      <c r="IVO43" s="83"/>
      <c r="IVP43" s="83"/>
      <c r="IVQ43" s="83"/>
      <c r="IVR43" s="83"/>
      <c r="IVS43" s="83"/>
      <c r="IVT43" s="83"/>
      <c r="IVU43" s="83"/>
      <c r="IVV43" s="83"/>
      <c r="IVW43" s="83"/>
      <c r="IVX43" s="83"/>
      <c r="IVY43" s="83"/>
      <c r="IVZ43" s="83"/>
      <c r="IWA43" s="83"/>
      <c r="IWB43" s="83"/>
      <c r="IWC43" s="83"/>
      <c r="IWD43" s="83"/>
      <c r="IWE43" s="83"/>
      <c r="IWF43" s="83"/>
      <c r="IWG43" s="83"/>
      <c r="IWH43" s="83"/>
      <c r="IWI43" s="83"/>
      <c r="IWJ43" s="83"/>
      <c r="IWK43" s="83"/>
      <c r="IWL43" s="83"/>
      <c r="IWM43" s="83"/>
      <c r="IWN43" s="83"/>
      <c r="IWO43" s="83"/>
      <c r="IWP43" s="83"/>
      <c r="IWQ43" s="83"/>
      <c r="IWR43" s="83"/>
      <c r="IWS43" s="83"/>
      <c r="IWT43" s="83"/>
      <c r="IWU43" s="83"/>
      <c r="IWV43" s="83"/>
      <c r="IWW43" s="83"/>
      <c r="IWX43" s="83"/>
      <c r="IWY43" s="83"/>
      <c r="IWZ43" s="83"/>
      <c r="IXA43" s="83"/>
      <c r="IXB43" s="83"/>
      <c r="IXC43" s="83"/>
      <c r="IXD43" s="83"/>
      <c r="IXE43" s="83"/>
      <c r="IXF43" s="83"/>
      <c r="IXG43" s="83"/>
      <c r="IXH43" s="83"/>
      <c r="IXI43" s="83"/>
      <c r="IXJ43" s="83"/>
      <c r="IXK43" s="83"/>
      <c r="IXL43" s="83"/>
      <c r="IXM43" s="83"/>
      <c r="IXN43" s="83"/>
      <c r="IXO43" s="83"/>
      <c r="IXP43" s="83"/>
      <c r="IXQ43" s="83"/>
      <c r="IXR43" s="83"/>
      <c r="IXS43" s="83"/>
      <c r="IXT43" s="83"/>
      <c r="IXU43" s="83"/>
      <c r="IXV43" s="83"/>
      <c r="IXW43" s="83"/>
      <c r="IXX43" s="83"/>
      <c r="IXY43" s="83"/>
      <c r="IXZ43" s="83"/>
      <c r="IYA43" s="83"/>
      <c r="IYB43" s="83"/>
      <c r="IYC43" s="83"/>
      <c r="IYD43" s="83"/>
      <c r="IYE43" s="83"/>
      <c r="IYF43" s="83"/>
      <c r="IYG43" s="83"/>
      <c r="IYH43" s="83"/>
      <c r="IYI43" s="83"/>
      <c r="IYJ43" s="83"/>
      <c r="IYK43" s="83"/>
      <c r="IYL43" s="83"/>
      <c r="IYM43" s="83"/>
      <c r="IYN43" s="83"/>
      <c r="IYO43" s="83"/>
      <c r="IYP43" s="83"/>
      <c r="IYQ43" s="83"/>
      <c r="IYR43" s="83"/>
      <c r="IYS43" s="83"/>
      <c r="IYT43" s="83"/>
      <c r="IYU43" s="83"/>
      <c r="IYV43" s="83"/>
      <c r="IYW43" s="83"/>
      <c r="IYX43" s="83"/>
      <c r="IYY43" s="83"/>
      <c r="IYZ43" s="83"/>
      <c r="IZA43" s="83"/>
      <c r="IZB43" s="83"/>
      <c r="IZC43" s="83"/>
      <c r="IZD43" s="83"/>
      <c r="IZE43" s="83"/>
      <c r="IZF43" s="83"/>
      <c r="IZG43" s="83"/>
      <c r="IZH43" s="83"/>
      <c r="IZI43" s="83"/>
      <c r="IZJ43" s="83"/>
      <c r="IZK43" s="83"/>
      <c r="IZL43" s="83"/>
      <c r="IZM43" s="83"/>
      <c r="IZN43" s="83"/>
      <c r="IZO43" s="83"/>
      <c r="IZP43" s="83"/>
      <c r="IZQ43" s="83"/>
      <c r="IZR43" s="83"/>
      <c r="IZS43" s="83"/>
      <c r="IZT43" s="83"/>
      <c r="IZU43" s="83"/>
      <c r="IZV43" s="83"/>
      <c r="IZW43" s="83"/>
      <c r="IZX43" s="83"/>
      <c r="IZY43" s="83"/>
      <c r="IZZ43" s="83"/>
      <c r="JAA43" s="83"/>
      <c r="JAB43" s="83"/>
      <c r="JAC43" s="83"/>
      <c r="JAD43" s="83"/>
      <c r="JAE43" s="83"/>
      <c r="JAF43" s="83"/>
      <c r="JAG43" s="83"/>
      <c r="JAH43" s="83"/>
      <c r="JAI43" s="83"/>
      <c r="JAJ43" s="83"/>
      <c r="JAK43" s="83"/>
      <c r="JAL43" s="83"/>
      <c r="JAM43" s="83"/>
      <c r="JAN43" s="83"/>
      <c r="JAO43" s="83"/>
      <c r="JAP43" s="83"/>
      <c r="JAQ43" s="83"/>
      <c r="JAR43" s="83"/>
      <c r="JAS43" s="83"/>
      <c r="JAT43" s="83"/>
      <c r="JAU43" s="83"/>
      <c r="JAV43" s="83"/>
      <c r="JAW43" s="83"/>
      <c r="JAX43" s="83"/>
      <c r="JAY43" s="83"/>
      <c r="JAZ43" s="83"/>
      <c r="JBA43" s="83"/>
      <c r="JBB43" s="83"/>
      <c r="JBC43" s="83"/>
      <c r="JBD43" s="83"/>
      <c r="JBE43" s="83"/>
      <c r="JBF43" s="83"/>
      <c r="JBG43" s="83"/>
      <c r="JBH43" s="83"/>
      <c r="JBI43" s="83"/>
      <c r="JBJ43" s="83"/>
      <c r="JBK43" s="83"/>
      <c r="JBL43" s="83"/>
      <c r="JBM43" s="83"/>
      <c r="JBN43" s="83"/>
      <c r="JBO43" s="83"/>
      <c r="JBP43" s="83"/>
      <c r="JBQ43" s="83"/>
      <c r="JBR43" s="83"/>
      <c r="JBS43" s="83"/>
      <c r="JBT43" s="83"/>
      <c r="JBU43" s="83"/>
      <c r="JBV43" s="83"/>
      <c r="JBW43" s="83"/>
      <c r="JBX43" s="83"/>
      <c r="JBY43" s="83"/>
      <c r="JBZ43" s="83"/>
      <c r="JCA43" s="83"/>
      <c r="JCB43" s="83"/>
      <c r="JCC43" s="83"/>
      <c r="JCD43" s="83"/>
      <c r="JCE43" s="83"/>
      <c r="JCF43" s="83"/>
      <c r="JCG43" s="83"/>
      <c r="JCH43" s="83"/>
      <c r="JCI43" s="83"/>
      <c r="JCJ43" s="83"/>
      <c r="JCK43" s="83"/>
      <c r="JCL43" s="83"/>
      <c r="JCM43" s="83"/>
      <c r="JCN43" s="83"/>
      <c r="JCO43" s="83"/>
      <c r="JCP43" s="83"/>
      <c r="JCQ43" s="83"/>
      <c r="JCR43" s="83"/>
      <c r="JCS43" s="83"/>
      <c r="JCT43" s="83"/>
      <c r="JCU43" s="83"/>
      <c r="JCV43" s="83"/>
      <c r="JCW43" s="83"/>
      <c r="JCX43" s="83"/>
      <c r="JCY43" s="83"/>
      <c r="JCZ43" s="83"/>
      <c r="JDA43" s="83"/>
      <c r="JDB43" s="83"/>
      <c r="JDC43" s="83"/>
      <c r="JDD43" s="83"/>
      <c r="JDE43" s="83"/>
      <c r="JDF43" s="83"/>
      <c r="JDG43" s="83"/>
      <c r="JDH43" s="83"/>
      <c r="JDI43" s="83"/>
      <c r="JDJ43" s="83"/>
      <c r="JDK43" s="83"/>
      <c r="JDL43" s="83"/>
      <c r="JDM43" s="83"/>
      <c r="JDN43" s="83"/>
      <c r="JDO43" s="83"/>
      <c r="JDP43" s="83"/>
      <c r="JDQ43" s="83"/>
      <c r="JDR43" s="83"/>
      <c r="JDS43" s="83"/>
      <c r="JDT43" s="83"/>
      <c r="JDU43" s="83"/>
      <c r="JDV43" s="83"/>
      <c r="JDW43" s="83"/>
      <c r="JDX43" s="83"/>
      <c r="JDY43" s="83"/>
      <c r="JDZ43" s="83"/>
      <c r="JEA43" s="83"/>
      <c r="JEB43" s="83"/>
      <c r="JEC43" s="83"/>
      <c r="JED43" s="83"/>
      <c r="JEE43" s="83"/>
      <c r="JEF43" s="83"/>
      <c r="JEG43" s="83"/>
      <c r="JEH43" s="83"/>
      <c r="JEI43" s="83"/>
      <c r="JEJ43" s="83"/>
      <c r="JEK43" s="83"/>
      <c r="JEL43" s="83"/>
      <c r="JEM43" s="83"/>
      <c r="JEN43" s="83"/>
      <c r="JEO43" s="83"/>
      <c r="JEP43" s="83"/>
      <c r="JEQ43" s="83"/>
      <c r="JER43" s="83"/>
      <c r="JES43" s="83"/>
      <c r="JET43" s="83"/>
      <c r="JEU43" s="83"/>
      <c r="JEV43" s="83"/>
      <c r="JEW43" s="83"/>
      <c r="JEX43" s="83"/>
      <c r="JEY43" s="83"/>
      <c r="JEZ43" s="83"/>
      <c r="JFA43" s="83"/>
      <c r="JFB43" s="83"/>
      <c r="JFC43" s="83"/>
      <c r="JFD43" s="83"/>
      <c r="JFE43" s="83"/>
      <c r="JFF43" s="83"/>
      <c r="JFG43" s="83"/>
      <c r="JFH43" s="83"/>
      <c r="JFI43" s="83"/>
      <c r="JFJ43" s="83"/>
      <c r="JFK43" s="83"/>
      <c r="JFL43" s="83"/>
      <c r="JFM43" s="83"/>
      <c r="JFN43" s="83"/>
      <c r="JFO43" s="83"/>
      <c r="JFP43" s="83"/>
      <c r="JFQ43" s="83"/>
      <c r="JFR43" s="83"/>
      <c r="JFS43" s="83"/>
      <c r="JFT43" s="83"/>
      <c r="JFU43" s="83"/>
      <c r="JFV43" s="83"/>
      <c r="JFW43" s="83"/>
      <c r="JFX43" s="83"/>
      <c r="JFY43" s="83"/>
      <c r="JFZ43" s="83"/>
      <c r="JGA43" s="83"/>
      <c r="JGB43" s="83"/>
      <c r="JGC43" s="83"/>
      <c r="JGD43" s="83"/>
      <c r="JGE43" s="83"/>
      <c r="JGF43" s="83"/>
      <c r="JGG43" s="83"/>
      <c r="JGH43" s="83"/>
      <c r="JGI43" s="83"/>
      <c r="JGJ43" s="83"/>
      <c r="JGK43" s="83"/>
      <c r="JGL43" s="83"/>
      <c r="JGM43" s="83"/>
      <c r="JGN43" s="83"/>
      <c r="JGO43" s="83"/>
      <c r="JGP43" s="83"/>
      <c r="JGQ43" s="83"/>
      <c r="JGR43" s="83"/>
      <c r="JGS43" s="83"/>
      <c r="JGT43" s="83"/>
      <c r="JGU43" s="83"/>
      <c r="JGV43" s="83"/>
      <c r="JGW43" s="83"/>
      <c r="JGX43" s="83"/>
      <c r="JGY43" s="83"/>
      <c r="JGZ43" s="83"/>
      <c r="JHA43" s="83"/>
      <c r="JHB43" s="83"/>
      <c r="JHC43" s="83"/>
      <c r="JHD43" s="83"/>
      <c r="JHE43" s="83"/>
      <c r="JHF43" s="83"/>
      <c r="JHG43" s="83"/>
      <c r="JHH43" s="83"/>
      <c r="JHI43" s="83"/>
      <c r="JHJ43" s="83"/>
      <c r="JHK43" s="83"/>
      <c r="JHL43" s="83"/>
      <c r="JHM43" s="83"/>
      <c r="JHN43" s="83"/>
      <c r="JHO43" s="83"/>
      <c r="JHP43" s="83"/>
      <c r="JHQ43" s="83"/>
      <c r="JHR43" s="83"/>
      <c r="JHS43" s="83"/>
      <c r="JHT43" s="83"/>
      <c r="JHU43" s="83"/>
      <c r="JHV43" s="83"/>
      <c r="JHW43" s="83"/>
      <c r="JHX43" s="83"/>
      <c r="JHY43" s="83"/>
      <c r="JHZ43" s="83"/>
      <c r="JIA43" s="83"/>
      <c r="JIB43" s="83"/>
      <c r="JIC43" s="83"/>
      <c r="JID43" s="83"/>
      <c r="JIE43" s="83"/>
      <c r="JIF43" s="83"/>
      <c r="JIG43" s="83"/>
      <c r="JIH43" s="83"/>
      <c r="JII43" s="83"/>
      <c r="JIJ43" s="83"/>
      <c r="JIK43" s="83"/>
      <c r="JIL43" s="83"/>
      <c r="JIM43" s="83"/>
      <c r="JIN43" s="83"/>
      <c r="JIO43" s="83"/>
      <c r="JIP43" s="83"/>
      <c r="JIQ43" s="83"/>
      <c r="JIR43" s="83"/>
      <c r="JIS43" s="83"/>
      <c r="JIT43" s="83"/>
      <c r="JIU43" s="83"/>
      <c r="JIV43" s="83"/>
      <c r="JIW43" s="83"/>
      <c r="JIX43" s="83"/>
      <c r="JIY43" s="83"/>
      <c r="JIZ43" s="83"/>
      <c r="JJA43" s="83"/>
      <c r="JJB43" s="83"/>
      <c r="JJC43" s="83"/>
      <c r="JJD43" s="83"/>
      <c r="JJE43" s="83"/>
      <c r="JJF43" s="83"/>
      <c r="JJG43" s="83"/>
      <c r="JJH43" s="83"/>
      <c r="JJI43" s="83"/>
      <c r="JJJ43" s="83"/>
      <c r="JJK43" s="83"/>
      <c r="JJL43" s="83"/>
      <c r="JJM43" s="83"/>
      <c r="JJN43" s="83"/>
      <c r="JJO43" s="83"/>
      <c r="JJP43" s="83"/>
      <c r="JJQ43" s="83"/>
      <c r="JJR43" s="83"/>
      <c r="JJS43" s="83"/>
      <c r="JJT43" s="83"/>
      <c r="JJU43" s="83"/>
      <c r="JJV43" s="83"/>
      <c r="JJW43" s="83"/>
      <c r="JJX43" s="83"/>
      <c r="JJY43" s="83"/>
      <c r="JJZ43" s="83"/>
      <c r="JKA43" s="83"/>
      <c r="JKB43" s="83"/>
      <c r="JKC43" s="83"/>
      <c r="JKD43" s="83"/>
      <c r="JKE43" s="83"/>
      <c r="JKF43" s="83"/>
      <c r="JKG43" s="83"/>
      <c r="JKH43" s="83"/>
      <c r="JKI43" s="83"/>
      <c r="JKJ43" s="83"/>
      <c r="JKK43" s="83"/>
      <c r="JKL43" s="83"/>
      <c r="JKM43" s="83"/>
      <c r="JKN43" s="83"/>
      <c r="JKO43" s="83"/>
      <c r="JKP43" s="83"/>
      <c r="JKQ43" s="83"/>
      <c r="JKR43" s="83"/>
      <c r="JKS43" s="83"/>
      <c r="JKT43" s="83"/>
      <c r="JKU43" s="83"/>
      <c r="JKV43" s="83"/>
      <c r="JKW43" s="83"/>
      <c r="JKX43" s="83"/>
      <c r="JKY43" s="83"/>
      <c r="JKZ43" s="83"/>
      <c r="JLA43" s="83"/>
      <c r="JLB43" s="83"/>
      <c r="JLC43" s="83"/>
      <c r="JLD43" s="83"/>
      <c r="JLE43" s="83"/>
      <c r="JLF43" s="83"/>
      <c r="JLG43" s="83"/>
      <c r="JLH43" s="83"/>
      <c r="JLI43" s="83"/>
      <c r="JLJ43" s="83"/>
      <c r="JLK43" s="83"/>
      <c r="JLL43" s="83"/>
      <c r="JLM43" s="83"/>
      <c r="JLN43" s="83"/>
      <c r="JLO43" s="83"/>
      <c r="JLP43" s="83"/>
      <c r="JLQ43" s="83"/>
      <c r="JLR43" s="83"/>
      <c r="JLS43" s="83"/>
      <c r="JLT43" s="83"/>
      <c r="JLU43" s="83"/>
      <c r="JLV43" s="83"/>
      <c r="JLW43" s="83"/>
      <c r="JLX43" s="83"/>
      <c r="JLY43" s="83"/>
      <c r="JLZ43" s="83"/>
      <c r="JMA43" s="83"/>
      <c r="JMB43" s="83"/>
      <c r="JMC43" s="83"/>
      <c r="JMD43" s="83"/>
      <c r="JME43" s="83"/>
      <c r="JMF43" s="83"/>
      <c r="JMG43" s="83"/>
      <c r="JMH43" s="83"/>
      <c r="JMI43" s="83"/>
      <c r="JMJ43" s="83"/>
      <c r="JMK43" s="83"/>
      <c r="JML43" s="83"/>
      <c r="JMM43" s="83"/>
      <c r="JMN43" s="83"/>
      <c r="JMO43" s="83"/>
      <c r="JMP43" s="83"/>
      <c r="JMQ43" s="83"/>
      <c r="JMR43" s="83"/>
      <c r="JMS43" s="83"/>
      <c r="JMT43" s="83"/>
      <c r="JMU43" s="83"/>
      <c r="JMV43" s="83"/>
      <c r="JMW43" s="83"/>
      <c r="JMX43" s="83"/>
      <c r="JMY43" s="83"/>
      <c r="JMZ43" s="83"/>
      <c r="JNA43" s="83"/>
      <c r="JNB43" s="83"/>
      <c r="JNC43" s="83"/>
      <c r="JND43" s="83"/>
      <c r="JNE43" s="83"/>
      <c r="JNF43" s="83"/>
      <c r="JNG43" s="83"/>
      <c r="JNH43" s="83"/>
      <c r="JNI43" s="83"/>
      <c r="JNJ43" s="83"/>
      <c r="JNK43" s="83"/>
      <c r="JNL43" s="83"/>
      <c r="JNM43" s="83"/>
      <c r="JNN43" s="83"/>
      <c r="JNO43" s="83"/>
      <c r="JNP43" s="83"/>
      <c r="JNQ43" s="83"/>
      <c r="JNR43" s="83"/>
      <c r="JNS43" s="83"/>
      <c r="JNT43" s="83"/>
      <c r="JNU43" s="83"/>
      <c r="JNV43" s="83"/>
      <c r="JNW43" s="83"/>
      <c r="JNX43" s="83"/>
      <c r="JNY43" s="83"/>
      <c r="JNZ43" s="83"/>
      <c r="JOA43" s="83"/>
      <c r="JOB43" s="83"/>
      <c r="JOC43" s="83"/>
      <c r="JOD43" s="83"/>
      <c r="JOE43" s="83"/>
      <c r="JOF43" s="83"/>
      <c r="JOG43" s="83"/>
      <c r="JOH43" s="83"/>
      <c r="JOI43" s="83"/>
      <c r="JOJ43" s="83"/>
      <c r="JOK43" s="83"/>
      <c r="JOL43" s="83"/>
      <c r="JOM43" s="83"/>
      <c r="JON43" s="83"/>
      <c r="JOO43" s="83"/>
      <c r="JOP43" s="83"/>
      <c r="JOQ43" s="83"/>
      <c r="JOR43" s="83"/>
      <c r="JOS43" s="83"/>
      <c r="JOT43" s="83"/>
      <c r="JOU43" s="83"/>
      <c r="JOV43" s="83"/>
      <c r="JOW43" s="83"/>
      <c r="JOX43" s="83"/>
      <c r="JOY43" s="83"/>
      <c r="JOZ43" s="83"/>
      <c r="JPA43" s="83"/>
      <c r="JPB43" s="83"/>
      <c r="JPC43" s="83"/>
      <c r="JPD43" s="83"/>
      <c r="JPE43" s="83"/>
      <c r="JPF43" s="83"/>
      <c r="JPG43" s="83"/>
      <c r="JPH43" s="83"/>
      <c r="JPI43" s="83"/>
      <c r="JPJ43" s="83"/>
      <c r="JPK43" s="83"/>
      <c r="JPL43" s="83"/>
      <c r="JPM43" s="83"/>
      <c r="JPN43" s="83"/>
      <c r="JPO43" s="83"/>
      <c r="JPP43" s="83"/>
      <c r="JPQ43" s="83"/>
      <c r="JPR43" s="83"/>
      <c r="JPS43" s="83"/>
      <c r="JPT43" s="83"/>
      <c r="JPU43" s="83"/>
      <c r="JPV43" s="83"/>
      <c r="JPW43" s="83"/>
      <c r="JPX43" s="83"/>
      <c r="JPY43" s="83"/>
      <c r="JPZ43" s="83"/>
      <c r="JQA43" s="83"/>
      <c r="JQB43" s="83"/>
      <c r="JQC43" s="83"/>
      <c r="JQD43" s="83"/>
      <c r="JQE43" s="83"/>
      <c r="JQF43" s="83"/>
      <c r="JQG43" s="83"/>
      <c r="JQH43" s="83"/>
      <c r="JQI43" s="83"/>
      <c r="JQJ43" s="83"/>
      <c r="JQK43" s="83"/>
      <c r="JQL43" s="83"/>
      <c r="JQM43" s="83"/>
      <c r="JQN43" s="83"/>
      <c r="JQO43" s="83"/>
      <c r="JQP43" s="83"/>
      <c r="JQQ43" s="83"/>
      <c r="JQR43" s="83"/>
      <c r="JQS43" s="83"/>
      <c r="JQT43" s="83"/>
      <c r="JQU43" s="83"/>
      <c r="JQV43" s="83"/>
      <c r="JQW43" s="83"/>
      <c r="JQX43" s="83"/>
      <c r="JQY43" s="83"/>
      <c r="JQZ43" s="83"/>
      <c r="JRA43" s="83"/>
      <c r="JRB43" s="83"/>
      <c r="JRC43" s="83"/>
      <c r="JRD43" s="83"/>
      <c r="JRE43" s="83"/>
      <c r="JRF43" s="83"/>
      <c r="JRG43" s="83"/>
      <c r="JRH43" s="83"/>
      <c r="JRI43" s="83"/>
      <c r="JRJ43" s="83"/>
      <c r="JRK43" s="83"/>
      <c r="JRL43" s="83"/>
      <c r="JRM43" s="83"/>
      <c r="JRN43" s="83"/>
      <c r="JRO43" s="83"/>
      <c r="JRP43" s="83"/>
      <c r="JRQ43" s="83"/>
      <c r="JRR43" s="83"/>
      <c r="JRS43" s="83"/>
      <c r="JRT43" s="83"/>
      <c r="JRU43" s="83"/>
      <c r="JRV43" s="83"/>
      <c r="JRW43" s="83"/>
      <c r="JRX43" s="83"/>
      <c r="JRY43" s="83"/>
      <c r="JRZ43" s="83"/>
      <c r="JSA43" s="83"/>
      <c r="JSB43" s="83"/>
      <c r="JSC43" s="83"/>
      <c r="JSD43" s="83"/>
      <c r="JSE43" s="83"/>
      <c r="JSF43" s="83"/>
      <c r="JSG43" s="83"/>
      <c r="JSH43" s="83"/>
      <c r="JSI43" s="83"/>
      <c r="JSJ43" s="83"/>
      <c r="JSK43" s="83"/>
      <c r="JSL43" s="83"/>
      <c r="JSM43" s="83"/>
      <c r="JSN43" s="83"/>
      <c r="JSO43" s="83"/>
      <c r="JSP43" s="83"/>
      <c r="JSQ43" s="83"/>
      <c r="JSR43" s="83"/>
      <c r="JSS43" s="83"/>
      <c r="JST43" s="83"/>
      <c r="JSU43" s="83"/>
      <c r="JSV43" s="83"/>
      <c r="JSW43" s="83"/>
      <c r="JSX43" s="83"/>
      <c r="JSY43" s="83"/>
      <c r="JSZ43" s="83"/>
      <c r="JTA43" s="83"/>
      <c r="JTB43" s="83"/>
      <c r="JTC43" s="83"/>
      <c r="JTD43" s="83"/>
      <c r="JTE43" s="83"/>
      <c r="JTF43" s="83"/>
      <c r="JTG43" s="83"/>
      <c r="JTH43" s="83"/>
      <c r="JTI43" s="83"/>
      <c r="JTJ43" s="83"/>
      <c r="JTK43" s="83"/>
      <c r="JTL43" s="83"/>
      <c r="JTM43" s="83"/>
      <c r="JTN43" s="83"/>
      <c r="JTO43" s="83"/>
      <c r="JTP43" s="83"/>
      <c r="JTQ43" s="83"/>
      <c r="JTR43" s="83"/>
      <c r="JTS43" s="83"/>
      <c r="JTT43" s="83"/>
      <c r="JTU43" s="83"/>
      <c r="JTV43" s="83"/>
      <c r="JTW43" s="83"/>
      <c r="JTX43" s="83"/>
      <c r="JTY43" s="83"/>
      <c r="JTZ43" s="83"/>
      <c r="JUA43" s="83"/>
      <c r="JUB43" s="83"/>
      <c r="JUC43" s="83"/>
      <c r="JUD43" s="83"/>
      <c r="JUE43" s="83"/>
      <c r="JUF43" s="83"/>
      <c r="JUG43" s="83"/>
      <c r="JUH43" s="83"/>
      <c r="JUI43" s="83"/>
      <c r="JUJ43" s="83"/>
      <c r="JUK43" s="83"/>
      <c r="JUL43" s="83"/>
      <c r="JUM43" s="83"/>
      <c r="JUN43" s="83"/>
      <c r="JUO43" s="83"/>
      <c r="JUP43" s="83"/>
      <c r="JUQ43" s="83"/>
      <c r="JUR43" s="83"/>
      <c r="JUS43" s="83"/>
      <c r="JUT43" s="83"/>
      <c r="JUU43" s="83"/>
      <c r="JUV43" s="83"/>
      <c r="JUW43" s="83"/>
      <c r="JUX43" s="83"/>
      <c r="JUY43" s="83"/>
      <c r="JUZ43" s="83"/>
      <c r="JVA43" s="83"/>
      <c r="JVB43" s="83"/>
      <c r="JVC43" s="83"/>
      <c r="JVD43" s="83"/>
      <c r="JVE43" s="83"/>
      <c r="JVF43" s="83"/>
      <c r="JVG43" s="83"/>
      <c r="JVH43" s="83"/>
      <c r="JVI43" s="83"/>
      <c r="JVJ43" s="83"/>
      <c r="JVK43" s="83"/>
      <c r="JVL43" s="83"/>
      <c r="JVM43" s="83"/>
      <c r="JVN43" s="83"/>
      <c r="JVO43" s="83"/>
      <c r="JVP43" s="83"/>
      <c r="JVQ43" s="83"/>
      <c r="JVR43" s="83"/>
      <c r="JVS43" s="83"/>
      <c r="JVT43" s="83"/>
      <c r="JVU43" s="83"/>
      <c r="JVV43" s="83"/>
      <c r="JVW43" s="83"/>
      <c r="JVX43" s="83"/>
      <c r="JVY43" s="83"/>
      <c r="JVZ43" s="83"/>
      <c r="JWA43" s="83"/>
      <c r="JWB43" s="83"/>
      <c r="JWC43" s="83"/>
      <c r="JWD43" s="83"/>
      <c r="JWE43" s="83"/>
      <c r="JWF43" s="83"/>
      <c r="JWG43" s="83"/>
      <c r="JWH43" s="83"/>
      <c r="JWI43" s="83"/>
      <c r="JWJ43" s="83"/>
      <c r="JWK43" s="83"/>
      <c r="JWL43" s="83"/>
      <c r="JWM43" s="83"/>
      <c r="JWN43" s="83"/>
      <c r="JWO43" s="83"/>
      <c r="JWP43" s="83"/>
      <c r="JWQ43" s="83"/>
      <c r="JWR43" s="83"/>
      <c r="JWS43" s="83"/>
      <c r="JWT43" s="83"/>
      <c r="JWU43" s="83"/>
      <c r="JWV43" s="83"/>
      <c r="JWW43" s="83"/>
      <c r="JWX43" s="83"/>
      <c r="JWY43" s="83"/>
      <c r="JWZ43" s="83"/>
      <c r="JXA43" s="83"/>
      <c r="JXB43" s="83"/>
      <c r="JXC43" s="83"/>
      <c r="JXD43" s="83"/>
      <c r="JXE43" s="83"/>
      <c r="JXF43" s="83"/>
      <c r="JXG43" s="83"/>
      <c r="JXH43" s="83"/>
      <c r="JXI43" s="83"/>
      <c r="JXJ43" s="83"/>
      <c r="JXK43" s="83"/>
      <c r="JXL43" s="83"/>
      <c r="JXM43" s="83"/>
      <c r="JXN43" s="83"/>
      <c r="JXO43" s="83"/>
      <c r="JXP43" s="83"/>
      <c r="JXQ43" s="83"/>
      <c r="JXR43" s="83"/>
      <c r="JXS43" s="83"/>
      <c r="JXT43" s="83"/>
      <c r="JXU43" s="83"/>
      <c r="JXV43" s="83"/>
      <c r="JXW43" s="83"/>
      <c r="JXX43" s="83"/>
      <c r="JXY43" s="83"/>
      <c r="JXZ43" s="83"/>
      <c r="JYA43" s="83"/>
      <c r="JYB43" s="83"/>
      <c r="JYC43" s="83"/>
      <c r="JYD43" s="83"/>
      <c r="JYE43" s="83"/>
      <c r="JYF43" s="83"/>
      <c r="JYG43" s="83"/>
      <c r="JYH43" s="83"/>
      <c r="JYI43" s="83"/>
      <c r="JYJ43" s="83"/>
      <c r="JYK43" s="83"/>
      <c r="JYL43" s="83"/>
      <c r="JYM43" s="83"/>
      <c r="JYN43" s="83"/>
      <c r="JYO43" s="83"/>
      <c r="JYP43" s="83"/>
      <c r="JYQ43" s="83"/>
      <c r="JYR43" s="83"/>
      <c r="JYS43" s="83"/>
      <c r="JYT43" s="83"/>
      <c r="JYU43" s="83"/>
      <c r="JYV43" s="83"/>
      <c r="JYW43" s="83"/>
      <c r="JYX43" s="83"/>
      <c r="JYY43" s="83"/>
      <c r="JYZ43" s="83"/>
      <c r="JZA43" s="83"/>
      <c r="JZB43" s="83"/>
      <c r="JZC43" s="83"/>
      <c r="JZD43" s="83"/>
      <c r="JZE43" s="83"/>
      <c r="JZF43" s="83"/>
      <c r="JZG43" s="83"/>
      <c r="JZH43" s="83"/>
      <c r="JZI43" s="83"/>
      <c r="JZJ43" s="83"/>
      <c r="JZK43" s="83"/>
      <c r="JZL43" s="83"/>
      <c r="JZM43" s="83"/>
      <c r="JZN43" s="83"/>
      <c r="JZO43" s="83"/>
      <c r="JZP43" s="83"/>
      <c r="JZQ43" s="83"/>
      <c r="JZR43" s="83"/>
      <c r="JZS43" s="83"/>
      <c r="JZT43" s="83"/>
      <c r="JZU43" s="83"/>
      <c r="JZV43" s="83"/>
      <c r="JZW43" s="83"/>
      <c r="JZX43" s="83"/>
      <c r="JZY43" s="83"/>
      <c r="JZZ43" s="83"/>
      <c r="KAA43" s="83"/>
      <c r="KAB43" s="83"/>
      <c r="KAC43" s="83"/>
      <c r="KAD43" s="83"/>
      <c r="KAE43" s="83"/>
      <c r="KAF43" s="83"/>
      <c r="KAG43" s="83"/>
      <c r="KAH43" s="83"/>
      <c r="KAI43" s="83"/>
      <c r="KAJ43" s="83"/>
      <c r="KAK43" s="83"/>
      <c r="KAL43" s="83"/>
      <c r="KAM43" s="83"/>
      <c r="KAN43" s="83"/>
      <c r="KAO43" s="83"/>
      <c r="KAP43" s="83"/>
      <c r="KAQ43" s="83"/>
      <c r="KAR43" s="83"/>
      <c r="KAS43" s="83"/>
      <c r="KAT43" s="83"/>
      <c r="KAU43" s="83"/>
      <c r="KAV43" s="83"/>
      <c r="KAW43" s="83"/>
      <c r="KAX43" s="83"/>
      <c r="KAY43" s="83"/>
      <c r="KAZ43" s="83"/>
      <c r="KBA43" s="83"/>
      <c r="KBB43" s="83"/>
      <c r="KBC43" s="83"/>
      <c r="KBD43" s="83"/>
      <c r="KBE43" s="83"/>
      <c r="KBF43" s="83"/>
      <c r="KBG43" s="83"/>
      <c r="KBH43" s="83"/>
      <c r="KBI43" s="83"/>
      <c r="KBJ43" s="83"/>
      <c r="KBK43" s="83"/>
      <c r="KBL43" s="83"/>
      <c r="KBM43" s="83"/>
      <c r="KBN43" s="83"/>
      <c r="KBO43" s="83"/>
      <c r="KBP43" s="83"/>
      <c r="KBQ43" s="83"/>
      <c r="KBR43" s="83"/>
      <c r="KBS43" s="83"/>
      <c r="KBT43" s="83"/>
      <c r="KBU43" s="83"/>
      <c r="KBV43" s="83"/>
      <c r="KBW43" s="83"/>
      <c r="KBX43" s="83"/>
      <c r="KBY43" s="83"/>
      <c r="KBZ43" s="83"/>
      <c r="KCA43" s="83"/>
      <c r="KCB43" s="83"/>
      <c r="KCC43" s="83"/>
      <c r="KCD43" s="83"/>
      <c r="KCE43" s="83"/>
      <c r="KCF43" s="83"/>
      <c r="KCG43" s="83"/>
      <c r="KCH43" s="83"/>
      <c r="KCI43" s="83"/>
      <c r="KCJ43" s="83"/>
      <c r="KCK43" s="83"/>
      <c r="KCL43" s="83"/>
      <c r="KCM43" s="83"/>
      <c r="KCN43" s="83"/>
      <c r="KCO43" s="83"/>
      <c r="KCP43" s="83"/>
      <c r="KCQ43" s="83"/>
      <c r="KCR43" s="83"/>
      <c r="KCS43" s="83"/>
      <c r="KCT43" s="83"/>
      <c r="KCU43" s="83"/>
      <c r="KCV43" s="83"/>
      <c r="KCW43" s="83"/>
      <c r="KCX43" s="83"/>
      <c r="KCY43" s="83"/>
      <c r="KCZ43" s="83"/>
      <c r="KDA43" s="83"/>
      <c r="KDB43" s="83"/>
      <c r="KDC43" s="83"/>
      <c r="KDD43" s="83"/>
      <c r="KDE43" s="83"/>
      <c r="KDF43" s="83"/>
      <c r="KDG43" s="83"/>
      <c r="KDH43" s="83"/>
      <c r="KDI43" s="83"/>
      <c r="KDJ43" s="83"/>
      <c r="KDK43" s="83"/>
      <c r="KDL43" s="83"/>
      <c r="KDM43" s="83"/>
      <c r="KDN43" s="83"/>
      <c r="KDO43" s="83"/>
      <c r="KDP43" s="83"/>
      <c r="KDQ43" s="83"/>
      <c r="KDR43" s="83"/>
      <c r="KDS43" s="83"/>
      <c r="KDT43" s="83"/>
      <c r="KDU43" s="83"/>
      <c r="KDV43" s="83"/>
      <c r="KDW43" s="83"/>
      <c r="KDX43" s="83"/>
      <c r="KDY43" s="83"/>
      <c r="KDZ43" s="83"/>
      <c r="KEA43" s="83"/>
      <c r="KEB43" s="83"/>
      <c r="KEC43" s="83"/>
      <c r="KED43" s="83"/>
      <c r="KEE43" s="83"/>
      <c r="KEF43" s="83"/>
      <c r="KEG43" s="83"/>
      <c r="KEH43" s="83"/>
      <c r="KEI43" s="83"/>
      <c r="KEJ43" s="83"/>
      <c r="KEK43" s="83"/>
      <c r="KEL43" s="83"/>
      <c r="KEM43" s="83"/>
      <c r="KEN43" s="83"/>
      <c r="KEO43" s="83"/>
      <c r="KEP43" s="83"/>
      <c r="KEQ43" s="83"/>
      <c r="KER43" s="83"/>
      <c r="KES43" s="83"/>
      <c r="KET43" s="83"/>
      <c r="KEU43" s="83"/>
      <c r="KEV43" s="83"/>
      <c r="KEW43" s="83"/>
      <c r="KEX43" s="83"/>
      <c r="KEY43" s="83"/>
      <c r="KEZ43" s="83"/>
      <c r="KFA43" s="83"/>
      <c r="KFB43" s="83"/>
      <c r="KFC43" s="83"/>
      <c r="KFD43" s="83"/>
      <c r="KFE43" s="83"/>
      <c r="KFF43" s="83"/>
      <c r="KFG43" s="83"/>
      <c r="KFH43" s="83"/>
      <c r="KFI43" s="83"/>
      <c r="KFJ43" s="83"/>
      <c r="KFK43" s="83"/>
      <c r="KFL43" s="83"/>
      <c r="KFM43" s="83"/>
      <c r="KFN43" s="83"/>
      <c r="KFO43" s="83"/>
      <c r="KFP43" s="83"/>
      <c r="KFQ43" s="83"/>
      <c r="KFR43" s="83"/>
      <c r="KFS43" s="83"/>
      <c r="KFT43" s="83"/>
      <c r="KFU43" s="83"/>
      <c r="KFV43" s="83"/>
      <c r="KFW43" s="83"/>
      <c r="KFX43" s="83"/>
      <c r="KFY43" s="83"/>
      <c r="KFZ43" s="83"/>
      <c r="KGA43" s="83"/>
      <c r="KGB43" s="83"/>
      <c r="KGC43" s="83"/>
      <c r="KGD43" s="83"/>
      <c r="KGE43" s="83"/>
      <c r="KGF43" s="83"/>
      <c r="KGG43" s="83"/>
      <c r="KGH43" s="83"/>
      <c r="KGI43" s="83"/>
      <c r="KGJ43" s="83"/>
      <c r="KGK43" s="83"/>
      <c r="KGL43" s="83"/>
      <c r="KGM43" s="83"/>
      <c r="KGN43" s="83"/>
      <c r="KGO43" s="83"/>
      <c r="KGP43" s="83"/>
      <c r="KGQ43" s="83"/>
      <c r="KGR43" s="83"/>
      <c r="KGS43" s="83"/>
      <c r="KGT43" s="83"/>
      <c r="KGU43" s="83"/>
      <c r="KGV43" s="83"/>
      <c r="KGW43" s="83"/>
      <c r="KGX43" s="83"/>
      <c r="KGY43" s="83"/>
      <c r="KGZ43" s="83"/>
      <c r="KHA43" s="83"/>
      <c r="KHB43" s="83"/>
      <c r="KHC43" s="83"/>
      <c r="KHD43" s="83"/>
      <c r="KHE43" s="83"/>
      <c r="KHF43" s="83"/>
      <c r="KHG43" s="83"/>
      <c r="KHH43" s="83"/>
      <c r="KHI43" s="83"/>
      <c r="KHJ43" s="83"/>
      <c r="KHK43" s="83"/>
      <c r="KHL43" s="83"/>
      <c r="KHM43" s="83"/>
      <c r="KHN43" s="83"/>
      <c r="KHO43" s="83"/>
      <c r="KHP43" s="83"/>
      <c r="KHQ43" s="83"/>
      <c r="KHR43" s="83"/>
      <c r="KHS43" s="83"/>
      <c r="KHT43" s="83"/>
      <c r="KHU43" s="83"/>
      <c r="KHV43" s="83"/>
      <c r="KHW43" s="83"/>
      <c r="KHX43" s="83"/>
      <c r="KHY43" s="83"/>
      <c r="KHZ43" s="83"/>
      <c r="KIA43" s="83"/>
      <c r="KIB43" s="83"/>
      <c r="KIC43" s="83"/>
      <c r="KID43" s="83"/>
      <c r="KIE43" s="83"/>
      <c r="KIF43" s="83"/>
      <c r="KIG43" s="83"/>
      <c r="KIH43" s="83"/>
      <c r="KII43" s="83"/>
      <c r="KIJ43" s="83"/>
      <c r="KIK43" s="83"/>
      <c r="KIL43" s="83"/>
      <c r="KIM43" s="83"/>
      <c r="KIN43" s="83"/>
      <c r="KIO43" s="83"/>
      <c r="KIP43" s="83"/>
      <c r="KIQ43" s="83"/>
      <c r="KIR43" s="83"/>
      <c r="KIS43" s="83"/>
      <c r="KIT43" s="83"/>
      <c r="KIU43" s="83"/>
      <c r="KIV43" s="83"/>
      <c r="KIW43" s="83"/>
      <c r="KIX43" s="83"/>
      <c r="KIY43" s="83"/>
      <c r="KIZ43" s="83"/>
      <c r="KJA43" s="83"/>
      <c r="KJB43" s="83"/>
      <c r="KJC43" s="83"/>
      <c r="KJD43" s="83"/>
      <c r="KJE43" s="83"/>
      <c r="KJF43" s="83"/>
      <c r="KJG43" s="83"/>
      <c r="KJH43" s="83"/>
      <c r="KJI43" s="83"/>
      <c r="KJJ43" s="83"/>
      <c r="KJK43" s="83"/>
      <c r="KJL43" s="83"/>
      <c r="KJM43" s="83"/>
      <c r="KJN43" s="83"/>
      <c r="KJO43" s="83"/>
      <c r="KJP43" s="83"/>
      <c r="KJQ43" s="83"/>
      <c r="KJR43" s="83"/>
      <c r="KJS43" s="83"/>
      <c r="KJT43" s="83"/>
      <c r="KJU43" s="83"/>
      <c r="KJV43" s="83"/>
      <c r="KJW43" s="83"/>
      <c r="KJX43" s="83"/>
      <c r="KJY43" s="83"/>
      <c r="KJZ43" s="83"/>
      <c r="KKA43" s="83"/>
      <c r="KKB43" s="83"/>
      <c r="KKC43" s="83"/>
      <c r="KKD43" s="83"/>
      <c r="KKE43" s="83"/>
      <c r="KKF43" s="83"/>
      <c r="KKG43" s="83"/>
      <c r="KKH43" s="83"/>
      <c r="KKI43" s="83"/>
      <c r="KKJ43" s="83"/>
      <c r="KKK43" s="83"/>
      <c r="KKL43" s="83"/>
      <c r="KKM43" s="83"/>
      <c r="KKN43" s="83"/>
      <c r="KKO43" s="83"/>
      <c r="KKP43" s="83"/>
      <c r="KKQ43" s="83"/>
      <c r="KKR43" s="83"/>
      <c r="KKS43" s="83"/>
      <c r="KKT43" s="83"/>
      <c r="KKU43" s="83"/>
      <c r="KKV43" s="83"/>
      <c r="KKW43" s="83"/>
      <c r="KKX43" s="83"/>
      <c r="KKY43" s="83"/>
      <c r="KKZ43" s="83"/>
      <c r="KLA43" s="83"/>
      <c r="KLB43" s="83"/>
      <c r="KLC43" s="83"/>
      <c r="KLD43" s="83"/>
      <c r="KLE43" s="83"/>
      <c r="KLF43" s="83"/>
      <c r="KLG43" s="83"/>
      <c r="KLH43" s="83"/>
      <c r="KLI43" s="83"/>
      <c r="KLJ43" s="83"/>
      <c r="KLK43" s="83"/>
      <c r="KLL43" s="83"/>
      <c r="KLM43" s="83"/>
      <c r="KLN43" s="83"/>
      <c r="KLO43" s="83"/>
      <c r="KLP43" s="83"/>
      <c r="KLQ43" s="83"/>
      <c r="KLR43" s="83"/>
      <c r="KLS43" s="83"/>
      <c r="KLT43" s="83"/>
      <c r="KLU43" s="83"/>
      <c r="KLV43" s="83"/>
      <c r="KLW43" s="83"/>
      <c r="KLX43" s="83"/>
      <c r="KLY43" s="83"/>
      <c r="KLZ43" s="83"/>
      <c r="KMA43" s="83"/>
      <c r="KMB43" s="83"/>
      <c r="KMC43" s="83"/>
      <c r="KMD43" s="83"/>
      <c r="KME43" s="83"/>
      <c r="KMF43" s="83"/>
      <c r="KMG43" s="83"/>
      <c r="KMH43" s="83"/>
      <c r="KMI43" s="83"/>
      <c r="KMJ43" s="83"/>
      <c r="KMK43" s="83"/>
      <c r="KML43" s="83"/>
      <c r="KMM43" s="83"/>
      <c r="KMN43" s="83"/>
      <c r="KMO43" s="83"/>
      <c r="KMP43" s="83"/>
      <c r="KMQ43" s="83"/>
      <c r="KMR43" s="83"/>
      <c r="KMS43" s="83"/>
      <c r="KMT43" s="83"/>
      <c r="KMU43" s="83"/>
      <c r="KMV43" s="83"/>
      <c r="KMW43" s="83"/>
      <c r="KMX43" s="83"/>
      <c r="KMY43" s="83"/>
      <c r="KMZ43" s="83"/>
      <c r="KNA43" s="83"/>
      <c r="KNB43" s="83"/>
      <c r="KNC43" s="83"/>
      <c r="KND43" s="83"/>
      <c r="KNE43" s="83"/>
      <c r="KNF43" s="83"/>
      <c r="KNG43" s="83"/>
      <c r="KNH43" s="83"/>
      <c r="KNI43" s="83"/>
      <c r="KNJ43" s="83"/>
      <c r="KNK43" s="83"/>
      <c r="KNL43" s="83"/>
      <c r="KNM43" s="83"/>
      <c r="KNN43" s="83"/>
      <c r="KNO43" s="83"/>
      <c r="KNP43" s="83"/>
      <c r="KNQ43" s="83"/>
      <c r="KNR43" s="83"/>
      <c r="KNS43" s="83"/>
      <c r="KNT43" s="83"/>
      <c r="KNU43" s="83"/>
      <c r="KNV43" s="83"/>
      <c r="KNW43" s="83"/>
      <c r="KNX43" s="83"/>
      <c r="KNY43" s="83"/>
      <c r="KNZ43" s="83"/>
      <c r="KOA43" s="83"/>
      <c r="KOB43" s="83"/>
      <c r="KOC43" s="83"/>
      <c r="KOD43" s="83"/>
      <c r="KOE43" s="83"/>
      <c r="KOF43" s="83"/>
      <c r="KOG43" s="83"/>
      <c r="KOH43" s="83"/>
      <c r="KOI43" s="83"/>
      <c r="KOJ43" s="83"/>
      <c r="KOK43" s="83"/>
      <c r="KOL43" s="83"/>
      <c r="KOM43" s="83"/>
      <c r="KON43" s="83"/>
      <c r="KOO43" s="83"/>
      <c r="KOP43" s="83"/>
      <c r="KOQ43" s="83"/>
      <c r="KOR43" s="83"/>
      <c r="KOS43" s="83"/>
      <c r="KOT43" s="83"/>
      <c r="KOU43" s="83"/>
      <c r="KOV43" s="83"/>
      <c r="KOW43" s="83"/>
      <c r="KOX43" s="83"/>
      <c r="KOY43" s="83"/>
      <c r="KOZ43" s="83"/>
      <c r="KPA43" s="83"/>
      <c r="KPB43" s="83"/>
      <c r="KPC43" s="83"/>
      <c r="KPD43" s="83"/>
      <c r="KPE43" s="83"/>
      <c r="KPF43" s="83"/>
      <c r="KPG43" s="83"/>
      <c r="KPH43" s="83"/>
      <c r="KPI43" s="83"/>
      <c r="KPJ43" s="83"/>
      <c r="KPK43" s="83"/>
      <c r="KPL43" s="83"/>
      <c r="KPM43" s="83"/>
      <c r="KPN43" s="83"/>
      <c r="KPO43" s="83"/>
      <c r="KPP43" s="83"/>
      <c r="KPQ43" s="83"/>
      <c r="KPR43" s="83"/>
      <c r="KPS43" s="83"/>
      <c r="KPT43" s="83"/>
      <c r="KPU43" s="83"/>
      <c r="KPV43" s="83"/>
      <c r="KPW43" s="83"/>
      <c r="KPX43" s="83"/>
      <c r="KPY43" s="83"/>
      <c r="KPZ43" s="83"/>
      <c r="KQA43" s="83"/>
      <c r="KQB43" s="83"/>
      <c r="KQC43" s="83"/>
      <c r="KQD43" s="83"/>
      <c r="KQE43" s="83"/>
      <c r="KQF43" s="83"/>
      <c r="KQG43" s="83"/>
      <c r="KQH43" s="83"/>
      <c r="KQI43" s="83"/>
      <c r="KQJ43" s="83"/>
      <c r="KQK43" s="83"/>
      <c r="KQL43" s="83"/>
      <c r="KQM43" s="83"/>
      <c r="KQN43" s="83"/>
      <c r="KQO43" s="83"/>
      <c r="KQP43" s="83"/>
      <c r="KQQ43" s="83"/>
      <c r="KQR43" s="83"/>
      <c r="KQS43" s="83"/>
      <c r="KQT43" s="83"/>
      <c r="KQU43" s="83"/>
      <c r="KQV43" s="83"/>
      <c r="KQW43" s="83"/>
      <c r="KQX43" s="83"/>
      <c r="KQY43" s="83"/>
      <c r="KQZ43" s="83"/>
      <c r="KRA43" s="83"/>
      <c r="KRB43" s="83"/>
      <c r="KRC43" s="83"/>
      <c r="KRD43" s="83"/>
      <c r="KRE43" s="83"/>
      <c r="KRF43" s="83"/>
      <c r="KRG43" s="83"/>
      <c r="KRH43" s="83"/>
      <c r="KRI43" s="83"/>
      <c r="KRJ43" s="83"/>
      <c r="KRK43" s="83"/>
      <c r="KRL43" s="83"/>
      <c r="KRM43" s="83"/>
      <c r="KRN43" s="83"/>
      <c r="KRO43" s="83"/>
      <c r="KRP43" s="83"/>
      <c r="KRQ43" s="83"/>
      <c r="KRR43" s="83"/>
      <c r="KRS43" s="83"/>
      <c r="KRT43" s="83"/>
      <c r="KRU43" s="83"/>
      <c r="KRV43" s="83"/>
      <c r="KRW43" s="83"/>
      <c r="KRX43" s="83"/>
      <c r="KRY43" s="83"/>
      <c r="KRZ43" s="83"/>
      <c r="KSA43" s="83"/>
      <c r="KSB43" s="83"/>
      <c r="KSC43" s="83"/>
      <c r="KSD43" s="83"/>
      <c r="KSE43" s="83"/>
      <c r="KSF43" s="83"/>
      <c r="KSG43" s="83"/>
      <c r="KSH43" s="83"/>
      <c r="KSI43" s="83"/>
      <c r="KSJ43" s="83"/>
      <c r="KSK43" s="83"/>
      <c r="KSL43" s="83"/>
      <c r="KSM43" s="83"/>
      <c r="KSN43" s="83"/>
      <c r="KSO43" s="83"/>
      <c r="KSP43" s="83"/>
      <c r="KSQ43" s="83"/>
      <c r="KSR43" s="83"/>
      <c r="KSS43" s="83"/>
      <c r="KST43" s="83"/>
      <c r="KSU43" s="83"/>
      <c r="KSV43" s="83"/>
      <c r="KSW43" s="83"/>
      <c r="KSX43" s="83"/>
      <c r="KSY43" s="83"/>
      <c r="KSZ43" s="83"/>
      <c r="KTA43" s="83"/>
      <c r="KTB43" s="83"/>
      <c r="KTC43" s="83"/>
      <c r="KTD43" s="83"/>
      <c r="KTE43" s="83"/>
      <c r="KTF43" s="83"/>
      <c r="KTG43" s="83"/>
      <c r="KTH43" s="83"/>
      <c r="KTI43" s="83"/>
      <c r="KTJ43" s="83"/>
      <c r="KTK43" s="83"/>
      <c r="KTL43" s="83"/>
      <c r="KTM43" s="83"/>
      <c r="KTN43" s="83"/>
      <c r="KTO43" s="83"/>
      <c r="KTP43" s="83"/>
      <c r="KTQ43" s="83"/>
      <c r="KTR43" s="83"/>
      <c r="KTS43" s="83"/>
      <c r="KTT43" s="83"/>
      <c r="KTU43" s="83"/>
      <c r="KTV43" s="83"/>
      <c r="KTW43" s="83"/>
      <c r="KTX43" s="83"/>
      <c r="KTY43" s="83"/>
      <c r="KTZ43" s="83"/>
      <c r="KUA43" s="83"/>
      <c r="KUB43" s="83"/>
      <c r="KUC43" s="83"/>
      <c r="KUD43" s="83"/>
      <c r="KUE43" s="83"/>
      <c r="KUF43" s="83"/>
      <c r="KUG43" s="83"/>
      <c r="KUH43" s="83"/>
      <c r="KUI43" s="83"/>
      <c r="KUJ43" s="83"/>
      <c r="KUK43" s="83"/>
      <c r="KUL43" s="83"/>
      <c r="KUM43" s="83"/>
      <c r="KUN43" s="83"/>
      <c r="KUO43" s="83"/>
      <c r="KUP43" s="83"/>
      <c r="KUQ43" s="83"/>
      <c r="KUR43" s="83"/>
      <c r="KUS43" s="83"/>
      <c r="KUT43" s="83"/>
      <c r="KUU43" s="83"/>
      <c r="KUV43" s="83"/>
      <c r="KUW43" s="83"/>
      <c r="KUX43" s="83"/>
      <c r="KUY43" s="83"/>
      <c r="KUZ43" s="83"/>
      <c r="KVA43" s="83"/>
      <c r="KVB43" s="83"/>
      <c r="KVC43" s="83"/>
      <c r="KVD43" s="83"/>
      <c r="KVE43" s="83"/>
      <c r="KVF43" s="83"/>
      <c r="KVG43" s="83"/>
      <c r="KVH43" s="83"/>
      <c r="KVI43" s="83"/>
      <c r="KVJ43" s="83"/>
      <c r="KVK43" s="83"/>
      <c r="KVL43" s="83"/>
      <c r="KVM43" s="83"/>
      <c r="KVN43" s="83"/>
      <c r="KVO43" s="83"/>
      <c r="KVP43" s="83"/>
      <c r="KVQ43" s="83"/>
      <c r="KVR43" s="83"/>
      <c r="KVS43" s="83"/>
      <c r="KVT43" s="83"/>
      <c r="KVU43" s="83"/>
      <c r="KVV43" s="83"/>
      <c r="KVW43" s="83"/>
      <c r="KVX43" s="83"/>
      <c r="KVY43" s="83"/>
      <c r="KVZ43" s="83"/>
      <c r="KWA43" s="83"/>
      <c r="KWB43" s="83"/>
      <c r="KWC43" s="83"/>
      <c r="KWD43" s="83"/>
      <c r="KWE43" s="83"/>
      <c r="KWF43" s="83"/>
      <c r="KWG43" s="83"/>
      <c r="KWH43" s="83"/>
      <c r="KWI43" s="83"/>
      <c r="KWJ43" s="83"/>
      <c r="KWK43" s="83"/>
      <c r="KWL43" s="83"/>
      <c r="KWM43" s="83"/>
      <c r="KWN43" s="83"/>
      <c r="KWO43" s="83"/>
      <c r="KWP43" s="83"/>
      <c r="KWQ43" s="83"/>
      <c r="KWR43" s="83"/>
      <c r="KWS43" s="83"/>
      <c r="KWT43" s="83"/>
      <c r="KWU43" s="83"/>
      <c r="KWV43" s="83"/>
      <c r="KWW43" s="83"/>
      <c r="KWX43" s="83"/>
      <c r="KWY43" s="83"/>
      <c r="KWZ43" s="83"/>
      <c r="KXA43" s="83"/>
      <c r="KXB43" s="83"/>
      <c r="KXC43" s="83"/>
      <c r="KXD43" s="83"/>
      <c r="KXE43" s="83"/>
      <c r="KXF43" s="83"/>
      <c r="KXG43" s="83"/>
      <c r="KXH43" s="83"/>
      <c r="KXI43" s="83"/>
      <c r="KXJ43" s="83"/>
      <c r="KXK43" s="83"/>
      <c r="KXL43" s="83"/>
      <c r="KXM43" s="83"/>
      <c r="KXN43" s="83"/>
      <c r="KXO43" s="83"/>
      <c r="KXP43" s="83"/>
      <c r="KXQ43" s="83"/>
      <c r="KXR43" s="83"/>
      <c r="KXS43" s="83"/>
      <c r="KXT43" s="83"/>
      <c r="KXU43" s="83"/>
      <c r="KXV43" s="83"/>
      <c r="KXW43" s="83"/>
      <c r="KXX43" s="83"/>
      <c r="KXY43" s="83"/>
      <c r="KXZ43" s="83"/>
      <c r="KYA43" s="83"/>
      <c r="KYB43" s="83"/>
      <c r="KYC43" s="83"/>
      <c r="KYD43" s="83"/>
      <c r="KYE43" s="83"/>
      <c r="KYF43" s="83"/>
      <c r="KYG43" s="83"/>
      <c r="KYH43" s="83"/>
      <c r="KYI43" s="83"/>
      <c r="KYJ43" s="83"/>
      <c r="KYK43" s="83"/>
      <c r="KYL43" s="83"/>
      <c r="KYM43" s="83"/>
      <c r="KYN43" s="83"/>
      <c r="KYO43" s="83"/>
      <c r="KYP43" s="83"/>
      <c r="KYQ43" s="83"/>
      <c r="KYR43" s="83"/>
      <c r="KYS43" s="83"/>
      <c r="KYT43" s="83"/>
      <c r="KYU43" s="83"/>
      <c r="KYV43" s="83"/>
      <c r="KYW43" s="83"/>
      <c r="KYX43" s="83"/>
      <c r="KYY43" s="83"/>
      <c r="KYZ43" s="83"/>
      <c r="KZA43" s="83"/>
      <c r="KZB43" s="83"/>
      <c r="KZC43" s="83"/>
      <c r="KZD43" s="83"/>
      <c r="KZE43" s="83"/>
      <c r="KZF43" s="83"/>
      <c r="KZG43" s="83"/>
      <c r="KZH43" s="83"/>
      <c r="KZI43" s="83"/>
      <c r="KZJ43" s="83"/>
      <c r="KZK43" s="83"/>
      <c r="KZL43" s="83"/>
      <c r="KZM43" s="83"/>
      <c r="KZN43" s="83"/>
      <c r="KZO43" s="83"/>
      <c r="KZP43" s="83"/>
      <c r="KZQ43" s="83"/>
      <c r="KZR43" s="83"/>
      <c r="KZS43" s="83"/>
      <c r="KZT43" s="83"/>
      <c r="KZU43" s="83"/>
      <c r="KZV43" s="83"/>
      <c r="KZW43" s="83"/>
      <c r="KZX43" s="83"/>
      <c r="KZY43" s="83"/>
      <c r="KZZ43" s="83"/>
      <c r="LAA43" s="83"/>
      <c r="LAB43" s="83"/>
      <c r="LAC43" s="83"/>
      <c r="LAD43" s="83"/>
      <c r="LAE43" s="83"/>
      <c r="LAF43" s="83"/>
      <c r="LAG43" s="83"/>
      <c r="LAH43" s="83"/>
      <c r="LAI43" s="83"/>
      <c r="LAJ43" s="83"/>
      <c r="LAK43" s="83"/>
      <c r="LAL43" s="83"/>
      <c r="LAM43" s="83"/>
      <c r="LAN43" s="83"/>
      <c r="LAO43" s="83"/>
      <c r="LAP43" s="83"/>
      <c r="LAQ43" s="83"/>
      <c r="LAR43" s="83"/>
      <c r="LAS43" s="83"/>
      <c r="LAT43" s="83"/>
      <c r="LAU43" s="83"/>
      <c r="LAV43" s="83"/>
      <c r="LAW43" s="83"/>
      <c r="LAX43" s="83"/>
      <c r="LAY43" s="83"/>
      <c r="LAZ43" s="83"/>
      <c r="LBA43" s="83"/>
      <c r="LBB43" s="83"/>
      <c r="LBC43" s="83"/>
      <c r="LBD43" s="83"/>
      <c r="LBE43" s="83"/>
      <c r="LBF43" s="83"/>
      <c r="LBG43" s="83"/>
      <c r="LBH43" s="83"/>
      <c r="LBI43" s="83"/>
      <c r="LBJ43" s="83"/>
      <c r="LBK43" s="83"/>
      <c r="LBL43" s="83"/>
      <c r="LBM43" s="83"/>
      <c r="LBN43" s="83"/>
      <c r="LBO43" s="83"/>
      <c r="LBP43" s="83"/>
      <c r="LBQ43" s="83"/>
      <c r="LBR43" s="83"/>
      <c r="LBS43" s="83"/>
      <c r="LBT43" s="83"/>
      <c r="LBU43" s="83"/>
      <c r="LBV43" s="83"/>
      <c r="LBW43" s="83"/>
      <c r="LBX43" s="83"/>
      <c r="LBY43" s="83"/>
      <c r="LBZ43" s="83"/>
      <c r="LCA43" s="83"/>
      <c r="LCB43" s="83"/>
      <c r="LCC43" s="83"/>
      <c r="LCD43" s="83"/>
      <c r="LCE43" s="83"/>
      <c r="LCF43" s="83"/>
      <c r="LCG43" s="83"/>
      <c r="LCH43" s="83"/>
      <c r="LCI43" s="83"/>
      <c r="LCJ43" s="83"/>
      <c r="LCK43" s="83"/>
      <c r="LCL43" s="83"/>
      <c r="LCM43" s="83"/>
      <c r="LCN43" s="83"/>
      <c r="LCO43" s="83"/>
      <c r="LCP43" s="83"/>
      <c r="LCQ43" s="83"/>
      <c r="LCR43" s="83"/>
      <c r="LCS43" s="83"/>
      <c r="LCT43" s="83"/>
      <c r="LCU43" s="83"/>
      <c r="LCV43" s="83"/>
      <c r="LCW43" s="83"/>
      <c r="LCX43" s="83"/>
      <c r="LCY43" s="83"/>
      <c r="LCZ43" s="83"/>
      <c r="LDA43" s="83"/>
      <c r="LDB43" s="83"/>
      <c r="LDC43" s="83"/>
      <c r="LDD43" s="83"/>
      <c r="LDE43" s="83"/>
      <c r="LDF43" s="83"/>
      <c r="LDG43" s="83"/>
      <c r="LDH43" s="83"/>
      <c r="LDI43" s="83"/>
      <c r="LDJ43" s="83"/>
      <c r="LDK43" s="83"/>
      <c r="LDL43" s="83"/>
      <c r="LDM43" s="83"/>
      <c r="LDN43" s="83"/>
      <c r="LDO43" s="83"/>
      <c r="LDP43" s="83"/>
      <c r="LDQ43" s="83"/>
      <c r="LDR43" s="83"/>
      <c r="LDS43" s="83"/>
      <c r="LDT43" s="83"/>
      <c r="LDU43" s="83"/>
      <c r="LDV43" s="83"/>
      <c r="LDW43" s="83"/>
      <c r="LDX43" s="83"/>
      <c r="LDY43" s="83"/>
      <c r="LDZ43" s="83"/>
      <c r="LEA43" s="83"/>
      <c r="LEB43" s="83"/>
      <c r="LEC43" s="83"/>
      <c r="LED43" s="83"/>
      <c r="LEE43" s="83"/>
      <c r="LEF43" s="83"/>
      <c r="LEG43" s="83"/>
      <c r="LEH43" s="83"/>
      <c r="LEI43" s="83"/>
      <c r="LEJ43" s="83"/>
      <c r="LEK43" s="83"/>
      <c r="LEL43" s="83"/>
      <c r="LEM43" s="83"/>
      <c r="LEN43" s="83"/>
      <c r="LEO43" s="83"/>
      <c r="LEP43" s="83"/>
      <c r="LEQ43" s="83"/>
      <c r="LER43" s="83"/>
      <c r="LES43" s="83"/>
      <c r="LET43" s="83"/>
      <c r="LEU43" s="83"/>
      <c r="LEV43" s="83"/>
      <c r="LEW43" s="83"/>
      <c r="LEX43" s="83"/>
      <c r="LEY43" s="83"/>
      <c r="LEZ43" s="83"/>
      <c r="LFA43" s="83"/>
      <c r="LFB43" s="83"/>
      <c r="LFC43" s="83"/>
      <c r="LFD43" s="83"/>
      <c r="LFE43" s="83"/>
      <c r="LFF43" s="83"/>
      <c r="LFG43" s="83"/>
      <c r="LFH43" s="83"/>
      <c r="LFI43" s="83"/>
      <c r="LFJ43" s="83"/>
      <c r="LFK43" s="83"/>
      <c r="LFL43" s="83"/>
      <c r="LFM43" s="83"/>
      <c r="LFN43" s="83"/>
      <c r="LFO43" s="83"/>
      <c r="LFP43" s="83"/>
      <c r="LFQ43" s="83"/>
      <c r="LFR43" s="83"/>
      <c r="LFS43" s="83"/>
      <c r="LFT43" s="83"/>
      <c r="LFU43" s="83"/>
      <c r="LFV43" s="83"/>
      <c r="LFW43" s="83"/>
      <c r="LFX43" s="83"/>
      <c r="LFY43" s="83"/>
      <c r="LFZ43" s="83"/>
      <c r="LGA43" s="83"/>
      <c r="LGB43" s="83"/>
      <c r="LGC43" s="83"/>
      <c r="LGD43" s="83"/>
      <c r="LGE43" s="83"/>
      <c r="LGF43" s="83"/>
      <c r="LGG43" s="83"/>
      <c r="LGH43" s="83"/>
      <c r="LGI43" s="83"/>
      <c r="LGJ43" s="83"/>
      <c r="LGK43" s="83"/>
      <c r="LGL43" s="83"/>
      <c r="LGM43" s="83"/>
      <c r="LGN43" s="83"/>
      <c r="LGO43" s="83"/>
      <c r="LGP43" s="83"/>
      <c r="LGQ43" s="83"/>
      <c r="LGR43" s="83"/>
      <c r="LGS43" s="83"/>
      <c r="LGT43" s="83"/>
      <c r="LGU43" s="83"/>
      <c r="LGV43" s="83"/>
      <c r="LGW43" s="83"/>
      <c r="LGX43" s="83"/>
      <c r="LGY43" s="83"/>
      <c r="LGZ43" s="83"/>
      <c r="LHA43" s="83"/>
      <c r="LHB43" s="83"/>
      <c r="LHC43" s="83"/>
      <c r="LHD43" s="83"/>
      <c r="LHE43" s="83"/>
      <c r="LHF43" s="83"/>
      <c r="LHG43" s="83"/>
      <c r="LHH43" s="83"/>
      <c r="LHI43" s="83"/>
      <c r="LHJ43" s="83"/>
      <c r="LHK43" s="83"/>
      <c r="LHL43" s="83"/>
      <c r="LHM43" s="83"/>
      <c r="LHN43" s="83"/>
      <c r="LHO43" s="83"/>
      <c r="LHP43" s="83"/>
      <c r="LHQ43" s="83"/>
      <c r="LHR43" s="83"/>
      <c r="LHS43" s="83"/>
      <c r="LHT43" s="83"/>
      <c r="LHU43" s="83"/>
      <c r="LHV43" s="83"/>
      <c r="LHW43" s="83"/>
      <c r="LHX43" s="83"/>
      <c r="LHY43" s="83"/>
      <c r="LHZ43" s="83"/>
      <c r="LIA43" s="83"/>
      <c r="LIB43" s="83"/>
      <c r="LIC43" s="83"/>
      <c r="LID43" s="83"/>
      <c r="LIE43" s="83"/>
      <c r="LIF43" s="83"/>
      <c r="LIG43" s="83"/>
      <c r="LIH43" s="83"/>
      <c r="LII43" s="83"/>
      <c r="LIJ43" s="83"/>
      <c r="LIK43" s="83"/>
      <c r="LIL43" s="83"/>
      <c r="LIM43" s="83"/>
      <c r="LIN43" s="83"/>
      <c r="LIO43" s="83"/>
      <c r="LIP43" s="83"/>
      <c r="LIQ43" s="83"/>
      <c r="LIR43" s="83"/>
      <c r="LIS43" s="83"/>
      <c r="LIT43" s="83"/>
      <c r="LIU43" s="83"/>
      <c r="LIV43" s="83"/>
      <c r="LIW43" s="83"/>
      <c r="LIX43" s="83"/>
      <c r="LIY43" s="83"/>
      <c r="LIZ43" s="83"/>
      <c r="LJA43" s="83"/>
      <c r="LJB43" s="83"/>
      <c r="LJC43" s="83"/>
      <c r="LJD43" s="83"/>
      <c r="LJE43" s="83"/>
      <c r="LJF43" s="83"/>
      <c r="LJG43" s="83"/>
      <c r="LJH43" s="83"/>
      <c r="LJI43" s="83"/>
      <c r="LJJ43" s="83"/>
      <c r="LJK43" s="83"/>
      <c r="LJL43" s="83"/>
      <c r="LJM43" s="83"/>
      <c r="LJN43" s="83"/>
      <c r="LJO43" s="83"/>
      <c r="LJP43" s="83"/>
      <c r="LJQ43" s="83"/>
      <c r="LJR43" s="83"/>
      <c r="LJS43" s="83"/>
      <c r="LJT43" s="83"/>
      <c r="LJU43" s="83"/>
      <c r="LJV43" s="83"/>
      <c r="LJW43" s="83"/>
      <c r="LJX43" s="83"/>
      <c r="LJY43" s="83"/>
      <c r="LJZ43" s="83"/>
      <c r="LKA43" s="83"/>
      <c r="LKB43" s="83"/>
      <c r="LKC43" s="83"/>
      <c r="LKD43" s="83"/>
      <c r="LKE43" s="83"/>
      <c r="LKF43" s="83"/>
      <c r="LKG43" s="83"/>
      <c r="LKH43" s="83"/>
      <c r="LKI43" s="83"/>
      <c r="LKJ43" s="83"/>
      <c r="LKK43" s="83"/>
      <c r="LKL43" s="83"/>
      <c r="LKM43" s="83"/>
      <c r="LKN43" s="83"/>
      <c r="LKO43" s="83"/>
      <c r="LKP43" s="83"/>
      <c r="LKQ43" s="83"/>
      <c r="LKR43" s="83"/>
      <c r="LKS43" s="83"/>
      <c r="LKT43" s="83"/>
      <c r="LKU43" s="83"/>
      <c r="LKV43" s="83"/>
      <c r="LKW43" s="83"/>
      <c r="LKX43" s="83"/>
      <c r="LKY43" s="83"/>
      <c r="LKZ43" s="83"/>
      <c r="LLA43" s="83"/>
      <c r="LLB43" s="83"/>
      <c r="LLC43" s="83"/>
      <c r="LLD43" s="83"/>
      <c r="LLE43" s="83"/>
      <c r="LLF43" s="83"/>
      <c r="LLG43" s="83"/>
      <c r="LLH43" s="83"/>
      <c r="LLI43" s="83"/>
      <c r="LLJ43" s="83"/>
      <c r="LLK43" s="83"/>
      <c r="LLL43" s="83"/>
      <c r="LLM43" s="83"/>
      <c r="LLN43" s="83"/>
      <c r="LLO43" s="83"/>
      <c r="LLP43" s="83"/>
      <c r="LLQ43" s="83"/>
      <c r="LLR43" s="83"/>
      <c r="LLS43" s="83"/>
      <c r="LLT43" s="83"/>
      <c r="LLU43" s="83"/>
      <c r="LLV43" s="83"/>
      <c r="LLW43" s="83"/>
      <c r="LLX43" s="83"/>
      <c r="LLY43" s="83"/>
      <c r="LLZ43" s="83"/>
      <c r="LMA43" s="83"/>
      <c r="LMB43" s="83"/>
      <c r="LMC43" s="83"/>
      <c r="LMD43" s="83"/>
      <c r="LME43" s="83"/>
      <c r="LMF43" s="83"/>
      <c r="LMG43" s="83"/>
      <c r="LMH43" s="83"/>
      <c r="LMI43" s="83"/>
      <c r="LMJ43" s="83"/>
      <c r="LMK43" s="83"/>
      <c r="LML43" s="83"/>
      <c r="LMM43" s="83"/>
      <c r="LMN43" s="83"/>
      <c r="LMO43" s="83"/>
      <c r="LMP43" s="83"/>
      <c r="LMQ43" s="83"/>
      <c r="LMR43" s="83"/>
      <c r="LMS43" s="83"/>
      <c r="LMT43" s="83"/>
      <c r="LMU43" s="83"/>
      <c r="LMV43" s="83"/>
      <c r="LMW43" s="83"/>
      <c r="LMX43" s="83"/>
      <c r="LMY43" s="83"/>
      <c r="LMZ43" s="83"/>
      <c r="LNA43" s="83"/>
      <c r="LNB43" s="83"/>
      <c r="LNC43" s="83"/>
      <c r="LND43" s="83"/>
      <c r="LNE43" s="83"/>
      <c r="LNF43" s="83"/>
      <c r="LNG43" s="83"/>
      <c r="LNH43" s="83"/>
      <c r="LNI43" s="83"/>
      <c r="LNJ43" s="83"/>
      <c r="LNK43" s="83"/>
      <c r="LNL43" s="83"/>
      <c r="LNM43" s="83"/>
      <c r="LNN43" s="83"/>
      <c r="LNO43" s="83"/>
      <c r="LNP43" s="83"/>
      <c r="LNQ43" s="83"/>
      <c r="LNR43" s="83"/>
      <c r="LNS43" s="83"/>
      <c r="LNT43" s="83"/>
      <c r="LNU43" s="83"/>
      <c r="LNV43" s="83"/>
      <c r="LNW43" s="83"/>
      <c r="LNX43" s="83"/>
      <c r="LNY43" s="83"/>
      <c r="LNZ43" s="83"/>
      <c r="LOA43" s="83"/>
      <c r="LOB43" s="83"/>
      <c r="LOC43" s="83"/>
      <c r="LOD43" s="83"/>
      <c r="LOE43" s="83"/>
      <c r="LOF43" s="83"/>
      <c r="LOG43" s="83"/>
      <c r="LOH43" s="83"/>
      <c r="LOI43" s="83"/>
      <c r="LOJ43" s="83"/>
      <c r="LOK43" s="83"/>
      <c r="LOL43" s="83"/>
      <c r="LOM43" s="83"/>
      <c r="LON43" s="83"/>
      <c r="LOO43" s="83"/>
      <c r="LOP43" s="83"/>
      <c r="LOQ43" s="83"/>
      <c r="LOR43" s="83"/>
      <c r="LOS43" s="83"/>
      <c r="LOT43" s="83"/>
      <c r="LOU43" s="83"/>
      <c r="LOV43" s="83"/>
      <c r="LOW43" s="83"/>
      <c r="LOX43" s="83"/>
      <c r="LOY43" s="83"/>
      <c r="LOZ43" s="83"/>
      <c r="LPA43" s="83"/>
      <c r="LPB43" s="83"/>
      <c r="LPC43" s="83"/>
      <c r="LPD43" s="83"/>
      <c r="LPE43" s="83"/>
      <c r="LPF43" s="83"/>
      <c r="LPG43" s="83"/>
      <c r="LPH43" s="83"/>
      <c r="LPI43" s="83"/>
      <c r="LPJ43" s="83"/>
      <c r="LPK43" s="83"/>
      <c r="LPL43" s="83"/>
      <c r="LPM43" s="83"/>
      <c r="LPN43" s="83"/>
      <c r="LPO43" s="83"/>
      <c r="LPP43" s="83"/>
      <c r="LPQ43" s="83"/>
      <c r="LPR43" s="83"/>
      <c r="LPS43" s="83"/>
      <c r="LPT43" s="83"/>
      <c r="LPU43" s="83"/>
      <c r="LPV43" s="83"/>
      <c r="LPW43" s="83"/>
      <c r="LPX43" s="83"/>
      <c r="LPY43" s="83"/>
      <c r="LPZ43" s="83"/>
      <c r="LQA43" s="83"/>
      <c r="LQB43" s="83"/>
      <c r="LQC43" s="83"/>
      <c r="LQD43" s="83"/>
      <c r="LQE43" s="83"/>
      <c r="LQF43" s="83"/>
      <c r="LQG43" s="83"/>
      <c r="LQH43" s="83"/>
      <c r="LQI43" s="83"/>
      <c r="LQJ43" s="83"/>
      <c r="LQK43" s="83"/>
      <c r="LQL43" s="83"/>
      <c r="LQM43" s="83"/>
      <c r="LQN43" s="83"/>
      <c r="LQO43" s="83"/>
      <c r="LQP43" s="83"/>
      <c r="LQQ43" s="83"/>
      <c r="LQR43" s="83"/>
      <c r="LQS43" s="83"/>
      <c r="LQT43" s="83"/>
      <c r="LQU43" s="83"/>
      <c r="LQV43" s="83"/>
      <c r="LQW43" s="83"/>
      <c r="LQX43" s="83"/>
      <c r="LQY43" s="83"/>
      <c r="LQZ43" s="83"/>
      <c r="LRA43" s="83"/>
      <c r="LRB43" s="83"/>
      <c r="LRC43" s="83"/>
      <c r="LRD43" s="83"/>
      <c r="LRE43" s="83"/>
      <c r="LRF43" s="83"/>
      <c r="LRG43" s="83"/>
      <c r="LRH43" s="83"/>
      <c r="LRI43" s="83"/>
      <c r="LRJ43" s="83"/>
      <c r="LRK43" s="83"/>
      <c r="LRL43" s="83"/>
      <c r="LRM43" s="83"/>
      <c r="LRN43" s="83"/>
      <c r="LRO43" s="83"/>
      <c r="LRP43" s="83"/>
      <c r="LRQ43" s="83"/>
      <c r="LRR43" s="83"/>
      <c r="LRS43" s="83"/>
      <c r="LRT43" s="83"/>
      <c r="LRU43" s="83"/>
      <c r="LRV43" s="83"/>
      <c r="LRW43" s="83"/>
      <c r="LRX43" s="83"/>
      <c r="LRY43" s="83"/>
      <c r="LRZ43" s="83"/>
      <c r="LSA43" s="83"/>
      <c r="LSB43" s="83"/>
      <c r="LSC43" s="83"/>
      <c r="LSD43" s="83"/>
      <c r="LSE43" s="83"/>
      <c r="LSF43" s="83"/>
      <c r="LSG43" s="83"/>
      <c r="LSH43" s="83"/>
      <c r="LSI43" s="83"/>
      <c r="LSJ43" s="83"/>
      <c r="LSK43" s="83"/>
      <c r="LSL43" s="83"/>
      <c r="LSM43" s="83"/>
      <c r="LSN43" s="83"/>
      <c r="LSO43" s="83"/>
      <c r="LSP43" s="83"/>
      <c r="LSQ43" s="83"/>
      <c r="LSR43" s="83"/>
      <c r="LSS43" s="83"/>
      <c r="LST43" s="83"/>
      <c r="LSU43" s="83"/>
      <c r="LSV43" s="83"/>
      <c r="LSW43" s="83"/>
      <c r="LSX43" s="83"/>
      <c r="LSY43" s="83"/>
      <c r="LSZ43" s="83"/>
      <c r="LTA43" s="83"/>
      <c r="LTB43" s="83"/>
      <c r="LTC43" s="83"/>
      <c r="LTD43" s="83"/>
      <c r="LTE43" s="83"/>
      <c r="LTF43" s="83"/>
      <c r="LTG43" s="83"/>
      <c r="LTH43" s="83"/>
      <c r="LTI43" s="83"/>
      <c r="LTJ43" s="83"/>
      <c r="LTK43" s="83"/>
      <c r="LTL43" s="83"/>
      <c r="LTM43" s="83"/>
      <c r="LTN43" s="83"/>
      <c r="LTO43" s="83"/>
      <c r="LTP43" s="83"/>
      <c r="LTQ43" s="83"/>
      <c r="LTR43" s="83"/>
      <c r="LTS43" s="83"/>
      <c r="LTT43" s="83"/>
      <c r="LTU43" s="83"/>
      <c r="LTV43" s="83"/>
      <c r="LTW43" s="83"/>
      <c r="LTX43" s="83"/>
      <c r="LTY43" s="83"/>
      <c r="LTZ43" s="83"/>
      <c r="LUA43" s="83"/>
      <c r="LUB43" s="83"/>
      <c r="LUC43" s="83"/>
      <c r="LUD43" s="83"/>
      <c r="LUE43" s="83"/>
      <c r="LUF43" s="83"/>
      <c r="LUG43" s="83"/>
      <c r="LUH43" s="83"/>
      <c r="LUI43" s="83"/>
      <c r="LUJ43" s="83"/>
      <c r="LUK43" s="83"/>
      <c r="LUL43" s="83"/>
      <c r="LUM43" s="83"/>
      <c r="LUN43" s="83"/>
      <c r="LUO43" s="83"/>
      <c r="LUP43" s="83"/>
      <c r="LUQ43" s="83"/>
      <c r="LUR43" s="83"/>
      <c r="LUS43" s="83"/>
      <c r="LUT43" s="83"/>
      <c r="LUU43" s="83"/>
      <c r="LUV43" s="83"/>
      <c r="LUW43" s="83"/>
      <c r="LUX43" s="83"/>
      <c r="LUY43" s="83"/>
      <c r="LUZ43" s="83"/>
      <c r="LVA43" s="83"/>
      <c r="LVB43" s="83"/>
      <c r="LVC43" s="83"/>
      <c r="LVD43" s="83"/>
      <c r="LVE43" s="83"/>
      <c r="LVF43" s="83"/>
      <c r="LVG43" s="83"/>
      <c r="LVH43" s="83"/>
      <c r="LVI43" s="83"/>
      <c r="LVJ43" s="83"/>
      <c r="LVK43" s="83"/>
      <c r="LVL43" s="83"/>
      <c r="LVM43" s="83"/>
      <c r="LVN43" s="83"/>
      <c r="LVO43" s="83"/>
      <c r="LVP43" s="83"/>
      <c r="LVQ43" s="83"/>
      <c r="LVR43" s="83"/>
      <c r="LVS43" s="83"/>
      <c r="LVT43" s="83"/>
      <c r="LVU43" s="83"/>
      <c r="LVV43" s="83"/>
      <c r="LVW43" s="83"/>
      <c r="LVX43" s="83"/>
      <c r="LVY43" s="83"/>
      <c r="LVZ43" s="83"/>
      <c r="LWA43" s="83"/>
      <c r="LWB43" s="83"/>
      <c r="LWC43" s="83"/>
      <c r="LWD43" s="83"/>
      <c r="LWE43" s="83"/>
      <c r="LWF43" s="83"/>
      <c r="LWG43" s="83"/>
      <c r="LWH43" s="83"/>
      <c r="LWI43" s="83"/>
      <c r="LWJ43" s="83"/>
      <c r="LWK43" s="83"/>
      <c r="LWL43" s="83"/>
      <c r="LWM43" s="83"/>
      <c r="LWN43" s="83"/>
      <c r="LWO43" s="83"/>
      <c r="LWP43" s="83"/>
      <c r="LWQ43" s="83"/>
      <c r="LWR43" s="83"/>
      <c r="LWS43" s="83"/>
      <c r="LWT43" s="83"/>
      <c r="LWU43" s="83"/>
      <c r="LWV43" s="83"/>
      <c r="LWW43" s="83"/>
      <c r="LWX43" s="83"/>
      <c r="LWY43" s="83"/>
      <c r="LWZ43" s="83"/>
      <c r="LXA43" s="83"/>
      <c r="LXB43" s="83"/>
      <c r="LXC43" s="83"/>
      <c r="LXD43" s="83"/>
      <c r="LXE43" s="83"/>
      <c r="LXF43" s="83"/>
      <c r="LXG43" s="83"/>
      <c r="LXH43" s="83"/>
      <c r="LXI43" s="83"/>
      <c r="LXJ43" s="83"/>
      <c r="LXK43" s="83"/>
      <c r="LXL43" s="83"/>
      <c r="LXM43" s="83"/>
      <c r="LXN43" s="83"/>
      <c r="LXO43" s="83"/>
      <c r="LXP43" s="83"/>
      <c r="LXQ43" s="83"/>
      <c r="LXR43" s="83"/>
      <c r="LXS43" s="83"/>
      <c r="LXT43" s="83"/>
      <c r="LXU43" s="83"/>
      <c r="LXV43" s="83"/>
      <c r="LXW43" s="83"/>
      <c r="LXX43" s="83"/>
      <c r="LXY43" s="83"/>
      <c r="LXZ43" s="83"/>
      <c r="LYA43" s="83"/>
      <c r="LYB43" s="83"/>
      <c r="LYC43" s="83"/>
      <c r="LYD43" s="83"/>
      <c r="LYE43" s="83"/>
      <c r="LYF43" s="83"/>
      <c r="LYG43" s="83"/>
      <c r="LYH43" s="83"/>
      <c r="LYI43" s="83"/>
      <c r="LYJ43" s="83"/>
      <c r="LYK43" s="83"/>
      <c r="LYL43" s="83"/>
      <c r="LYM43" s="83"/>
      <c r="LYN43" s="83"/>
      <c r="LYO43" s="83"/>
      <c r="LYP43" s="83"/>
      <c r="LYQ43" s="83"/>
      <c r="LYR43" s="83"/>
      <c r="LYS43" s="83"/>
      <c r="LYT43" s="83"/>
      <c r="LYU43" s="83"/>
      <c r="LYV43" s="83"/>
      <c r="LYW43" s="83"/>
      <c r="LYX43" s="83"/>
      <c r="LYY43" s="83"/>
      <c r="LYZ43" s="83"/>
      <c r="LZA43" s="83"/>
      <c r="LZB43" s="83"/>
      <c r="LZC43" s="83"/>
      <c r="LZD43" s="83"/>
      <c r="LZE43" s="83"/>
      <c r="LZF43" s="83"/>
      <c r="LZG43" s="83"/>
      <c r="LZH43" s="83"/>
      <c r="LZI43" s="83"/>
      <c r="LZJ43" s="83"/>
      <c r="LZK43" s="83"/>
      <c r="LZL43" s="83"/>
      <c r="LZM43" s="83"/>
      <c r="LZN43" s="83"/>
      <c r="LZO43" s="83"/>
      <c r="LZP43" s="83"/>
      <c r="LZQ43" s="83"/>
      <c r="LZR43" s="83"/>
      <c r="LZS43" s="83"/>
      <c r="LZT43" s="83"/>
      <c r="LZU43" s="83"/>
      <c r="LZV43" s="83"/>
      <c r="LZW43" s="83"/>
      <c r="LZX43" s="83"/>
      <c r="LZY43" s="83"/>
      <c r="LZZ43" s="83"/>
      <c r="MAA43" s="83"/>
      <c r="MAB43" s="83"/>
      <c r="MAC43" s="83"/>
      <c r="MAD43" s="83"/>
      <c r="MAE43" s="83"/>
      <c r="MAF43" s="83"/>
      <c r="MAG43" s="83"/>
      <c r="MAH43" s="83"/>
      <c r="MAI43" s="83"/>
      <c r="MAJ43" s="83"/>
      <c r="MAK43" s="83"/>
      <c r="MAL43" s="83"/>
      <c r="MAM43" s="83"/>
      <c r="MAN43" s="83"/>
      <c r="MAO43" s="83"/>
      <c r="MAP43" s="83"/>
      <c r="MAQ43" s="83"/>
      <c r="MAR43" s="83"/>
      <c r="MAS43" s="83"/>
      <c r="MAT43" s="83"/>
      <c r="MAU43" s="83"/>
      <c r="MAV43" s="83"/>
      <c r="MAW43" s="83"/>
      <c r="MAX43" s="83"/>
      <c r="MAY43" s="83"/>
      <c r="MAZ43" s="83"/>
      <c r="MBA43" s="83"/>
      <c r="MBB43" s="83"/>
      <c r="MBC43" s="83"/>
      <c r="MBD43" s="83"/>
      <c r="MBE43" s="83"/>
      <c r="MBF43" s="83"/>
      <c r="MBG43" s="83"/>
      <c r="MBH43" s="83"/>
      <c r="MBI43" s="83"/>
      <c r="MBJ43" s="83"/>
      <c r="MBK43" s="83"/>
      <c r="MBL43" s="83"/>
      <c r="MBM43" s="83"/>
      <c r="MBN43" s="83"/>
      <c r="MBO43" s="83"/>
      <c r="MBP43" s="83"/>
      <c r="MBQ43" s="83"/>
      <c r="MBR43" s="83"/>
      <c r="MBS43" s="83"/>
      <c r="MBT43" s="83"/>
      <c r="MBU43" s="83"/>
      <c r="MBV43" s="83"/>
      <c r="MBW43" s="83"/>
      <c r="MBX43" s="83"/>
      <c r="MBY43" s="83"/>
      <c r="MBZ43" s="83"/>
      <c r="MCA43" s="83"/>
      <c r="MCB43" s="83"/>
      <c r="MCC43" s="83"/>
      <c r="MCD43" s="83"/>
      <c r="MCE43" s="83"/>
      <c r="MCF43" s="83"/>
      <c r="MCG43" s="83"/>
      <c r="MCH43" s="83"/>
      <c r="MCI43" s="83"/>
      <c r="MCJ43" s="83"/>
      <c r="MCK43" s="83"/>
      <c r="MCL43" s="83"/>
      <c r="MCM43" s="83"/>
      <c r="MCN43" s="83"/>
      <c r="MCO43" s="83"/>
      <c r="MCP43" s="83"/>
      <c r="MCQ43" s="83"/>
      <c r="MCR43" s="83"/>
      <c r="MCS43" s="83"/>
      <c r="MCT43" s="83"/>
      <c r="MCU43" s="83"/>
      <c r="MCV43" s="83"/>
      <c r="MCW43" s="83"/>
      <c r="MCX43" s="83"/>
      <c r="MCY43" s="83"/>
      <c r="MCZ43" s="83"/>
      <c r="MDA43" s="83"/>
      <c r="MDB43" s="83"/>
      <c r="MDC43" s="83"/>
      <c r="MDD43" s="83"/>
      <c r="MDE43" s="83"/>
      <c r="MDF43" s="83"/>
      <c r="MDG43" s="83"/>
      <c r="MDH43" s="83"/>
      <c r="MDI43" s="83"/>
      <c r="MDJ43" s="83"/>
      <c r="MDK43" s="83"/>
      <c r="MDL43" s="83"/>
      <c r="MDM43" s="83"/>
      <c r="MDN43" s="83"/>
      <c r="MDO43" s="83"/>
      <c r="MDP43" s="83"/>
      <c r="MDQ43" s="83"/>
      <c r="MDR43" s="83"/>
      <c r="MDS43" s="83"/>
      <c r="MDT43" s="83"/>
      <c r="MDU43" s="83"/>
      <c r="MDV43" s="83"/>
      <c r="MDW43" s="83"/>
      <c r="MDX43" s="83"/>
      <c r="MDY43" s="83"/>
      <c r="MDZ43" s="83"/>
      <c r="MEA43" s="83"/>
      <c r="MEB43" s="83"/>
      <c r="MEC43" s="83"/>
      <c r="MED43" s="83"/>
      <c r="MEE43" s="83"/>
      <c r="MEF43" s="83"/>
      <c r="MEG43" s="83"/>
      <c r="MEH43" s="83"/>
      <c r="MEI43" s="83"/>
      <c r="MEJ43" s="83"/>
      <c r="MEK43" s="83"/>
      <c r="MEL43" s="83"/>
      <c r="MEM43" s="83"/>
      <c r="MEN43" s="83"/>
      <c r="MEO43" s="83"/>
      <c r="MEP43" s="83"/>
      <c r="MEQ43" s="83"/>
      <c r="MER43" s="83"/>
      <c r="MES43" s="83"/>
      <c r="MET43" s="83"/>
      <c r="MEU43" s="83"/>
      <c r="MEV43" s="83"/>
      <c r="MEW43" s="83"/>
      <c r="MEX43" s="83"/>
      <c r="MEY43" s="83"/>
      <c r="MEZ43" s="83"/>
      <c r="MFA43" s="83"/>
      <c r="MFB43" s="83"/>
      <c r="MFC43" s="83"/>
      <c r="MFD43" s="83"/>
      <c r="MFE43" s="83"/>
      <c r="MFF43" s="83"/>
      <c r="MFG43" s="83"/>
      <c r="MFH43" s="83"/>
      <c r="MFI43" s="83"/>
      <c r="MFJ43" s="83"/>
      <c r="MFK43" s="83"/>
      <c r="MFL43" s="83"/>
      <c r="MFM43" s="83"/>
      <c r="MFN43" s="83"/>
      <c r="MFO43" s="83"/>
      <c r="MFP43" s="83"/>
      <c r="MFQ43" s="83"/>
      <c r="MFR43" s="83"/>
      <c r="MFS43" s="83"/>
      <c r="MFT43" s="83"/>
      <c r="MFU43" s="83"/>
      <c r="MFV43" s="83"/>
      <c r="MFW43" s="83"/>
      <c r="MFX43" s="83"/>
      <c r="MFY43" s="83"/>
      <c r="MFZ43" s="83"/>
      <c r="MGA43" s="83"/>
      <c r="MGB43" s="83"/>
      <c r="MGC43" s="83"/>
      <c r="MGD43" s="83"/>
      <c r="MGE43" s="83"/>
      <c r="MGF43" s="83"/>
      <c r="MGG43" s="83"/>
      <c r="MGH43" s="83"/>
      <c r="MGI43" s="83"/>
      <c r="MGJ43" s="83"/>
      <c r="MGK43" s="83"/>
      <c r="MGL43" s="83"/>
      <c r="MGM43" s="83"/>
      <c r="MGN43" s="83"/>
      <c r="MGO43" s="83"/>
      <c r="MGP43" s="83"/>
      <c r="MGQ43" s="83"/>
      <c r="MGR43" s="83"/>
      <c r="MGS43" s="83"/>
      <c r="MGT43" s="83"/>
      <c r="MGU43" s="83"/>
      <c r="MGV43" s="83"/>
      <c r="MGW43" s="83"/>
      <c r="MGX43" s="83"/>
      <c r="MGY43" s="83"/>
      <c r="MGZ43" s="83"/>
      <c r="MHA43" s="83"/>
      <c r="MHB43" s="83"/>
      <c r="MHC43" s="83"/>
      <c r="MHD43" s="83"/>
      <c r="MHE43" s="83"/>
      <c r="MHF43" s="83"/>
      <c r="MHG43" s="83"/>
      <c r="MHH43" s="83"/>
      <c r="MHI43" s="83"/>
      <c r="MHJ43" s="83"/>
      <c r="MHK43" s="83"/>
      <c r="MHL43" s="83"/>
      <c r="MHM43" s="83"/>
      <c r="MHN43" s="83"/>
      <c r="MHO43" s="83"/>
      <c r="MHP43" s="83"/>
      <c r="MHQ43" s="83"/>
      <c r="MHR43" s="83"/>
      <c r="MHS43" s="83"/>
      <c r="MHT43" s="83"/>
      <c r="MHU43" s="83"/>
      <c r="MHV43" s="83"/>
      <c r="MHW43" s="83"/>
      <c r="MHX43" s="83"/>
      <c r="MHY43" s="83"/>
      <c r="MHZ43" s="83"/>
      <c r="MIA43" s="83"/>
      <c r="MIB43" s="83"/>
      <c r="MIC43" s="83"/>
      <c r="MID43" s="83"/>
      <c r="MIE43" s="83"/>
      <c r="MIF43" s="83"/>
      <c r="MIG43" s="83"/>
      <c r="MIH43" s="83"/>
      <c r="MII43" s="83"/>
      <c r="MIJ43" s="83"/>
      <c r="MIK43" s="83"/>
      <c r="MIL43" s="83"/>
      <c r="MIM43" s="83"/>
      <c r="MIN43" s="83"/>
      <c r="MIO43" s="83"/>
      <c r="MIP43" s="83"/>
      <c r="MIQ43" s="83"/>
      <c r="MIR43" s="83"/>
      <c r="MIS43" s="83"/>
      <c r="MIT43" s="83"/>
      <c r="MIU43" s="83"/>
      <c r="MIV43" s="83"/>
      <c r="MIW43" s="83"/>
      <c r="MIX43" s="83"/>
      <c r="MIY43" s="83"/>
      <c r="MIZ43" s="83"/>
      <c r="MJA43" s="83"/>
      <c r="MJB43" s="83"/>
      <c r="MJC43" s="83"/>
      <c r="MJD43" s="83"/>
      <c r="MJE43" s="83"/>
      <c r="MJF43" s="83"/>
      <c r="MJG43" s="83"/>
      <c r="MJH43" s="83"/>
      <c r="MJI43" s="83"/>
      <c r="MJJ43" s="83"/>
      <c r="MJK43" s="83"/>
      <c r="MJL43" s="83"/>
      <c r="MJM43" s="83"/>
      <c r="MJN43" s="83"/>
      <c r="MJO43" s="83"/>
      <c r="MJP43" s="83"/>
      <c r="MJQ43" s="83"/>
      <c r="MJR43" s="83"/>
      <c r="MJS43" s="83"/>
      <c r="MJT43" s="83"/>
      <c r="MJU43" s="83"/>
      <c r="MJV43" s="83"/>
      <c r="MJW43" s="83"/>
      <c r="MJX43" s="83"/>
      <c r="MJY43" s="83"/>
      <c r="MJZ43" s="83"/>
      <c r="MKA43" s="83"/>
      <c r="MKB43" s="83"/>
      <c r="MKC43" s="83"/>
      <c r="MKD43" s="83"/>
      <c r="MKE43" s="83"/>
      <c r="MKF43" s="83"/>
      <c r="MKG43" s="83"/>
      <c r="MKH43" s="83"/>
      <c r="MKI43" s="83"/>
      <c r="MKJ43" s="83"/>
      <c r="MKK43" s="83"/>
      <c r="MKL43" s="83"/>
      <c r="MKM43" s="83"/>
      <c r="MKN43" s="83"/>
      <c r="MKO43" s="83"/>
      <c r="MKP43" s="83"/>
      <c r="MKQ43" s="83"/>
      <c r="MKR43" s="83"/>
      <c r="MKS43" s="83"/>
      <c r="MKT43" s="83"/>
      <c r="MKU43" s="83"/>
      <c r="MKV43" s="83"/>
      <c r="MKW43" s="83"/>
      <c r="MKX43" s="83"/>
      <c r="MKY43" s="83"/>
      <c r="MKZ43" s="83"/>
      <c r="MLA43" s="83"/>
      <c r="MLB43" s="83"/>
      <c r="MLC43" s="83"/>
      <c r="MLD43" s="83"/>
      <c r="MLE43" s="83"/>
      <c r="MLF43" s="83"/>
      <c r="MLG43" s="83"/>
      <c r="MLH43" s="83"/>
      <c r="MLI43" s="83"/>
      <c r="MLJ43" s="83"/>
      <c r="MLK43" s="83"/>
      <c r="MLL43" s="83"/>
      <c r="MLM43" s="83"/>
      <c r="MLN43" s="83"/>
      <c r="MLO43" s="83"/>
      <c r="MLP43" s="83"/>
      <c r="MLQ43" s="83"/>
      <c r="MLR43" s="83"/>
      <c r="MLS43" s="83"/>
      <c r="MLT43" s="83"/>
      <c r="MLU43" s="83"/>
      <c r="MLV43" s="83"/>
      <c r="MLW43" s="83"/>
      <c r="MLX43" s="83"/>
      <c r="MLY43" s="83"/>
      <c r="MLZ43" s="83"/>
      <c r="MMA43" s="83"/>
      <c r="MMB43" s="83"/>
      <c r="MMC43" s="83"/>
      <c r="MMD43" s="83"/>
      <c r="MME43" s="83"/>
      <c r="MMF43" s="83"/>
      <c r="MMG43" s="83"/>
      <c r="MMH43" s="83"/>
      <c r="MMI43" s="83"/>
      <c r="MMJ43" s="83"/>
      <c r="MMK43" s="83"/>
      <c r="MML43" s="83"/>
      <c r="MMM43" s="83"/>
      <c r="MMN43" s="83"/>
      <c r="MMO43" s="83"/>
      <c r="MMP43" s="83"/>
      <c r="MMQ43" s="83"/>
      <c r="MMR43" s="83"/>
      <c r="MMS43" s="83"/>
      <c r="MMT43" s="83"/>
      <c r="MMU43" s="83"/>
      <c r="MMV43" s="83"/>
      <c r="MMW43" s="83"/>
      <c r="MMX43" s="83"/>
      <c r="MMY43" s="83"/>
      <c r="MMZ43" s="83"/>
      <c r="MNA43" s="83"/>
      <c r="MNB43" s="83"/>
      <c r="MNC43" s="83"/>
      <c r="MND43" s="83"/>
      <c r="MNE43" s="83"/>
      <c r="MNF43" s="83"/>
      <c r="MNG43" s="83"/>
      <c r="MNH43" s="83"/>
      <c r="MNI43" s="83"/>
      <c r="MNJ43" s="83"/>
      <c r="MNK43" s="83"/>
      <c r="MNL43" s="83"/>
      <c r="MNM43" s="83"/>
      <c r="MNN43" s="83"/>
      <c r="MNO43" s="83"/>
      <c r="MNP43" s="83"/>
      <c r="MNQ43" s="83"/>
      <c r="MNR43" s="83"/>
      <c r="MNS43" s="83"/>
      <c r="MNT43" s="83"/>
      <c r="MNU43" s="83"/>
      <c r="MNV43" s="83"/>
      <c r="MNW43" s="83"/>
      <c r="MNX43" s="83"/>
      <c r="MNY43" s="83"/>
      <c r="MNZ43" s="83"/>
      <c r="MOA43" s="83"/>
      <c r="MOB43" s="83"/>
      <c r="MOC43" s="83"/>
      <c r="MOD43" s="83"/>
      <c r="MOE43" s="83"/>
      <c r="MOF43" s="83"/>
      <c r="MOG43" s="83"/>
      <c r="MOH43" s="83"/>
      <c r="MOI43" s="83"/>
      <c r="MOJ43" s="83"/>
      <c r="MOK43" s="83"/>
      <c r="MOL43" s="83"/>
      <c r="MOM43" s="83"/>
      <c r="MON43" s="83"/>
      <c r="MOO43" s="83"/>
      <c r="MOP43" s="83"/>
      <c r="MOQ43" s="83"/>
      <c r="MOR43" s="83"/>
      <c r="MOS43" s="83"/>
      <c r="MOT43" s="83"/>
      <c r="MOU43" s="83"/>
      <c r="MOV43" s="83"/>
      <c r="MOW43" s="83"/>
      <c r="MOX43" s="83"/>
      <c r="MOY43" s="83"/>
      <c r="MOZ43" s="83"/>
      <c r="MPA43" s="83"/>
      <c r="MPB43" s="83"/>
      <c r="MPC43" s="83"/>
      <c r="MPD43" s="83"/>
      <c r="MPE43" s="83"/>
      <c r="MPF43" s="83"/>
      <c r="MPG43" s="83"/>
      <c r="MPH43" s="83"/>
      <c r="MPI43" s="83"/>
      <c r="MPJ43" s="83"/>
      <c r="MPK43" s="83"/>
      <c r="MPL43" s="83"/>
      <c r="MPM43" s="83"/>
      <c r="MPN43" s="83"/>
      <c r="MPO43" s="83"/>
      <c r="MPP43" s="83"/>
      <c r="MPQ43" s="83"/>
      <c r="MPR43" s="83"/>
      <c r="MPS43" s="83"/>
      <c r="MPT43" s="83"/>
      <c r="MPU43" s="83"/>
      <c r="MPV43" s="83"/>
      <c r="MPW43" s="83"/>
      <c r="MPX43" s="83"/>
      <c r="MPY43" s="83"/>
      <c r="MPZ43" s="83"/>
      <c r="MQA43" s="83"/>
      <c r="MQB43" s="83"/>
      <c r="MQC43" s="83"/>
      <c r="MQD43" s="83"/>
      <c r="MQE43" s="83"/>
      <c r="MQF43" s="83"/>
      <c r="MQG43" s="83"/>
      <c r="MQH43" s="83"/>
      <c r="MQI43" s="83"/>
      <c r="MQJ43" s="83"/>
      <c r="MQK43" s="83"/>
      <c r="MQL43" s="83"/>
      <c r="MQM43" s="83"/>
      <c r="MQN43" s="83"/>
      <c r="MQO43" s="83"/>
      <c r="MQP43" s="83"/>
      <c r="MQQ43" s="83"/>
      <c r="MQR43" s="83"/>
      <c r="MQS43" s="83"/>
      <c r="MQT43" s="83"/>
      <c r="MQU43" s="83"/>
      <c r="MQV43" s="83"/>
      <c r="MQW43" s="83"/>
      <c r="MQX43" s="83"/>
      <c r="MQY43" s="83"/>
      <c r="MQZ43" s="83"/>
      <c r="MRA43" s="83"/>
      <c r="MRB43" s="83"/>
      <c r="MRC43" s="83"/>
      <c r="MRD43" s="83"/>
      <c r="MRE43" s="83"/>
      <c r="MRF43" s="83"/>
      <c r="MRG43" s="83"/>
      <c r="MRH43" s="83"/>
      <c r="MRI43" s="83"/>
      <c r="MRJ43" s="83"/>
      <c r="MRK43" s="83"/>
      <c r="MRL43" s="83"/>
      <c r="MRM43" s="83"/>
      <c r="MRN43" s="83"/>
      <c r="MRO43" s="83"/>
      <c r="MRP43" s="83"/>
      <c r="MRQ43" s="83"/>
      <c r="MRR43" s="83"/>
      <c r="MRS43" s="83"/>
      <c r="MRT43" s="83"/>
      <c r="MRU43" s="83"/>
      <c r="MRV43" s="83"/>
      <c r="MRW43" s="83"/>
      <c r="MRX43" s="83"/>
      <c r="MRY43" s="83"/>
      <c r="MRZ43" s="83"/>
      <c r="MSA43" s="83"/>
      <c r="MSB43" s="83"/>
      <c r="MSC43" s="83"/>
      <c r="MSD43" s="83"/>
      <c r="MSE43" s="83"/>
      <c r="MSF43" s="83"/>
      <c r="MSG43" s="83"/>
      <c r="MSH43" s="83"/>
      <c r="MSI43" s="83"/>
      <c r="MSJ43" s="83"/>
      <c r="MSK43" s="83"/>
      <c r="MSL43" s="83"/>
      <c r="MSM43" s="83"/>
      <c r="MSN43" s="83"/>
      <c r="MSO43" s="83"/>
      <c r="MSP43" s="83"/>
      <c r="MSQ43" s="83"/>
      <c r="MSR43" s="83"/>
      <c r="MSS43" s="83"/>
      <c r="MST43" s="83"/>
      <c r="MSU43" s="83"/>
      <c r="MSV43" s="83"/>
      <c r="MSW43" s="83"/>
      <c r="MSX43" s="83"/>
      <c r="MSY43" s="83"/>
      <c r="MSZ43" s="83"/>
      <c r="MTA43" s="83"/>
      <c r="MTB43" s="83"/>
      <c r="MTC43" s="83"/>
      <c r="MTD43" s="83"/>
      <c r="MTE43" s="83"/>
      <c r="MTF43" s="83"/>
      <c r="MTG43" s="83"/>
      <c r="MTH43" s="83"/>
      <c r="MTI43" s="83"/>
      <c r="MTJ43" s="83"/>
      <c r="MTK43" s="83"/>
      <c r="MTL43" s="83"/>
      <c r="MTM43" s="83"/>
      <c r="MTN43" s="83"/>
      <c r="MTO43" s="83"/>
      <c r="MTP43" s="83"/>
      <c r="MTQ43" s="83"/>
      <c r="MTR43" s="83"/>
      <c r="MTS43" s="83"/>
      <c r="MTT43" s="83"/>
      <c r="MTU43" s="83"/>
      <c r="MTV43" s="83"/>
      <c r="MTW43" s="83"/>
      <c r="MTX43" s="83"/>
      <c r="MTY43" s="83"/>
      <c r="MTZ43" s="83"/>
      <c r="MUA43" s="83"/>
      <c r="MUB43" s="83"/>
      <c r="MUC43" s="83"/>
      <c r="MUD43" s="83"/>
      <c r="MUE43" s="83"/>
      <c r="MUF43" s="83"/>
      <c r="MUG43" s="83"/>
      <c r="MUH43" s="83"/>
      <c r="MUI43" s="83"/>
      <c r="MUJ43" s="83"/>
      <c r="MUK43" s="83"/>
      <c r="MUL43" s="83"/>
      <c r="MUM43" s="83"/>
      <c r="MUN43" s="83"/>
      <c r="MUO43" s="83"/>
      <c r="MUP43" s="83"/>
      <c r="MUQ43" s="83"/>
      <c r="MUR43" s="83"/>
      <c r="MUS43" s="83"/>
      <c r="MUT43" s="83"/>
      <c r="MUU43" s="83"/>
      <c r="MUV43" s="83"/>
      <c r="MUW43" s="83"/>
      <c r="MUX43" s="83"/>
      <c r="MUY43" s="83"/>
      <c r="MUZ43" s="83"/>
      <c r="MVA43" s="83"/>
      <c r="MVB43" s="83"/>
      <c r="MVC43" s="83"/>
      <c r="MVD43" s="83"/>
      <c r="MVE43" s="83"/>
      <c r="MVF43" s="83"/>
      <c r="MVG43" s="83"/>
      <c r="MVH43" s="83"/>
      <c r="MVI43" s="83"/>
      <c r="MVJ43" s="83"/>
      <c r="MVK43" s="83"/>
      <c r="MVL43" s="83"/>
      <c r="MVM43" s="83"/>
      <c r="MVN43" s="83"/>
      <c r="MVO43" s="83"/>
      <c r="MVP43" s="83"/>
      <c r="MVQ43" s="83"/>
      <c r="MVR43" s="83"/>
      <c r="MVS43" s="83"/>
      <c r="MVT43" s="83"/>
      <c r="MVU43" s="83"/>
      <c r="MVV43" s="83"/>
      <c r="MVW43" s="83"/>
      <c r="MVX43" s="83"/>
      <c r="MVY43" s="83"/>
      <c r="MVZ43" s="83"/>
      <c r="MWA43" s="83"/>
      <c r="MWB43" s="83"/>
      <c r="MWC43" s="83"/>
      <c r="MWD43" s="83"/>
      <c r="MWE43" s="83"/>
      <c r="MWF43" s="83"/>
      <c r="MWG43" s="83"/>
      <c r="MWH43" s="83"/>
      <c r="MWI43" s="83"/>
      <c r="MWJ43" s="83"/>
      <c r="MWK43" s="83"/>
      <c r="MWL43" s="83"/>
      <c r="MWM43" s="83"/>
      <c r="MWN43" s="83"/>
      <c r="MWO43" s="83"/>
      <c r="MWP43" s="83"/>
      <c r="MWQ43" s="83"/>
      <c r="MWR43" s="83"/>
      <c r="MWS43" s="83"/>
      <c r="MWT43" s="83"/>
      <c r="MWU43" s="83"/>
      <c r="MWV43" s="83"/>
      <c r="MWW43" s="83"/>
      <c r="MWX43" s="83"/>
      <c r="MWY43" s="83"/>
      <c r="MWZ43" s="83"/>
      <c r="MXA43" s="83"/>
      <c r="MXB43" s="83"/>
      <c r="MXC43" s="83"/>
      <c r="MXD43" s="83"/>
      <c r="MXE43" s="83"/>
      <c r="MXF43" s="83"/>
      <c r="MXG43" s="83"/>
      <c r="MXH43" s="83"/>
      <c r="MXI43" s="83"/>
      <c r="MXJ43" s="83"/>
      <c r="MXK43" s="83"/>
      <c r="MXL43" s="83"/>
      <c r="MXM43" s="83"/>
      <c r="MXN43" s="83"/>
      <c r="MXO43" s="83"/>
      <c r="MXP43" s="83"/>
      <c r="MXQ43" s="83"/>
      <c r="MXR43" s="83"/>
      <c r="MXS43" s="83"/>
      <c r="MXT43" s="83"/>
      <c r="MXU43" s="83"/>
      <c r="MXV43" s="83"/>
      <c r="MXW43" s="83"/>
      <c r="MXX43" s="83"/>
      <c r="MXY43" s="83"/>
      <c r="MXZ43" s="83"/>
      <c r="MYA43" s="83"/>
      <c r="MYB43" s="83"/>
      <c r="MYC43" s="83"/>
      <c r="MYD43" s="83"/>
      <c r="MYE43" s="83"/>
      <c r="MYF43" s="83"/>
      <c r="MYG43" s="83"/>
      <c r="MYH43" s="83"/>
      <c r="MYI43" s="83"/>
      <c r="MYJ43" s="83"/>
      <c r="MYK43" s="83"/>
      <c r="MYL43" s="83"/>
      <c r="MYM43" s="83"/>
      <c r="MYN43" s="83"/>
      <c r="MYO43" s="83"/>
      <c r="MYP43" s="83"/>
      <c r="MYQ43" s="83"/>
      <c r="MYR43" s="83"/>
      <c r="MYS43" s="83"/>
      <c r="MYT43" s="83"/>
      <c r="MYU43" s="83"/>
      <c r="MYV43" s="83"/>
      <c r="MYW43" s="83"/>
      <c r="MYX43" s="83"/>
      <c r="MYY43" s="83"/>
      <c r="MYZ43" s="83"/>
      <c r="MZA43" s="83"/>
      <c r="MZB43" s="83"/>
      <c r="MZC43" s="83"/>
      <c r="MZD43" s="83"/>
      <c r="MZE43" s="83"/>
      <c r="MZF43" s="83"/>
      <c r="MZG43" s="83"/>
      <c r="MZH43" s="83"/>
      <c r="MZI43" s="83"/>
      <c r="MZJ43" s="83"/>
      <c r="MZK43" s="83"/>
      <c r="MZL43" s="83"/>
      <c r="MZM43" s="83"/>
      <c r="MZN43" s="83"/>
      <c r="MZO43" s="83"/>
      <c r="MZP43" s="83"/>
      <c r="MZQ43" s="83"/>
      <c r="MZR43" s="83"/>
      <c r="MZS43" s="83"/>
      <c r="MZT43" s="83"/>
      <c r="MZU43" s="83"/>
      <c r="MZV43" s="83"/>
      <c r="MZW43" s="83"/>
      <c r="MZX43" s="83"/>
      <c r="MZY43" s="83"/>
      <c r="MZZ43" s="83"/>
      <c r="NAA43" s="83"/>
      <c r="NAB43" s="83"/>
      <c r="NAC43" s="83"/>
      <c r="NAD43" s="83"/>
      <c r="NAE43" s="83"/>
      <c r="NAF43" s="83"/>
      <c r="NAG43" s="83"/>
      <c r="NAH43" s="83"/>
      <c r="NAI43" s="83"/>
      <c r="NAJ43" s="83"/>
      <c r="NAK43" s="83"/>
      <c r="NAL43" s="83"/>
      <c r="NAM43" s="83"/>
      <c r="NAN43" s="83"/>
      <c r="NAO43" s="83"/>
      <c r="NAP43" s="83"/>
      <c r="NAQ43" s="83"/>
      <c r="NAR43" s="83"/>
      <c r="NAS43" s="83"/>
      <c r="NAT43" s="83"/>
      <c r="NAU43" s="83"/>
      <c r="NAV43" s="83"/>
      <c r="NAW43" s="83"/>
      <c r="NAX43" s="83"/>
      <c r="NAY43" s="83"/>
      <c r="NAZ43" s="83"/>
      <c r="NBA43" s="83"/>
      <c r="NBB43" s="83"/>
      <c r="NBC43" s="83"/>
      <c r="NBD43" s="83"/>
      <c r="NBE43" s="83"/>
      <c r="NBF43" s="83"/>
      <c r="NBG43" s="83"/>
      <c r="NBH43" s="83"/>
      <c r="NBI43" s="83"/>
      <c r="NBJ43" s="83"/>
      <c r="NBK43" s="83"/>
      <c r="NBL43" s="83"/>
      <c r="NBM43" s="83"/>
      <c r="NBN43" s="83"/>
      <c r="NBO43" s="83"/>
      <c r="NBP43" s="83"/>
      <c r="NBQ43" s="83"/>
      <c r="NBR43" s="83"/>
      <c r="NBS43" s="83"/>
      <c r="NBT43" s="83"/>
      <c r="NBU43" s="83"/>
      <c r="NBV43" s="83"/>
      <c r="NBW43" s="83"/>
      <c r="NBX43" s="83"/>
      <c r="NBY43" s="83"/>
      <c r="NBZ43" s="83"/>
      <c r="NCA43" s="83"/>
      <c r="NCB43" s="83"/>
      <c r="NCC43" s="83"/>
      <c r="NCD43" s="83"/>
      <c r="NCE43" s="83"/>
      <c r="NCF43" s="83"/>
      <c r="NCG43" s="83"/>
      <c r="NCH43" s="83"/>
      <c r="NCI43" s="83"/>
      <c r="NCJ43" s="83"/>
      <c r="NCK43" s="83"/>
      <c r="NCL43" s="83"/>
      <c r="NCM43" s="83"/>
      <c r="NCN43" s="83"/>
      <c r="NCO43" s="83"/>
      <c r="NCP43" s="83"/>
      <c r="NCQ43" s="83"/>
      <c r="NCR43" s="83"/>
      <c r="NCS43" s="83"/>
      <c r="NCT43" s="83"/>
      <c r="NCU43" s="83"/>
      <c r="NCV43" s="83"/>
      <c r="NCW43" s="83"/>
      <c r="NCX43" s="83"/>
      <c r="NCY43" s="83"/>
      <c r="NCZ43" s="83"/>
      <c r="NDA43" s="83"/>
      <c r="NDB43" s="83"/>
      <c r="NDC43" s="83"/>
      <c r="NDD43" s="83"/>
      <c r="NDE43" s="83"/>
      <c r="NDF43" s="83"/>
      <c r="NDG43" s="83"/>
      <c r="NDH43" s="83"/>
      <c r="NDI43" s="83"/>
      <c r="NDJ43" s="83"/>
      <c r="NDK43" s="83"/>
      <c r="NDL43" s="83"/>
      <c r="NDM43" s="83"/>
      <c r="NDN43" s="83"/>
      <c r="NDO43" s="83"/>
      <c r="NDP43" s="83"/>
      <c r="NDQ43" s="83"/>
      <c r="NDR43" s="83"/>
      <c r="NDS43" s="83"/>
      <c r="NDT43" s="83"/>
      <c r="NDU43" s="83"/>
      <c r="NDV43" s="83"/>
      <c r="NDW43" s="83"/>
      <c r="NDX43" s="83"/>
      <c r="NDY43" s="83"/>
      <c r="NDZ43" s="83"/>
      <c r="NEA43" s="83"/>
      <c r="NEB43" s="83"/>
      <c r="NEC43" s="83"/>
      <c r="NED43" s="83"/>
      <c r="NEE43" s="83"/>
      <c r="NEF43" s="83"/>
      <c r="NEG43" s="83"/>
      <c r="NEH43" s="83"/>
      <c r="NEI43" s="83"/>
      <c r="NEJ43" s="83"/>
      <c r="NEK43" s="83"/>
      <c r="NEL43" s="83"/>
      <c r="NEM43" s="83"/>
      <c r="NEN43" s="83"/>
      <c r="NEO43" s="83"/>
      <c r="NEP43" s="83"/>
      <c r="NEQ43" s="83"/>
      <c r="NER43" s="83"/>
      <c r="NES43" s="83"/>
      <c r="NET43" s="83"/>
      <c r="NEU43" s="83"/>
      <c r="NEV43" s="83"/>
      <c r="NEW43" s="83"/>
      <c r="NEX43" s="83"/>
      <c r="NEY43" s="83"/>
      <c r="NEZ43" s="83"/>
      <c r="NFA43" s="83"/>
      <c r="NFB43" s="83"/>
      <c r="NFC43" s="83"/>
      <c r="NFD43" s="83"/>
      <c r="NFE43" s="83"/>
      <c r="NFF43" s="83"/>
      <c r="NFG43" s="83"/>
      <c r="NFH43" s="83"/>
      <c r="NFI43" s="83"/>
      <c r="NFJ43" s="83"/>
      <c r="NFK43" s="83"/>
      <c r="NFL43" s="83"/>
      <c r="NFM43" s="83"/>
      <c r="NFN43" s="83"/>
      <c r="NFO43" s="83"/>
      <c r="NFP43" s="83"/>
      <c r="NFQ43" s="83"/>
      <c r="NFR43" s="83"/>
      <c r="NFS43" s="83"/>
      <c r="NFT43" s="83"/>
      <c r="NFU43" s="83"/>
      <c r="NFV43" s="83"/>
      <c r="NFW43" s="83"/>
      <c r="NFX43" s="83"/>
      <c r="NFY43" s="83"/>
      <c r="NFZ43" s="83"/>
      <c r="NGA43" s="83"/>
      <c r="NGB43" s="83"/>
      <c r="NGC43" s="83"/>
      <c r="NGD43" s="83"/>
      <c r="NGE43" s="83"/>
      <c r="NGF43" s="83"/>
      <c r="NGG43" s="83"/>
      <c r="NGH43" s="83"/>
      <c r="NGI43" s="83"/>
      <c r="NGJ43" s="83"/>
      <c r="NGK43" s="83"/>
      <c r="NGL43" s="83"/>
      <c r="NGM43" s="83"/>
      <c r="NGN43" s="83"/>
      <c r="NGO43" s="83"/>
      <c r="NGP43" s="83"/>
      <c r="NGQ43" s="83"/>
      <c r="NGR43" s="83"/>
      <c r="NGS43" s="83"/>
      <c r="NGT43" s="83"/>
      <c r="NGU43" s="83"/>
      <c r="NGV43" s="83"/>
      <c r="NGW43" s="83"/>
      <c r="NGX43" s="83"/>
      <c r="NGY43" s="83"/>
      <c r="NGZ43" s="83"/>
      <c r="NHA43" s="83"/>
      <c r="NHB43" s="83"/>
      <c r="NHC43" s="83"/>
      <c r="NHD43" s="83"/>
      <c r="NHE43" s="83"/>
      <c r="NHF43" s="83"/>
      <c r="NHG43" s="83"/>
      <c r="NHH43" s="83"/>
      <c r="NHI43" s="83"/>
      <c r="NHJ43" s="83"/>
      <c r="NHK43" s="83"/>
      <c r="NHL43" s="83"/>
      <c r="NHM43" s="83"/>
      <c r="NHN43" s="83"/>
      <c r="NHO43" s="83"/>
      <c r="NHP43" s="83"/>
      <c r="NHQ43" s="83"/>
      <c r="NHR43" s="83"/>
      <c r="NHS43" s="83"/>
      <c r="NHT43" s="83"/>
      <c r="NHU43" s="83"/>
      <c r="NHV43" s="83"/>
      <c r="NHW43" s="83"/>
      <c r="NHX43" s="83"/>
      <c r="NHY43" s="83"/>
      <c r="NHZ43" s="83"/>
      <c r="NIA43" s="83"/>
      <c r="NIB43" s="83"/>
      <c r="NIC43" s="83"/>
      <c r="NID43" s="83"/>
      <c r="NIE43" s="83"/>
      <c r="NIF43" s="83"/>
      <c r="NIG43" s="83"/>
      <c r="NIH43" s="83"/>
      <c r="NII43" s="83"/>
      <c r="NIJ43" s="83"/>
      <c r="NIK43" s="83"/>
      <c r="NIL43" s="83"/>
      <c r="NIM43" s="83"/>
      <c r="NIN43" s="83"/>
      <c r="NIO43" s="83"/>
      <c r="NIP43" s="83"/>
      <c r="NIQ43" s="83"/>
      <c r="NIR43" s="83"/>
      <c r="NIS43" s="83"/>
      <c r="NIT43" s="83"/>
      <c r="NIU43" s="83"/>
      <c r="NIV43" s="83"/>
      <c r="NIW43" s="83"/>
      <c r="NIX43" s="83"/>
      <c r="NIY43" s="83"/>
      <c r="NIZ43" s="83"/>
      <c r="NJA43" s="83"/>
      <c r="NJB43" s="83"/>
      <c r="NJC43" s="83"/>
      <c r="NJD43" s="83"/>
      <c r="NJE43" s="83"/>
      <c r="NJF43" s="83"/>
      <c r="NJG43" s="83"/>
      <c r="NJH43" s="83"/>
      <c r="NJI43" s="83"/>
      <c r="NJJ43" s="83"/>
      <c r="NJK43" s="83"/>
      <c r="NJL43" s="83"/>
      <c r="NJM43" s="83"/>
      <c r="NJN43" s="83"/>
      <c r="NJO43" s="83"/>
      <c r="NJP43" s="83"/>
      <c r="NJQ43" s="83"/>
      <c r="NJR43" s="83"/>
      <c r="NJS43" s="83"/>
      <c r="NJT43" s="83"/>
      <c r="NJU43" s="83"/>
      <c r="NJV43" s="83"/>
      <c r="NJW43" s="83"/>
      <c r="NJX43" s="83"/>
      <c r="NJY43" s="83"/>
      <c r="NJZ43" s="83"/>
      <c r="NKA43" s="83"/>
      <c r="NKB43" s="83"/>
      <c r="NKC43" s="83"/>
      <c r="NKD43" s="83"/>
      <c r="NKE43" s="83"/>
      <c r="NKF43" s="83"/>
      <c r="NKG43" s="83"/>
      <c r="NKH43" s="83"/>
      <c r="NKI43" s="83"/>
      <c r="NKJ43" s="83"/>
      <c r="NKK43" s="83"/>
      <c r="NKL43" s="83"/>
      <c r="NKM43" s="83"/>
      <c r="NKN43" s="83"/>
      <c r="NKO43" s="83"/>
      <c r="NKP43" s="83"/>
      <c r="NKQ43" s="83"/>
      <c r="NKR43" s="83"/>
      <c r="NKS43" s="83"/>
      <c r="NKT43" s="83"/>
      <c r="NKU43" s="83"/>
      <c r="NKV43" s="83"/>
      <c r="NKW43" s="83"/>
      <c r="NKX43" s="83"/>
      <c r="NKY43" s="83"/>
      <c r="NKZ43" s="83"/>
      <c r="NLA43" s="83"/>
      <c r="NLB43" s="83"/>
      <c r="NLC43" s="83"/>
      <c r="NLD43" s="83"/>
      <c r="NLE43" s="83"/>
      <c r="NLF43" s="83"/>
      <c r="NLG43" s="83"/>
      <c r="NLH43" s="83"/>
      <c r="NLI43" s="83"/>
      <c r="NLJ43" s="83"/>
      <c r="NLK43" s="83"/>
      <c r="NLL43" s="83"/>
      <c r="NLM43" s="83"/>
      <c r="NLN43" s="83"/>
      <c r="NLO43" s="83"/>
      <c r="NLP43" s="83"/>
      <c r="NLQ43" s="83"/>
      <c r="NLR43" s="83"/>
      <c r="NLS43" s="83"/>
      <c r="NLT43" s="83"/>
      <c r="NLU43" s="83"/>
      <c r="NLV43" s="83"/>
      <c r="NLW43" s="83"/>
      <c r="NLX43" s="83"/>
      <c r="NLY43" s="83"/>
      <c r="NLZ43" s="83"/>
      <c r="NMA43" s="83"/>
      <c r="NMB43" s="83"/>
      <c r="NMC43" s="83"/>
      <c r="NMD43" s="83"/>
      <c r="NME43" s="83"/>
      <c r="NMF43" s="83"/>
      <c r="NMG43" s="83"/>
      <c r="NMH43" s="83"/>
      <c r="NMI43" s="83"/>
      <c r="NMJ43" s="83"/>
      <c r="NMK43" s="83"/>
      <c r="NML43" s="83"/>
      <c r="NMM43" s="83"/>
      <c r="NMN43" s="83"/>
      <c r="NMO43" s="83"/>
      <c r="NMP43" s="83"/>
      <c r="NMQ43" s="83"/>
      <c r="NMR43" s="83"/>
      <c r="NMS43" s="83"/>
      <c r="NMT43" s="83"/>
      <c r="NMU43" s="83"/>
      <c r="NMV43" s="83"/>
      <c r="NMW43" s="83"/>
      <c r="NMX43" s="83"/>
      <c r="NMY43" s="83"/>
      <c r="NMZ43" s="83"/>
      <c r="NNA43" s="83"/>
      <c r="NNB43" s="83"/>
      <c r="NNC43" s="83"/>
      <c r="NND43" s="83"/>
      <c r="NNE43" s="83"/>
      <c r="NNF43" s="83"/>
      <c r="NNG43" s="83"/>
      <c r="NNH43" s="83"/>
      <c r="NNI43" s="83"/>
      <c r="NNJ43" s="83"/>
      <c r="NNK43" s="83"/>
      <c r="NNL43" s="83"/>
      <c r="NNM43" s="83"/>
      <c r="NNN43" s="83"/>
      <c r="NNO43" s="83"/>
      <c r="NNP43" s="83"/>
      <c r="NNQ43" s="83"/>
      <c r="NNR43" s="83"/>
      <c r="NNS43" s="83"/>
      <c r="NNT43" s="83"/>
      <c r="NNU43" s="83"/>
      <c r="NNV43" s="83"/>
      <c r="NNW43" s="83"/>
      <c r="NNX43" s="83"/>
      <c r="NNY43" s="83"/>
      <c r="NNZ43" s="83"/>
      <c r="NOA43" s="83"/>
      <c r="NOB43" s="83"/>
      <c r="NOC43" s="83"/>
      <c r="NOD43" s="83"/>
      <c r="NOE43" s="83"/>
      <c r="NOF43" s="83"/>
      <c r="NOG43" s="83"/>
      <c r="NOH43" s="83"/>
      <c r="NOI43" s="83"/>
      <c r="NOJ43" s="83"/>
      <c r="NOK43" s="83"/>
      <c r="NOL43" s="83"/>
      <c r="NOM43" s="83"/>
      <c r="NON43" s="83"/>
      <c r="NOO43" s="83"/>
      <c r="NOP43" s="83"/>
      <c r="NOQ43" s="83"/>
      <c r="NOR43" s="83"/>
      <c r="NOS43" s="83"/>
      <c r="NOT43" s="83"/>
      <c r="NOU43" s="83"/>
      <c r="NOV43" s="83"/>
      <c r="NOW43" s="83"/>
      <c r="NOX43" s="83"/>
      <c r="NOY43" s="83"/>
      <c r="NOZ43" s="83"/>
      <c r="NPA43" s="83"/>
      <c r="NPB43" s="83"/>
      <c r="NPC43" s="83"/>
      <c r="NPD43" s="83"/>
      <c r="NPE43" s="83"/>
      <c r="NPF43" s="83"/>
      <c r="NPG43" s="83"/>
      <c r="NPH43" s="83"/>
      <c r="NPI43" s="83"/>
      <c r="NPJ43" s="83"/>
      <c r="NPK43" s="83"/>
      <c r="NPL43" s="83"/>
      <c r="NPM43" s="83"/>
      <c r="NPN43" s="83"/>
      <c r="NPO43" s="83"/>
      <c r="NPP43" s="83"/>
      <c r="NPQ43" s="83"/>
      <c r="NPR43" s="83"/>
      <c r="NPS43" s="83"/>
      <c r="NPT43" s="83"/>
      <c r="NPU43" s="83"/>
      <c r="NPV43" s="83"/>
      <c r="NPW43" s="83"/>
      <c r="NPX43" s="83"/>
      <c r="NPY43" s="83"/>
      <c r="NPZ43" s="83"/>
      <c r="NQA43" s="83"/>
      <c r="NQB43" s="83"/>
      <c r="NQC43" s="83"/>
      <c r="NQD43" s="83"/>
      <c r="NQE43" s="83"/>
      <c r="NQF43" s="83"/>
      <c r="NQG43" s="83"/>
      <c r="NQH43" s="83"/>
      <c r="NQI43" s="83"/>
      <c r="NQJ43" s="83"/>
      <c r="NQK43" s="83"/>
      <c r="NQL43" s="83"/>
      <c r="NQM43" s="83"/>
      <c r="NQN43" s="83"/>
      <c r="NQO43" s="83"/>
      <c r="NQP43" s="83"/>
      <c r="NQQ43" s="83"/>
      <c r="NQR43" s="83"/>
      <c r="NQS43" s="83"/>
      <c r="NQT43" s="83"/>
      <c r="NQU43" s="83"/>
      <c r="NQV43" s="83"/>
      <c r="NQW43" s="83"/>
      <c r="NQX43" s="83"/>
      <c r="NQY43" s="83"/>
      <c r="NQZ43" s="83"/>
      <c r="NRA43" s="83"/>
      <c r="NRB43" s="83"/>
      <c r="NRC43" s="83"/>
      <c r="NRD43" s="83"/>
      <c r="NRE43" s="83"/>
      <c r="NRF43" s="83"/>
      <c r="NRG43" s="83"/>
      <c r="NRH43" s="83"/>
      <c r="NRI43" s="83"/>
      <c r="NRJ43" s="83"/>
      <c r="NRK43" s="83"/>
      <c r="NRL43" s="83"/>
      <c r="NRM43" s="83"/>
      <c r="NRN43" s="83"/>
      <c r="NRO43" s="83"/>
      <c r="NRP43" s="83"/>
      <c r="NRQ43" s="83"/>
      <c r="NRR43" s="83"/>
      <c r="NRS43" s="83"/>
      <c r="NRT43" s="83"/>
      <c r="NRU43" s="83"/>
      <c r="NRV43" s="83"/>
      <c r="NRW43" s="83"/>
      <c r="NRX43" s="83"/>
      <c r="NRY43" s="83"/>
      <c r="NRZ43" s="83"/>
      <c r="NSA43" s="83"/>
      <c r="NSB43" s="83"/>
      <c r="NSC43" s="83"/>
      <c r="NSD43" s="83"/>
      <c r="NSE43" s="83"/>
      <c r="NSF43" s="83"/>
      <c r="NSG43" s="83"/>
      <c r="NSH43" s="83"/>
      <c r="NSI43" s="83"/>
      <c r="NSJ43" s="83"/>
      <c r="NSK43" s="83"/>
      <c r="NSL43" s="83"/>
      <c r="NSM43" s="83"/>
      <c r="NSN43" s="83"/>
      <c r="NSO43" s="83"/>
      <c r="NSP43" s="83"/>
      <c r="NSQ43" s="83"/>
      <c r="NSR43" s="83"/>
      <c r="NSS43" s="83"/>
      <c r="NST43" s="83"/>
      <c r="NSU43" s="83"/>
      <c r="NSV43" s="83"/>
      <c r="NSW43" s="83"/>
      <c r="NSX43" s="83"/>
      <c r="NSY43" s="83"/>
      <c r="NSZ43" s="83"/>
      <c r="NTA43" s="83"/>
      <c r="NTB43" s="83"/>
      <c r="NTC43" s="83"/>
      <c r="NTD43" s="83"/>
      <c r="NTE43" s="83"/>
      <c r="NTF43" s="83"/>
      <c r="NTG43" s="83"/>
      <c r="NTH43" s="83"/>
      <c r="NTI43" s="83"/>
      <c r="NTJ43" s="83"/>
      <c r="NTK43" s="83"/>
      <c r="NTL43" s="83"/>
      <c r="NTM43" s="83"/>
      <c r="NTN43" s="83"/>
      <c r="NTO43" s="83"/>
      <c r="NTP43" s="83"/>
      <c r="NTQ43" s="83"/>
      <c r="NTR43" s="83"/>
      <c r="NTS43" s="83"/>
      <c r="NTT43" s="83"/>
      <c r="NTU43" s="83"/>
      <c r="NTV43" s="83"/>
      <c r="NTW43" s="83"/>
      <c r="NTX43" s="83"/>
      <c r="NTY43" s="83"/>
      <c r="NTZ43" s="83"/>
      <c r="NUA43" s="83"/>
      <c r="NUB43" s="83"/>
      <c r="NUC43" s="83"/>
      <c r="NUD43" s="83"/>
      <c r="NUE43" s="83"/>
      <c r="NUF43" s="83"/>
      <c r="NUG43" s="83"/>
      <c r="NUH43" s="83"/>
      <c r="NUI43" s="83"/>
      <c r="NUJ43" s="83"/>
      <c r="NUK43" s="83"/>
      <c r="NUL43" s="83"/>
      <c r="NUM43" s="83"/>
      <c r="NUN43" s="83"/>
      <c r="NUO43" s="83"/>
      <c r="NUP43" s="83"/>
      <c r="NUQ43" s="83"/>
      <c r="NUR43" s="83"/>
      <c r="NUS43" s="83"/>
      <c r="NUT43" s="83"/>
      <c r="NUU43" s="83"/>
      <c r="NUV43" s="83"/>
      <c r="NUW43" s="83"/>
      <c r="NUX43" s="83"/>
      <c r="NUY43" s="83"/>
      <c r="NUZ43" s="83"/>
      <c r="NVA43" s="83"/>
      <c r="NVB43" s="83"/>
      <c r="NVC43" s="83"/>
      <c r="NVD43" s="83"/>
      <c r="NVE43" s="83"/>
      <c r="NVF43" s="83"/>
      <c r="NVG43" s="83"/>
      <c r="NVH43" s="83"/>
      <c r="NVI43" s="83"/>
      <c r="NVJ43" s="83"/>
      <c r="NVK43" s="83"/>
      <c r="NVL43" s="83"/>
      <c r="NVM43" s="83"/>
      <c r="NVN43" s="83"/>
      <c r="NVO43" s="83"/>
      <c r="NVP43" s="83"/>
      <c r="NVQ43" s="83"/>
      <c r="NVR43" s="83"/>
      <c r="NVS43" s="83"/>
      <c r="NVT43" s="83"/>
      <c r="NVU43" s="83"/>
      <c r="NVV43" s="83"/>
      <c r="NVW43" s="83"/>
      <c r="NVX43" s="83"/>
      <c r="NVY43" s="83"/>
      <c r="NVZ43" s="83"/>
      <c r="NWA43" s="83"/>
      <c r="NWB43" s="83"/>
      <c r="NWC43" s="83"/>
      <c r="NWD43" s="83"/>
      <c r="NWE43" s="83"/>
      <c r="NWF43" s="83"/>
      <c r="NWG43" s="83"/>
      <c r="NWH43" s="83"/>
      <c r="NWI43" s="83"/>
      <c r="NWJ43" s="83"/>
      <c r="NWK43" s="83"/>
      <c r="NWL43" s="83"/>
      <c r="NWM43" s="83"/>
      <c r="NWN43" s="83"/>
      <c r="NWO43" s="83"/>
      <c r="NWP43" s="83"/>
      <c r="NWQ43" s="83"/>
      <c r="NWR43" s="83"/>
      <c r="NWS43" s="83"/>
      <c r="NWT43" s="83"/>
      <c r="NWU43" s="83"/>
      <c r="NWV43" s="83"/>
      <c r="NWW43" s="83"/>
      <c r="NWX43" s="83"/>
      <c r="NWY43" s="83"/>
      <c r="NWZ43" s="83"/>
      <c r="NXA43" s="83"/>
      <c r="NXB43" s="83"/>
      <c r="NXC43" s="83"/>
      <c r="NXD43" s="83"/>
      <c r="NXE43" s="83"/>
      <c r="NXF43" s="83"/>
      <c r="NXG43" s="83"/>
      <c r="NXH43" s="83"/>
      <c r="NXI43" s="83"/>
      <c r="NXJ43" s="83"/>
      <c r="NXK43" s="83"/>
      <c r="NXL43" s="83"/>
      <c r="NXM43" s="83"/>
      <c r="NXN43" s="83"/>
      <c r="NXO43" s="83"/>
      <c r="NXP43" s="83"/>
      <c r="NXQ43" s="83"/>
      <c r="NXR43" s="83"/>
      <c r="NXS43" s="83"/>
      <c r="NXT43" s="83"/>
      <c r="NXU43" s="83"/>
      <c r="NXV43" s="83"/>
      <c r="NXW43" s="83"/>
      <c r="NXX43" s="83"/>
      <c r="NXY43" s="83"/>
      <c r="NXZ43" s="83"/>
      <c r="NYA43" s="83"/>
      <c r="NYB43" s="83"/>
      <c r="NYC43" s="83"/>
      <c r="NYD43" s="83"/>
      <c r="NYE43" s="83"/>
      <c r="NYF43" s="83"/>
      <c r="NYG43" s="83"/>
      <c r="NYH43" s="83"/>
      <c r="NYI43" s="83"/>
      <c r="NYJ43" s="83"/>
      <c r="NYK43" s="83"/>
      <c r="NYL43" s="83"/>
      <c r="NYM43" s="83"/>
      <c r="NYN43" s="83"/>
      <c r="NYO43" s="83"/>
      <c r="NYP43" s="83"/>
      <c r="NYQ43" s="83"/>
      <c r="NYR43" s="83"/>
      <c r="NYS43" s="83"/>
      <c r="NYT43" s="83"/>
      <c r="NYU43" s="83"/>
      <c r="NYV43" s="83"/>
      <c r="NYW43" s="83"/>
      <c r="NYX43" s="83"/>
      <c r="NYY43" s="83"/>
      <c r="NYZ43" s="83"/>
      <c r="NZA43" s="83"/>
      <c r="NZB43" s="83"/>
      <c r="NZC43" s="83"/>
      <c r="NZD43" s="83"/>
      <c r="NZE43" s="83"/>
      <c r="NZF43" s="83"/>
      <c r="NZG43" s="83"/>
      <c r="NZH43" s="83"/>
      <c r="NZI43" s="83"/>
      <c r="NZJ43" s="83"/>
      <c r="NZK43" s="83"/>
      <c r="NZL43" s="83"/>
      <c r="NZM43" s="83"/>
      <c r="NZN43" s="83"/>
      <c r="NZO43" s="83"/>
      <c r="NZP43" s="83"/>
      <c r="NZQ43" s="83"/>
      <c r="NZR43" s="83"/>
      <c r="NZS43" s="83"/>
      <c r="NZT43" s="83"/>
      <c r="NZU43" s="83"/>
      <c r="NZV43" s="83"/>
      <c r="NZW43" s="83"/>
      <c r="NZX43" s="83"/>
      <c r="NZY43" s="83"/>
      <c r="NZZ43" s="83"/>
      <c r="OAA43" s="83"/>
      <c r="OAB43" s="83"/>
      <c r="OAC43" s="83"/>
      <c r="OAD43" s="83"/>
      <c r="OAE43" s="83"/>
      <c r="OAF43" s="83"/>
      <c r="OAG43" s="83"/>
      <c r="OAH43" s="83"/>
      <c r="OAI43" s="83"/>
      <c r="OAJ43" s="83"/>
      <c r="OAK43" s="83"/>
      <c r="OAL43" s="83"/>
      <c r="OAM43" s="83"/>
      <c r="OAN43" s="83"/>
      <c r="OAO43" s="83"/>
      <c r="OAP43" s="83"/>
      <c r="OAQ43" s="83"/>
      <c r="OAR43" s="83"/>
      <c r="OAS43" s="83"/>
      <c r="OAT43" s="83"/>
      <c r="OAU43" s="83"/>
      <c r="OAV43" s="83"/>
      <c r="OAW43" s="83"/>
      <c r="OAX43" s="83"/>
      <c r="OAY43" s="83"/>
      <c r="OAZ43" s="83"/>
      <c r="OBA43" s="83"/>
      <c r="OBB43" s="83"/>
      <c r="OBC43" s="83"/>
      <c r="OBD43" s="83"/>
      <c r="OBE43" s="83"/>
      <c r="OBF43" s="83"/>
      <c r="OBG43" s="83"/>
      <c r="OBH43" s="83"/>
      <c r="OBI43" s="83"/>
      <c r="OBJ43" s="83"/>
      <c r="OBK43" s="83"/>
      <c r="OBL43" s="83"/>
      <c r="OBM43" s="83"/>
      <c r="OBN43" s="83"/>
      <c r="OBO43" s="83"/>
      <c r="OBP43" s="83"/>
      <c r="OBQ43" s="83"/>
      <c r="OBR43" s="83"/>
      <c r="OBS43" s="83"/>
      <c r="OBT43" s="83"/>
      <c r="OBU43" s="83"/>
      <c r="OBV43" s="83"/>
      <c r="OBW43" s="83"/>
      <c r="OBX43" s="83"/>
      <c r="OBY43" s="83"/>
      <c r="OBZ43" s="83"/>
      <c r="OCA43" s="83"/>
      <c r="OCB43" s="83"/>
      <c r="OCC43" s="83"/>
      <c r="OCD43" s="83"/>
      <c r="OCE43" s="83"/>
      <c r="OCF43" s="83"/>
      <c r="OCG43" s="83"/>
      <c r="OCH43" s="83"/>
      <c r="OCI43" s="83"/>
      <c r="OCJ43" s="83"/>
      <c r="OCK43" s="83"/>
      <c r="OCL43" s="83"/>
      <c r="OCM43" s="83"/>
      <c r="OCN43" s="83"/>
      <c r="OCO43" s="83"/>
      <c r="OCP43" s="83"/>
      <c r="OCQ43" s="83"/>
      <c r="OCR43" s="83"/>
      <c r="OCS43" s="83"/>
      <c r="OCT43" s="83"/>
      <c r="OCU43" s="83"/>
      <c r="OCV43" s="83"/>
      <c r="OCW43" s="83"/>
      <c r="OCX43" s="83"/>
      <c r="OCY43" s="83"/>
      <c r="OCZ43" s="83"/>
      <c r="ODA43" s="83"/>
      <c r="ODB43" s="83"/>
      <c r="ODC43" s="83"/>
      <c r="ODD43" s="83"/>
      <c r="ODE43" s="83"/>
      <c r="ODF43" s="83"/>
      <c r="ODG43" s="83"/>
      <c r="ODH43" s="83"/>
      <c r="ODI43" s="83"/>
      <c r="ODJ43" s="83"/>
      <c r="ODK43" s="83"/>
      <c r="ODL43" s="83"/>
      <c r="ODM43" s="83"/>
      <c r="ODN43" s="83"/>
      <c r="ODO43" s="83"/>
      <c r="ODP43" s="83"/>
      <c r="ODQ43" s="83"/>
      <c r="ODR43" s="83"/>
      <c r="ODS43" s="83"/>
      <c r="ODT43" s="83"/>
      <c r="ODU43" s="83"/>
      <c r="ODV43" s="83"/>
      <c r="ODW43" s="83"/>
      <c r="ODX43" s="83"/>
      <c r="ODY43" s="83"/>
      <c r="ODZ43" s="83"/>
      <c r="OEA43" s="83"/>
      <c r="OEB43" s="83"/>
      <c r="OEC43" s="83"/>
      <c r="OED43" s="83"/>
      <c r="OEE43" s="83"/>
      <c r="OEF43" s="83"/>
      <c r="OEG43" s="83"/>
      <c r="OEH43" s="83"/>
      <c r="OEI43" s="83"/>
      <c r="OEJ43" s="83"/>
      <c r="OEK43" s="83"/>
      <c r="OEL43" s="83"/>
      <c r="OEM43" s="83"/>
      <c r="OEN43" s="83"/>
      <c r="OEO43" s="83"/>
      <c r="OEP43" s="83"/>
      <c r="OEQ43" s="83"/>
      <c r="OER43" s="83"/>
      <c r="OES43" s="83"/>
      <c r="OET43" s="83"/>
      <c r="OEU43" s="83"/>
      <c r="OEV43" s="83"/>
      <c r="OEW43" s="83"/>
      <c r="OEX43" s="83"/>
      <c r="OEY43" s="83"/>
      <c r="OEZ43" s="83"/>
      <c r="OFA43" s="83"/>
      <c r="OFB43" s="83"/>
      <c r="OFC43" s="83"/>
      <c r="OFD43" s="83"/>
      <c r="OFE43" s="83"/>
      <c r="OFF43" s="83"/>
      <c r="OFG43" s="83"/>
      <c r="OFH43" s="83"/>
      <c r="OFI43" s="83"/>
      <c r="OFJ43" s="83"/>
      <c r="OFK43" s="83"/>
      <c r="OFL43" s="83"/>
      <c r="OFM43" s="83"/>
      <c r="OFN43" s="83"/>
      <c r="OFO43" s="83"/>
      <c r="OFP43" s="83"/>
      <c r="OFQ43" s="83"/>
      <c r="OFR43" s="83"/>
      <c r="OFS43" s="83"/>
      <c r="OFT43" s="83"/>
      <c r="OFU43" s="83"/>
      <c r="OFV43" s="83"/>
      <c r="OFW43" s="83"/>
      <c r="OFX43" s="83"/>
      <c r="OFY43" s="83"/>
      <c r="OFZ43" s="83"/>
      <c r="OGA43" s="83"/>
      <c r="OGB43" s="83"/>
      <c r="OGC43" s="83"/>
      <c r="OGD43" s="83"/>
      <c r="OGE43" s="83"/>
      <c r="OGF43" s="83"/>
      <c r="OGG43" s="83"/>
      <c r="OGH43" s="83"/>
      <c r="OGI43" s="83"/>
      <c r="OGJ43" s="83"/>
      <c r="OGK43" s="83"/>
      <c r="OGL43" s="83"/>
      <c r="OGM43" s="83"/>
      <c r="OGN43" s="83"/>
      <c r="OGO43" s="83"/>
      <c r="OGP43" s="83"/>
      <c r="OGQ43" s="83"/>
      <c r="OGR43" s="83"/>
      <c r="OGS43" s="83"/>
      <c r="OGT43" s="83"/>
      <c r="OGU43" s="83"/>
      <c r="OGV43" s="83"/>
      <c r="OGW43" s="83"/>
      <c r="OGX43" s="83"/>
      <c r="OGY43" s="83"/>
      <c r="OGZ43" s="83"/>
      <c r="OHA43" s="83"/>
      <c r="OHB43" s="83"/>
      <c r="OHC43" s="83"/>
      <c r="OHD43" s="83"/>
      <c r="OHE43" s="83"/>
      <c r="OHF43" s="83"/>
      <c r="OHG43" s="83"/>
      <c r="OHH43" s="83"/>
      <c r="OHI43" s="83"/>
      <c r="OHJ43" s="83"/>
      <c r="OHK43" s="83"/>
      <c r="OHL43" s="83"/>
      <c r="OHM43" s="83"/>
      <c r="OHN43" s="83"/>
      <c r="OHO43" s="83"/>
      <c r="OHP43" s="83"/>
      <c r="OHQ43" s="83"/>
      <c r="OHR43" s="83"/>
      <c r="OHS43" s="83"/>
      <c r="OHT43" s="83"/>
      <c r="OHU43" s="83"/>
      <c r="OHV43" s="83"/>
      <c r="OHW43" s="83"/>
      <c r="OHX43" s="83"/>
      <c r="OHY43" s="83"/>
      <c r="OHZ43" s="83"/>
      <c r="OIA43" s="83"/>
      <c r="OIB43" s="83"/>
      <c r="OIC43" s="83"/>
      <c r="OID43" s="83"/>
      <c r="OIE43" s="83"/>
      <c r="OIF43" s="83"/>
      <c r="OIG43" s="83"/>
      <c r="OIH43" s="83"/>
      <c r="OII43" s="83"/>
      <c r="OIJ43" s="83"/>
      <c r="OIK43" s="83"/>
      <c r="OIL43" s="83"/>
      <c r="OIM43" s="83"/>
      <c r="OIN43" s="83"/>
      <c r="OIO43" s="83"/>
      <c r="OIP43" s="83"/>
      <c r="OIQ43" s="83"/>
      <c r="OIR43" s="83"/>
      <c r="OIS43" s="83"/>
      <c r="OIT43" s="83"/>
      <c r="OIU43" s="83"/>
      <c r="OIV43" s="83"/>
      <c r="OIW43" s="83"/>
      <c r="OIX43" s="83"/>
      <c r="OIY43" s="83"/>
      <c r="OIZ43" s="83"/>
      <c r="OJA43" s="83"/>
      <c r="OJB43" s="83"/>
      <c r="OJC43" s="83"/>
      <c r="OJD43" s="83"/>
      <c r="OJE43" s="83"/>
      <c r="OJF43" s="83"/>
      <c r="OJG43" s="83"/>
      <c r="OJH43" s="83"/>
      <c r="OJI43" s="83"/>
      <c r="OJJ43" s="83"/>
      <c r="OJK43" s="83"/>
      <c r="OJL43" s="83"/>
      <c r="OJM43" s="83"/>
      <c r="OJN43" s="83"/>
      <c r="OJO43" s="83"/>
      <c r="OJP43" s="83"/>
      <c r="OJQ43" s="83"/>
      <c r="OJR43" s="83"/>
      <c r="OJS43" s="83"/>
      <c r="OJT43" s="83"/>
      <c r="OJU43" s="83"/>
      <c r="OJV43" s="83"/>
      <c r="OJW43" s="83"/>
      <c r="OJX43" s="83"/>
      <c r="OJY43" s="83"/>
      <c r="OJZ43" s="83"/>
      <c r="OKA43" s="83"/>
      <c r="OKB43" s="83"/>
      <c r="OKC43" s="83"/>
      <c r="OKD43" s="83"/>
      <c r="OKE43" s="83"/>
      <c r="OKF43" s="83"/>
      <c r="OKG43" s="83"/>
      <c r="OKH43" s="83"/>
      <c r="OKI43" s="83"/>
      <c r="OKJ43" s="83"/>
      <c r="OKK43" s="83"/>
      <c r="OKL43" s="83"/>
      <c r="OKM43" s="83"/>
      <c r="OKN43" s="83"/>
      <c r="OKO43" s="83"/>
      <c r="OKP43" s="83"/>
      <c r="OKQ43" s="83"/>
      <c r="OKR43" s="83"/>
      <c r="OKS43" s="83"/>
      <c r="OKT43" s="83"/>
      <c r="OKU43" s="83"/>
      <c r="OKV43" s="83"/>
      <c r="OKW43" s="83"/>
      <c r="OKX43" s="83"/>
      <c r="OKY43" s="83"/>
      <c r="OKZ43" s="83"/>
      <c r="OLA43" s="83"/>
      <c r="OLB43" s="83"/>
      <c r="OLC43" s="83"/>
      <c r="OLD43" s="83"/>
      <c r="OLE43" s="83"/>
      <c r="OLF43" s="83"/>
      <c r="OLG43" s="83"/>
      <c r="OLH43" s="83"/>
      <c r="OLI43" s="83"/>
      <c r="OLJ43" s="83"/>
      <c r="OLK43" s="83"/>
      <c r="OLL43" s="83"/>
      <c r="OLM43" s="83"/>
      <c r="OLN43" s="83"/>
      <c r="OLO43" s="83"/>
      <c r="OLP43" s="83"/>
      <c r="OLQ43" s="83"/>
      <c r="OLR43" s="83"/>
      <c r="OLS43" s="83"/>
      <c r="OLT43" s="83"/>
      <c r="OLU43" s="83"/>
      <c r="OLV43" s="83"/>
      <c r="OLW43" s="83"/>
      <c r="OLX43" s="83"/>
      <c r="OLY43" s="83"/>
      <c r="OLZ43" s="83"/>
      <c r="OMA43" s="83"/>
      <c r="OMB43" s="83"/>
      <c r="OMC43" s="83"/>
      <c r="OMD43" s="83"/>
      <c r="OME43" s="83"/>
      <c r="OMF43" s="83"/>
      <c r="OMG43" s="83"/>
      <c r="OMH43" s="83"/>
      <c r="OMI43" s="83"/>
      <c r="OMJ43" s="83"/>
      <c r="OMK43" s="83"/>
      <c r="OML43" s="83"/>
      <c r="OMM43" s="83"/>
      <c r="OMN43" s="83"/>
      <c r="OMO43" s="83"/>
      <c r="OMP43" s="83"/>
      <c r="OMQ43" s="83"/>
      <c r="OMR43" s="83"/>
      <c r="OMS43" s="83"/>
      <c r="OMT43" s="83"/>
      <c r="OMU43" s="83"/>
      <c r="OMV43" s="83"/>
      <c r="OMW43" s="83"/>
      <c r="OMX43" s="83"/>
      <c r="OMY43" s="83"/>
      <c r="OMZ43" s="83"/>
      <c r="ONA43" s="83"/>
      <c r="ONB43" s="83"/>
      <c r="ONC43" s="83"/>
      <c r="OND43" s="83"/>
      <c r="ONE43" s="83"/>
      <c r="ONF43" s="83"/>
      <c r="ONG43" s="83"/>
      <c r="ONH43" s="83"/>
      <c r="ONI43" s="83"/>
      <c r="ONJ43" s="83"/>
      <c r="ONK43" s="83"/>
      <c r="ONL43" s="83"/>
      <c r="ONM43" s="83"/>
      <c r="ONN43" s="83"/>
      <c r="ONO43" s="83"/>
      <c r="ONP43" s="83"/>
      <c r="ONQ43" s="83"/>
      <c r="ONR43" s="83"/>
      <c r="ONS43" s="83"/>
      <c r="ONT43" s="83"/>
      <c r="ONU43" s="83"/>
      <c r="ONV43" s="83"/>
      <c r="ONW43" s="83"/>
      <c r="ONX43" s="83"/>
      <c r="ONY43" s="83"/>
      <c r="ONZ43" s="83"/>
      <c r="OOA43" s="83"/>
      <c r="OOB43" s="83"/>
      <c r="OOC43" s="83"/>
      <c r="OOD43" s="83"/>
      <c r="OOE43" s="83"/>
      <c r="OOF43" s="83"/>
      <c r="OOG43" s="83"/>
      <c r="OOH43" s="83"/>
      <c r="OOI43" s="83"/>
      <c r="OOJ43" s="83"/>
      <c r="OOK43" s="83"/>
      <c r="OOL43" s="83"/>
      <c r="OOM43" s="83"/>
      <c r="OON43" s="83"/>
      <c r="OOO43" s="83"/>
      <c r="OOP43" s="83"/>
      <c r="OOQ43" s="83"/>
      <c r="OOR43" s="83"/>
      <c r="OOS43" s="83"/>
      <c r="OOT43" s="83"/>
      <c r="OOU43" s="83"/>
      <c r="OOV43" s="83"/>
      <c r="OOW43" s="83"/>
      <c r="OOX43" s="83"/>
      <c r="OOY43" s="83"/>
      <c r="OOZ43" s="83"/>
      <c r="OPA43" s="83"/>
      <c r="OPB43" s="83"/>
      <c r="OPC43" s="83"/>
      <c r="OPD43" s="83"/>
      <c r="OPE43" s="83"/>
      <c r="OPF43" s="83"/>
      <c r="OPG43" s="83"/>
      <c r="OPH43" s="83"/>
      <c r="OPI43" s="83"/>
      <c r="OPJ43" s="83"/>
      <c r="OPK43" s="83"/>
      <c r="OPL43" s="83"/>
      <c r="OPM43" s="83"/>
      <c r="OPN43" s="83"/>
      <c r="OPO43" s="83"/>
      <c r="OPP43" s="83"/>
      <c r="OPQ43" s="83"/>
      <c r="OPR43" s="83"/>
      <c r="OPS43" s="83"/>
      <c r="OPT43" s="83"/>
      <c r="OPU43" s="83"/>
      <c r="OPV43" s="83"/>
      <c r="OPW43" s="83"/>
      <c r="OPX43" s="83"/>
      <c r="OPY43" s="83"/>
      <c r="OPZ43" s="83"/>
      <c r="OQA43" s="83"/>
      <c r="OQB43" s="83"/>
      <c r="OQC43" s="83"/>
      <c r="OQD43" s="83"/>
      <c r="OQE43" s="83"/>
      <c r="OQF43" s="83"/>
      <c r="OQG43" s="83"/>
      <c r="OQH43" s="83"/>
      <c r="OQI43" s="83"/>
      <c r="OQJ43" s="83"/>
      <c r="OQK43" s="83"/>
      <c r="OQL43" s="83"/>
      <c r="OQM43" s="83"/>
      <c r="OQN43" s="83"/>
      <c r="OQO43" s="83"/>
      <c r="OQP43" s="83"/>
      <c r="OQQ43" s="83"/>
      <c r="OQR43" s="83"/>
      <c r="OQS43" s="83"/>
      <c r="OQT43" s="83"/>
      <c r="OQU43" s="83"/>
      <c r="OQV43" s="83"/>
      <c r="OQW43" s="83"/>
      <c r="OQX43" s="83"/>
      <c r="OQY43" s="83"/>
      <c r="OQZ43" s="83"/>
      <c r="ORA43" s="83"/>
      <c r="ORB43" s="83"/>
      <c r="ORC43" s="83"/>
      <c r="ORD43" s="83"/>
      <c r="ORE43" s="83"/>
      <c r="ORF43" s="83"/>
      <c r="ORG43" s="83"/>
      <c r="ORH43" s="83"/>
      <c r="ORI43" s="83"/>
      <c r="ORJ43" s="83"/>
      <c r="ORK43" s="83"/>
      <c r="ORL43" s="83"/>
      <c r="ORM43" s="83"/>
      <c r="ORN43" s="83"/>
      <c r="ORO43" s="83"/>
      <c r="ORP43" s="83"/>
      <c r="ORQ43" s="83"/>
      <c r="ORR43" s="83"/>
      <c r="ORS43" s="83"/>
      <c r="ORT43" s="83"/>
      <c r="ORU43" s="83"/>
      <c r="ORV43" s="83"/>
      <c r="ORW43" s="83"/>
      <c r="ORX43" s="83"/>
      <c r="ORY43" s="83"/>
      <c r="ORZ43" s="83"/>
      <c r="OSA43" s="83"/>
      <c r="OSB43" s="83"/>
      <c r="OSC43" s="83"/>
      <c r="OSD43" s="83"/>
      <c r="OSE43" s="83"/>
      <c r="OSF43" s="83"/>
      <c r="OSG43" s="83"/>
      <c r="OSH43" s="83"/>
      <c r="OSI43" s="83"/>
      <c r="OSJ43" s="83"/>
      <c r="OSK43" s="83"/>
      <c r="OSL43" s="83"/>
      <c r="OSM43" s="83"/>
      <c r="OSN43" s="83"/>
      <c r="OSO43" s="83"/>
      <c r="OSP43" s="83"/>
      <c r="OSQ43" s="83"/>
      <c r="OSR43" s="83"/>
      <c r="OSS43" s="83"/>
      <c r="OST43" s="83"/>
      <c r="OSU43" s="83"/>
      <c r="OSV43" s="83"/>
      <c r="OSW43" s="83"/>
      <c r="OSX43" s="83"/>
      <c r="OSY43" s="83"/>
      <c r="OSZ43" s="83"/>
      <c r="OTA43" s="83"/>
      <c r="OTB43" s="83"/>
      <c r="OTC43" s="83"/>
      <c r="OTD43" s="83"/>
      <c r="OTE43" s="83"/>
      <c r="OTF43" s="83"/>
      <c r="OTG43" s="83"/>
      <c r="OTH43" s="83"/>
      <c r="OTI43" s="83"/>
      <c r="OTJ43" s="83"/>
      <c r="OTK43" s="83"/>
      <c r="OTL43" s="83"/>
      <c r="OTM43" s="83"/>
      <c r="OTN43" s="83"/>
      <c r="OTO43" s="83"/>
      <c r="OTP43" s="83"/>
      <c r="OTQ43" s="83"/>
      <c r="OTR43" s="83"/>
      <c r="OTS43" s="83"/>
      <c r="OTT43" s="83"/>
      <c r="OTU43" s="83"/>
      <c r="OTV43" s="83"/>
      <c r="OTW43" s="83"/>
      <c r="OTX43" s="83"/>
      <c r="OTY43" s="83"/>
      <c r="OTZ43" s="83"/>
      <c r="OUA43" s="83"/>
      <c r="OUB43" s="83"/>
      <c r="OUC43" s="83"/>
      <c r="OUD43" s="83"/>
      <c r="OUE43" s="83"/>
      <c r="OUF43" s="83"/>
      <c r="OUG43" s="83"/>
      <c r="OUH43" s="83"/>
      <c r="OUI43" s="83"/>
      <c r="OUJ43" s="83"/>
      <c r="OUK43" s="83"/>
      <c r="OUL43" s="83"/>
      <c r="OUM43" s="83"/>
      <c r="OUN43" s="83"/>
      <c r="OUO43" s="83"/>
      <c r="OUP43" s="83"/>
      <c r="OUQ43" s="83"/>
      <c r="OUR43" s="83"/>
      <c r="OUS43" s="83"/>
      <c r="OUT43" s="83"/>
      <c r="OUU43" s="83"/>
      <c r="OUV43" s="83"/>
      <c r="OUW43" s="83"/>
      <c r="OUX43" s="83"/>
      <c r="OUY43" s="83"/>
      <c r="OUZ43" s="83"/>
      <c r="OVA43" s="83"/>
      <c r="OVB43" s="83"/>
      <c r="OVC43" s="83"/>
      <c r="OVD43" s="83"/>
      <c r="OVE43" s="83"/>
      <c r="OVF43" s="83"/>
      <c r="OVG43" s="83"/>
      <c r="OVH43" s="83"/>
      <c r="OVI43" s="83"/>
      <c r="OVJ43" s="83"/>
      <c r="OVK43" s="83"/>
      <c r="OVL43" s="83"/>
      <c r="OVM43" s="83"/>
      <c r="OVN43" s="83"/>
      <c r="OVO43" s="83"/>
      <c r="OVP43" s="83"/>
      <c r="OVQ43" s="83"/>
      <c r="OVR43" s="83"/>
      <c r="OVS43" s="83"/>
      <c r="OVT43" s="83"/>
      <c r="OVU43" s="83"/>
      <c r="OVV43" s="83"/>
      <c r="OVW43" s="83"/>
      <c r="OVX43" s="83"/>
      <c r="OVY43" s="83"/>
      <c r="OVZ43" s="83"/>
      <c r="OWA43" s="83"/>
      <c r="OWB43" s="83"/>
      <c r="OWC43" s="83"/>
      <c r="OWD43" s="83"/>
      <c r="OWE43" s="83"/>
      <c r="OWF43" s="83"/>
      <c r="OWG43" s="83"/>
      <c r="OWH43" s="83"/>
      <c r="OWI43" s="83"/>
      <c r="OWJ43" s="83"/>
      <c r="OWK43" s="83"/>
      <c r="OWL43" s="83"/>
      <c r="OWM43" s="83"/>
      <c r="OWN43" s="83"/>
      <c r="OWO43" s="83"/>
      <c r="OWP43" s="83"/>
      <c r="OWQ43" s="83"/>
      <c r="OWR43" s="83"/>
      <c r="OWS43" s="83"/>
      <c r="OWT43" s="83"/>
      <c r="OWU43" s="83"/>
      <c r="OWV43" s="83"/>
      <c r="OWW43" s="83"/>
      <c r="OWX43" s="83"/>
      <c r="OWY43" s="83"/>
      <c r="OWZ43" s="83"/>
      <c r="OXA43" s="83"/>
      <c r="OXB43" s="83"/>
      <c r="OXC43" s="83"/>
      <c r="OXD43" s="83"/>
      <c r="OXE43" s="83"/>
      <c r="OXF43" s="83"/>
      <c r="OXG43" s="83"/>
      <c r="OXH43" s="83"/>
      <c r="OXI43" s="83"/>
      <c r="OXJ43" s="83"/>
      <c r="OXK43" s="83"/>
      <c r="OXL43" s="83"/>
      <c r="OXM43" s="83"/>
      <c r="OXN43" s="83"/>
      <c r="OXO43" s="83"/>
      <c r="OXP43" s="83"/>
      <c r="OXQ43" s="83"/>
      <c r="OXR43" s="83"/>
      <c r="OXS43" s="83"/>
      <c r="OXT43" s="83"/>
      <c r="OXU43" s="83"/>
      <c r="OXV43" s="83"/>
      <c r="OXW43" s="83"/>
      <c r="OXX43" s="83"/>
      <c r="OXY43" s="83"/>
      <c r="OXZ43" s="83"/>
      <c r="OYA43" s="83"/>
      <c r="OYB43" s="83"/>
      <c r="OYC43" s="83"/>
      <c r="OYD43" s="83"/>
      <c r="OYE43" s="83"/>
      <c r="OYF43" s="83"/>
      <c r="OYG43" s="83"/>
      <c r="OYH43" s="83"/>
      <c r="OYI43" s="83"/>
      <c r="OYJ43" s="83"/>
      <c r="OYK43" s="83"/>
      <c r="OYL43" s="83"/>
      <c r="OYM43" s="83"/>
      <c r="OYN43" s="83"/>
      <c r="OYO43" s="83"/>
      <c r="OYP43" s="83"/>
      <c r="OYQ43" s="83"/>
      <c r="OYR43" s="83"/>
      <c r="OYS43" s="83"/>
      <c r="OYT43" s="83"/>
      <c r="OYU43" s="83"/>
      <c r="OYV43" s="83"/>
      <c r="OYW43" s="83"/>
      <c r="OYX43" s="83"/>
      <c r="OYY43" s="83"/>
      <c r="OYZ43" s="83"/>
      <c r="OZA43" s="83"/>
      <c r="OZB43" s="83"/>
      <c r="OZC43" s="83"/>
      <c r="OZD43" s="83"/>
      <c r="OZE43" s="83"/>
      <c r="OZF43" s="83"/>
      <c r="OZG43" s="83"/>
      <c r="OZH43" s="83"/>
      <c r="OZI43" s="83"/>
      <c r="OZJ43" s="83"/>
      <c r="OZK43" s="83"/>
      <c r="OZL43" s="83"/>
      <c r="OZM43" s="83"/>
      <c r="OZN43" s="83"/>
      <c r="OZO43" s="83"/>
      <c r="OZP43" s="83"/>
      <c r="OZQ43" s="83"/>
      <c r="OZR43" s="83"/>
      <c r="OZS43" s="83"/>
      <c r="OZT43" s="83"/>
      <c r="OZU43" s="83"/>
      <c r="OZV43" s="83"/>
      <c r="OZW43" s="83"/>
      <c r="OZX43" s="83"/>
      <c r="OZY43" s="83"/>
      <c r="OZZ43" s="83"/>
      <c r="PAA43" s="83"/>
      <c r="PAB43" s="83"/>
      <c r="PAC43" s="83"/>
      <c r="PAD43" s="83"/>
      <c r="PAE43" s="83"/>
      <c r="PAF43" s="83"/>
      <c r="PAG43" s="83"/>
      <c r="PAH43" s="83"/>
      <c r="PAI43" s="83"/>
      <c r="PAJ43" s="83"/>
      <c r="PAK43" s="83"/>
      <c r="PAL43" s="83"/>
      <c r="PAM43" s="83"/>
      <c r="PAN43" s="83"/>
      <c r="PAO43" s="83"/>
      <c r="PAP43" s="83"/>
      <c r="PAQ43" s="83"/>
      <c r="PAR43" s="83"/>
      <c r="PAS43" s="83"/>
      <c r="PAT43" s="83"/>
      <c r="PAU43" s="83"/>
      <c r="PAV43" s="83"/>
      <c r="PAW43" s="83"/>
      <c r="PAX43" s="83"/>
      <c r="PAY43" s="83"/>
      <c r="PAZ43" s="83"/>
      <c r="PBA43" s="83"/>
      <c r="PBB43" s="83"/>
      <c r="PBC43" s="83"/>
      <c r="PBD43" s="83"/>
      <c r="PBE43" s="83"/>
      <c r="PBF43" s="83"/>
      <c r="PBG43" s="83"/>
      <c r="PBH43" s="83"/>
      <c r="PBI43" s="83"/>
      <c r="PBJ43" s="83"/>
      <c r="PBK43" s="83"/>
      <c r="PBL43" s="83"/>
      <c r="PBM43" s="83"/>
      <c r="PBN43" s="83"/>
      <c r="PBO43" s="83"/>
      <c r="PBP43" s="83"/>
      <c r="PBQ43" s="83"/>
      <c r="PBR43" s="83"/>
      <c r="PBS43" s="83"/>
      <c r="PBT43" s="83"/>
      <c r="PBU43" s="83"/>
      <c r="PBV43" s="83"/>
      <c r="PBW43" s="83"/>
      <c r="PBX43" s="83"/>
      <c r="PBY43" s="83"/>
      <c r="PBZ43" s="83"/>
      <c r="PCA43" s="83"/>
      <c r="PCB43" s="83"/>
      <c r="PCC43" s="83"/>
      <c r="PCD43" s="83"/>
      <c r="PCE43" s="83"/>
      <c r="PCF43" s="83"/>
      <c r="PCG43" s="83"/>
      <c r="PCH43" s="83"/>
      <c r="PCI43" s="83"/>
      <c r="PCJ43" s="83"/>
      <c r="PCK43" s="83"/>
      <c r="PCL43" s="83"/>
      <c r="PCM43" s="83"/>
      <c r="PCN43" s="83"/>
      <c r="PCO43" s="83"/>
      <c r="PCP43" s="83"/>
      <c r="PCQ43" s="83"/>
      <c r="PCR43" s="83"/>
      <c r="PCS43" s="83"/>
      <c r="PCT43" s="83"/>
      <c r="PCU43" s="83"/>
      <c r="PCV43" s="83"/>
      <c r="PCW43" s="83"/>
      <c r="PCX43" s="83"/>
      <c r="PCY43" s="83"/>
      <c r="PCZ43" s="83"/>
      <c r="PDA43" s="83"/>
      <c r="PDB43" s="83"/>
      <c r="PDC43" s="83"/>
      <c r="PDD43" s="83"/>
      <c r="PDE43" s="83"/>
      <c r="PDF43" s="83"/>
      <c r="PDG43" s="83"/>
      <c r="PDH43" s="83"/>
      <c r="PDI43" s="83"/>
      <c r="PDJ43" s="83"/>
      <c r="PDK43" s="83"/>
      <c r="PDL43" s="83"/>
      <c r="PDM43" s="83"/>
      <c r="PDN43" s="83"/>
      <c r="PDO43" s="83"/>
      <c r="PDP43" s="83"/>
      <c r="PDQ43" s="83"/>
      <c r="PDR43" s="83"/>
      <c r="PDS43" s="83"/>
      <c r="PDT43" s="83"/>
      <c r="PDU43" s="83"/>
      <c r="PDV43" s="83"/>
      <c r="PDW43" s="83"/>
      <c r="PDX43" s="83"/>
      <c r="PDY43" s="83"/>
      <c r="PDZ43" s="83"/>
      <c r="PEA43" s="83"/>
      <c r="PEB43" s="83"/>
      <c r="PEC43" s="83"/>
      <c r="PED43" s="83"/>
      <c r="PEE43" s="83"/>
      <c r="PEF43" s="83"/>
      <c r="PEG43" s="83"/>
      <c r="PEH43" s="83"/>
      <c r="PEI43" s="83"/>
      <c r="PEJ43" s="83"/>
      <c r="PEK43" s="83"/>
      <c r="PEL43" s="83"/>
      <c r="PEM43" s="83"/>
      <c r="PEN43" s="83"/>
      <c r="PEO43" s="83"/>
      <c r="PEP43" s="83"/>
      <c r="PEQ43" s="83"/>
      <c r="PER43" s="83"/>
      <c r="PES43" s="83"/>
      <c r="PET43" s="83"/>
      <c r="PEU43" s="83"/>
      <c r="PEV43" s="83"/>
      <c r="PEW43" s="83"/>
      <c r="PEX43" s="83"/>
      <c r="PEY43" s="83"/>
      <c r="PEZ43" s="83"/>
      <c r="PFA43" s="83"/>
      <c r="PFB43" s="83"/>
      <c r="PFC43" s="83"/>
      <c r="PFD43" s="83"/>
      <c r="PFE43" s="83"/>
      <c r="PFF43" s="83"/>
      <c r="PFG43" s="83"/>
      <c r="PFH43" s="83"/>
      <c r="PFI43" s="83"/>
      <c r="PFJ43" s="83"/>
      <c r="PFK43" s="83"/>
      <c r="PFL43" s="83"/>
      <c r="PFM43" s="83"/>
      <c r="PFN43" s="83"/>
      <c r="PFO43" s="83"/>
      <c r="PFP43" s="83"/>
      <c r="PFQ43" s="83"/>
      <c r="PFR43" s="83"/>
      <c r="PFS43" s="83"/>
      <c r="PFT43" s="83"/>
      <c r="PFU43" s="83"/>
      <c r="PFV43" s="83"/>
      <c r="PFW43" s="83"/>
      <c r="PFX43" s="83"/>
      <c r="PFY43" s="83"/>
      <c r="PFZ43" s="83"/>
      <c r="PGA43" s="83"/>
      <c r="PGB43" s="83"/>
      <c r="PGC43" s="83"/>
      <c r="PGD43" s="83"/>
      <c r="PGE43" s="83"/>
      <c r="PGF43" s="83"/>
      <c r="PGG43" s="83"/>
      <c r="PGH43" s="83"/>
      <c r="PGI43" s="83"/>
      <c r="PGJ43" s="83"/>
      <c r="PGK43" s="83"/>
      <c r="PGL43" s="83"/>
      <c r="PGM43" s="83"/>
      <c r="PGN43" s="83"/>
      <c r="PGO43" s="83"/>
      <c r="PGP43" s="83"/>
      <c r="PGQ43" s="83"/>
      <c r="PGR43" s="83"/>
      <c r="PGS43" s="83"/>
      <c r="PGT43" s="83"/>
      <c r="PGU43" s="83"/>
      <c r="PGV43" s="83"/>
      <c r="PGW43" s="83"/>
      <c r="PGX43" s="83"/>
      <c r="PGY43" s="83"/>
      <c r="PGZ43" s="83"/>
      <c r="PHA43" s="83"/>
      <c r="PHB43" s="83"/>
      <c r="PHC43" s="83"/>
      <c r="PHD43" s="83"/>
      <c r="PHE43" s="83"/>
      <c r="PHF43" s="83"/>
      <c r="PHG43" s="83"/>
      <c r="PHH43" s="83"/>
      <c r="PHI43" s="83"/>
      <c r="PHJ43" s="83"/>
      <c r="PHK43" s="83"/>
      <c r="PHL43" s="83"/>
      <c r="PHM43" s="83"/>
      <c r="PHN43" s="83"/>
      <c r="PHO43" s="83"/>
      <c r="PHP43" s="83"/>
      <c r="PHQ43" s="83"/>
      <c r="PHR43" s="83"/>
      <c r="PHS43" s="83"/>
      <c r="PHT43" s="83"/>
      <c r="PHU43" s="83"/>
      <c r="PHV43" s="83"/>
      <c r="PHW43" s="83"/>
      <c r="PHX43" s="83"/>
      <c r="PHY43" s="83"/>
      <c r="PHZ43" s="83"/>
      <c r="PIA43" s="83"/>
      <c r="PIB43" s="83"/>
      <c r="PIC43" s="83"/>
      <c r="PID43" s="83"/>
      <c r="PIE43" s="83"/>
      <c r="PIF43" s="83"/>
      <c r="PIG43" s="83"/>
      <c r="PIH43" s="83"/>
      <c r="PII43" s="83"/>
      <c r="PIJ43" s="83"/>
      <c r="PIK43" s="83"/>
      <c r="PIL43" s="83"/>
      <c r="PIM43" s="83"/>
      <c r="PIN43" s="83"/>
      <c r="PIO43" s="83"/>
      <c r="PIP43" s="83"/>
      <c r="PIQ43" s="83"/>
      <c r="PIR43" s="83"/>
      <c r="PIS43" s="83"/>
      <c r="PIT43" s="83"/>
      <c r="PIU43" s="83"/>
      <c r="PIV43" s="83"/>
      <c r="PIW43" s="83"/>
      <c r="PIX43" s="83"/>
      <c r="PIY43" s="83"/>
      <c r="PIZ43" s="83"/>
      <c r="PJA43" s="83"/>
      <c r="PJB43" s="83"/>
      <c r="PJC43" s="83"/>
      <c r="PJD43" s="83"/>
      <c r="PJE43" s="83"/>
      <c r="PJF43" s="83"/>
      <c r="PJG43" s="83"/>
      <c r="PJH43" s="83"/>
      <c r="PJI43" s="83"/>
      <c r="PJJ43" s="83"/>
      <c r="PJK43" s="83"/>
      <c r="PJL43" s="83"/>
      <c r="PJM43" s="83"/>
      <c r="PJN43" s="83"/>
      <c r="PJO43" s="83"/>
      <c r="PJP43" s="83"/>
      <c r="PJQ43" s="83"/>
      <c r="PJR43" s="83"/>
      <c r="PJS43" s="83"/>
      <c r="PJT43" s="83"/>
      <c r="PJU43" s="83"/>
      <c r="PJV43" s="83"/>
      <c r="PJW43" s="83"/>
      <c r="PJX43" s="83"/>
      <c r="PJY43" s="83"/>
      <c r="PJZ43" s="83"/>
      <c r="PKA43" s="83"/>
      <c r="PKB43" s="83"/>
      <c r="PKC43" s="83"/>
      <c r="PKD43" s="83"/>
      <c r="PKE43" s="83"/>
      <c r="PKF43" s="83"/>
      <c r="PKG43" s="83"/>
      <c r="PKH43" s="83"/>
      <c r="PKI43" s="83"/>
      <c r="PKJ43" s="83"/>
      <c r="PKK43" s="83"/>
      <c r="PKL43" s="83"/>
      <c r="PKM43" s="83"/>
      <c r="PKN43" s="83"/>
      <c r="PKO43" s="83"/>
      <c r="PKP43" s="83"/>
      <c r="PKQ43" s="83"/>
      <c r="PKR43" s="83"/>
      <c r="PKS43" s="83"/>
      <c r="PKT43" s="83"/>
      <c r="PKU43" s="83"/>
      <c r="PKV43" s="83"/>
      <c r="PKW43" s="83"/>
      <c r="PKX43" s="83"/>
      <c r="PKY43" s="83"/>
      <c r="PKZ43" s="83"/>
      <c r="PLA43" s="83"/>
      <c r="PLB43" s="83"/>
      <c r="PLC43" s="83"/>
      <c r="PLD43" s="83"/>
      <c r="PLE43" s="83"/>
      <c r="PLF43" s="83"/>
      <c r="PLG43" s="83"/>
      <c r="PLH43" s="83"/>
      <c r="PLI43" s="83"/>
      <c r="PLJ43" s="83"/>
      <c r="PLK43" s="83"/>
      <c r="PLL43" s="83"/>
      <c r="PLM43" s="83"/>
      <c r="PLN43" s="83"/>
      <c r="PLO43" s="83"/>
      <c r="PLP43" s="83"/>
      <c r="PLQ43" s="83"/>
      <c r="PLR43" s="83"/>
      <c r="PLS43" s="83"/>
      <c r="PLT43" s="83"/>
      <c r="PLU43" s="83"/>
      <c r="PLV43" s="83"/>
      <c r="PLW43" s="83"/>
      <c r="PLX43" s="83"/>
      <c r="PLY43" s="83"/>
      <c r="PLZ43" s="83"/>
      <c r="PMA43" s="83"/>
      <c r="PMB43" s="83"/>
      <c r="PMC43" s="83"/>
      <c r="PMD43" s="83"/>
      <c r="PME43" s="83"/>
      <c r="PMF43" s="83"/>
      <c r="PMG43" s="83"/>
      <c r="PMH43" s="83"/>
      <c r="PMI43" s="83"/>
      <c r="PMJ43" s="83"/>
      <c r="PMK43" s="83"/>
      <c r="PML43" s="83"/>
      <c r="PMM43" s="83"/>
      <c r="PMN43" s="83"/>
      <c r="PMO43" s="83"/>
      <c r="PMP43" s="83"/>
      <c r="PMQ43" s="83"/>
      <c r="PMR43" s="83"/>
      <c r="PMS43" s="83"/>
      <c r="PMT43" s="83"/>
      <c r="PMU43" s="83"/>
      <c r="PMV43" s="83"/>
      <c r="PMW43" s="83"/>
      <c r="PMX43" s="83"/>
      <c r="PMY43" s="83"/>
      <c r="PMZ43" s="83"/>
      <c r="PNA43" s="83"/>
      <c r="PNB43" s="83"/>
      <c r="PNC43" s="83"/>
      <c r="PND43" s="83"/>
      <c r="PNE43" s="83"/>
      <c r="PNF43" s="83"/>
      <c r="PNG43" s="83"/>
      <c r="PNH43" s="83"/>
      <c r="PNI43" s="83"/>
      <c r="PNJ43" s="83"/>
      <c r="PNK43" s="83"/>
      <c r="PNL43" s="83"/>
      <c r="PNM43" s="83"/>
      <c r="PNN43" s="83"/>
      <c r="PNO43" s="83"/>
      <c r="PNP43" s="83"/>
      <c r="PNQ43" s="83"/>
      <c r="PNR43" s="83"/>
      <c r="PNS43" s="83"/>
      <c r="PNT43" s="83"/>
      <c r="PNU43" s="83"/>
      <c r="PNV43" s="83"/>
      <c r="PNW43" s="83"/>
      <c r="PNX43" s="83"/>
      <c r="PNY43" s="83"/>
      <c r="PNZ43" s="83"/>
      <c r="POA43" s="83"/>
      <c r="POB43" s="83"/>
      <c r="POC43" s="83"/>
      <c r="POD43" s="83"/>
      <c r="POE43" s="83"/>
      <c r="POF43" s="83"/>
      <c r="POG43" s="83"/>
      <c r="POH43" s="83"/>
      <c r="POI43" s="83"/>
      <c r="POJ43" s="83"/>
      <c r="POK43" s="83"/>
      <c r="POL43" s="83"/>
      <c r="POM43" s="83"/>
      <c r="PON43" s="83"/>
      <c r="POO43" s="83"/>
      <c r="POP43" s="83"/>
      <c r="POQ43" s="83"/>
      <c r="POR43" s="83"/>
      <c r="POS43" s="83"/>
      <c r="POT43" s="83"/>
      <c r="POU43" s="83"/>
      <c r="POV43" s="83"/>
      <c r="POW43" s="83"/>
      <c r="POX43" s="83"/>
      <c r="POY43" s="83"/>
      <c r="POZ43" s="83"/>
      <c r="PPA43" s="83"/>
      <c r="PPB43" s="83"/>
      <c r="PPC43" s="83"/>
      <c r="PPD43" s="83"/>
      <c r="PPE43" s="83"/>
      <c r="PPF43" s="83"/>
      <c r="PPG43" s="83"/>
      <c r="PPH43" s="83"/>
      <c r="PPI43" s="83"/>
      <c r="PPJ43" s="83"/>
      <c r="PPK43" s="83"/>
      <c r="PPL43" s="83"/>
      <c r="PPM43" s="83"/>
      <c r="PPN43" s="83"/>
      <c r="PPO43" s="83"/>
      <c r="PPP43" s="83"/>
      <c r="PPQ43" s="83"/>
      <c r="PPR43" s="83"/>
      <c r="PPS43" s="83"/>
      <c r="PPT43" s="83"/>
      <c r="PPU43" s="83"/>
      <c r="PPV43" s="83"/>
      <c r="PPW43" s="83"/>
      <c r="PPX43" s="83"/>
      <c r="PPY43" s="83"/>
      <c r="PPZ43" s="83"/>
      <c r="PQA43" s="83"/>
      <c r="PQB43" s="83"/>
      <c r="PQC43" s="83"/>
      <c r="PQD43" s="83"/>
      <c r="PQE43" s="83"/>
      <c r="PQF43" s="83"/>
      <c r="PQG43" s="83"/>
      <c r="PQH43" s="83"/>
      <c r="PQI43" s="83"/>
      <c r="PQJ43" s="83"/>
      <c r="PQK43" s="83"/>
      <c r="PQL43" s="83"/>
      <c r="PQM43" s="83"/>
      <c r="PQN43" s="83"/>
      <c r="PQO43" s="83"/>
      <c r="PQP43" s="83"/>
      <c r="PQQ43" s="83"/>
      <c r="PQR43" s="83"/>
      <c r="PQS43" s="83"/>
      <c r="PQT43" s="83"/>
      <c r="PQU43" s="83"/>
      <c r="PQV43" s="83"/>
      <c r="PQW43" s="83"/>
      <c r="PQX43" s="83"/>
      <c r="PQY43" s="83"/>
      <c r="PQZ43" s="83"/>
      <c r="PRA43" s="83"/>
      <c r="PRB43" s="83"/>
      <c r="PRC43" s="83"/>
      <c r="PRD43" s="83"/>
      <c r="PRE43" s="83"/>
      <c r="PRF43" s="83"/>
      <c r="PRG43" s="83"/>
      <c r="PRH43" s="83"/>
      <c r="PRI43" s="83"/>
      <c r="PRJ43" s="83"/>
      <c r="PRK43" s="83"/>
      <c r="PRL43" s="83"/>
      <c r="PRM43" s="83"/>
      <c r="PRN43" s="83"/>
      <c r="PRO43" s="83"/>
      <c r="PRP43" s="83"/>
      <c r="PRQ43" s="83"/>
      <c r="PRR43" s="83"/>
      <c r="PRS43" s="83"/>
      <c r="PRT43" s="83"/>
      <c r="PRU43" s="83"/>
      <c r="PRV43" s="83"/>
      <c r="PRW43" s="83"/>
      <c r="PRX43" s="83"/>
      <c r="PRY43" s="83"/>
      <c r="PRZ43" s="83"/>
      <c r="PSA43" s="83"/>
      <c r="PSB43" s="83"/>
      <c r="PSC43" s="83"/>
      <c r="PSD43" s="83"/>
      <c r="PSE43" s="83"/>
      <c r="PSF43" s="83"/>
      <c r="PSG43" s="83"/>
      <c r="PSH43" s="83"/>
      <c r="PSI43" s="83"/>
      <c r="PSJ43" s="83"/>
      <c r="PSK43" s="83"/>
      <c r="PSL43" s="83"/>
      <c r="PSM43" s="83"/>
      <c r="PSN43" s="83"/>
      <c r="PSO43" s="83"/>
      <c r="PSP43" s="83"/>
      <c r="PSQ43" s="83"/>
      <c r="PSR43" s="83"/>
      <c r="PSS43" s="83"/>
      <c r="PST43" s="83"/>
      <c r="PSU43" s="83"/>
      <c r="PSV43" s="83"/>
      <c r="PSW43" s="83"/>
      <c r="PSX43" s="83"/>
      <c r="PSY43" s="83"/>
      <c r="PSZ43" s="83"/>
      <c r="PTA43" s="83"/>
      <c r="PTB43" s="83"/>
      <c r="PTC43" s="83"/>
      <c r="PTD43" s="83"/>
      <c r="PTE43" s="83"/>
      <c r="PTF43" s="83"/>
      <c r="PTG43" s="83"/>
      <c r="PTH43" s="83"/>
      <c r="PTI43" s="83"/>
      <c r="PTJ43" s="83"/>
      <c r="PTK43" s="83"/>
      <c r="PTL43" s="83"/>
      <c r="PTM43" s="83"/>
      <c r="PTN43" s="83"/>
      <c r="PTO43" s="83"/>
      <c r="PTP43" s="83"/>
      <c r="PTQ43" s="83"/>
      <c r="PTR43" s="83"/>
      <c r="PTS43" s="83"/>
      <c r="PTT43" s="83"/>
      <c r="PTU43" s="83"/>
      <c r="PTV43" s="83"/>
      <c r="PTW43" s="83"/>
      <c r="PTX43" s="83"/>
      <c r="PTY43" s="83"/>
      <c r="PTZ43" s="83"/>
      <c r="PUA43" s="83"/>
      <c r="PUB43" s="83"/>
      <c r="PUC43" s="83"/>
      <c r="PUD43" s="83"/>
      <c r="PUE43" s="83"/>
      <c r="PUF43" s="83"/>
      <c r="PUG43" s="83"/>
      <c r="PUH43" s="83"/>
      <c r="PUI43" s="83"/>
      <c r="PUJ43" s="83"/>
      <c r="PUK43" s="83"/>
      <c r="PUL43" s="83"/>
      <c r="PUM43" s="83"/>
      <c r="PUN43" s="83"/>
      <c r="PUO43" s="83"/>
      <c r="PUP43" s="83"/>
      <c r="PUQ43" s="83"/>
      <c r="PUR43" s="83"/>
      <c r="PUS43" s="83"/>
      <c r="PUT43" s="83"/>
      <c r="PUU43" s="83"/>
      <c r="PUV43" s="83"/>
      <c r="PUW43" s="83"/>
      <c r="PUX43" s="83"/>
      <c r="PUY43" s="83"/>
      <c r="PUZ43" s="83"/>
      <c r="PVA43" s="83"/>
      <c r="PVB43" s="83"/>
      <c r="PVC43" s="83"/>
      <c r="PVD43" s="83"/>
      <c r="PVE43" s="83"/>
      <c r="PVF43" s="83"/>
      <c r="PVG43" s="83"/>
      <c r="PVH43" s="83"/>
      <c r="PVI43" s="83"/>
      <c r="PVJ43" s="83"/>
      <c r="PVK43" s="83"/>
      <c r="PVL43" s="83"/>
      <c r="PVM43" s="83"/>
      <c r="PVN43" s="83"/>
      <c r="PVO43" s="83"/>
      <c r="PVP43" s="83"/>
      <c r="PVQ43" s="83"/>
      <c r="PVR43" s="83"/>
      <c r="PVS43" s="83"/>
      <c r="PVT43" s="83"/>
      <c r="PVU43" s="83"/>
      <c r="PVV43" s="83"/>
      <c r="PVW43" s="83"/>
      <c r="PVX43" s="83"/>
      <c r="PVY43" s="83"/>
      <c r="PVZ43" s="83"/>
      <c r="PWA43" s="83"/>
      <c r="PWB43" s="83"/>
      <c r="PWC43" s="83"/>
      <c r="PWD43" s="83"/>
      <c r="PWE43" s="83"/>
      <c r="PWF43" s="83"/>
      <c r="PWG43" s="83"/>
      <c r="PWH43" s="83"/>
      <c r="PWI43" s="83"/>
      <c r="PWJ43" s="83"/>
      <c r="PWK43" s="83"/>
      <c r="PWL43" s="83"/>
      <c r="PWM43" s="83"/>
      <c r="PWN43" s="83"/>
      <c r="PWO43" s="83"/>
      <c r="PWP43" s="83"/>
      <c r="PWQ43" s="83"/>
      <c r="PWR43" s="83"/>
      <c r="PWS43" s="83"/>
      <c r="PWT43" s="83"/>
      <c r="PWU43" s="83"/>
      <c r="PWV43" s="83"/>
      <c r="PWW43" s="83"/>
      <c r="PWX43" s="83"/>
      <c r="PWY43" s="83"/>
      <c r="PWZ43" s="83"/>
      <c r="PXA43" s="83"/>
      <c r="PXB43" s="83"/>
      <c r="PXC43" s="83"/>
      <c r="PXD43" s="83"/>
      <c r="PXE43" s="83"/>
      <c r="PXF43" s="83"/>
      <c r="PXG43" s="83"/>
      <c r="PXH43" s="83"/>
      <c r="PXI43" s="83"/>
      <c r="PXJ43" s="83"/>
      <c r="PXK43" s="83"/>
      <c r="PXL43" s="83"/>
      <c r="PXM43" s="83"/>
      <c r="PXN43" s="83"/>
      <c r="PXO43" s="83"/>
      <c r="PXP43" s="83"/>
      <c r="PXQ43" s="83"/>
      <c r="PXR43" s="83"/>
      <c r="PXS43" s="83"/>
      <c r="PXT43" s="83"/>
      <c r="PXU43" s="83"/>
      <c r="PXV43" s="83"/>
      <c r="PXW43" s="83"/>
      <c r="PXX43" s="83"/>
      <c r="PXY43" s="83"/>
      <c r="PXZ43" s="83"/>
      <c r="PYA43" s="83"/>
      <c r="PYB43" s="83"/>
      <c r="PYC43" s="83"/>
      <c r="PYD43" s="83"/>
      <c r="PYE43" s="83"/>
      <c r="PYF43" s="83"/>
      <c r="PYG43" s="83"/>
      <c r="PYH43" s="83"/>
      <c r="PYI43" s="83"/>
      <c r="PYJ43" s="83"/>
      <c r="PYK43" s="83"/>
      <c r="PYL43" s="83"/>
      <c r="PYM43" s="83"/>
      <c r="PYN43" s="83"/>
      <c r="PYO43" s="83"/>
      <c r="PYP43" s="83"/>
      <c r="PYQ43" s="83"/>
      <c r="PYR43" s="83"/>
      <c r="PYS43" s="83"/>
      <c r="PYT43" s="83"/>
      <c r="PYU43" s="83"/>
      <c r="PYV43" s="83"/>
      <c r="PYW43" s="83"/>
      <c r="PYX43" s="83"/>
      <c r="PYY43" s="83"/>
      <c r="PYZ43" s="83"/>
      <c r="PZA43" s="83"/>
      <c r="PZB43" s="83"/>
      <c r="PZC43" s="83"/>
      <c r="PZD43" s="83"/>
      <c r="PZE43" s="83"/>
      <c r="PZF43" s="83"/>
      <c r="PZG43" s="83"/>
      <c r="PZH43" s="83"/>
      <c r="PZI43" s="83"/>
      <c r="PZJ43" s="83"/>
      <c r="PZK43" s="83"/>
      <c r="PZL43" s="83"/>
      <c r="PZM43" s="83"/>
      <c r="PZN43" s="83"/>
      <c r="PZO43" s="83"/>
      <c r="PZP43" s="83"/>
      <c r="PZQ43" s="83"/>
      <c r="PZR43" s="83"/>
      <c r="PZS43" s="83"/>
      <c r="PZT43" s="83"/>
      <c r="PZU43" s="83"/>
      <c r="PZV43" s="83"/>
      <c r="PZW43" s="83"/>
      <c r="PZX43" s="83"/>
      <c r="PZY43" s="83"/>
      <c r="PZZ43" s="83"/>
      <c r="QAA43" s="83"/>
      <c r="QAB43" s="83"/>
      <c r="QAC43" s="83"/>
      <c r="QAD43" s="83"/>
      <c r="QAE43" s="83"/>
      <c r="QAF43" s="83"/>
      <c r="QAG43" s="83"/>
      <c r="QAH43" s="83"/>
      <c r="QAI43" s="83"/>
      <c r="QAJ43" s="83"/>
      <c r="QAK43" s="83"/>
      <c r="QAL43" s="83"/>
      <c r="QAM43" s="83"/>
      <c r="QAN43" s="83"/>
      <c r="QAO43" s="83"/>
      <c r="QAP43" s="83"/>
      <c r="QAQ43" s="83"/>
      <c r="QAR43" s="83"/>
      <c r="QAS43" s="83"/>
      <c r="QAT43" s="83"/>
      <c r="QAU43" s="83"/>
      <c r="QAV43" s="83"/>
      <c r="QAW43" s="83"/>
      <c r="QAX43" s="83"/>
      <c r="QAY43" s="83"/>
      <c r="QAZ43" s="83"/>
      <c r="QBA43" s="83"/>
      <c r="QBB43" s="83"/>
      <c r="QBC43" s="83"/>
      <c r="QBD43" s="83"/>
      <c r="QBE43" s="83"/>
      <c r="QBF43" s="83"/>
      <c r="QBG43" s="83"/>
      <c r="QBH43" s="83"/>
      <c r="QBI43" s="83"/>
      <c r="QBJ43" s="83"/>
      <c r="QBK43" s="83"/>
      <c r="QBL43" s="83"/>
      <c r="QBM43" s="83"/>
      <c r="QBN43" s="83"/>
      <c r="QBO43" s="83"/>
      <c r="QBP43" s="83"/>
      <c r="QBQ43" s="83"/>
      <c r="QBR43" s="83"/>
      <c r="QBS43" s="83"/>
      <c r="QBT43" s="83"/>
      <c r="QBU43" s="83"/>
      <c r="QBV43" s="83"/>
      <c r="QBW43" s="83"/>
      <c r="QBX43" s="83"/>
      <c r="QBY43" s="83"/>
      <c r="QBZ43" s="83"/>
      <c r="QCA43" s="83"/>
      <c r="QCB43" s="83"/>
      <c r="QCC43" s="83"/>
      <c r="QCD43" s="83"/>
      <c r="QCE43" s="83"/>
      <c r="QCF43" s="83"/>
      <c r="QCG43" s="83"/>
      <c r="QCH43" s="83"/>
      <c r="QCI43" s="83"/>
      <c r="QCJ43" s="83"/>
      <c r="QCK43" s="83"/>
      <c r="QCL43" s="83"/>
      <c r="QCM43" s="83"/>
      <c r="QCN43" s="83"/>
      <c r="QCO43" s="83"/>
      <c r="QCP43" s="83"/>
      <c r="QCQ43" s="83"/>
      <c r="QCR43" s="83"/>
      <c r="QCS43" s="83"/>
      <c r="QCT43" s="83"/>
      <c r="QCU43" s="83"/>
      <c r="QCV43" s="83"/>
      <c r="QCW43" s="83"/>
      <c r="QCX43" s="83"/>
      <c r="QCY43" s="83"/>
      <c r="QCZ43" s="83"/>
      <c r="QDA43" s="83"/>
      <c r="QDB43" s="83"/>
      <c r="QDC43" s="83"/>
      <c r="QDD43" s="83"/>
      <c r="QDE43" s="83"/>
      <c r="QDF43" s="83"/>
      <c r="QDG43" s="83"/>
      <c r="QDH43" s="83"/>
      <c r="QDI43" s="83"/>
      <c r="QDJ43" s="83"/>
      <c r="QDK43" s="83"/>
      <c r="QDL43" s="83"/>
      <c r="QDM43" s="83"/>
      <c r="QDN43" s="83"/>
      <c r="QDO43" s="83"/>
      <c r="QDP43" s="83"/>
      <c r="QDQ43" s="83"/>
      <c r="QDR43" s="83"/>
      <c r="QDS43" s="83"/>
      <c r="QDT43" s="83"/>
      <c r="QDU43" s="83"/>
      <c r="QDV43" s="83"/>
      <c r="QDW43" s="83"/>
      <c r="QDX43" s="83"/>
      <c r="QDY43" s="83"/>
      <c r="QDZ43" s="83"/>
      <c r="QEA43" s="83"/>
      <c r="QEB43" s="83"/>
      <c r="QEC43" s="83"/>
      <c r="QED43" s="83"/>
      <c r="QEE43" s="83"/>
      <c r="QEF43" s="83"/>
      <c r="QEG43" s="83"/>
      <c r="QEH43" s="83"/>
      <c r="QEI43" s="83"/>
      <c r="QEJ43" s="83"/>
      <c r="QEK43" s="83"/>
      <c r="QEL43" s="83"/>
      <c r="QEM43" s="83"/>
      <c r="QEN43" s="83"/>
      <c r="QEO43" s="83"/>
      <c r="QEP43" s="83"/>
      <c r="QEQ43" s="83"/>
      <c r="QER43" s="83"/>
      <c r="QES43" s="83"/>
      <c r="QET43" s="83"/>
      <c r="QEU43" s="83"/>
      <c r="QEV43" s="83"/>
      <c r="QEW43" s="83"/>
      <c r="QEX43" s="83"/>
      <c r="QEY43" s="83"/>
      <c r="QEZ43" s="83"/>
      <c r="QFA43" s="83"/>
      <c r="QFB43" s="83"/>
      <c r="QFC43" s="83"/>
      <c r="QFD43" s="83"/>
      <c r="QFE43" s="83"/>
      <c r="QFF43" s="83"/>
      <c r="QFG43" s="83"/>
      <c r="QFH43" s="83"/>
      <c r="QFI43" s="83"/>
      <c r="QFJ43" s="83"/>
      <c r="QFK43" s="83"/>
      <c r="QFL43" s="83"/>
      <c r="QFM43" s="83"/>
      <c r="QFN43" s="83"/>
      <c r="QFO43" s="83"/>
      <c r="QFP43" s="83"/>
      <c r="QFQ43" s="83"/>
      <c r="QFR43" s="83"/>
      <c r="QFS43" s="83"/>
      <c r="QFT43" s="83"/>
      <c r="QFU43" s="83"/>
      <c r="QFV43" s="83"/>
      <c r="QFW43" s="83"/>
      <c r="QFX43" s="83"/>
      <c r="QFY43" s="83"/>
      <c r="QFZ43" s="83"/>
      <c r="QGA43" s="83"/>
      <c r="QGB43" s="83"/>
      <c r="QGC43" s="83"/>
      <c r="QGD43" s="83"/>
      <c r="QGE43" s="83"/>
      <c r="QGF43" s="83"/>
      <c r="QGG43" s="83"/>
      <c r="QGH43" s="83"/>
      <c r="QGI43" s="83"/>
      <c r="QGJ43" s="83"/>
      <c r="QGK43" s="83"/>
      <c r="QGL43" s="83"/>
      <c r="QGM43" s="83"/>
      <c r="QGN43" s="83"/>
      <c r="QGO43" s="83"/>
      <c r="QGP43" s="83"/>
      <c r="QGQ43" s="83"/>
      <c r="QGR43" s="83"/>
      <c r="QGS43" s="83"/>
      <c r="QGT43" s="83"/>
      <c r="QGU43" s="83"/>
      <c r="QGV43" s="83"/>
      <c r="QGW43" s="83"/>
      <c r="QGX43" s="83"/>
      <c r="QGY43" s="83"/>
      <c r="QGZ43" s="83"/>
      <c r="QHA43" s="83"/>
      <c r="QHB43" s="83"/>
      <c r="QHC43" s="83"/>
      <c r="QHD43" s="83"/>
      <c r="QHE43" s="83"/>
      <c r="QHF43" s="83"/>
      <c r="QHG43" s="83"/>
      <c r="QHH43" s="83"/>
      <c r="QHI43" s="83"/>
      <c r="QHJ43" s="83"/>
      <c r="QHK43" s="83"/>
      <c r="QHL43" s="83"/>
      <c r="QHM43" s="83"/>
      <c r="QHN43" s="83"/>
      <c r="QHO43" s="83"/>
      <c r="QHP43" s="83"/>
      <c r="QHQ43" s="83"/>
      <c r="QHR43" s="83"/>
      <c r="QHS43" s="83"/>
      <c r="QHT43" s="83"/>
      <c r="QHU43" s="83"/>
      <c r="QHV43" s="83"/>
      <c r="QHW43" s="83"/>
      <c r="QHX43" s="83"/>
      <c r="QHY43" s="83"/>
      <c r="QHZ43" s="83"/>
      <c r="QIA43" s="83"/>
      <c r="QIB43" s="83"/>
      <c r="QIC43" s="83"/>
      <c r="QID43" s="83"/>
      <c r="QIE43" s="83"/>
      <c r="QIF43" s="83"/>
      <c r="QIG43" s="83"/>
      <c r="QIH43" s="83"/>
      <c r="QII43" s="83"/>
      <c r="QIJ43" s="83"/>
      <c r="QIK43" s="83"/>
      <c r="QIL43" s="83"/>
      <c r="QIM43" s="83"/>
      <c r="QIN43" s="83"/>
      <c r="QIO43" s="83"/>
      <c r="QIP43" s="83"/>
      <c r="QIQ43" s="83"/>
      <c r="QIR43" s="83"/>
      <c r="QIS43" s="83"/>
      <c r="QIT43" s="83"/>
      <c r="QIU43" s="83"/>
      <c r="QIV43" s="83"/>
      <c r="QIW43" s="83"/>
      <c r="QIX43" s="83"/>
      <c r="QIY43" s="83"/>
      <c r="QIZ43" s="83"/>
      <c r="QJA43" s="83"/>
      <c r="QJB43" s="83"/>
      <c r="QJC43" s="83"/>
      <c r="QJD43" s="83"/>
      <c r="QJE43" s="83"/>
      <c r="QJF43" s="83"/>
      <c r="QJG43" s="83"/>
      <c r="QJH43" s="83"/>
      <c r="QJI43" s="83"/>
      <c r="QJJ43" s="83"/>
      <c r="QJK43" s="83"/>
      <c r="QJL43" s="83"/>
      <c r="QJM43" s="83"/>
      <c r="QJN43" s="83"/>
      <c r="QJO43" s="83"/>
      <c r="QJP43" s="83"/>
      <c r="QJQ43" s="83"/>
      <c r="QJR43" s="83"/>
      <c r="QJS43" s="83"/>
      <c r="QJT43" s="83"/>
      <c r="QJU43" s="83"/>
      <c r="QJV43" s="83"/>
      <c r="QJW43" s="83"/>
      <c r="QJX43" s="83"/>
      <c r="QJY43" s="83"/>
      <c r="QJZ43" s="83"/>
      <c r="QKA43" s="83"/>
      <c r="QKB43" s="83"/>
      <c r="QKC43" s="83"/>
      <c r="QKD43" s="83"/>
      <c r="QKE43" s="83"/>
      <c r="QKF43" s="83"/>
      <c r="QKG43" s="83"/>
      <c r="QKH43" s="83"/>
      <c r="QKI43" s="83"/>
      <c r="QKJ43" s="83"/>
      <c r="QKK43" s="83"/>
      <c r="QKL43" s="83"/>
      <c r="QKM43" s="83"/>
      <c r="QKN43" s="83"/>
      <c r="QKO43" s="83"/>
      <c r="QKP43" s="83"/>
      <c r="QKQ43" s="83"/>
      <c r="QKR43" s="83"/>
      <c r="QKS43" s="83"/>
      <c r="QKT43" s="83"/>
      <c r="QKU43" s="83"/>
      <c r="QKV43" s="83"/>
      <c r="QKW43" s="83"/>
      <c r="QKX43" s="83"/>
      <c r="QKY43" s="83"/>
      <c r="QKZ43" s="83"/>
      <c r="QLA43" s="83"/>
      <c r="QLB43" s="83"/>
      <c r="QLC43" s="83"/>
      <c r="QLD43" s="83"/>
      <c r="QLE43" s="83"/>
      <c r="QLF43" s="83"/>
      <c r="QLG43" s="83"/>
      <c r="QLH43" s="83"/>
      <c r="QLI43" s="83"/>
      <c r="QLJ43" s="83"/>
      <c r="QLK43" s="83"/>
      <c r="QLL43" s="83"/>
      <c r="QLM43" s="83"/>
      <c r="QLN43" s="83"/>
      <c r="QLO43" s="83"/>
      <c r="QLP43" s="83"/>
      <c r="QLQ43" s="83"/>
      <c r="QLR43" s="83"/>
      <c r="QLS43" s="83"/>
      <c r="QLT43" s="83"/>
      <c r="QLU43" s="83"/>
      <c r="QLV43" s="83"/>
      <c r="QLW43" s="83"/>
      <c r="QLX43" s="83"/>
      <c r="QLY43" s="83"/>
      <c r="QLZ43" s="83"/>
      <c r="QMA43" s="83"/>
      <c r="QMB43" s="83"/>
      <c r="QMC43" s="83"/>
      <c r="QMD43" s="83"/>
      <c r="QME43" s="83"/>
      <c r="QMF43" s="83"/>
      <c r="QMG43" s="83"/>
      <c r="QMH43" s="83"/>
      <c r="QMI43" s="83"/>
      <c r="QMJ43" s="83"/>
      <c r="QMK43" s="83"/>
      <c r="QML43" s="83"/>
      <c r="QMM43" s="83"/>
      <c r="QMN43" s="83"/>
      <c r="QMO43" s="83"/>
      <c r="QMP43" s="83"/>
      <c r="QMQ43" s="83"/>
      <c r="QMR43" s="83"/>
      <c r="QMS43" s="83"/>
      <c r="QMT43" s="83"/>
      <c r="QMU43" s="83"/>
      <c r="QMV43" s="83"/>
      <c r="QMW43" s="83"/>
      <c r="QMX43" s="83"/>
      <c r="QMY43" s="83"/>
      <c r="QMZ43" s="83"/>
      <c r="QNA43" s="83"/>
      <c r="QNB43" s="83"/>
      <c r="QNC43" s="83"/>
      <c r="QND43" s="83"/>
      <c r="QNE43" s="83"/>
      <c r="QNF43" s="83"/>
      <c r="QNG43" s="83"/>
      <c r="QNH43" s="83"/>
      <c r="QNI43" s="83"/>
      <c r="QNJ43" s="83"/>
      <c r="QNK43" s="83"/>
      <c r="QNL43" s="83"/>
      <c r="QNM43" s="83"/>
      <c r="QNN43" s="83"/>
      <c r="QNO43" s="83"/>
      <c r="QNP43" s="83"/>
      <c r="QNQ43" s="83"/>
      <c r="QNR43" s="83"/>
      <c r="QNS43" s="83"/>
      <c r="QNT43" s="83"/>
      <c r="QNU43" s="83"/>
      <c r="QNV43" s="83"/>
      <c r="QNW43" s="83"/>
      <c r="QNX43" s="83"/>
      <c r="QNY43" s="83"/>
      <c r="QNZ43" s="83"/>
      <c r="QOA43" s="83"/>
      <c r="QOB43" s="83"/>
      <c r="QOC43" s="83"/>
      <c r="QOD43" s="83"/>
      <c r="QOE43" s="83"/>
      <c r="QOF43" s="83"/>
      <c r="QOG43" s="83"/>
      <c r="QOH43" s="83"/>
      <c r="QOI43" s="83"/>
      <c r="QOJ43" s="83"/>
      <c r="QOK43" s="83"/>
      <c r="QOL43" s="83"/>
      <c r="QOM43" s="83"/>
      <c r="QON43" s="83"/>
      <c r="QOO43" s="83"/>
      <c r="QOP43" s="83"/>
      <c r="QOQ43" s="83"/>
      <c r="QOR43" s="83"/>
      <c r="QOS43" s="83"/>
      <c r="QOT43" s="83"/>
      <c r="QOU43" s="83"/>
      <c r="QOV43" s="83"/>
      <c r="QOW43" s="83"/>
      <c r="QOX43" s="83"/>
      <c r="QOY43" s="83"/>
      <c r="QOZ43" s="83"/>
      <c r="QPA43" s="83"/>
      <c r="QPB43" s="83"/>
      <c r="QPC43" s="83"/>
      <c r="QPD43" s="83"/>
      <c r="QPE43" s="83"/>
      <c r="QPF43" s="83"/>
      <c r="QPG43" s="83"/>
      <c r="QPH43" s="83"/>
      <c r="QPI43" s="83"/>
      <c r="QPJ43" s="83"/>
      <c r="QPK43" s="83"/>
      <c r="QPL43" s="83"/>
      <c r="QPM43" s="83"/>
      <c r="QPN43" s="83"/>
      <c r="QPO43" s="83"/>
      <c r="QPP43" s="83"/>
      <c r="QPQ43" s="83"/>
      <c r="QPR43" s="83"/>
      <c r="QPS43" s="83"/>
      <c r="QPT43" s="83"/>
      <c r="QPU43" s="83"/>
      <c r="QPV43" s="83"/>
      <c r="QPW43" s="83"/>
      <c r="QPX43" s="83"/>
      <c r="QPY43" s="83"/>
      <c r="QPZ43" s="83"/>
      <c r="QQA43" s="83"/>
      <c r="QQB43" s="83"/>
      <c r="QQC43" s="83"/>
      <c r="QQD43" s="83"/>
      <c r="QQE43" s="83"/>
      <c r="QQF43" s="83"/>
      <c r="QQG43" s="83"/>
      <c r="QQH43" s="83"/>
      <c r="QQI43" s="83"/>
      <c r="QQJ43" s="83"/>
      <c r="QQK43" s="83"/>
      <c r="QQL43" s="83"/>
      <c r="QQM43" s="83"/>
      <c r="QQN43" s="83"/>
      <c r="QQO43" s="83"/>
      <c r="QQP43" s="83"/>
      <c r="QQQ43" s="83"/>
      <c r="QQR43" s="83"/>
      <c r="QQS43" s="83"/>
      <c r="QQT43" s="83"/>
      <c r="QQU43" s="83"/>
      <c r="QQV43" s="83"/>
      <c r="QQW43" s="83"/>
      <c r="QQX43" s="83"/>
      <c r="QQY43" s="83"/>
      <c r="QQZ43" s="83"/>
      <c r="QRA43" s="83"/>
      <c r="QRB43" s="83"/>
      <c r="QRC43" s="83"/>
      <c r="QRD43" s="83"/>
      <c r="QRE43" s="83"/>
      <c r="QRF43" s="83"/>
      <c r="QRG43" s="83"/>
      <c r="QRH43" s="83"/>
      <c r="QRI43" s="83"/>
      <c r="QRJ43" s="83"/>
      <c r="QRK43" s="83"/>
      <c r="QRL43" s="83"/>
      <c r="QRM43" s="83"/>
      <c r="QRN43" s="83"/>
      <c r="QRO43" s="83"/>
      <c r="QRP43" s="83"/>
      <c r="QRQ43" s="83"/>
      <c r="QRR43" s="83"/>
      <c r="QRS43" s="83"/>
      <c r="QRT43" s="83"/>
      <c r="QRU43" s="83"/>
      <c r="QRV43" s="83"/>
      <c r="QRW43" s="83"/>
      <c r="QRX43" s="83"/>
      <c r="QRY43" s="83"/>
      <c r="QRZ43" s="83"/>
      <c r="QSA43" s="83"/>
      <c r="QSB43" s="83"/>
      <c r="QSC43" s="83"/>
      <c r="QSD43" s="83"/>
      <c r="QSE43" s="83"/>
      <c r="QSF43" s="83"/>
      <c r="QSG43" s="83"/>
      <c r="QSH43" s="83"/>
      <c r="QSI43" s="83"/>
      <c r="QSJ43" s="83"/>
      <c r="QSK43" s="83"/>
      <c r="QSL43" s="83"/>
      <c r="QSM43" s="83"/>
      <c r="QSN43" s="83"/>
      <c r="QSO43" s="83"/>
      <c r="QSP43" s="83"/>
      <c r="QSQ43" s="83"/>
      <c r="QSR43" s="83"/>
      <c r="QSS43" s="83"/>
      <c r="QST43" s="83"/>
      <c r="QSU43" s="83"/>
      <c r="QSV43" s="83"/>
      <c r="QSW43" s="83"/>
      <c r="QSX43" s="83"/>
      <c r="QSY43" s="83"/>
      <c r="QSZ43" s="83"/>
      <c r="QTA43" s="83"/>
      <c r="QTB43" s="83"/>
      <c r="QTC43" s="83"/>
      <c r="QTD43" s="83"/>
      <c r="QTE43" s="83"/>
      <c r="QTF43" s="83"/>
      <c r="QTG43" s="83"/>
      <c r="QTH43" s="83"/>
      <c r="QTI43" s="83"/>
      <c r="QTJ43" s="83"/>
      <c r="QTK43" s="83"/>
      <c r="QTL43" s="83"/>
      <c r="QTM43" s="83"/>
      <c r="QTN43" s="83"/>
      <c r="QTO43" s="83"/>
      <c r="QTP43" s="83"/>
      <c r="QTQ43" s="83"/>
      <c r="QTR43" s="83"/>
      <c r="QTS43" s="83"/>
      <c r="QTT43" s="83"/>
      <c r="QTU43" s="83"/>
      <c r="QTV43" s="83"/>
      <c r="QTW43" s="83"/>
      <c r="QTX43" s="83"/>
      <c r="QTY43" s="83"/>
      <c r="QTZ43" s="83"/>
      <c r="QUA43" s="83"/>
      <c r="QUB43" s="83"/>
      <c r="QUC43" s="83"/>
      <c r="QUD43" s="83"/>
      <c r="QUE43" s="83"/>
      <c r="QUF43" s="83"/>
      <c r="QUG43" s="83"/>
      <c r="QUH43" s="83"/>
      <c r="QUI43" s="83"/>
      <c r="QUJ43" s="83"/>
      <c r="QUK43" s="83"/>
      <c r="QUL43" s="83"/>
      <c r="QUM43" s="83"/>
      <c r="QUN43" s="83"/>
      <c r="QUO43" s="83"/>
      <c r="QUP43" s="83"/>
      <c r="QUQ43" s="83"/>
      <c r="QUR43" s="83"/>
      <c r="QUS43" s="83"/>
      <c r="QUT43" s="83"/>
      <c r="QUU43" s="83"/>
      <c r="QUV43" s="83"/>
      <c r="QUW43" s="83"/>
      <c r="QUX43" s="83"/>
      <c r="QUY43" s="83"/>
      <c r="QUZ43" s="83"/>
      <c r="QVA43" s="83"/>
      <c r="QVB43" s="83"/>
      <c r="QVC43" s="83"/>
      <c r="QVD43" s="83"/>
      <c r="QVE43" s="83"/>
      <c r="QVF43" s="83"/>
      <c r="QVG43" s="83"/>
      <c r="QVH43" s="83"/>
      <c r="QVI43" s="83"/>
      <c r="QVJ43" s="83"/>
      <c r="QVK43" s="83"/>
      <c r="QVL43" s="83"/>
      <c r="QVM43" s="83"/>
      <c r="QVN43" s="83"/>
      <c r="QVO43" s="83"/>
      <c r="QVP43" s="83"/>
      <c r="QVQ43" s="83"/>
      <c r="QVR43" s="83"/>
      <c r="QVS43" s="83"/>
      <c r="QVT43" s="83"/>
      <c r="QVU43" s="83"/>
      <c r="QVV43" s="83"/>
      <c r="QVW43" s="83"/>
      <c r="QVX43" s="83"/>
      <c r="QVY43" s="83"/>
      <c r="QVZ43" s="83"/>
      <c r="QWA43" s="83"/>
      <c r="QWB43" s="83"/>
      <c r="QWC43" s="83"/>
      <c r="QWD43" s="83"/>
      <c r="QWE43" s="83"/>
      <c r="QWF43" s="83"/>
      <c r="QWG43" s="83"/>
      <c r="QWH43" s="83"/>
      <c r="QWI43" s="83"/>
      <c r="QWJ43" s="83"/>
      <c r="QWK43" s="83"/>
      <c r="QWL43" s="83"/>
      <c r="QWM43" s="83"/>
      <c r="QWN43" s="83"/>
      <c r="QWO43" s="83"/>
      <c r="QWP43" s="83"/>
      <c r="QWQ43" s="83"/>
      <c r="QWR43" s="83"/>
      <c r="QWS43" s="83"/>
      <c r="QWT43" s="83"/>
      <c r="QWU43" s="83"/>
      <c r="QWV43" s="83"/>
      <c r="QWW43" s="83"/>
      <c r="QWX43" s="83"/>
      <c r="QWY43" s="83"/>
      <c r="QWZ43" s="83"/>
      <c r="QXA43" s="83"/>
      <c r="QXB43" s="83"/>
      <c r="QXC43" s="83"/>
      <c r="QXD43" s="83"/>
      <c r="QXE43" s="83"/>
      <c r="QXF43" s="83"/>
      <c r="QXG43" s="83"/>
      <c r="QXH43" s="83"/>
      <c r="QXI43" s="83"/>
      <c r="QXJ43" s="83"/>
      <c r="QXK43" s="83"/>
      <c r="QXL43" s="83"/>
      <c r="QXM43" s="83"/>
      <c r="QXN43" s="83"/>
      <c r="QXO43" s="83"/>
      <c r="QXP43" s="83"/>
      <c r="QXQ43" s="83"/>
      <c r="QXR43" s="83"/>
      <c r="QXS43" s="83"/>
      <c r="QXT43" s="83"/>
      <c r="QXU43" s="83"/>
      <c r="QXV43" s="83"/>
      <c r="QXW43" s="83"/>
      <c r="QXX43" s="83"/>
      <c r="QXY43" s="83"/>
      <c r="QXZ43" s="83"/>
      <c r="QYA43" s="83"/>
      <c r="QYB43" s="83"/>
      <c r="QYC43" s="83"/>
      <c r="QYD43" s="83"/>
      <c r="QYE43" s="83"/>
      <c r="QYF43" s="83"/>
      <c r="QYG43" s="83"/>
      <c r="QYH43" s="83"/>
      <c r="QYI43" s="83"/>
      <c r="QYJ43" s="83"/>
      <c r="QYK43" s="83"/>
      <c r="QYL43" s="83"/>
      <c r="QYM43" s="83"/>
      <c r="QYN43" s="83"/>
      <c r="QYO43" s="83"/>
      <c r="QYP43" s="83"/>
      <c r="QYQ43" s="83"/>
      <c r="QYR43" s="83"/>
      <c r="QYS43" s="83"/>
      <c r="QYT43" s="83"/>
      <c r="QYU43" s="83"/>
      <c r="QYV43" s="83"/>
      <c r="QYW43" s="83"/>
      <c r="QYX43" s="83"/>
      <c r="QYY43" s="83"/>
      <c r="QYZ43" s="83"/>
      <c r="QZA43" s="83"/>
      <c r="QZB43" s="83"/>
      <c r="QZC43" s="83"/>
      <c r="QZD43" s="83"/>
      <c r="QZE43" s="83"/>
      <c r="QZF43" s="83"/>
      <c r="QZG43" s="83"/>
      <c r="QZH43" s="83"/>
      <c r="QZI43" s="83"/>
      <c r="QZJ43" s="83"/>
      <c r="QZK43" s="83"/>
      <c r="QZL43" s="83"/>
      <c r="QZM43" s="83"/>
      <c r="QZN43" s="83"/>
      <c r="QZO43" s="83"/>
      <c r="QZP43" s="83"/>
      <c r="QZQ43" s="83"/>
      <c r="QZR43" s="83"/>
      <c r="QZS43" s="83"/>
      <c r="QZT43" s="83"/>
      <c r="QZU43" s="83"/>
      <c r="QZV43" s="83"/>
      <c r="QZW43" s="83"/>
      <c r="QZX43" s="83"/>
      <c r="QZY43" s="83"/>
      <c r="QZZ43" s="83"/>
      <c r="RAA43" s="83"/>
      <c r="RAB43" s="83"/>
      <c r="RAC43" s="83"/>
      <c r="RAD43" s="83"/>
      <c r="RAE43" s="83"/>
      <c r="RAF43" s="83"/>
      <c r="RAG43" s="83"/>
      <c r="RAH43" s="83"/>
      <c r="RAI43" s="83"/>
      <c r="RAJ43" s="83"/>
      <c r="RAK43" s="83"/>
      <c r="RAL43" s="83"/>
      <c r="RAM43" s="83"/>
      <c r="RAN43" s="83"/>
      <c r="RAO43" s="83"/>
      <c r="RAP43" s="83"/>
      <c r="RAQ43" s="83"/>
      <c r="RAR43" s="83"/>
      <c r="RAS43" s="83"/>
      <c r="RAT43" s="83"/>
      <c r="RAU43" s="83"/>
      <c r="RAV43" s="83"/>
      <c r="RAW43" s="83"/>
      <c r="RAX43" s="83"/>
      <c r="RAY43" s="83"/>
      <c r="RAZ43" s="83"/>
      <c r="RBA43" s="83"/>
      <c r="RBB43" s="83"/>
      <c r="RBC43" s="83"/>
      <c r="RBD43" s="83"/>
      <c r="RBE43" s="83"/>
      <c r="RBF43" s="83"/>
      <c r="RBG43" s="83"/>
      <c r="RBH43" s="83"/>
      <c r="RBI43" s="83"/>
      <c r="RBJ43" s="83"/>
      <c r="RBK43" s="83"/>
      <c r="RBL43" s="83"/>
      <c r="RBM43" s="83"/>
      <c r="RBN43" s="83"/>
      <c r="RBO43" s="83"/>
      <c r="RBP43" s="83"/>
      <c r="RBQ43" s="83"/>
      <c r="RBR43" s="83"/>
      <c r="RBS43" s="83"/>
      <c r="RBT43" s="83"/>
      <c r="RBU43" s="83"/>
      <c r="RBV43" s="83"/>
      <c r="RBW43" s="83"/>
      <c r="RBX43" s="83"/>
      <c r="RBY43" s="83"/>
      <c r="RBZ43" s="83"/>
      <c r="RCA43" s="83"/>
      <c r="RCB43" s="83"/>
      <c r="RCC43" s="83"/>
      <c r="RCD43" s="83"/>
      <c r="RCE43" s="83"/>
      <c r="RCF43" s="83"/>
      <c r="RCG43" s="83"/>
      <c r="RCH43" s="83"/>
      <c r="RCI43" s="83"/>
      <c r="RCJ43" s="83"/>
      <c r="RCK43" s="83"/>
      <c r="RCL43" s="83"/>
      <c r="RCM43" s="83"/>
      <c r="RCN43" s="83"/>
      <c r="RCO43" s="83"/>
      <c r="RCP43" s="83"/>
      <c r="RCQ43" s="83"/>
      <c r="RCR43" s="83"/>
      <c r="RCS43" s="83"/>
      <c r="RCT43" s="83"/>
      <c r="RCU43" s="83"/>
      <c r="RCV43" s="83"/>
      <c r="RCW43" s="83"/>
      <c r="RCX43" s="83"/>
      <c r="RCY43" s="83"/>
      <c r="RCZ43" s="83"/>
      <c r="RDA43" s="83"/>
      <c r="RDB43" s="83"/>
      <c r="RDC43" s="83"/>
      <c r="RDD43" s="83"/>
      <c r="RDE43" s="83"/>
      <c r="RDF43" s="83"/>
      <c r="RDG43" s="83"/>
      <c r="RDH43" s="83"/>
      <c r="RDI43" s="83"/>
      <c r="RDJ43" s="83"/>
      <c r="RDK43" s="83"/>
      <c r="RDL43" s="83"/>
      <c r="RDM43" s="83"/>
      <c r="RDN43" s="83"/>
      <c r="RDO43" s="83"/>
      <c r="RDP43" s="83"/>
      <c r="RDQ43" s="83"/>
      <c r="RDR43" s="83"/>
      <c r="RDS43" s="83"/>
      <c r="RDT43" s="83"/>
      <c r="RDU43" s="83"/>
      <c r="RDV43" s="83"/>
      <c r="RDW43" s="83"/>
      <c r="RDX43" s="83"/>
      <c r="RDY43" s="83"/>
      <c r="RDZ43" s="83"/>
      <c r="REA43" s="83"/>
      <c r="REB43" s="83"/>
      <c r="REC43" s="83"/>
      <c r="RED43" s="83"/>
      <c r="REE43" s="83"/>
      <c r="REF43" s="83"/>
      <c r="REG43" s="83"/>
      <c r="REH43" s="83"/>
      <c r="REI43" s="83"/>
      <c r="REJ43" s="83"/>
      <c r="REK43" s="83"/>
      <c r="REL43" s="83"/>
      <c r="REM43" s="83"/>
      <c r="REN43" s="83"/>
      <c r="REO43" s="83"/>
      <c r="REP43" s="83"/>
      <c r="REQ43" s="83"/>
      <c r="RER43" s="83"/>
      <c r="RES43" s="83"/>
      <c r="RET43" s="83"/>
      <c r="REU43" s="83"/>
      <c r="REV43" s="83"/>
      <c r="REW43" s="83"/>
      <c r="REX43" s="83"/>
      <c r="REY43" s="83"/>
      <c r="REZ43" s="83"/>
      <c r="RFA43" s="83"/>
      <c r="RFB43" s="83"/>
      <c r="RFC43" s="83"/>
      <c r="RFD43" s="83"/>
      <c r="RFE43" s="83"/>
      <c r="RFF43" s="83"/>
      <c r="RFG43" s="83"/>
      <c r="RFH43" s="83"/>
      <c r="RFI43" s="83"/>
      <c r="RFJ43" s="83"/>
      <c r="RFK43" s="83"/>
      <c r="RFL43" s="83"/>
      <c r="RFM43" s="83"/>
      <c r="RFN43" s="83"/>
      <c r="RFO43" s="83"/>
      <c r="RFP43" s="83"/>
      <c r="RFQ43" s="83"/>
      <c r="RFR43" s="83"/>
      <c r="RFS43" s="83"/>
      <c r="RFT43" s="83"/>
      <c r="RFU43" s="83"/>
      <c r="RFV43" s="83"/>
      <c r="RFW43" s="83"/>
      <c r="RFX43" s="83"/>
      <c r="RFY43" s="83"/>
      <c r="RFZ43" s="83"/>
      <c r="RGA43" s="83"/>
      <c r="RGB43" s="83"/>
      <c r="RGC43" s="83"/>
      <c r="RGD43" s="83"/>
      <c r="RGE43" s="83"/>
      <c r="RGF43" s="83"/>
      <c r="RGG43" s="83"/>
      <c r="RGH43" s="83"/>
      <c r="RGI43" s="83"/>
      <c r="RGJ43" s="83"/>
      <c r="RGK43" s="83"/>
      <c r="RGL43" s="83"/>
      <c r="RGM43" s="83"/>
      <c r="RGN43" s="83"/>
      <c r="RGO43" s="83"/>
      <c r="RGP43" s="83"/>
      <c r="RGQ43" s="83"/>
      <c r="RGR43" s="83"/>
      <c r="RGS43" s="83"/>
      <c r="RGT43" s="83"/>
      <c r="RGU43" s="83"/>
      <c r="RGV43" s="83"/>
      <c r="RGW43" s="83"/>
      <c r="RGX43" s="83"/>
      <c r="RGY43" s="83"/>
      <c r="RGZ43" s="83"/>
      <c r="RHA43" s="83"/>
      <c r="RHB43" s="83"/>
      <c r="RHC43" s="83"/>
      <c r="RHD43" s="83"/>
      <c r="RHE43" s="83"/>
      <c r="RHF43" s="83"/>
      <c r="RHG43" s="83"/>
      <c r="RHH43" s="83"/>
      <c r="RHI43" s="83"/>
      <c r="RHJ43" s="83"/>
      <c r="RHK43" s="83"/>
      <c r="RHL43" s="83"/>
      <c r="RHM43" s="83"/>
      <c r="RHN43" s="83"/>
      <c r="RHO43" s="83"/>
      <c r="RHP43" s="83"/>
      <c r="RHQ43" s="83"/>
      <c r="RHR43" s="83"/>
      <c r="RHS43" s="83"/>
      <c r="RHT43" s="83"/>
      <c r="RHU43" s="83"/>
      <c r="RHV43" s="83"/>
      <c r="RHW43" s="83"/>
      <c r="RHX43" s="83"/>
      <c r="RHY43" s="83"/>
      <c r="RHZ43" s="83"/>
      <c r="RIA43" s="83"/>
      <c r="RIB43" s="83"/>
      <c r="RIC43" s="83"/>
      <c r="RID43" s="83"/>
      <c r="RIE43" s="83"/>
      <c r="RIF43" s="83"/>
      <c r="RIG43" s="83"/>
      <c r="RIH43" s="83"/>
      <c r="RII43" s="83"/>
      <c r="RIJ43" s="83"/>
      <c r="RIK43" s="83"/>
      <c r="RIL43" s="83"/>
      <c r="RIM43" s="83"/>
      <c r="RIN43" s="83"/>
      <c r="RIO43" s="83"/>
      <c r="RIP43" s="83"/>
      <c r="RIQ43" s="83"/>
      <c r="RIR43" s="83"/>
      <c r="RIS43" s="83"/>
      <c r="RIT43" s="83"/>
      <c r="RIU43" s="83"/>
      <c r="RIV43" s="83"/>
      <c r="RIW43" s="83"/>
      <c r="RIX43" s="83"/>
      <c r="RIY43" s="83"/>
      <c r="RIZ43" s="83"/>
      <c r="RJA43" s="83"/>
      <c r="RJB43" s="83"/>
      <c r="RJC43" s="83"/>
      <c r="RJD43" s="83"/>
      <c r="RJE43" s="83"/>
      <c r="RJF43" s="83"/>
      <c r="RJG43" s="83"/>
      <c r="RJH43" s="83"/>
      <c r="RJI43" s="83"/>
      <c r="RJJ43" s="83"/>
      <c r="RJK43" s="83"/>
      <c r="RJL43" s="83"/>
      <c r="RJM43" s="83"/>
      <c r="RJN43" s="83"/>
      <c r="RJO43" s="83"/>
      <c r="RJP43" s="83"/>
      <c r="RJQ43" s="83"/>
      <c r="RJR43" s="83"/>
      <c r="RJS43" s="83"/>
      <c r="RJT43" s="83"/>
      <c r="RJU43" s="83"/>
      <c r="RJV43" s="83"/>
      <c r="RJW43" s="83"/>
      <c r="RJX43" s="83"/>
      <c r="RJY43" s="83"/>
      <c r="RJZ43" s="83"/>
      <c r="RKA43" s="83"/>
      <c r="RKB43" s="83"/>
      <c r="RKC43" s="83"/>
      <c r="RKD43" s="83"/>
      <c r="RKE43" s="83"/>
      <c r="RKF43" s="83"/>
      <c r="RKG43" s="83"/>
      <c r="RKH43" s="83"/>
      <c r="RKI43" s="83"/>
      <c r="RKJ43" s="83"/>
      <c r="RKK43" s="83"/>
      <c r="RKL43" s="83"/>
      <c r="RKM43" s="83"/>
      <c r="RKN43" s="83"/>
      <c r="RKO43" s="83"/>
      <c r="RKP43" s="83"/>
      <c r="RKQ43" s="83"/>
      <c r="RKR43" s="83"/>
      <c r="RKS43" s="83"/>
      <c r="RKT43" s="83"/>
      <c r="RKU43" s="83"/>
      <c r="RKV43" s="83"/>
      <c r="RKW43" s="83"/>
      <c r="RKX43" s="83"/>
      <c r="RKY43" s="83"/>
      <c r="RKZ43" s="83"/>
      <c r="RLA43" s="83"/>
      <c r="RLB43" s="83"/>
      <c r="RLC43" s="83"/>
      <c r="RLD43" s="83"/>
      <c r="RLE43" s="83"/>
      <c r="RLF43" s="83"/>
      <c r="RLG43" s="83"/>
      <c r="RLH43" s="83"/>
      <c r="RLI43" s="83"/>
      <c r="RLJ43" s="83"/>
      <c r="RLK43" s="83"/>
      <c r="RLL43" s="83"/>
      <c r="RLM43" s="83"/>
      <c r="RLN43" s="83"/>
      <c r="RLO43" s="83"/>
      <c r="RLP43" s="83"/>
      <c r="RLQ43" s="83"/>
      <c r="RLR43" s="83"/>
      <c r="RLS43" s="83"/>
      <c r="RLT43" s="83"/>
      <c r="RLU43" s="83"/>
      <c r="RLV43" s="83"/>
      <c r="RLW43" s="83"/>
      <c r="RLX43" s="83"/>
      <c r="RLY43" s="83"/>
      <c r="RLZ43" s="83"/>
      <c r="RMA43" s="83"/>
      <c r="RMB43" s="83"/>
      <c r="RMC43" s="83"/>
      <c r="RMD43" s="83"/>
      <c r="RME43" s="83"/>
      <c r="RMF43" s="83"/>
      <c r="RMG43" s="83"/>
      <c r="RMH43" s="83"/>
      <c r="RMI43" s="83"/>
      <c r="RMJ43" s="83"/>
      <c r="RMK43" s="83"/>
      <c r="RML43" s="83"/>
      <c r="RMM43" s="83"/>
      <c r="RMN43" s="83"/>
      <c r="RMO43" s="83"/>
      <c r="RMP43" s="83"/>
      <c r="RMQ43" s="83"/>
      <c r="RMR43" s="83"/>
      <c r="RMS43" s="83"/>
      <c r="RMT43" s="83"/>
      <c r="RMU43" s="83"/>
      <c r="RMV43" s="83"/>
      <c r="RMW43" s="83"/>
      <c r="RMX43" s="83"/>
      <c r="RMY43" s="83"/>
      <c r="RMZ43" s="83"/>
      <c r="RNA43" s="83"/>
      <c r="RNB43" s="83"/>
      <c r="RNC43" s="83"/>
      <c r="RND43" s="83"/>
      <c r="RNE43" s="83"/>
      <c r="RNF43" s="83"/>
      <c r="RNG43" s="83"/>
      <c r="RNH43" s="83"/>
      <c r="RNI43" s="83"/>
      <c r="RNJ43" s="83"/>
      <c r="RNK43" s="83"/>
      <c r="RNL43" s="83"/>
      <c r="RNM43" s="83"/>
      <c r="RNN43" s="83"/>
      <c r="RNO43" s="83"/>
      <c r="RNP43" s="83"/>
      <c r="RNQ43" s="83"/>
      <c r="RNR43" s="83"/>
      <c r="RNS43" s="83"/>
      <c r="RNT43" s="83"/>
      <c r="RNU43" s="83"/>
      <c r="RNV43" s="83"/>
      <c r="RNW43" s="83"/>
      <c r="RNX43" s="83"/>
      <c r="RNY43" s="83"/>
      <c r="RNZ43" s="83"/>
      <c r="ROA43" s="83"/>
      <c r="ROB43" s="83"/>
      <c r="ROC43" s="83"/>
      <c r="ROD43" s="83"/>
      <c r="ROE43" s="83"/>
      <c r="ROF43" s="83"/>
      <c r="ROG43" s="83"/>
      <c r="ROH43" s="83"/>
      <c r="ROI43" s="83"/>
      <c r="ROJ43" s="83"/>
      <c r="ROK43" s="83"/>
      <c r="ROL43" s="83"/>
      <c r="ROM43" s="83"/>
      <c r="RON43" s="83"/>
      <c r="ROO43" s="83"/>
      <c r="ROP43" s="83"/>
      <c r="ROQ43" s="83"/>
      <c r="ROR43" s="83"/>
      <c r="ROS43" s="83"/>
      <c r="ROT43" s="83"/>
      <c r="ROU43" s="83"/>
      <c r="ROV43" s="83"/>
      <c r="ROW43" s="83"/>
      <c r="ROX43" s="83"/>
      <c r="ROY43" s="83"/>
      <c r="ROZ43" s="83"/>
      <c r="RPA43" s="83"/>
      <c r="RPB43" s="83"/>
      <c r="RPC43" s="83"/>
      <c r="RPD43" s="83"/>
      <c r="RPE43" s="83"/>
      <c r="RPF43" s="83"/>
      <c r="RPG43" s="83"/>
      <c r="RPH43" s="83"/>
      <c r="RPI43" s="83"/>
      <c r="RPJ43" s="83"/>
      <c r="RPK43" s="83"/>
      <c r="RPL43" s="83"/>
      <c r="RPM43" s="83"/>
      <c r="RPN43" s="83"/>
      <c r="RPO43" s="83"/>
      <c r="RPP43" s="83"/>
      <c r="RPQ43" s="83"/>
      <c r="RPR43" s="83"/>
      <c r="RPS43" s="83"/>
      <c r="RPT43" s="83"/>
      <c r="RPU43" s="83"/>
      <c r="RPV43" s="83"/>
      <c r="RPW43" s="83"/>
      <c r="RPX43" s="83"/>
      <c r="RPY43" s="83"/>
      <c r="RPZ43" s="83"/>
      <c r="RQA43" s="83"/>
      <c r="RQB43" s="83"/>
      <c r="RQC43" s="83"/>
      <c r="RQD43" s="83"/>
      <c r="RQE43" s="83"/>
      <c r="RQF43" s="83"/>
      <c r="RQG43" s="83"/>
      <c r="RQH43" s="83"/>
      <c r="RQI43" s="83"/>
      <c r="RQJ43" s="83"/>
      <c r="RQK43" s="83"/>
      <c r="RQL43" s="83"/>
      <c r="RQM43" s="83"/>
      <c r="RQN43" s="83"/>
      <c r="RQO43" s="83"/>
      <c r="RQP43" s="83"/>
      <c r="RQQ43" s="83"/>
      <c r="RQR43" s="83"/>
      <c r="RQS43" s="83"/>
      <c r="RQT43" s="83"/>
      <c r="RQU43" s="83"/>
      <c r="RQV43" s="83"/>
      <c r="RQW43" s="83"/>
      <c r="RQX43" s="83"/>
      <c r="RQY43" s="83"/>
      <c r="RQZ43" s="83"/>
      <c r="RRA43" s="83"/>
      <c r="RRB43" s="83"/>
      <c r="RRC43" s="83"/>
      <c r="RRD43" s="83"/>
      <c r="RRE43" s="83"/>
      <c r="RRF43" s="83"/>
      <c r="RRG43" s="83"/>
      <c r="RRH43" s="83"/>
      <c r="RRI43" s="83"/>
      <c r="RRJ43" s="83"/>
      <c r="RRK43" s="83"/>
      <c r="RRL43" s="83"/>
      <c r="RRM43" s="83"/>
      <c r="RRN43" s="83"/>
      <c r="RRO43" s="83"/>
      <c r="RRP43" s="83"/>
      <c r="RRQ43" s="83"/>
      <c r="RRR43" s="83"/>
      <c r="RRS43" s="83"/>
      <c r="RRT43" s="83"/>
      <c r="RRU43" s="83"/>
      <c r="RRV43" s="83"/>
      <c r="RRW43" s="83"/>
      <c r="RRX43" s="83"/>
      <c r="RRY43" s="83"/>
      <c r="RRZ43" s="83"/>
      <c r="RSA43" s="83"/>
      <c r="RSB43" s="83"/>
      <c r="RSC43" s="83"/>
      <c r="RSD43" s="83"/>
      <c r="RSE43" s="83"/>
      <c r="RSF43" s="83"/>
      <c r="RSG43" s="83"/>
      <c r="RSH43" s="83"/>
      <c r="RSI43" s="83"/>
      <c r="RSJ43" s="83"/>
      <c r="RSK43" s="83"/>
      <c r="RSL43" s="83"/>
      <c r="RSM43" s="83"/>
      <c r="RSN43" s="83"/>
      <c r="RSO43" s="83"/>
      <c r="RSP43" s="83"/>
      <c r="RSQ43" s="83"/>
      <c r="RSR43" s="83"/>
      <c r="RSS43" s="83"/>
      <c r="RST43" s="83"/>
      <c r="RSU43" s="83"/>
      <c r="RSV43" s="83"/>
      <c r="RSW43" s="83"/>
      <c r="RSX43" s="83"/>
      <c r="RSY43" s="83"/>
      <c r="RSZ43" s="83"/>
      <c r="RTA43" s="83"/>
      <c r="RTB43" s="83"/>
      <c r="RTC43" s="83"/>
      <c r="RTD43" s="83"/>
      <c r="RTE43" s="83"/>
      <c r="RTF43" s="83"/>
      <c r="RTG43" s="83"/>
      <c r="RTH43" s="83"/>
      <c r="RTI43" s="83"/>
      <c r="RTJ43" s="83"/>
      <c r="RTK43" s="83"/>
      <c r="RTL43" s="83"/>
      <c r="RTM43" s="83"/>
      <c r="RTN43" s="83"/>
      <c r="RTO43" s="83"/>
      <c r="RTP43" s="83"/>
      <c r="RTQ43" s="83"/>
      <c r="RTR43" s="83"/>
      <c r="RTS43" s="83"/>
      <c r="RTT43" s="83"/>
      <c r="RTU43" s="83"/>
      <c r="RTV43" s="83"/>
      <c r="RTW43" s="83"/>
      <c r="RTX43" s="83"/>
      <c r="RTY43" s="83"/>
      <c r="RTZ43" s="83"/>
      <c r="RUA43" s="83"/>
      <c r="RUB43" s="83"/>
      <c r="RUC43" s="83"/>
      <c r="RUD43" s="83"/>
      <c r="RUE43" s="83"/>
      <c r="RUF43" s="83"/>
      <c r="RUG43" s="83"/>
      <c r="RUH43" s="83"/>
      <c r="RUI43" s="83"/>
      <c r="RUJ43" s="83"/>
      <c r="RUK43" s="83"/>
      <c r="RUL43" s="83"/>
      <c r="RUM43" s="83"/>
      <c r="RUN43" s="83"/>
      <c r="RUO43" s="83"/>
      <c r="RUP43" s="83"/>
      <c r="RUQ43" s="83"/>
      <c r="RUR43" s="83"/>
      <c r="RUS43" s="83"/>
      <c r="RUT43" s="83"/>
      <c r="RUU43" s="83"/>
      <c r="RUV43" s="83"/>
      <c r="RUW43" s="83"/>
      <c r="RUX43" s="83"/>
      <c r="RUY43" s="83"/>
      <c r="RUZ43" s="83"/>
      <c r="RVA43" s="83"/>
      <c r="RVB43" s="83"/>
      <c r="RVC43" s="83"/>
      <c r="RVD43" s="83"/>
      <c r="RVE43" s="83"/>
      <c r="RVF43" s="83"/>
      <c r="RVG43" s="83"/>
      <c r="RVH43" s="83"/>
      <c r="RVI43" s="83"/>
      <c r="RVJ43" s="83"/>
      <c r="RVK43" s="83"/>
      <c r="RVL43" s="83"/>
      <c r="RVM43" s="83"/>
      <c r="RVN43" s="83"/>
      <c r="RVO43" s="83"/>
      <c r="RVP43" s="83"/>
      <c r="RVQ43" s="83"/>
      <c r="RVR43" s="83"/>
      <c r="RVS43" s="83"/>
      <c r="RVT43" s="83"/>
      <c r="RVU43" s="83"/>
      <c r="RVV43" s="83"/>
      <c r="RVW43" s="83"/>
      <c r="RVX43" s="83"/>
      <c r="RVY43" s="83"/>
      <c r="RVZ43" s="83"/>
      <c r="RWA43" s="83"/>
      <c r="RWB43" s="83"/>
      <c r="RWC43" s="83"/>
      <c r="RWD43" s="83"/>
      <c r="RWE43" s="83"/>
      <c r="RWF43" s="83"/>
      <c r="RWG43" s="83"/>
      <c r="RWH43" s="83"/>
      <c r="RWI43" s="83"/>
      <c r="RWJ43" s="83"/>
      <c r="RWK43" s="83"/>
      <c r="RWL43" s="83"/>
      <c r="RWM43" s="83"/>
      <c r="RWN43" s="83"/>
      <c r="RWO43" s="83"/>
      <c r="RWP43" s="83"/>
      <c r="RWQ43" s="83"/>
      <c r="RWR43" s="83"/>
      <c r="RWS43" s="83"/>
      <c r="RWT43" s="83"/>
      <c r="RWU43" s="83"/>
      <c r="RWV43" s="83"/>
      <c r="RWW43" s="83"/>
      <c r="RWX43" s="83"/>
      <c r="RWY43" s="83"/>
      <c r="RWZ43" s="83"/>
      <c r="RXA43" s="83"/>
      <c r="RXB43" s="83"/>
      <c r="RXC43" s="83"/>
      <c r="RXD43" s="83"/>
      <c r="RXE43" s="83"/>
      <c r="RXF43" s="83"/>
      <c r="RXG43" s="83"/>
      <c r="RXH43" s="83"/>
      <c r="RXI43" s="83"/>
      <c r="RXJ43" s="83"/>
      <c r="RXK43" s="83"/>
      <c r="RXL43" s="83"/>
      <c r="RXM43" s="83"/>
      <c r="RXN43" s="83"/>
      <c r="RXO43" s="83"/>
      <c r="RXP43" s="83"/>
      <c r="RXQ43" s="83"/>
      <c r="RXR43" s="83"/>
      <c r="RXS43" s="83"/>
      <c r="RXT43" s="83"/>
      <c r="RXU43" s="83"/>
      <c r="RXV43" s="83"/>
      <c r="RXW43" s="83"/>
      <c r="RXX43" s="83"/>
      <c r="RXY43" s="83"/>
      <c r="RXZ43" s="83"/>
      <c r="RYA43" s="83"/>
      <c r="RYB43" s="83"/>
      <c r="RYC43" s="83"/>
      <c r="RYD43" s="83"/>
      <c r="RYE43" s="83"/>
      <c r="RYF43" s="83"/>
      <c r="RYG43" s="83"/>
      <c r="RYH43" s="83"/>
      <c r="RYI43" s="83"/>
      <c r="RYJ43" s="83"/>
      <c r="RYK43" s="83"/>
      <c r="RYL43" s="83"/>
      <c r="RYM43" s="83"/>
      <c r="RYN43" s="83"/>
      <c r="RYO43" s="83"/>
      <c r="RYP43" s="83"/>
      <c r="RYQ43" s="83"/>
      <c r="RYR43" s="83"/>
      <c r="RYS43" s="83"/>
      <c r="RYT43" s="83"/>
      <c r="RYU43" s="83"/>
      <c r="RYV43" s="83"/>
      <c r="RYW43" s="83"/>
      <c r="RYX43" s="83"/>
      <c r="RYY43" s="83"/>
      <c r="RYZ43" s="83"/>
      <c r="RZA43" s="83"/>
      <c r="RZB43" s="83"/>
      <c r="RZC43" s="83"/>
      <c r="RZD43" s="83"/>
      <c r="RZE43" s="83"/>
      <c r="RZF43" s="83"/>
      <c r="RZG43" s="83"/>
      <c r="RZH43" s="83"/>
      <c r="RZI43" s="83"/>
      <c r="RZJ43" s="83"/>
      <c r="RZK43" s="83"/>
      <c r="RZL43" s="83"/>
      <c r="RZM43" s="83"/>
      <c r="RZN43" s="83"/>
      <c r="RZO43" s="83"/>
      <c r="RZP43" s="83"/>
      <c r="RZQ43" s="83"/>
      <c r="RZR43" s="83"/>
      <c r="RZS43" s="83"/>
      <c r="RZT43" s="83"/>
      <c r="RZU43" s="83"/>
      <c r="RZV43" s="83"/>
      <c r="RZW43" s="83"/>
      <c r="RZX43" s="83"/>
      <c r="RZY43" s="83"/>
      <c r="RZZ43" s="83"/>
      <c r="SAA43" s="83"/>
      <c r="SAB43" s="83"/>
      <c r="SAC43" s="83"/>
      <c r="SAD43" s="83"/>
      <c r="SAE43" s="83"/>
      <c r="SAF43" s="83"/>
      <c r="SAG43" s="83"/>
      <c r="SAH43" s="83"/>
      <c r="SAI43" s="83"/>
      <c r="SAJ43" s="83"/>
      <c r="SAK43" s="83"/>
      <c r="SAL43" s="83"/>
      <c r="SAM43" s="83"/>
      <c r="SAN43" s="83"/>
      <c r="SAO43" s="83"/>
      <c r="SAP43" s="83"/>
      <c r="SAQ43" s="83"/>
      <c r="SAR43" s="83"/>
      <c r="SAS43" s="83"/>
      <c r="SAT43" s="83"/>
      <c r="SAU43" s="83"/>
      <c r="SAV43" s="83"/>
      <c r="SAW43" s="83"/>
      <c r="SAX43" s="83"/>
      <c r="SAY43" s="83"/>
      <c r="SAZ43" s="83"/>
      <c r="SBA43" s="83"/>
      <c r="SBB43" s="83"/>
      <c r="SBC43" s="83"/>
      <c r="SBD43" s="83"/>
      <c r="SBE43" s="83"/>
      <c r="SBF43" s="83"/>
      <c r="SBG43" s="83"/>
      <c r="SBH43" s="83"/>
      <c r="SBI43" s="83"/>
      <c r="SBJ43" s="83"/>
      <c r="SBK43" s="83"/>
      <c r="SBL43" s="83"/>
      <c r="SBM43" s="83"/>
      <c r="SBN43" s="83"/>
      <c r="SBO43" s="83"/>
      <c r="SBP43" s="83"/>
      <c r="SBQ43" s="83"/>
      <c r="SBR43" s="83"/>
      <c r="SBS43" s="83"/>
      <c r="SBT43" s="83"/>
      <c r="SBU43" s="83"/>
      <c r="SBV43" s="83"/>
      <c r="SBW43" s="83"/>
      <c r="SBX43" s="83"/>
      <c r="SBY43" s="83"/>
      <c r="SBZ43" s="83"/>
      <c r="SCA43" s="83"/>
      <c r="SCB43" s="83"/>
      <c r="SCC43" s="83"/>
      <c r="SCD43" s="83"/>
      <c r="SCE43" s="83"/>
      <c r="SCF43" s="83"/>
      <c r="SCG43" s="83"/>
      <c r="SCH43" s="83"/>
      <c r="SCI43" s="83"/>
      <c r="SCJ43" s="83"/>
      <c r="SCK43" s="83"/>
      <c r="SCL43" s="83"/>
      <c r="SCM43" s="83"/>
      <c r="SCN43" s="83"/>
      <c r="SCO43" s="83"/>
      <c r="SCP43" s="83"/>
      <c r="SCQ43" s="83"/>
      <c r="SCR43" s="83"/>
      <c r="SCS43" s="83"/>
      <c r="SCT43" s="83"/>
      <c r="SCU43" s="83"/>
      <c r="SCV43" s="83"/>
      <c r="SCW43" s="83"/>
      <c r="SCX43" s="83"/>
      <c r="SCY43" s="83"/>
      <c r="SCZ43" s="83"/>
      <c r="SDA43" s="83"/>
      <c r="SDB43" s="83"/>
      <c r="SDC43" s="83"/>
      <c r="SDD43" s="83"/>
      <c r="SDE43" s="83"/>
      <c r="SDF43" s="83"/>
      <c r="SDG43" s="83"/>
      <c r="SDH43" s="83"/>
      <c r="SDI43" s="83"/>
      <c r="SDJ43" s="83"/>
      <c r="SDK43" s="83"/>
      <c r="SDL43" s="83"/>
      <c r="SDM43" s="83"/>
      <c r="SDN43" s="83"/>
      <c r="SDO43" s="83"/>
      <c r="SDP43" s="83"/>
      <c r="SDQ43" s="83"/>
      <c r="SDR43" s="83"/>
      <c r="SDS43" s="83"/>
      <c r="SDT43" s="83"/>
      <c r="SDU43" s="83"/>
      <c r="SDV43" s="83"/>
      <c r="SDW43" s="83"/>
      <c r="SDX43" s="83"/>
      <c r="SDY43" s="83"/>
      <c r="SDZ43" s="83"/>
      <c r="SEA43" s="83"/>
      <c r="SEB43" s="83"/>
      <c r="SEC43" s="83"/>
      <c r="SED43" s="83"/>
      <c r="SEE43" s="83"/>
      <c r="SEF43" s="83"/>
      <c r="SEG43" s="83"/>
      <c r="SEH43" s="83"/>
      <c r="SEI43" s="83"/>
      <c r="SEJ43" s="83"/>
      <c r="SEK43" s="83"/>
      <c r="SEL43" s="83"/>
      <c r="SEM43" s="83"/>
      <c r="SEN43" s="83"/>
      <c r="SEO43" s="83"/>
      <c r="SEP43" s="83"/>
      <c r="SEQ43" s="83"/>
      <c r="SER43" s="83"/>
      <c r="SES43" s="83"/>
      <c r="SET43" s="83"/>
      <c r="SEU43" s="83"/>
      <c r="SEV43" s="83"/>
      <c r="SEW43" s="83"/>
      <c r="SEX43" s="83"/>
      <c r="SEY43" s="83"/>
      <c r="SEZ43" s="83"/>
      <c r="SFA43" s="83"/>
      <c r="SFB43" s="83"/>
      <c r="SFC43" s="83"/>
      <c r="SFD43" s="83"/>
      <c r="SFE43" s="83"/>
      <c r="SFF43" s="83"/>
      <c r="SFG43" s="83"/>
      <c r="SFH43" s="83"/>
      <c r="SFI43" s="83"/>
      <c r="SFJ43" s="83"/>
      <c r="SFK43" s="83"/>
      <c r="SFL43" s="83"/>
      <c r="SFM43" s="83"/>
      <c r="SFN43" s="83"/>
      <c r="SFO43" s="83"/>
      <c r="SFP43" s="83"/>
      <c r="SFQ43" s="83"/>
      <c r="SFR43" s="83"/>
      <c r="SFS43" s="83"/>
      <c r="SFT43" s="83"/>
      <c r="SFU43" s="83"/>
      <c r="SFV43" s="83"/>
      <c r="SFW43" s="83"/>
      <c r="SFX43" s="83"/>
      <c r="SFY43" s="83"/>
      <c r="SFZ43" s="83"/>
      <c r="SGA43" s="83"/>
      <c r="SGB43" s="83"/>
      <c r="SGC43" s="83"/>
      <c r="SGD43" s="83"/>
      <c r="SGE43" s="83"/>
      <c r="SGF43" s="83"/>
      <c r="SGG43" s="83"/>
      <c r="SGH43" s="83"/>
      <c r="SGI43" s="83"/>
      <c r="SGJ43" s="83"/>
      <c r="SGK43" s="83"/>
      <c r="SGL43" s="83"/>
      <c r="SGM43" s="83"/>
      <c r="SGN43" s="83"/>
      <c r="SGO43" s="83"/>
      <c r="SGP43" s="83"/>
      <c r="SGQ43" s="83"/>
      <c r="SGR43" s="83"/>
      <c r="SGS43" s="83"/>
      <c r="SGT43" s="83"/>
      <c r="SGU43" s="83"/>
      <c r="SGV43" s="83"/>
      <c r="SGW43" s="83"/>
      <c r="SGX43" s="83"/>
      <c r="SGY43" s="83"/>
      <c r="SGZ43" s="83"/>
      <c r="SHA43" s="83"/>
      <c r="SHB43" s="83"/>
      <c r="SHC43" s="83"/>
      <c r="SHD43" s="83"/>
      <c r="SHE43" s="83"/>
      <c r="SHF43" s="83"/>
      <c r="SHG43" s="83"/>
      <c r="SHH43" s="83"/>
      <c r="SHI43" s="83"/>
      <c r="SHJ43" s="83"/>
      <c r="SHK43" s="83"/>
      <c r="SHL43" s="83"/>
      <c r="SHM43" s="83"/>
      <c r="SHN43" s="83"/>
      <c r="SHO43" s="83"/>
      <c r="SHP43" s="83"/>
      <c r="SHQ43" s="83"/>
      <c r="SHR43" s="83"/>
      <c r="SHS43" s="83"/>
      <c r="SHT43" s="83"/>
      <c r="SHU43" s="83"/>
      <c r="SHV43" s="83"/>
      <c r="SHW43" s="83"/>
      <c r="SHX43" s="83"/>
      <c r="SHY43" s="83"/>
      <c r="SHZ43" s="83"/>
      <c r="SIA43" s="83"/>
      <c r="SIB43" s="83"/>
      <c r="SIC43" s="83"/>
      <c r="SID43" s="83"/>
      <c r="SIE43" s="83"/>
      <c r="SIF43" s="83"/>
      <c r="SIG43" s="83"/>
      <c r="SIH43" s="83"/>
      <c r="SII43" s="83"/>
      <c r="SIJ43" s="83"/>
      <c r="SIK43" s="83"/>
      <c r="SIL43" s="83"/>
      <c r="SIM43" s="83"/>
      <c r="SIN43" s="83"/>
      <c r="SIO43" s="83"/>
      <c r="SIP43" s="83"/>
      <c r="SIQ43" s="83"/>
      <c r="SIR43" s="83"/>
      <c r="SIS43" s="83"/>
      <c r="SIT43" s="83"/>
      <c r="SIU43" s="83"/>
      <c r="SIV43" s="83"/>
      <c r="SIW43" s="83"/>
      <c r="SIX43" s="83"/>
      <c r="SIY43" s="83"/>
      <c r="SIZ43" s="83"/>
      <c r="SJA43" s="83"/>
      <c r="SJB43" s="83"/>
      <c r="SJC43" s="83"/>
      <c r="SJD43" s="83"/>
      <c r="SJE43" s="83"/>
      <c r="SJF43" s="83"/>
      <c r="SJG43" s="83"/>
      <c r="SJH43" s="83"/>
      <c r="SJI43" s="83"/>
      <c r="SJJ43" s="83"/>
      <c r="SJK43" s="83"/>
      <c r="SJL43" s="83"/>
      <c r="SJM43" s="83"/>
      <c r="SJN43" s="83"/>
      <c r="SJO43" s="83"/>
      <c r="SJP43" s="83"/>
      <c r="SJQ43" s="83"/>
      <c r="SJR43" s="83"/>
      <c r="SJS43" s="83"/>
      <c r="SJT43" s="83"/>
      <c r="SJU43" s="83"/>
      <c r="SJV43" s="83"/>
      <c r="SJW43" s="83"/>
      <c r="SJX43" s="83"/>
      <c r="SJY43" s="83"/>
      <c r="SJZ43" s="83"/>
      <c r="SKA43" s="83"/>
      <c r="SKB43" s="83"/>
      <c r="SKC43" s="83"/>
      <c r="SKD43" s="83"/>
      <c r="SKE43" s="83"/>
      <c r="SKF43" s="83"/>
      <c r="SKG43" s="83"/>
      <c r="SKH43" s="83"/>
      <c r="SKI43" s="83"/>
      <c r="SKJ43" s="83"/>
      <c r="SKK43" s="83"/>
      <c r="SKL43" s="83"/>
      <c r="SKM43" s="83"/>
      <c r="SKN43" s="83"/>
      <c r="SKO43" s="83"/>
      <c r="SKP43" s="83"/>
      <c r="SKQ43" s="83"/>
      <c r="SKR43" s="83"/>
      <c r="SKS43" s="83"/>
      <c r="SKT43" s="83"/>
      <c r="SKU43" s="83"/>
      <c r="SKV43" s="83"/>
      <c r="SKW43" s="83"/>
      <c r="SKX43" s="83"/>
      <c r="SKY43" s="83"/>
      <c r="SKZ43" s="83"/>
      <c r="SLA43" s="83"/>
      <c r="SLB43" s="83"/>
      <c r="SLC43" s="83"/>
      <c r="SLD43" s="83"/>
      <c r="SLE43" s="83"/>
      <c r="SLF43" s="83"/>
      <c r="SLG43" s="83"/>
      <c r="SLH43" s="83"/>
      <c r="SLI43" s="83"/>
      <c r="SLJ43" s="83"/>
      <c r="SLK43" s="83"/>
      <c r="SLL43" s="83"/>
      <c r="SLM43" s="83"/>
      <c r="SLN43" s="83"/>
      <c r="SLO43" s="83"/>
      <c r="SLP43" s="83"/>
      <c r="SLQ43" s="83"/>
      <c r="SLR43" s="83"/>
      <c r="SLS43" s="83"/>
      <c r="SLT43" s="83"/>
      <c r="SLU43" s="83"/>
      <c r="SLV43" s="83"/>
      <c r="SLW43" s="83"/>
      <c r="SLX43" s="83"/>
      <c r="SLY43" s="83"/>
      <c r="SLZ43" s="83"/>
      <c r="SMA43" s="83"/>
      <c r="SMB43" s="83"/>
      <c r="SMC43" s="83"/>
      <c r="SMD43" s="83"/>
      <c r="SME43" s="83"/>
      <c r="SMF43" s="83"/>
      <c r="SMG43" s="83"/>
      <c r="SMH43" s="83"/>
      <c r="SMI43" s="83"/>
      <c r="SMJ43" s="83"/>
      <c r="SMK43" s="83"/>
      <c r="SML43" s="83"/>
      <c r="SMM43" s="83"/>
      <c r="SMN43" s="83"/>
      <c r="SMO43" s="83"/>
      <c r="SMP43" s="83"/>
      <c r="SMQ43" s="83"/>
      <c r="SMR43" s="83"/>
      <c r="SMS43" s="83"/>
      <c r="SMT43" s="83"/>
      <c r="SMU43" s="83"/>
      <c r="SMV43" s="83"/>
      <c r="SMW43" s="83"/>
      <c r="SMX43" s="83"/>
      <c r="SMY43" s="83"/>
      <c r="SMZ43" s="83"/>
      <c r="SNA43" s="83"/>
      <c r="SNB43" s="83"/>
      <c r="SNC43" s="83"/>
      <c r="SND43" s="83"/>
      <c r="SNE43" s="83"/>
      <c r="SNF43" s="83"/>
      <c r="SNG43" s="83"/>
      <c r="SNH43" s="83"/>
      <c r="SNI43" s="83"/>
      <c r="SNJ43" s="83"/>
      <c r="SNK43" s="83"/>
      <c r="SNL43" s="83"/>
      <c r="SNM43" s="83"/>
      <c r="SNN43" s="83"/>
      <c r="SNO43" s="83"/>
      <c r="SNP43" s="83"/>
      <c r="SNQ43" s="83"/>
      <c r="SNR43" s="83"/>
      <c r="SNS43" s="83"/>
      <c r="SNT43" s="83"/>
      <c r="SNU43" s="83"/>
      <c r="SNV43" s="83"/>
      <c r="SNW43" s="83"/>
      <c r="SNX43" s="83"/>
      <c r="SNY43" s="83"/>
      <c r="SNZ43" s="83"/>
      <c r="SOA43" s="83"/>
      <c r="SOB43" s="83"/>
      <c r="SOC43" s="83"/>
      <c r="SOD43" s="83"/>
      <c r="SOE43" s="83"/>
      <c r="SOF43" s="83"/>
      <c r="SOG43" s="83"/>
      <c r="SOH43" s="83"/>
      <c r="SOI43" s="83"/>
      <c r="SOJ43" s="83"/>
      <c r="SOK43" s="83"/>
      <c r="SOL43" s="83"/>
      <c r="SOM43" s="83"/>
      <c r="SON43" s="83"/>
      <c r="SOO43" s="83"/>
      <c r="SOP43" s="83"/>
      <c r="SOQ43" s="83"/>
      <c r="SOR43" s="83"/>
      <c r="SOS43" s="83"/>
      <c r="SOT43" s="83"/>
      <c r="SOU43" s="83"/>
      <c r="SOV43" s="83"/>
      <c r="SOW43" s="83"/>
      <c r="SOX43" s="83"/>
      <c r="SOY43" s="83"/>
      <c r="SOZ43" s="83"/>
      <c r="SPA43" s="83"/>
      <c r="SPB43" s="83"/>
      <c r="SPC43" s="83"/>
      <c r="SPD43" s="83"/>
      <c r="SPE43" s="83"/>
      <c r="SPF43" s="83"/>
      <c r="SPG43" s="83"/>
      <c r="SPH43" s="83"/>
      <c r="SPI43" s="83"/>
      <c r="SPJ43" s="83"/>
      <c r="SPK43" s="83"/>
      <c r="SPL43" s="83"/>
      <c r="SPM43" s="83"/>
      <c r="SPN43" s="83"/>
      <c r="SPO43" s="83"/>
      <c r="SPP43" s="83"/>
      <c r="SPQ43" s="83"/>
      <c r="SPR43" s="83"/>
      <c r="SPS43" s="83"/>
      <c r="SPT43" s="83"/>
      <c r="SPU43" s="83"/>
      <c r="SPV43" s="83"/>
      <c r="SPW43" s="83"/>
      <c r="SPX43" s="83"/>
      <c r="SPY43" s="83"/>
      <c r="SPZ43" s="83"/>
      <c r="SQA43" s="83"/>
      <c r="SQB43" s="83"/>
      <c r="SQC43" s="83"/>
      <c r="SQD43" s="83"/>
      <c r="SQE43" s="83"/>
      <c r="SQF43" s="83"/>
      <c r="SQG43" s="83"/>
      <c r="SQH43" s="83"/>
      <c r="SQI43" s="83"/>
      <c r="SQJ43" s="83"/>
      <c r="SQK43" s="83"/>
      <c r="SQL43" s="83"/>
      <c r="SQM43" s="83"/>
      <c r="SQN43" s="83"/>
      <c r="SQO43" s="83"/>
      <c r="SQP43" s="83"/>
      <c r="SQQ43" s="83"/>
      <c r="SQR43" s="83"/>
      <c r="SQS43" s="83"/>
      <c r="SQT43" s="83"/>
      <c r="SQU43" s="83"/>
      <c r="SQV43" s="83"/>
      <c r="SQW43" s="83"/>
      <c r="SQX43" s="83"/>
      <c r="SQY43" s="83"/>
      <c r="SQZ43" s="83"/>
      <c r="SRA43" s="83"/>
      <c r="SRB43" s="83"/>
      <c r="SRC43" s="83"/>
      <c r="SRD43" s="83"/>
      <c r="SRE43" s="83"/>
      <c r="SRF43" s="83"/>
      <c r="SRG43" s="83"/>
      <c r="SRH43" s="83"/>
      <c r="SRI43" s="83"/>
      <c r="SRJ43" s="83"/>
      <c r="SRK43" s="83"/>
      <c r="SRL43" s="83"/>
      <c r="SRM43" s="83"/>
      <c r="SRN43" s="83"/>
      <c r="SRO43" s="83"/>
      <c r="SRP43" s="83"/>
      <c r="SRQ43" s="83"/>
      <c r="SRR43" s="83"/>
      <c r="SRS43" s="83"/>
      <c r="SRT43" s="83"/>
      <c r="SRU43" s="83"/>
      <c r="SRV43" s="83"/>
      <c r="SRW43" s="83"/>
      <c r="SRX43" s="83"/>
      <c r="SRY43" s="83"/>
      <c r="SRZ43" s="83"/>
      <c r="SSA43" s="83"/>
      <c r="SSB43" s="83"/>
      <c r="SSC43" s="83"/>
      <c r="SSD43" s="83"/>
      <c r="SSE43" s="83"/>
      <c r="SSF43" s="83"/>
      <c r="SSG43" s="83"/>
      <c r="SSH43" s="83"/>
      <c r="SSI43" s="83"/>
      <c r="SSJ43" s="83"/>
      <c r="SSK43" s="83"/>
      <c r="SSL43" s="83"/>
      <c r="SSM43" s="83"/>
      <c r="SSN43" s="83"/>
      <c r="SSO43" s="83"/>
      <c r="SSP43" s="83"/>
      <c r="SSQ43" s="83"/>
      <c r="SSR43" s="83"/>
      <c r="SSS43" s="83"/>
      <c r="SST43" s="83"/>
      <c r="SSU43" s="83"/>
      <c r="SSV43" s="83"/>
      <c r="SSW43" s="83"/>
      <c r="SSX43" s="83"/>
      <c r="SSY43" s="83"/>
      <c r="SSZ43" s="83"/>
      <c r="STA43" s="83"/>
      <c r="STB43" s="83"/>
      <c r="STC43" s="83"/>
      <c r="STD43" s="83"/>
      <c r="STE43" s="83"/>
      <c r="STF43" s="83"/>
      <c r="STG43" s="83"/>
      <c r="STH43" s="83"/>
      <c r="STI43" s="83"/>
      <c r="STJ43" s="83"/>
      <c r="STK43" s="83"/>
      <c r="STL43" s="83"/>
      <c r="STM43" s="83"/>
      <c r="STN43" s="83"/>
      <c r="STO43" s="83"/>
      <c r="STP43" s="83"/>
      <c r="STQ43" s="83"/>
      <c r="STR43" s="83"/>
      <c r="STS43" s="83"/>
      <c r="STT43" s="83"/>
      <c r="STU43" s="83"/>
      <c r="STV43" s="83"/>
      <c r="STW43" s="83"/>
      <c r="STX43" s="83"/>
      <c r="STY43" s="83"/>
      <c r="STZ43" s="83"/>
      <c r="SUA43" s="83"/>
      <c r="SUB43" s="83"/>
      <c r="SUC43" s="83"/>
      <c r="SUD43" s="83"/>
      <c r="SUE43" s="83"/>
      <c r="SUF43" s="83"/>
      <c r="SUG43" s="83"/>
      <c r="SUH43" s="83"/>
      <c r="SUI43" s="83"/>
      <c r="SUJ43" s="83"/>
      <c r="SUK43" s="83"/>
      <c r="SUL43" s="83"/>
      <c r="SUM43" s="83"/>
      <c r="SUN43" s="83"/>
      <c r="SUO43" s="83"/>
      <c r="SUP43" s="83"/>
      <c r="SUQ43" s="83"/>
      <c r="SUR43" s="83"/>
      <c r="SUS43" s="83"/>
      <c r="SUT43" s="83"/>
      <c r="SUU43" s="83"/>
      <c r="SUV43" s="83"/>
      <c r="SUW43" s="83"/>
      <c r="SUX43" s="83"/>
      <c r="SUY43" s="83"/>
      <c r="SUZ43" s="83"/>
      <c r="SVA43" s="83"/>
      <c r="SVB43" s="83"/>
      <c r="SVC43" s="83"/>
      <c r="SVD43" s="83"/>
      <c r="SVE43" s="83"/>
      <c r="SVF43" s="83"/>
      <c r="SVG43" s="83"/>
      <c r="SVH43" s="83"/>
      <c r="SVI43" s="83"/>
      <c r="SVJ43" s="83"/>
      <c r="SVK43" s="83"/>
      <c r="SVL43" s="83"/>
      <c r="SVM43" s="83"/>
      <c r="SVN43" s="83"/>
      <c r="SVO43" s="83"/>
      <c r="SVP43" s="83"/>
      <c r="SVQ43" s="83"/>
      <c r="SVR43" s="83"/>
      <c r="SVS43" s="83"/>
      <c r="SVT43" s="83"/>
      <c r="SVU43" s="83"/>
      <c r="SVV43" s="83"/>
      <c r="SVW43" s="83"/>
      <c r="SVX43" s="83"/>
      <c r="SVY43" s="83"/>
      <c r="SVZ43" s="83"/>
      <c r="SWA43" s="83"/>
      <c r="SWB43" s="83"/>
      <c r="SWC43" s="83"/>
      <c r="SWD43" s="83"/>
      <c r="SWE43" s="83"/>
      <c r="SWF43" s="83"/>
      <c r="SWG43" s="83"/>
      <c r="SWH43" s="83"/>
      <c r="SWI43" s="83"/>
      <c r="SWJ43" s="83"/>
      <c r="SWK43" s="83"/>
      <c r="SWL43" s="83"/>
      <c r="SWM43" s="83"/>
      <c r="SWN43" s="83"/>
      <c r="SWO43" s="83"/>
      <c r="SWP43" s="83"/>
      <c r="SWQ43" s="83"/>
      <c r="SWR43" s="83"/>
      <c r="SWS43" s="83"/>
      <c r="SWT43" s="83"/>
      <c r="SWU43" s="83"/>
      <c r="SWV43" s="83"/>
      <c r="SWW43" s="83"/>
      <c r="SWX43" s="83"/>
      <c r="SWY43" s="83"/>
      <c r="SWZ43" s="83"/>
      <c r="SXA43" s="83"/>
      <c r="SXB43" s="83"/>
      <c r="SXC43" s="83"/>
      <c r="SXD43" s="83"/>
      <c r="SXE43" s="83"/>
      <c r="SXF43" s="83"/>
      <c r="SXG43" s="83"/>
      <c r="SXH43" s="83"/>
      <c r="SXI43" s="83"/>
      <c r="SXJ43" s="83"/>
      <c r="SXK43" s="83"/>
      <c r="SXL43" s="83"/>
      <c r="SXM43" s="83"/>
      <c r="SXN43" s="83"/>
      <c r="SXO43" s="83"/>
      <c r="SXP43" s="83"/>
      <c r="SXQ43" s="83"/>
      <c r="SXR43" s="83"/>
      <c r="SXS43" s="83"/>
      <c r="SXT43" s="83"/>
      <c r="SXU43" s="83"/>
      <c r="SXV43" s="83"/>
      <c r="SXW43" s="83"/>
      <c r="SXX43" s="83"/>
      <c r="SXY43" s="83"/>
      <c r="SXZ43" s="83"/>
      <c r="SYA43" s="83"/>
      <c r="SYB43" s="83"/>
      <c r="SYC43" s="83"/>
      <c r="SYD43" s="83"/>
      <c r="SYE43" s="83"/>
      <c r="SYF43" s="83"/>
      <c r="SYG43" s="83"/>
      <c r="SYH43" s="83"/>
      <c r="SYI43" s="83"/>
      <c r="SYJ43" s="83"/>
      <c r="SYK43" s="83"/>
      <c r="SYL43" s="83"/>
      <c r="SYM43" s="83"/>
      <c r="SYN43" s="83"/>
      <c r="SYO43" s="83"/>
      <c r="SYP43" s="83"/>
      <c r="SYQ43" s="83"/>
      <c r="SYR43" s="83"/>
      <c r="SYS43" s="83"/>
      <c r="SYT43" s="83"/>
      <c r="SYU43" s="83"/>
      <c r="SYV43" s="83"/>
      <c r="SYW43" s="83"/>
      <c r="SYX43" s="83"/>
      <c r="SYY43" s="83"/>
      <c r="SYZ43" s="83"/>
      <c r="SZA43" s="83"/>
      <c r="SZB43" s="83"/>
      <c r="SZC43" s="83"/>
      <c r="SZD43" s="83"/>
      <c r="SZE43" s="83"/>
      <c r="SZF43" s="83"/>
      <c r="SZG43" s="83"/>
      <c r="SZH43" s="83"/>
      <c r="SZI43" s="83"/>
      <c r="SZJ43" s="83"/>
      <c r="SZK43" s="83"/>
      <c r="SZL43" s="83"/>
      <c r="SZM43" s="83"/>
      <c r="SZN43" s="83"/>
      <c r="SZO43" s="83"/>
      <c r="SZP43" s="83"/>
      <c r="SZQ43" s="83"/>
      <c r="SZR43" s="83"/>
      <c r="SZS43" s="83"/>
      <c r="SZT43" s="83"/>
      <c r="SZU43" s="83"/>
      <c r="SZV43" s="83"/>
      <c r="SZW43" s="83"/>
      <c r="SZX43" s="83"/>
      <c r="SZY43" s="83"/>
      <c r="SZZ43" s="83"/>
      <c r="TAA43" s="83"/>
      <c r="TAB43" s="83"/>
      <c r="TAC43" s="83"/>
      <c r="TAD43" s="83"/>
      <c r="TAE43" s="83"/>
      <c r="TAF43" s="83"/>
      <c r="TAG43" s="83"/>
      <c r="TAH43" s="83"/>
      <c r="TAI43" s="83"/>
      <c r="TAJ43" s="83"/>
      <c r="TAK43" s="83"/>
      <c r="TAL43" s="83"/>
      <c r="TAM43" s="83"/>
      <c r="TAN43" s="83"/>
      <c r="TAO43" s="83"/>
      <c r="TAP43" s="83"/>
      <c r="TAQ43" s="83"/>
      <c r="TAR43" s="83"/>
      <c r="TAS43" s="83"/>
      <c r="TAT43" s="83"/>
      <c r="TAU43" s="83"/>
      <c r="TAV43" s="83"/>
      <c r="TAW43" s="83"/>
      <c r="TAX43" s="83"/>
      <c r="TAY43" s="83"/>
      <c r="TAZ43" s="83"/>
      <c r="TBA43" s="83"/>
      <c r="TBB43" s="83"/>
      <c r="TBC43" s="83"/>
      <c r="TBD43" s="83"/>
      <c r="TBE43" s="83"/>
      <c r="TBF43" s="83"/>
      <c r="TBG43" s="83"/>
      <c r="TBH43" s="83"/>
      <c r="TBI43" s="83"/>
      <c r="TBJ43" s="83"/>
      <c r="TBK43" s="83"/>
      <c r="TBL43" s="83"/>
      <c r="TBM43" s="83"/>
      <c r="TBN43" s="83"/>
      <c r="TBO43" s="83"/>
      <c r="TBP43" s="83"/>
      <c r="TBQ43" s="83"/>
      <c r="TBR43" s="83"/>
      <c r="TBS43" s="83"/>
      <c r="TBT43" s="83"/>
      <c r="TBU43" s="83"/>
      <c r="TBV43" s="83"/>
      <c r="TBW43" s="83"/>
      <c r="TBX43" s="83"/>
      <c r="TBY43" s="83"/>
      <c r="TBZ43" s="83"/>
      <c r="TCA43" s="83"/>
      <c r="TCB43" s="83"/>
      <c r="TCC43" s="83"/>
      <c r="TCD43" s="83"/>
      <c r="TCE43" s="83"/>
      <c r="TCF43" s="83"/>
      <c r="TCG43" s="83"/>
      <c r="TCH43" s="83"/>
      <c r="TCI43" s="83"/>
      <c r="TCJ43" s="83"/>
      <c r="TCK43" s="83"/>
      <c r="TCL43" s="83"/>
      <c r="TCM43" s="83"/>
      <c r="TCN43" s="83"/>
      <c r="TCO43" s="83"/>
      <c r="TCP43" s="83"/>
      <c r="TCQ43" s="83"/>
      <c r="TCR43" s="83"/>
      <c r="TCS43" s="83"/>
      <c r="TCT43" s="83"/>
      <c r="TCU43" s="83"/>
      <c r="TCV43" s="83"/>
      <c r="TCW43" s="83"/>
      <c r="TCX43" s="83"/>
      <c r="TCY43" s="83"/>
      <c r="TCZ43" s="83"/>
      <c r="TDA43" s="83"/>
      <c r="TDB43" s="83"/>
      <c r="TDC43" s="83"/>
      <c r="TDD43" s="83"/>
      <c r="TDE43" s="83"/>
      <c r="TDF43" s="83"/>
      <c r="TDG43" s="83"/>
      <c r="TDH43" s="83"/>
      <c r="TDI43" s="83"/>
      <c r="TDJ43" s="83"/>
      <c r="TDK43" s="83"/>
      <c r="TDL43" s="83"/>
      <c r="TDM43" s="83"/>
      <c r="TDN43" s="83"/>
      <c r="TDO43" s="83"/>
      <c r="TDP43" s="83"/>
      <c r="TDQ43" s="83"/>
      <c r="TDR43" s="83"/>
      <c r="TDS43" s="83"/>
      <c r="TDT43" s="83"/>
      <c r="TDU43" s="83"/>
      <c r="TDV43" s="83"/>
      <c r="TDW43" s="83"/>
      <c r="TDX43" s="83"/>
      <c r="TDY43" s="83"/>
      <c r="TDZ43" s="83"/>
      <c r="TEA43" s="83"/>
      <c r="TEB43" s="83"/>
      <c r="TEC43" s="83"/>
      <c r="TED43" s="83"/>
      <c r="TEE43" s="83"/>
      <c r="TEF43" s="83"/>
      <c r="TEG43" s="83"/>
      <c r="TEH43" s="83"/>
      <c r="TEI43" s="83"/>
      <c r="TEJ43" s="83"/>
      <c r="TEK43" s="83"/>
      <c r="TEL43" s="83"/>
      <c r="TEM43" s="83"/>
      <c r="TEN43" s="83"/>
      <c r="TEO43" s="83"/>
      <c r="TEP43" s="83"/>
      <c r="TEQ43" s="83"/>
      <c r="TER43" s="83"/>
      <c r="TES43" s="83"/>
      <c r="TET43" s="83"/>
      <c r="TEU43" s="83"/>
      <c r="TEV43" s="83"/>
      <c r="TEW43" s="83"/>
      <c r="TEX43" s="83"/>
      <c r="TEY43" s="83"/>
      <c r="TEZ43" s="83"/>
      <c r="TFA43" s="83"/>
      <c r="TFB43" s="83"/>
      <c r="TFC43" s="83"/>
      <c r="TFD43" s="83"/>
      <c r="TFE43" s="83"/>
      <c r="TFF43" s="83"/>
      <c r="TFG43" s="83"/>
      <c r="TFH43" s="83"/>
      <c r="TFI43" s="83"/>
      <c r="TFJ43" s="83"/>
      <c r="TFK43" s="83"/>
      <c r="TFL43" s="83"/>
      <c r="TFM43" s="83"/>
      <c r="TFN43" s="83"/>
      <c r="TFO43" s="83"/>
      <c r="TFP43" s="83"/>
      <c r="TFQ43" s="83"/>
      <c r="TFR43" s="83"/>
      <c r="TFS43" s="83"/>
      <c r="TFT43" s="83"/>
      <c r="TFU43" s="83"/>
      <c r="TFV43" s="83"/>
      <c r="TFW43" s="83"/>
      <c r="TFX43" s="83"/>
      <c r="TFY43" s="83"/>
      <c r="TFZ43" s="83"/>
      <c r="TGA43" s="83"/>
      <c r="TGB43" s="83"/>
      <c r="TGC43" s="83"/>
      <c r="TGD43" s="83"/>
      <c r="TGE43" s="83"/>
      <c r="TGF43" s="83"/>
      <c r="TGG43" s="83"/>
      <c r="TGH43" s="83"/>
      <c r="TGI43" s="83"/>
      <c r="TGJ43" s="83"/>
      <c r="TGK43" s="83"/>
      <c r="TGL43" s="83"/>
      <c r="TGM43" s="83"/>
      <c r="TGN43" s="83"/>
      <c r="TGO43" s="83"/>
      <c r="TGP43" s="83"/>
      <c r="TGQ43" s="83"/>
      <c r="TGR43" s="83"/>
      <c r="TGS43" s="83"/>
      <c r="TGT43" s="83"/>
      <c r="TGU43" s="83"/>
      <c r="TGV43" s="83"/>
      <c r="TGW43" s="83"/>
      <c r="TGX43" s="83"/>
      <c r="TGY43" s="83"/>
      <c r="TGZ43" s="83"/>
      <c r="THA43" s="83"/>
      <c r="THB43" s="83"/>
      <c r="THC43" s="83"/>
      <c r="THD43" s="83"/>
      <c r="THE43" s="83"/>
      <c r="THF43" s="83"/>
      <c r="THG43" s="83"/>
      <c r="THH43" s="83"/>
      <c r="THI43" s="83"/>
      <c r="THJ43" s="83"/>
      <c r="THK43" s="83"/>
      <c r="THL43" s="83"/>
      <c r="THM43" s="83"/>
      <c r="THN43" s="83"/>
      <c r="THO43" s="83"/>
      <c r="THP43" s="83"/>
      <c r="THQ43" s="83"/>
      <c r="THR43" s="83"/>
      <c r="THS43" s="83"/>
      <c r="THT43" s="83"/>
      <c r="THU43" s="83"/>
      <c r="THV43" s="83"/>
      <c r="THW43" s="83"/>
      <c r="THX43" s="83"/>
      <c r="THY43" s="83"/>
      <c r="THZ43" s="83"/>
      <c r="TIA43" s="83"/>
      <c r="TIB43" s="83"/>
      <c r="TIC43" s="83"/>
      <c r="TID43" s="83"/>
      <c r="TIE43" s="83"/>
      <c r="TIF43" s="83"/>
      <c r="TIG43" s="83"/>
      <c r="TIH43" s="83"/>
      <c r="TII43" s="83"/>
      <c r="TIJ43" s="83"/>
      <c r="TIK43" s="83"/>
      <c r="TIL43" s="83"/>
      <c r="TIM43" s="83"/>
      <c r="TIN43" s="83"/>
      <c r="TIO43" s="83"/>
      <c r="TIP43" s="83"/>
      <c r="TIQ43" s="83"/>
      <c r="TIR43" s="83"/>
      <c r="TIS43" s="83"/>
      <c r="TIT43" s="83"/>
      <c r="TIU43" s="83"/>
      <c r="TIV43" s="83"/>
      <c r="TIW43" s="83"/>
      <c r="TIX43" s="83"/>
      <c r="TIY43" s="83"/>
      <c r="TIZ43" s="83"/>
      <c r="TJA43" s="83"/>
      <c r="TJB43" s="83"/>
      <c r="TJC43" s="83"/>
      <c r="TJD43" s="83"/>
      <c r="TJE43" s="83"/>
      <c r="TJF43" s="83"/>
      <c r="TJG43" s="83"/>
      <c r="TJH43" s="83"/>
      <c r="TJI43" s="83"/>
      <c r="TJJ43" s="83"/>
      <c r="TJK43" s="83"/>
      <c r="TJL43" s="83"/>
      <c r="TJM43" s="83"/>
      <c r="TJN43" s="83"/>
      <c r="TJO43" s="83"/>
      <c r="TJP43" s="83"/>
      <c r="TJQ43" s="83"/>
      <c r="TJR43" s="83"/>
      <c r="TJS43" s="83"/>
      <c r="TJT43" s="83"/>
      <c r="TJU43" s="83"/>
      <c r="TJV43" s="83"/>
      <c r="TJW43" s="83"/>
      <c r="TJX43" s="83"/>
      <c r="TJY43" s="83"/>
      <c r="TJZ43" s="83"/>
      <c r="TKA43" s="83"/>
      <c r="TKB43" s="83"/>
      <c r="TKC43" s="83"/>
      <c r="TKD43" s="83"/>
      <c r="TKE43" s="83"/>
      <c r="TKF43" s="83"/>
      <c r="TKG43" s="83"/>
      <c r="TKH43" s="83"/>
      <c r="TKI43" s="83"/>
      <c r="TKJ43" s="83"/>
      <c r="TKK43" s="83"/>
      <c r="TKL43" s="83"/>
      <c r="TKM43" s="83"/>
      <c r="TKN43" s="83"/>
      <c r="TKO43" s="83"/>
      <c r="TKP43" s="83"/>
      <c r="TKQ43" s="83"/>
      <c r="TKR43" s="83"/>
      <c r="TKS43" s="83"/>
      <c r="TKT43" s="83"/>
      <c r="TKU43" s="83"/>
      <c r="TKV43" s="83"/>
      <c r="TKW43" s="83"/>
      <c r="TKX43" s="83"/>
      <c r="TKY43" s="83"/>
      <c r="TKZ43" s="83"/>
      <c r="TLA43" s="83"/>
      <c r="TLB43" s="83"/>
      <c r="TLC43" s="83"/>
      <c r="TLD43" s="83"/>
      <c r="TLE43" s="83"/>
      <c r="TLF43" s="83"/>
      <c r="TLG43" s="83"/>
      <c r="TLH43" s="83"/>
      <c r="TLI43" s="83"/>
      <c r="TLJ43" s="83"/>
      <c r="TLK43" s="83"/>
      <c r="TLL43" s="83"/>
      <c r="TLM43" s="83"/>
      <c r="TLN43" s="83"/>
      <c r="TLO43" s="83"/>
      <c r="TLP43" s="83"/>
      <c r="TLQ43" s="83"/>
      <c r="TLR43" s="83"/>
      <c r="TLS43" s="83"/>
      <c r="TLT43" s="83"/>
      <c r="TLU43" s="83"/>
      <c r="TLV43" s="83"/>
      <c r="TLW43" s="83"/>
      <c r="TLX43" s="83"/>
      <c r="TLY43" s="83"/>
      <c r="TLZ43" s="83"/>
      <c r="TMA43" s="83"/>
      <c r="TMB43" s="83"/>
      <c r="TMC43" s="83"/>
      <c r="TMD43" s="83"/>
      <c r="TME43" s="83"/>
      <c r="TMF43" s="83"/>
      <c r="TMG43" s="83"/>
      <c r="TMH43" s="83"/>
      <c r="TMI43" s="83"/>
      <c r="TMJ43" s="83"/>
      <c r="TMK43" s="83"/>
      <c r="TML43" s="83"/>
      <c r="TMM43" s="83"/>
      <c r="TMN43" s="83"/>
      <c r="TMO43" s="83"/>
      <c r="TMP43" s="83"/>
      <c r="TMQ43" s="83"/>
      <c r="TMR43" s="83"/>
      <c r="TMS43" s="83"/>
      <c r="TMT43" s="83"/>
      <c r="TMU43" s="83"/>
      <c r="TMV43" s="83"/>
      <c r="TMW43" s="83"/>
      <c r="TMX43" s="83"/>
      <c r="TMY43" s="83"/>
      <c r="TMZ43" s="83"/>
      <c r="TNA43" s="83"/>
      <c r="TNB43" s="83"/>
      <c r="TNC43" s="83"/>
      <c r="TND43" s="83"/>
      <c r="TNE43" s="83"/>
      <c r="TNF43" s="83"/>
      <c r="TNG43" s="83"/>
      <c r="TNH43" s="83"/>
      <c r="TNI43" s="83"/>
      <c r="TNJ43" s="83"/>
      <c r="TNK43" s="83"/>
      <c r="TNL43" s="83"/>
      <c r="TNM43" s="83"/>
      <c r="TNN43" s="83"/>
      <c r="TNO43" s="83"/>
      <c r="TNP43" s="83"/>
      <c r="TNQ43" s="83"/>
      <c r="TNR43" s="83"/>
      <c r="TNS43" s="83"/>
      <c r="TNT43" s="83"/>
      <c r="TNU43" s="83"/>
      <c r="TNV43" s="83"/>
      <c r="TNW43" s="83"/>
      <c r="TNX43" s="83"/>
      <c r="TNY43" s="83"/>
      <c r="TNZ43" s="83"/>
      <c r="TOA43" s="83"/>
      <c r="TOB43" s="83"/>
      <c r="TOC43" s="83"/>
      <c r="TOD43" s="83"/>
      <c r="TOE43" s="83"/>
      <c r="TOF43" s="83"/>
      <c r="TOG43" s="83"/>
      <c r="TOH43" s="83"/>
      <c r="TOI43" s="83"/>
      <c r="TOJ43" s="83"/>
      <c r="TOK43" s="83"/>
      <c r="TOL43" s="83"/>
      <c r="TOM43" s="83"/>
      <c r="TON43" s="83"/>
      <c r="TOO43" s="83"/>
      <c r="TOP43" s="83"/>
      <c r="TOQ43" s="83"/>
      <c r="TOR43" s="83"/>
      <c r="TOS43" s="83"/>
      <c r="TOT43" s="83"/>
      <c r="TOU43" s="83"/>
      <c r="TOV43" s="83"/>
      <c r="TOW43" s="83"/>
      <c r="TOX43" s="83"/>
      <c r="TOY43" s="83"/>
      <c r="TOZ43" s="83"/>
      <c r="TPA43" s="83"/>
      <c r="TPB43" s="83"/>
      <c r="TPC43" s="83"/>
      <c r="TPD43" s="83"/>
      <c r="TPE43" s="83"/>
      <c r="TPF43" s="83"/>
      <c r="TPG43" s="83"/>
      <c r="TPH43" s="83"/>
      <c r="TPI43" s="83"/>
      <c r="TPJ43" s="83"/>
      <c r="TPK43" s="83"/>
      <c r="TPL43" s="83"/>
      <c r="TPM43" s="83"/>
      <c r="TPN43" s="83"/>
      <c r="TPO43" s="83"/>
      <c r="TPP43" s="83"/>
      <c r="TPQ43" s="83"/>
      <c r="TPR43" s="83"/>
      <c r="TPS43" s="83"/>
      <c r="TPT43" s="83"/>
      <c r="TPU43" s="83"/>
      <c r="TPV43" s="83"/>
      <c r="TPW43" s="83"/>
      <c r="TPX43" s="83"/>
      <c r="TPY43" s="83"/>
      <c r="TPZ43" s="83"/>
      <c r="TQA43" s="83"/>
      <c r="TQB43" s="83"/>
      <c r="TQC43" s="83"/>
      <c r="TQD43" s="83"/>
      <c r="TQE43" s="83"/>
      <c r="TQF43" s="83"/>
      <c r="TQG43" s="83"/>
      <c r="TQH43" s="83"/>
      <c r="TQI43" s="83"/>
      <c r="TQJ43" s="83"/>
      <c r="TQK43" s="83"/>
      <c r="TQL43" s="83"/>
      <c r="TQM43" s="83"/>
      <c r="TQN43" s="83"/>
      <c r="TQO43" s="83"/>
      <c r="TQP43" s="83"/>
      <c r="TQQ43" s="83"/>
      <c r="TQR43" s="83"/>
      <c r="TQS43" s="83"/>
      <c r="TQT43" s="83"/>
      <c r="TQU43" s="83"/>
      <c r="TQV43" s="83"/>
      <c r="TQW43" s="83"/>
      <c r="TQX43" s="83"/>
      <c r="TQY43" s="83"/>
      <c r="TQZ43" s="83"/>
      <c r="TRA43" s="83"/>
      <c r="TRB43" s="83"/>
      <c r="TRC43" s="83"/>
      <c r="TRD43" s="83"/>
      <c r="TRE43" s="83"/>
      <c r="TRF43" s="83"/>
      <c r="TRG43" s="83"/>
      <c r="TRH43" s="83"/>
      <c r="TRI43" s="83"/>
      <c r="TRJ43" s="83"/>
      <c r="TRK43" s="83"/>
      <c r="TRL43" s="83"/>
      <c r="TRM43" s="83"/>
      <c r="TRN43" s="83"/>
      <c r="TRO43" s="83"/>
      <c r="TRP43" s="83"/>
      <c r="TRQ43" s="83"/>
      <c r="TRR43" s="83"/>
      <c r="TRS43" s="83"/>
      <c r="TRT43" s="83"/>
      <c r="TRU43" s="83"/>
      <c r="TRV43" s="83"/>
      <c r="TRW43" s="83"/>
      <c r="TRX43" s="83"/>
      <c r="TRY43" s="83"/>
      <c r="TRZ43" s="83"/>
      <c r="TSA43" s="83"/>
      <c r="TSB43" s="83"/>
      <c r="TSC43" s="83"/>
      <c r="TSD43" s="83"/>
      <c r="TSE43" s="83"/>
      <c r="TSF43" s="83"/>
      <c r="TSG43" s="83"/>
      <c r="TSH43" s="83"/>
      <c r="TSI43" s="83"/>
      <c r="TSJ43" s="83"/>
      <c r="TSK43" s="83"/>
      <c r="TSL43" s="83"/>
      <c r="TSM43" s="83"/>
      <c r="TSN43" s="83"/>
      <c r="TSO43" s="83"/>
      <c r="TSP43" s="83"/>
      <c r="TSQ43" s="83"/>
      <c r="TSR43" s="83"/>
      <c r="TSS43" s="83"/>
      <c r="TST43" s="83"/>
      <c r="TSU43" s="83"/>
      <c r="TSV43" s="83"/>
      <c r="TSW43" s="83"/>
      <c r="TSX43" s="83"/>
      <c r="TSY43" s="83"/>
      <c r="TSZ43" s="83"/>
      <c r="TTA43" s="83"/>
      <c r="TTB43" s="83"/>
      <c r="TTC43" s="83"/>
      <c r="TTD43" s="83"/>
      <c r="TTE43" s="83"/>
      <c r="TTF43" s="83"/>
      <c r="TTG43" s="83"/>
      <c r="TTH43" s="83"/>
      <c r="TTI43" s="83"/>
      <c r="TTJ43" s="83"/>
      <c r="TTK43" s="83"/>
      <c r="TTL43" s="83"/>
      <c r="TTM43" s="83"/>
      <c r="TTN43" s="83"/>
      <c r="TTO43" s="83"/>
      <c r="TTP43" s="83"/>
      <c r="TTQ43" s="83"/>
      <c r="TTR43" s="83"/>
      <c r="TTS43" s="83"/>
      <c r="TTT43" s="83"/>
      <c r="TTU43" s="83"/>
      <c r="TTV43" s="83"/>
      <c r="TTW43" s="83"/>
      <c r="TTX43" s="83"/>
      <c r="TTY43" s="83"/>
      <c r="TTZ43" s="83"/>
      <c r="TUA43" s="83"/>
      <c r="TUB43" s="83"/>
      <c r="TUC43" s="83"/>
      <c r="TUD43" s="83"/>
      <c r="TUE43" s="83"/>
      <c r="TUF43" s="83"/>
      <c r="TUG43" s="83"/>
      <c r="TUH43" s="83"/>
      <c r="TUI43" s="83"/>
      <c r="TUJ43" s="83"/>
      <c r="TUK43" s="83"/>
      <c r="TUL43" s="83"/>
      <c r="TUM43" s="83"/>
      <c r="TUN43" s="83"/>
      <c r="TUO43" s="83"/>
      <c r="TUP43" s="83"/>
      <c r="TUQ43" s="83"/>
      <c r="TUR43" s="83"/>
      <c r="TUS43" s="83"/>
      <c r="TUT43" s="83"/>
      <c r="TUU43" s="83"/>
      <c r="TUV43" s="83"/>
      <c r="TUW43" s="83"/>
      <c r="TUX43" s="83"/>
      <c r="TUY43" s="83"/>
      <c r="TUZ43" s="83"/>
      <c r="TVA43" s="83"/>
      <c r="TVB43" s="83"/>
      <c r="TVC43" s="83"/>
      <c r="TVD43" s="83"/>
      <c r="TVE43" s="83"/>
      <c r="TVF43" s="83"/>
      <c r="TVG43" s="83"/>
      <c r="TVH43" s="83"/>
      <c r="TVI43" s="83"/>
      <c r="TVJ43" s="83"/>
      <c r="TVK43" s="83"/>
      <c r="TVL43" s="83"/>
      <c r="TVM43" s="83"/>
      <c r="TVN43" s="83"/>
      <c r="TVO43" s="83"/>
      <c r="TVP43" s="83"/>
      <c r="TVQ43" s="83"/>
      <c r="TVR43" s="83"/>
      <c r="TVS43" s="83"/>
      <c r="TVT43" s="83"/>
      <c r="TVU43" s="83"/>
      <c r="TVV43" s="83"/>
      <c r="TVW43" s="83"/>
      <c r="TVX43" s="83"/>
      <c r="TVY43" s="83"/>
      <c r="TVZ43" s="83"/>
      <c r="TWA43" s="83"/>
      <c r="TWB43" s="83"/>
      <c r="TWC43" s="83"/>
      <c r="TWD43" s="83"/>
      <c r="TWE43" s="83"/>
      <c r="TWF43" s="83"/>
      <c r="TWG43" s="83"/>
      <c r="TWH43" s="83"/>
      <c r="TWI43" s="83"/>
      <c r="TWJ43" s="83"/>
      <c r="TWK43" s="83"/>
      <c r="TWL43" s="83"/>
      <c r="TWM43" s="83"/>
      <c r="TWN43" s="83"/>
      <c r="TWO43" s="83"/>
      <c r="TWP43" s="83"/>
      <c r="TWQ43" s="83"/>
      <c r="TWR43" s="83"/>
      <c r="TWS43" s="83"/>
      <c r="TWT43" s="83"/>
      <c r="TWU43" s="83"/>
      <c r="TWV43" s="83"/>
      <c r="TWW43" s="83"/>
      <c r="TWX43" s="83"/>
      <c r="TWY43" s="83"/>
      <c r="TWZ43" s="83"/>
      <c r="TXA43" s="83"/>
      <c r="TXB43" s="83"/>
      <c r="TXC43" s="83"/>
      <c r="TXD43" s="83"/>
      <c r="TXE43" s="83"/>
      <c r="TXF43" s="83"/>
      <c r="TXG43" s="83"/>
      <c r="TXH43" s="83"/>
      <c r="TXI43" s="83"/>
      <c r="TXJ43" s="83"/>
      <c r="TXK43" s="83"/>
      <c r="TXL43" s="83"/>
      <c r="TXM43" s="83"/>
      <c r="TXN43" s="83"/>
      <c r="TXO43" s="83"/>
      <c r="TXP43" s="83"/>
      <c r="TXQ43" s="83"/>
      <c r="TXR43" s="83"/>
      <c r="TXS43" s="83"/>
      <c r="TXT43" s="83"/>
      <c r="TXU43" s="83"/>
      <c r="TXV43" s="83"/>
      <c r="TXW43" s="83"/>
      <c r="TXX43" s="83"/>
      <c r="TXY43" s="83"/>
      <c r="TXZ43" s="83"/>
      <c r="TYA43" s="83"/>
      <c r="TYB43" s="83"/>
      <c r="TYC43" s="83"/>
      <c r="TYD43" s="83"/>
      <c r="TYE43" s="83"/>
      <c r="TYF43" s="83"/>
      <c r="TYG43" s="83"/>
      <c r="TYH43" s="83"/>
      <c r="TYI43" s="83"/>
      <c r="TYJ43" s="83"/>
      <c r="TYK43" s="83"/>
      <c r="TYL43" s="83"/>
      <c r="TYM43" s="83"/>
      <c r="TYN43" s="83"/>
      <c r="TYO43" s="83"/>
      <c r="TYP43" s="83"/>
      <c r="TYQ43" s="83"/>
      <c r="TYR43" s="83"/>
      <c r="TYS43" s="83"/>
      <c r="TYT43" s="83"/>
      <c r="TYU43" s="83"/>
      <c r="TYV43" s="83"/>
      <c r="TYW43" s="83"/>
      <c r="TYX43" s="83"/>
      <c r="TYY43" s="83"/>
      <c r="TYZ43" s="83"/>
      <c r="TZA43" s="83"/>
      <c r="TZB43" s="83"/>
      <c r="TZC43" s="83"/>
      <c r="TZD43" s="83"/>
      <c r="TZE43" s="83"/>
      <c r="TZF43" s="83"/>
      <c r="TZG43" s="83"/>
      <c r="TZH43" s="83"/>
      <c r="TZI43" s="83"/>
      <c r="TZJ43" s="83"/>
      <c r="TZK43" s="83"/>
      <c r="TZL43" s="83"/>
      <c r="TZM43" s="83"/>
      <c r="TZN43" s="83"/>
      <c r="TZO43" s="83"/>
      <c r="TZP43" s="83"/>
      <c r="TZQ43" s="83"/>
      <c r="TZR43" s="83"/>
      <c r="TZS43" s="83"/>
      <c r="TZT43" s="83"/>
      <c r="TZU43" s="83"/>
      <c r="TZV43" s="83"/>
      <c r="TZW43" s="83"/>
      <c r="TZX43" s="83"/>
      <c r="TZY43" s="83"/>
      <c r="TZZ43" s="83"/>
      <c r="UAA43" s="83"/>
      <c r="UAB43" s="83"/>
      <c r="UAC43" s="83"/>
      <c r="UAD43" s="83"/>
      <c r="UAE43" s="83"/>
      <c r="UAF43" s="83"/>
      <c r="UAG43" s="83"/>
      <c r="UAH43" s="83"/>
      <c r="UAI43" s="83"/>
      <c r="UAJ43" s="83"/>
      <c r="UAK43" s="83"/>
      <c r="UAL43" s="83"/>
      <c r="UAM43" s="83"/>
      <c r="UAN43" s="83"/>
      <c r="UAO43" s="83"/>
      <c r="UAP43" s="83"/>
      <c r="UAQ43" s="83"/>
      <c r="UAR43" s="83"/>
      <c r="UAS43" s="83"/>
      <c r="UAT43" s="83"/>
      <c r="UAU43" s="83"/>
      <c r="UAV43" s="83"/>
      <c r="UAW43" s="83"/>
      <c r="UAX43" s="83"/>
      <c r="UAY43" s="83"/>
      <c r="UAZ43" s="83"/>
      <c r="UBA43" s="83"/>
      <c r="UBB43" s="83"/>
      <c r="UBC43" s="83"/>
      <c r="UBD43" s="83"/>
      <c r="UBE43" s="83"/>
      <c r="UBF43" s="83"/>
      <c r="UBG43" s="83"/>
      <c r="UBH43" s="83"/>
      <c r="UBI43" s="83"/>
      <c r="UBJ43" s="83"/>
      <c r="UBK43" s="83"/>
      <c r="UBL43" s="83"/>
      <c r="UBM43" s="83"/>
      <c r="UBN43" s="83"/>
      <c r="UBO43" s="83"/>
      <c r="UBP43" s="83"/>
      <c r="UBQ43" s="83"/>
      <c r="UBR43" s="83"/>
      <c r="UBS43" s="83"/>
      <c r="UBT43" s="83"/>
      <c r="UBU43" s="83"/>
      <c r="UBV43" s="83"/>
      <c r="UBW43" s="83"/>
      <c r="UBX43" s="83"/>
      <c r="UBY43" s="83"/>
      <c r="UBZ43" s="83"/>
      <c r="UCA43" s="83"/>
      <c r="UCB43" s="83"/>
      <c r="UCC43" s="83"/>
      <c r="UCD43" s="83"/>
      <c r="UCE43" s="83"/>
      <c r="UCF43" s="83"/>
      <c r="UCG43" s="83"/>
      <c r="UCH43" s="83"/>
      <c r="UCI43" s="83"/>
      <c r="UCJ43" s="83"/>
      <c r="UCK43" s="83"/>
      <c r="UCL43" s="83"/>
      <c r="UCM43" s="83"/>
      <c r="UCN43" s="83"/>
      <c r="UCO43" s="83"/>
      <c r="UCP43" s="83"/>
      <c r="UCQ43" s="83"/>
      <c r="UCR43" s="83"/>
      <c r="UCS43" s="83"/>
      <c r="UCT43" s="83"/>
      <c r="UCU43" s="83"/>
      <c r="UCV43" s="83"/>
      <c r="UCW43" s="83"/>
      <c r="UCX43" s="83"/>
      <c r="UCY43" s="83"/>
      <c r="UCZ43" s="83"/>
      <c r="UDA43" s="83"/>
      <c r="UDB43" s="83"/>
      <c r="UDC43" s="83"/>
      <c r="UDD43" s="83"/>
      <c r="UDE43" s="83"/>
      <c r="UDF43" s="83"/>
      <c r="UDG43" s="83"/>
      <c r="UDH43" s="83"/>
      <c r="UDI43" s="83"/>
      <c r="UDJ43" s="83"/>
      <c r="UDK43" s="83"/>
      <c r="UDL43" s="83"/>
      <c r="UDM43" s="83"/>
      <c r="UDN43" s="83"/>
      <c r="UDO43" s="83"/>
      <c r="UDP43" s="83"/>
      <c r="UDQ43" s="83"/>
      <c r="UDR43" s="83"/>
      <c r="UDS43" s="83"/>
      <c r="UDT43" s="83"/>
      <c r="UDU43" s="83"/>
      <c r="UDV43" s="83"/>
      <c r="UDW43" s="83"/>
      <c r="UDX43" s="83"/>
      <c r="UDY43" s="83"/>
      <c r="UDZ43" s="83"/>
      <c r="UEA43" s="83"/>
      <c r="UEB43" s="83"/>
      <c r="UEC43" s="83"/>
      <c r="UED43" s="83"/>
      <c r="UEE43" s="83"/>
      <c r="UEF43" s="83"/>
      <c r="UEG43" s="83"/>
      <c r="UEH43" s="83"/>
      <c r="UEI43" s="83"/>
      <c r="UEJ43" s="83"/>
      <c r="UEK43" s="83"/>
      <c r="UEL43" s="83"/>
      <c r="UEM43" s="83"/>
      <c r="UEN43" s="83"/>
      <c r="UEO43" s="83"/>
      <c r="UEP43" s="83"/>
      <c r="UEQ43" s="83"/>
      <c r="UER43" s="83"/>
      <c r="UES43" s="83"/>
      <c r="UET43" s="83"/>
      <c r="UEU43" s="83"/>
      <c r="UEV43" s="83"/>
      <c r="UEW43" s="83"/>
      <c r="UEX43" s="83"/>
      <c r="UEY43" s="83"/>
      <c r="UEZ43" s="83"/>
      <c r="UFA43" s="83"/>
      <c r="UFB43" s="83"/>
      <c r="UFC43" s="83"/>
      <c r="UFD43" s="83"/>
      <c r="UFE43" s="83"/>
      <c r="UFF43" s="83"/>
      <c r="UFG43" s="83"/>
      <c r="UFH43" s="83"/>
      <c r="UFI43" s="83"/>
      <c r="UFJ43" s="83"/>
      <c r="UFK43" s="83"/>
      <c r="UFL43" s="83"/>
      <c r="UFM43" s="83"/>
      <c r="UFN43" s="83"/>
      <c r="UFO43" s="83"/>
      <c r="UFP43" s="83"/>
      <c r="UFQ43" s="83"/>
      <c r="UFR43" s="83"/>
      <c r="UFS43" s="83"/>
      <c r="UFT43" s="83"/>
      <c r="UFU43" s="83"/>
      <c r="UFV43" s="83"/>
      <c r="UFW43" s="83"/>
      <c r="UFX43" s="83"/>
      <c r="UFY43" s="83"/>
      <c r="UFZ43" s="83"/>
      <c r="UGA43" s="83"/>
      <c r="UGB43" s="83"/>
      <c r="UGC43" s="83"/>
      <c r="UGD43" s="83"/>
      <c r="UGE43" s="83"/>
      <c r="UGF43" s="83"/>
      <c r="UGG43" s="83"/>
      <c r="UGH43" s="83"/>
      <c r="UGI43" s="83"/>
      <c r="UGJ43" s="83"/>
      <c r="UGK43" s="83"/>
      <c r="UGL43" s="83"/>
      <c r="UGM43" s="83"/>
      <c r="UGN43" s="83"/>
      <c r="UGO43" s="83"/>
      <c r="UGP43" s="83"/>
      <c r="UGQ43" s="83"/>
      <c r="UGR43" s="83"/>
      <c r="UGS43" s="83"/>
      <c r="UGT43" s="83"/>
      <c r="UGU43" s="83"/>
      <c r="UGV43" s="83"/>
      <c r="UGW43" s="83"/>
      <c r="UGX43" s="83"/>
      <c r="UGY43" s="83"/>
      <c r="UGZ43" s="83"/>
      <c r="UHA43" s="83"/>
      <c r="UHB43" s="83"/>
      <c r="UHC43" s="83"/>
      <c r="UHD43" s="83"/>
      <c r="UHE43" s="83"/>
      <c r="UHF43" s="83"/>
      <c r="UHG43" s="83"/>
      <c r="UHH43" s="83"/>
      <c r="UHI43" s="83"/>
      <c r="UHJ43" s="83"/>
      <c r="UHK43" s="83"/>
      <c r="UHL43" s="83"/>
      <c r="UHM43" s="83"/>
      <c r="UHN43" s="83"/>
      <c r="UHO43" s="83"/>
      <c r="UHP43" s="83"/>
      <c r="UHQ43" s="83"/>
      <c r="UHR43" s="83"/>
      <c r="UHS43" s="83"/>
      <c r="UHT43" s="83"/>
      <c r="UHU43" s="83"/>
      <c r="UHV43" s="83"/>
      <c r="UHW43" s="83"/>
      <c r="UHX43" s="83"/>
      <c r="UHY43" s="83"/>
      <c r="UHZ43" s="83"/>
      <c r="UIA43" s="83"/>
      <c r="UIB43" s="83"/>
      <c r="UIC43" s="83"/>
      <c r="UID43" s="83"/>
      <c r="UIE43" s="83"/>
      <c r="UIF43" s="83"/>
      <c r="UIG43" s="83"/>
      <c r="UIH43" s="83"/>
      <c r="UII43" s="83"/>
      <c r="UIJ43" s="83"/>
      <c r="UIK43" s="83"/>
      <c r="UIL43" s="83"/>
      <c r="UIM43" s="83"/>
      <c r="UIN43" s="83"/>
      <c r="UIO43" s="83"/>
      <c r="UIP43" s="83"/>
      <c r="UIQ43" s="83"/>
      <c r="UIR43" s="83"/>
      <c r="UIS43" s="83"/>
      <c r="UIT43" s="83"/>
      <c r="UIU43" s="83"/>
      <c r="UIV43" s="83"/>
      <c r="UIW43" s="83"/>
      <c r="UIX43" s="83"/>
      <c r="UIY43" s="83"/>
      <c r="UIZ43" s="83"/>
      <c r="UJA43" s="83"/>
      <c r="UJB43" s="83"/>
      <c r="UJC43" s="83"/>
      <c r="UJD43" s="83"/>
      <c r="UJE43" s="83"/>
      <c r="UJF43" s="83"/>
      <c r="UJG43" s="83"/>
      <c r="UJH43" s="83"/>
      <c r="UJI43" s="83"/>
      <c r="UJJ43" s="83"/>
      <c r="UJK43" s="83"/>
      <c r="UJL43" s="83"/>
      <c r="UJM43" s="83"/>
      <c r="UJN43" s="83"/>
      <c r="UJO43" s="83"/>
      <c r="UJP43" s="83"/>
      <c r="UJQ43" s="83"/>
      <c r="UJR43" s="83"/>
      <c r="UJS43" s="83"/>
      <c r="UJT43" s="83"/>
      <c r="UJU43" s="83"/>
      <c r="UJV43" s="83"/>
      <c r="UJW43" s="83"/>
      <c r="UJX43" s="83"/>
      <c r="UJY43" s="83"/>
      <c r="UJZ43" s="83"/>
      <c r="UKA43" s="83"/>
      <c r="UKB43" s="83"/>
      <c r="UKC43" s="83"/>
      <c r="UKD43" s="83"/>
      <c r="UKE43" s="83"/>
      <c r="UKF43" s="83"/>
      <c r="UKG43" s="83"/>
      <c r="UKH43" s="83"/>
      <c r="UKI43" s="83"/>
      <c r="UKJ43" s="83"/>
      <c r="UKK43" s="83"/>
      <c r="UKL43" s="83"/>
      <c r="UKM43" s="83"/>
      <c r="UKN43" s="83"/>
      <c r="UKO43" s="83"/>
      <c r="UKP43" s="83"/>
      <c r="UKQ43" s="83"/>
      <c r="UKR43" s="83"/>
      <c r="UKS43" s="83"/>
      <c r="UKT43" s="83"/>
      <c r="UKU43" s="83"/>
      <c r="UKV43" s="83"/>
      <c r="UKW43" s="83"/>
      <c r="UKX43" s="83"/>
      <c r="UKY43" s="83"/>
      <c r="UKZ43" s="83"/>
      <c r="ULA43" s="83"/>
      <c r="ULB43" s="83"/>
      <c r="ULC43" s="83"/>
      <c r="ULD43" s="83"/>
      <c r="ULE43" s="83"/>
      <c r="ULF43" s="83"/>
      <c r="ULG43" s="83"/>
      <c r="ULH43" s="83"/>
      <c r="ULI43" s="83"/>
      <c r="ULJ43" s="83"/>
      <c r="ULK43" s="83"/>
      <c r="ULL43" s="83"/>
      <c r="ULM43" s="83"/>
      <c r="ULN43" s="83"/>
      <c r="ULO43" s="83"/>
      <c r="ULP43" s="83"/>
      <c r="ULQ43" s="83"/>
      <c r="ULR43" s="83"/>
      <c r="ULS43" s="83"/>
      <c r="ULT43" s="83"/>
      <c r="ULU43" s="83"/>
      <c r="ULV43" s="83"/>
      <c r="ULW43" s="83"/>
      <c r="ULX43" s="83"/>
      <c r="ULY43" s="83"/>
      <c r="ULZ43" s="83"/>
      <c r="UMA43" s="83"/>
      <c r="UMB43" s="83"/>
      <c r="UMC43" s="83"/>
      <c r="UMD43" s="83"/>
      <c r="UME43" s="83"/>
      <c r="UMF43" s="83"/>
      <c r="UMG43" s="83"/>
      <c r="UMH43" s="83"/>
      <c r="UMI43" s="83"/>
      <c r="UMJ43" s="83"/>
      <c r="UMK43" s="83"/>
      <c r="UML43" s="83"/>
      <c r="UMM43" s="83"/>
      <c r="UMN43" s="83"/>
      <c r="UMO43" s="83"/>
      <c r="UMP43" s="83"/>
      <c r="UMQ43" s="83"/>
      <c r="UMR43" s="83"/>
      <c r="UMS43" s="83"/>
      <c r="UMT43" s="83"/>
      <c r="UMU43" s="83"/>
      <c r="UMV43" s="83"/>
      <c r="UMW43" s="83"/>
      <c r="UMX43" s="83"/>
      <c r="UMY43" s="83"/>
      <c r="UMZ43" s="83"/>
      <c r="UNA43" s="83"/>
      <c r="UNB43" s="83"/>
      <c r="UNC43" s="83"/>
      <c r="UND43" s="83"/>
      <c r="UNE43" s="83"/>
      <c r="UNF43" s="83"/>
      <c r="UNG43" s="83"/>
      <c r="UNH43" s="83"/>
      <c r="UNI43" s="83"/>
      <c r="UNJ43" s="83"/>
      <c r="UNK43" s="83"/>
      <c r="UNL43" s="83"/>
      <c r="UNM43" s="83"/>
      <c r="UNN43" s="83"/>
      <c r="UNO43" s="83"/>
      <c r="UNP43" s="83"/>
      <c r="UNQ43" s="83"/>
      <c r="UNR43" s="83"/>
      <c r="UNS43" s="83"/>
      <c r="UNT43" s="83"/>
      <c r="UNU43" s="83"/>
      <c r="UNV43" s="83"/>
      <c r="UNW43" s="83"/>
      <c r="UNX43" s="83"/>
      <c r="UNY43" s="83"/>
      <c r="UNZ43" s="83"/>
      <c r="UOA43" s="83"/>
      <c r="UOB43" s="83"/>
      <c r="UOC43" s="83"/>
      <c r="UOD43" s="83"/>
      <c r="UOE43" s="83"/>
      <c r="UOF43" s="83"/>
      <c r="UOG43" s="83"/>
      <c r="UOH43" s="83"/>
      <c r="UOI43" s="83"/>
      <c r="UOJ43" s="83"/>
      <c r="UOK43" s="83"/>
      <c r="UOL43" s="83"/>
      <c r="UOM43" s="83"/>
      <c r="UON43" s="83"/>
      <c r="UOO43" s="83"/>
      <c r="UOP43" s="83"/>
      <c r="UOQ43" s="83"/>
      <c r="UOR43" s="83"/>
      <c r="UOS43" s="83"/>
      <c r="UOT43" s="83"/>
      <c r="UOU43" s="83"/>
      <c r="UOV43" s="83"/>
      <c r="UOW43" s="83"/>
      <c r="UOX43" s="83"/>
      <c r="UOY43" s="83"/>
      <c r="UOZ43" s="83"/>
      <c r="UPA43" s="83"/>
      <c r="UPB43" s="83"/>
      <c r="UPC43" s="83"/>
      <c r="UPD43" s="83"/>
      <c r="UPE43" s="83"/>
      <c r="UPF43" s="83"/>
      <c r="UPG43" s="83"/>
      <c r="UPH43" s="83"/>
      <c r="UPI43" s="83"/>
      <c r="UPJ43" s="83"/>
      <c r="UPK43" s="83"/>
      <c r="UPL43" s="83"/>
      <c r="UPM43" s="83"/>
      <c r="UPN43" s="83"/>
      <c r="UPO43" s="83"/>
      <c r="UPP43" s="83"/>
      <c r="UPQ43" s="83"/>
      <c r="UPR43" s="83"/>
      <c r="UPS43" s="83"/>
      <c r="UPT43" s="83"/>
      <c r="UPU43" s="83"/>
      <c r="UPV43" s="83"/>
      <c r="UPW43" s="83"/>
      <c r="UPX43" s="83"/>
      <c r="UPY43" s="83"/>
      <c r="UPZ43" s="83"/>
      <c r="UQA43" s="83"/>
      <c r="UQB43" s="83"/>
      <c r="UQC43" s="83"/>
      <c r="UQD43" s="83"/>
      <c r="UQE43" s="83"/>
      <c r="UQF43" s="83"/>
      <c r="UQG43" s="83"/>
      <c r="UQH43" s="83"/>
      <c r="UQI43" s="83"/>
      <c r="UQJ43" s="83"/>
      <c r="UQK43" s="83"/>
      <c r="UQL43" s="83"/>
      <c r="UQM43" s="83"/>
      <c r="UQN43" s="83"/>
      <c r="UQO43" s="83"/>
      <c r="UQP43" s="83"/>
      <c r="UQQ43" s="83"/>
      <c r="UQR43" s="83"/>
      <c r="UQS43" s="83"/>
      <c r="UQT43" s="83"/>
      <c r="UQU43" s="83"/>
      <c r="UQV43" s="83"/>
      <c r="UQW43" s="83"/>
      <c r="UQX43" s="83"/>
      <c r="UQY43" s="83"/>
      <c r="UQZ43" s="83"/>
      <c r="URA43" s="83"/>
      <c r="URB43" s="83"/>
      <c r="URC43" s="83"/>
      <c r="URD43" s="83"/>
      <c r="URE43" s="83"/>
      <c r="URF43" s="83"/>
      <c r="URG43" s="83"/>
      <c r="URH43" s="83"/>
      <c r="URI43" s="83"/>
      <c r="URJ43" s="83"/>
      <c r="URK43" s="83"/>
      <c r="URL43" s="83"/>
      <c r="URM43" s="83"/>
      <c r="URN43" s="83"/>
      <c r="URO43" s="83"/>
      <c r="URP43" s="83"/>
      <c r="URQ43" s="83"/>
      <c r="URR43" s="83"/>
      <c r="URS43" s="83"/>
      <c r="URT43" s="83"/>
      <c r="URU43" s="83"/>
      <c r="URV43" s="83"/>
      <c r="URW43" s="83"/>
      <c r="URX43" s="83"/>
      <c r="URY43" s="83"/>
      <c r="URZ43" s="83"/>
      <c r="USA43" s="83"/>
      <c r="USB43" s="83"/>
      <c r="USC43" s="83"/>
      <c r="USD43" s="83"/>
      <c r="USE43" s="83"/>
      <c r="USF43" s="83"/>
      <c r="USG43" s="83"/>
      <c r="USH43" s="83"/>
      <c r="USI43" s="83"/>
      <c r="USJ43" s="83"/>
      <c r="USK43" s="83"/>
      <c r="USL43" s="83"/>
      <c r="USM43" s="83"/>
      <c r="USN43" s="83"/>
      <c r="USO43" s="83"/>
      <c r="USP43" s="83"/>
      <c r="USQ43" s="83"/>
      <c r="USR43" s="83"/>
      <c r="USS43" s="83"/>
      <c r="UST43" s="83"/>
      <c r="USU43" s="83"/>
      <c r="USV43" s="83"/>
      <c r="USW43" s="83"/>
      <c r="USX43" s="83"/>
      <c r="USY43" s="83"/>
      <c r="USZ43" s="83"/>
      <c r="UTA43" s="83"/>
      <c r="UTB43" s="83"/>
      <c r="UTC43" s="83"/>
      <c r="UTD43" s="83"/>
      <c r="UTE43" s="83"/>
      <c r="UTF43" s="83"/>
      <c r="UTG43" s="83"/>
      <c r="UTH43" s="83"/>
      <c r="UTI43" s="83"/>
      <c r="UTJ43" s="83"/>
      <c r="UTK43" s="83"/>
      <c r="UTL43" s="83"/>
      <c r="UTM43" s="83"/>
      <c r="UTN43" s="83"/>
      <c r="UTO43" s="83"/>
      <c r="UTP43" s="83"/>
      <c r="UTQ43" s="83"/>
      <c r="UTR43" s="83"/>
      <c r="UTS43" s="83"/>
      <c r="UTT43" s="83"/>
      <c r="UTU43" s="83"/>
      <c r="UTV43" s="83"/>
      <c r="UTW43" s="83"/>
      <c r="UTX43" s="83"/>
      <c r="UTY43" s="83"/>
      <c r="UTZ43" s="83"/>
      <c r="UUA43" s="83"/>
      <c r="UUB43" s="83"/>
      <c r="UUC43" s="83"/>
      <c r="UUD43" s="83"/>
      <c r="UUE43" s="83"/>
      <c r="UUF43" s="83"/>
      <c r="UUG43" s="83"/>
      <c r="UUH43" s="83"/>
      <c r="UUI43" s="83"/>
      <c r="UUJ43" s="83"/>
      <c r="UUK43" s="83"/>
      <c r="UUL43" s="83"/>
      <c r="UUM43" s="83"/>
      <c r="UUN43" s="83"/>
      <c r="UUO43" s="83"/>
      <c r="UUP43" s="83"/>
      <c r="UUQ43" s="83"/>
      <c r="UUR43" s="83"/>
      <c r="UUS43" s="83"/>
      <c r="UUT43" s="83"/>
      <c r="UUU43" s="83"/>
      <c r="UUV43" s="83"/>
      <c r="UUW43" s="83"/>
      <c r="UUX43" s="83"/>
      <c r="UUY43" s="83"/>
      <c r="UUZ43" s="83"/>
      <c r="UVA43" s="83"/>
      <c r="UVB43" s="83"/>
      <c r="UVC43" s="83"/>
      <c r="UVD43" s="83"/>
      <c r="UVE43" s="83"/>
      <c r="UVF43" s="83"/>
      <c r="UVG43" s="83"/>
      <c r="UVH43" s="83"/>
      <c r="UVI43" s="83"/>
      <c r="UVJ43" s="83"/>
      <c r="UVK43" s="83"/>
      <c r="UVL43" s="83"/>
      <c r="UVM43" s="83"/>
      <c r="UVN43" s="83"/>
      <c r="UVO43" s="83"/>
      <c r="UVP43" s="83"/>
      <c r="UVQ43" s="83"/>
      <c r="UVR43" s="83"/>
      <c r="UVS43" s="83"/>
      <c r="UVT43" s="83"/>
      <c r="UVU43" s="83"/>
      <c r="UVV43" s="83"/>
      <c r="UVW43" s="83"/>
      <c r="UVX43" s="83"/>
      <c r="UVY43" s="83"/>
      <c r="UVZ43" s="83"/>
      <c r="UWA43" s="83"/>
      <c r="UWB43" s="83"/>
      <c r="UWC43" s="83"/>
      <c r="UWD43" s="83"/>
      <c r="UWE43" s="83"/>
      <c r="UWF43" s="83"/>
      <c r="UWG43" s="83"/>
      <c r="UWH43" s="83"/>
      <c r="UWI43" s="83"/>
      <c r="UWJ43" s="83"/>
      <c r="UWK43" s="83"/>
      <c r="UWL43" s="83"/>
      <c r="UWM43" s="83"/>
      <c r="UWN43" s="83"/>
      <c r="UWO43" s="83"/>
      <c r="UWP43" s="83"/>
      <c r="UWQ43" s="83"/>
      <c r="UWR43" s="83"/>
      <c r="UWS43" s="83"/>
      <c r="UWT43" s="83"/>
      <c r="UWU43" s="83"/>
      <c r="UWV43" s="83"/>
      <c r="UWW43" s="83"/>
      <c r="UWX43" s="83"/>
      <c r="UWY43" s="83"/>
      <c r="UWZ43" s="83"/>
      <c r="UXA43" s="83"/>
      <c r="UXB43" s="83"/>
      <c r="UXC43" s="83"/>
      <c r="UXD43" s="83"/>
      <c r="UXE43" s="83"/>
      <c r="UXF43" s="83"/>
      <c r="UXG43" s="83"/>
      <c r="UXH43" s="83"/>
      <c r="UXI43" s="83"/>
      <c r="UXJ43" s="83"/>
      <c r="UXK43" s="83"/>
      <c r="UXL43" s="83"/>
      <c r="UXM43" s="83"/>
      <c r="UXN43" s="83"/>
      <c r="UXO43" s="83"/>
      <c r="UXP43" s="83"/>
      <c r="UXQ43" s="83"/>
      <c r="UXR43" s="83"/>
      <c r="UXS43" s="83"/>
      <c r="UXT43" s="83"/>
      <c r="UXU43" s="83"/>
      <c r="UXV43" s="83"/>
      <c r="UXW43" s="83"/>
      <c r="UXX43" s="83"/>
      <c r="UXY43" s="83"/>
      <c r="UXZ43" s="83"/>
      <c r="UYA43" s="83"/>
      <c r="UYB43" s="83"/>
      <c r="UYC43" s="83"/>
      <c r="UYD43" s="83"/>
      <c r="UYE43" s="83"/>
      <c r="UYF43" s="83"/>
      <c r="UYG43" s="83"/>
      <c r="UYH43" s="83"/>
      <c r="UYI43" s="83"/>
      <c r="UYJ43" s="83"/>
      <c r="UYK43" s="83"/>
      <c r="UYL43" s="83"/>
      <c r="UYM43" s="83"/>
      <c r="UYN43" s="83"/>
      <c r="UYO43" s="83"/>
      <c r="UYP43" s="83"/>
      <c r="UYQ43" s="83"/>
      <c r="UYR43" s="83"/>
      <c r="UYS43" s="83"/>
      <c r="UYT43" s="83"/>
      <c r="UYU43" s="83"/>
      <c r="UYV43" s="83"/>
      <c r="UYW43" s="83"/>
      <c r="UYX43" s="83"/>
      <c r="UYY43" s="83"/>
      <c r="UYZ43" s="83"/>
      <c r="UZA43" s="83"/>
      <c r="UZB43" s="83"/>
      <c r="UZC43" s="83"/>
      <c r="UZD43" s="83"/>
      <c r="UZE43" s="83"/>
      <c r="UZF43" s="83"/>
      <c r="UZG43" s="83"/>
      <c r="UZH43" s="83"/>
      <c r="UZI43" s="83"/>
      <c r="UZJ43" s="83"/>
      <c r="UZK43" s="83"/>
      <c r="UZL43" s="83"/>
      <c r="UZM43" s="83"/>
      <c r="UZN43" s="83"/>
      <c r="UZO43" s="83"/>
      <c r="UZP43" s="83"/>
      <c r="UZQ43" s="83"/>
      <c r="UZR43" s="83"/>
      <c r="UZS43" s="83"/>
      <c r="UZT43" s="83"/>
      <c r="UZU43" s="83"/>
      <c r="UZV43" s="83"/>
      <c r="UZW43" s="83"/>
      <c r="UZX43" s="83"/>
      <c r="UZY43" s="83"/>
      <c r="UZZ43" s="83"/>
      <c r="VAA43" s="83"/>
      <c r="VAB43" s="83"/>
      <c r="VAC43" s="83"/>
      <c r="VAD43" s="83"/>
      <c r="VAE43" s="83"/>
      <c r="VAF43" s="83"/>
      <c r="VAG43" s="83"/>
      <c r="VAH43" s="83"/>
      <c r="VAI43" s="83"/>
      <c r="VAJ43" s="83"/>
      <c r="VAK43" s="83"/>
      <c r="VAL43" s="83"/>
      <c r="VAM43" s="83"/>
      <c r="VAN43" s="83"/>
      <c r="VAO43" s="83"/>
      <c r="VAP43" s="83"/>
      <c r="VAQ43" s="83"/>
      <c r="VAR43" s="83"/>
      <c r="VAS43" s="83"/>
      <c r="VAT43" s="83"/>
      <c r="VAU43" s="83"/>
      <c r="VAV43" s="83"/>
      <c r="VAW43" s="83"/>
      <c r="VAX43" s="83"/>
      <c r="VAY43" s="83"/>
      <c r="VAZ43" s="83"/>
      <c r="VBA43" s="83"/>
      <c r="VBB43" s="83"/>
      <c r="VBC43" s="83"/>
      <c r="VBD43" s="83"/>
      <c r="VBE43" s="83"/>
      <c r="VBF43" s="83"/>
      <c r="VBG43" s="83"/>
      <c r="VBH43" s="83"/>
      <c r="VBI43" s="83"/>
      <c r="VBJ43" s="83"/>
      <c r="VBK43" s="83"/>
      <c r="VBL43" s="83"/>
      <c r="VBM43" s="83"/>
      <c r="VBN43" s="83"/>
      <c r="VBO43" s="83"/>
      <c r="VBP43" s="83"/>
      <c r="VBQ43" s="83"/>
      <c r="VBR43" s="83"/>
      <c r="VBS43" s="83"/>
      <c r="VBT43" s="83"/>
      <c r="VBU43" s="83"/>
      <c r="VBV43" s="83"/>
      <c r="VBW43" s="83"/>
      <c r="VBX43" s="83"/>
      <c r="VBY43" s="83"/>
      <c r="VBZ43" s="83"/>
      <c r="VCA43" s="83"/>
      <c r="VCB43" s="83"/>
      <c r="VCC43" s="83"/>
      <c r="VCD43" s="83"/>
      <c r="VCE43" s="83"/>
      <c r="VCF43" s="83"/>
      <c r="VCG43" s="83"/>
      <c r="VCH43" s="83"/>
      <c r="VCI43" s="83"/>
      <c r="VCJ43" s="83"/>
      <c r="VCK43" s="83"/>
      <c r="VCL43" s="83"/>
      <c r="VCM43" s="83"/>
      <c r="VCN43" s="83"/>
      <c r="VCO43" s="83"/>
      <c r="VCP43" s="83"/>
      <c r="VCQ43" s="83"/>
      <c r="VCR43" s="83"/>
      <c r="VCS43" s="83"/>
      <c r="VCT43" s="83"/>
      <c r="VCU43" s="83"/>
      <c r="VCV43" s="83"/>
      <c r="VCW43" s="83"/>
      <c r="VCX43" s="83"/>
      <c r="VCY43" s="83"/>
      <c r="VCZ43" s="83"/>
      <c r="VDA43" s="83"/>
      <c r="VDB43" s="83"/>
      <c r="VDC43" s="83"/>
      <c r="VDD43" s="83"/>
      <c r="VDE43" s="83"/>
      <c r="VDF43" s="83"/>
      <c r="VDG43" s="83"/>
      <c r="VDH43" s="83"/>
      <c r="VDI43" s="83"/>
      <c r="VDJ43" s="83"/>
      <c r="VDK43" s="83"/>
      <c r="VDL43" s="83"/>
      <c r="VDM43" s="83"/>
      <c r="VDN43" s="83"/>
      <c r="VDO43" s="83"/>
      <c r="VDP43" s="83"/>
      <c r="VDQ43" s="83"/>
      <c r="VDR43" s="83"/>
      <c r="VDS43" s="83"/>
      <c r="VDT43" s="83"/>
      <c r="VDU43" s="83"/>
      <c r="VDV43" s="83"/>
      <c r="VDW43" s="83"/>
      <c r="VDX43" s="83"/>
      <c r="VDY43" s="83"/>
      <c r="VDZ43" s="83"/>
      <c r="VEA43" s="83"/>
      <c r="VEB43" s="83"/>
      <c r="VEC43" s="83"/>
      <c r="VED43" s="83"/>
      <c r="VEE43" s="83"/>
      <c r="VEF43" s="83"/>
      <c r="VEG43" s="83"/>
      <c r="VEH43" s="83"/>
      <c r="VEI43" s="83"/>
      <c r="VEJ43" s="83"/>
      <c r="VEK43" s="83"/>
      <c r="VEL43" s="83"/>
      <c r="VEM43" s="83"/>
      <c r="VEN43" s="83"/>
      <c r="VEO43" s="83"/>
      <c r="VEP43" s="83"/>
      <c r="VEQ43" s="83"/>
      <c r="VER43" s="83"/>
      <c r="VES43" s="83"/>
      <c r="VET43" s="83"/>
      <c r="VEU43" s="83"/>
      <c r="VEV43" s="83"/>
      <c r="VEW43" s="83"/>
      <c r="VEX43" s="83"/>
      <c r="VEY43" s="83"/>
      <c r="VEZ43" s="83"/>
      <c r="VFA43" s="83"/>
      <c r="VFB43" s="83"/>
      <c r="VFC43" s="83"/>
      <c r="VFD43" s="83"/>
      <c r="VFE43" s="83"/>
      <c r="VFF43" s="83"/>
      <c r="VFG43" s="83"/>
      <c r="VFH43" s="83"/>
      <c r="VFI43" s="83"/>
      <c r="VFJ43" s="83"/>
      <c r="VFK43" s="83"/>
      <c r="VFL43" s="83"/>
      <c r="VFM43" s="83"/>
      <c r="VFN43" s="83"/>
      <c r="VFO43" s="83"/>
      <c r="VFP43" s="83"/>
      <c r="VFQ43" s="83"/>
      <c r="VFR43" s="83"/>
      <c r="VFS43" s="83"/>
      <c r="VFT43" s="83"/>
      <c r="VFU43" s="83"/>
      <c r="VFV43" s="83"/>
      <c r="VFW43" s="83"/>
      <c r="VFX43" s="83"/>
      <c r="VFY43" s="83"/>
      <c r="VFZ43" s="83"/>
      <c r="VGA43" s="83"/>
      <c r="VGB43" s="83"/>
      <c r="VGC43" s="83"/>
      <c r="VGD43" s="83"/>
      <c r="VGE43" s="83"/>
      <c r="VGF43" s="83"/>
      <c r="VGG43" s="83"/>
      <c r="VGH43" s="83"/>
      <c r="VGI43" s="83"/>
      <c r="VGJ43" s="83"/>
      <c r="VGK43" s="83"/>
      <c r="VGL43" s="83"/>
      <c r="VGM43" s="83"/>
      <c r="VGN43" s="83"/>
      <c r="VGO43" s="83"/>
      <c r="VGP43" s="83"/>
      <c r="VGQ43" s="83"/>
      <c r="VGR43" s="83"/>
      <c r="VGS43" s="83"/>
      <c r="VGT43" s="83"/>
      <c r="VGU43" s="83"/>
      <c r="VGV43" s="83"/>
      <c r="VGW43" s="83"/>
      <c r="VGX43" s="83"/>
      <c r="VGY43" s="83"/>
      <c r="VGZ43" s="83"/>
      <c r="VHA43" s="83"/>
      <c r="VHB43" s="83"/>
      <c r="VHC43" s="83"/>
      <c r="VHD43" s="83"/>
      <c r="VHE43" s="83"/>
      <c r="VHF43" s="83"/>
      <c r="VHG43" s="83"/>
      <c r="VHH43" s="83"/>
      <c r="VHI43" s="83"/>
      <c r="VHJ43" s="83"/>
      <c r="VHK43" s="83"/>
      <c r="VHL43" s="83"/>
      <c r="VHM43" s="83"/>
      <c r="VHN43" s="83"/>
      <c r="VHO43" s="83"/>
      <c r="VHP43" s="83"/>
      <c r="VHQ43" s="83"/>
      <c r="VHR43" s="83"/>
      <c r="VHS43" s="83"/>
      <c r="VHT43" s="83"/>
      <c r="VHU43" s="83"/>
      <c r="VHV43" s="83"/>
      <c r="VHW43" s="83"/>
      <c r="VHX43" s="83"/>
      <c r="VHY43" s="83"/>
      <c r="VHZ43" s="83"/>
      <c r="VIA43" s="83"/>
      <c r="VIB43" s="83"/>
      <c r="VIC43" s="83"/>
      <c r="VID43" s="83"/>
      <c r="VIE43" s="83"/>
      <c r="VIF43" s="83"/>
      <c r="VIG43" s="83"/>
      <c r="VIH43" s="83"/>
      <c r="VII43" s="83"/>
      <c r="VIJ43" s="83"/>
      <c r="VIK43" s="83"/>
      <c r="VIL43" s="83"/>
      <c r="VIM43" s="83"/>
      <c r="VIN43" s="83"/>
      <c r="VIO43" s="83"/>
      <c r="VIP43" s="83"/>
      <c r="VIQ43" s="83"/>
      <c r="VIR43" s="83"/>
      <c r="VIS43" s="83"/>
      <c r="VIT43" s="83"/>
      <c r="VIU43" s="83"/>
      <c r="VIV43" s="83"/>
      <c r="VIW43" s="83"/>
      <c r="VIX43" s="83"/>
      <c r="VIY43" s="83"/>
      <c r="VIZ43" s="83"/>
      <c r="VJA43" s="83"/>
      <c r="VJB43" s="83"/>
      <c r="VJC43" s="83"/>
      <c r="VJD43" s="83"/>
      <c r="VJE43" s="83"/>
      <c r="VJF43" s="83"/>
      <c r="VJG43" s="83"/>
      <c r="VJH43" s="83"/>
      <c r="VJI43" s="83"/>
      <c r="VJJ43" s="83"/>
      <c r="VJK43" s="83"/>
      <c r="VJL43" s="83"/>
      <c r="VJM43" s="83"/>
      <c r="VJN43" s="83"/>
      <c r="VJO43" s="83"/>
      <c r="VJP43" s="83"/>
      <c r="VJQ43" s="83"/>
      <c r="VJR43" s="83"/>
      <c r="VJS43" s="83"/>
      <c r="VJT43" s="83"/>
      <c r="VJU43" s="83"/>
      <c r="VJV43" s="83"/>
      <c r="VJW43" s="83"/>
      <c r="VJX43" s="83"/>
      <c r="VJY43" s="83"/>
      <c r="VJZ43" s="83"/>
      <c r="VKA43" s="83"/>
      <c r="VKB43" s="83"/>
      <c r="VKC43" s="83"/>
      <c r="VKD43" s="83"/>
      <c r="VKE43" s="83"/>
      <c r="VKF43" s="83"/>
      <c r="VKG43" s="83"/>
      <c r="VKH43" s="83"/>
      <c r="VKI43" s="83"/>
      <c r="VKJ43" s="83"/>
      <c r="VKK43" s="83"/>
      <c r="VKL43" s="83"/>
      <c r="VKM43" s="83"/>
      <c r="VKN43" s="83"/>
      <c r="VKO43" s="83"/>
      <c r="VKP43" s="83"/>
      <c r="VKQ43" s="83"/>
      <c r="VKR43" s="83"/>
      <c r="VKS43" s="83"/>
      <c r="VKT43" s="83"/>
      <c r="VKU43" s="83"/>
      <c r="VKV43" s="83"/>
      <c r="VKW43" s="83"/>
      <c r="VKX43" s="83"/>
      <c r="VKY43" s="83"/>
      <c r="VKZ43" s="83"/>
      <c r="VLA43" s="83"/>
      <c r="VLB43" s="83"/>
      <c r="VLC43" s="83"/>
      <c r="VLD43" s="83"/>
      <c r="VLE43" s="83"/>
      <c r="VLF43" s="83"/>
      <c r="VLG43" s="83"/>
      <c r="VLH43" s="83"/>
      <c r="VLI43" s="83"/>
      <c r="VLJ43" s="83"/>
      <c r="VLK43" s="83"/>
      <c r="VLL43" s="83"/>
      <c r="VLM43" s="83"/>
      <c r="VLN43" s="83"/>
      <c r="VLO43" s="83"/>
      <c r="VLP43" s="83"/>
      <c r="VLQ43" s="83"/>
      <c r="VLR43" s="83"/>
      <c r="VLS43" s="83"/>
      <c r="VLT43" s="83"/>
      <c r="VLU43" s="83"/>
      <c r="VLV43" s="83"/>
      <c r="VLW43" s="83"/>
      <c r="VLX43" s="83"/>
      <c r="VLY43" s="83"/>
      <c r="VLZ43" s="83"/>
      <c r="VMA43" s="83"/>
      <c r="VMB43" s="83"/>
      <c r="VMC43" s="83"/>
      <c r="VMD43" s="83"/>
      <c r="VME43" s="83"/>
      <c r="VMF43" s="83"/>
      <c r="VMG43" s="83"/>
      <c r="VMH43" s="83"/>
      <c r="VMI43" s="83"/>
      <c r="VMJ43" s="83"/>
      <c r="VMK43" s="83"/>
      <c r="VML43" s="83"/>
      <c r="VMM43" s="83"/>
      <c r="VMN43" s="83"/>
      <c r="VMO43" s="83"/>
      <c r="VMP43" s="83"/>
      <c r="VMQ43" s="83"/>
      <c r="VMR43" s="83"/>
      <c r="VMS43" s="83"/>
      <c r="VMT43" s="83"/>
      <c r="VMU43" s="83"/>
      <c r="VMV43" s="83"/>
      <c r="VMW43" s="83"/>
      <c r="VMX43" s="83"/>
      <c r="VMY43" s="83"/>
      <c r="VMZ43" s="83"/>
      <c r="VNA43" s="83"/>
      <c r="VNB43" s="83"/>
      <c r="VNC43" s="83"/>
      <c r="VND43" s="83"/>
      <c r="VNE43" s="83"/>
      <c r="VNF43" s="83"/>
      <c r="VNG43" s="83"/>
      <c r="VNH43" s="83"/>
      <c r="VNI43" s="83"/>
      <c r="VNJ43" s="83"/>
      <c r="VNK43" s="83"/>
      <c r="VNL43" s="83"/>
      <c r="VNM43" s="83"/>
      <c r="VNN43" s="83"/>
      <c r="VNO43" s="83"/>
      <c r="VNP43" s="83"/>
      <c r="VNQ43" s="83"/>
      <c r="VNR43" s="83"/>
      <c r="VNS43" s="83"/>
      <c r="VNT43" s="83"/>
      <c r="VNU43" s="83"/>
      <c r="VNV43" s="83"/>
      <c r="VNW43" s="83"/>
      <c r="VNX43" s="83"/>
      <c r="VNY43" s="83"/>
      <c r="VNZ43" s="83"/>
      <c r="VOA43" s="83"/>
      <c r="VOB43" s="83"/>
      <c r="VOC43" s="83"/>
      <c r="VOD43" s="83"/>
      <c r="VOE43" s="83"/>
      <c r="VOF43" s="83"/>
      <c r="VOG43" s="83"/>
      <c r="VOH43" s="83"/>
      <c r="VOI43" s="83"/>
      <c r="VOJ43" s="83"/>
      <c r="VOK43" s="83"/>
      <c r="VOL43" s="83"/>
      <c r="VOM43" s="83"/>
      <c r="VON43" s="83"/>
      <c r="VOO43" s="83"/>
      <c r="VOP43" s="83"/>
      <c r="VOQ43" s="83"/>
      <c r="VOR43" s="83"/>
      <c r="VOS43" s="83"/>
      <c r="VOT43" s="83"/>
      <c r="VOU43" s="83"/>
      <c r="VOV43" s="83"/>
      <c r="VOW43" s="83"/>
      <c r="VOX43" s="83"/>
      <c r="VOY43" s="83"/>
      <c r="VOZ43" s="83"/>
      <c r="VPA43" s="83"/>
      <c r="VPB43" s="83"/>
      <c r="VPC43" s="83"/>
      <c r="VPD43" s="83"/>
      <c r="VPE43" s="83"/>
      <c r="VPF43" s="83"/>
      <c r="VPG43" s="83"/>
      <c r="VPH43" s="83"/>
      <c r="VPI43" s="83"/>
      <c r="VPJ43" s="83"/>
      <c r="VPK43" s="83"/>
      <c r="VPL43" s="83"/>
      <c r="VPM43" s="83"/>
      <c r="VPN43" s="83"/>
      <c r="VPO43" s="83"/>
      <c r="VPP43" s="83"/>
      <c r="VPQ43" s="83"/>
      <c r="VPR43" s="83"/>
      <c r="VPS43" s="83"/>
      <c r="VPT43" s="83"/>
      <c r="VPU43" s="83"/>
      <c r="VPV43" s="83"/>
      <c r="VPW43" s="83"/>
      <c r="VPX43" s="83"/>
      <c r="VPY43" s="83"/>
      <c r="VPZ43" s="83"/>
      <c r="VQA43" s="83"/>
      <c r="VQB43" s="83"/>
      <c r="VQC43" s="83"/>
      <c r="VQD43" s="83"/>
      <c r="VQE43" s="83"/>
      <c r="VQF43" s="83"/>
      <c r="VQG43" s="83"/>
      <c r="VQH43" s="83"/>
      <c r="VQI43" s="83"/>
      <c r="VQJ43" s="83"/>
      <c r="VQK43" s="83"/>
      <c r="VQL43" s="83"/>
      <c r="VQM43" s="83"/>
      <c r="VQN43" s="83"/>
      <c r="VQO43" s="83"/>
      <c r="VQP43" s="83"/>
      <c r="VQQ43" s="83"/>
      <c r="VQR43" s="83"/>
      <c r="VQS43" s="83"/>
      <c r="VQT43" s="83"/>
      <c r="VQU43" s="83"/>
      <c r="VQV43" s="83"/>
      <c r="VQW43" s="83"/>
      <c r="VQX43" s="83"/>
      <c r="VQY43" s="83"/>
      <c r="VQZ43" s="83"/>
      <c r="VRA43" s="83"/>
      <c r="VRB43" s="83"/>
      <c r="VRC43" s="83"/>
      <c r="VRD43" s="83"/>
      <c r="VRE43" s="83"/>
      <c r="VRF43" s="83"/>
      <c r="VRG43" s="83"/>
      <c r="VRH43" s="83"/>
      <c r="VRI43" s="83"/>
      <c r="VRJ43" s="83"/>
      <c r="VRK43" s="83"/>
      <c r="VRL43" s="83"/>
      <c r="VRM43" s="83"/>
      <c r="VRN43" s="83"/>
      <c r="VRO43" s="83"/>
      <c r="VRP43" s="83"/>
      <c r="VRQ43" s="83"/>
      <c r="VRR43" s="83"/>
      <c r="VRS43" s="83"/>
      <c r="VRT43" s="83"/>
      <c r="VRU43" s="83"/>
      <c r="VRV43" s="83"/>
      <c r="VRW43" s="83"/>
      <c r="VRX43" s="83"/>
      <c r="VRY43" s="83"/>
      <c r="VRZ43" s="83"/>
      <c r="VSA43" s="83"/>
      <c r="VSB43" s="83"/>
      <c r="VSC43" s="83"/>
      <c r="VSD43" s="83"/>
      <c r="VSE43" s="83"/>
      <c r="VSF43" s="83"/>
      <c r="VSG43" s="83"/>
      <c r="VSH43" s="83"/>
      <c r="VSI43" s="83"/>
      <c r="VSJ43" s="83"/>
      <c r="VSK43" s="83"/>
      <c r="VSL43" s="83"/>
      <c r="VSM43" s="83"/>
      <c r="VSN43" s="83"/>
      <c r="VSO43" s="83"/>
      <c r="VSP43" s="83"/>
      <c r="VSQ43" s="83"/>
      <c r="VSR43" s="83"/>
      <c r="VSS43" s="83"/>
      <c r="VST43" s="83"/>
      <c r="VSU43" s="83"/>
      <c r="VSV43" s="83"/>
      <c r="VSW43" s="83"/>
      <c r="VSX43" s="83"/>
      <c r="VSY43" s="83"/>
      <c r="VSZ43" s="83"/>
      <c r="VTA43" s="83"/>
      <c r="VTB43" s="83"/>
      <c r="VTC43" s="83"/>
      <c r="VTD43" s="83"/>
      <c r="VTE43" s="83"/>
      <c r="VTF43" s="83"/>
      <c r="VTG43" s="83"/>
      <c r="VTH43" s="83"/>
      <c r="VTI43" s="83"/>
      <c r="VTJ43" s="83"/>
      <c r="VTK43" s="83"/>
      <c r="VTL43" s="83"/>
      <c r="VTM43" s="83"/>
      <c r="VTN43" s="83"/>
      <c r="VTO43" s="83"/>
      <c r="VTP43" s="83"/>
      <c r="VTQ43" s="83"/>
      <c r="VTR43" s="83"/>
      <c r="VTS43" s="83"/>
      <c r="VTT43" s="83"/>
      <c r="VTU43" s="83"/>
      <c r="VTV43" s="83"/>
      <c r="VTW43" s="83"/>
      <c r="VTX43" s="83"/>
      <c r="VTY43" s="83"/>
      <c r="VTZ43" s="83"/>
      <c r="VUA43" s="83"/>
      <c r="VUB43" s="83"/>
      <c r="VUC43" s="83"/>
      <c r="VUD43" s="83"/>
      <c r="VUE43" s="83"/>
      <c r="VUF43" s="83"/>
      <c r="VUG43" s="83"/>
      <c r="VUH43" s="83"/>
      <c r="VUI43" s="83"/>
      <c r="VUJ43" s="83"/>
      <c r="VUK43" s="83"/>
      <c r="VUL43" s="83"/>
      <c r="VUM43" s="83"/>
      <c r="VUN43" s="83"/>
      <c r="VUO43" s="83"/>
      <c r="VUP43" s="83"/>
      <c r="VUQ43" s="83"/>
      <c r="VUR43" s="83"/>
      <c r="VUS43" s="83"/>
      <c r="VUT43" s="83"/>
      <c r="VUU43" s="83"/>
      <c r="VUV43" s="83"/>
      <c r="VUW43" s="83"/>
      <c r="VUX43" s="83"/>
      <c r="VUY43" s="83"/>
      <c r="VUZ43" s="83"/>
      <c r="VVA43" s="83"/>
      <c r="VVB43" s="83"/>
      <c r="VVC43" s="83"/>
      <c r="VVD43" s="83"/>
      <c r="VVE43" s="83"/>
      <c r="VVF43" s="83"/>
      <c r="VVG43" s="83"/>
      <c r="VVH43" s="83"/>
      <c r="VVI43" s="83"/>
      <c r="VVJ43" s="83"/>
      <c r="VVK43" s="83"/>
      <c r="VVL43" s="83"/>
      <c r="VVM43" s="83"/>
      <c r="VVN43" s="83"/>
      <c r="VVO43" s="83"/>
      <c r="VVP43" s="83"/>
      <c r="VVQ43" s="83"/>
      <c r="VVR43" s="83"/>
      <c r="VVS43" s="83"/>
      <c r="VVT43" s="83"/>
      <c r="VVU43" s="83"/>
      <c r="VVV43" s="83"/>
      <c r="VVW43" s="83"/>
      <c r="VVX43" s="83"/>
      <c r="VVY43" s="83"/>
      <c r="VVZ43" s="83"/>
      <c r="VWA43" s="83"/>
      <c r="VWB43" s="83"/>
      <c r="VWC43" s="83"/>
      <c r="VWD43" s="83"/>
      <c r="VWE43" s="83"/>
      <c r="VWF43" s="83"/>
      <c r="VWG43" s="83"/>
      <c r="VWH43" s="83"/>
      <c r="VWI43" s="83"/>
      <c r="VWJ43" s="83"/>
      <c r="VWK43" s="83"/>
      <c r="VWL43" s="83"/>
      <c r="VWM43" s="83"/>
      <c r="VWN43" s="83"/>
      <c r="VWO43" s="83"/>
      <c r="VWP43" s="83"/>
      <c r="VWQ43" s="83"/>
      <c r="VWR43" s="83"/>
      <c r="VWS43" s="83"/>
      <c r="VWT43" s="83"/>
      <c r="VWU43" s="83"/>
      <c r="VWV43" s="83"/>
      <c r="VWW43" s="83"/>
      <c r="VWX43" s="83"/>
      <c r="VWY43" s="83"/>
      <c r="VWZ43" s="83"/>
      <c r="VXA43" s="83"/>
      <c r="VXB43" s="83"/>
      <c r="VXC43" s="83"/>
      <c r="VXD43" s="83"/>
      <c r="VXE43" s="83"/>
      <c r="VXF43" s="83"/>
      <c r="VXG43" s="83"/>
      <c r="VXH43" s="83"/>
      <c r="VXI43" s="83"/>
      <c r="VXJ43" s="83"/>
      <c r="VXK43" s="83"/>
      <c r="VXL43" s="83"/>
      <c r="VXM43" s="83"/>
      <c r="VXN43" s="83"/>
      <c r="VXO43" s="83"/>
      <c r="VXP43" s="83"/>
      <c r="VXQ43" s="83"/>
      <c r="VXR43" s="83"/>
      <c r="VXS43" s="83"/>
      <c r="VXT43" s="83"/>
      <c r="VXU43" s="83"/>
      <c r="VXV43" s="83"/>
      <c r="VXW43" s="83"/>
      <c r="VXX43" s="83"/>
      <c r="VXY43" s="83"/>
      <c r="VXZ43" s="83"/>
      <c r="VYA43" s="83"/>
      <c r="VYB43" s="83"/>
      <c r="VYC43" s="83"/>
      <c r="VYD43" s="83"/>
      <c r="VYE43" s="83"/>
      <c r="VYF43" s="83"/>
      <c r="VYG43" s="83"/>
      <c r="VYH43" s="83"/>
      <c r="VYI43" s="83"/>
      <c r="VYJ43" s="83"/>
      <c r="VYK43" s="83"/>
      <c r="VYL43" s="83"/>
      <c r="VYM43" s="83"/>
      <c r="VYN43" s="83"/>
      <c r="VYO43" s="83"/>
      <c r="VYP43" s="83"/>
      <c r="VYQ43" s="83"/>
      <c r="VYR43" s="83"/>
      <c r="VYS43" s="83"/>
      <c r="VYT43" s="83"/>
      <c r="VYU43" s="83"/>
      <c r="VYV43" s="83"/>
      <c r="VYW43" s="83"/>
      <c r="VYX43" s="83"/>
      <c r="VYY43" s="83"/>
      <c r="VYZ43" s="83"/>
      <c r="VZA43" s="83"/>
      <c r="VZB43" s="83"/>
      <c r="VZC43" s="83"/>
      <c r="VZD43" s="83"/>
      <c r="VZE43" s="83"/>
      <c r="VZF43" s="83"/>
      <c r="VZG43" s="83"/>
      <c r="VZH43" s="83"/>
      <c r="VZI43" s="83"/>
      <c r="VZJ43" s="83"/>
      <c r="VZK43" s="83"/>
      <c r="VZL43" s="83"/>
      <c r="VZM43" s="83"/>
      <c r="VZN43" s="83"/>
      <c r="VZO43" s="83"/>
      <c r="VZP43" s="83"/>
      <c r="VZQ43" s="83"/>
      <c r="VZR43" s="83"/>
      <c r="VZS43" s="83"/>
      <c r="VZT43" s="83"/>
      <c r="VZU43" s="83"/>
      <c r="VZV43" s="83"/>
      <c r="VZW43" s="83"/>
      <c r="VZX43" s="83"/>
      <c r="VZY43" s="83"/>
      <c r="VZZ43" s="83"/>
      <c r="WAA43" s="83"/>
      <c r="WAB43" s="83"/>
      <c r="WAC43" s="83"/>
      <c r="WAD43" s="83"/>
      <c r="WAE43" s="83"/>
      <c r="WAF43" s="83"/>
      <c r="WAG43" s="83"/>
      <c r="WAH43" s="83"/>
      <c r="WAI43" s="83"/>
      <c r="WAJ43" s="83"/>
      <c r="WAK43" s="83"/>
      <c r="WAL43" s="83"/>
      <c r="WAM43" s="83"/>
      <c r="WAN43" s="83"/>
      <c r="WAO43" s="83"/>
      <c r="WAP43" s="83"/>
      <c r="WAQ43" s="83"/>
      <c r="WAR43" s="83"/>
      <c r="WAS43" s="83"/>
      <c r="WAT43" s="83"/>
      <c r="WAU43" s="83"/>
      <c r="WAV43" s="83"/>
      <c r="WAW43" s="83"/>
      <c r="WAX43" s="83"/>
      <c r="WAY43" s="83"/>
      <c r="WAZ43" s="83"/>
      <c r="WBA43" s="83"/>
      <c r="WBB43" s="83"/>
      <c r="WBC43" s="83"/>
      <c r="WBD43" s="83"/>
      <c r="WBE43" s="83"/>
      <c r="WBF43" s="83"/>
      <c r="WBG43" s="83"/>
      <c r="WBH43" s="83"/>
      <c r="WBI43" s="83"/>
      <c r="WBJ43" s="83"/>
      <c r="WBK43" s="83"/>
      <c r="WBL43" s="83"/>
      <c r="WBM43" s="83"/>
      <c r="WBN43" s="83"/>
      <c r="WBO43" s="83"/>
      <c r="WBP43" s="83"/>
      <c r="WBQ43" s="83"/>
      <c r="WBR43" s="83"/>
      <c r="WBS43" s="83"/>
      <c r="WBT43" s="83"/>
      <c r="WBU43" s="83"/>
      <c r="WBV43" s="83"/>
      <c r="WBW43" s="83"/>
      <c r="WBX43" s="83"/>
      <c r="WBY43" s="83"/>
      <c r="WBZ43" s="83"/>
      <c r="WCA43" s="83"/>
      <c r="WCB43" s="83"/>
      <c r="WCC43" s="83"/>
      <c r="WCD43" s="83"/>
      <c r="WCE43" s="83"/>
      <c r="WCF43" s="83"/>
      <c r="WCG43" s="83"/>
      <c r="WCH43" s="83"/>
      <c r="WCI43" s="83"/>
      <c r="WCJ43" s="83"/>
      <c r="WCK43" s="83"/>
      <c r="WCL43" s="83"/>
      <c r="WCM43" s="83"/>
      <c r="WCN43" s="83"/>
      <c r="WCO43" s="83"/>
      <c r="WCP43" s="83"/>
      <c r="WCQ43" s="83"/>
      <c r="WCR43" s="83"/>
      <c r="WCS43" s="83"/>
      <c r="WCT43" s="83"/>
      <c r="WCU43" s="83"/>
      <c r="WCV43" s="83"/>
      <c r="WCW43" s="83"/>
      <c r="WCX43" s="83"/>
      <c r="WCY43" s="83"/>
      <c r="WCZ43" s="83"/>
      <c r="WDA43" s="83"/>
      <c r="WDB43" s="83"/>
      <c r="WDC43" s="83"/>
      <c r="WDD43" s="83"/>
      <c r="WDE43" s="83"/>
      <c r="WDF43" s="83"/>
      <c r="WDG43" s="83"/>
      <c r="WDH43" s="83"/>
      <c r="WDI43" s="83"/>
      <c r="WDJ43" s="83"/>
      <c r="WDK43" s="83"/>
      <c r="WDL43" s="83"/>
      <c r="WDM43" s="83"/>
      <c r="WDN43" s="83"/>
      <c r="WDO43" s="83"/>
      <c r="WDP43" s="83"/>
      <c r="WDQ43" s="83"/>
      <c r="WDR43" s="83"/>
      <c r="WDS43" s="83"/>
      <c r="WDT43" s="83"/>
      <c r="WDU43" s="83"/>
      <c r="WDV43" s="83"/>
      <c r="WDW43" s="83"/>
      <c r="WDX43" s="83"/>
      <c r="WDY43" s="83"/>
      <c r="WDZ43" s="83"/>
      <c r="WEA43" s="83"/>
      <c r="WEB43" s="83"/>
      <c r="WEC43" s="83"/>
      <c r="WED43" s="83"/>
      <c r="WEE43" s="83"/>
      <c r="WEF43" s="83"/>
      <c r="WEG43" s="83"/>
      <c r="WEH43" s="83"/>
      <c r="WEI43" s="83"/>
      <c r="WEJ43" s="83"/>
      <c r="WEK43" s="83"/>
      <c r="WEL43" s="83"/>
      <c r="WEM43" s="83"/>
      <c r="WEN43" s="83"/>
      <c r="WEO43" s="83"/>
      <c r="WEP43" s="83"/>
      <c r="WEQ43" s="83"/>
      <c r="WER43" s="83"/>
      <c r="WES43" s="83"/>
      <c r="WET43" s="83"/>
      <c r="WEU43" s="83"/>
      <c r="WEV43" s="83"/>
      <c r="WEW43" s="83"/>
      <c r="WEX43" s="83"/>
      <c r="WEY43" s="83"/>
      <c r="WEZ43" s="83"/>
      <c r="WFA43" s="83"/>
      <c r="WFB43" s="83"/>
      <c r="WFC43" s="83"/>
      <c r="WFD43" s="83"/>
      <c r="WFE43" s="83"/>
      <c r="WFF43" s="83"/>
      <c r="WFG43" s="83"/>
      <c r="WFH43" s="83"/>
      <c r="WFI43" s="83"/>
      <c r="WFJ43" s="83"/>
      <c r="WFK43" s="83"/>
      <c r="WFL43" s="83"/>
      <c r="WFM43" s="83"/>
      <c r="WFN43" s="83"/>
      <c r="WFO43" s="83"/>
      <c r="WFP43" s="83"/>
      <c r="WFQ43" s="83"/>
      <c r="WFR43" s="83"/>
      <c r="WFS43" s="83"/>
      <c r="WFT43" s="83"/>
      <c r="WFU43" s="83"/>
      <c r="WFV43" s="83"/>
      <c r="WFW43" s="83"/>
      <c r="WFX43" s="83"/>
      <c r="WFY43" s="83"/>
      <c r="WFZ43" s="83"/>
      <c r="WGA43" s="83"/>
      <c r="WGB43" s="83"/>
      <c r="WGC43" s="83"/>
      <c r="WGD43" s="83"/>
      <c r="WGE43" s="83"/>
      <c r="WGF43" s="83"/>
      <c r="WGG43" s="83"/>
      <c r="WGH43" s="83"/>
      <c r="WGI43" s="83"/>
      <c r="WGJ43" s="83"/>
      <c r="WGK43" s="83"/>
      <c r="WGL43" s="83"/>
      <c r="WGM43" s="83"/>
      <c r="WGN43" s="83"/>
      <c r="WGO43" s="83"/>
      <c r="WGP43" s="83"/>
      <c r="WGQ43" s="83"/>
      <c r="WGR43" s="83"/>
      <c r="WGS43" s="83"/>
      <c r="WGT43" s="83"/>
      <c r="WGU43" s="83"/>
      <c r="WGV43" s="83"/>
      <c r="WGW43" s="83"/>
      <c r="WGX43" s="83"/>
      <c r="WGY43" s="83"/>
      <c r="WGZ43" s="83"/>
      <c r="WHA43" s="83"/>
      <c r="WHB43" s="83"/>
      <c r="WHC43" s="83"/>
      <c r="WHD43" s="83"/>
      <c r="WHE43" s="83"/>
      <c r="WHF43" s="83"/>
      <c r="WHG43" s="83"/>
      <c r="WHH43" s="83"/>
      <c r="WHI43" s="83"/>
      <c r="WHJ43" s="83"/>
      <c r="WHK43" s="83"/>
      <c r="WHL43" s="83"/>
      <c r="WHM43" s="83"/>
      <c r="WHN43" s="83"/>
      <c r="WHO43" s="83"/>
      <c r="WHP43" s="83"/>
      <c r="WHQ43" s="83"/>
      <c r="WHR43" s="83"/>
      <c r="WHS43" s="83"/>
      <c r="WHT43" s="83"/>
      <c r="WHU43" s="83"/>
      <c r="WHV43" s="83"/>
      <c r="WHW43" s="83"/>
      <c r="WHX43" s="83"/>
      <c r="WHY43" s="83"/>
      <c r="WHZ43" s="83"/>
      <c r="WIA43" s="83"/>
      <c r="WIB43" s="83"/>
      <c r="WIC43" s="83"/>
      <c r="WID43" s="83"/>
      <c r="WIE43" s="83"/>
      <c r="WIF43" s="83"/>
      <c r="WIG43" s="83"/>
      <c r="WIH43" s="83"/>
      <c r="WII43" s="83"/>
      <c r="WIJ43" s="83"/>
      <c r="WIK43" s="83"/>
      <c r="WIL43" s="83"/>
      <c r="WIM43" s="83"/>
      <c r="WIN43" s="83"/>
      <c r="WIO43" s="83"/>
      <c r="WIP43" s="83"/>
      <c r="WIQ43" s="83"/>
      <c r="WIR43" s="83"/>
      <c r="WIS43" s="83"/>
      <c r="WIT43" s="83"/>
      <c r="WIU43" s="83"/>
      <c r="WIV43" s="83"/>
      <c r="WIW43" s="83"/>
      <c r="WIX43" s="83"/>
      <c r="WIY43" s="83"/>
      <c r="WIZ43" s="83"/>
      <c r="WJA43" s="83"/>
      <c r="WJB43" s="83"/>
      <c r="WJC43" s="83"/>
      <c r="WJD43" s="83"/>
      <c r="WJE43" s="83"/>
      <c r="WJF43" s="83"/>
      <c r="WJG43" s="83"/>
      <c r="WJH43" s="83"/>
      <c r="WJI43" s="83"/>
      <c r="WJJ43" s="83"/>
      <c r="WJK43" s="83"/>
      <c r="WJL43" s="83"/>
      <c r="WJM43" s="83"/>
      <c r="WJN43" s="83"/>
      <c r="WJO43" s="83"/>
      <c r="WJP43" s="83"/>
      <c r="WJQ43" s="83"/>
      <c r="WJR43" s="83"/>
      <c r="WJS43" s="83"/>
      <c r="WJT43" s="83"/>
      <c r="WJU43" s="83"/>
      <c r="WJV43" s="83"/>
      <c r="WJW43" s="83"/>
      <c r="WJX43" s="83"/>
      <c r="WJY43" s="83"/>
      <c r="WJZ43" s="83"/>
      <c r="WKA43" s="83"/>
      <c r="WKB43" s="83"/>
      <c r="WKC43" s="83"/>
      <c r="WKD43" s="83"/>
      <c r="WKE43" s="83"/>
      <c r="WKF43" s="83"/>
      <c r="WKG43" s="83"/>
      <c r="WKH43" s="83"/>
      <c r="WKI43" s="83"/>
      <c r="WKJ43" s="83"/>
      <c r="WKK43" s="83"/>
      <c r="WKL43" s="83"/>
      <c r="WKM43" s="83"/>
      <c r="WKN43" s="83"/>
      <c r="WKO43" s="83"/>
      <c r="WKP43" s="83"/>
      <c r="WKQ43" s="83"/>
      <c r="WKR43" s="83"/>
      <c r="WKS43" s="83"/>
      <c r="WKT43" s="83"/>
      <c r="WKU43" s="83"/>
      <c r="WKV43" s="83"/>
      <c r="WKW43" s="83"/>
      <c r="WKX43" s="83"/>
      <c r="WKY43" s="83"/>
      <c r="WKZ43" s="83"/>
      <c r="WLA43" s="83"/>
      <c r="WLB43" s="83"/>
      <c r="WLC43" s="83"/>
      <c r="WLD43" s="83"/>
      <c r="WLE43" s="83"/>
      <c r="WLF43" s="83"/>
      <c r="WLG43" s="83"/>
      <c r="WLH43" s="83"/>
      <c r="WLI43" s="83"/>
      <c r="WLJ43" s="83"/>
      <c r="WLK43" s="83"/>
      <c r="WLL43" s="83"/>
      <c r="WLM43" s="83"/>
      <c r="WLN43" s="83"/>
      <c r="WLO43" s="83"/>
      <c r="WLP43" s="83"/>
      <c r="WLQ43" s="83"/>
      <c r="WLR43" s="83"/>
      <c r="WLS43" s="83"/>
      <c r="WLT43" s="83"/>
      <c r="WLU43" s="83"/>
      <c r="WLV43" s="83"/>
      <c r="WLW43" s="83"/>
      <c r="WLX43" s="83"/>
      <c r="WLY43" s="83"/>
      <c r="WLZ43" s="83"/>
      <c r="WMA43" s="83"/>
      <c r="WMB43" s="83"/>
      <c r="WMC43" s="83"/>
      <c r="WMD43" s="83"/>
      <c r="WME43" s="83"/>
      <c r="WMF43" s="83"/>
      <c r="WMG43" s="83"/>
      <c r="WMH43" s="83"/>
      <c r="WMI43" s="83"/>
      <c r="WMJ43" s="83"/>
      <c r="WMK43" s="83"/>
      <c r="WML43" s="83"/>
      <c r="WMM43" s="83"/>
      <c r="WMN43" s="83"/>
      <c r="WMO43" s="83"/>
      <c r="WMP43" s="83"/>
      <c r="WMQ43" s="83"/>
      <c r="WMR43" s="83"/>
      <c r="WMS43" s="83"/>
      <c r="WMT43" s="83"/>
      <c r="WMU43" s="83"/>
      <c r="WMV43" s="83"/>
      <c r="WMW43" s="83"/>
      <c r="WMX43" s="83"/>
      <c r="WMY43" s="83"/>
      <c r="WMZ43" s="83"/>
      <c r="WNA43" s="83"/>
      <c r="WNB43" s="83"/>
      <c r="WNC43" s="83"/>
      <c r="WND43" s="83"/>
      <c r="WNE43" s="83"/>
      <c r="WNF43" s="83"/>
      <c r="WNG43" s="83"/>
      <c r="WNH43" s="83"/>
      <c r="WNI43" s="83"/>
      <c r="WNJ43" s="83"/>
      <c r="WNK43" s="83"/>
      <c r="WNL43" s="83"/>
      <c r="WNM43" s="83"/>
      <c r="WNN43" s="83"/>
      <c r="WNO43" s="83"/>
      <c r="WNP43" s="83"/>
      <c r="WNQ43" s="83"/>
      <c r="WNR43" s="83"/>
      <c r="WNS43" s="83"/>
      <c r="WNT43" s="83"/>
      <c r="WNU43" s="83"/>
      <c r="WNV43" s="83"/>
      <c r="WNW43" s="83"/>
      <c r="WNX43" s="83"/>
      <c r="WNY43" s="83"/>
      <c r="WNZ43" s="83"/>
      <c r="WOA43" s="83"/>
      <c r="WOB43" s="83"/>
      <c r="WOC43" s="83"/>
      <c r="WOD43" s="83"/>
      <c r="WOE43" s="83"/>
      <c r="WOF43" s="83"/>
      <c r="WOG43" s="83"/>
      <c r="WOH43" s="83"/>
      <c r="WOI43" s="83"/>
      <c r="WOJ43" s="83"/>
      <c r="WOK43" s="83"/>
      <c r="WOL43" s="83"/>
      <c r="WOM43" s="83"/>
      <c r="WON43" s="83"/>
      <c r="WOO43" s="83"/>
      <c r="WOP43" s="83"/>
      <c r="WOQ43" s="83"/>
      <c r="WOR43" s="83"/>
      <c r="WOS43" s="83"/>
      <c r="WOT43" s="83"/>
      <c r="WOU43" s="83"/>
      <c r="WOV43" s="83"/>
      <c r="WOW43" s="83"/>
      <c r="WOX43" s="83"/>
      <c r="WOY43" s="83"/>
      <c r="WOZ43" s="83"/>
      <c r="WPA43" s="83"/>
      <c r="WPB43" s="83"/>
      <c r="WPC43" s="83"/>
      <c r="WPD43" s="83"/>
      <c r="WPE43" s="83"/>
      <c r="WPF43" s="83"/>
      <c r="WPG43" s="83"/>
      <c r="WPH43" s="83"/>
      <c r="WPI43" s="83"/>
      <c r="WPJ43" s="83"/>
      <c r="WPK43" s="83"/>
      <c r="WPL43" s="83"/>
      <c r="WPM43" s="83"/>
      <c r="WPN43" s="83"/>
      <c r="WPO43" s="83"/>
      <c r="WPP43" s="83"/>
      <c r="WPQ43" s="83"/>
      <c r="WPR43" s="83"/>
      <c r="WPS43" s="83"/>
      <c r="WPT43" s="83"/>
      <c r="WPU43" s="83"/>
      <c r="WPV43" s="83"/>
      <c r="WPW43" s="83"/>
      <c r="WPX43" s="83"/>
      <c r="WPY43" s="83"/>
      <c r="WPZ43" s="83"/>
      <c r="WQA43" s="83"/>
      <c r="WQB43" s="83"/>
      <c r="WQC43" s="83"/>
      <c r="WQD43" s="83"/>
      <c r="WQE43" s="83"/>
      <c r="WQF43" s="83"/>
      <c r="WQG43" s="83"/>
      <c r="WQH43" s="83"/>
      <c r="WQI43" s="83"/>
      <c r="WQJ43" s="83"/>
      <c r="WQK43" s="83"/>
      <c r="WQL43" s="83"/>
      <c r="WQM43" s="83"/>
      <c r="WQN43" s="83"/>
      <c r="WQO43" s="83"/>
      <c r="WQP43" s="83"/>
      <c r="WQQ43" s="83"/>
      <c r="WQR43" s="83"/>
      <c r="WQS43" s="83"/>
      <c r="WQT43" s="83"/>
      <c r="WQU43" s="83"/>
      <c r="WQV43" s="83"/>
      <c r="WQW43" s="83"/>
      <c r="WQX43" s="83"/>
      <c r="WQY43" s="83"/>
      <c r="WQZ43" s="83"/>
      <c r="WRA43" s="83"/>
      <c r="WRB43" s="83"/>
      <c r="WRC43" s="83"/>
      <c r="WRD43" s="83"/>
      <c r="WRE43" s="83"/>
      <c r="WRF43" s="83"/>
      <c r="WRG43" s="83"/>
      <c r="WRH43" s="83"/>
      <c r="WRI43" s="83"/>
      <c r="WRJ43" s="83"/>
      <c r="WRK43" s="83"/>
      <c r="WRL43" s="83"/>
      <c r="WRM43" s="83"/>
      <c r="WRN43" s="83"/>
      <c r="WRO43" s="83"/>
      <c r="WRP43" s="83"/>
      <c r="WRQ43" s="83"/>
      <c r="WRR43" s="83"/>
      <c r="WRS43" s="83"/>
      <c r="WRT43" s="83"/>
      <c r="WRU43" s="83"/>
      <c r="WRV43" s="83"/>
      <c r="WRW43" s="83"/>
      <c r="WRX43" s="83"/>
      <c r="WRY43" s="83"/>
      <c r="WRZ43" s="83"/>
      <c r="WSA43" s="83"/>
      <c r="WSB43" s="83"/>
      <c r="WSC43" s="83"/>
      <c r="WSD43" s="83"/>
      <c r="WSE43" s="83"/>
      <c r="WSF43" s="83"/>
      <c r="WSG43" s="83"/>
      <c r="WSH43" s="83"/>
      <c r="WSI43" s="83"/>
      <c r="WSJ43" s="83"/>
      <c r="WSK43" s="83"/>
      <c r="WSL43" s="83"/>
      <c r="WSM43" s="83"/>
      <c r="WSN43" s="83"/>
      <c r="WSO43" s="83"/>
      <c r="WSP43" s="83"/>
      <c r="WSQ43" s="83"/>
      <c r="WSR43" s="83"/>
      <c r="WSS43" s="83"/>
      <c r="WST43" s="83"/>
      <c r="WSU43" s="83"/>
      <c r="WSV43" s="83"/>
      <c r="WSW43" s="83"/>
      <c r="WSX43" s="83"/>
      <c r="WSY43" s="83"/>
      <c r="WSZ43" s="83"/>
      <c r="WTA43" s="83"/>
      <c r="WTB43" s="83"/>
      <c r="WTC43" s="83"/>
      <c r="WTD43" s="83"/>
      <c r="WTE43" s="83"/>
      <c r="WTF43" s="83"/>
      <c r="WTG43" s="83"/>
      <c r="WTH43" s="83"/>
      <c r="WTI43" s="83"/>
      <c r="WTJ43" s="83"/>
      <c r="WTK43" s="83"/>
      <c r="WTL43" s="83"/>
      <c r="WTM43" s="83"/>
      <c r="WTN43" s="83"/>
      <c r="WTO43" s="83"/>
      <c r="WTP43" s="83"/>
      <c r="WTQ43" s="83"/>
      <c r="WTR43" s="83"/>
      <c r="WTS43" s="83"/>
      <c r="WTT43" s="83"/>
      <c r="WTU43" s="83"/>
      <c r="WTV43" s="83"/>
      <c r="WTW43" s="83"/>
      <c r="WTX43" s="83"/>
      <c r="WTY43" s="83"/>
      <c r="WTZ43" s="83"/>
      <c r="WUA43" s="83"/>
      <c r="WUB43" s="83"/>
      <c r="WUC43" s="83"/>
      <c r="WUD43" s="83"/>
      <c r="WUE43" s="83"/>
      <c r="WUF43" s="83"/>
      <c r="WUG43" s="83"/>
      <c r="WUH43" s="83"/>
      <c r="WUI43" s="83"/>
      <c r="WUJ43" s="83"/>
      <c r="WUK43" s="83"/>
      <c r="WUL43" s="83"/>
      <c r="WUM43" s="83"/>
      <c r="WUN43" s="83"/>
      <c r="WUO43" s="83"/>
      <c r="WUP43" s="83"/>
      <c r="WUQ43" s="83"/>
      <c r="WUR43" s="83"/>
      <c r="WUS43" s="83"/>
      <c r="WUT43" s="83"/>
      <c r="WUU43" s="83"/>
      <c r="WUV43" s="83"/>
      <c r="WUW43" s="83"/>
      <c r="WUX43" s="83"/>
      <c r="WUY43" s="83"/>
      <c r="WUZ43" s="83"/>
      <c r="WVA43" s="83"/>
      <c r="WVB43" s="83"/>
      <c r="WVC43" s="83"/>
      <c r="WVD43" s="83"/>
      <c r="WVE43" s="83"/>
      <c r="WVF43" s="83"/>
      <c r="WVG43" s="83"/>
      <c r="WVH43" s="83"/>
      <c r="WVI43" s="83"/>
      <c r="WVJ43" s="83"/>
      <c r="WVK43" s="83"/>
      <c r="WVL43" s="83"/>
      <c r="WVM43" s="83"/>
      <c r="WVN43" s="83"/>
      <c r="WVO43" s="83"/>
      <c r="WVP43" s="83"/>
      <c r="WVQ43" s="83"/>
      <c r="WVR43" s="83"/>
      <c r="WVS43" s="83"/>
      <c r="WVT43" s="83"/>
      <c r="WVU43" s="83"/>
      <c r="WVV43" s="83"/>
      <c r="WVW43" s="83"/>
      <c r="WVX43" s="83"/>
      <c r="WVY43" s="83"/>
      <c r="WVZ43" s="83"/>
      <c r="WWA43" s="83"/>
      <c r="WWB43" s="83"/>
      <c r="WWC43" s="83"/>
      <c r="WWD43" s="83"/>
      <c r="WWE43" s="83"/>
      <c r="WWF43" s="83"/>
      <c r="WWG43" s="83"/>
    </row>
    <row r="44" spans="1:16153">
      <c r="B44" s="88">
        <v>7</v>
      </c>
      <c r="C44" s="76" t="s">
        <v>134</v>
      </c>
      <c r="D44" s="108">
        <v>45</v>
      </c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</row>
    <row r="45" spans="1:16153">
      <c r="B45" s="88">
        <v>66</v>
      </c>
      <c r="C45" s="117" t="s">
        <v>135</v>
      </c>
      <c r="D45" s="108">
        <v>45</v>
      </c>
      <c r="E45" s="116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</row>
    <row r="46" spans="1:16153" s="113" customFormat="1">
      <c r="A46" s="110"/>
      <c r="B46" s="88">
        <v>36</v>
      </c>
      <c r="C46" s="76" t="s">
        <v>136</v>
      </c>
      <c r="D46" s="108">
        <v>46</v>
      </c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111"/>
      <c r="S46" s="111"/>
      <c r="T46" s="111"/>
      <c r="U46" s="111"/>
      <c r="V46" s="111"/>
      <c r="W46" s="111"/>
      <c r="X46" s="111"/>
      <c r="Y46" s="111"/>
      <c r="Z46" s="119"/>
      <c r="AA46" s="83"/>
      <c r="AB46" s="83"/>
      <c r="AC46" s="83"/>
      <c r="AD46" s="83"/>
      <c r="AE46" s="83"/>
      <c r="AF46" s="83"/>
      <c r="AG46" s="83"/>
      <c r="AH46" s="83"/>
      <c r="AI46" s="83"/>
      <c r="AJ46" s="83"/>
      <c r="AK46" s="83"/>
      <c r="AL46" s="83"/>
      <c r="AM46" s="83"/>
      <c r="AN46" s="83"/>
      <c r="AO46" s="83"/>
      <c r="AP46" s="83"/>
      <c r="AQ46" s="83"/>
      <c r="AR46" s="83"/>
      <c r="AS46" s="83"/>
      <c r="AT46" s="83"/>
      <c r="AU46" s="83"/>
      <c r="AV46" s="83"/>
      <c r="AW46" s="83"/>
      <c r="AX46" s="83"/>
      <c r="AY46" s="83"/>
      <c r="AZ46" s="83"/>
      <c r="BA46" s="83"/>
      <c r="BB46" s="83"/>
      <c r="BC46" s="83"/>
      <c r="BD46" s="83"/>
      <c r="BE46" s="83"/>
      <c r="BF46" s="83"/>
      <c r="BG46" s="83"/>
      <c r="BH46" s="83"/>
      <c r="BI46" s="83"/>
      <c r="BJ46" s="83"/>
      <c r="BK46" s="83"/>
      <c r="BL46" s="83"/>
      <c r="BM46" s="83"/>
      <c r="BN46" s="83"/>
      <c r="BO46" s="83"/>
      <c r="BP46" s="83"/>
      <c r="BQ46" s="83"/>
      <c r="BR46" s="83"/>
      <c r="BS46" s="83"/>
      <c r="BT46" s="83"/>
      <c r="BU46" s="83"/>
      <c r="BV46" s="83"/>
      <c r="BW46" s="83"/>
      <c r="BX46" s="83"/>
      <c r="BY46" s="83"/>
      <c r="BZ46" s="83"/>
      <c r="CA46" s="83"/>
      <c r="CB46" s="83"/>
      <c r="CC46" s="83"/>
      <c r="CD46" s="83"/>
      <c r="CE46" s="83"/>
      <c r="CF46" s="83"/>
      <c r="CG46" s="83"/>
      <c r="CH46" s="83"/>
      <c r="CI46" s="83"/>
      <c r="CJ46" s="83"/>
      <c r="CK46" s="83"/>
      <c r="CL46" s="83"/>
      <c r="CM46" s="83"/>
      <c r="CN46" s="83"/>
      <c r="CO46" s="83"/>
      <c r="CP46" s="83"/>
      <c r="CQ46" s="83"/>
      <c r="CR46" s="83"/>
      <c r="CS46" s="83"/>
      <c r="CT46" s="83"/>
      <c r="CU46" s="83"/>
      <c r="CV46" s="83"/>
      <c r="CW46" s="83"/>
      <c r="CX46" s="83"/>
      <c r="CY46" s="83"/>
      <c r="CZ46" s="83"/>
      <c r="DA46" s="83"/>
      <c r="DB46" s="83"/>
      <c r="DC46" s="83"/>
      <c r="DD46" s="83"/>
      <c r="DE46" s="83"/>
      <c r="DF46" s="83"/>
      <c r="DG46" s="83"/>
      <c r="DH46" s="83"/>
      <c r="DI46" s="83"/>
      <c r="DJ46" s="83"/>
      <c r="DK46" s="83"/>
      <c r="DL46" s="83"/>
      <c r="DM46" s="83"/>
      <c r="DN46" s="83"/>
      <c r="DO46" s="83"/>
      <c r="DP46" s="83"/>
      <c r="DQ46" s="83"/>
      <c r="DR46" s="83"/>
      <c r="DS46" s="83"/>
      <c r="DT46" s="83"/>
      <c r="DU46" s="83"/>
      <c r="DV46" s="83"/>
      <c r="DW46" s="83"/>
      <c r="DX46" s="83"/>
      <c r="DY46" s="83"/>
      <c r="DZ46" s="83"/>
      <c r="EA46" s="83"/>
      <c r="EB46" s="83"/>
      <c r="EC46" s="83"/>
      <c r="ED46" s="83"/>
      <c r="EE46" s="83"/>
      <c r="EF46" s="83"/>
      <c r="EG46" s="83"/>
      <c r="EH46" s="83"/>
      <c r="EI46" s="83"/>
      <c r="EJ46" s="83"/>
      <c r="EK46" s="83"/>
      <c r="EL46" s="83"/>
      <c r="EM46" s="83"/>
      <c r="EN46" s="83"/>
      <c r="EO46" s="83"/>
      <c r="EP46" s="83"/>
      <c r="EQ46" s="83"/>
      <c r="ER46" s="83"/>
      <c r="ES46" s="83"/>
      <c r="ET46" s="83"/>
      <c r="EU46" s="83"/>
      <c r="EV46" s="83"/>
      <c r="EW46" s="83"/>
      <c r="EX46" s="83"/>
      <c r="EY46" s="83"/>
      <c r="EZ46" s="83"/>
      <c r="FA46" s="83"/>
      <c r="FB46" s="83"/>
      <c r="FC46" s="83"/>
      <c r="FD46" s="83"/>
      <c r="FE46" s="83"/>
      <c r="FF46" s="83"/>
      <c r="FG46" s="83"/>
      <c r="FH46" s="83"/>
      <c r="FI46" s="83"/>
      <c r="FJ46" s="83"/>
      <c r="FK46" s="83"/>
      <c r="FL46" s="83"/>
      <c r="FM46" s="83"/>
      <c r="FN46" s="83"/>
      <c r="FO46" s="83"/>
      <c r="FP46" s="83"/>
      <c r="FQ46" s="83"/>
      <c r="FR46" s="83"/>
      <c r="FS46" s="83"/>
      <c r="FT46" s="83"/>
      <c r="FU46" s="83"/>
      <c r="FV46" s="83"/>
      <c r="FW46" s="83"/>
      <c r="FX46" s="83"/>
      <c r="FY46" s="83"/>
      <c r="FZ46" s="83"/>
      <c r="GA46" s="83"/>
      <c r="GB46" s="83"/>
      <c r="GC46" s="83"/>
      <c r="GD46" s="83"/>
      <c r="GE46" s="83"/>
      <c r="GF46" s="83"/>
      <c r="GG46" s="83"/>
      <c r="GH46" s="83"/>
      <c r="GI46" s="83"/>
      <c r="GJ46" s="83"/>
      <c r="GK46" s="83"/>
      <c r="GL46" s="83"/>
      <c r="GM46" s="83"/>
      <c r="GN46" s="83"/>
      <c r="GO46" s="83"/>
      <c r="GP46" s="83"/>
      <c r="GQ46" s="83"/>
      <c r="GR46" s="83"/>
      <c r="GS46" s="83"/>
      <c r="GT46" s="83"/>
      <c r="GU46" s="83"/>
      <c r="GV46" s="83"/>
      <c r="GW46" s="83"/>
      <c r="GX46" s="83"/>
      <c r="GY46" s="83"/>
      <c r="GZ46" s="83"/>
      <c r="HA46" s="83"/>
      <c r="HB46" s="83"/>
      <c r="HC46" s="83"/>
      <c r="HD46" s="83"/>
      <c r="HE46" s="83"/>
      <c r="HF46" s="83"/>
      <c r="HG46" s="83"/>
      <c r="HH46" s="83"/>
      <c r="HI46" s="83"/>
      <c r="HJ46" s="83"/>
      <c r="HK46" s="83"/>
      <c r="HL46" s="83"/>
      <c r="HM46" s="83"/>
      <c r="HN46" s="83"/>
      <c r="HO46" s="83"/>
      <c r="HP46" s="83"/>
      <c r="HQ46" s="83"/>
      <c r="HR46" s="83"/>
      <c r="HS46" s="83"/>
      <c r="HT46" s="83"/>
      <c r="HU46" s="83"/>
      <c r="HV46" s="83"/>
      <c r="HW46" s="83"/>
      <c r="HX46" s="83"/>
      <c r="HY46" s="83"/>
      <c r="HZ46" s="83"/>
      <c r="IA46" s="83"/>
      <c r="IB46" s="83"/>
      <c r="IC46" s="83"/>
      <c r="ID46" s="83"/>
      <c r="IE46" s="83"/>
      <c r="IF46" s="83"/>
      <c r="IG46" s="83"/>
      <c r="IH46" s="83"/>
      <c r="II46" s="83"/>
      <c r="IJ46" s="83"/>
      <c r="IK46" s="83"/>
      <c r="IL46" s="83"/>
      <c r="IM46" s="83"/>
      <c r="IN46" s="83"/>
      <c r="IO46" s="83"/>
      <c r="IP46" s="83"/>
      <c r="IQ46" s="83"/>
      <c r="IR46" s="83"/>
      <c r="IS46" s="83"/>
      <c r="IT46" s="83"/>
      <c r="IU46" s="83"/>
      <c r="IV46" s="83"/>
      <c r="IW46" s="83"/>
      <c r="IX46" s="83"/>
      <c r="IY46" s="83"/>
      <c r="IZ46" s="83"/>
      <c r="JA46" s="83"/>
      <c r="JB46" s="83"/>
      <c r="JC46" s="83"/>
      <c r="JD46" s="83"/>
      <c r="JE46" s="83"/>
      <c r="JF46" s="83"/>
      <c r="JG46" s="83"/>
      <c r="JH46" s="83"/>
      <c r="JI46" s="83"/>
      <c r="JJ46" s="83"/>
      <c r="JK46" s="83"/>
      <c r="JL46" s="83"/>
      <c r="JM46" s="83"/>
      <c r="JN46" s="83"/>
      <c r="JO46" s="83"/>
      <c r="JP46" s="83"/>
      <c r="JQ46" s="83"/>
      <c r="JR46" s="83"/>
      <c r="JS46" s="83"/>
      <c r="JT46" s="83"/>
      <c r="JU46" s="83"/>
      <c r="JV46" s="83"/>
      <c r="JW46" s="83"/>
      <c r="JX46" s="83"/>
      <c r="JY46" s="83"/>
      <c r="JZ46" s="83"/>
      <c r="KA46" s="83"/>
      <c r="KB46" s="83"/>
      <c r="KC46" s="83"/>
      <c r="KD46" s="83"/>
      <c r="KE46" s="83"/>
      <c r="KF46" s="83"/>
      <c r="KG46" s="83"/>
      <c r="KH46" s="83"/>
      <c r="KI46" s="83"/>
      <c r="KJ46" s="83"/>
      <c r="KK46" s="83"/>
      <c r="KL46" s="83"/>
      <c r="KM46" s="83"/>
      <c r="KN46" s="83"/>
      <c r="KO46" s="83"/>
      <c r="KP46" s="83"/>
      <c r="KQ46" s="83"/>
      <c r="KR46" s="83"/>
      <c r="KS46" s="83"/>
      <c r="KT46" s="83"/>
      <c r="KU46" s="83"/>
      <c r="KV46" s="83"/>
      <c r="KW46" s="83"/>
      <c r="KX46" s="83"/>
      <c r="KY46" s="83"/>
      <c r="KZ46" s="83"/>
      <c r="LA46" s="83"/>
      <c r="LB46" s="83"/>
      <c r="LC46" s="83"/>
      <c r="LD46" s="83"/>
      <c r="LE46" s="83"/>
      <c r="LF46" s="83"/>
      <c r="LG46" s="83"/>
      <c r="LH46" s="83"/>
      <c r="LI46" s="83"/>
      <c r="LJ46" s="83"/>
      <c r="LK46" s="83"/>
      <c r="LL46" s="83"/>
      <c r="LM46" s="83"/>
      <c r="LN46" s="83"/>
      <c r="LO46" s="83"/>
      <c r="LP46" s="83"/>
      <c r="LQ46" s="83"/>
      <c r="LR46" s="83"/>
      <c r="LS46" s="83"/>
      <c r="LT46" s="83"/>
      <c r="LU46" s="83"/>
      <c r="LV46" s="83"/>
      <c r="LW46" s="83"/>
      <c r="LX46" s="83"/>
      <c r="LY46" s="83"/>
      <c r="LZ46" s="83"/>
      <c r="MA46" s="83"/>
      <c r="MB46" s="83"/>
      <c r="MC46" s="83"/>
      <c r="MD46" s="83"/>
      <c r="ME46" s="83"/>
      <c r="MF46" s="83"/>
      <c r="MG46" s="83"/>
      <c r="MH46" s="83"/>
      <c r="MI46" s="83"/>
      <c r="MJ46" s="83"/>
      <c r="MK46" s="83"/>
      <c r="ML46" s="83"/>
      <c r="MM46" s="83"/>
      <c r="MN46" s="83"/>
      <c r="MO46" s="83"/>
      <c r="MP46" s="83"/>
      <c r="MQ46" s="83"/>
      <c r="MR46" s="83"/>
      <c r="MS46" s="83"/>
      <c r="MT46" s="83"/>
      <c r="MU46" s="83"/>
      <c r="MV46" s="83"/>
      <c r="MW46" s="83"/>
      <c r="MX46" s="83"/>
      <c r="MY46" s="83"/>
      <c r="MZ46" s="83"/>
      <c r="NA46" s="83"/>
      <c r="NB46" s="83"/>
      <c r="NC46" s="83"/>
      <c r="ND46" s="83"/>
      <c r="NE46" s="83"/>
      <c r="NF46" s="83"/>
      <c r="NG46" s="83"/>
      <c r="NH46" s="83"/>
      <c r="NI46" s="83"/>
      <c r="NJ46" s="83"/>
      <c r="NK46" s="83"/>
      <c r="NL46" s="83"/>
      <c r="NM46" s="83"/>
      <c r="NN46" s="83"/>
      <c r="NO46" s="83"/>
      <c r="NP46" s="83"/>
      <c r="NQ46" s="83"/>
      <c r="NR46" s="83"/>
      <c r="NS46" s="83"/>
      <c r="NT46" s="83"/>
      <c r="NU46" s="83"/>
      <c r="NV46" s="83"/>
      <c r="NW46" s="83"/>
      <c r="NX46" s="83"/>
      <c r="NY46" s="83"/>
      <c r="NZ46" s="83"/>
      <c r="OA46" s="83"/>
      <c r="OB46" s="83"/>
      <c r="OC46" s="83"/>
      <c r="OD46" s="83"/>
      <c r="OE46" s="83"/>
      <c r="OF46" s="83"/>
      <c r="OG46" s="83"/>
      <c r="OH46" s="83"/>
      <c r="OI46" s="83"/>
      <c r="OJ46" s="83"/>
      <c r="OK46" s="83"/>
      <c r="OL46" s="83"/>
      <c r="OM46" s="83"/>
      <c r="ON46" s="83"/>
      <c r="OO46" s="83"/>
      <c r="OP46" s="83"/>
      <c r="OQ46" s="83"/>
      <c r="OR46" s="83"/>
      <c r="OS46" s="83"/>
      <c r="OT46" s="83"/>
      <c r="OU46" s="83"/>
      <c r="OV46" s="83"/>
      <c r="OW46" s="83"/>
      <c r="OX46" s="83"/>
      <c r="OY46" s="83"/>
      <c r="OZ46" s="83"/>
      <c r="PA46" s="83"/>
      <c r="PB46" s="83"/>
      <c r="PC46" s="83"/>
      <c r="PD46" s="83"/>
      <c r="PE46" s="83"/>
      <c r="PF46" s="83"/>
      <c r="PG46" s="83"/>
      <c r="PH46" s="83"/>
      <c r="PI46" s="83"/>
      <c r="PJ46" s="83"/>
      <c r="PK46" s="83"/>
      <c r="PL46" s="83"/>
      <c r="PM46" s="83"/>
      <c r="PN46" s="83"/>
      <c r="PO46" s="83"/>
      <c r="PP46" s="83"/>
      <c r="PQ46" s="83"/>
      <c r="PR46" s="83"/>
      <c r="PS46" s="83"/>
      <c r="PT46" s="83"/>
      <c r="PU46" s="83"/>
      <c r="PV46" s="83"/>
      <c r="PW46" s="83"/>
      <c r="PX46" s="83"/>
      <c r="PY46" s="83"/>
      <c r="PZ46" s="83"/>
      <c r="QA46" s="83"/>
      <c r="QB46" s="83"/>
      <c r="QC46" s="83"/>
      <c r="QD46" s="83"/>
      <c r="QE46" s="83"/>
      <c r="QF46" s="83"/>
      <c r="QG46" s="83"/>
      <c r="QH46" s="83"/>
      <c r="QI46" s="83"/>
      <c r="QJ46" s="83"/>
      <c r="QK46" s="83"/>
      <c r="QL46" s="83"/>
      <c r="QM46" s="83"/>
      <c r="QN46" s="83"/>
      <c r="QO46" s="83"/>
      <c r="QP46" s="83"/>
      <c r="QQ46" s="83"/>
      <c r="QR46" s="83"/>
      <c r="QS46" s="83"/>
      <c r="QT46" s="83"/>
      <c r="QU46" s="83"/>
      <c r="QV46" s="83"/>
      <c r="QW46" s="83"/>
      <c r="QX46" s="83"/>
      <c r="QY46" s="83"/>
      <c r="QZ46" s="83"/>
      <c r="RA46" s="83"/>
      <c r="RB46" s="83"/>
      <c r="RC46" s="83"/>
      <c r="RD46" s="83"/>
      <c r="RE46" s="83"/>
      <c r="RF46" s="83"/>
      <c r="RG46" s="83"/>
      <c r="RH46" s="83"/>
      <c r="RI46" s="83"/>
      <c r="RJ46" s="83"/>
      <c r="RK46" s="83"/>
      <c r="RL46" s="83"/>
      <c r="RM46" s="83"/>
      <c r="RN46" s="83"/>
      <c r="RO46" s="83"/>
      <c r="RP46" s="83"/>
      <c r="RQ46" s="83"/>
      <c r="RR46" s="83"/>
      <c r="RS46" s="83"/>
      <c r="RT46" s="83"/>
      <c r="RU46" s="83"/>
      <c r="RV46" s="83"/>
      <c r="RW46" s="83"/>
      <c r="RX46" s="83"/>
      <c r="RY46" s="83"/>
      <c r="RZ46" s="83"/>
      <c r="SA46" s="83"/>
      <c r="SB46" s="83"/>
      <c r="SC46" s="83"/>
      <c r="SD46" s="83"/>
      <c r="SE46" s="83"/>
      <c r="SF46" s="83"/>
      <c r="SG46" s="83"/>
      <c r="SH46" s="83"/>
      <c r="SI46" s="83"/>
      <c r="SJ46" s="83"/>
      <c r="SK46" s="83"/>
      <c r="SL46" s="83"/>
      <c r="SM46" s="83"/>
      <c r="SN46" s="83"/>
      <c r="SO46" s="83"/>
      <c r="SP46" s="83"/>
      <c r="SQ46" s="83"/>
      <c r="SR46" s="83"/>
      <c r="SS46" s="83"/>
      <c r="ST46" s="83"/>
      <c r="SU46" s="83"/>
      <c r="SV46" s="83"/>
      <c r="SW46" s="83"/>
      <c r="SX46" s="83"/>
      <c r="SY46" s="83"/>
      <c r="SZ46" s="83"/>
      <c r="TA46" s="83"/>
      <c r="TB46" s="83"/>
      <c r="TC46" s="83"/>
      <c r="TD46" s="83"/>
      <c r="TE46" s="83"/>
      <c r="TF46" s="83"/>
      <c r="TG46" s="83"/>
      <c r="TH46" s="83"/>
      <c r="TI46" s="83"/>
      <c r="TJ46" s="83"/>
      <c r="TK46" s="83"/>
      <c r="TL46" s="83"/>
      <c r="TM46" s="83"/>
      <c r="TN46" s="83"/>
      <c r="TO46" s="83"/>
      <c r="TP46" s="83"/>
      <c r="TQ46" s="83"/>
      <c r="TR46" s="83"/>
      <c r="TS46" s="83"/>
      <c r="TT46" s="83"/>
      <c r="TU46" s="83"/>
      <c r="TV46" s="83"/>
      <c r="TW46" s="83"/>
      <c r="TX46" s="83"/>
      <c r="TY46" s="83"/>
      <c r="TZ46" s="83"/>
      <c r="UA46" s="83"/>
      <c r="UB46" s="83"/>
      <c r="UC46" s="83"/>
      <c r="UD46" s="83"/>
      <c r="UE46" s="83"/>
      <c r="UF46" s="83"/>
      <c r="UG46" s="83"/>
      <c r="UH46" s="83"/>
      <c r="UI46" s="83"/>
      <c r="UJ46" s="83"/>
      <c r="UK46" s="83"/>
      <c r="UL46" s="83"/>
      <c r="UM46" s="83"/>
      <c r="UN46" s="83"/>
      <c r="UO46" s="83"/>
      <c r="UP46" s="83"/>
      <c r="UQ46" s="83"/>
      <c r="UR46" s="83"/>
      <c r="US46" s="83"/>
      <c r="UT46" s="83"/>
      <c r="UU46" s="83"/>
      <c r="UV46" s="83"/>
      <c r="UW46" s="83"/>
      <c r="UX46" s="83"/>
      <c r="UY46" s="83"/>
      <c r="UZ46" s="83"/>
      <c r="VA46" s="83"/>
      <c r="VB46" s="83"/>
      <c r="VC46" s="83"/>
      <c r="VD46" s="83"/>
      <c r="VE46" s="83"/>
      <c r="VF46" s="83"/>
      <c r="VG46" s="83"/>
      <c r="VH46" s="83"/>
      <c r="VI46" s="83"/>
      <c r="VJ46" s="83"/>
      <c r="VK46" s="83"/>
      <c r="VL46" s="83"/>
      <c r="VM46" s="83"/>
      <c r="VN46" s="83"/>
      <c r="VO46" s="83"/>
      <c r="VP46" s="83"/>
      <c r="VQ46" s="83"/>
      <c r="VR46" s="83"/>
      <c r="VS46" s="83"/>
      <c r="VT46" s="83"/>
      <c r="VU46" s="83"/>
      <c r="VV46" s="83"/>
      <c r="VW46" s="83"/>
      <c r="VX46" s="83"/>
      <c r="VY46" s="83"/>
      <c r="VZ46" s="83"/>
      <c r="WA46" s="83"/>
      <c r="WB46" s="83"/>
      <c r="WC46" s="83"/>
      <c r="WD46" s="83"/>
      <c r="WE46" s="83"/>
      <c r="WF46" s="83"/>
      <c r="WG46" s="83"/>
      <c r="WH46" s="83"/>
      <c r="WI46" s="83"/>
      <c r="WJ46" s="83"/>
      <c r="WK46" s="83"/>
      <c r="WL46" s="83"/>
      <c r="WM46" s="83"/>
      <c r="WN46" s="83"/>
      <c r="WO46" s="83"/>
      <c r="WP46" s="83"/>
      <c r="WQ46" s="83"/>
      <c r="WR46" s="83"/>
      <c r="WS46" s="83"/>
      <c r="WT46" s="83"/>
      <c r="WU46" s="83"/>
      <c r="WV46" s="83"/>
      <c r="WW46" s="83"/>
      <c r="WX46" s="83"/>
      <c r="WY46" s="83"/>
      <c r="WZ46" s="83"/>
      <c r="XA46" s="83"/>
      <c r="XB46" s="83"/>
      <c r="XC46" s="83"/>
      <c r="XD46" s="83"/>
      <c r="XE46" s="83"/>
      <c r="XF46" s="83"/>
      <c r="XG46" s="83"/>
      <c r="XH46" s="83"/>
      <c r="XI46" s="83"/>
      <c r="XJ46" s="83"/>
      <c r="XK46" s="83"/>
      <c r="XL46" s="83"/>
      <c r="XM46" s="83"/>
      <c r="XN46" s="83"/>
      <c r="XO46" s="83"/>
      <c r="XP46" s="83"/>
      <c r="XQ46" s="83"/>
      <c r="XR46" s="83"/>
      <c r="XS46" s="83"/>
      <c r="XT46" s="83"/>
      <c r="XU46" s="83"/>
      <c r="XV46" s="83"/>
      <c r="XW46" s="83"/>
      <c r="XX46" s="83"/>
      <c r="XY46" s="83"/>
      <c r="XZ46" s="83"/>
      <c r="YA46" s="83"/>
      <c r="YB46" s="83"/>
      <c r="YC46" s="83"/>
      <c r="YD46" s="83"/>
      <c r="YE46" s="83"/>
      <c r="YF46" s="83"/>
      <c r="YG46" s="83"/>
      <c r="YH46" s="83"/>
      <c r="YI46" s="83"/>
      <c r="YJ46" s="83"/>
      <c r="YK46" s="83"/>
      <c r="YL46" s="83"/>
      <c r="YM46" s="83"/>
      <c r="YN46" s="83"/>
      <c r="YO46" s="83"/>
      <c r="YP46" s="83"/>
      <c r="YQ46" s="83"/>
      <c r="YR46" s="83"/>
      <c r="YS46" s="83"/>
      <c r="YT46" s="83"/>
      <c r="YU46" s="83"/>
      <c r="YV46" s="83"/>
      <c r="YW46" s="83"/>
      <c r="YX46" s="83"/>
      <c r="YY46" s="83"/>
      <c r="YZ46" s="83"/>
      <c r="ZA46" s="83"/>
      <c r="ZB46" s="83"/>
      <c r="ZC46" s="83"/>
      <c r="ZD46" s="83"/>
      <c r="ZE46" s="83"/>
      <c r="ZF46" s="83"/>
      <c r="ZG46" s="83"/>
      <c r="ZH46" s="83"/>
      <c r="ZI46" s="83"/>
      <c r="ZJ46" s="83"/>
      <c r="ZK46" s="83"/>
      <c r="ZL46" s="83"/>
      <c r="ZM46" s="83"/>
      <c r="ZN46" s="83"/>
      <c r="ZO46" s="83"/>
      <c r="ZP46" s="83"/>
      <c r="ZQ46" s="83"/>
      <c r="ZR46" s="83"/>
      <c r="ZS46" s="83"/>
      <c r="ZT46" s="83"/>
      <c r="ZU46" s="83"/>
      <c r="ZV46" s="83"/>
      <c r="ZW46" s="83"/>
      <c r="ZX46" s="83"/>
      <c r="ZY46" s="83"/>
      <c r="ZZ46" s="83"/>
      <c r="AAA46" s="83"/>
      <c r="AAB46" s="83"/>
      <c r="AAC46" s="83"/>
      <c r="AAD46" s="83"/>
      <c r="AAE46" s="83"/>
      <c r="AAF46" s="83"/>
      <c r="AAG46" s="83"/>
      <c r="AAH46" s="83"/>
      <c r="AAI46" s="83"/>
      <c r="AAJ46" s="83"/>
      <c r="AAK46" s="83"/>
      <c r="AAL46" s="83"/>
      <c r="AAM46" s="83"/>
      <c r="AAN46" s="83"/>
      <c r="AAO46" s="83"/>
      <c r="AAP46" s="83"/>
      <c r="AAQ46" s="83"/>
      <c r="AAR46" s="83"/>
      <c r="AAS46" s="83"/>
      <c r="AAT46" s="83"/>
      <c r="AAU46" s="83"/>
      <c r="AAV46" s="83"/>
      <c r="AAW46" s="83"/>
      <c r="AAX46" s="83"/>
      <c r="AAY46" s="83"/>
      <c r="AAZ46" s="83"/>
      <c r="ABA46" s="83"/>
      <c r="ABB46" s="83"/>
      <c r="ABC46" s="83"/>
      <c r="ABD46" s="83"/>
      <c r="ABE46" s="83"/>
      <c r="ABF46" s="83"/>
      <c r="ABG46" s="83"/>
      <c r="ABH46" s="83"/>
      <c r="ABI46" s="83"/>
      <c r="ABJ46" s="83"/>
      <c r="ABK46" s="83"/>
      <c r="ABL46" s="83"/>
      <c r="ABM46" s="83"/>
      <c r="ABN46" s="83"/>
      <c r="ABO46" s="83"/>
      <c r="ABP46" s="83"/>
      <c r="ABQ46" s="83"/>
      <c r="ABR46" s="83"/>
      <c r="ABS46" s="83"/>
      <c r="ABT46" s="83"/>
      <c r="ABU46" s="83"/>
      <c r="ABV46" s="83"/>
      <c r="ABW46" s="83"/>
      <c r="ABX46" s="83"/>
      <c r="ABY46" s="83"/>
      <c r="ABZ46" s="83"/>
      <c r="ACA46" s="83"/>
      <c r="ACB46" s="83"/>
      <c r="ACC46" s="83"/>
      <c r="ACD46" s="83"/>
      <c r="ACE46" s="83"/>
      <c r="ACF46" s="83"/>
      <c r="ACG46" s="83"/>
      <c r="ACH46" s="83"/>
      <c r="ACI46" s="83"/>
      <c r="ACJ46" s="83"/>
      <c r="ACK46" s="83"/>
      <c r="ACL46" s="83"/>
      <c r="ACM46" s="83"/>
      <c r="ACN46" s="83"/>
      <c r="ACO46" s="83"/>
      <c r="ACP46" s="83"/>
      <c r="ACQ46" s="83"/>
      <c r="ACR46" s="83"/>
      <c r="ACS46" s="83"/>
      <c r="ACT46" s="83"/>
      <c r="ACU46" s="83"/>
      <c r="ACV46" s="83"/>
      <c r="ACW46" s="83"/>
      <c r="ACX46" s="83"/>
      <c r="ACY46" s="83"/>
      <c r="ACZ46" s="83"/>
      <c r="ADA46" s="83"/>
      <c r="ADB46" s="83"/>
      <c r="ADC46" s="83"/>
      <c r="ADD46" s="83"/>
      <c r="ADE46" s="83"/>
      <c r="ADF46" s="83"/>
      <c r="ADG46" s="83"/>
      <c r="ADH46" s="83"/>
      <c r="ADI46" s="83"/>
      <c r="ADJ46" s="83"/>
      <c r="ADK46" s="83"/>
      <c r="ADL46" s="83"/>
      <c r="ADM46" s="83"/>
      <c r="ADN46" s="83"/>
      <c r="ADO46" s="83"/>
      <c r="ADP46" s="83"/>
      <c r="ADQ46" s="83"/>
      <c r="ADR46" s="83"/>
      <c r="ADS46" s="83"/>
      <c r="ADT46" s="83"/>
      <c r="ADU46" s="83"/>
      <c r="ADV46" s="83"/>
      <c r="ADW46" s="83"/>
      <c r="ADX46" s="83"/>
      <c r="ADY46" s="83"/>
      <c r="ADZ46" s="83"/>
      <c r="AEA46" s="83"/>
      <c r="AEB46" s="83"/>
      <c r="AEC46" s="83"/>
      <c r="AED46" s="83"/>
      <c r="AEE46" s="83"/>
      <c r="AEF46" s="83"/>
      <c r="AEG46" s="83"/>
      <c r="AEH46" s="83"/>
      <c r="AEI46" s="83"/>
      <c r="AEJ46" s="83"/>
      <c r="AEK46" s="83"/>
      <c r="AEL46" s="83"/>
      <c r="AEM46" s="83"/>
      <c r="AEN46" s="83"/>
      <c r="AEO46" s="83"/>
      <c r="AEP46" s="83"/>
      <c r="AEQ46" s="83"/>
      <c r="AER46" s="83"/>
      <c r="AES46" s="83"/>
      <c r="AET46" s="83"/>
      <c r="AEU46" s="83"/>
      <c r="AEV46" s="83"/>
      <c r="AEW46" s="83"/>
      <c r="AEX46" s="83"/>
      <c r="AEY46" s="83"/>
      <c r="AEZ46" s="83"/>
      <c r="AFA46" s="83"/>
      <c r="AFB46" s="83"/>
      <c r="AFC46" s="83"/>
      <c r="AFD46" s="83"/>
      <c r="AFE46" s="83"/>
      <c r="AFF46" s="83"/>
      <c r="AFG46" s="83"/>
      <c r="AFH46" s="83"/>
      <c r="AFI46" s="83"/>
      <c r="AFJ46" s="83"/>
      <c r="AFK46" s="83"/>
      <c r="AFL46" s="83"/>
      <c r="AFM46" s="83"/>
      <c r="AFN46" s="83"/>
      <c r="AFO46" s="83"/>
      <c r="AFP46" s="83"/>
      <c r="AFQ46" s="83"/>
      <c r="AFR46" s="83"/>
      <c r="AFS46" s="83"/>
      <c r="AFT46" s="83"/>
      <c r="AFU46" s="83"/>
      <c r="AFV46" s="83"/>
      <c r="AFW46" s="83"/>
      <c r="AFX46" s="83"/>
      <c r="AFY46" s="83"/>
      <c r="AFZ46" s="83"/>
      <c r="AGA46" s="83"/>
      <c r="AGB46" s="83"/>
      <c r="AGC46" s="83"/>
      <c r="AGD46" s="83"/>
      <c r="AGE46" s="83"/>
      <c r="AGF46" s="83"/>
      <c r="AGG46" s="83"/>
      <c r="AGH46" s="83"/>
      <c r="AGI46" s="83"/>
      <c r="AGJ46" s="83"/>
      <c r="AGK46" s="83"/>
      <c r="AGL46" s="83"/>
      <c r="AGM46" s="83"/>
      <c r="AGN46" s="83"/>
      <c r="AGO46" s="83"/>
      <c r="AGP46" s="83"/>
      <c r="AGQ46" s="83"/>
      <c r="AGR46" s="83"/>
      <c r="AGS46" s="83"/>
      <c r="AGT46" s="83"/>
      <c r="AGU46" s="83"/>
      <c r="AGV46" s="83"/>
      <c r="AGW46" s="83"/>
      <c r="AGX46" s="83"/>
      <c r="AGY46" s="83"/>
      <c r="AGZ46" s="83"/>
      <c r="AHA46" s="83"/>
      <c r="AHB46" s="83"/>
      <c r="AHC46" s="83"/>
      <c r="AHD46" s="83"/>
      <c r="AHE46" s="83"/>
      <c r="AHF46" s="83"/>
      <c r="AHG46" s="83"/>
      <c r="AHH46" s="83"/>
      <c r="AHI46" s="83"/>
      <c r="AHJ46" s="83"/>
      <c r="AHK46" s="83"/>
      <c r="AHL46" s="83"/>
      <c r="AHM46" s="83"/>
      <c r="AHN46" s="83"/>
      <c r="AHO46" s="83"/>
      <c r="AHP46" s="83"/>
      <c r="AHQ46" s="83"/>
      <c r="AHR46" s="83"/>
      <c r="AHS46" s="83"/>
      <c r="AHT46" s="83"/>
      <c r="AHU46" s="83"/>
      <c r="AHV46" s="83"/>
      <c r="AHW46" s="83"/>
      <c r="AHX46" s="83"/>
      <c r="AHY46" s="83"/>
      <c r="AHZ46" s="83"/>
      <c r="AIA46" s="83"/>
      <c r="AIB46" s="83"/>
      <c r="AIC46" s="83"/>
      <c r="AID46" s="83"/>
      <c r="AIE46" s="83"/>
      <c r="AIF46" s="83"/>
      <c r="AIG46" s="83"/>
      <c r="AIH46" s="83"/>
      <c r="AII46" s="83"/>
      <c r="AIJ46" s="83"/>
      <c r="AIK46" s="83"/>
      <c r="AIL46" s="83"/>
      <c r="AIM46" s="83"/>
      <c r="AIN46" s="83"/>
      <c r="AIO46" s="83"/>
      <c r="AIP46" s="83"/>
      <c r="AIQ46" s="83"/>
      <c r="AIR46" s="83"/>
      <c r="AIS46" s="83"/>
      <c r="AIT46" s="83"/>
      <c r="AIU46" s="83"/>
      <c r="AIV46" s="83"/>
      <c r="AIW46" s="83"/>
      <c r="AIX46" s="83"/>
      <c r="AIY46" s="83"/>
      <c r="AIZ46" s="83"/>
      <c r="AJA46" s="83"/>
      <c r="AJB46" s="83"/>
      <c r="AJC46" s="83"/>
      <c r="AJD46" s="83"/>
      <c r="AJE46" s="83"/>
      <c r="AJF46" s="83"/>
      <c r="AJG46" s="83"/>
      <c r="AJH46" s="83"/>
      <c r="AJI46" s="83"/>
      <c r="AJJ46" s="83"/>
      <c r="AJK46" s="83"/>
      <c r="AJL46" s="83"/>
      <c r="AJM46" s="83"/>
      <c r="AJN46" s="83"/>
      <c r="AJO46" s="83"/>
      <c r="AJP46" s="83"/>
      <c r="AJQ46" s="83"/>
      <c r="AJR46" s="83"/>
      <c r="AJS46" s="83"/>
      <c r="AJT46" s="83"/>
      <c r="AJU46" s="83"/>
      <c r="AJV46" s="83"/>
      <c r="AJW46" s="83"/>
      <c r="AJX46" s="83"/>
      <c r="AJY46" s="83"/>
      <c r="AJZ46" s="83"/>
      <c r="AKA46" s="83"/>
      <c r="AKB46" s="83"/>
      <c r="AKC46" s="83"/>
      <c r="AKD46" s="83"/>
      <c r="AKE46" s="83"/>
      <c r="AKF46" s="83"/>
      <c r="AKG46" s="83"/>
      <c r="AKH46" s="83"/>
      <c r="AKI46" s="83"/>
      <c r="AKJ46" s="83"/>
      <c r="AKK46" s="83"/>
      <c r="AKL46" s="83"/>
      <c r="AKM46" s="83"/>
      <c r="AKN46" s="83"/>
      <c r="AKO46" s="83"/>
      <c r="AKP46" s="83"/>
      <c r="AKQ46" s="83"/>
      <c r="AKR46" s="83"/>
      <c r="AKS46" s="83"/>
      <c r="AKT46" s="83"/>
      <c r="AKU46" s="83"/>
      <c r="AKV46" s="83"/>
      <c r="AKW46" s="83"/>
      <c r="AKX46" s="83"/>
      <c r="AKY46" s="83"/>
      <c r="AKZ46" s="83"/>
      <c r="ALA46" s="83"/>
      <c r="ALB46" s="83"/>
      <c r="ALC46" s="83"/>
      <c r="ALD46" s="83"/>
      <c r="ALE46" s="83"/>
      <c r="ALF46" s="83"/>
      <c r="ALG46" s="83"/>
      <c r="ALH46" s="83"/>
      <c r="ALI46" s="83"/>
      <c r="ALJ46" s="83"/>
      <c r="ALK46" s="83"/>
      <c r="ALL46" s="83"/>
      <c r="ALM46" s="83"/>
      <c r="ALN46" s="83"/>
      <c r="ALO46" s="83"/>
      <c r="ALP46" s="83"/>
      <c r="ALQ46" s="83"/>
      <c r="ALR46" s="83"/>
      <c r="ALS46" s="83"/>
      <c r="ALT46" s="83"/>
      <c r="ALU46" s="83"/>
      <c r="ALV46" s="83"/>
      <c r="ALW46" s="83"/>
      <c r="ALX46" s="83"/>
      <c r="ALY46" s="83"/>
      <c r="ALZ46" s="83"/>
      <c r="AMA46" s="83"/>
      <c r="AMB46" s="83"/>
      <c r="AMC46" s="83"/>
      <c r="AMD46" s="83"/>
      <c r="AME46" s="83"/>
      <c r="AMF46" s="83"/>
      <c r="AMG46" s="83"/>
      <c r="AMH46" s="83"/>
      <c r="AMI46" s="83"/>
      <c r="AMJ46" s="83"/>
      <c r="AMK46" s="83"/>
      <c r="AML46" s="83"/>
      <c r="AMM46" s="83"/>
      <c r="AMN46" s="83"/>
      <c r="AMO46" s="83"/>
      <c r="AMP46" s="83"/>
      <c r="AMQ46" s="83"/>
      <c r="AMR46" s="83"/>
      <c r="AMS46" s="83"/>
      <c r="AMT46" s="83"/>
      <c r="AMU46" s="83"/>
      <c r="AMV46" s="83"/>
      <c r="AMW46" s="83"/>
      <c r="AMX46" s="83"/>
      <c r="AMY46" s="83"/>
      <c r="AMZ46" s="83"/>
      <c r="ANA46" s="83"/>
      <c r="ANB46" s="83"/>
      <c r="ANC46" s="83"/>
      <c r="AND46" s="83"/>
      <c r="ANE46" s="83"/>
      <c r="ANF46" s="83"/>
      <c r="ANG46" s="83"/>
      <c r="ANH46" s="83"/>
      <c r="ANI46" s="83"/>
      <c r="ANJ46" s="83"/>
      <c r="ANK46" s="83"/>
      <c r="ANL46" s="83"/>
      <c r="ANM46" s="83"/>
      <c r="ANN46" s="83"/>
      <c r="ANO46" s="83"/>
      <c r="ANP46" s="83"/>
      <c r="ANQ46" s="83"/>
      <c r="ANR46" s="83"/>
      <c r="ANS46" s="83"/>
      <c r="ANT46" s="83"/>
      <c r="ANU46" s="83"/>
      <c r="ANV46" s="83"/>
      <c r="ANW46" s="83"/>
      <c r="ANX46" s="83"/>
      <c r="ANY46" s="83"/>
      <c r="ANZ46" s="83"/>
      <c r="AOA46" s="83"/>
      <c r="AOB46" s="83"/>
      <c r="AOC46" s="83"/>
      <c r="AOD46" s="83"/>
      <c r="AOE46" s="83"/>
      <c r="AOF46" s="83"/>
      <c r="AOG46" s="83"/>
      <c r="AOH46" s="83"/>
      <c r="AOI46" s="83"/>
      <c r="AOJ46" s="83"/>
      <c r="AOK46" s="83"/>
      <c r="AOL46" s="83"/>
      <c r="AOM46" s="83"/>
      <c r="AON46" s="83"/>
      <c r="AOO46" s="83"/>
      <c r="AOP46" s="83"/>
      <c r="AOQ46" s="83"/>
      <c r="AOR46" s="83"/>
      <c r="AOS46" s="83"/>
      <c r="AOT46" s="83"/>
      <c r="AOU46" s="83"/>
      <c r="AOV46" s="83"/>
      <c r="AOW46" s="83"/>
      <c r="AOX46" s="83"/>
      <c r="AOY46" s="83"/>
      <c r="AOZ46" s="83"/>
      <c r="APA46" s="83"/>
      <c r="APB46" s="83"/>
      <c r="APC46" s="83"/>
      <c r="APD46" s="83"/>
      <c r="APE46" s="83"/>
      <c r="APF46" s="83"/>
      <c r="APG46" s="83"/>
      <c r="APH46" s="83"/>
      <c r="API46" s="83"/>
      <c r="APJ46" s="83"/>
      <c r="APK46" s="83"/>
      <c r="APL46" s="83"/>
      <c r="APM46" s="83"/>
      <c r="APN46" s="83"/>
      <c r="APO46" s="83"/>
      <c r="APP46" s="83"/>
      <c r="APQ46" s="83"/>
      <c r="APR46" s="83"/>
      <c r="APS46" s="83"/>
      <c r="APT46" s="83"/>
      <c r="APU46" s="83"/>
      <c r="APV46" s="83"/>
      <c r="APW46" s="83"/>
      <c r="APX46" s="83"/>
      <c r="APY46" s="83"/>
      <c r="APZ46" s="83"/>
      <c r="AQA46" s="83"/>
      <c r="AQB46" s="83"/>
      <c r="AQC46" s="83"/>
      <c r="AQD46" s="83"/>
      <c r="AQE46" s="83"/>
      <c r="AQF46" s="83"/>
      <c r="AQG46" s="83"/>
      <c r="AQH46" s="83"/>
      <c r="AQI46" s="83"/>
      <c r="AQJ46" s="83"/>
      <c r="AQK46" s="83"/>
      <c r="AQL46" s="83"/>
      <c r="AQM46" s="83"/>
      <c r="AQN46" s="83"/>
      <c r="AQO46" s="83"/>
      <c r="AQP46" s="83"/>
      <c r="AQQ46" s="83"/>
      <c r="AQR46" s="83"/>
      <c r="AQS46" s="83"/>
      <c r="AQT46" s="83"/>
      <c r="AQU46" s="83"/>
      <c r="AQV46" s="83"/>
      <c r="AQW46" s="83"/>
      <c r="AQX46" s="83"/>
      <c r="AQY46" s="83"/>
      <c r="AQZ46" s="83"/>
      <c r="ARA46" s="83"/>
      <c r="ARB46" s="83"/>
      <c r="ARC46" s="83"/>
      <c r="ARD46" s="83"/>
      <c r="ARE46" s="83"/>
      <c r="ARF46" s="83"/>
      <c r="ARG46" s="83"/>
      <c r="ARH46" s="83"/>
      <c r="ARI46" s="83"/>
      <c r="ARJ46" s="83"/>
      <c r="ARK46" s="83"/>
      <c r="ARL46" s="83"/>
      <c r="ARM46" s="83"/>
      <c r="ARN46" s="83"/>
      <c r="ARO46" s="83"/>
      <c r="ARP46" s="83"/>
      <c r="ARQ46" s="83"/>
      <c r="ARR46" s="83"/>
      <c r="ARS46" s="83"/>
      <c r="ART46" s="83"/>
      <c r="ARU46" s="83"/>
      <c r="ARV46" s="83"/>
      <c r="ARW46" s="83"/>
      <c r="ARX46" s="83"/>
      <c r="ARY46" s="83"/>
      <c r="ARZ46" s="83"/>
      <c r="ASA46" s="83"/>
      <c r="ASB46" s="83"/>
      <c r="ASC46" s="83"/>
      <c r="ASD46" s="83"/>
      <c r="ASE46" s="83"/>
      <c r="ASF46" s="83"/>
      <c r="ASG46" s="83"/>
      <c r="ASH46" s="83"/>
      <c r="ASI46" s="83"/>
      <c r="ASJ46" s="83"/>
      <c r="ASK46" s="83"/>
      <c r="ASL46" s="83"/>
      <c r="ASM46" s="83"/>
      <c r="ASN46" s="83"/>
      <c r="ASO46" s="83"/>
      <c r="ASP46" s="83"/>
      <c r="ASQ46" s="83"/>
      <c r="ASR46" s="83"/>
      <c r="ASS46" s="83"/>
      <c r="AST46" s="83"/>
      <c r="ASU46" s="83"/>
      <c r="ASV46" s="83"/>
      <c r="ASW46" s="83"/>
      <c r="ASX46" s="83"/>
      <c r="ASY46" s="83"/>
      <c r="ASZ46" s="83"/>
      <c r="ATA46" s="83"/>
      <c r="ATB46" s="83"/>
      <c r="ATC46" s="83"/>
      <c r="ATD46" s="83"/>
      <c r="ATE46" s="83"/>
      <c r="ATF46" s="83"/>
      <c r="ATG46" s="83"/>
      <c r="ATH46" s="83"/>
      <c r="ATI46" s="83"/>
      <c r="ATJ46" s="83"/>
      <c r="ATK46" s="83"/>
      <c r="ATL46" s="83"/>
      <c r="ATM46" s="83"/>
      <c r="ATN46" s="83"/>
      <c r="ATO46" s="83"/>
      <c r="ATP46" s="83"/>
      <c r="ATQ46" s="83"/>
      <c r="ATR46" s="83"/>
      <c r="ATS46" s="83"/>
      <c r="ATT46" s="83"/>
      <c r="ATU46" s="83"/>
      <c r="ATV46" s="83"/>
      <c r="ATW46" s="83"/>
      <c r="ATX46" s="83"/>
      <c r="ATY46" s="83"/>
      <c r="ATZ46" s="83"/>
      <c r="AUA46" s="83"/>
      <c r="AUB46" s="83"/>
      <c r="AUC46" s="83"/>
      <c r="AUD46" s="83"/>
      <c r="AUE46" s="83"/>
      <c r="AUF46" s="83"/>
      <c r="AUG46" s="83"/>
      <c r="AUH46" s="83"/>
      <c r="AUI46" s="83"/>
      <c r="AUJ46" s="83"/>
      <c r="AUK46" s="83"/>
      <c r="AUL46" s="83"/>
      <c r="AUM46" s="83"/>
      <c r="AUN46" s="83"/>
      <c r="AUO46" s="83"/>
      <c r="AUP46" s="83"/>
      <c r="AUQ46" s="83"/>
      <c r="AUR46" s="83"/>
      <c r="AUS46" s="83"/>
      <c r="AUT46" s="83"/>
      <c r="AUU46" s="83"/>
      <c r="AUV46" s="83"/>
      <c r="AUW46" s="83"/>
      <c r="AUX46" s="83"/>
      <c r="AUY46" s="83"/>
      <c r="AUZ46" s="83"/>
      <c r="AVA46" s="83"/>
      <c r="AVB46" s="83"/>
      <c r="AVC46" s="83"/>
      <c r="AVD46" s="83"/>
      <c r="AVE46" s="83"/>
      <c r="AVF46" s="83"/>
      <c r="AVG46" s="83"/>
      <c r="AVH46" s="83"/>
      <c r="AVI46" s="83"/>
      <c r="AVJ46" s="83"/>
      <c r="AVK46" s="83"/>
      <c r="AVL46" s="83"/>
      <c r="AVM46" s="83"/>
      <c r="AVN46" s="83"/>
      <c r="AVO46" s="83"/>
      <c r="AVP46" s="83"/>
      <c r="AVQ46" s="83"/>
      <c r="AVR46" s="83"/>
      <c r="AVS46" s="83"/>
      <c r="AVT46" s="83"/>
      <c r="AVU46" s="83"/>
      <c r="AVV46" s="83"/>
      <c r="AVW46" s="83"/>
      <c r="AVX46" s="83"/>
      <c r="AVY46" s="83"/>
      <c r="AVZ46" s="83"/>
      <c r="AWA46" s="83"/>
      <c r="AWB46" s="83"/>
      <c r="AWC46" s="83"/>
      <c r="AWD46" s="83"/>
      <c r="AWE46" s="83"/>
      <c r="AWF46" s="83"/>
      <c r="AWG46" s="83"/>
      <c r="AWH46" s="83"/>
      <c r="AWI46" s="83"/>
      <c r="AWJ46" s="83"/>
      <c r="AWK46" s="83"/>
      <c r="AWL46" s="83"/>
      <c r="AWM46" s="83"/>
      <c r="AWN46" s="83"/>
      <c r="AWO46" s="83"/>
      <c r="AWP46" s="83"/>
      <c r="AWQ46" s="83"/>
      <c r="AWR46" s="83"/>
      <c r="AWS46" s="83"/>
      <c r="AWT46" s="83"/>
      <c r="AWU46" s="83"/>
      <c r="AWV46" s="83"/>
      <c r="AWW46" s="83"/>
      <c r="AWX46" s="83"/>
      <c r="AWY46" s="83"/>
      <c r="AWZ46" s="83"/>
      <c r="AXA46" s="83"/>
      <c r="AXB46" s="83"/>
      <c r="AXC46" s="83"/>
      <c r="AXD46" s="83"/>
      <c r="AXE46" s="83"/>
      <c r="AXF46" s="83"/>
      <c r="AXG46" s="83"/>
      <c r="AXH46" s="83"/>
      <c r="AXI46" s="83"/>
      <c r="AXJ46" s="83"/>
      <c r="AXK46" s="83"/>
      <c r="AXL46" s="83"/>
      <c r="AXM46" s="83"/>
      <c r="AXN46" s="83"/>
      <c r="AXO46" s="83"/>
      <c r="AXP46" s="83"/>
      <c r="AXQ46" s="83"/>
      <c r="AXR46" s="83"/>
      <c r="AXS46" s="83"/>
      <c r="AXT46" s="83"/>
      <c r="AXU46" s="83"/>
      <c r="AXV46" s="83"/>
      <c r="AXW46" s="83"/>
      <c r="AXX46" s="83"/>
      <c r="AXY46" s="83"/>
      <c r="AXZ46" s="83"/>
      <c r="AYA46" s="83"/>
      <c r="AYB46" s="83"/>
      <c r="AYC46" s="83"/>
      <c r="AYD46" s="83"/>
      <c r="AYE46" s="83"/>
      <c r="AYF46" s="83"/>
      <c r="AYG46" s="83"/>
      <c r="AYH46" s="83"/>
      <c r="AYI46" s="83"/>
      <c r="AYJ46" s="83"/>
      <c r="AYK46" s="83"/>
      <c r="AYL46" s="83"/>
      <c r="AYM46" s="83"/>
      <c r="AYN46" s="83"/>
      <c r="AYO46" s="83"/>
      <c r="AYP46" s="83"/>
      <c r="AYQ46" s="83"/>
      <c r="AYR46" s="83"/>
      <c r="AYS46" s="83"/>
      <c r="AYT46" s="83"/>
      <c r="AYU46" s="83"/>
      <c r="AYV46" s="83"/>
      <c r="AYW46" s="83"/>
      <c r="AYX46" s="83"/>
      <c r="AYY46" s="83"/>
      <c r="AYZ46" s="83"/>
      <c r="AZA46" s="83"/>
      <c r="AZB46" s="83"/>
      <c r="AZC46" s="83"/>
      <c r="AZD46" s="83"/>
      <c r="AZE46" s="83"/>
      <c r="AZF46" s="83"/>
      <c r="AZG46" s="83"/>
      <c r="AZH46" s="83"/>
      <c r="AZI46" s="83"/>
      <c r="AZJ46" s="83"/>
      <c r="AZK46" s="83"/>
      <c r="AZL46" s="83"/>
      <c r="AZM46" s="83"/>
      <c r="AZN46" s="83"/>
      <c r="AZO46" s="83"/>
      <c r="AZP46" s="83"/>
      <c r="AZQ46" s="83"/>
      <c r="AZR46" s="83"/>
      <c r="AZS46" s="83"/>
      <c r="AZT46" s="83"/>
      <c r="AZU46" s="83"/>
      <c r="AZV46" s="83"/>
      <c r="AZW46" s="83"/>
      <c r="AZX46" s="83"/>
      <c r="AZY46" s="83"/>
      <c r="AZZ46" s="83"/>
      <c r="BAA46" s="83"/>
      <c r="BAB46" s="83"/>
      <c r="BAC46" s="83"/>
      <c r="BAD46" s="83"/>
      <c r="BAE46" s="83"/>
      <c r="BAF46" s="83"/>
      <c r="BAG46" s="83"/>
      <c r="BAH46" s="83"/>
      <c r="BAI46" s="83"/>
      <c r="BAJ46" s="83"/>
      <c r="BAK46" s="83"/>
      <c r="BAL46" s="83"/>
      <c r="BAM46" s="83"/>
      <c r="BAN46" s="83"/>
      <c r="BAO46" s="83"/>
      <c r="BAP46" s="83"/>
      <c r="BAQ46" s="83"/>
      <c r="BAR46" s="83"/>
      <c r="BAS46" s="83"/>
      <c r="BAT46" s="83"/>
      <c r="BAU46" s="83"/>
      <c r="BAV46" s="83"/>
      <c r="BAW46" s="83"/>
      <c r="BAX46" s="83"/>
      <c r="BAY46" s="83"/>
      <c r="BAZ46" s="83"/>
      <c r="BBA46" s="83"/>
      <c r="BBB46" s="83"/>
      <c r="BBC46" s="83"/>
      <c r="BBD46" s="83"/>
      <c r="BBE46" s="83"/>
      <c r="BBF46" s="83"/>
      <c r="BBG46" s="83"/>
      <c r="BBH46" s="83"/>
      <c r="BBI46" s="83"/>
      <c r="BBJ46" s="83"/>
      <c r="BBK46" s="83"/>
      <c r="BBL46" s="83"/>
      <c r="BBM46" s="83"/>
      <c r="BBN46" s="83"/>
      <c r="BBO46" s="83"/>
      <c r="BBP46" s="83"/>
      <c r="BBQ46" s="83"/>
      <c r="BBR46" s="83"/>
      <c r="BBS46" s="83"/>
      <c r="BBT46" s="83"/>
      <c r="BBU46" s="83"/>
      <c r="BBV46" s="83"/>
      <c r="BBW46" s="83"/>
      <c r="BBX46" s="83"/>
      <c r="BBY46" s="83"/>
      <c r="BBZ46" s="83"/>
      <c r="BCA46" s="83"/>
      <c r="BCB46" s="83"/>
      <c r="BCC46" s="83"/>
      <c r="BCD46" s="83"/>
      <c r="BCE46" s="83"/>
      <c r="BCF46" s="83"/>
      <c r="BCG46" s="83"/>
      <c r="BCH46" s="83"/>
      <c r="BCI46" s="83"/>
      <c r="BCJ46" s="83"/>
      <c r="BCK46" s="83"/>
      <c r="BCL46" s="83"/>
      <c r="BCM46" s="83"/>
      <c r="BCN46" s="83"/>
      <c r="BCO46" s="83"/>
      <c r="BCP46" s="83"/>
      <c r="BCQ46" s="83"/>
      <c r="BCR46" s="83"/>
      <c r="BCS46" s="83"/>
      <c r="BCT46" s="83"/>
      <c r="BCU46" s="83"/>
      <c r="BCV46" s="83"/>
      <c r="BCW46" s="83"/>
      <c r="BCX46" s="83"/>
      <c r="BCY46" s="83"/>
      <c r="BCZ46" s="83"/>
      <c r="BDA46" s="83"/>
      <c r="BDB46" s="83"/>
      <c r="BDC46" s="83"/>
      <c r="BDD46" s="83"/>
      <c r="BDE46" s="83"/>
      <c r="BDF46" s="83"/>
      <c r="BDG46" s="83"/>
      <c r="BDH46" s="83"/>
      <c r="BDI46" s="83"/>
      <c r="BDJ46" s="83"/>
      <c r="BDK46" s="83"/>
      <c r="BDL46" s="83"/>
      <c r="BDM46" s="83"/>
      <c r="BDN46" s="83"/>
      <c r="BDO46" s="83"/>
      <c r="BDP46" s="83"/>
      <c r="BDQ46" s="83"/>
      <c r="BDR46" s="83"/>
      <c r="BDS46" s="83"/>
      <c r="BDT46" s="83"/>
      <c r="BDU46" s="83"/>
      <c r="BDV46" s="83"/>
      <c r="BDW46" s="83"/>
      <c r="BDX46" s="83"/>
      <c r="BDY46" s="83"/>
      <c r="BDZ46" s="83"/>
      <c r="BEA46" s="83"/>
      <c r="BEB46" s="83"/>
      <c r="BEC46" s="83"/>
      <c r="BED46" s="83"/>
      <c r="BEE46" s="83"/>
      <c r="BEF46" s="83"/>
      <c r="BEG46" s="83"/>
      <c r="BEH46" s="83"/>
      <c r="BEI46" s="83"/>
      <c r="BEJ46" s="83"/>
      <c r="BEK46" s="83"/>
      <c r="BEL46" s="83"/>
      <c r="BEM46" s="83"/>
      <c r="BEN46" s="83"/>
      <c r="BEO46" s="83"/>
      <c r="BEP46" s="83"/>
      <c r="BEQ46" s="83"/>
      <c r="BER46" s="83"/>
      <c r="BES46" s="83"/>
      <c r="BET46" s="83"/>
      <c r="BEU46" s="83"/>
      <c r="BEV46" s="83"/>
      <c r="BEW46" s="83"/>
      <c r="BEX46" s="83"/>
      <c r="BEY46" s="83"/>
      <c r="BEZ46" s="83"/>
      <c r="BFA46" s="83"/>
      <c r="BFB46" s="83"/>
      <c r="BFC46" s="83"/>
      <c r="BFD46" s="83"/>
      <c r="BFE46" s="83"/>
      <c r="BFF46" s="83"/>
      <c r="BFG46" s="83"/>
      <c r="BFH46" s="83"/>
      <c r="BFI46" s="83"/>
      <c r="BFJ46" s="83"/>
      <c r="BFK46" s="83"/>
      <c r="BFL46" s="83"/>
      <c r="BFM46" s="83"/>
      <c r="BFN46" s="83"/>
      <c r="BFO46" s="83"/>
      <c r="BFP46" s="83"/>
      <c r="BFQ46" s="83"/>
      <c r="BFR46" s="83"/>
      <c r="BFS46" s="83"/>
      <c r="BFT46" s="83"/>
      <c r="BFU46" s="83"/>
      <c r="BFV46" s="83"/>
      <c r="BFW46" s="83"/>
      <c r="BFX46" s="83"/>
      <c r="BFY46" s="83"/>
      <c r="BFZ46" s="83"/>
      <c r="BGA46" s="83"/>
      <c r="BGB46" s="83"/>
      <c r="BGC46" s="83"/>
      <c r="BGD46" s="83"/>
      <c r="BGE46" s="83"/>
      <c r="BGF46" s="83"/>
      <c r="BGG46" s="83"/>
      <c r="BGH46" s="83"/>
      <c r="BGI46" s="83"/>
      <c r="BGJ46" s="83"/>
      <c r="BGK46" s="83"/>
      <c r="BGL46" s="83"/>
      <c r="BGM46" s="83"/>
      <c r="BGN46" s="83"/>
      <c r="BGO46" s="83"/>
      <c r="BGP46" s="83"/>
      <c r="BGQ46" s="83"/>
      <c r="BGR46" s="83"/>
      <c r="BGS46" s="83"/>
      <c r="BGT46" s="83"/>
      <c r="BGU46" s="83"/>
      <c r="BGV46" s="83"/>
      <c r="BGW46" s="83"/>
      <c r="BGX46" s="83"/>
      <c r="BGY46" s="83"/>
      <c r="BGZ46" s="83"/>
      <c r="BHA46" s="83"/>
      <c r="BHB46" s="83"/>
      <c r="BHC46" s="83"/>
      <c r="BHD46" s="83"/>
      <c r="BHE46" s="83"/>
      <c r="BHF46" s="83"/>
      <c r="BHG46" s="83"/>
      <c r="BHH46" s="83"/>
      <c r="BHI46" s="83"/>
      <c r="BHJ46" s="83"/>
      <c r="BHK46" s="83"/>
      <c r="BHL46" s="83"/>
      <c r="BHM46" s="83"/>
      <c r="BHN46" s="83"/>
      <c r="BHO46" s="83"/>
      <c r="BHP46" s="83"/>
      <c r="BHQ46" s="83"/>
      <c r="BHR46" s="83"/>
      <c r="BHS46" s="83"/>
      <c r="BHT46" s="83"/>
      <c r="BHU46" s="83"/>
      <c r="BHV46" s="83"/>
      <c r="BHW46" s="83"/>
      <c r="BHX46" s="83"/>
      <c r="BHY46" s="83"/>
      <c r="BHZ46" s="83"/>
      <c r="BIA46" s="83"/>
      <c r="BIB46" s="83"/>
      <c r="BIC46" s="83"/>
      <c r="BID46" s="83"/>
      <c r="BIE46" s="83"/>
      <c r="BIF46" s="83"/>
      <c r="BIG46" s="83"/>
      <c r="BIH46" s="83"/>
      <c r="BII46" s="83"/>
      <c r="BIJ46" s="83"/>
      <c r="BIK46" s="83"/>
      <c r="BIL46" s="83"/>
      <c r="BIM46" s="83"/>
      <c r="BIN46" s="83"/>
      <c r="BIO46" s="83"/>
      <c r="BIP46" s="83"/>
      <c r="BIQ46" s="83"/>
      <c r="BIR46" s="83"/>
      <c r="BIS46" s="83"/>
      <c r="BIT46" s="83"/>
      <c r="BIU46" s="83"/>
      <c r="BIV46" s="83"/>
      <c r="BIW46" s="83"/>
      <c r="BIX46" s="83"/>
      <c r="BIY46" s="83"/>
      <c r="BIZ46" s="83"/>
      <c r="BJA46" s="83"/>
      <c r="BJB46" s="83"/>
      <c r="BJC46" s="83"/>
      <c r="BJD46" s="83"/>
      <c r="BJE46" s="83"/>
      <c r="BJF46" s="83"/>
      <c r="BJG46" s="83"/>
      <c r="BJH46" s="83"/>
      <c r="BJI46" s="83"/>
      <c r="BJJ46" s="83"/>
      <c r="BJK46" s="83"/>
      <c r="BJL46" s="83"/>
      <c r="BJM46" s="83"/>
      <c r="BJN46" s="83"/>
      <c r="BJO46" s="83"/>
      <c r="BJP46" s="83"/>
      <c r="BJQ46" s="83"/>
      <c r="BJR46" s="83"/>
      <c r="BJS46" s="83"/>
      <c r="BJT46" s="83"/>
      <c r="BJU46" s="83"/>
      <c r="BJV46" s="83"/>
      <c r="BJW46" s="83"/>
      <c r="BJX46" s="83"/>
      <c r="BJY46" s="83"/>
      <c r="BJZ46" s="83"/>
      <c r="BKA46" s="83"/>
      <c r="BKB46" s="83"/>
      <c r="BKC46" s="83"/>
      <c r="BKD46" s="83"/>
      <c r="BKE46" s="83"/>
      <c r="BKF46" s="83"/>
      <c r="BKG46" s="83"/>
      <c r="BKH46" s="83"/>
      <c r="BKI46" s="83"/>
      <c r="BKJ46" s="83"/>
      <c r="BKK46" s="83"/>
      <c r="BKL46" s="83"/>
      <c r="BKM46" s="83"/>
      <c r="BKN46" s="83"/>
      <c r="BKO46" s="83"/>
      <c r="BKP46" s="83"/>
      <c r="BKQ46" s="83"/>
      <c r="BKR46" s="83"/>
      <c r="BKS46" s="83"/>
      <c r="BKT46" s="83"/>
      <c r="BKU46" s="83"/>
      <c r="BKV46" s="83"/>
      <c r="BKW46" s="83"/>
      <c r="BKX46" s="83"/>
      <c r="BKY46" s="83"/>
      <c r="BKZ46" s="83"/>
      <c r="BLA46" s="83"/>
      <c r="BLB46" s="83"/>
      <c r="BLC46" s="83"/>
      <c r="BLD46" s="83"/>
      <c r="BLE46" s="83"/>
      <c r="BLF46" s="83"/>
      <c r="BLG46" s="83"/>
      <c r="BLH46" s="83"/>
      <c r="BLI46" s="83"/>
      <c r="BLJ46" s="83"/>
      <c r="BLK46" s="83"/>
      <c r="BLL46" s="83"/>
      <c r="BLM46" s="83"/>
      <c r="BLN46" s="83"/>
      <c r="BLO46" s="83"/>
      <c r="BLP46" s="83"/>
      <c r="BLQ46" s="83"/>
      <c r="BLR46" s="83"/>
      <c r="BLS46" s="83"/>
      <c r="BLT46" s="83"/>
      <c r="BLU46" s="83"/>
      <c r="BLV46" s="83"/>
      <c r="BLW46" s="83"/>
      <c r="BLX46" s="83"/>
      <c r="BLY46" s="83"/>
      <c r="BLZ46" s="83"/>
      <c r="BMA46" s="83"/>
      <c r="BMB46" s="83"/>
      <c r="BMC46" s="83"/>
      <c r="BMD46" s="83"/>
      <c r="BME46" s="83"/>
      <c r="BMF46" s="83"/>
      <c r="BMG46" s="83"/>
      <c r="BMH46" s="83"/>
      <c r="BMI46" s="83"/>
      <c r="BMJ46" s="83"/>
      <c r="BMK46" s="83"/>
      <c r="BML46" s="83"/>
      <c r="BMM46" s="83"/>
      <c r="BMN46" s="83"/>
      <c r="BMO46" s="83"/>
      <c r="BMP46" s="83"/>
      <c r="BMQ46" s="83"/>
      <c r="BMR46" s="83"/>
      <c r="BMS46" s="83"/>
      <c r="BMT46" s="83"/>
      <c r="BMU46" s="83"/>
      <c r="BMV46" s="83"/>
      <c r="BMW46" s="83"/>
      <c r="BMX46" s="83"/>
      <c r="BMY46" s="83"/>
      <c r="BMZ46" s="83"/>
      <c r="BNA46" s="83"/>
      <c r="BNB46" s="83"/>
      <c r="BNC46" s="83"/>
      <c r="BND46" s="83"/>
      <c r="BNE46" s="83"/>
      <c r="BNF46" s="83"/>
      <c r="BNG46" s="83"/>
      <c r="BNH46" s="83"/>
      <c r="BNI46" s="83"/>
      <c r="BNJ46" s="83"/>
      <c r="BNK46" s="83"/>
      <c r="BNL46" s="83"/>
      <c r="BNM46" s="83"/>
      <c r="BNN46" s="83"/>
      <c r="BNO46" s="83"/>
      <c r="BNP46" s="83"/>
      <c r="BNQ46" s="83"/>
      <c r="BNR46" s="83"/>
      <c r="BNS46" s="83"/>
      <c r="BNT46" s="83"/>
      <c r="BNU46" s="83"/>
      <c r="BNV46" s="83"/>
      <c r="BNW46" s="83"/>
      <c r="BNX46" s="83"/>
      <c r="BNY46" s="83"/>
      <c r="BNZ46" s="83"/>
      <c r="BOA46" s="83"/>
      <c r="BOB46" s="83"/>
      <c r="BOC46" s="83"/>
      <c r="BOD46" s="83"/>
      <c r="BOE46" s="83"/>
      <c r="BOF46" s="83"/>
      <c r="BOG46" s="83"/>
      <c r="BOH46" s="83"/>
      <c r="BOI46" s="83"/>
      <c r="BOJ46" s="83"/>
      <c r="BOK46" s="83"/>
      <c r="BOL46" s="83"/>
      <c r="BOM46" s="83"/>
      <c r="BON46" s="83"/>
      <c r="BOO46" s="83"/>
      <c r="BOP46" s="83"/>
      <c r="BOQ46" s="83"/>
      <c r="BOR46" s="83"/>
      <c r="BOS46" s="83"/>
      <c r="BOT46" s="83"/>
      <c r="BOU46" s="83"/>
      <c r="BOV46" s="83"/>
      <c r="BOW46" s="83"/>
      <c r="BOX46" s="83"/>
      <c r="BOY46" s="83"/>
      <c r="BOZ46" s="83"/>
      <c r="BPA46" s="83"/>
      <c r="BPB46" s="83"/>
      <c r="BPC46" s="83"/>
      <c r="BPD46" s="83"/>
      <c r="BPE46" s="83"/>
      <c r="BPF46" s="83"/>
      <c r="BPG46" s="83"/>
      <c r="BPH46" s="83"/>
      <c r="BPI46" s="83"/>
      <c r="BPJ46" s="83"/>
      <c r="BPK46" s="83"/>
      <c r="BPL46" s="83"/>
      <c r="BPM46" s="83"/>
      <c r="BPN46" s="83"/>
      <c r="BPO46" s="83"/>
      <c r="BPP46" s="83"/>
      <c r="BPQ46" s="83"/>
      <c r="BPR46" s="83"/>
      <c r="BPS46" s="83"/>
      <c r="BPT46" s="83"/>
      <c r="BPU46" s="83"/>
      <c r="BPV46" s="83"/>
      <c r="BPW46" s="83"/>
      <c r="BPX46" s="83"/>
      <c r="BPY46" s="83"/>
      <c r="BPZ46" s="83"/>
      <c r="BQA46" s="83"/>
      <c r="BQB46" s="83"/>
      <c r="BQC46" s="83"/>
      <c r="BQD46" s="83"/>
      <c r="BQE46" s="83"/>
      <c r="BQF46" s="83"/>
      <c r="BQG46" s="83"/>
      <c r="BQH46" s="83"/>
      <c r="BQI46" s="83"/>
      <c r="BQJ46" s="83"/>
      <c r="BQK46" s="83"/>
      <c r="BQL46" s="83"/>
      <c r="BQM46" s="83"/>
      <c r="BQN46" s="83"/>
      <c r="BQO46" s="83"/>
      <c r="BQP46" s="83"/>
      <c r="BQQ46" s="83"/>
      <c r="BQR46" s="83"/>
      <c r="BQS46" s="83"/>
      <c r="BQT46" s="83"/>
      <c r="BQU46" s="83"/>
      <c r="BQV46" s="83"/>
      <c r="BQW46" s="83"/>
      <c r="BQX46" s="83"/>
      <c r="BQY46" s="83"/>
      <c r="BQZ46" s="83"/>
      <c r="BRA46" s="83"/>
      <c r="BRB46" s="83"/>
      <c r="BRC46" s="83"/>
      <c r="BRD46" s="83"/>
      <c r="BRE46" s="83"/>
      <c r="BRF46" s="83"/>
      <c r="BRG46" s="83"/>
      <c r="BRH46" s="83"/>
      <c r="BRI46" s="83"/>
      <c r="BRJ46" s="83"/>
      <c r="BRK46" s="83"/>
      <c r="BRL46" s="83"/>
      <c r="BRM46" s="83"/>
      <c r="BRN46" s="83"/>
      <c r="BRO46" s="83"/>
      <c r="BRP46" s="83"/>
      <c r="BRQ46" s="83"/>
      <c r="BRR46" s="83"/>
      <c r="BRS46" s="83"/>
      <c r="BRT46" s="83"/>
      <c r="BRU46" s="83"/>
      <c r="BRV46" s="83"/>
      <c r="BRW46" s="83"/>
      <c r="BRX46" s="83"/>
      <c r="BRY46" s="83"/>
      <c r="BRZ46" s="83"/>
      <c r="BSA46" s="83"/>
      <c r="BSB46" s="83"/>
      <c r="BSC46" s="83"/>
      <c r="BSD46" s="83"/>
      <c r="BSE46" s="83"/>
      <c r="BSF46" s="83"/>
      <c r="BSG46" s="83"/>
      <c r="BSH46" s="83"/>
      <c r="BSI46" s="83"/>
      <c r="BSJ46" s="83"/>
      <c r="BSK46" s="83"/>
      <c r="BSL46" s="83"/>
      <c r="BSM46" s="83"/>
      <c r="BSN46" s="83"/>
      <c r="BSO46" s="83"/>
      <c r="BSP46" s="83"/>
      <c r="BSQ46" s="83"/>
      <c r="BSR46" s="83"/>
      <c r="BSS46" s="83"/>
      <c r="BST46" s="83"/>
      <c r="BSU46" s="83"/>
      <c r="BSV46" s="83"/>
      <c r="BSW46" s="83"/>
      <c r="BSX46" s="83"/>
      <c r="BSY46" s="83"/>
      <c r="BSZ46" s="83"/>
      <c r="BTA46" s="83"/>
      <c r="BTB46" s="83"/>
      <c r="BTC46" s="83"/>
      <c r="BTD46" s="83"/>
      <c r="BTE46" s="83"/>
      <c r="BTF46" s="83"/>
      <c r="BTG46" s="83"/>
      <c r="BTH46" s="83"/>
      <c r="BTI46" s="83"/>
      <c r="BTJ46" s="83"/>
      <c r="BTK46" s="83"/>
      <c r="BTL46" s="83"/>
      <c r="BTM46" s="83"/>
      <c r="BTN46" s="83"/>
      <c r="BTO46" s="83"/>
      <c r="BTP46" s="83"/>
      <c r="BTQ46" s="83"/>
      <c r="BTR46" s="83"/>
      <c r="BTS46" s="83"/>
      <c r="BTT46" s="83"/>
      <c r="BTU46" s="83"/>
      <c r="BTV46" s="83"/>
      <c r="BTW46" s="83"/>
      <c r="BTX46" s="83"/>
      <c r="BTY46" s="83"/>
      <c r="BTZ46" s="83"/>
      <c r="BUA46" s="83"/>
      <c r="BUB46" s="83"/>
      <c r="BUC46" s="83"/>
      <c r="BUD46" s="83"/>
      <c r="BUE46" s="83"/>
      <c r="BUF46" s="83"/>
      <c r="BUG46" s="83"/>
      <c r="BUH46" s="83"/>
      <c r="BUI46" s="83"/>
      <c r="BUJ46" s="83"/>
      <c r="BUK46" s="83"/>
      <c r="BUL46" s="83"/>
      <c r="BUM46" s="83"/>
      <c r="BUN46" s="83"/>
      <c r="BUO46" s="83"/>
      <c r="BUP46" s="83"/>
      <c r="BUQ46" s="83"/>
      <c r="BUR46" s="83"/>
      <c r="BUS46" s="83"/>
      <c r="BUT46" s="83"/>
      <c r="BUU46" s="83"/>
      <c r="BUV46" s="83"/>
      <c r="BUW46" s="83"/>
      <c r="BUX46" s="83"/>
      <c r="BUY46" s="83"/>
      <c r="BUZ46" s="83"/>
      <c r="BVA46" s="83"/>
      <c r="BVB46" s="83"/>
      <c r="BVC46" s="83"/>
      <c r="BVD46" s="83"/>
      <c r="BVE46" s="83"/>
      <c r="BVF46" s="83"/>
      <c r="BVG46" s="83"/>
      <c r="BVH46" s="83"/>
      <c r="BVI46" s="83"/>
      <c r="BVJ46" s="83"/>
      <c r="BVK46" s="83"/>
      <c r="BVL46" s="83"/>
      <c r="BVM46" s="83"/>
      <c r="BVN46" s="83"/>
      <c r="BVO46" s="83"/>
      <c r="BVP46" s="83"/>
      <c r="BVQ46" s="83"/>
      <c r="BVR46" s="83"/>
      <c r="BVS46" s="83"/>
      <c r="BVT46" s="83"/>
      <c r="BVU46" s="83"/>
      <c r="BVV46" s="83"/>
      <c r="BVW46" s="83"/>
      <c r="BVX46" s="83"/>
      <c r="BVY46" s="83"/>
      <c r="BVZ46" s="83"/>
      <c r="BWA46" s="83"/>
      <c r="BWB46" s="83"/>
      <c r="BWC46" s="83"/>
      <c r="BWD46" s="83"/>
      <c r="BWE46" s="83"/>
      <c r="BWF46" s="83"/>
      <c r="BWG46" s="83"/>
      <c r="BWH46" s="83"/>
      <c r="BWI46" s="83"/>
      <c r="BWJ46" s="83"/>
      <c r="BWK46" s="83"/>
      <c r="BWL46" s="83"/>
      <c r="BWM46" s="83"/>
      <c r="BWN46" s="83"/>
      <c r="BWO46" s="83"/>
      <c r="BWP46" s="83"/>
      <c r="BWQ46" s="83"/>
      <c r="BWR46" s="83"/>
      <c r="BWS46" s="83"/>
      <c r="BWT46" s="83"/>
      <c r="BWU46" s="83"/>
      <c r="BWV46" s="83"/>
      <c r="BWW46" s="83"/>
      <c r="BWX46" s="83"/>
      <c r="BWY46" s="83"/>
      <c r="BWZ46" s="83"/>
      <c r="BXA46" s="83"/>
      <c r="BXB46" s="83"/>
      <c r="BXC46" s="83"/>
      <c r="BXD46" s="83"/>
      <c r="BXE46" s="83"/>
      <c r="BXF46" s="83"/>
      <c r="BXG46" s="83"/>
      <c r="BXH46" s="83"/>
      <c r="BXI46" s="83"/>
      <c r="BXJ46" s="83"/>
      <c r="BXK46" s="83"/>
      <c r="BXL46" s="83"/>
      <c r="BXM46" s="83"/>
      <c r="BXN46" s="83"/>
      <c r="BXO46" s="83"/>
      <c r="BXP46" s="83"/>
      <c r="BXQ46" s="83"/>
      <c r="BXR46" s="83"/>
      <c r="BXS46" s="83"/>
      <c r="BXT46" s="83"/>
      <c r="BXU46" s="83"/>
      <c r="BXV46" s="83"/>
      <c r="BXW46" s="83"/>
      <c r="BXX46" s="83"/>
      <c r="BXY46" s="83"/>
      <c r="BXZ46" s="83"/>
      <c r="BYA46" s="83"/>
      <c r="BYB46" s="83"/>
      <c r="BYC46" s="83"/>
      <c r="BYD46" s="83"/>
      <c r="BYE46" s="83"/>
      <c r="BYF46" s="83"/>
      <c r="BYG46" s="83"/>
      <c r="BYH46" s="83"/>
      <c r="BYI46" s="83"/>
      <c r="BYJ46" s="83"/>
      <c r="BYK46" s="83"/>
      <c r="BYL46" s="83"/>
      <c r="BYM46" s="83"/>
      <c r="BYN46" s="83"/>
      <c r="BYO46" s="83"/>
      <c r="BYP46" s="83"/>
      <c r="BYQ46" s="83"/>
      <c r="BYR46" s="83"/>
      <c r="BYS46" s="83"/>
      <c r="BYT46" s="83"/>
      <c r="BYU46" s="83"/>
      <c r="BYV46" s="83"/>
      <c r="BYW46" s="83"/>
      <c r="BYX46" s="83"/>
      <c r="BYY46" s="83"/>
      <c r="BYZ46" s="83"/>
      <c r="BZA46" s="83"/>
      <c r="BZB46" s="83"/>
      <c r="BZC46" s="83"/>
      <c r="BZD46" s="83"/>
      <c r="BZE46" s="83"/>
      <c r="BZF46" s="83"/>
      <c r="BZG46" s="83"/>
      <c r="BZH46" s="83"/>
      <c r="BZI46" s="83"/>
      <c r="BZJ46" s="83"/>
      <c r="BZK46" s="83"/>
      <c r="BZL46" s="83"/>
      <c r="BZM46" s="83"/>
      <c r="BZN46" s="83"/>
      <c r="BZO46" s="83"/>
      <c r="BZP46" s="83"/>
      <c r="BZQ46" s="83"/>
      <c r="BZR46" s="83"/>
      <c r="BZS46" s="83"/>
      <c r="BZT46" s="83"/>
      <c r="BZU46" s="83"/>
      <c r="BZV46" s="83"/>
      <c r="BZW46" s="83"/>
      <c r="BZX46" s="83"/>
      <c r="BZY46" s="83"/>
      <c r="BZZ46" s="83"/>
      <c r="CAA46" s="83"/>
      <c r="CAB46" s="83"/>
      <c r="CAC46" s="83"/>
      <c r="CAD46" s="83"/>
      <c r="CAE46" s="83"/>
      <c r="CAF46" s="83"/>
      <c r="CAG46" s="83"/>
      <c r="CAH46" s="83"/>
      <c r="CAI46" s="83"/>
      <c r="CAJ46" s="83"/>
      <c r="CAK46" s="83"/>
      <c r="CAL46" s="83"/>
      <c r="CAM46" s="83"/>
      <c r="CAN46" s="83"/>
      <c r="CAO46" s="83"/>
      <c r="CAP46" s="83"/>
      <c r="CAQ46" s="83"/>
      <c r="CAR46" s="83"/>
      <c r="CAS46" s="83"/>
      <c r="CAT46" s="83"/>
      <c r="CAU46" s="83"/>
      <c r="CAV46" s="83"/>
      <c r="CAW46" s="83"/>
      <c r="CAX46" s="83"/>
      <c r="CAY46" s="83"/>
      <c r="CAZ46" s="83"/>
      <c r="CBA46" s="83"/>
      <c r="CBB46" s="83"/>
      <c r="CBC46" s="83"/>
      <c r="CBD46" s="83"/>
      <c r="CBE46" s="83"/>
      <c r="CBF46" s="83"/>
      <c r="CBG46" s="83"/>
      <c r="CBH46" s="83"/>
      <c r="CBI46" s="83"/>
      <c r="CBJ46" s="83"/>
      <c r="CBK46" s="83"/>
      <c r="CBL46" s="83"/>
      <c r="CBM46" s="83"/>
      <c r="CBN46" s="83"/>
      <c r="CBO46" s="83"/>
      <c r="CBP46" s="83"/>
      <c r="CBQ46" s="83"/>
      <c r="CBR46" s="83"/>
      <c r="CBS46" s="83"/>
      <c r="CBT46" s="83"/>
      <c r="CBU46" s="83"/>
      <c r="CBV46" s="83"/>
      <c r="CBW46" s="83"/>
      <c r="CBX46" s="83"/>
      <c r="CBY46" s="83"/>
      <c r="CBZ46" s="83"/>
      <c r="CCA46" s="83"/>
      <c r="CCB46" s="83"/>
      <c r="CCC46" s="83"/>
      <c r="CCD46" s="83"/>
      <c r="CCE46" s="83"/>
      <c r="CCF46" s="83"/>
      <c r="CCG46" s="83"/>
      <c r="CCH46" s="83"/>
      <c r="CCI46" s="83"/>
      <c r="CCJ46" s="83"/>
      <c r="CCK46" s="83"/>
      <c r="CCL46" s="83"/>
      <c r="CCM46" s="83"/>
      <c r="CCN46" s="83"/>
      <c r="CCO46" s="83"/>
      <c r="CCP46" s="83"/>
      <c r="CCQ46" s="83"/>
      <c r="CCR46" s="83"/>
      <c r="CCS46" s="83"/>
      <c r="CCT46" s="83"/>
      <c r="CCU46" s="83"/>
      <c r="CCV46" s="83"/>
      <c r="CCW46" s="83"/>
      <c r="CCX46" s="83"/>
      <c r="CCY46" s="83"/>
      <c r="CCZ46" s="83"/>
      <c r="CDA46" s="83"/>
      <c r="CDB46" s="83"/>
      <c r="CDC46" s="83"/>
      <c r="CDD46" s="83"/>
      <c r="CDE46" s="83"/>
      <c r="CDF46" s="83"/>
      <c r="CDG46" s="83"/>
      <c r="CDH46" s="83"/>
      <c r="CDI46" s="83"/>
      <c r="CDJ46" s="83"/>
      <c r="CDK46" s="83"/>
      <c r="CDL46" s="83"/>
      <c r="CDM46" s="83"/>
      <c r="CDN46" s="83"/>
      <c r="CDO46" s="83"/>
      <c r="CDP46" s="83"/>
      <c r="CDQ46" s="83"/>
      <c r="CDR46" s="83"/>
      <c r="CDS46" s="83"/>
      <c r="CDT46" s="83"/>
      <c r="CDU46" s="83"/>
      <c r="CDV46" s="83"/>
      <c r="CDW46" s="83"/>
      <c r="CDX46" s="83"/>
      <c r="CDY46" s="83"/>
      <c r="CDZ46" s="83"/>
      <c r="CEA46" s="83"/>
      <c r="CEB46" s="83"/>
      <c r="CEC46" s="83"/>
      <c r="CED46" s="83"/>
      <c r="CEE46" s="83"/>
      <c r="CEF46" s="83"/>
      <c r="CEG46" s="83"/>
      <c r="CEH46" s="83"/>
      <c r="CEI46" s="83"/>
      <c r="CEJ46" s="83"/>
      <c r="CEK46" s="83"/>
      <c r="CEL46" s="83"/>
      <c r="CEM46" s="83"/>
      <c r="CEN46" s="83"/>
      <c r="CEO46" s="83"/>
      <c r="CEP46" s="83"/>
      <c r="CEQ46" s="83"/>
      <c r="CER46" s="83"/>
      <c r="CES46" s="83"/>
      <c r="CET46" s="83"/>
      <c r="CEU46" s="83"/>
      <c r="CEV46" s="83"/>
      <c r="CEW46" s="83"/>
      <c r="CEX46" s="83"/>
      <c r="CEY46" s="83"/>
      <c r="CEZ46" s="83"/>
      <c r="CFA46" s="83"/>
      <c r="CFB46" s="83"/>
      <c r="CFC46" s="83"/>
      <c r="CFD46" s="83"/>
      <c r="CFE46" s="83"/>
      <c r="CFF46" s="83"/>
      <c r="CFG46" s="83"/>
      <c r="CFH46" s="83"/>
      <c r="CFI46" s="83"/>
      <c r="CFJ46" s="83"/>
      <c r="CFK46" s="83"/>
      <c r="CFL46" s="83"/>
      <c r="CFM46" s="83"/>
      <c r="CFN46" s="83"/>
      <c r="CFO46" s="83"/>
      <c r="CFP46" s="83"/>
      <c r="CFQ46" s="83"/>
      <c r="CFR46" s="83"/>
      <c r="CFS46" s="83"/>
      <c r="CFT46" s="83"/>
      <c r="CFU46" s="83"/>
      <c r="CFV46" s="83"/>
      <c r="CFW46" s="83"/>
      <c r="CFX46" s="83"/>
      <c r="CFY46" s="83"/>
      <c r="CFZ46" s="83"/>
      <c r="CGA46" s="83"/>
      <c r="CGB46" s="83"/>
      <c r="CGC46" s="83"/>
      <c r="CGD46" s="83"/>
      <c r="CGE46" s="83"/>
      <c r="CGF46" s="83"/>
      <c r="CGG46" s="83"/>
      <c r="CGH46" s="83"/>
      <c r="CGI46" s="83"/>
      <c r="CGJ46" s="83"/>
      <c r="CGK46" s="83"/>
      <c r="CGL46" s="83"/>
      <c r="CGM46" s="83"/>
      <c r="CGN46" s="83"/>
      <c r="CGO46" s="83"/>
      <c r="CGP46" s="83"/>
      <c r="CGQ46" s="83"/>
      <c r="CGR46" s="83"/>
      <c r="CGS46" s="83"/>
      <c r="CGT46" s="83"/>
      <c r="CGU46" s="83"/>
      <c r="CGV46" s="83"/>
      <c r="CGW46" s="83"/>
      <c r="CGX46" s="83"/>
      <c r="CGY46" s="83"/>
      <c r="CGZ46" s="83"/>
      <c r="CHA46" s="83"/>
      <c r="CHB46" s="83"/>
      <c r="CHC46" s="83"/>
      <c r="CHD46" s="83"/>
      <c r="CHE46" s="83"/>
      <c r="CHF46" s="83"/>
      <c r="CHG46" s="83"/>
      <c r="CHH46" s="83"/>
      <c r="CHI46" s="83"/>
      <c r="CHJ46" s="83"/>
      <c r="CHK46" s="83"/>
      <c r="CHL46" s="83"/>
      <c r="CHM46" s="83"/>
      <c r="CHN46" s="83"/>
      <c r="CHO46" s="83"/>
      <c r="CHP46" s="83"/>
      <c r="CHQ46" s="83"/>
      <c r="CHR46" s="83"/>
      <c r="CHS46" s="83"/>
      <c r="CHT46" s="83"/>
      <c r="CHU46" s="83"/>
      <c r="CHV46" s="83"/>
      <c r="CHW46" s="83"/>
      <c r="CHX46" s="83"/>
      <c r="CHY46" s="83"/>
      <c r="CHZ46" s="83"/>
      <c r="CIA46" s="83"/>
      <c r="CIB46" s="83"/>
      <c r="CIC46" s="83"/>
      <c r="CID46" s="83"/>
      <c r="CIE46" s="83"/>
      <c r="CIF46" s="83"/>
      <c r="CIG46" s="83"/>
      <c r="CIH46" s="83"/>
      <c r="CII46" s="83"/>
      <c r="CIJ46" s="83"/>
      <c r="CIK46" s="83"/>
      <c r="CIL46" s="83"/>
      <c r="CIM46" s="83"/>
      <c r="CIN46" s="83"/>
      <c r="CIO46" s="83"/>
      <c r="CIP46" s="83"/>
      <c r="CIQ46" s="83"/>
      <c r="CIR46" s="83"/>
      <c r="CIS46" s="83"/>
      <c r="CIT46" s="83"/>
      <c r="CIU46" s="83"/>
      <c r="CIV46" s="83"/>
      <c r="CIW46" s="83"/>
      <c r="CIX46" s="83"/>
      <c r="CIY46" s="83"/>
      <c r="CIZ46" s="83"/>
      <c r="CJA46" s="83"/>
      <c r="CJB46" s="83"/>
      <c r="CJC46" s="83"/>
      <c r="CJD46" s="83"/>
      <c r="CJE46" s="83"/>
      <c r="CJF46" s="83"/>
      <c r="CJG46" s="83"/>
      <c r="CJH46" s="83"/>
      <c r="CJI46" s="83"/>
      <c r="CJJ46" s="83"/>
      <c r="CJK46" s="83"/>
      <c r="CJL46" s="83"/>
      <c r="CJM46" s="83"/>
      <c r="CJN46" s="83"/>
      <c r="CJO46" s="83"/>
      <c r="CJP46" s="83"/>
      <c r="CJQ46" s="83"/>
      <c r="CJR46" s="83"/>
      <c r="CJS46" s="83"/>
      <c r="CJT46" s="83"/>
      <c r="CJU46" s="83"/>
      <c r="CJV46" s="83"/>
      <c r="CJW46" s="83"/>
      <c r="CJX46" s="83"/>
      <c r="CJY46" s="83"/>
      <c r="CJZ46" s="83"/>
      <c r="CKA46" s="83"/>
      <c r="CKB46" s="83"/>
      <c r="CKC46" s="83"/>
      <c r="CKD46" s="83"/>
      <c r="CKE46" s="83"/>
      <c r="CKF46" s="83"/>
      <c r="CKG46" s="83"/>
      <c r="CKH46" s="83"/>
      <c r="CKI46" s="83"/>
      <c r="CKJ46" s="83"/>
      <c r="CKK46" s="83"/>
      <c r="CKL46" s="83"/>
      <c r="CKM46" s="83"/>
      <c r="CKN46" s="83"/>
      <c r="CKO46" s="83"/>
      <c r="CKP46" s="83"/>
      <c r="CKQ46" s="83"/>
      <c r="CKR46" s="83"/>
      <c r="CKS46" s="83"/>
      <c r="CKT46" s="83"/>
      <c r="CKU46" s="83"/>
      <c r="CKV46" s="83"/>
      <c r="CKW46" s="83"/>
      <c r="CKX46" s="83"/>
      <c r="CKY46" s="83"/>
      <c r="CKZ46" s="83"/>
      <c r="CLA46" s="83"/>
      <c r="CLB46" s="83"/>
      <c r="CLC46" s="83"/>
      <c r="CLD46" s="83"/>
      <c r="CLE46" s="83"/>
      <c r="CLF46" s="83"/>
      <c r="CLG46" s="83"/>
      <c r="CLH46" s="83"/>
      <c r="CLI46" s="83"/>
      <c r="CLJ46" s="83"/>
      <c r="CLK46" s="83"/>
      <c r="CLL46" s="83"/>
      <c r="CLM46" s="83"/>
      <c r="CLN46" s="83"/>
      <c r="CLO46" s="83"/>
      <c r="CLP46" s="83"/>
      <c r="CLQ46" s="83"/>
      <c r="CLR46" s="83"/>
      <c r="CLS46" s="83"/>
      <c r="CLT46" s="83"/>
      <c r="CLU46" s="83"/>
      <c r="CLV46" s="83"/>
      <c r="CLW46" s="83"/>
      <c r="CLX46" s="83"/>
      <c r="CLY46" s="83"/>
      <c r="CLZ46" s="83"/>
      <c r="CMA46" s="83"/>
      <c r="CMB46" s="83"/>
      <c r="CMC46" s="83"/>
      <c r="CMD46" s="83"/>
      <c r="CME46" s="83"/>
      <c r="CMF46" s="83"/>
      <c r="CMG46" s="83"/>
      <c r="CMH46" s="83"/>
      <c r="CMI46" s="83"/>
      <c r="CMJ46" s="83"/>
      <c r="CMK46" s="83"/>
      <c r="CML46" s="83"/>
      <c r="CMM46" s="83"/>
      <c r="CMN46" s="83"/>
      <c r="CMO46" s="83"/>
      <c r="CMP46" s="83"/>
      <c r="CMQ46" s="83"/>
      <c r="CMR46" s="83"/>
      <c r="CMS46" s="83"/>
      <c r="CMT46" s="83"/>
      <c r="CMU46" s="83"/>
      <c r="CMV46" s="83"/>
      <c r="CMW46" s="83"/>
      <c r="CMX46" s="83"/>
      <c r="CMY46" s="83"/>
      <c r="CMZ46" s="83"/>
      <c r="CNA46" s="83"/>
      <c r="CNB46" s="83"/>
      <c r="CNC46" s="83"/>
      <c r="CND46" s="83"/>
      <c r="CNE46" s="83"/>
      <c r="CNF46" s="83"/>
      <c r="CNG46" s="83"/>
      <c r="CNH46" s="83"/>
      <c r="CNI46" s="83"/>
      <c r="CNJ46" s="83"/>
      <c r="CNK46" s="83"/>
      <c r="CNL46" s="83"/>
      <c r="CNM46" s="83"/>
      <c r="CNN46" s="83"/>
      <c r="CNO46" s="83"/>
      <c r="CNP46" s="83"/>
      <c r="CNQ46" s="83"/>
      <c r="CNR46" s="83"/>
      <c r="CNS46" s="83"/>
      <c r="CNT46" s="83"/>
      <c r="CNU46" s="83"/>
      <c r="CNV46" s="83"/>
      <c r="CNW46" s="83"/>
      <c r="CNX46" s="83"/>
      <c r="CNY46" s="83"/>
      <c r="CNZ46" s="83"/>
      <c r="COA46" s="83"/>
      <c r="COB46" s="83"/>
      <c r="COC46" s="83"/>
      <c r="COD46" s="83"/>
      <c r="COE46" s="83"/>
      <c r="COF46" s="83"/>
      <c r="COG46" s="83"/>
      <c r="COH46" s="83"/>
      <c r="COI46" s="83"/>
      <c r="COJ46" s="83"/>
      <c r="COK46" s="83"/>
      <c r="COL46" s="83"/>
      <c r="COM46" s="83"/>
      <c r="CON46" s="83"/>
      <c r="COO46" s="83"/>
      <c r="COP46" s="83"/>
      <c r="COQ46" s="83"/>
      <c r="COR46" s="83"/>
      <c r="COS46" s="83"/>
      <c r="COT46" s="83"/>
      <c r="COU46" s="83"/>
      <c r="COV46" s="83"/>
      <c r="COW46" s="83"/>
      <c r="COX46" s="83"/>
      <c r="COY46" s="83"/>
      <c r="COZ46" s="83"/>
      <c r="CPA46" s="83"/>
      <c r="CPB46" s="83"/>
      <c r="CPC46" s="83"/>
      <c r="CPD46" s="83"/>
      <c r="CPE46" s="83"/>
      <c r="CPF46" s="83"/>
      <c r="CPG46" s="83"/>
      <c r="CPH46" s="83"/>
      <c r="CPI46" s="83"/>
      <c r="CPJ46" s="83"/>
      <c r="CPK46" s="83"/>
      <c r="CPL46" s="83"/>
      <c r="CPM46" s="83"/>
      <c r="CPN46" s="83"/>
      <c r="CPO46" s="83"/>
      <c r="CPP46" s="83"/>
      <c r="CPQ46" s="83"/>
      <c r="CPR46" s="83"/>
      <c r="CPS46" s="83"/>
      <c r="CPT46" s="83"/>
      <c r="CPU46" s="83"/>
      <c r="CPV46" s="83"/>
      <c r="CPW46" s="83"/>
      <c r="CPX46" s="83"/>
      <c r="CPY46" s="83"/>
      <c r="CPZ46" s="83"/>
      <c r="CQA46" s="83"/>
      <c r="CQB46" s="83"/>
      <c r="CQC46" s="83"/>
      <c r="CQD46" s="83"/>
      <c r="CQE46" s="83"/>
      <c r="CQF46" s="83"/>
      <c r="CQG46" s="83"/>
      <c r="CQH46" s="83"/>
      <c r="CQI46" s="83"/>
      <c r="CQJ46" s="83"/>
      <c r="CQK46" s="83"/>
      <c r="CQL46" s="83"/>
      <c r="CQM46" s="83"/>
      <c r="CQN46" s="83"/>
      <c r="CQO46" s="83"/>
      <c r="CQP46" s="83"/>
      <c r="CQQ46" s="83"/>
      <c r="CQR46" s="83"/>
      <c r="CQS46" s="83"/>
      <c r="CQT46" s="83"/>
      <c r="CQU46" s="83"/>
      <c r="CQV46" s="83"/>
      <c r="CQW46" s="83"/>
      <c r="CQX46" s="83"/>
      <c r="CQY46" s="83"/>
      <c r="CQZ46" s="83"/>
      <c r="CRA46" s="83"/>
      <c r="CRB46" s="83"/>
      <c r="CRC46" s="83"/>
      <c r="CRD46" s="83"/>
      <c r="CRE46" s="83"/>
      <c r="CRF46" s="83"/>
      <c r="CRG46" s="83"/>
      <c r="CRH46" s="83"/>
      <c r="CRI46" s="83"/>
      <c r="CRJ46" s="83"/>
      <c r="CRK46" s="83"/>
      <c r="CRL46" s="83"/>
      <c r="CRM46" s="83"/>
      <c r="CRN46" s="83"/>
      <c r="CRO46" s="83"/>
      <c r="CRP46" s="83"/>
      <c r="CRQ46" s="83"/>
      <c r="CRR46" s="83"/>
      <c r="CRS46" s="83"/>
      <c r="CRT46" s="83"/>
      <c r="CRU46" s="83"/>
      <c r="CRV46" s="83"/>
      <c r="CRW46" s="83"/>
      <c r="CRX46" s="83"/>
      <c r="CRY46" s="83"/>
      <c r="CRZ46" s="83"/>
      <c r="CSA46" s="83"/>
      <c r="CSB46" s="83"/>
      <c r="CSC46" s="83"/>
      <c r="CSD46" s="83"/>
      <c r="CSE46" s="83"/>
      <c r="CSF46" s="83"/>
      <c r="CSG46" s="83"/>
      <c r="CSH46" s="83"/>
      <c r="CSI46" s="83"/>
      <c r="CSJ46" s="83"/>
      <c r="CSK46" s="83"/>
      <c r="CSL46" s="83"/>
      <c r="CSM46" s="83"/>
      <c r="CSN46" s="83"/>
      <c r="CSO46" s="83"/>
      <c r="CSP46" s="83"/>
      <c r="CSQ46" s="83"/>
      <c r="CSR46" s="83"/>
      <c r="CSS46" s="83"/>
      <c r="CST46" s="83"/>
      <c r="CSU46" s="83"/>
      <c r="CSV46" s="83"/>
      <c r="CSW46" s="83"/>
      <c r="CSX46" s="83"/>
      <c r="CSY46" s="83"/>
      <c r="CSZ46" s="83"/>
      <c r="CTA46" s="83"/>
      <c r="CTB46" s="83"/>
      <c r="CTC46" s="83"/>
      <c r="CTD46" s="83"/>
      <c r="CTE46" s="83"/>
      <c r="CTF46" s="83"/>
      <c r="CTG46" s="83"/>
      <c r="CTH46" s="83"/>
      <c r="CTI46" s="83"/>
      <c r="CTJ46" s="83"/>
      <c r="CTK46" s="83"/>
      <c r="CTL46" s="83"/>
      <c r="CTM46" s="83"/>
      <c r="CTN46" s="83"/>
      <c r="CTO46" s="83"/>
      <c r="CTP46" s="83"/>
      <c r="CTQ46" s="83"/>
      <c r="CTR46" s="83"/>
      <c r="CTS46" s="83"/>
      <c r="CTT46" s="83"/>
      <c r="CTU46" s="83"/>
      <c r="CTV46" s="83"/>
      <c r="CTW46" s="83"/>
      <c r="CTX46" s="83"/>
      <c r="CTY46" s="83"/>
      <c r="CTZ46" s="83"/>
      <c r="CUA46" s="83"/>
      <c r="CUB46" s="83"/>
      <c r="CUC46" s="83"/>
      <c r="CUD46" s="83"/>
      <c r="CUE46" s="83"/>
      <c r="CUF46" s="83"/>
      <c r="CUG46" s="83"/>
      <c r="CUH46" s="83"/>
      <c r="CUI46" s="83"/>
      <c r="CUJ46" s="83"/>
      <c r="CUK46" s="83"/>
      <c r="CUL46" s="83"/>
      <c r="CUM46" s="83"/>
      <c r="CUN46" s="83"/>
      <c r="CUO46" s="83"/>
      <c r="CUP46" s="83"/>
      <c r="CUQ46" s="83"/>
      <c r="CUR46" s="83"/>
      <c r="CUS46" s="83"/>
      <c r="CUT46" s="83"/>
      <c r="CUU46" s="83"/>
      <c r="CUV46" s="83"/>
      <c r="CUW46" s="83"/>
      <c r="CUX46" s="83"/>
      <c r="CUY46" s="83"/>
      <c r="CUZ46" s="83"/>
      <c r="CVA46" s="83"/>
      <c r="CVB46" s="83"/>
      <c r="CVC46" s="83"/>
      <c r="CVD46" s="83"/>
      <c r="CVE46" s="83"/>
      <c r="CVF46" s="83"/>
      <c r="CVG46" s="83"/>
      <c r="CVH46" s="83"/>
      <c r="CVI46" s="83"/>
      <c r="CVJ46" s="83"/>
      <c r="CVK46" s="83"/>
      <c r="CVL46" s="83"/>
      <c r="CVM46" s="83"/>
      <c r="CVN46" s="83"/>
      <c r="CVO46" s="83"/>
      <c r="CVP46" s="83"/>
      <c r="CVQ46" s="83"/>
      <c r="CVR46" s="83"/>
      <c r="CVS46" s="83"/>
      <c r="CVT46" s="83"/>
      <c r="CVU46" s="83"/>
      <c r="CVV46" s="83"/>
      <c r="CVW46" s="83"/>
      <c r="CVX46" s="83"/>
      <c r="CVY46" s="83"/>
      <c r="CVZ46" s="83"/>
      <c r="CWA46" s="83"/>
      <c r="CWB46" s="83"/>
      <c r="CWC46" s="83"/>
      <c r="CWD46" s="83"/>
      <c r="CWE46" s="83"/>
      <c r="CWF46" s="83"/>
      <c r="CWG46" s="83"/>
      <c r="CWH46" s="83"/>
      <c r="CWI46" s="83"/>
      <c r="CWJ46" s="83"/>
      <c r="CWK46" s="83"/>
      <c r="CWL46" s="83"/>
      <c r="CWM46" s="83"/>
      <c r="CWN46" s="83"/>
      <c r="CWO46" s="83"/>
      <c r="CWP46" s="83"/>
      <c r="CWQ46" s="83"/>
      <c r="CWR46" s="83"/>
      <c r="CWS46" s="83"/>
      <c r="CWT46" s="83"/>
      <c r="CWU46" s="83"/>
      <c r="CWV46" s="83"/>
      <c r="CWW46" s="83"/>
      <c r="CWX46" s="83"/>
      <c r="CWY46" s="83"/>
      <c r="CWZ46" s="83"/>
      <c r="CXA46" s="83"/>
      <c r="CXB46" s="83"/>
      <c r="CXC46" s="83"/>
      <c r="CXD46" s="83"/>
      <c r="CXE46" s="83"/>
      <c r="CXF46" s="83"/>
      <c r="CXG46" s="83"/>
      <c r="CXH46" s="83"/>
      <c r="CXI46" s="83"/>
      <c r="CXJ46" s="83"/>
      <c r="CXK46" s="83"/>
      <c r="CXL46" s="83"/>
      <c r="CXM46" s="83"/>
      <c r="CXN46" s="83"/>
      <c r="CXO46" s="83"/>
      <c r="CXP46" s="83"/>
      <c r="CXQ46" s="83"/>
      <c r="CXR46" s="83"/>
      <c r="CXS46" s="83"/>
      <c r="CXT46" s="83"/>
      <c r="CXU46" s="83"/>
      <c r="CXV46" s="83"/>
      <c r="CXW46" s="83"/>
      <c r="CXX46" s="83"/>
      <c r="CXY46" s="83"/>
      <c r="CXZ46" s="83"/>
      <c r="CYA46" s="83"/>
      <c r="CYB46" s="83"/>
      <c r="CYC46" s="83"/>
      <c r="CYD46" s="83"/>
      <c r="CYE46" s="83"/>
      <c r="CYF46" s="83"/>
      <c r="CYG46" s="83"/>
      <c r="CYH46" s="83"/>
      <c r="CYI46" s="83"/>
      <c r="CYJ46" s="83"/>
      <c r="CYK46" s="83"/>
      <c r="CYL46" s="83"/>
      <c r="CYM46" s="83"/>
      <c r="CYN46" s="83"/>
      <c r="CYO46" s="83"/>
      <c r="CYP46" s="83"/>
      <c r="CYQ46" s="83"/>
      <c r="CYR46" s="83"/>
      <c r="CYS46" s="83"/>
      <c r="CYT46" s="83"/>
      <c r="CYU46" s="83"/>
      <c r="CYV46" s="83"/>
      <c r="CYW46" s="83"/>
      <c r="CYX46" s="83"/>
      <c r="CYY46" s="83"/>
      <c r="CYZ46" s="83"/>
      <c r="CZA46" s="83"/>
      <c r="CZB46" s="83"/>
      <c r="CZC46" s="83"/>
      <c r="CZD46" s="83"/>
      <c r="CZE46" s="83"/>
      <c r="CZF46" s="83"/>
      <c r="CZG46" s="83"/>
      <c r="CZH46" s="83"/>
      <c r="CZI46" s="83"/>
      <c r="CZJ46" s="83"/>
      <c r="CZK46" s="83"/>
      <c r="CZL46" s="83"/>
      <c r="CZM46" s="83"/>
      <c r="CZN46" s="83"/>
      <c r="CZO46" s="83"/>
      <c r="CZP46" s="83"/>
      <c r="CZQ46" s="83"/>
      <c r="CZR46" s="83"/>
      <c r="CZS46" s="83"/>
      <c r="CZT46" s="83"/>
      <c r="CZU46" s="83"/>
      <c r="CZV46" s="83"/>
      <c r="CZW46" s="83"/>
      <c r="CZX46" s="83"/>
      <c r="CZY46" s="83"/>
      <c r="CZZ46" s="83"/>
      <c r="DAA46" s="83"/>
      <c r="DAB46" s="83"/>
      <c r="DAC46" s="83"/>
      <c r="DAD46" s="83"/>
      <c r="DAE46" s="83"/>
      <c r="DAF46" s="83"/>
      <c r="DAG46" s="83"/>
      <c r="DAH46" s="83"/>
      <c r="DAI46" s="83"/>
      <c r="DAJ46" s="83"/>
      <c r="DAK46" s="83"/>
      <c r="DAL46" s="83"/>
      <c r="DAM46" s="83"/>
      <c r="DAN46" s="83"/>
      <c r="DAO46" s="83"/>
      <c r="DAP46" s="83"/>
      <c r="DAQ46" s="83"/>
      <c r="DAR46" s="83"/>
      <c r="DAS46" s="83"/>
      <c r="DAT46" s="83"/>
      <c r="DAU46" s="83"/>
      <c r="DAV46" s="83"/>
      <c r="DAW46" s="83"/>
      <c r="DAX46" s="83"/>
      <c r="DAY46" s="83"/>
      <c r="DAZ46" s="83"/>
      <c r="DBA46" s="83"/>
      <c r="DBB46" s="83"/>
      <c r="DBC46" s="83"/>
      <c r="DBD46" s="83"/>
      <c r="DBE46" s="83"/>
      <c r="DBF46" s="83"/>
      <c r="DBG46" s="83"/>
      <c r="DBH46" s="83"/>
      <c r="DBI46" s="83"/>
      <c r="DBJ46" s="83"/>
      <c r="DBK46" s="83"/>
      <c r="DBL46" s="83"/>
      <c r="DBM46" s="83"/>
      <c r="DBN46" s="83"/>
      <c r="DBO46" s="83"/>
      <c r="DBP46" s="83"/>
      <c r="DBQ46" s="83"/>
      <c r="DBR46" s="83"/>
      <c r="DBS46" s="83"/>
      <c r="DBT46" s="83"/>
      <c r="DBU46" s="83"/>
      <c r="DBV46" s="83"/>
      <c r="DBW46" s="83"/>
      <c r="DBX46" s="83"/>
      <c r="DBY46" s="83"/>
      <c r="DBZ46" s="83"/>
      <c r="DCA46" s="83"/>
      <c r="DCB46" s="83"/>
      <c r="DCC46" s="83"/>
      <c r="DCD46" s="83"/>
      <c r="DCE46" s="83"/>
      <c r="DCF46" s="83"/>
      <c r="DCG46" s="83"/>
      <c r="DCH46" s="83"/>
      <c r="DCI46" s="83"/>
      <c r="DCJ46" s="83"/>
      <c r="DCK46" s="83"/>
      <c r="DCL46" s="83"/>
      <c r="DCM46" s="83"/>
      <c r="DCN46" s="83"/>
      <c r="DCO46" s="83"/>
      <c r="DCP46" s="83"/>
      <c r="DCQ46" s="83"/>
      <c r="DCR46" s="83"/>
      <c r="DCS46" s="83"/>
      <c r="DCT46" s="83"/>
      <c r="DCU46" s="83"/>
      <c r="DCV46" s="83"/>
      <c r="DCW46" s="83"/>
      <c r="DCX46" s="83"/>
      <c r="DCY46" s="83"/>
      <c r="DCZ46" s="83"/>
      <c r="DDA46" s="83"/>
      <c r="DDB46" s="83"/>
      <c r="DDC46" s="83"/>
      <c r="DDD46" s="83"/>
      <c r="DDE46" s="83"/>
      <c r="DDF46" s="83"/>
      <c r="DDG46" s="83"/>
      <c r="DDH46" s="83"/>
      <c r="DDI46" s="83"/>
      <c r="DDJ46" s="83"/>
      <c r="DDK46" s="83"/>
      <c r="DDL46" s="83"/>
      <c r="DDM46" s="83"/>
      <c r="DDN46" s="83"/>
      <c r="DDO46" s="83"/>
      <c r="DDP46" s="83"/>
      <c r="DDQ46" s="83"/>
      <c r="DDR46" s="83"/>
      <c r="DDS46" s="83"/>
      <c r="DDT46" s="83"/>
      <c r="DDU46" s="83"/>
      <c r="DDV46" s="83"/>
      <c r="DDW46" s="83"/>
      <c r="DDX46" s="83"/>
      <c r="DDY46" s="83"/>
      <c r="DDZ46" s="83"/>
      <c r="DEA46" s="83"/>
      <c r="DEB46" s="83"/>
      <c r="DEC46" s="83"/>
      <c r="DED46" s="83"/>
      <c r="DEE46" s="83"/>
      <c r="DEF46" s="83"/>
      <c r="DEG46" s="83"/>
      <c r="DEH46" s="83"/>
      <c r="DEI46" s="83"/>
      <c r="DEJ46" s="83"/>
      <c r="DEK46" s="83"/>
      <c r="DEL46" s="83"/>
      <c r="DEM46" s="83"/>
      <c r="DEN46" s="83"/>
      <c r="DEO46" s="83"/>
      <c r="DEP46" s="83"/>
      <c r="DEQ46" s="83"/>
      <c r="DER46" s="83"/>
      <c r="DES46" s="83"/>
      <c r="DET46" s="83"/>
      <c r="DEU46" s="83"/>
      <c r="DEV46" s="83"/>
      <c r="DEW46" s="83"/>
      <c r="DEX46" s="83"/>
      <c r="DEY46" s="83"/>
      <c r="DEZ46" s="83"/>
      <c r="DFA46" s="83"/>
      <c r="DFB46" s="83"/>
      <c r="DFC46" s="83"/>
      <c r="DFD46" s="83"/>
      <c r="DFE46" s="83"/>
      <c r="DFF46" s="83"/>
      <c r="DFG46" s="83"/>
      <c r="DFH46" s="83"/>
      <c r="DFI46" s="83"/>
      <c r="DFJ46" s="83"/>
      <c r="DFK46" s="83"/>
      <c r="DFL46" s="83"/>
      <c r="DFM46" s="83"/>
      <c r="DFN46" s="83"/>
      <c r="DFO46" s="83"/>
      <c r="DFP46" s="83"/>
      <c r="DFQ46" s="83"/>
      <c r="DFR46" s="83"/>
      <c r="DFS46" s="83"/>
      <c r="DFT46" s="83"/>
      <c r="DFU46" s="83"/>
      <c r="DFV46" s="83"/>
      <c r="DFW46" s="83"/>
      <c r="DFX46" s="83"/>
      <c r="DFY46" s="83"/>
      <c r="DFZ46" s="83"/>
      <c r="DGA46" s="83"/>
      <c r="DGB46" s="83"/>
      <c r="DGC46" s="83"/>
      <c r="DGD46" s="83"/>
      <c r="DGE46" s="83"/>
      <c r="DGF46" s="83"/>
      <c r="DGG46" s="83"/>
      <c r="DGH46" s="83"/>
      <c r="DGI46" s="83"/>
      <c r="DGJ46" s="83"/>
      <c r="DGK46" s="83"/>
      <c r="DGL46" s="83"/>
      <c r="DGM46" s="83"/>
      <c r="DGN46" s="83"/>
      <c r="DGO46" s="83"/>
      <c r="DGP46" s="83"/>
      <c r="DGQ46" s="83"/>
      <c r="DGR46" s="83"/>
      <c r="DGS46" s="83"/>
      <c r="DGT46" s="83"/>
      <c r="DGU46" s="83"/>
      <c r="DGV46" s="83"/>
      <c r="DGW46" s="83"/>
      <c r="DGX46" s="83"/>
      <c r="DGY46" s="83"/>
      <c r="DGZ46" s="83"/>
      <c r="DHA46" s="83"/>
      <c r="DHB46" s="83"/>
      <c r="DHC46" s="83"/>
      <c r="DHD46" s="83"/>
      <c r="DHE46" s="83"/>
      <c r="DHF46" s="83"/>
      <c r="DHG46" s="83"/>
      <c r="DHH46" s="83"/>
      <c r="DHI46" s="83"/>
      <c r="DHJ46" s="83"/>
      <c r="DHK46" s="83"/>
      <c r="DHL46" s="83"/>
      <c r="DHM46" s="83"/>
      <c r="DHN46" s="83"/>
      <c r="DHO46" s="83"/>
      <c r="DHP46" s="83"/>
      <c r="DHQ46" s="83"/>
      <c r="DHR46" s="83"/>
      <c r="DHS46" s="83"/>
      <c r="DHT46" s="83"/>
      <c r="DHU46" s="83"/>
      <c r="DHV46" s="83"/>
      <c r="DHW46" s="83"/>
      <c r="DHX46" s="83"/>
      <c r="DHY46" s="83"/>
      <c r="DHZ46" s="83"/>
      <c r="DIA46" s="83"/>
      <c r="DIB46" s="83"/>
      <c r="DIC46" s="83"/>
      <c r="DID46" s="83"/>
      <c r="DIE46" s="83"/>
      <c r="DIF46" s="83"/>
      <c r="DIG46" s="83"/>
      <c r="DIH46" s="83"/>
      <c r="DII46" s="83"/>
      <c r="DIJ46" s="83"/>
      <c r="DIK46" s="83"/>
      <c r="DIL46" s="83"/>
      <c r="DIM46" s="83"/>
      <c r="DIN46" s="83"/>
      <c r="DIO46" s="83"/>
      <c r="DIP46" s="83"/>
      <c r="DIQ46" s="83"/>
      <c r="DIR46" s="83"/>
      <c r="DIS46" s="83"/>
      <c r="DIT46" s="83"/>
      <c r="DIU46" s="83"/>
      <c r="DIV46" s="83"/>
      <c r="DIW46" s="83"/>
      <c r="DIX46" s="83"/>
      <c r="DIY46" s="83"/>
      <c r="DIZ46" s="83"/>
      <c r="DJA46" s="83"/>
      <c r="DJB46" s="83"/>
      <c r="DJC46" s="83"/>
      <c r="DJD46" s="83"/>
      <c r="DJE46" s="83"/>
      <c r="DJF46" s="83"/>
      <c r="DJG46" s="83"/>
      <c r="DJH46" s="83"/>
      <c r="DJI46" s="83"/>
      <c r="DJJ46" s="83"/>
      <c r="DJK46" s="83"/>
      <c r="DJL46" s="83"/>
      <c r="DJM46" s="83"/>
      <c r="DJN46" s="83"/>
      <c r="DJO46" s="83"/>
      <c r="DJP46" s="83"/>
      <c r="DJQ46" s="83"/>
      <c r="DJR46" s="83"/>
      <c r="DJS46" s="83"/>
      <c r="DJT46" s="83"/>
      <c r="DJU46" s="83"/>
      <c r="DJV46" s="83"/>
      <c r="DJW46" s="83"/>
      <c r="DJX46" s="83"/>
      <c r="DJY46" s="83"/>
      <c r="DJZ46" s="83"/>
      <c r="DKA46" s="83"/>
      <c r="DKB46" s="83"/>
      <c r="DKC46" s="83"/>
      <c r="DKD46" s="83"/>
      <c r="DKE46" s="83"/>
      <c r="DKF46" s="83"/>
      <c r="DKG46" s="83"/>
      <c r="DKH46" s="83"/>
      <c r="DKI46" s="83"/>
      <c r="DKJ46" s="83"/>
      <c r="DKK46" s="83"/>
      <c r="DKL46" s="83"/>
      <c r="DKM46" s="83"/>
      <c r="DKN46" s="83"/>
      <c r="DKO46" s="83"/>
      <c r="DKP46" s="83"/>
      <c r="DKQ46" s="83"/>
      <c r="DKR46" s="83"/>
      <c r="DKS46" s="83"/>
      <c r="DKT46" s="83"/>
      <c r="DKU46" s="83"/>
      <c r="DKV46" s="83"/>
      <c r="DKW46" s="83"/>
      <c r="DKX46" s="83"/>
      <c r="DKY46" s="83"/>
      <c r="DKZ46" s="83"/>
      <c r="DLA46" s="83"/>
      <c r="DLB46" s="83"/>
      <c r="DLC46" s="83"/>
      <c r="DLD46" s="83"/>
      <c r="DLE46" s="83"/>
      <c r="DLF46" s="83"/>
      <c r="DLG46" s="83"/>
      <c r="DLH46" s="83"/>
      <c r="DLI46" s="83"/>
      <c r="DLJ46" s="83"/>
      <c r="DLK46" s="83"/>
      <c r="DLL46" s="83"/>
      <c r="DLM46" s="83"/>
      <c r="DLN46" s="83"/>
      <c r="DLO46" s="83"/>
      <c r="DLP46" s="83"/>
      <c r="DLQ46" s="83"/>
      <c r="DLR46" s="83"/>
      <c r="DLS46" s="83"/>
      <c r="DLT46" s="83"/>
      <c r="DLU46" s="83"/>
      <c r="DLV46" s="83"/>
      <c r="DLW46" s="83"/>
      <c r="DLX46" s="83"/>
      <c r="DLY46" s="83"/>
      <c r="DLZ46" s="83"/>
      <c r="DMA46" s="83"/>
      <c r="DMB46" s="83"/>
      <c r="DMC46" s="83"/>
      <c r="DMD46" s="83"/>
      <c r="DME46" s="83"/>
      <c r="DMF46" s="83"/>
      <c r="DMG46" s="83"/>
      <c r="DMH46" s="83"/>
      <c r="DMI46" s="83"/>
      <c r="DMJ46" s="83"/>
      <c r="DMK46" s="83"/>
      <c r="DML46" s="83"/>
      <c r="DMM46" s="83"/>
      <c r="DMN46" s="83"/>
      <c r="DMO46" s="83"/>
      <c r="DMP46" s="83"/>
      <c r="DMQ46" s="83"/>
      <c r="DMR46" s="83"/>
      <c r="DMS46" s="83"/>
      <c r="DMT46" s="83"/>
      <c r="DMU46" s="83"/>
      <c r="DMV46" s="83"/>
      <c r="DMW46" s="83"/>
      <c r="DMX46" s="83"/>
      <c r="DMY46" s="83"/>
      <c r="DMZ46" s="83"/>
      <c r="DNA46" s="83"/>
      <c r="DNB46" s="83"/>
      <c r="DNC46" s="83"/>
      <c r="DND46" s="83"/>
      <c r="DNE46" s="83"/>
      <c r="DNF46" s="83"/>
      <c r="DNG46" s="83"/>
      <c r="DNH46" s="83"/>
      <c r="DNI46" s="83"/>
      <c r="DNJ46" s="83"/>
      <c r="DNK46" s="83"/>
      <c r="DNL46" s="83"/>
      <c r="DNM46" s="83"/>
      <c r="DNN46" s="83"/>
      <c r="DNO46" s="83"/>
      <c r="DNP46" s="83"/>
      <c r="DNQ46" s="83"/>
      <c r="DNR46" s="83"/>
      <c r="DNS46" s="83"/>
      <c r="DNT46" s="83"/>
      <c r="DNU46" s="83"/>
      <c r="DNV46" s="83"/>
      <c r="DNW46" s="83"/>
      <c r="DNX46" s="83"/>
      <c r="DNY46" s="83"/>
      <c r="DNZ46" s="83"/>
      <c r="DOA46" s="83"/>
      <c r="DOB46" s="83"/>
      <c r="DOC46" s="83"/>
      <c r="DOD46" s="83"/>
      <c r="DOE46" s="83"/>
      <c r="DOF46" s="83"/>
      <c r="DOG46" s="83"/>
      <c r="DOH46" s="83"/>
      <c r="DOI46" s="83"/>
      <c r="DOJ46" s="83"/>
      <c r="DOK46" s="83"/>
      <c r="DOL46" s="83"/>
      <c r="DOM46" s="83"/>
      <c r="DON46" s="83"/>
      <c r="DOO46" s="83"/>
      <c r="DOP46" s="83"/>
      <c r="DOQ46" s="83"/>
      <c r="DOR46" s="83"/>
      <c r="DOS46" s="83"/>
      <c r="DOT46" s="83"/>
      <c r="DOU46" s="83"/>
      <c r="DOV46" s="83"/>
      <c r="DOW46" s="83"/>
      <c r="DOX46" s="83"/>
      <c r="DOY46" s="83"/>
      <c r="DOZ46" s="83"/>
      <c r="DPA46" s="83"/>
      <c r="DPB46" s="83"/>
      <c r="DPC46" s="83"/>
      <c r="DPD46" s="83"/>
      <c r="DPE46" s="83"/>
      <c r="DPF46" s="83"/>
      <c r="DPG46" s="83"/>
      <c r="DPH46" s="83"/>
      <c r="DPI46" s="83"/>
      <c r="DPJ46" s="83"/>
      <c r="DPK46" s="83"/>
      <c r="DPL46" s="83"/>
      <c r="DPM46" s="83"/>
      <c r="DPN46" s="83"/>
      <c r="DPO46" s="83"/>
      <c r="DPP46" s="83"/>
      <c r="DPQ46" s="83"/>
      <c r="DPR46" s="83"/>
      <c r="DPS46" s="83"/>
      <c r="DPT46" s="83"/>
      <c r="DPU46" s="83"/>
      <c r="DPV46" s="83"/>
      <c r="DPW46" s="83"/>
      <c r="DPX46" s="83"/>
      <c r="DPY46" s="83"/>
      <c r="DPZ46" s="83"/>
      <c r="DQA46" s="83"/>
      <c r="DQB46" s="83"/>
      <c r="DQC46" s="83"/>
      <c r="DQD46" s="83"/>
      <c r="DQE46" s="83"/>
      <c r="DQF46" s="83"/>
      <c r="DQG46" s="83"/>
      <c r="DQH46" s="83"/>
      <c r="DQI46" s="83"/>
      <c r="DQJ46" s="83"/>
      <c r="DQK46" s="83"/>
      <c r="DQL46" s="83"/>
      <c r="DQM46" s="83"/>
      <c r="DQN46" s="83"/>
      <c r="DQO46" s="83"/>
      <c r="DQP46" s="83"/>
      <c r="DQQ46" s="83"/>
      <c r="DQR46" s="83"/>
      <c r="DQS46" s="83"/>
      <c r="DQT46" s="83"/>
      <c r="DQU46" s="83"/>
      <c r="DQV46" s="83"/>
      <c r="DQW46" s="83"/>
      <c r="DQX46" s="83"/>
      <c r="DQY46" s="83"/>
      <c r="DQZ46" s="83"/>
      <c r="DRA46" s="83"/>
      <c r="DRB46" s="83"/>
      <c r="DRC46" s="83"/>
      <c r="DRD46" s="83"/>
      <c r="DRE46" s="83"/>
      <c r="DRF46" s="83"/>
      <c r="DRG46" s="83"/>
      <c r="DRH46" s="83"/>
      <c r="DRI46" s="83"/>
      <c r="DRJ46" s="83"/>
      <c r="DRK46" s="83"/>
      <c r="DRL46" s="83"/>
      <c r="DRM46" s="83"/>
      <c r="DRN46" s="83"/>
      <c r="DRO46" s="83"/>
      <c r="DRP46" s="83"/>
      <c r="DRQ46" s="83"/>
      <c r="DRR46" s="83"/>
      <c r="DRS46" s="83"/>
      <c r="DRT46" s="83"/>
      <c r="DRU46" s="83"/>
      <c r="DRV46" s="83"/>
      <c r="DRW46" s="83"/>
      <c r="DRX46" s="83"/>
      <c r="DRY46" s="83"/>
      <c r="DRZ46" s="83"/>
      <c r="DSA46" s="83"/>
      <c r="DSB46" s="83"/>
      <c r="DSC46" s="83"/>
      <c r="DSD46" s="83"/>
      <c r="DSE46" s="83"/>
      <c r="DSF46" s="83"/>
      <c r="DSG46" s="83"/>
      <c r="DSH46" s="83"/>
      <c r="DSI46" s="83"/>
      <c r="DSJ46" s="83"/>
      <c r="DSK46" s="83"/>
      <c r="DSL46" s="83"/>
      <c r="DSM46" s="83"/>
      <c r="DSN46" s="83"/>
      <c r="DSO46" s="83"/>
      <c r="DSP46" s="83"/>
      <c r="DSQ46" s="83"/>
      <c r="DSR46" s="83"/>
      <c r="DSS46" s="83"/>
      <c r="DST46" s="83"/>
      <c r="DSU46" s="83"/>
      <c r="DSV46" s="83"/>
      <c r="DSW46" s="83"/>
      <c r="DSX46" s="83"/>
      <c r="DSY46" s="83"/>
      <c r="DSZ46" s="83"/>
      <c r="DTA46" s="83"/>
      <c r="DTB46" s="83"/>
      <c r="DTC46" s="83"/>
      <c r="DTD46" s="83"/>
      <c r="DTE46" s="83"/>
      <c r="DTF46" s="83"/>
      <c r="DTG46" s="83"/>
      <c r="DTH46" s="83"/>
      <c r="DTI46" s="83"/>
      <c r="DTJ46" s="83"/>
      <c r="DTK46" s="83"/>
      <c r="DTL46" s="83"/>
      <c r="DTM46" s="83"/>
      <c r="DTN46" s="83"/>
      <c r="DTO46" s="83"/>
      <c r="DTP46" s="83"/>
      <c r="DTQ46" s="83"/>
      <c r="DTR46" s="83"/>
      <c r="DTS46" s="83"/>
      <c r="DTT46" s="83"/>
      <c r="DTU46" s="83"/>
      <c r="DTV46" s="83"/>
      <c r="DTW46" s="83"/>
      <c r="DTX46" s="83"/>
      <c r="DTY46" s="83"/>
      <c r="DTZ46" s="83"/>
      <c r="DUA46" s="83"/>
      <c r="DUB46" s="83"/>
      <c r="DUC46" s="83"/>
      <c r="DUD46" s="83"/>
      <c r="DUE46" s="83"/>
      <c r="DUF46" s="83"/>
      <c r="DUG46" s="83"/>
      <c r="DUH46" s="83"/>
      <c r="DUI46" s="83"/>
      <c r="DUJ46" s="83"/>
      <c r="DUK46" s="83"/>
      <c r="DUL46" s="83"/>
      <c r="DUM46" s="83"/>
      <c r="DUN46" s="83"/>
      <c r="DUO46" s="83"/>
      <c r="DUP46" s="83"/>
      <c r="DUQ46" s="83"/>
      <c r="DUR46" s="83"/>
      <c r="DUS46" s="83"/>
      <c r="DUT46" s="83"/>
      <c r="DUU46" s="83"/>
      <c r="DUV46" s="83"/>
      <c r="DUW46" s="83"/>
      <c r="DUX46" s="83"/>
      <c r="DUY46" s="83"/>
      <c r="DUZ46" s="83"/>
      <c r="DVA46" s="83"/>
      <c r="DVB46" s="83"/>
      <c r="DVC46" s="83"/>
      <c r="DVD46" s="83"/>
      <c r="DVE46" s="83"/>
      <c r="DVF46" s="83"/>
      <c r="DVG46" s="83"/>
      <c r="DVH46" s="83"/>
      <c r="DVI46" s="83"/>
      <c r="DVJ46" s="83"/>
      <c r="DVK46" s="83"/>
      <c r="DVL46" s="83"/>
      <c r="DVM46" s="83"/>
      <c r="DVN46" s="83"/>
      <c r="DVO46" s="83"/>
      <c r="DVP46" s="83"/>
      <c r="DVQ46" s="83"/>
      <c r="DVR46" s="83"/>
      <c r="DVS46" s="83"/>
      <c r="DVT46" s="83"/>
      <c r="DVU46" s="83"/>
      <c r="DVV46" s="83"/>
      <c r="DVW46" s="83"/>
      <c r="DVX46" s="83"/>
      <c r="DVY46" s="83"/>
      <c r="DVZ46" s="83"/>
      <c r="DWA46" s="83"/>
      <c r="DWB46" s="83"/>
      <c r="DWC46" s="83"/>
      <c r="DWD46" s="83"/>
      <c r="DWE46" s="83"/>
      <c r="DWF46" s="83"/>
      <c r="DWG46" s="83"/>
      <c r="DWH46" s="83"/>
      <c r="DWI46" s="83"/>
      <c r="DWJ46" s="83"/>
      <c r="DWK46" s="83"/>
      <c r="DWL46" s="83"/>
      <c r="DWM46" s="83"/>
      <c r="DWN46" s="83"/>
      <c r="DWO46" s="83"/>
      <c r="DWP46" s="83"/>
      <c r="DWQ46" s="83"/>
      <c r="DWR46" s="83"/>
      <c r="DWS46" s="83"/>
      <c r="DWT46" s="83"/>
      <c r="DWU46" s="83"/>
      <c r="DWV46" s="83"/>
      <c r="DWW46" s="83"/>
      <c r="DWX46" s="83"/>
      <c r="DWY46" s="83"/>
      <c r="DWZ46" s="83"/>
      <c r="DXA46" s="83"/>
      <c r="DXB46" s="83"/>
      <c r="DXC46" s="83"/>
      <c r="DXD46" s="83"/>
      <c r="DXE46" s="83"/>
      <c r="DXF46" s="83"/>
      <c r="DXG46" s="83"/>
      <c r="DXH46" s="83"/>
      <c r="DXI46" s="83"/>
      <c r="DXJ46" s="83"/>
      <c r="DXK46" s="83"/>
      <c r="DXL46" s="83"/>
      <c r="DXM46" s="83"/>
      <c r="DXN46" s="83"/>
      <c r="DXO46" s="83"/>
      <c r="DXP46" s="83"/>
      <c r="DXQ46" s="83"/>
      <c r="DXR46" s="83"/>
      <c r="DXS46" s="83"/>
      <c r="DXT46" s="83"/>
      <c r="DXU46" s="83"/>
      <c r="DXV46" s="83"/>
      <c r="DXW46" s="83"/>
      <c r="DXX46" s="83"/>
      <c r="DXY46" s="83"/>
      <c r="DXZ46" s="83"/>
      <c r="DYA46" s="83"/>
      <c r="DYB46" s="83"/>
      <c r="DYC46" s="83"/>
      <c r="DYD46" s="83"/>
      <c r="DYE46" s="83"/>
      <c r="DYF46" s="83"/>
      <c r="DYG46" s="83"/>
      <c r="DYH46" s="83"/>
      <c r="DYI46" s="83"/>
      <c r="DYJ46" s="83"/>
      <c r="DYK46" s="83"/>
      <c r="DYL46" s="83"/>
      <c r="DYM46" s="83"/>
      <c r="DYN46" s="83"/>
      <c r="DYO46" s="83"/>
      <c r="DYP46" s="83"/>
      <c r="DYQ46" s="83"/>
      <c r="DYR46" s="83"/>
      <c r="DYS46" s="83"/>
      <c r="DYT46" s="83"/>
      <c r="DYU46" s="83"/>
      <c r="DYV46" s="83"/>
      <c r="DYW46" s="83"/>
      <c r="DYX46" s="83"/>
      <c r="DYY46" s="83"/>
      <c r="DYZ46" s="83"/>
      <c r="DZA46" s="83"/>
      <c r="DZB46" s="83"/>
      <c r="DZC46" s="83"/>
      <c r="DZD46" s="83"/>
      <c r="DZE46" s="83"/>
      <c r="DZF46" s="83"/>
      <c r="DZG46" s="83"/>
      <c r="DZH46" s="83"/>
      <c r="DZI46" s="83"/>
      <c r="DZJ46" s="83"/>
      <c r="DZK46" s="83"/>
      <c r="DZL46" s="83"/>
      <c r="DZM46" s="83"/>
      <c r="DZN46" s="83"/>
      <c r="DZO46" s="83"/>
      <c r="DZP46" s="83"/>
      <c r="DZQ46" s="83"/>
      <c r="DZR46" s="83"/>
      <c r="DZS46" s="83"/>
      <c r="DZT46" s="83"/>
      <c r="DZU46" s="83"/>
      <c r="DZV46" s="83"/>
      <c r="DZW46" s="83"/>
      <c r="DZX46" s="83"/>
      <c r="DZY46" s="83"/>
      <c r="DZZ46" s="83"/>
      <c r="EAA46" s="83"/>
      <c r="EAB46" s="83"/>
      <c r="EAC46" s="83"/>
      <c r="EAD46" s="83"/>
      <c r="EAE46" s="83"/>
      <c r="EAF46" s="83"/>
      <c r="EAG46" s="83"/>
      <c r="EAH46" s="83"/>
      <c r="EAI46" s="83"/>
      <c r="EAJ46" s="83"/>
      <c r="EAK46" s="83"/>
      <c r="EAL46" s="83"/>
      <c r="EAM46" s="83"/>
      <c r="EAN46" s="83"/>
      <c r="EAO46" s="83"/>
      <c r="EAP46" s="83"/>
      <c r="EAQ46" s="83"/>
      <c r="EAR46" s="83"/>
      <c r="EAS46" s="83"/>
      <c r="EAT46" s="83"/>
      <c r="EAU46" s="83"/>
      <c r="EAV46" s="83"/>
      <c r="EAW46" s="83"/>
      <c r="EAX46" s="83"/>
      <c r="EAY46" s="83"/>
      <c r="EAZ46" s="83"/>
      <c r="EBA46" s="83"/>
      <c r="EBB46" s="83"/>
      <c r="EBC46" s="83"/>
      <c r="EBD46" s="83"/>
      <c r="EBE46" s="83"/>
      <c r="EBF46" s="83"/>
      <c r="EBG46" s="83"/>
      <c r="EBH46" s="83"/>
      <c r="EBI46" s="83"/>
      <c r="EBJ46" s="83"/>
      <c r="EBK46" s="83"/>
      <c r="EBL46" s="83"/>
      <c r="EBM46" s="83"/>
      <c r="EBN46" s="83"/>
      <c r="EBO46" s="83"/>
      <c r="EBP46" s="83"/>
      <c r="EBQ46" s="83"/>
      <c r="EBR46" s="83"/>
      <c r="EBS46" s="83"/>
      <c r="EBT46" s="83"/>
      <c r="EBU46" s="83"/>
      <c r="EBV46" s="83"/>
      <c r="EBW46" s="83"/>
      <c r="EBX46" s="83"/>
      <c r="EBY46" s="83"/>
      <c r="EBZ46" s="83"/>
      <c r="ECA46" s="83"/>
      <c r="ECB46" s="83"/>
      <c r="ECC46" s="83"/>
      <c r="ECD46" s="83"/>
      <c r="ECE46" s="83"/>
      <c r="ECF46" s="83"/>
      <c r="ECG46" s="83"/>
      <c r="ECH46" s="83"/>
      <c r="ECI46" s="83"/>
      <c r="ECJ46" s="83"/>
      <c r="ECK46" s="83"/>
      <c r="ECL46" s="83"/>
      <c r="ECM46" s="83"/>
      <c r="ECN46" s="83"/>
      <c r="ECO46" s="83"/>
      <c r="ECP46" s="83"/>
      <c r="ECQ46" s="83"/>
      <c r="ECR46" s="83"/>
      <c r="ECS46" s="83"/>
      <c r="ECT46" s="83"/>
      <c r="ECU46" s="83"/>
      <c r="ECV46" s="83"/>
      <c r="ECW46" s="83"/>
      <c r="ECX46" s="83"/>
      <c r="ECY46" s="83"/>
      <c r="ECZ46" s="83"/>
      <c r="EDA46" s="83"/>
      <c r="EDB46" s="83"/>
      <c r="EDC46" s="83"/>
      <c r="EDD46" s="83"/>
      <c r="EDE46" s="83"/>
      <c r="EDF46" s="83"/>
      <c r="EDG46" s="83"/>
      <c r="EDH46" s="83"/>
      <c r="EDI46" s="83"/>
      <c r="EDJ46" s="83"/>
      <c r="EDK46" s="83"/>
      <c r="EDL46" s="83"/>
      <c r="EDM46" s="83"/>
      <c r="EDN46" s="83"/>
      <c r="EDO46" s="83"/>
      <c r="EDP46" s="83"/>
      <c r="EDQ46" s="83"/>
      <c r="EDR46" s="83"/>
      <c r="EDS46" s="83"/>
      <c r="EDT46" s="83"/>
      <c r="EDU46" s="83"/>
      <c r="EDV46" s="83"/>
      <c r="EDW46" s="83"/>
      <c r="EDX46" s="83"/>
      <c r="EDY46" s="83"/>
      <c r="EDZ46" s="83"/>
      <c r="EEA46" s="83"/>
      <c r="EEB46" s="83"/>
      <c r="EEC46" s="83"/>
      <c r="EED46" s="83"/>
      <c r="EEE46" s="83"/>
      <c r="EEF46" s="83"/>
      <c r="EEG46" s="83"/>
      <c r="EEH46" s="83"/>
      <c r="EEI46" s="83"/>
      <c r="EEJ46" s="83"/>
      <c r="EEK46" s="83"/>
      <c r="EEL46" s="83"/>
      <c r="EEM46" s="83"/>
      <c r="EEN46" s="83"/>
      <c r="EEO46" s="83"/>
      <c r="EEP46" s="83"/>
      <c r="EEQ46" s="83"/>
      <c r="EER46" s="83"/>
      <c r="EES46" s="83"/>
      <c r="EET46" s="83"/>
      <c r="EEU46" s="83"/>
      <c r="EEV46" s="83"/>
      <c r="EEW46" s="83"/>
      <c r="EEX46" s="83"/>
      <c r="EEY46" s="83"/>
      <c r="EEZ46" s="83"/>
      <c r="EFA46" s="83"/>
      <c r="EFB46" s="83"/>
      <c r="EFC46" s="83"/>
      <c r="EFD46" s="83"/>
      <c r="EFE46" s="83"/>
      <c r="EFF46" s="83"/>
      <c r="EFG46" s="83"/>
      <c r="EFH46" s="83"/>
      <c r="EFI46" s="83"/>
      <c r="EFJ46" s="83"/>
      <c r="EFK46" s="83"/>
      <c r="EFL46" s="83"/>
      <c r="EFM46" s="83"/>
      <c r="EFN46" s="83"/>
      <c r="EFO46" s="83"/>
      <c r="EFP46" s="83"/>
      <c r="EFQ46" s="83"/>
      <c r="EFR46" s="83"/>
      <c r="EFS46" s="83"/>
      <c r="EFT46" s="83"/>
      <c r="EFU46" s="83"/>
      <c r="EFV46" s="83"/>
      <c r="EFW46" s="83"/>
      <c r="EFX46" s="83"/>
      <c r="EFY46" s="83"/>
      <c r="EFZ46" s="83"/>
      <c r="EGA46" s="83"/>
      <c r="EGB46" s="83"/>
      <c r="EGC46" s="83"/>
      <c r="EGD46" s="83"/>
      <c r="EGE46" s="83"/>
      <c r="EGF46" s="83"/>
      <c r="EGG46" s="83"/>
      <c r="EGH46" s="83"/>
      <c r="EGI46" s="83"/>
      <c r="EGJ46" s="83"/>
      <c r="EGK46" s="83"/>
      <c r="EGL46" s="83"/>
      <c r="EGM46" s="83"/>
      <c r="EGN46" s="83"/>
      <c r="EGO46" s="83"/>
      <c r="EGP46" s="83"/>
      <c r="EGQ46" s="83"/>
      <c r="EGR46" s="83"/>
      <c r="EGS46" s="83"/>
      <c r="EGT46" s="83"/>
      <c r="EGU46" s="83"/>
      <c r="EGV46" s="83"/>
      <c r="EGW46" s="83"/>
      <c r="EGX46" s="83"/>
      <c r="EGY46" s="83"/>
      <c r="EGZ46" s="83"/>
      <c r="EHA46" s="83"/>
      <c r="EHB46" s="83"/>
      <c r="EHC46" s="83"/>
      <c r="EHD46" s="83"/>
      <c r="EHE46" s="83"/>
      <c r="EHF46" s="83"/>
      <c r="EHG46" s="83"/>
      <c r="EHH46" s="83"/>
      <c r="EHI46" s="83"/>
      <c r="EHJ46" s="83"/>
      <c r="EHK46" s="83"/>
      <c r="EHL46" s="83"/>
      <c r="EHM46" s="83"/>
      <c r="EHN46" s="83"/>
      <c r="EHO46" s="83"/>
      <c r="EHP46" s="83"/>
      <c r="EHQ46" s="83"/>
      <c r="EHR46" s="83"/>
      <c r="EHS46" s="83"/>
      <c r="EHT46" s="83"/>
      <c r="EHU46" s="83"/>
      <c r="EHV46" s="83"/>
      <c r="EHW46" s="83"/>
      <c r="EHX46" s="83"/>
      <c r="EHY46" s="83"/>
      <c r="EHZ46" s="83"/>
      <c r="EIA46" s="83"/>
      <c r="EIB46" s="83"/>
      <c r="EIC46" s="83"/>
      <c r="EID46" s="83"/>
      <c r="EIE46" s="83"/>
      <c r="EIF46" s="83"/>
      <c r="EIG46" s="83"/>
      <c r="EIH46" s="83"/>
      <c r="EII46" s="83"/>
      <c r="EIJ46" s="83"/>
      <c r="EIK46" s="83"/>
      <c r="EIL46" s="83"/>
      <c r="EIM46" s="83"/>
      <c r="EIN46" s="83"/>
      <c r="EIO46" s="83"/>
      <c r="EIP46" s="83"/>
      <c r="EIQ46" s="83"/>
      <c r="EIR46" s="83"/>
      <c r="EIS46" s="83"/>
      <c r="EIT46" s="83"/>
      <c r="EIU46" s="83"/>
      <c r="EIV46" s="83"/>
      <c r="EIW46" s="83"/>
      <c r="EIX46" s="83"/>
      <c r="EIY46" s="83"/>
      <c r="EIZ46" s="83"/>
      <c r="EJA46" s="83"/>
      <c r="EJB46" s="83"/>
      <c r="EJC46" s="83"/>
      <c r="EJD46" s="83"/>
      <c r="EJE46" s="83"/>
      <c r="EJF46" s="83"/>
      <c r="EJG46" s="83"/>
      <c r="EJH46" s="83"/>
      <c r="EJI46" s="83"/>
      <c r="EJJ46" s="83"/>
      <c r="EJK46" s="83"/>
      <c r="EJL46" s="83"/>
      <c r="EJM46" s="83"/>
      <c r="EJN46" s="83"/>
      <c r="EJO46" s="83"/>
      <c r="EJP46" s="83"/>
      <c r="EJQ46" s="83"/>
      <c r="EJR46" s="83"/>
      <c r="EJS46" s="83"/>
      <c r="EJT46" s="83"/>
      <c r="EJU46" s="83"/>
      <c r="EJV46" s="83"/>
      <c r="EJW46" s="83"/>
      <c r="EJX46" s="83"/>
      <c r="EJY46" s="83"/>
      <c r="EJZ46" s="83"/>
      <c r="EKA46" s="83"/>
      <c r="EKB46" s="83"/>
      <c r="EKC46" s="83"/>
      <c r="EKD46" s="83"/>
      <c r="EKE46" s="83"/>
      <c r="EKF46" s="83"/>
      <c r="EKG46" s="83"/>
      <c r="EKH46" s="83"/>
      <c r="EKI46" s="83"/>
      <c r="EKJ46" s="83"/>
      <c r="EKK46" s="83"/>
      <c r="EKL46" s="83"/>
      <c r="EKM46" s="83"/>
      <c r="EKN46" s="83"/>
      <c r="EKO46" s="83"/>
      <c r="EKP46" s="83"/>
      <c r="EKQ46" s="83"/>
      <c r="EKR46" s="83"/>
      <c r="EKS46" s="83"/>
      <c r="EKT46" s="83"/>
      <c r="EKU46" s="83"/>
      <c r="EKV46" s="83"/>
      <c r="EKW46" s="83"/>
      <c r="EKX46" s="83"/>
      <c r="EKY46" s="83"/>
      <c r="EKZ46" s="83"/>
      <c r="ELA46" s="83"/>
      <c r="ELB46" s="83"/>
      <c r="ELC46" s="83"/>
      <c r="ELD46" s="83"/>
      <c r="ELE46" s="83"/>
      <c r="ELF46" s="83"/>
      <c r="ELG46" s="83"/>
      <c r="ELH46" s="83"/>
      <c r="ELI46" s="83"/>
      <c r="ELJ46" s="83"/>
      <c r="ELK46" s="83"/>
      <c r="ELL46" s="83"/>
      <c r="ELM46" s="83"/>
      <c r="ELN46" s="83"/>
      <c r="ELO46" s="83"/>
      <c r="ELP46" s="83"/>
      <c r="ELQ46" s="83"/>
      <c r="ELR46" s="83"/>
      <c r="ELS46" s="83"/>
      <c r="ELT46" s="83"/>
      <c r="ELU46" s="83"/>
      <c r="ELV46" s="83"/>
      <c r="ELW46" s="83"/>
      <c r="ELX46" s="83"/>
      <c r="ELY46" s="83"/>
      <c r="ELZ46" s="83"/>
      <c r="EMA46" s="83"/>
      <c r="EMB46" s="83"/>
      <c r="EMC46" s="83"/>
      <c r="EMD46" s="83"/>
      <c r="EME46" s="83"/>
      <c r="EMF46" s="83"/>
      <c r="EMG46" s="83"/>
      <c r="EMH46" s="83"/>
      <c r="EMI46" s="83"/>
      <c r="EMJ46" s="83"/>
      <c r="EMK46" s="83"/>
      <c r="EML46" s="83"/>
      <c r="EMM46" s="83"/>
      <c r="EMN46" s="83"/>
      <c r="EMO46" s="83"/>
      <c r="EMP46" s="83"/>
      <c r="EMQ46" s="83"/>
      <c r="EMR46" s="83"/>
      <c r="EMS46" s="83"/>
      <c r="EMT46" s="83"/>
      <c r="EMU46" s="83"/>
      <c r="EMV46" s="83"/>
      <c r="EMW46" s="83"/>
      <c r="EMX46" s="83"/>
      <c r="EMY46" s="83"/>
      <c r="EMZ46" s="83"/>
      <c r="ENA46" s="83"/>
      <c r="ENB46" s="83"/>
      <c r="ENC46" s="83"/>
      <c r="END46" s="83"/>
      <c r="ENE46" s="83"/>
      <c r="ENF46" s="83"/>
      <c r="ENG46" s="83"/>
      <c r="ENH46" s="83"/>
      <c r="ENI46" s="83"/>
      <c r="ENJ46" s="83"/>
      <c r="ENK46" s="83"/>
      <c r="ENL46" s="83"/>
      <c r="ENM46" s="83"/>
      <c r="ENN46" s="83"/>
      <c r="ENO46" s="83"/>
      <c r="ENP46" s="83"/>
      <c r="ENQ46" s="83"/>
      <c r="ENR46" s="83"/>
      <c r="ENS46" s="83"/>
      <c r="ENT46" s="83"/>
      <c r="ENU46" s="83"/>
      <c r="ENV46" s="83"/>
      <c r="ENW46" s="83"/>
      <c r="ENX46" s="83"/>
      <c r="ENY46" s="83"/>
      <c r="ENZ46" s="83"/>
      <c r="EOA46" s="83"/>
      <c r="EOB46" s="83"/>
      <c r="EOC46" s="83"/>
      <c r="EOD46" s="83"/>
      <c r="EOE46" s="83"/>
      <c r="EOF46" s="83"/>
      <c r="EOG46" s="83"/>
      <c r="EOH46" s="83"/>
      <c r="EOI46" s="83"/>
      <c r="EOJ46" s="83"/>
      <c r="EOK46" s="83"/>
      <c r="EOL46" s="83"/>
      <c r="EOM46" s="83"/>
      <c r="EON46" s="83"/>
      <c r="EOO46" s="83"/>
      <c r="EOP46" s="83"/>
      <c r="EOQ46" s="83"/>
      <c r="EOR46" s="83"/>
      <c r="EOS46" s="83"/>
      <c r="EOT46" s="83"/>
      <c r="EOU46" s="83"/>
      <c r="EOV46" s="83"/>
      <c r="EOW46" s="83"/>
      <c r="EOX46" s="83"/>
      <c r="EOY46" s="83"/>
      <c r="EOZ46" s="83"/>
      <c r="EPA46" s="83"/>
      <c r="EPB46" s="83"/>
      <c r="EPC46" s="83"/>
      <c r="EPD46" s="83"/>
      <c r="EPE46" s="83"/>
      <c r="EPF46" s="83"/>
      <c r="EPG46" s="83"/>
      <c r="EPH46" s="83"/>
      <c r="EPI46" s="83"/>
      <c r="EPJ46" s="83"/>
      <c r="EPK46" s="83"/>
      <c r="EPL46" s="83"/>
      <c r="EPM46" s="83"/>
      <c r="EPN46" s="83"/>
      <c r="EPO46" s="83"/>
      <c r="EPP46" s="83"/>
      <c r="EPQ46" s="83"/>
      <c r="EPR46" s="83"/>
      <c r="EPS46" s="83"/>
      <c r="EPT46" s="83"/>
      <c r="EPU46" s="83"/>
      <c r="EPV46" s="83"/>
      <c r="EPW46" s="83"/>
      <c r="EPX46" s="83"/>
      <c r="EPY46" s="83"/>
      <c r="EPZ46" s="83"/>
      <c r="EQA46" s="83"/>
      <c r="EQB46" s="83"/>
      <c r="EQC46" s="83"/>
      <c r="EQD46" s="83"/>
      <c r="EQE46" s="83"/>
      <c r="EQF46" s="83"/>
      <c r="EQG46" s="83"/>
      <c r="EQH46" s="83"/>
      <c r="EQI46" s="83"/>
      <c r="EQJ46" s="83"/>
      <c r="EQK46" s="83"/>
      <c r="EQL46" s="83"/>
      <c r="EQM46" s="83"/>
      <c r="EQN46" s="83"/>
      <c r="EQO46" s="83"/>
      <c r="EQP46" s="83"/>
      <c r="EQQ46" s="83"/>
      <c r="EQR46" s="83"/>
      <c r="EQS46" s="83"/>
      <c r="EQT46" s="83"/>
      <c r="EQU46" s="83"/>
      <c r="EQV46" s="83"/>
      <c r="EQW46" s="83"/>
      <c r="EQX46" s="83"/>
      <c r="EQY46" s="83"/>
      <c r="EQZ46" s="83"/>
      <c r="ERA46" s="83"/>
      <c r="ERB46" s="83"/>
      <c r="ERC46" s="83"/>
      <c r="ERD46" s="83"/>
      <c r="ERE46" s="83"/>
      <c r="ERF46" s="83"/>
      <c r="ERG46" s="83"/>
      <c r="ERH46" s="83"/>
      <c r="ERI46" s="83"/>
      <c r="ERJ46" s="83"/>
      <c r="ERK46" s="83"/>
      <c r="ERL46" s="83"/>
      <c r="ERM46" s="83"/>
      <c r="ERN46" s="83"/>
      <c r="ERO46" s="83"/>
      <c r="ERP46" s="83"/>
      <c r="ERQ46" s="83"/>
      <c r="ERR46" s="83"/>
      <c r="ERS46" s="83"/>
      <c r="ERT46" s="83"/>
      <c r="ERU46" s="83"/>
      <c r="ERV46" s="83"/>
      <c r="ERW46" s="83"/>
      <c r="ERX46" s="83"/>
      <c r="ERY46" s="83"/>
      <c r="ERZ46" s="83"/>
      <c r="ESA46" s="83"/>
      <c r="ESB46" s="83"/>
      <c r="ESC46" s="83"/>
      <c r="ESD46" s="83"/>
      <c r="ESE46" s="83"/>
      <c r="ESF46" s="83"/>
      <c r="ESG46" s="83"/>
      <c r="ESH46" s="83"/>
      <c r="ESI46" s="83"/>
      <c r="ESJ46" s="83"/>
      <c r="ESK46" s="83"/>
      <c r="ESL46" s="83"/>
      <c r="ESM46" s="83"/>
      <c r="ESN46" s="83"/>
      <c r="ESO46" s="83"/>
      <c r="ESP46" s="83"/>
      <c r="ESQ46" s="83"/>
      <c r="ESR46" s="83"/>
      <c r="ESS46" s="83"/>
      <c r="EST46" s="83"/>
      <c r="ESU46" s="83"/>
      <c r="ESV46" s="83"/>
      <c r="ESW46" s="83"/>
      <c r="ESX46" s="83"/>
      <c r="ESY46" s="83"/>
      <c r="ESZ46" s="83"/>
      <c r="ETA46" s="83"/>
      <c r="ETB46" s="83"/>
      <c r="ETC46" s="83"/>
      <c r="ETD46" s="83"/>
      <c r="ETE46" s="83"/>
      <c r="ETF46" s="83"/>
      <c r="ETG46" s="83"/>
      <c r="ETH46" s="83"/>
      <c r="ETI46" s="83"/>
      <c r="ETJ46" s="83"/>
      <c r="ETK46" s="83"/>
      <c r="ETL46" s="83"/>
      <c r="ETM46" s="83"/>
      <c r="ETN46" s="83"/>
      <c r="ETO46" s="83"/>
      <c r="ETP46" s="83"/>
      <c r="ETQ46" s="83"/>
      <c r="ETR46" s="83"/>
      <c r="ETS46" s="83"/>
      <c r="ETT46" s="83"/>
      <c r="ETU46" s="83"/>
      <c r="ETV46" s="83"/>
      <c r="ETW46" s="83"/>
      <c r="ETX46" s="83"/>
      <c r="ETY46" s="83"/>
      <c r="ETZ46" s="83"/>
      <c r="EUA46" s="83"/>
      <c r="EUB46" s="83"/>
      <c r="EUC46" s="83"/>
      <c r="EUD46" s="83"/>
      <c r="EUE46" s="83"/>
      <c r="EUF46" s="83"/>
      <c r="EUG46" s="83"/>
      <c r="EUH46" s="83"/>
      <c r="EUI46" s="83"/>
      <c r="EUJ46" s="83"/>
      <c r="EUK46" s="83"/>
      <c r="EUL46" s="83"/>
      <c r="EUM46" s="83"/>
      <c r="EUN46" s="83"/>
      <c r="EUO46" s="83"/>
      <c r="EUP46" s="83"/>
      <c r="EUQ46" s="83"/>
      <c r="EUR46" s="83"/>
      <c r="EUS46" s="83"/>
      <c r="EUT46" s="83"/>
      <c r="EUU46" s="83"/>
      <c r="EUV46" s="83"/>
      <c r="EUW46" s="83"/>
      <c r="EUX46" s="83"/>
      <c r="EUY46" s="83"/>
      <c r="EUZ46" s="83"/>
      <c r="EVA46" s="83"/>
      <c r="EVB46" s="83"/>
      <c r="EVC46" s="83"/>
      <c r="EVD46" s="83"/>
      <c r="EVE46" s="83"/>
      <c r="EVF46" s="83"/>
      <c r="EVG46" s="83"/>
      <c r="EVH46" s="83"/>
      <c r="EVI46" s="83"/>
      <c r="EVJ46" s="83"/>
      <c r="EVK46" s="83"/>
      <c r="EVL46" s="83"/>
      <c r="EVM46" s="83"/>
      <c r="EVN46" s="83"/>
      <c r="EVO46" s="83"/>
      <c r="EVP46" s="83"/>
      <c r="EVQ46" s="83"/>
      <c r="EVR46" s="83"/>
      <c r="EVS46" s="83"/>
      <c r="EVT46" s="83"/>
      <c r="EVU46" s="83"/>
      <c r="EVV46" s="83"/>
      <c r="EVW46" s="83"/>
      <c r="EVX46" s="83"/>
      <c r="EVY46" s="83"/>
      <c r="EVZ46" s="83"/>
      <c r="EWA46" s="83"/>
      <c r="EWB46" s="83"/>
      <c r="EWC46" s="83"/>
      <c r="EWD46" s="83"/>
      <c r="EWE46" s="83"/>
      <c r="EWF46" s="83"/>
      <c r="EWG46" s="83"/>
      <c r="EWH46" s="83"/>
      <c r="EWI46" s="83"/>
      <c r="EWJ46" s="83"/>
      <c r="EWK46" s="83"/>
      <c r="EWL46" s="83"/>
      <c r="EWM46" s="83"/>
      <c r="EWN46" s="83"/>
      <c r="EWO46" s="83"/>
      <c r="EWP46" s="83"/>
      <c r="EWQ46" s="83"/>
      <c r="EWR46" s="83"/>
      <c r="EWS46" s="83"/>
      <c r="EWT46" s="83"/>
      <c r="EWU46" s="83"/>
      <c r="EWV46" s="83"/>
      <c r="EWW46" s="83"/>
      <c r="EWX46" s="83"/>
      <c r="EWY46" s="83"/>
      <c r="EWZ46" s="83"/>
      <c r="EXA46" s="83"/>
      <c r="EXB46" s="83"/>
      <c r="EXC46" s="83"/>
      <c r="EXD46" s="83"/>
      <c r="EXE46" s="83"/>
      <c r="EXF46" s="83"/>
      <c r="EXG46" s="83"/>
      <c r="EXH46" s="83"/>
      <c r="EXI46" s="83"/>
      <c r="EXJ46" s="83"/>
      <c r="EXK46" s="83"/>
      <c r="EXL46" s="83"/>
      <c r="EXM46" s="83"/>
      <c r="EXN46" s="83"/>
      <c r="EXO46" s="83"/>
      <c r="EXP46" s="83"/>
      <c r="EXQ46" s="83"/>
      <c r="EXR46" s="83"/>
      <c r="EXS46" s="83"/>
      <c r="EXT46" s="83"/>
      <c r="EXU46" s="83"/>
      <c r="EXV46" s="83"/>
      <c r="EXW46" s="83"/>
      <c r="EXX46" s="83"/>
      <c r="EXY46" s="83"/>
      <c r="EXZ46" s="83"/>
      <c r="EYA46" s="83"/>
      <c r="EYB46" s="83"/>
      <c r="EYC46" s="83"/>
      <c r="EYD46" s="83"/>
      <c r="EYE46" s="83"/>
      <c r="EYF46" s="83"/>
      <c r="EYG46" s="83"/>
      <c r="EYH46" s="83"/>
      <c r="EYI46" s="83"/>
      <c r="EYJ46" s="83"/>
      <c r="EYK46" s="83"/>
      <c r="EYL46" s="83"/>
      <c r="EYM46" s="83"/>
      <c r="EYN46" s="83"/>
      <c r="EYO46" s="83"/>
      <c r="EYP46" s="83"/>
      <c r="EYQ46" s="83"/>
      <c r="EYR46" s="83"/>
      <c r="EYS46" s="83"/>
      <c r="EYT46" s="83"/>
      <c r="EYU46" s="83"/>
      <c r="EYV46" s="83"/>
      <c r="EYW46" s="83"/>
      <c r="EYX46" s="83"/>
      <c r="EYY46" s="83"/>
      <c r="EYZ46" s="83"/>
      <c r="EZA46" s="83"/>
      <c r="EZB46" s="83"/>
      <c r="EZC46" s="83"/>
      <c r="EZD46" s="83"/>
      <c r="EZE46" s="83"/>
      <c r="EZF46" s="83"/>
      <c r="EZG46" s="83"/>
      <c r="EZH46" s="83"/>
      <c r="EZI46" s="83"/>
      <c r="EZJ46" s="83"/>
      <c r="EZK46" s="83"/>
      <c r="EZL46" s="83"/>
      <c r="EZM46" s="83"/>
      <c r="EZN46" s="83"/>
      <c r="EZO46" s="83"/>
      <c r="EZP46" s="83"/>
      <c r="EZQ46" s="83"/>
      <c r="EZR46" s="83"/>
      <c r="EZS46" s="83"/>
      <c r="EZT46" s="83"/>
      <c r="EZU46" s="83"/>
      <c r="EZV46" s="83"/>
      <c r="EZW46" s="83"/>
      <c r="EZX46" s="83"/>
      <c r="EZY46" s="83"/>
      <c r="EZZ46" s="83"/>
      <c r="FAA46" s="83"/>
      <c r="FAB46" s="83"/>
      <c r="FAC46" s="83"/>
      <c r="FAD46" s="83"/>
      <c r="FAE46" s="83"/>
      <c r="FAF46" s="83"/>
      <c r="FAG46" s="83"/>
      <c r="FAH46" s="83"/>
      <c r="FAI46" s="83"/>
      <c r="FAJ46" s="83"/>
      <c r="FAK46" s="83"/>
      <c r="FAL46" s="83"/>
      <c r="FAM46" s="83"/>
      <c r="FAN46" s="83"/>
      <c r="FAO46" s="83"/>
      <c r="FAP46" s="83"/>
      <c r="FAQ46" s="83"/>
      <c r="FAR46" s="83"/>
      <c r="FAS46" s="83"/>
      <c r="FAT46" s="83"/>
      <c r="FAU46" s="83"/>
      <c r="FAV46" s="83"/>
      <c r="FAW46" s="83"/>
      <c r="FAX46" s="83"/>
      <c r="FAY46" s="83"/>
      <c r="FAZ46" s="83"/>
      <c r="FBA46" s="83"/>
      <c r="FBB46" s="83"/>
      <c r="FBC46" s="83"/>
      <c r="FBD46" s="83"/>
      <c r="FBE46" s="83"/>
      <c r="FBF46" s="83"/>
      <c r="FBG46" s="83"/>
      <c r="FBH46" s="83"/>
      <c r="FBI46" s="83"/>
      <c r="FBJ46" s="83"/>
      <c r="FBK46" s="83"/>
      <c r="FBL46" s="83"/>
      <c r="FBM46" s="83"/>
      <c r="FBN46" s="83"/>
      <c r="FBO46" s="83"/>
      <c r="FBP46" s="83"/>
      <c r="FBQ46" s="83"/>
      <c r="FBR46" s="83"/>
      <c r="FBS46" s="83"/>
      <c r="FBT46" s="83"/>
      <c r="FBU46" s="83"/>
      <c r="FBV46" s="83"/>
      <c r="FBW46" s="83"/>
      <c r="FBX46" s="83"/>
      <c r="FBY46" s="83"/>
      <c r="FBZ46" s="83"/>
      <c r="FCA46" s="83"/>
      <c r="FCB46" s="83"/>
      <c r="FCC46" s="83"/>
      <c r="FCD46" s="83"/>
      <c r="FCE46" s="83"/>
      <c r="FCF46" s="83"/>
      <c r="FCG46" s="83"/>
      <c r="FCH46" s="83"/>
      <c r="FCI46" s="83"/>
      <c r="FCJ46" s="83"/>
      <c r="FCK46" s="83"/>
      <c r="FCL46" s="83"/>
      <c r="FCM46" s="83"/>
      <c r="FCN46" s="83"/>
      <c r="FCO46" s="83"/>
      <c r="FCP46" s="83"/>
      <c r="FCQ46" s="83"/>
      <c r="FCR46" s="83"/>
      <c r="FCS46" s="83"/>
      <c r="FCT46" s="83"/>
      <c r="FCU46" s="83"/>
      <c r="FCV46" s="83"/>
      <c r="FCW46" s="83"/>
      <c r="FCX46" s="83"/>
      <c r="FCY46" s="83"/>
      <c r="FCZ46" s="83"/>
      <c r="FDA46" s="83"/>
      <c r="FDB46" s="83"/>
      <c r="FDC46" s="83"/>
      <c r="FDD46" s="83"/>
      <c r="FDE46" s="83"/>
      <c r="FDF46" s="83"/>
      <c r="FDG46" s="83"/>
      <c r="FDH46" s="83"/>
      <c r="FDI46" s="83"/>
      <c r="FDJ46" s="83"/>
      <c r="FDK46" s="83"/>
      <c r="FDL46" s="83"/>
      <c r="FDM46" s="83"/>
      <c r="FDN46" s="83"/>
      <c r="FDO46" s="83"/>
      <c r="FDP46" s="83"/>
      <c r="FDQ46" s="83"/>
      <c r="FDR46" s="83"/>
      <c r="FDS46" s="83"/>
      <c r="FDT46" s="83"/>
      <c r="FDU46" s="83"/>
      <c r="FDV46" s="83"/>
      <c r="FDW46" s="83"/>
      <c r="FDX46" s="83"/>
      <c r="FDY46" s="83"/>
      <c r="FDZ46" s="83"/>
      <c r="FEA46" s="83"/>
      <c r="FEB46" s="83"/>
      <c r="FEC46" s="83"/>
      <c r="FED46" s="83"/>
      <c r="FEE46" s="83"/>
      <c r="FEF46" s="83"/>
      <c r="FEG46" s="83"/>
      <c r="FEH46" s="83"/>
      <c r="FEI46" s="83"/>
      <c r="FEJ46" s="83"/>
      <c r="FEK46" s="83"/>
      <c r="FEL46" s="83"/>
      <c r="FEM46" s="83"/>
      <c r="FEN46" s="83"/>
      <c r="FEO46" s="83"/>
      <c r="FEP46" s="83"/>
      <c r="FEQ46" s="83"/>
      <c r="FER46" s="83"/>
      <c r="FES46" s="83"/>
      <c r="FET46" s="83"/>
      <c r="FEU46" s="83"/>
      <c r="FEV46" s="83"/>
      <c r="FEW46" s="83"/>
      <c r="FEX46" s="83"/>
      <c r="FEY46" s="83"/>
      <c r="FEZ46" s="83"/>
      <c r="FFA46" s="83"/>
      <c r="FFB46" s="83"/>
      <c r="FFC46" s="83"/>
      <c r="FFD46" s="83"/>
      <c r="FFE46" s="83"/>
      <c r="FFF46" s="83"/>
      <c r="FFG46" s="83"/>
      <c r="FFH46" s="83"/>
      <c r="FFI46" s="83"/>
      <c r="FFJ46" s="83"/>
      <c r="FFK46" s="83"/>
      <c r="FFL46" s="83"/>
      <c r="FFM46" s="83"/>
      <c r="FFN46" s="83"/>
      <c r="FFO46" s="83"/>
      <c r="FFP46" s="83"/>
      <c r="FFQ46" s="83"/>
      <c r="FFR46" s="83"/>
      <c r="FFS46" s="83"/>
      <c r="FFT46" s="83"/>
      <c r="FFU46" s="83"/>
      <c r="FFV46" s="83"/>
      <c r="FFW46" s="83"/>
      <c r="FFX46" s="83"/>
      <c r="FFY46" s="83"/>
      <c r="FFZ46" s="83"/>
      <c r="FGA46" s="83"/>
      <c r="FGB46" s="83"/>
      <c r="FGC46" s="83"/>
      <c r="FGD46" s="83"/>
      <c r="FGE46" s="83"/>
      <c r="FGF46" s="83"/>
      <c r="FGG46" s="83"/>
      <c r="FGH46" s="83"/>
      <c r="FGI46" s="83"/>
      <c r="FGJ46" s="83"/>
      <c r="FGK46" s="83"/>
      <c r="FGL46" s="83"/>
      <c r="FGM46" s="83"/>
      <c r="FGN46" s="83"/>
      <c r="FGO46" s="83"/>
      <c r="FGP46" s="83"/>
      <c r="FGQ46" s="83"/>
      <c r="FGR46" s="83"/>
      <c r="FGS46" s="83"/>
      <c r="FGT46" s="83"/>
      <c r="FGU46" s="83"/>
      <c r="FGV46" s="83"/>
      <c r="FGW46" s="83"/>
      <c r="FGX46" s="83"/>
      <c r="FGY46" s="83"/>
      <c r="FGZ46" s="83"/>
      <c r="FHA46" s="83"/>
      <c r="FHB46" s="83"/>
      <c r="FHC46" s="83"/>
      <c r="FHD46" s="83"/>
      <c r="FHE46" s="83"/>
      <c r="FHF46" s="83"/>
      <c r="FHG46" s="83"/>
      <c r="FHH46" s="83"/>
      <c r="FHI46" s="83"/>
      <c r="FHJ46" s="83"/>
      <c r="FHK46" s="83"/>
      <c r="FHL46" s="83"/>
      <c r="FHM46" s="83"/>
      <c r="FHN46" s="83"/>
      <c r="FHO46" s="83"/>
      <c r="FHP46" s="83"/>
      <c r="FHQ46" s="83"/>
      <c r="FHR46" s="83"/>
      <c r="FHS46" s="83"/>
      <c r="FHT46" s="83"/>
      <c r="FHU46" s="83"/>
      <c r="FHV46" s="83"/>
      <c r="FHW46" s="83"/>
      <c r="FHX46" s="83"/>
      <c r="FHY46" s="83"/>
      <c r="FHZ46" s="83"/>
      <c r="FIA46" s="83"/>
      <c r="FIB46" s="83"/>
      <c r="FIC46" s="83"/>
      <c r="FID46" s="83"/>
      <c r="FIE46" s="83"/>
      <c r="FIF46" s="83"/>
      <c r="FIG46" s="83"/>
      <c r="FIH46" s="83"/>
      <c r="FII46" s="83"/>
      <c r="FIJ46" s="83"/>
      <c r="FIK46" s="83"/>
      <c r="FIL46" s="83"/>
      <c r="FIM46" s="83"/>
      <c r="FIN46" s="83"/>
      <c r="FIO46" s="83"/>
      <c r="FIP46" s="83"/>
      <c r="FIQ46" s="83"/>
      <c r="FIR46" s="83"/>
      <c r="FIS46" s="83"/>
      <c r="FIT46" s="83"/>
      <c r="FIU46" s="83"/>
      <c r="FIV46" s="83"/>
      <c r="FIW46" s="83"/>
      <c r="FIX46" s="83"/>
      <c r="FIY46" s="83"/>
      <c r="FIZ46" s="83"/>
      <c r="FJA46" s="83"/>
      <c r="FJB46" s="83"/>
      <c r="FJC46" s="83"/>
      <c r="FJD46" s="83"/>
      <c r="FJE46" s="83"/>
      <c r="FJF46" s="83"/>
      <c r="FJG46" s="83"/>
      <c r="FJH46" s="83"/>
      <c r="FJI46" s="83"/>
      <c r="FJJ46" s="83"/>
      <c r="FJK46" s="83"/>
      <c r="FJL46" s="83"/>
      <c r="FJM46" s="83"/>
      <c r="FJN46" s="83"/>
      <c r="FJO46" s="83"/>
      <c r="FJP46" s="83"/>
      <c r="FJQ46" s="83"/>
      <c r="FJR46" s="83"/>
      <c r="FJS46" s="83"/>
      <c r="FJT46" s="83"/>
      <c r="FJU46" s="83"/>
      <c r="FJV46" s="83"/>
      <c r="FJW46" s="83"/>
      <c r="FJX46" s="83"/>
      <c r="FJY46" s="83"/>
      <c r="FJZ46" s="83"/>
      <c r="FKA46" s="83"/>
      <c r="FKB46" s="83"/>
      <c r="FKC46" s="83"/>
      <c r="FKD46" s="83"/>
      <c r="FKE46" s="83"/>
      <c r="FKF46" s="83"/>
      <c r="FKG46" s="83"/>
      <c r="FKH46" s="83"/>
      <c r="FKI46" s="83"/>
      <c r="FKJ46" s="83"/>
      <c r="FKK46" s="83"/>
      <c r="FKL46" s="83"/>
      <c r="FKM46" s="83"/>
      <c r="FKN46" s="83"/>
      <c r="FKO46" s="83"/>
      <c r="FKP46" s="83"/>
      <c r="FKQ46" s="83"/>
      <c r="FKR46" s="83"/>
      <c r="FKS46" s="83"/>
      <c r="FKT46" s="83"/>
      <c r="FKU46" s="83"/>
      <c r="FKV46" s="83"/>
      <c r="FKW46" s="83"/>
      <c r="FKX46" s="83"/>
      <c r="FKY46" s="83"/>
      <c r="FKZ46" s="83"/>
      <c r="FLA46" s="83"/>
      <c r="FLB46" s="83"/>
      <c r="FLC46" s="83"/>
      <c r="FLD46" s="83"/>
      <c r="FLE46" s="83"/>
      <c r="FLF46" s="83"/>
      <c r="FLG46" s="83"/>
      <c r="FLH46" s="83"/>
      <c r="FLI46" s="83"/>
      <c r="FLJ46" s="83"/>
      <c r="FLK46" s="83"/>
      <c r="FLL46" s="83"/>
      <c r="FLM46" s="83"/>
      <c r="FLN46" s="83"/>
      <c r="FLO46" s="83"/>
      <c r="FLP46" s="83"/>
      <c r="FLQ46" s="83"/>
      <c r="FLR46" s="83"/>
      <c r="FLS46" s="83"/>
      <c r="FLT46" s="83"/>
      <c r="FLU46" s="83"/>
      <c r="FLV46" s="83"/>
      <c r="FLW46" s="83"/>
      <c r="FLX46" s="83"/>
      <c r="FLY46" s="83"/>
      <c r="FLZ46" s="83"/>
      <c r="FMA46" s="83"/>
      <c r="FMB46" s="83"/>
      <c r="FMC46" s="83"/>
      <c r="FMD46" s="83"/>
      <c r="FME46" s="83"/>
      <c r="FMF46" s="83"/>
      <c r="FMG46" s="83"/>
      <c r="FMH46" s="83"/>
      <c r="FMI46" s="83"/>
      <c r="FMJ46" s="83"/>
      <c r="FMK46" s="83"/>
      <c r="FML46" s="83"/>
      <c r="FMM46" s="83"/>
      <c r="FMN46" s="83"/>
      <c r="FMO46" s="83"/>
      <c r="FMP46" s="83"/>
      <c r="FMQ46" s="83"/>
      <c r="FMR46" s="83"/>
      <c r="FMS46" s="83"/>
      <c r="FMT46" s="83"/>
      <c r="FMU46" s="83"/>
      <c r="FMV46" s="83"/>
      <c r="FMW46" s="83"/>
      <c r="FMX46" s="83"/>
      <c r="FMY46" s="83"/>
      <c r="FMZ46" s="83"/>
      <c r="FNA46" s="83"/>
      <c r="FNB46" s="83"/>
      <c r="FNC46" s="83"/>
      <c r="FND46" s="83"/>
      <c r="FNE46" s="83"/>
      <c r="FNF46" s="83"/>
      <c r="FNG46" s="83"/>
      <c r="FNH46" s="83"/>
      <c r="FNI46" s="83"/>
      <c r="FNJ46" s="83"/>
      <c r="FNK46" s="83"/>
      <c r="FNL46" s="83"/>
      <c r="FNM46" s="83"/>
      <c r="FNN46" s="83"/>
      <c r="FNO46" s="83"/>
      <c r="FNP46" s="83"/>
      <c r="FNQ46" s="83"/>
      <c r="FNR46" s="83"/>
      <c r="FNS46" s="83"/>
      <c r="FNT46" s="83"/>
      <c r="FNU46" s="83"/>
      <c r="FNV46" s="83"/>
      <c r="FNW46" s="83"/>
      <c r="FNX46" s="83"/>
      <c r="FNY46" s="83"/>
      <c r="FNZ46" s="83"/>
      <c r="FOA46" s="83"/>
      <c r="FOB46" s="83"/>
      <c r="FOC46" s="83"/>
      <c r="FOD46" s="83"/>
      <c r="FOE46" s="83"/>
      <c r="FOF46" s="83"/>
      <c r="FOG46" s="83"/>
      <c r="FOH46" s="83"/>
      <c r="FOI46" s="83"/>
      <c r="FOJ46" s="83"/>
      <c r="FOK46" s="83"/>
      <c r="FOL46" s="83"/>
      <c r="FOM46" s="83"/>
      <c r="FON46" s="83"/>
      <c r="FOO46" s="83"/>
      <c r="FOP46" s="83"/>
      <c r="FOQ46" s="83"/>
      <c r="FOR46" s="83"/>
      <c r="FOS46" s="83"/>
      <c r="FOT46" s="83"/>
      <c r="FOU46" s="83"/>
      <c r="FOV46" s="83"/>
      <c r="FOW46" s="83"/>
      <c r="FOX46" s="83"/>
      <c r="FOY46" s="83"/>
      <c r="FOZ46" s="83"/>
      <c r="FPA46" s="83"/>
      <c r="FPB46" s="83"/>
      <c r="FPC46" s="83"/>
      <c r="FPD46" s="83"/>
      <c r="FPE46" s="83"/>
      <c r="FPF46" s="83"/>
      <c r="FPG46" s="83"/>
      <c r="FPH46" s="83"/>
      <c r="FPI46" s="83"/>
      <c r="FPJ46" s="83"/>
      <c r="FPK46" s="83"/>
      <c r="FPL46" s="83"/>
      <c r="FPM46" s="83"/>
      <c r="FPN46" s="83"/>
      <c r="FPO46" s="83"/>
      <c r="FPP46" s="83"/>
      <c r="FPQ46" s="83"/>
      <c r="FPR46" s="83"/>
      <c r="FPS46" s="83"/>
      <c r="FPT46" s="83"/>
      <c r="FPU46" s="83"/>
      <c r="FPV46" s="83"/>
      <c r="FPW46" s="83"/>
      <c r="FPX46" s="83"/>
      <c r="FPY46" s="83"/>
      <c r="FPZ46" s="83"/>
      <c r="FQA46" s="83"/>
      <c r="FQB46" s="83"/>
      <c r="FQC46" s="83"/>
      <c r="FQD46" s="83"/>
      <c r="FQE46" s="83"/>
      <c r="FQF46" s="83"/>
      <c r="FQG46" s="83"/>
      <c r="FQH46" s="83"/>
      <c r="FQI46" s="83"/>
      <c r="FQJ46" s="83"/>
      <c r="FQK46" s="83"/>
      <c r="FQL46" s="83"/>
      <c r="FQM46" s="83"/>
      <c r="FQN46" s="83"/>
      <c r="FQO46" s="83"/>
      <c r="FQP46" s="83"/>
      <c r="FQQ46" s="83"/>
      <c r="FQR46" s="83"/>
      <c r="FQS46" s="83"/>
      <c r="FQT46" s="83"/>
      <c r="FQU46" s="83"/>
      <c r="FQV46" s="83"/>
      <c r="FQW46" s="83"/>
      <c r="FQX46" s="83"/>
      <c r="FQY46" s="83"/>
      <c r="FQZ46" s="83"/>
      <c r="FRA46" s="83"/>
      <c r="FRB46" s="83"/>
      <c r="FRC46" s="83"/>
      <c r="FRD46" s="83"/>
      <c r="FRE46" s="83"/>
      <c r="FRF46" s="83"/>
      <c r="FRG46" s="83"/>
      <c r="FRH46" s="83"/>
      <c r="FRI46" s="83"/>
      <c r="FRJ46" s="83"/>
      <c r="FRK46" s="83"/>
      <c r="FRL46" s="83"/>
      <c r="FRM46" s="83"/>
      <c r="FRN46" s="83"/>
      <c r="FRO46" s="83"/>
      <c r="FRP46" s="83"/>
      <c r="FRQ46" s="83"/>
      <c r="FRR46" s="83"/>
      <c r="FRS46" s="83"/>
      <c r="FRT46" s="83"/>
      <c r="FRU46" s="83"/>
      <c r="FRV46" s="83"/>
      <c r="FRW46" s="83"/>
      <c r="FRX46" s="83"/>
      <c r="FRY46" s="83"/>
      <c r="FRZ46" s="83"/>
      <c r="FSA46" s="83"/>
      <c r="FSB46" s="83"/>
      <c r="FSC46" s="83"/>
      <c r="FSD46" s="83"/>
      <c r="FSE46" s="83"/>
      <c r="FSF46" s="83"/>
      <c r="FSG46" s="83"/>
      <c r="FSH46" s="83"/>
      <c r="FSI46" s="83"/>
      <c r="FSJ46" s="83"/>
      <c r="FSK46" s="83"/>
      <c r="FSL46" s="83"/>
      <c r="FSM46" s="83"/>
      <c r="FSN46" s="83"/>
      <c r="FSO46" s="83"/>
      <c r="FSP46" s="83"/>
      <c r="FSQ46" s="83"/>
      <c r="FSR46" s="83"/>
      <c r="FSS46" s="83"/>
      <c r="FST46" s="83"/>
      <c r="FSU46" s="83"/>
      <c r="FSV46" s="83"/>
      <c r="FSW46" s="83"/>
      <c r="FSX46" s="83"/>
      <c r="FSY46" s="83"/>
      <c r="FSZ46" s="83"/>
      <c r="FTA46" s="83"/>
      <c r="FTB46" s="83"/>
      <c r="FTC46" s="83"/>
      <c r="FTD46" s="83"/>
      <c r="FTE46" s="83"/>
      <c r="FTF46" s="83"/>
      <c r="FTG46" s="83"/>
      <c r="FTH46" s="83"/>
      <c r="FTI46" s="83"/>
      <c r="FTJ46" s="83"/>
      <c r="FTK46" s="83"/>
      <c r="FTL46" s="83"/>
      <c r="FTM46" s="83"/>
      <c r="FTN46" s="83"/>
      <c r="FTO46" s="83"/>
      <c r="FTP46" s="83"/>
      <c r="FTQ46" s="83"/>
      <c r="FTR46" s="83"/>
      <c r="FTS46" s="83"/>
      <c r="FTT46" s="83"/>
      <c r="FTU46" s="83"/>
      <c r="FTV46" s="83"/>
      <c r="FTW46" s="83"/>
      <c r="FTX46" s="83"/>
      <c r="FTY46" s="83"/>
      <c r="FTZ46" s="83"/>
      <c r="FUA46" s="83"/>
      <c r="FUB46" s="83"/>
      <c r="FUC46" s="83"/>
      <c r="FUD46" s="83"/>
      <c r="FUE46" s="83"/>
      <c r="FUF46" s="83"/>
      <c r="FUG46" s="83"/>
      <c r="FUH46" s="83"/>
      <c r="FUI46" s="83"/>
      <c r="FUJ46" s="83"/>
      <c r="FUK46" s="83"/>
      <c r="FUL46" s="83"/>
      <c r="FUM46" s="83"/>
      <c r="FUN46" s="83"/>
      <c r="FUO46" s="83"/>
      <c r="FUP46" s="83"/>
      <c r="FUQ46" s="83"/>
      <c r="FUR46" s="83"/>
      <c r="FUS46" s="83"/>
      <c r="FUT46" s="83"/>
      <c r="FUU46" s="83"/>
      <c r="FUV46" s="83"/>
      <c r="FUW46" s="83"/>
      <c r="FUX46" s="83"/>
      <c r="FUY46" s="83"/>
      <c r="FUZ46" s="83"/>
      <c r="FVA46" s="83"/>
      <c r="FVB46" s="83"/>
      <c r="FVC46" s="83"/>
      <c r="FVD46" s="83"/>
      <c r="FVE46" s="83"/>
      <c r="FVF46" s="83"/>
      <c r="FVG46" s="83"/>
      <c r="FVH46" s="83"/>
      <c r="FVI46" s="83"/>
      <c r="FVJ46" s="83"/>
      <c r="FVK46" s="83"/>
      <c r="FVL46" s="83"/>
      <c r="FVM46" s="83"/>
      <c r="FVN46" s="83"/>
      <c r="FVO46" s="83"/>
      <c r="FVP46" s="83"/>
      <c r="FVQ46" s="83"/>
      <c r="FVR46" s="83"/>
      <c r="FVS46" s="83"/>
      <c r="FVT46" s="83"/>
      <c r="FVU46" s="83"/>
      <c r="FVV46" s="83"/>
      <c r="FVW46" s="83"/>
      <c r="FVX46" s="83"/>
      <c r="FVY46" s="83"/>
      <c r="FVZ46" s="83"/>
      <c r="FWA46" s="83"/>
      <c r="FWB46" s="83"/>
      <c r="FWC46" s="83"/>
      <c r="FWD46" s="83"/>
      <c r="FWE46" s="83"/>
      <c r="FWF46" s="83"/>
      <c r="FWG46" s="83"/>
      <c r="FWH46" s="83"/>
      <c r="FWI46" s="83"/>
      <c r="FWJ46" s="83"/>
      <c r="FWK46" s="83"/>
      <c r="FWL46" s="83"/>
      <c r="FWM46" s="83"/>
      <c r="FWN46" s="83"/>
      <c r="FWO46" s="83"/>
      <c r="FWP46" s="83"/>
      <c r="FWQ46" s="83"/>
      <c r="FWR46" s="83"/>
      <c r="FWS46" s="83"/>
      <c r="FWT46" s="83"/>
      <c r="FWU46" s="83"/>
      <c r="FWV46" s="83"/>
      <c r="FWW46" s="83"/>
      <c r="FWX46" s="83"/>
      <c r="FWY46" s="83"/>
      <c r="FWZ46" s="83"/>
      <c r="FXA46" s="83"/>
      <c r="FXB46" s="83"/>
      <c r="FXC46" s="83"/>
      <c r="FXD46" s="83"/>
      <c r="FXE46" s="83"/>
      <c r="FXF46" s="83"/>
      <c r="FXG46" s="83"/>
      <c r="FXH46" s="83"/>
      <c r="FXI46" s="83"/>
      <c r="FXJ46" s="83"/>
      <c r="FXK46" s="83"/>
      <c r="FXL46" s="83"/>
      <c r="FXM46" s="83"/>
      <c r="FXN46" s="83"/>
      <c r="FXO46" s="83"/>
      <c r="FXP46" s="83"/>
      <c r="FXQ46" s="83"/>
      <c r="FXR46" s="83"/>
      <c r="FXS46" s="83"/>
      <c r="FXT46" s="83"/>
      <c r="FXU46" s="83"/>
      <c r="FXV46" s="83"/>
      <c r="FXW46" s="83"/>
      <c r="FXX46" s="83"/>
      <c r="FXY46" s="83"/>
      <c r="FXZ46" s="83"/>
      <c r="FYA46" s="83"/>
      <c r="FYB46" s="83"/>
      <c r="FYC46" s="83"/>
      <c r="FYD46" s="83"/>
      <c r="FYE46" s="83"/>
      <c r="FYF46" s="83"/>
      <c r="FYG46" s="83"/>
      <c r="FYH46" s="83"/>
      <c r="FYI46" s="83"/>
      <c r="FYJ46" s="83"/>
      <c r="FYK46" s="83"/>
      <c r="FYL46" s="83"/>
      <c r="FYM46" s="83"/>
      <c r="FYN46" s="83"/>
      <c r="FYO46" s="83"/>
      <c r="FYP46" s="83"/>
      <c r="FYQ46" s="83"/>
      <c r="FYR46" s="83"/>
      <c r="FYS46" s="83"/>
      <c r="FYT46" s="83"/>
      <c r="FYU46" s="83"/>
      <c r="FYV46" s="83"/>
      <c r="FYW46" s="83"/>
      <c r="FYX46" s="83"/>
      <c r="FYY46" s="83"/>
      <c r="FYZ46" s="83"/>
      <c r="FZA46" s="83"/>
      <c r="FZB46" s="83"/>
      <c r="FZC46" s="83"/>
      <c r="FZD46" s="83"/>
      <c r="FZE46" s="83"/>
      <c r="FZF46" s="83"/>
      <c r="FZG46" s="83"/>
      <c r="FZH46" s="83"/>
      <c r="FZI46" s="83"/>
      <c r="FZJ46" s="83"/>
      <c r="FZK46" s="83"/>
      <c r="FZL46" s="83"/>
      <c r="FZM46" s="83"/>
      <c r="FZN46" s="83"/>
      <c r="FZO46" s="83"/>
      <c r="FZP46" s="83"/>
      <c r="FZQ46" s="83"/>
      <c r="FZR46" s="83"/>
      <c r="FZS46" s="83"/>
      <c r="FZT46" s="83"/>
      <c r="FZU46" s="83"/>
      <c r="FZV46" s="83"/>
      <c r="FZW46" s="83"/>
      <c r="FZX46" s="83"/>
      <c r="FZY46" s="83"/>
      <c r="FZZ46" s="83"/>
      <c r="GAA46" s="83"/>
      <c r="GAB46" s="83"/>
      <c r="GAC46" s="83"/>
      <c r="GAD46" s="83"/>
      <c r="GAE46" s="83"/>
      <c r="GAF46" s="83"/>
      <c r="GAG46" s="83"/>
      <c r="GAH46" s="83"/>
      <c r="GAI46" s="83"/>
      <c r="GAJ46" s="83"/>
      <c r="GAK46" s="83"/>
      <c r="GAL46" s="83"/>
      <c r="GAM46" s="83"/>
      <c r="GAN46" s="83"/>
      <c r="GAO46" s="83"/>
      <c r="GAP46" s="83"/>
      <c r="GAQ46" s="83"/>
      <c r="GAR46" s="83"/>
      <c r="GAS46" s="83"/>
      <c r="GAT46" s="83"/>
      <c r="GAU46" s="83"/>
      <c r="GAV46" s="83"/>
      <c r="GAW46" s="83"/>
      <c r="GAX46" s="83"/>
      <c r="GAY46" s="83"/>
      <c r="GAZ46" s="83"/>
      <c r="GBA46" s="83"/>
      <c r="GBB46" s="83"/>
      <c r="GBC46" s="83"/>
      <c r="GBD46" s="83"/>
      <c r="GBE46" s="83"/>
      <c r="GBF46" s="83"/>
      <c r="GBG46" s="83"/>
      <c r="GBH46" s="83"/>
      <c r="GBI46" s="83"/>
      <c r="GBJ46" s="83"/>
      <c r="GBK46" s="83"/>
      <c r="GBL46" s="83"/>
      <c r="GBM46" s="83"/>
      <c r="GBN46" s="83"/>
      <c r="GBO46" s="83"/>
      <c r="GBP46" s="83"/>
      <c r="GBQ46" s="83"/>
      <c r="GBR46" s="83"/>
      <c r="GBS46" s="83"/>
      <c r="GBT46" s="83"/>
      <c r="GBU46" s="83"/>
      <c r="GBV46" s="83"/>
      <c r="GBW46" s="83"/>
      <c r="GBX46" s="83"/>
      <c r="GBY46" s="83"/>
      <c r="GBZ46" s="83"/>
      <c r="GCA46" s="83"/>
      <c r="GCB46" s="83"/>
      <c r="GCC46" s="83"/>
      <c r="GCD46" s="83"/>
      <c r="GCE46" s="83"/>
      <c r="GCF46" s="83"/>
      <c r="GCG46" s="83"/>
      <c r="GCH46" s="83"/>
      <c r="GCI46" s="83"/>
      <c r="GCJ46" s="83"/>
      <c r="GCK46" s="83"/>
      <c r="GCL46" s="83"/>
      <c r="GCM46" s="83"/>
      <c r="GCN46" s="83"/>
      <c r="GCO46" s="83"/>
      <c r="GCP46" s="83"/>
      <c r="GCQ46" s="83"/>
      <c r="GCR46" s="83"/>
      <c r="GCS46" s="83"/>
      <c r="GCT46" s="83"/>
      <c r="GCU46" s="83"/>
      <c r="GCV46" s="83"/>
      <c r="GCW46" s="83"/>
      <c r="GCX46" s="83"/>
      <c r="GCY46" s="83"/>
      <c r="GCZ46" s="83"/>
      <c r="GDA46" s="83"/>
      <c r="GDB46" s="83"/>
      <c r="GDC46" s="83"/>
      <c r="GDD46" s="83"/>
      <c r="GDE46" s="83"/>
      <c r="GDF46" s="83"/>
      <c r="GDG46" s="83"/>
      <c r="GDH46" s="83"/>
      <c r="GDI46" s="83"/>
      <c r="GDJ46" s="83"/>
      <c r="GDK46" s="83"/>
      <c r="GDL46" s="83"/>
      <c r="GDM46" s="83"/>
      <c r="GDN46" s="83"/>
      <c r="GDO46" s="83"/>
      <c r="GDP46" s="83"/>
      <c r="GDQ46" s="83"/>
      <c r="GDR46" s="83"/>
      <c r="GDS46" s="83"/>
      <c r="GDT46" s="83"/>
      <c r="GDU46" s="83"/>
      <c r="GDV46" s="83"/>
      <c r="GDW46" s="83"/>
      <c r="GDX46" s="83"/>
      <c r="GDY46" s="83"/>
      <c r="GDZ46" s="83"/>
      <c r="GEA46" s="83"/>
      <c r="GEB46" s="83"/>
      <c r="GEC46" s="83"/>
      <c r="GED46" s="83"/>
      <c r="GEE46" s="83"/>
      <c r="GEF46" s="83"/>
      <c r="GEG46" s="83"/>
      <c r="GEH46" s="83"/>
      <c r="GEI46" s="83"/>
      <c r="GEJ46" s="83"/>
      <c r="GEK46" s="83"/>
      <c r="GEL46" s="83"/>
      <c r="GEM46" s="83"/>
      <c r="GEN46" s="83"/>
      <c r="GEO46" s="83"/>
      <c r="GEP46" s="83"/>
      <c r="GEQ46" s="83"/>
      <c r="GER46" s="83"/>
      <c r="GES46" s="83"/>
      <c r="GET46" s="83"/>
      <c r="GEU46" s="83"/>
      <c r="GEV46" s="83"/>
      <c r="GEW46" s="83"/>
      <c r="GEX46" s="83"/>
      <c r="GEY46" s="83"/>
      <c r="GEZ46" s="83"/>
      <c r="GFA46" s="83"/>
      <c r="GFB46" s="83"/>
      <c r="GFC46" s="83"/>
      <c r="GFD46" s="83"/>
      <c r="GFE46" s="83"/>
      <c r="GFF46" s="83"/>
      <c r="GFG46" s="83"/>
      <c r="GFH46" s="83"/>
      <c r="GFI46" s="83"/>
      <c r="GFJ46" s="83"/>
      <c r="GFK46" s="83"/>
      <c r="GFL46" s="83"/>
      <c r="GFM46" s="83"/>
      <c r="GFN46" s="83"/>
      <c r="GFO46" s="83"/>
      <c r="GFP46" s="83"/>
      <c r="GFQ46" s="83"/>
      <c r="GFR46" s="83"/>
      <c r="GFS46" s="83"/>
      <c r="GFT46" s="83"/>
      <c r="GFU46" s="83"/>
      <c r="GFV46" s="83"/>
      <c r="GFW46" s="83"/>
      <c r="GFX46" s="83"/>
      <c r="GFY46" s="83"/>
      <c r="GFZ46" s="83"/>
      <c r="GGA46" s="83"/>
      <c r="GGB46" s="83"/>
      <c r="GGC46" s="83"/>
      <c r="GGD46" s="83"/>
      <c r="GGE46" s="83"/>
      <c r="GGF46" s="83"/>
      <c r="GGG46" s="83"/>
      <c r="GGH46" s="83"/>
      <c r="GGI46" s="83"/>
      <c r="GGJ46" s="83"/>
      <c r="GGK46" s="83"/>
      <c r="GGL46" s="83"/>
      <c r="GGM46" s="83"/>
      <c r="GGN46" s="83"/>
      <c r="GGO46" s="83"/>
      <c r="GGP46" s="83"/>
      <c r="GGQ46" s="83"/>
      <c r="GGR46" s="83"/>
      <c r="GGS46" s="83"/>
      <c r="GGT46" s="83"/>
      <c r="GGU46" s="83"/>
      <c r="GGV46" s="83"/>
      <c r="GGW46" s="83"/>
      <c r="GGX46" s="83"/>
      <c r="GGY46" s="83"/>
      <c r="GGZ46" s="83"/>
      <c r="GHA46" s="83"/>
      <c r="GHB46" s="83"/>
      <c r="GHC46" s="83"/>
      <c r="GHD46" s="83"/>
      <c r="GHE46" s="83"/>
      <c r="GHF46" s="83"/>
      <c r="GHG46" s="83"/>
      <c r="GHH46" s="83"/>
      <c r="GHI46" s="83"/>
      <c r="GHJ46" s="83"/>
      <c r="GHK46" s="83"/>
      <c r="GHL46" s="83"/>
      <c r="GHM46" s="83"/>
      <c r="GHN46" s="83"/>
      <c r="GHO46" s="83"/>
      <c r="GHP46" s="83"/>
      <c r="GHQ46" s="83"/>
      <c r="GHR46" s="83"/>
      <c r="GHS46" s="83"/>
      <c r="GHT46" s="83"/>
      <c r="GHU46" s="83"/>
      <c r="GHV46" s="83"/>
      <c r="GHW46" s="83"/>
      <c r="GHX46" s="83"/>
      <c r="GHY46" s="83"/>
      <c r="GHZ46" s="83"/>
      <c r="GIA46" s="83"/>
      <c r="GIB46" s="83"/>
      <c r="GIC46" s="83"/>
      <c r="GID46" s="83"/>
      <c r="GIE46" s="83"/>
      <c r="GIF46" s="83"/>
      <c r="GIG46" s="83"/>
      <c r="GIH46" s="83"/>
      <c r="GII46" s="83"/>
      <c r="GIJ46" s="83"/>
      <c r="GIK46" s="83"/>
      <c r="GIL46" s="83"/>
      <c r="GIM46" s="83"/>
      <c r="GIN46" s="83"/>
      <c r="GIO46" s="83"/>
      <c r="GIP46" s="83"/>
      <c r="GIQ46" s="83"/>
      <c r="GIR46" s="83"/>
      <c r="GIS46" s="83"/>
      <c r="GIT46" s="83"/>
      <c r="GIU46" s="83"/>
      <c r="GIV46" s="83"/>
      <c r="GIW46" s="83"/>
      <c r="GIX46" s="83"/>
      <c r="GIY46" s="83"/>
      <c r="GIZ46" s="83"/>
      <c r="GJA46" s="83"/>
      <c r="GJB46" s="83"/>
      <c r="GJC46" s="83"/>
      <c r="GJD46" s="83"/>
      <c r="GJE46" s="83"/>
      <c r="GJF46" s="83"/>
      <c r="GJG46" s="83"/>
      <c r="GJH46" s="83"/>
      <c r="GJI46" s="83"/>
      <c r="GJJ46" s="83"/>
      <c r="GJK46" s="83"/>
      <c r="GJL46" s="83"/>
      <c r="GJM46" s="83"/>
      <c r="GJN46" s="83"/>
      <c r="GJO46" s="83"/>
      <c r="GJP46" s="83"/>
      <c r="GJQ46" s="83"/>
      <c r="GJR46" s="83"/>
      <c r="GJS46" s="83"/>
      <c r="GJT46" s="83"/>
      <c r="GJU46" s="83"/>
      <c r="GJV46" s="83"/>
      <c r="GJW46" s="83"/>
      <c r="GJX46" s="83"/>
      <c r="GJY46" s="83"/>
      <c r="GJZ46" s="83"/>
      <c r="GKA46" s="83"/>
      <c r="GKB46" s="83"/>
      <c r="GKC46" s="83"/>
      <c r="GKD46" s="83"/>
      <c r="GKE46" s="83"/>
      <c r="GKF46" s="83"/>
      <c r="GKG46" s="83"/>
      <c r="GKH46" s="83"/>
      <c r="GKI46" s="83"/>
      <c r="GKJ46" s="83"/>
      <c r="GKK46" s="83"/>
      <c r="GKL46" s="83"/>
      <c r="GKM46" s="83"/>
      <c r="GKN46" s="83"/>
      <c r="GKO46" s="83"/>
      <c r="GKP46" s="83"/>
      <c r="GKQ46" s="83"/>
      <c r="GKR46" s="83"/>
      <c r="GKS46" s="83"/>
      <c r="GKT46" s="83"/>
      <c r="GKU46" s="83"/>
      <c r="GKV46" s="83"/>
      <c r="GKW46" s="83"/>
      <c r="GKX46" s="83"/>
      <c r="GKY46" s="83"/>
      <c r="GKZ46" s="83"/>
      <c r="GLA46" s="83"/>
      <c r="GLB46" s="83"/>
      <c r="GLC46" s="83"/>
      <c r="GLD46" s="83"/>
      <c r="GLE46" s="83"/>
      <c r="GLF46" s="83"/>
      <c r="GLG46" s="83"/>
      <c r="GLH46" s="83"/>
      <c r="GLI46" s="83"/>
      <c r="GLJ46" s="83"/>
      <c r="GLK46" s="83"/>
      <c r="GLL46" s="83"/>
      <c r="GLM46" s="83"/>
      <c r="GLN46" s="83"/>
      <c r="GLO46" s="83"/>
      <c r="GLP46" s="83"/>
      <c r="GLQ46" s="83"/>
      <c r="GLR46" s="83"/>
      <c r="GLS46" s="83"/>
      <c r="GLT46" s="83"/>
      <c r="GLU46" s="83"/>
      <c r="GLV46" s="83"/>
      <c r="GLW46" s="83"/>
      <c r="GLX46" s="83"/>
      <c r="GLY46" s="83"/>
      <c r="GLZ46" s="83"/>
      <c r="GMA46" s="83"/>
      <c r="GMB46" s="83"/>
      <c r="GMC46" s="83"/>
      <c r="GMD46" s="83"/>
      <c r="GME46" s="83"/>
      <c r="GMF46" s="83"/>
      <c r="GMG46" s="83"/>
      <c r="GMH46" s="83"/>
      <c r="GMI46" s="83"/>
      <c r="GMJ46" s="83"/>
      <c r="GMK46" s="83"/>
      <c r="GML46" s="83"/>
      <c r="GMM46" s="83"/>
      <c r="GMN46" s="83"/>
      <c r="GMO46" s="83"/>
      <c r="GMP46" s="83"/>
      <c r="GMQ46" s="83"/>
      <c r="GMR46" s="83"/>
      <c r="GMS46" s="83"/>
      <c r="GMT46" s="83"/>
      <c r="GMU46" s="83"/>
      <c r="GMV46" s="83"/>
      <c r="GMW46" s="83"/>
      <c r="GMX46" s="83"/>
      <c r="GMY46" s="83"/>
      <c r="GMZ46" s="83"/>
      <c r="GNA46" s="83"/>
      <c r="GNB46" s="83"/>
      <c r="GNC46" s="83"/>
      <c r="GND46" s="83"/>
      <c r="GNE46" s="83"/>
      <c r="GNF46" s="83"/>
      <c r="GNG46" s="83"/>
      <c r="GNH46" s="83"/>
      <c r="GNI46" s="83"/>
      <c r="GNJ46" s="83"/>
      <c r="GNK46" s="83"/>
      <c r="GNL46" s="83"/>
      <c r="GNM46" s="83"/>
      <c r="GNN46" s="83"/>
      <c r="GNO46" s="83"/>
      <c r="GNP46" s="83"/>
      <c r="GNQ46" s="83"/>
      <c r="GNR46" s="83"/>
      <c r="GNS46" s="83"/>
      <c r="GNT46" s="83"/>
      <c r="GNU46" s="83"/>
      <c r="GNV46" s="83"/>
      <c r="GNW46" s="83"/>
      <c r="GNX46" s="83"/>
      <c r="GNY46" s="83"/>
      <c r="GNZ46" s="83"/>
      <c r="GOA46" s="83"/>
      <c r="GOB46" s="83"/>
      <c r="GOC46" s="83"/>
      <c r="GOD46" s="83"/>
      <c r="GOE46" s="83"/>
      <c r="GOF46" s="83"/>
      <c r="GOG46" s="83"/>
      <c r="GOH46" s="83"/>
      <c r="GOI46" s="83"/>
      <c r="GOJ46" s="83"/>
      <c r="GOK46" s="83"/>
      <c r="GOL46" s="83"/>
      <c r="GOM46" s="83"/>
      <c r="GON46" s="83"/>
      <c r="GOO46" s="83"/>
      <c r="GOP46" s="83"/>
      <c r="GOQ46" s="83"/>
      <c r="GOR46" s="83"/>
      <c r="GOS46" s="83"/>
      <c r="GOT46" s="83"/>
      <c r="GOU46" s="83"/>
      <c r="GOV46" s="83"/>
      <c r="GOW46" s="83"/>
      <c r="GOX46" s="83"/>
      <c r="GOY46" s="83"/>
      <c r="GOZ46" s="83"/>
      <c r="GPA46" s="83"/>
      <c r="GPB46" s="83"/>
      <c r="GPC46" s="83"/>
      <c r="GPD46" s="83"/>
      <c r="GPE46" s="83"/>
      <c r="GPF46" s="83"/>
      <c r="GPG46" s="83"/>
      <c r="GPH46" s="83"/>
      <c r="GPI46" s="83"/>
      <c r="GPJ46" s="83"/>
      <c r="GPK46" s="83"/>
      <c r="GPL46" s="83"/>
      <c r="GPM46" s="83"/>
      <c r="GPN46" s="83"/>
      <c r="GPO46" s="83"/>
      <c r="GPP46" s="83"/>
      <c r="GPQ46" s="83"/>
      <c r="GPR46" s="83"/>
      <c r="GPS46" s="83"/>
      <c r="GPT46" s="83"/>
      <c r="GPU46" s="83"/>
      <c r="GPV46" s="83"/>
      <c r="GPW46" s="83"/>
      <c r="GPX46" s="83"/>
      <c r="GPY46" s="83"/>
      <c r="GPZ46" s="83"/>
      <c r="GQA46" s="83"/>
      <c r="GQB46" s="83"/>
      <c r="GQC46" s="83"/>
      <c r="GQD46" s="83"/>
      <c r="GQE46" s="83"/>
      <c r="GQF46" s="83"/>
      <c r="GQG46" s="83"/>
      <c r="GQH46" s="83"/>
      <c r="GQI46" s="83"/>
      <c r="GQJ46" s="83"/>
      <c r="GQK46" s="83"/>
      <c r="GQL46" s="83"/>
      <c r="GQM46" s="83"/>
      <c r="GQN46" s="83"/>
      <c r="GQO46" s="83"/>
      <c r="GQP46" s="83"/>
      <c r="GQQ46" s="83"/>
      <c r="GQR46" s="83"/>
      <c r="GQS46" s="83"/>
      <c r="GQT46" s="83"/>
      <c r="GQU46" s="83"/>
      <c r="GQV46" s="83"/>
      <c r="GQW46" s="83"/>
      <c r="GQX46" s="83"/>
      <c r="GQY46" s="83"/>
      <c r="GQZ46" s="83"/>
      <c r="GRA46" s="83"/>
      <c r="GRB46" s="83"/>
      <c r="GRC46" s="83"/>
      <c r="GRD46" s="83"/>
      <c r="GRE46" s="83"/>
      <c r="GRF46" s="83"/>
      <c r="GRG46" s="83"/>
      <c r="GRH46" s="83"/>
      <c r="GRI46" s="83"/>
      <c r="GRJ46" s="83"/>
      <c r="GRK46" s="83"/>
      <c r="GRL46" s="83"/>
      <c r="GRM46" s="83"/>
      <c r="GRN46" s="83"/>
      <c r="GRO46" s="83"/>
      <c r="GRP46" s="83"/>
      <c r="GRQ46" s="83"/>
      <c r="GRR46" s="83"/>
      <c r="GRS46" s="83"/>
      <c r="GRT46" s="83"/>
      <c r="GRU46" s="83"/>
      <c r="GRV46" s="83"/>
      <c r="GRW46" s="83"/>
      <c r="GRX46" s="83"/>
      <c r="GRY46" s="83"/>
      <c r="GRZ46" s="83"/>
      <c r="GSA46" s="83"/>
      <c r="GSB46" s="83"/>
      <c r="GSC46" s="83"/>
      <c r="GSD46" s="83"/>
      <c r="GSE46" s="83"/>
      <c r="GSF46" s="83"/>
      <c r="GSG46" s="83"/>
      <c r="GSH46" s="83"/>
      <c r="GSI46" s="83"/>
      <c r="GSJ46" s="83"/>
      <c r="GSK46" s="83"/>
      <c r="GSL46" s="83"/>
      <c r="GSM46" s="83"/>
      <c r="GSN46" s="83"/>
      <c r="GSO46" s="83"/>
      <c r="GSP46" s="83"/>
      <c r="GSQ46" s="83"/>
      <c r="GSR46" s="83"/>
      <c r="GSS46" s="83"/>
      <c r="GST46" s="83"/>
      <c r="GSU46" s="83"/>
      <c r="GSV46" s="83"/>
      <c r="GSW46" s="83"/>
      <c r="GSX46" s="83"/>
      <c r="GSY46" s="83"/>
      <c r="GSZ46" s="83"/>
      <c r="GTA46" s="83"/>
      <c r="GTB46" s="83"/>
      <c r="GTC46" s="83"/>
      <c r="GTD46" s="83"/>
      <c r="GTE46" s="83"/>
      <c r="GTF46" s="83"/>
      <c r="GTG46" s="83"/>
      <c r="GTH46" s="83"/>
      <c r="GTI46" s="83"/>
      <c r="GTJ46" s="83"/>
      <c r="GTK46" s="83"/>
      <c r="GTL46" s="83"/>
      <c r="GTM46" s="83"/>
      <c r="GTN46" s="83"/>
      <c r="GTO46" s="83"/>
      <c r="GTP46" s="83"/>
      <c r="GTQ46" s="83"/>
      <c r="GTR46" s="83"/>
      <c r="GTS46" s="83"/>
      <c r="GTT46" s="83"/>
      <c r="GTU46" s="83"/>
      <c r="GTV46" s="83"/>
      <c r="GTW46" s="83"/>
      <c r="GTX46" s="83"/>
      <c r="GTY46" s="83"/>
      <c r="GTZ46" s="83"/>
      <c r="GUA46" s="83"/>
      <c r="GUB46" s="83"/>
      <c r="GUC46" s="83"/>
      <c r="GUD46" s="83"/>
      <c r="GUE46" s="83"/>
      <c r="GUF46" s="83"/>
      <c r="GUG46" s="83"/>
      <c r="GUH46" s="83"/>
      <c r="GUI46" s="83"/>
      <c r="GUJ46" s="83"/>
      <c r="GUK46" s="83"/>
      <c r="GUL46" s="83"/>
      <c r="GUM46" s="83"/>
      <c r="GUN46" s="83"/>
      <c r="GUO46" s="83"/>
      <c r="GUP46" s="83"/>
      <c r="GUQ46" s="83"/>
      <c r="GUR46" s="83"/>
      <c r="GUS46" s="83"/>
      <c r="GUT46" s="83"/>
      <c r="GUU46" s="83"/>
      <c r="GUV46" s="83"/>
      <c r="GUW46" s="83"/>
      <c r="GUX46" s="83"/>
      <c r="GUY46" s="83"/>
      <c r="GUZ46" s="83"/>
      <c r="GVA46" s="83"/>
      <c r="GVB46" s="83"/>
      <c r="GVC46" s="83"/>
      <c r="GVD46" s="83"/>
      <c r="GVE46" s="83"/>
      <c r="GVF46" s="83"/>
      <c r="GVG46" s="83"/>
      <c r="GVH46" s="83"/>
      <c r="GVI46" s="83"/>
      <c r="GVJ46" s="83"/>
      <c r="GVK46" s="83"/>
      <c r="GVL46" s="83"/>
      <c r="GVM46" s="83"/>
      <c r="GVN46" s="83"/>
      <c r="GVO46" s="83"/>
      <c r="GVP46" s="83"/>
      <c r="GVQ46" s="83"/>
      <c r="GVR46" s="83"/>
      <c r="GVS46" s="83"/>
      <c r="GVT46" s="83"/>
      <c r="GVU46" s="83"/>
      <c r="GVV46" s="83"/>
      <c r="GVW46" s="83"/>
      <c r="GVX46" s="83"/>
      <c r="GVY46" s="83"/>
      <c r="GVZ46" s="83"/>
      <c r="GWA46" s="83"/>
      <c r="GWB46" s="83"/>
      <c r="GWC46" s="83"/>
      <c r="GWD46" s="83"/>
      <c r="GWE46" s="83"/>
      <c r="GWF46" s="83"/>
      <c r="GWG46" s="83"/>
      <c r="GWH46" s="83"/>
      <c r="GWI46" s="83"/>
      <c r="GWJ46" s="83"/>
      <c r="GWK46" s="83"/>
      <c r="GWL46" s="83"/>
      <c r="GWM46" s="83"/>
      <c r="GWN46" s="83"/>
      <c r="GWO46" s="83"/>
      <c r="GWP46" s="83"/>
      <c r="GWQ46" s="83"/>
      <c r="GWR46" s="83"/>
      <c r="GWS46" s="83"/>
      <c r="GWT46" s="83"/>
      <c r="GWU46" s="83"/>
      <c r="GWV46" s="83"/>
      <c r="GWW46" s="83"/>
      <c r="GWX46" s="83"/>
      <c r="GWY46" s="83"/>
      <c r="GWZ46" s="83"/>
      <c r="GXA46" s="83"/>
      <c r="GXB46" s="83"/>
      <c r="GXC46" s="83"/>
      <c r="GXD46" s="83"/>
      <c r="GXE46" s="83"/>
      <c r="GXF46" s="83"/>
      <c r="GXG46" s="83"/>
      <c r="GXH46" s="83"/>
      <c r="GXI46" s="83"/>
      <c r="GXJ46" s="83"/>
      <c r="GXK46" s="83"/>
      <c r="GXL46" s="83"/>
      <c r="GXM46" s="83"/>
      <c r="GXN46" s="83"/>
      <c r="GXO46" s="83"/>
      <c r="GXP46" s="83"/>
      <c r="GXQ46" s="83"/>
      <c r="GXR46" s="83"/>
      <c r="GXS46" s="83"/>
      <c r="GXT46" s="83"/>
      <c r="GXU46" s="83"/>
      <c r="GXV46" s="83"/>
      <c r="GXW46" s="83"/>
      <c r="GXX46" s="83"/>
      <c r="GXY46" s="83"/>
      <c r="GXZ46" s="83"/>
      <c r="GYA46" s="83"/>
      <c r="GYB46" s="83"/>
      <c r="GYC46" s="83"/>
      <c r="GYD46" s="83"/>
      <c r="GYE46" s="83"/>
      <c r="GYF46" s="83"/>
      <c r="GYG46" s="83"/>
      <c r="GYH46" s="83"/>
      <c r="GYI46" s="83"/>
      <c r="GYJ46" s="83"/>
      <c r="GYK46" s="83"/>
      <c r="GYL46" s="83"/>
      <c r="GYM46" s="83"/>
      <c r="GYN46" s="83"/>
      <c r="GYO46" s="83"/>
      <c r="GYP46" s="83"/>
      <c r="GYQ46" s="83"/>
      <c r="GYR46" s="83"/>
      <c r="GYS46" s="83"/>
      <c r="GYT46" s="83"/>
      <c r="GYU46" s="83"/>
      <c r="GYV46" s="83"/>
      <c r="GYW46" s="83"/>
      <c r="GYX46" s="83"/>
      <c r="GYY46" s="83"/>
      <c r="GYZ46" s="83"/>
      <c r="GZA46" s="83"/>
      <c r="GZB46" s="83"/>
      <c r="GZC46" s="83"/>
      <c r="GZD46" s="83"/>
      <c r="GZE46" s="83"/>
      <c r="GZF46" s="83"/>
      <c r="GZG46" s="83"/>
      <c r="GZH46" s="83"/>
      <c r="GZI46" s="83"/>
      <c r="GZJ46" s="83"/>
      <c r="GZK46" s="83"/>
      <c r="GZL46" s="83"/>
      <c r="GZM46" s="83"/>
      <c r="GZN46" s="83"/>
      <c r="GZO46" s="83"/>
      <c r="GZP46" s="83"/>
      <c r="GZQ46" s="83"/>
      <c r="GZR46" s="83"/>
      <c r="GZS46" s="83"/>
      <c r="GZT46" s="83"/>
      <c r="GZU46" s="83"/>
      <c r="GZV46" s="83"/>
      <c r="GZW46" s="83"/>
      <c r="GZX46" s="83"/>
      <c r="GZY46" s="83"/>
      <c r="GZZ46" s="83"/>
      <c r="HAA46" s="83"/>
      <c r="HAB46" s="83"/>
      <c r="HAC46" s="83"/>
      <c r="HAD46" s="83"/>
      <c r="HAE46" s="83"/>
      <c r="HAF46" s="83"/>
      <c r="HAG46" s="83"/>
      <c r="HAH46" s="83"/>
      <c r="HAI46" s="83"/>
      <c r="HAJ46" s="83"/>
      <c r="HAK46" s="83"/>
      <c r="HAL46" s="83"/>
      <c r="HAM46" s="83"/>
      <c r="HAN46" s="83"/>
      <c r="HAO46" s="83"/>
      <c r="HAP46" s="83"/>
      <c r="HAQ46" s="83"/>
      <c r="HAR46" s="83"/>
      <c r="HAS46" s="83"/>
      <c r="HAT46" s="83"/>
      <c r="HAU46" s="83"/>
      <c r="HAV46" s="83"/>
      <c r="HAW46" s="83"/>
      <c r="HAX46" s="83"/>
      <c r="HAY46" s="83"/>
      <c r="HAZ46" s="83"/>
      <c r="HBA46" s="83"/>
      <c r="HBB46" s="83"/>
      <c r="HBC46" s="83"/>
      <c r="HBD46" s="83"/>
      <c r="HBE46" s="83"/>
      <c r="HBF46" s="83"/>
      <c r="HBG46" s="83"/>
      <c r="HBH46" s="83"/>
      <c r="HBI46" s="83"/>
      <c r="HBJ46" s="83"/>
      <c r="HBK46" s="83"/>
      <c r="HBL46" s="83"/>
      <c r="HBM46" s="83"/>
      <c r="HBN46" s="83"/>
      <c r="HBO46" s="83"/>
      <c r="HBP46" s="83"/>
      <c r="HBQ46" s="83"/>
      <c r="HBR46" s="83"/>
      <c r="HBS46" s="83"/>
      <c r="HBT46" s="83"/>
      <c r="HBU46" s="83"/>
      <c r="HBV46" s="83"/>
      <c r="HBW46" s="83"/>
      <c r="HBX46" s="83"/>
      <c r="HBY46" s="83"/>
      <c r="HBZ46" s="83"/>
      <c r="HCA46" s="83"/>
      <c r="HCB46" s="83"/>
      <c r="HCC46" s="83"/>
      <c r="HCD46" s="83"/>
      <c r="HCE46" s="83"/>
      <c r="HCF46" s="83"/>
      <c r="HCG46" s="83"/>
      <c r="HCH46" s="83"/>
      <c r="HCI46" s="83"/>
      <c r="HCJ46" s="83"/>
      <c r="HCK46" s="83"/>
      <c r="HCL46" s="83"/>
      <c r="HCM46" s="83"/>
      <c r="HCN46" s="83"/>
      <c r="HCO46" s="83"/>
      <c r="HCP46" s="83"/>
      <c r="HCQ46" s="83"/>
      <c r="HCR46" s="83"/>
      <c r="HCS46" s="83"/>
      <c r="HCT46" s="83"/>
      <c r="HCU46" s="83"/>
      <c r="HCV46" s="83"/>
      <c r="HCW46" s="83"/>
      <c r="HCX46" s="83"/>
      <c r="HCY46" s="83"/>
      <c r="HCZ46" s="83"/>
      <c r="HDA46" s="83"/>
      <c r="HDB46" s="83"/>
      <c r="HDC46" s="83"/>
      <c r="HDD46" s="83"/>
      <c r="HDE46" s="83"/>
      <c r="HDF46" s="83"/>
      <c r="HDG46" s="83"/>
      <c r="HDH46" s="83"/>
      <c r="HDI46" s="83"/>
      <c r="HDJ46" s="83"/>
      <c r="HDK46" s="83"/>
      <c r="HDL46" s="83"/>
      <c r="HDM46" s="83"/>
      <c r="HDN46" s="83"/>
      <c r="HDO46" s="83"/>
      <c r="HDP46" s="83"/>
      <c r="HDQ46" s="83"/>
      <c r="HDR46" s="83"/>
      <c r="HDS46" s="83"/>
      <c r="HDT46" s="83"/>
      <c r="HDU46" s="83"/>
      <c r="HDV46" s="83"/>
      <c r="HDW46" s="83"/>
      <c r="HDX46" s="83"/>
      <c r="HDY46" s="83"/>
      <c r="HDZ46" s="83"/>
      <c r="HEA46" s="83"/>
      <c r="HEB46" s="83"/>
      <c r="HEC46" s="83"/>
      <c r="HED46" s="83"/>
      <c r="HEE46" s="83"/>
      <c r="HEF46" s="83"/>
      <c r="HEG46" s="83"/>
      <c r="HEH46" s="83"/>
      <c r="HEI46" s="83"/>
      <c r="HEJ46" s="83"/>
      <c r="HEK46" s="83"/>
      <c r="HEL46" s="83"/>
      <c r="HEM46" s="83"/>
      <c r="HEN46" s="83"/>
      <c r="HEO46" s="83"/>
      <c r="HEP46" s="83"/>
      <c r="HEQ46" s="83"/>
      <c r="HER46" s="83"/>
      <c r="HES46" s="83"/>
      <c r="HET46" s="83"/>
      <c r="HEU46" s="83"/>
      <c r="HEV46" s="83"/>
      <c r="HEW46" s="83"/>
      <c r="HEX46" s="83"/>
      <c r="HEY46" s="83"/>
      <c r="HEZ46" s="83"/>
      <c r="HFA46" s="83"/>
      <c r="HFB46" s="83"/>
      <c r="HFC46" s="83"/>
      <c r="HFD46" s="83"/>
      <c r="HFE46" s="83"/>
      <c r="HFF46" s="83"/>
      <c r="HFG46" s="83"/>
      <c r="HFH46" s="83"/>
      <c r="HFI46" s="83"/>
      <c r="HFJ46" s="83"/>
      <c r="HFK46" s="83"/>
      <c r="HFL46" s="83"/>
      <c r="HFM46" s="83"/>
      <c r="HFN46" s="83"/>
      <c r="HFO46" s="83"/>
      <c r="HFP46" s="83"/>
      <c r="HFQ46" s="83"/>
      <c r="HFR46" s="83"/>
      <c r="HFS46" s="83"/>
      <c r="HFT46" s="83"/>
      <c r="HFU46" s="83"/>
      <c r="HFV46" s="83"/>
      <c r="HFW46" s="83"/>
      <c r="HFX46" s="83"/>
      <c r="HFY46" s="83"/>
      <c r="HFZ46" s="83"/>
      <c r="HGA46" s="83"/>
      <c r="HGB46" s="83"/>
      <c r="HGC46" s="83"/>
      <c r="HGD46" s="83"/>
      <c r="HGE46" s="83"/>
      <c r="HGF46" s="83"/>
      <c r="HGG46" s="83"/>
      <c r="HGH46" s="83"/>
      <c r="HGI46" s="83"/>
      <c r="HGJ46" s="83"/>
      <c r="HGK46" s="83"/>
      <c r="HGL46" s="83"/>
      <c r="HGM46" s="83"/>
      <c r="HGN46" s="83"/>
      <c r="HGO46" s="83"/>
      <c r="HGP46" s="83"/>
      <c r="HGQ46" s="83"/>
      <c r="HGR46" s="83"/>
      <c r="HGS46" s="83"/>
      <c r="HGT46" s="83"/>
      <c r="HGU46" s="83"/>
      <c r="HGV46" s="83"/>
      <c r="HGW46" s="83"/>
      <c r="HGX46" s="83"/>
      <c r="HGY46" s="83"/>
      <c r="HGZ46" s="83"/>
      <c r="HHA46" s="83"/>
      <c r="HHB46" s="83"/>
      <c r="HHC46" s="83"/>
      <c r="HHD46" s="83"/>
      <c r="HHE46" s="83"/>
      <c r="HHF46" s="83"/>
      <c r="HHG46" s="83"/>
      <c r="HHH46" s="83"/>
      <c r="HHI46" s="83"/>
      <c r="HHJ46" s="83"/>
      <c r="HHK46" s="83"/>
      <c r="HHL46" s="83"/>
      <c r="HHM46" s="83"/>
      <c r="HHN46" s="83"/>
      <c r="HHO46" s="83"/>
      <c r="HHP46" s="83"/>
      <c r="HHQ46" s="83"/>
      <c r="HHR46" s="83"/>
      <c r="HHS46" s="83"/>
      <c r="HHT46" s="83"/>
      <c r="HHU46" s="83"/>
      <c r="HHV46" s="83"/>
      <c r="HHW46" s="83"/>
      <c r="HHX46" s="83"/>
      <c r="HHY46" s="83"/>
      <c r="HHZ46" s="83"/>
      <c r="HIA46" s="83"/>
      <c r="HIB46" s="83"/>
      <c r="HIC46" s="83"/>
      <c r="HID46" s="83"/>
      <c r="HIE46" s="83"/>
      <c r="HIF46" s="83"/>
      <c r="HIG46" s="83"/>
      <c r="HIH46" s="83"/>
      <c r="HII46" s="83"/>
      <c r="HIJ46" s="83"/>
      <c r="HIK46" s="83"/>
      <c r="HIL46" s="83"/>
      <c r="HIM46" s="83"/>
      <c r="HIN46" s="83"/>
      <c r="HIO46" s="83"/>
      <c r="HIP46" s="83"/>
      <c r="HIQ46" s="83"/>
      <c r="HIR46" s="83"/>
      <c r="HIS46" s="83"/>
      <c r="HIT46" s="83"/>
      <c r="HIU46" s="83"/>
      <c r="HIV46" s="83"/>
      <c r="HIW46" s="83"/>
      <c r="HIX46" s="83"/>
      <c r="HIY46" s="83"/>
      <c r="HIZ46" s="83"/>
      <c r="HJA46" s="83"/>
      <c r="HJB46" s="83"/>
      <c r="HJC46" s="83"/>
      <c r="HJD46" s="83"/>
      <c r="HJE46" s="83"/>
      <c r="HJF46" s="83"/>
      <c r="HJG46" s="83"/>
      <c r="HJH46" s="83"/>
      <c r="HJI46" s="83"/>
      <c r="HJJ46" s="83"/>
      <c r="HJK46" s="83"/>
      <c r="HJL46" s="83"/>
      <c r="HJM46" s="83"/>
      <c r="HJN46" s="83"/>
      <c r="HJO46" s="83"/>
      <c r="HJP46" s="83"/>
      <c r="HJQ46" s="83"/>
      <c r="HJR46" s="83"/>
      <c r="HJS46" s="83"/>
      <c r="HJT46" s="83"/>
      <c r="HJU46" s="83"/>
      <c r="HJV46" s="83"/>
      <c r="HJW46" s="83"/>
      <c r="HJX46" s="83"/>
      <c r="HJY46" s="83"/>
      <c r="HJZ46" s="83"/>
      <c r="HKA46" s="83"/>
      <c r="HKB46" s="83"/>
      <c r="HKC46" s="83"/>
      <c r="HKD46" s="83"/>
      <c r="HKE46" s="83"/>
      <c r="HKF46" s="83"/>
      <c r="HKG46" s="83"/>
      <c r="HKH46" s="83"/>
      <c r="HKI46" s="83"/>
      <c r="HKJ46" s="83"/>
      <c r="HKK46" s="83"/>
      <c r="HKL46" s="83"/>
      <c r="HKM46" s="83"/>
      <c r="HKN46" s="83"/>
      <c r="HKO46" s="83"/>
      <c r="HKP46" s="83"/>
      <c r="HKQ46" s="83"/>
      <c r="HKR46" s="83"/>
      <c r="HKS46" s="83"/>
      <c r="HKT46" s="83"/>
      <c r="HKU46" s="83"/>
      <c r="HKV46" s="83"/>
      <c r="HKW46" s="83"/>
      <c r="HKX46" s="83"/>
      <c r="HKY46" s="83"/>
      <c r="HKZ46" s="83"/>
      <c r="HLA46" s="83"/>
      <c r="HLB46" s="83"/>
      <c r="HLC46" s="83"/>
      <c r="HLD46" s="83"/>
      <c r="HLE46" s="83"/>
      <c r="HLF46" s="83"/>
      <c r="HLG46" s="83"/>
      <c r="HLH46" s="83"/>
      <c r="HLI46" s="83"/>
      <c r="HLJ46" s="83"/>
      <c r="HLK46" s="83"/>
      <c r="HLL46" s="83"/>
      <c r="HLM46" s="83"/>
      <c r="HLN46" s="83"/>
      <c r="HLO46" s="83"/>
      <c r="HLP46" s="83"/>
      <c r="HLQ46" s="83"/>
      <c r="HLR46" s="83"/>
      <c r="HLS46" s="83"/>
      <c r="HLT46" s="83"/>
      <c r="HLU46" s="83"/>
      <c r="HLV46" s="83"/>
      <c r="HLW46" s="83"/>
      <c r="HLX46" s="83"/>
      <c r="HLY46" s="83"/>
      <c r="HLZ46" s="83"/>
      <c r="HMA46" s="83"/>
      <c r="HMB46" s="83"/>
      <c r="HMC46" s="83"/>
      <c r="HMD46" s="83"/>
      <c r="HME46" s="83"/>
      <c r="HMF46" s="83"/>
      <c r="HMG46" s="83"/>
      <c r="HMH46" s="83"/>
      <c r="HMI46" s="83"/>
      <c r="HMJ46" s="83"/>
      <c r="HMK46" s="83"/>
      <c r="HML46" s="83"/>
      <c r="HMM46" s="83"/>
      <c r="HMN46" s="83"/>
      <c r="HMO46" s="83"/>
      <c r="HMP46" s="83"/>
      <c r="HMQ46" s="83"/>
      <c r="HMR46" s="83"/>
      <c r="HMS46" s="83"/>
      <c r="HMT46" s="83"/>
      <c r="HMU46" s="83"/>
      <c r="HMV46" s="83"/>
      <c r="HMW46" s="83"/>
      <c r="HMX46" s="83"/>
      <c r="HMY46" s="83"/>
      <c r="HMZ46" s="83"/>
      <c r="HNA46" s="83"/>
      <c r="HNB46" s="83"/>
      <c r="HNC46" s="83"/>
      <c r="HND46" s="83"/>
      <c r="HNE46" s="83"/>
      <c r="HNF46" s="83"/>
      <c r="HNG46" s="83"/>
      <c r="HNH46" s="83"/>
      <c r="HNI46" s="83"/>
      <c r="HNJ46" s="83"/>
      <c r="HNK46" s="83"/>
      <c r="HNL46" s="83"/>
      <c r="HNM46" s="83"/>
      <c r="HNN46" s="83"/>
      <c r="HNO46" s="83"/>
      <c r="HNP46" s="83"/>
      <c r="HNQ46" s="83"/>
      <c r="HNR46" s="83"/>
      <c r="HNS46" s="83"/>
      <c r="HNT46" s="83"/>
      <c r="HNU46" s="83"/>
      <c r="HNV46" s="83"/>
      <c r="HNW46" s="83"/>
      <c r="HNX46" s="83"/>
      <c r="HNY46" s="83"/>
      <c r="HNZ46" s="83"/>
      <c r="HOA46" s="83"/>
      <c r="HOB46" s="83"/>
      <c r="HOC46" s="83"/>
      <c r="HOD46" s="83"/>
      <c r="HOE46" s="83"/>
      <c r="HOF46" s="83"/>
      <c r="HOG46" s="83"/>
      <c r="HOH46" s="83"/>
      <c r="HOI46" s="83"/>
      <c r="HOJ46" s="83"/>
      <c r="HOK46" s="83"/>
      <c r="HOL46" s="83"/>
      <c r="HOM46" s="83"/>
      <c r="HON46" s="83"/>
      <c r="HOO46" s="83"/>
      <c r="HOP46" s="83"/>
      <c r="HOQ46" s="83"/>
      <c r="HOR46" s="83"/>
      <c r="HOS46" s="83"/>
      <c r="HOT46" s="83"/>
      <c r="HOU46" s="83"/>
      <c r="HOV46" s="83"/>
      <c r="HOW46" s="83"/>
      <c r="HOX46" s="83"/>
      <c r="HOY46" s="83"/>
      <c r="HOZ46" s="83"/>
      <c r="HPA46" s="83"/>
      <c r="HPB46" s="83"/>
      <c r="HPC46" s="83"/>
      <c r="HPD46" s="83"/>
      <c r="HPE46" s="83"/>
      <c r="HPF46" s="83"/>
      <c r="HPG46" s="83"/>
      <c r="HPH46" s="83"/>
      <c r="HPI46" s="83"/>
      <c r="HPJ46" s="83"/>
      <c r="HPK46" s="83"/>
      <c r="HPL46" s="83"/>
      <c r="HPM46" s="83"/>
      <c r="HPN46" s="83"/>
      <c r="HPO46" s="83"/>
      <c r="HPP46" s="83"/>
      <c r="HPQ46" s="83"/>
      <c r="HPR46" s="83"/>
      <c r="HPS46" s="83"/>
      <c r="HPT46" s="83"/>
      <c r="HPU46" s="83"/>
      <c r="HPV46" s="83"/>
      <c r="HPW46" s="83"/>
      <c r="HPX46" s="83"/>
      <c r="HPY46" s="83"/>
      <c r="HPZ46" s="83"/>
      <c r="HQA46" s="83"/>
      <c r="HQB46" s="83"/>
      <c r="HQC46" s="83"/>
      <c r="HQD46" s="83"/>
      <c r="HQE46" s="83"/>
      <c r="HQF46" s="83"/>
      <c r="HQG46" s="83"/>
      <c r="HQH46" s="83"/>
      <c r="HQI46" s="83"/>
      <c r="HQJ46" s="83"/>
      <c r="HQK46" s="83"/>
      <c r="HQL46" s="83"/>
      <c r="HQM46" s="83"/>
      <c r="HQN46" s="83"/>
      <c r="HQO46" s="83"/>
      <c r="HQP46" s="83"/>
      <c r="HQQ46" s="83"/>
      <c r="HQR46" s="83"/>
      <c r="HQS46" s="83"/>
      <c r="HQT46" s="83"/>
      <c r="HQU46" s="83"/>
      <c r="HQV46" s="83"/>
      <c r="HQW46" s="83"/>
      <c r="HQX46" s="83"/>
      <c r="HQY46" s="83"/>
      <c r="HQZ46" s="83"/>
      <c r="HRA46" s="83"/>
      <c r="HRB46" s="83"/>
      <c r="HRC46" s="83"/>
      <c r="HRD46" s="83"/>
      <c r="HRE46" s="83"/>
      <c r="HRF46" s="83"/>
      <c r="HRG46" s="83"/>
      <c r="HRH46" s="83"/>
      <c r="HRI46" s="83"/>
      <c r="HRJ46" s="83"/>
      <c r="HRK46" s="83"/>
      <c r="HRL46" s="83"/>
      <c r="HRM46" s="83"/>
      <c r="HRN46" s="83"/>
      <c r="HRO46" s="83"/>
      <c r="HRP46" s="83"/>
      <c r="HRQ46" s="83"/>
      <c r="HRR46" s="83"/>
      <c r="HRS46" s="83"/>
      <c r="HRT46" s="83"/>
      <c r="HRU46" s="83"/>
      <c r="HRV46" s="83"/>
      <c r="HRW46" s="83"/>
      <c r="HRX46" s="83"/>
      <c r="HRY46" s="83"/>
      <c r="HRZ46" s="83"/>
      <c r="HSA46" s="83"/>
      <c r="HSB46" s="83"/>
      <c r="HSC46" s="83"/>
      <c r="HSD46" s="83"/>
      <c r="HSE46" s="83"/>
      <c r="HSF46" s="83"/>
      <c r="HSG46" s="83"/>
      <c r="HSH46" s="83"/>
      <c r="HSI46" s="83"/>
      <c r="HSJ46" s="83"/>
      <c r="HSK46" s="83"/>
      <c r="HSL46" s="83"/>
      <c r="HSM46" s="83"/>
      <c r="HSN46" s="83"/>
      <c r="HSO46" s="83"/>
      <c r="HSP46" s="83"/>
      <c r="HSQ46" s="83"/>
      <c r="HSR46" s="83"/>
      <c r="HSS46" s="83"/>
      <c r="HST46" s="83"/>
      <c r="HSU46" s="83"/>
      <c r="HSV46" s="83"/>
      <c r="HSW46" s="83"/>
      <c r="HSX46" s="83"/>
      <c r="HSY46" s="83"/>
      <c r="HSZ46" s="83"/>
      <c r="HTA46" s="83"/>
      <c r="HTB46" s="83"/>
      <c r="HTC46" s="83"/>
      <c r="HTD46" s="83"/>
      <c r="HTE46" s="83"/>
      <c r="HTF46" s="83"/>
      <c r="HTG46" s="83"/>
      <c r="HTH46" s="83"/>
      <c r="HTI46" s="83"/>
      <c r="HTJ46" s="83"/>
      <c r="HTK46" s="83"/>
      <c r="HTL46" s="83"/>
      <c r="HTM46" s="83"/>
      <c r="HTN46" s="83"/>
      <c r="HTO46" s="83"/>
      <c r="HTP46" s="83"/>
      <c r="HTQ46" s="83"/>
      <c r="HTR46" s="83"/>
      <c r="HTS46" s="83"/>
      <c r="HTT46" s="83"/>
      <c r="HTU46" s="83"/>
      <c r="HTV46" s="83"/>
      <c r="HTW46" s="83"/>
      <c r="HTX46" s="83"/>
      <c r="HTY46" s="83"/>
      <c r="HTZ46" s="83"/>
      <c r="HUA46" s="83"/>
      <c r="HUB46" s="83"/>
      <c r="HUC46" s="83"/>
      <c r="HUD46" s="83"/>
      <c r="HUE46" s="83"/>
      <c r="HUF46" s="83"/>
      <c r="HUG46" s="83"/>
      <c r="HUH46" s="83"/>
      <c r="HUI46" s="83"/>
      <c r="HUJ46" s="83"/>
      <c r="HUK46" s="83"/>
      <c r="HUL46" s="83"/>
      <c r="HUM46" s="83"/>
      <c r="HUN46" s="83"/>
      <c r="HUO46" s="83"/>
      <c r="HUP46" s="83"/>
      <c r="HUQ46" s="83"/>
      <c r="HUR46" s="83"/>
      <c r="HUS46" s="83"/>
      <c r="HUT46" s="83"/>
      <c r="HUU46" s="83"/>
      <c r="HUV46" s="83"/>
      <c r="HUW46" s="83"/>
      <c r="HUX46" s="83"/>
      <c r="HUY46" s="83"/>
      <c r="HUZ46" s="83"/>
      <c r="HVA46" s="83"/>
      <c r="HVB46" s="83"/>
      <c r="HVC46" s="83"/>
      <c r="HVD46" s="83"/>
      <c r="HVE46" s="83"/>
      <c r="HVF46" s="83"/>
      <c r="HVG46" s="83"/>
      <c r="HVH46" s="83"/>
      <c r="HVI46" s="83"/>
      <c r="HVJ46" s="83"/>
      <c r="HVK46" s="83"/>
      <c r="HVL46" s="83"/>
      <c r="HVM46" s="83"/>
      <c r="HVN46" s="83"/>
      <c r="HVO46" s="83"/>
      <c r="HVP46" s="83"/>
      <c r="HVQ46" s="83"/>
      <c r="HVR46" s="83"/>
      <c r="HVS46" s="83"/>
      <c r="HVT46" s="83"/>
      <c r="HVU46" s="83"/>
      <c r="HVV46" s="83"/>
      <c r="HVW46" s="83"/>
      <c r="HVX46" s="83"/>
      <c r="HVY46" s="83"/>
      <c r="HVZ46" s="83"/>
      <c r="HWA46" s="83"/>
      <c r="HWB46" s="83"/>
      <c r="HWC46" s="83"/>
      <c r="HWD46" s="83"/>
      <c r="HWE46" s="83"/>
      <c r="HWF46" s="83"/>
      <c r="HWG46" s="83"/>
      <c r="HWH46" s="83"/>
      <c r="HWI46" s="83"/>
      <c r="HWJ46" s="83"/>
      <c r="HWK46" s="83"/>
      <c r="HWL46" s="83"/>
      <c r="HWM46" s="83"/>
      <c r="HWN46" s="83"/>
      <c r="HWO46" s="83"/>
      <c r="HWP46" s="83"/>
      <c r="HWQ46" s="83"/>
      <c r="HWR46" s="83"/>
      <c r="HWS46" s="83"/>
      <c r="HWT46" s="83"/>
      <c r="HWU46" s="83"/>
      <c r="HWV46" s="83"/>
      <c r="HWW46" s="83"/>
      <c r="HWX46" s="83"/>
      <c r="HWY46" s="83"/>
      <c r="HWZ46" s="83"/>
      <c r="HXA46" s="83"/>
      <c r="HXB46" s="83"/>
      <c r="HXC46" s="83"/>
      <c r="HXD46" s="83"/>
      <c r="HXE46" s="83"/>
      <c r="HXF46" s="83"/>
      <c r="HXG46" s="83"/>
      <c r="HXH46" s="83"/>
      <c r="HXI46" s="83"/>
      <c r="HXJ46" s="83"/>
      <c r="HXK46" s="83"/>
      <c r="HXL46" s="83"/>
      <c r="HXM46" s="83"/>
      <c r="HXN46" s="83"/>
      <c r="HXO46" s="83"/>
      <c r="HXP46" s="83"/>
      <c r="HXQ46" s="83"/>
      <c r="HXR46" s="83"/>
      <c r="HXS46" s="83"/>
      <c r="HXT46" s="83"/>
      <c r="HXU46" s="83"/>
      <c r="HXV46" s="83"/>
      <c r="HXW46" s="83"/>
      <c r="HXX46" s="83"/>
      <c r="HXY46" s="83"/>
      <c r="HXZ46" s="83"/>
      <c r="HYA46" s="83"/>
      <c r="HYB46" s="83"/>
      <c r="HYC46" s="83"/>
      <c r="HYD46" s="83"/>
      <c r="HYE46" s="83"/>
      <c r="HYF46" s="83"/>
      <c r="HYG46" s="83"/>
      <c r="HYH46" s="83"/>
      <c r="HYI46" s="83"/>
      <c r="HYJ46" s="83"/>
      <c r="HYK46" s="83"/>
      <c r="HYL46" s="83"/>
      <c r="HYM46" s="83"/>
      <c r="HYN46" s="83"/>
      <c r="HYO46" s="83"/>
      <c r="HYP46" s="83"/>
      <c r="HYQ46" s="83"/>
      <c r="HYR46" s="83"/>
      <c r="HYS46" s="83"/>
      <c r="HYT46" s="83"/>
      <c r="HYU46" s="83"/>
      <c r="HYV46" s="83"/>
      <c r="HYW46" s="83"/>
      <c r="HYX46" s="83"/>
      <c r="HYY46" s="83"/>
      <c r="HYZ46" s="83"/>
      <c r="HZA46" s="83"/>
      <c r="HZB46" s="83"/>
      <c r="HZC46" s="83"/>
      <c r="HZD46" s="83"/>
      <c r="HZE46" s="83"/>
      <c r="HZF46" s="83"/>
      <c r="HZG46" s="83"/>
      <c r="HZH46" s="83"/>
      <c r="HZI46" s="83"/>
      <c r="HZJ46" s="83"/>
      <c r="HZK46" s="83"/>
      <c r="HZL46" s="83"/>
      <c r="HZM46" s="83"/>
      <c r="HZN46" s="83"/>
      <c r="HZO46" s="83"/>
      <c r="HZP46" s="83"/>
      <c r="HZQ46" s="83"/>
      <c r="HZR46" s="83"/>
      <c r="HZS46" s="83"/>
      <c r="HZT46" s="83"/>
      <c r="HZU46" s="83"/>
      <c r="HZV46" s="83"/>
      <c r="HZW46" s="83"/>
      <c r="HZX46" s="83"/>
      <c r="HZY46" s="83"/>
      <c r="HZZ46" s="83"/>
      <c r="IAA46" s="83"/>
      <c r="IAB46" s="83"/>
      <c r="IAC46" s="83"/>
      <c r="IAD46" s="83"/>
      <c r="IAE46" s="83"/>
      <c r="IAF46" s="83"/>
      <c r="IAG46" s="83"/>
      <c r="IAH46" s="83"/>
      <c r="IAI46" s="83"/>
      <c r="IAJ46" s="83"/>
      <c r="IAK46" s="83"/>
      <c r="IAL46" s="83"/>
      <c r="IAM46" s="83"/>
      <c r="IAN46" s="83"/>
      <c r="IAO46" s="83"/>
      <c r="IAP46" s="83"/>
      <c r="IAQ46" s="83"/>
      <c r="IAR46" s="83"/>
      <c r="IAS46" s="83"/>
      <c r="IAT46" s="83"/>
      <c r="IAU46" s="83"/>
      <c r="IAV46" s="83"/>
      <c r="IAW46" s="83"/>
      <c r="IAX46" s="83"/>
      <c r="IAY46" s="83"/>
      <c r="IAZ46" s="83"/>
      <c r="IBA46" s="83"/>
      <c r="IBB46" s="83"/>
      <c r="IBC46" s="83"/>
      <c r="IBD46" s="83"/>
      <c r="IBE46" s="83"/>
      <c r="IBF46" s="83"/>
      <c r="IBG46" s="83"/>
      <c r="IBH46" s="83"/>
      <c r="IBI46" s="83"/>
      <c r="IBJ46" s="83"/>
      <c r="IBK46" s="83"/>
      <c r="IBL46" s="83"/>
      <c r="IBM46" s="83"/>
      <c r="IBN46" s="83"/>
      <c r="IBO46" s="83"/>
      <c r="IBP46" s="83"/>
      <c r="IBQ46" s="83"/>
      <c r="IBR46" s="83"/>
      <c r="IBS46" s="83"/>
      <c r="IBT46" s="83"/>
      <c r="IBU46" s="83"/>
      <c r="IBV46" s="83"/>
      <c r="IBW46" s="83"/>
      <c r="IBX46" s="83"/>
      <c r="IBY46" s="83"/>
      <c r="IBZ46" s="83"/>
      <c r="ICA46" s="83"/>
      <c r="ICB46" s="83"/>
      <c r="ICC46" s="83"/>
      <c r="ICD46" s="83"/>
      <c r="ICE46" s="83"/>
      <c r="ICF46" s="83"/>
      <c r="ICG46" s="83"/>
      <c r="ICH46" s="83"/>
      <c r="ICI46" s="83"/>
      <c r="ICJ46" s="83"/>
      <c r="ICK46" s="83"/>
      <c r="ICL46" s="83"/>
      <c r="ICM46" s="83"/>
      <c r="ICN46" s="83"/>
      <c r="ICO46" s="83"/>
      <c r="ICP46" s="83"/>
      <c r="ICQ46" s="83"/>
      <c r="ICR46" s="83"/>
      <c r="ICS46" s="83"/>
      <c r="ICT46" s="83"/>
      <c r="ICU46" s="83"/>
      <c r="ICV46" s="83"/>
      <c r="ICW46" s="83"/>
      <c r="ICX46" s="83"/>
      <c r="ICY46" s="83"/>
      <c r="ICZ46" s="83"/>
      <c r="IDA46" s="83"/>
      <c r="IDB46" s="83"/>
      <c r="IDC46" s="83"/>
      <c r="IDD46" s="83"/>
      <c r="IDE46" s="83"/>
      <c r="IDF46" s="83"/>
      <c r="IDG46" s="83"/>
      <c r="IDH46" s="83"/>
      <c r="IDI46" s="83"/>
      <c r="IDJ46" s="83"/>
      <c r="IDK46" s="83"/>
      <c r="IDL46" s="83"/>
      <c r="IDM46" s="83"/>
      <c r="IDN46" s="83"/>
      <c r="IDO46" s="83"/>
      <c r="IDP46" s="83"/>
      <c r="IDQ46" s="83"/>
      <c r="IDR46" s="83"/>
      <c r="IDS46" s="83"/>
      <c r="IDT46" s="83"/>
      <c r="IDU46" s="83"/>
      <c r="IDV46" s="83"/>
      <c r="IDW46" s="83"/>
      <c r="IDX46" s="83"/>
      <c r="IDY46" s="83"/>
      <c r="IDZ46" s="83"/>
      <c r="IEA46" s="83"/>
      <c r="IEB46" s="83"/>
      <c r="IEC46" s="83"/>
      <c r="IED46" s="83"/>
      <c r="IEE46" s="83"/>
      <c r="IEF46" s="83"/>
      <c r="IEG46" s="83"/>
      <c r="IEH46" s="83"/>
      <c r="IEI46" s="83"/>
      <c r="IEJ46" s="83"/>
      <c r="IEK46" s="83"/>
      <c r="IEL46" s="83"/>
      <c r="IEM46" s="83"/>
      <c r="IEN46" s="83"/>
      <c r="IEO46" s="83"/>
      <c r="IEP46" s="83"/>
      <c r="IEQ46" s="83"/>
      <c r="IER46" s="83"/>
      <c r="IES46" s="83"/>
      <c r="IET46" s="83"/>
      <c r="IEU46" s="83"/>
      <c r="IEV46" s="83"/>
      <c r="IEW46" s="83"/>
      <c r="IEX46" s="83"/>
      <c r="IEY46" s="83"/>
      <c r="IEZ46" s="83"/>
      <c r="IFA46" s="83"/>
      <c r="IFB46" s="83"/>
      <c r="IFC46" s="83"/>
      <c r="IFD46" s="83"/>
      <c r="IFE46" s="83"/>
      <c r="IFF46" s="83"/>
      <c r="IFG46" s="83"/>
      <c r="IFH46" s="83"/>
      <c r="IFI46" s="83"/>
      <c r="IFJ46" s="83"/>
      <c r="IFK46" s="83"/>
      <c r="IFL46" s="83"/>
      <c r="IFM46" s="83"/>
      <c r="IFN46" s="83"/>
      <c r="IFO46" s="83"/>
      <c r="IFP46" s="83"/>
      <c r="IFQ46" s="83"/>
      <c r="IFR46" s="83"/>
      <c r="IFS46" s="83"/>
      <c r="IFT46" s="83"/>
      <c r="IFU46" s="83"/>
      <c r="IFV46" s="83"/>
      <c r="IFW46" s="83"/>
      <c r="IFX46" s="83"/>
      <c r="IFY46" s="83"/>
      <c r="IFZ46" s="83"/>
      <c r="IGA46" s="83"/>
      <c r="IGB46" s="83"/>
      <c r="IGC46" s="83"/>
      <c r="IGD46" s="83"/>
      <c r="IGE46" s="83"/>
      <c r="IGF46" s="83"/>
      <c r="IGG46" s="83"/>
      <c r="IGH46" s="83"/>
      <c r="IGI46" s="83"/>
      <c r="IGJ46" s="83"/>
      <c r="IGK46" s="83"/>
      <c r="IGL46" s="83"/>
      <c r="IGM46" s="83"/>
      <c r="IGN46" s="83"/>
      <c r="IGO46" s="83"/>
      <c r="IGP46" s="83"/>
      <c r="IGQ46" s="83"/>
      <c r="IGR46" s="83"/>
      <c r="IGS46" s="83"/>
      <c r="IGT46" s="83"/>
      <c r="IGU46" s="83"/>
      <c r="IGV46" s="83"/>
      <c r="IGW46" s="83"/>
      <c r="IGX46" s="83"/>
      <c r="IGY46" s="83"/>
      <c r="IGZ46" s="83"/>
      <c r="IHA46" s="83"/>
      <c r="IHB46" s="83"/>
      <c r="IHC46" s="83"/>
      <c r="IHD46" s="83"/>
      <c r="IHE46" s="83"/>
      <c r="IHF46" s="83"/>
      <c r="IHG46" s="83"/>
      <c r="IHH46" s="83"/>
      <c r="IHI46" s="83"/>
      <c r="IHJ46" s="83"/>
      <c r="IHK46" s="83"/>
      <c r="IHL46" s="83"/>
      <c r="IHM46" s="83"/>
      <c r="IHN46" s="83"/>
      <c r="IHO46" s="83"/>
      <c r="IHP46" s="83"/>
      <c r="IHQ46" s="83"/>
      <c r="IHR46" s="83"/>
      <c r="IHS46" s="83"/>
      <c r="IHT46" s="83"/>
      <c r="IHU46" s="83"/>
      <c r="IHV46" s="83"/>
      <c r="IHW46" s="83"/>
      <c r="IHX46" s="83"/>
      <c r="IHY46" s="83"/>
      <c r="IHZ46" s="83"/>
      <c r="IIA46" s="83"/>
      <c r="IIB46" s="83"/>
      <c r="IIC46" s="83"/>
      <c r="IID46" s="83"/>
      <c r="IIE46" s="83"/>
      <c r="IIF46" s="83"/>
      <c r="IIG46" s="83"/>
      <c r="IIH46" s="83"/>
      <c r="III46" s="83"/>
      <c r="IIJ46" s="83"/>
      <c r="IIK46" s="83"/>
      <c r="IIL46" s="83"/>
      <c r="IIM46" s="83"/>
      <c r="IIN46" s="83"/>
      <c r="IIO46" s="83"/>
      <c r="IIP46" s="83"/>
      <c r="IIQ46" s="83"/>
      <c r="IIR46" s="83"/>
      <c r="IIS46" s="83"/>
      <c r="IIT46" s="83"/>
      <c r="IIU46" s="83"/>
      <c r="IIV46" s="83"/>
      <c r="IIW46" s="83"/>
      <c r="IIX46" s="83"/>
      <c r="IIY46" s="83"/>
      <c r="IIZ46" s="83"/>
      <c r="IJA46" s="83"/>
      <c r="IJB46" s="83"/>
      <c r="IJC46" s="83"/>
      <c r="IJD46" s="83"/>
      <c r="IJE46" s="83"/>
      <c r="IJF46" s="83"/>
      <c r="IJG46" s="83"/>
      <c r="IJH46" s="83"/>
      <c r="IJI46" s="83"/>
      <c r="IJJ46" s="83"/>
      <c r="IJK46" s="83"/>
      <c r="IJL46" s="83"/>
      <c r="IJM46" s="83"/>
      <c r="IJN46" s="83"/>
      <c r="IJO46" s="83"/>
      <c r="IJP46" s="83"/>
      <c r="IJQ46" s="83"/>
      <c r="IJR46" s="83"/>
      <c r="IJS46" s="83"/>
      <c r="IJT46" s="83"/>
      <c r="IJU46" s="83"/>
      <c r="IJV46" s="83"/>
      <c r="IJW46" s="83"/>
      <c r="IJX46" s="83"/>
      <c r="IJY46" s="83"/>
      <c r="IJZ46" s="83"/>
      <c r="IKA46" s="83"/>
      <c r="IKB46" s="83"/>
      <c r="IKC46" s="83"/>
      <c r="IKD46" s="83"/>
      <c r="IKE46" s="83"/>
      <c r="IKF46" s="83"/>
      <c r="IKG46" s="83"/>
      <c r="IKH46" s="83"/>
      <c r="IKI46" s="83"/>
      <c r="IKJ46" s="83"/>
      <c r="IKK46" s="83"/>
      <c r="IKL46" s="83"/>
      <c r="IKM46" s="83"/>
      <c r="IKN46" s="83"/>
      <c r="IKO46" s="83"/>
      <c r="IKP46" s="83"/>
      <c r="IKQ46" s="83"/>
      <c r="IKR46" s="83"/>
      <c r="IKS46" s="83"/>
      <c r="IKT46" s="83"/>
      <c r="IKU46" s="83"/>
      <c r="IKV46" s="83"/>
      <c r="IKW46" s="83"/>
      <c r="IKX46" s="83"/>
      <c r="IKY46" s="83"/>
      <c r="IKZ46" s="83"/>
      <c r="ILA46" s="83"/>
      <c r="ILB46" s="83"/>
      <c r="ILC46" s="83"/>
      <c r="ILD46" s="83"/>
      <c r="ILE46" s="83"/>
      <c r="ILF46" s="83"/>
      <c r="ILG46" s="83"/>
      <c r="ILH46" s="83"/>
      <c r="ILI46" s="83"/>
      <c r="ILJ46" s="83"/>
      <c r="ILK46" s="83"/>
      <c r="ILL46" s="83"/>
      <c r="ILM46" s="83"/>
      <c r="ILN46" s="83"/>
      <c r="ILO46" s="83"/>
      <c r="ILP46" s="83"/>
      <c r="ILQ46" s="83"/>
      <c r="ILR46" s="83"/>
      <c r="ILS46" s="83"/>
      <c r="ILT46" s="83"/>
      <c r="ILU46" s="83"/>
      <c r="ILV46" s="83"/>
      <c r="ILW46" s="83"/>
      <c r="ILX46" s="83"/>
      <c r="ILY46" s="83"/>
      <c r="ILZ46" s="83"/>
      <c r="IMA46" s="83"/>
      <c r="IMB46" s="83"/>
      <c r="IMC46" s="83"/>
      <c r="IMD46" s="83"/>
      <c r="IME46" s="83"/>
      <c r="IMF46" s="83"/>
      <c r="IMG46" s="83"/>
      <c r="IMH46" s="83"/>
      <c r="IMI46" s="83"/>
      <c r="IMJ46" s="83"/>
      <c r="IMK46" s="83"/>
      <c r="IML46" s="83"/>
      <c r="IMM46" s="83"/>
      <c r="IMN46" s="83"/>
      <c r="IMO46" s="83"/>
      <c r="IMP46" s="83"/>
      <c r="IMQ46" s="83"/>
      <c r="IMR46" s="83"/>
      <c r="IMS46" s="83"/>
      <c r="IMT46" s="83"/>
      <c r="IMU46" s="83"/>
      <c r="IMV46" s="83"/>
      <c r="IMW46" s="83"/>
      <c r="IMX46" s="83"/>
      <c r="IMY46" s="83"/>
      <c r="IMZ46" s="83"/>
      <c r="INA46" s="83"/>
      <c r="INB46" s="83"/>
      <c r="INC46" s="83"/>
      <c r="IND46" s="83"/>
      <c r="INE46" s="83"/>
      <c r="INF46" s="83"/>
      <c r="ING46" s="83"/>
      <c r="INH46" s="83"/>
      <c r="INI46" s="83"/>
      <c r="INJ46" s="83"/>
      <c r="INK46" s="83"/>
      <c r="INL46" s="83"/>
      <c r="INM46" s="83"/>
      <c r="INN46" s="83"/>
      <c r="INO46" s="83"/>
      <c r="INP46" s="83"/>
      <c r="INQ46" s="83"/>
      <c r="INR46" s="83"/>
      <c r="INS46" s="83"/>
      <c r="INT46" s="83"/>
      <c r="INU46" s="83"/>
      <c r="INV46" s="83"/>
      <c r="INW46" s="83"/>
      <c r="INX46" s="83"/>
      <c r="INY46" s="83"/>
      <c r="INZ46" s="83"/>
      <c r="IOA46" s="83"/>
      <c r="IOB46" s="83"/>
      <c r="IOC46" s="83"/>
      <c r="IOD46" s="83"/>
      <c r="IOE46" s="83"/>
      <c r="IOF46" s="83"/>
      <c r="IOG46" s="83"/>
      <c r="IOH46" s="83"/>
      <c r="IOI46" s="83"/>
      <c r="IOJ46" s="83"/>
      <c r="IOK46" s="83"/>
      <c r="IOL46" s="83"/>
      <c r="IOM46" s="83"/>
      <c r="ION46" s="83"/>
      <c r="IOO46" s="83"/>
      <c r="IOP46" s="83"/>
      <c r="IOQ46" s="83"/>
      <c r="IOR46" s="83"/>
      <c r="IOS46" s="83"/>
      <c r="IOT46" s="83"/>
      <c r="IOU46" s="83"/>
      <c r="IOV46" s="83"/>
      <c r="IOW46" s="83"/>
      <c r="IOX46" s="83"/>
      <c r="IOY46" s="83"/>
      <c r="IOZ46" s="83"/>
      <c r="IPA46" s="83"/>
      <c r="IPB46" s="83"/>
      <c r="IPC46" s="83"/>
      <c r="IPD46" s="83"/>
      <c r="IPE46" s="83"/>
      <c r="IPF46" s="83"/>
      <c r="IPG46" s="83"/>
      <c r="IPH46" s="83"/>
      <c r="IPI46" s="83"/>
      <c r="IPJ46" s="83"/>
      <c r="IPK46" s="83"/>
      <c r="IPL46" s="83"/>
      <c r="IPM46" s="83"/>
      <c r="IPN46" s="83"/>
      <c r="IPO46" s="83"/>
      <c r="IPP46" s="83"/>
      <c r="IPQ46" s="83"/>
      <c r="IPR46" s="83"/>
      <c r="IPS46" s="83"/>
      <c r="IPT46" s="83"/>
      <c r="IPU46" s="83"/>
      <c r="IPV46" s="83"/>
      <c r="IPW46" s="83"/>
      <c r="IPX46" s="83"/>
      <c r="IPY46" s="83"/>
      <c r="IPZ46" s="83"/>
      <c r="IQA46" s="83"/>
      <c r="IQB46" s="83"/>
      <c r="IQC46" s="83"/>
      <c r="IQD46" s="83"/>
      <c r="IQE46" s="83"/>
      <c r="IQF46" s="83"/>
      <c r="IQG46" s="83"/>
      <c r="IQH46" s="83"/>
      <c r="IQI46" s="83"/>
      <c r="IQJ46" s="83"/>
      <c r="IQK46" s="83"/>
      <c r="IQL46" s="83"/>
      <c r="IQM46" s="83"/>
      <c r="IQN46" s="83"/>
      <c r="IQO46" s="83"/>
      <c r="IQP46" s="83"/>
      <c r="IQQ46" s="83"/>
      <c r="IQR46" s="83"/>
      <c r="IQS46" s="83"/>
      <c r="IQT46" s="83"/>
      <c r="IQU46" s="83"/>
      <c r="IQV46" s="83"/>
      <c r="IQW46" s="83"/>
      <c r="IQX46" s="83"/>
      <c r="IQY46" s="83"/>
      <c r="IQZ46" s="83"/>
      <c r="IRA46" s="83"/>
      <c r="IRB46" s="83"/>
      <c r="IRC46" s="83"/>
      <c r="IRD46" s="83"/>
      <c r="IRE46" s="83"/>
      <c r="IRF46" s="83"/>
      <c r="IRG46" s="83"/>
      <c r="IRH46" s="83"/>
      <c r="IRI46" s="83"/>
      <c r="IRJ46" s="83"/>
      <c r="IRK46" s="83"/>
      <c r="IRL46" s="83"/>
      <c r="IRM46" s="83"/>
      <c r="IRN46" s="83"/>
      <c r="IRO46" s="83"/>
      <c r="IRP46" s="83"/>
      <c r="IRQ46" s="83"/>
      <c r="IRR46" s="83"/>
      <c r="IRS46" s="83"/>
      <c r="IRT46" s="83"/>
      <c r="IRU46" s="83"/>
      <c r="IRV46" s="83"/>
      <c r="IRW46" s="83"/>
      <c r="IRX46" s="83"/>
      <c r="IRY46" s="83"/>
      <c r="IRZ46" s="83"/>
      <c r="ISA46" s="83"/>
      <c r="ISB46" s="83"/>
      <c r="ISC46" s="83"/>
      <c r="ISD46" s="83"/>
      <c r="ISE46" s="83"/>
      <c r="ISF46" s="83"/>
      <c r="ISG46" s="83"/>
      <c r="ISH46" s="83"/>
      <c r="ISI46" s="83"/>
      <c r="ISJ46" s="83"/>
      <c r="ISK46" s="83"/>
      <c r="ISL46" s="83"/>
      <c r="ISM46" s="83"/>
      <c r="ISN46" s="83"/>
      <c r="ISO46" s="83"/>
      <c r="ISP46" s="83"/>
      <c r="ISQ46" s="83"/>
      <c r="ISR46" s="83"/>
      <c r="ISS46" s="83"/>
      <c r="IST46" s="83"/>
      <c r="ISU46" s="83"/>
      <c r="ISV46" s="83"/>
      <c r="ISW46" s="83"/>
      <c r="ISX46" s="83"/>
      <c r="ISY46" s="83"/>
      <c r="ISZ46" s="83"/>
      <c r="ITA46" s="83"/>
      <c r="ITB46" s="83"/>
      <c r="ITC46" s="83"/>
      <c r="ITD46" s="83"/>
      <c r="ITE46" s="83"/>
      <c r="ITF46" s="83"/>
      <c r="ITG46" s="83"/>
      <c r="ITH46" s="83"/>
      <c r="ITI46" s="83"/>
      <c r="ITJ46" s="83"/>
      <c r="ITK46" s="83"/>
      <c r="ITL46" s="83"/>
      <c r="ITM46" s="83"/>
      <c r="ITN46" s="83"/>
      <c r="ITO46" s="83"/>
      <c r="ITP46" s="83"/>
      <c r="ITQ46" s="83"/>
      <c r="ITR46" s="83"/>
      <c r="ITS46" s="83"/>
      <c r="ITT46" s="83"/>
      <c r="ITU46" s="83"/>
      <c r="ITV46" s="83"/>
      <c r="ITW46" s="83"/>
      <c r="ITX46" s="83"/>
      <c r="ITY46" s="83"/>
      <c r="ITZ46" s="83"/>
      <c r="IUA46" s="83"/>
      <c r="IUB46" s="83"/>
      <c r="IUC46" s="83"/>
      <c r="IUD46" s="83"/>
      <c r="IUE46" s="83"/>
      <c r="IUF46" s="83"/>
      <c r="IUG46" s="83"/>
      <c r="IUH46" s="83"/>
      <c r="IUI46" s="83"/>
      <c r="IUJ46" s="83"/>
      <c r="IUK46" s="83"/>
      <c r="IUL46" s="83"/>
      <c r="IUM46" s="83"/>
      <c r="IUN46" s="83"/>
      <c r="IUO46" s="83"/>
      <c r="IUP46" s="83"/>
      <c r="IUQ46" s="83"/>
      <c r="IUR46" s="83"/>
      <c r="IUS46" s="83"/>
      <c r="IUT46" s="83"/>
      <c r="IUU46" s="83"/>
      <c r="IUV46" s="83"/>
      <c r="IUW46" s="83"/>
      <c r="IUX46" s="83"/>
      <c r="IUY46" s="83"/>
      <c r="IUZ46" s="83"/>
      <c r="IVA46" s="83"/>
      <c r="IVB46" s="83"/>
      <c r="IVC46" s="83"/>
      <c r="IVD46" s="83"/>
      <c r="IVE46" s="83"/>
      <c r="IVF46" s="83"/>
      <c r="IVG46" s="83"/>
      <c r="IVH46" s="83"/>
      <c r="IVI46" s="83"/>
      <c r="IVJ46" s="83"/>
      <c r="IVK46" s="83"/>
      <c r="IVL46" s="83"/>
      <c r="IVM46" s="83"/>
      <c r="IVN46" s="83"/>
      <c r="IVO46" s="83"/>
      <c r="IVP46" s="83"/>
      <c r="IVQ46" s="83"/>
      <c r="IVR46" s="83"/>
      <c r="IVS46" s="83"/>
      <c r="IVT46" s="83"/>
      <c r="IVU46" s="83"/>
      <c r="IVV46" s="83"/>
      <c r="IVW46" s="83"/>
      <c r="IVX46" s="83"/>
      <c r="IVY46" s="83"/>
      <c r="IVZ46" s="83"/>
      <c r="IWA46" s="83"/>
      <c r="IWB46" s="83"/>
      <c r="IWC46" s="83"/>
      <c r="IWD46" s="83"/>
      <c r="IWE46" s="83"/>
      <c r="IWF46" s="83"/>
      <c r="IWG46" s="83"/>
      <c r="IWH46" s="83"/>
      <c r="IWI46" s="83"/>
      <c r="IWJ46" s="83"/>
      <c r="IWK46" s="83"/>
      <c r="IWL46" s="83"/>
      <c r="IWM46" s="83"/>
      <c r="IWN46" s="83"/>
      <c r="IWO46" s="83"/>
      <c r="IWP46" s="83"/>
      <c r="IWQ46" s="83"/>
      <c r="IWR46" s="83"/>
      <c r="IWS46" s="83"/>
      <c r="IWT46" s="83"/>
      <c r="IWU46" s="83"/>
      <c r="IWV46" s="83"/>
      <c r="IWW46" s="83"/>
      <c r="IWX46" s="83"/>
      <c r="IWY46" s="83"/>
      <c r="IWZ46" s="83"/>
      <c r="IXA46" s="83"/>
      <c r="IXB46" s="83"/>
      <c r="IXC46" s="83"/>
      <c r="IXD46" s="83"/>
      <c r="IXE46" s="83"/>
      <c r="IXF46" s="83"/>
      <c r="IXG46" s="83"/>
      <c r="IXH46" s="83"/>
      <c r="IXI46" s="83"/>
      <c r="IXJ46" s="83"/>
      <c r="IXK46" s="83"/>
      <c r="IXL46" s="83"/>
      <c r="IXM46" s="83"/>
      <c r="IXN46" s="83"/>
      <c r="IXO46" s="83"/>
      <c r="IXP46" s="83"/>
      <c r="IXQ46" s="83"/>
      <c r="IXR46" s="83"/>
      <c r="IXS46" s="83"/>
      <c r="IXT46" s="83"/>
      <c r="IXU46" s="83"/>
      <c r="IXV46" s="83"/>
      <c r="IXW46" s="83"/>
      <c r="IXX46" s="83"/>
      <c r="IXY46" s="83"/>
      <c r="IXZ46" s="83"/>
      <c r="IYA46" s="83"/>
      <c r="IYB46" s="83"/>
      <c r="IYC46" s="83"/>
      <c r="IYD46" s="83"/>
      <c r="IYE46" s="83"/>
      <c r="IYF46" s="83"/>
      <c r="IYG46" s="83"/>
      <c r="IYH46" s="83"/>
      <c r="IYI46" s="83"/>
      <c r="IYJ46" s="83"/>
      <c r="IYK46" s="83"/>
      <c r="IYL46" s="83"/>
      <c r="IYM46" s="83"/>
      <c r="IYN46" s="83"/>
      <c r="IYO46" s="83"/>
      <c r="IYP46" s="83"/>
      <c r="IYQ46" s="83"/>
      <c r="IYR46" s="83"/>
      <c r="IYS46" s="83"/>
      <c r="IYT46" s="83"/>
      <c r="IYU46" s="83"/>
      <c r="IYV46" s="83"/>
      <c r="IYW46" s="83"/>
      <c r="IYX46" s="83"/>
      <c r="IYY46" s="83"/>
      <c r="IYZ46" s="83"/>
      <c r="IZA46" s="83"/>
      <c r="IZB46" s="83"/>
      <c r="IZC46" s="83"/>
      <c r="IZD46" s="83"/>
      <c r="IZE46" s="83"/>
      <c r="IZF46" s="83"/>
      <c r="IZG46" s="83"/>
      <c r="IZH46" s="83"/>
      <c r="IZI46" s="83"/>
      <c r="IZJ46" s="83"/>
      <c r="IZK46" s="83"/>
      <c r="IZL46" s="83"/>
      <c r="IZM46" s="83"/>
      <c r="IZN46" s="83"/>
      <c r="IZO46" s="83"/>
      <c r="IZP46" s="83"/>
      <c r="IZQ46" s="83"/>
      <c r="IZR46" s="83"/>
      <c r="IZS46" s="83"/>
      <c r="IZT46" s="83"/>
      <c r="IZU46" s="83"/>
      <c r="IZV46" s="83"/>
      <c r="IZW46" s="83"/>
      <c r="IZX46" s="83"/>
      <c r="IZY46" s="83"/>
      <c r="IZZ46" s="83"/>
      <c r="JAA46" s="83"/>
      <c r="JAB46" s="83"/>
      <c r="JAC46" s="83"/>
      <c r="JAD46" s="83"/>
      <c r="JAE46" s="83"/>
      <c r="JAF46" s="83"/>
      <c r="JAG46" s="83"/>
      <c r="JAH46" s="83"/>
      <c r="JAI46" s="83"/>
      <c r="JAJ46" s="83"/>
      <c r="JAK46" s="83"/>
      <c r="JAL46" s="83"/>
      <c r="JAM46" s="83"/>
      <c r="JAN46" s="83"/>
      <c r="JAO46" s="83"/>
      <c r="JAP46" s="83"/>
      <c r="JAQ46" s="83"/>
      <c r="JAR46" s="83"/>
      <c r="JAS46" s="83"/>
      <c r="JAT46" s="83"/>
      <c r="JAU46" s="83"/>
      <c r="JAV46" s="83"/>
      <c r="JAW46" s="83"/>
      <c r="JAX46" s="83"/>
      <c r="JAY46" s="83"/>
      <c r="JAZ46" s="83"/>
      <c r="JBA46" s="83"/>
      <c r="JBB46" s="83"/>
      <c r="JBC46" s="83"/>
      <c r="JBD46" s="83"/>
      <c r="JBE46" s="83"/>
      <c r="JBF46" s="83"/>
      <c r="JBG46" s="83"/>
      <c r="JBH46" s="83"/>
      <c r="JBI46" s="83"/>
      <c r="JBJ46" s="83"/>
      <c r="JBK46" s="83"/>
      <c r="JBL46" s="83"/>
      <c r="JBM46" s="83"/>
      <c r="JBN46" s="83"/>
      <c r="JBO46" s="83"/>
      <c r="JBP46" s="83"/>
      <c r="JBQ46" s="83"/>
      <c r="JBR46" s="83"/>
      <c r="JBS46" s="83"/>
      <c r="JBT46" s="83"/>
      <c r="JBU46" s="83"/>
      <c r="JBV46" s="83"/>
      <c r="JBW46" s="83"/>
      <c r="JBX46" s="83"/>
      <c r="JBY46" s="83"/>
      <c r="JBZ46" s="83"/>
      <c r="JCA46" s="83"/>
      <c r="JCB46" s="83"/>
      <c r="JCC46" s="83"/>
      <c r="JCD46" s="83"/>
      <c r="JCE46" s="83"/>
      <c r="JCF46" s="83"/>
      <c r="JCG46" s="83"/>
      <c r="JCH46" s="83"/>
      <c r="JCI46" s="83"/>
      <c r="JCJ46" s="83"/>
      <c r="JCK46" s="83"/>
      <c r="JCL46" s="83"/>
      <c r="JCM46" s="83"/>
      <c r="JCN46" s="83"/>
      <c r="JCO46" s="83"/>
      <c r="JCP46" s="83"/>
      <c r="JCQ46" s="83"/>
      <c r="JCR46" s="83"/>
      <c r="JCS46" s="83"/>
      <c r="JCT46" s="83"/>
      <c r="JCU46" s="83"/>
      <c r="JCV46" s="83"/>
      <c r="JCW46" s="83"/>
      <c r="JCX46" s="83"/>
      <c r="JCY46" s="83"/>
      <c r="JCZ46" s="83"/>
      <c r="JDA46" s="83"/>
      <c r="JDB46" s="83"/>
      <c r="JDC46" s="83"/>
      <c r="JDD46" s="83"/>
      <c r="JDE46" s="83"/>
      <c r="JDF46" s="83"/>
      <c r="JDG46" s="83"/>
      <c r="JDH46" s="83"/>
      <c r="JDI46" s="83"/>
      <c r="JDJ46" s="83"/>
      <c r="JDK46" s="83"/>
      <c r="JDL46" s="83"/>
      <c r="JDM46" s="83"/>
      <c r="JDN46" s="83"/>
      <c r="JDO46" s="83"/>
      <c r="JDP46" s="83"/>
      <c r="JDQ46" s="83"/>
      <c r="JDR46" s="83"/>
      <c r="JDS46" s="83"/>
      <c r="JDT46" s="83"/>
      <c r="JDU46" s="83"/>
      <c r="JDV46" s="83"/>
      <c r="JDW46" s="83"/>
      <c r="JDX46" s="83"/>
      <c r="JDY46" s="83"/>
      <c r="JDZ46" s="83"/>
      <c r="JEA46" s="83"/>
      <c r="JEB46" s="83"/>
      <c r="JEC46" s="83"/>
      <c r="JED46" s="83"/>
      <c r="JEE46" s="83"/>
      <c r="JEF46" s="83"/>
      <c r="JEG46" s="83"/>
      <c r="JEH46" s="83"/>
      <c r="JEI46" s="83"/>
      <c r="JEJ46" s="83"/>
      <c r="JEK46" s="83"/>
      <c r="JEL46" s="83"/>
      <c r="JEM46" s="83"/>
      <c r="JEN46" s="83"/>
      <c r="JEO46" s="83"/>
      <c r="JEP46" s="83"/>
      <c r="JEQ46" s="83"/>
      <c r="JER46" s="83"/>
      <c r="JES46" s="83"/>
      <c r="JET46" s="83"/>
      <c r="JEU46" s="83"/>
      <c r="JEV46" s="83"/>
      <c r="JEW46" s="83"/>
      <c r="JEX46" s="83"/>
      <c r="JEY46" s="83"/>
      <c r="JEZ46" s="83"/>
      <c r="JFA46" s="83"/>
      <c r="JFB46" s="83"/>
      <c r="JFC46" s="83"/>
      <c r="JFD46" s="83"/>
      <c r="JFE46" s="83"/>
      <c r="JFF46" s="83"/>
      <c r="JFG46" s="83"/>
      <c r="JFH46" s="83"/>
      <c r="JFI46" s="83"/>
      <c r="JFJ46" s="83"/>
      <c r="JFK46" s="83"/>
      <c r="JFL46" s="83"/>
      <c r="JFM46" s="83"/>
      <c r="JFN46" s="83"/>
      <c r="JFO46" s="83"/>
      <c r="JFP46" s="83"/>
      <c r="JFQ46" s="83"/>
      <c r="JFR46" s="83"/>
      <c r="JFS46" s="83"/>
      <c r="JFT46" s="83"/>
      <c r="JFU46" s="83"/>
      <c r="JFV46" s="83"/>
      <c r="JFW46" s="83"/>
      <c r="JFX46" s="83"/>
      <c r="JFY46" s="83"/>
      <c r="JFZ46" s="83"/>
      <c r="JGA46" s="83"/>
      <c r="JGB46" s="83"/>
      <c r="JGC46" s="83"/>
      <c r="JGD46" s="83"/>
      <c r="JGE46" s="83"/>
      <c r="JGF46" s="83"/>
      <c r="JGG46" s="83"/>
      <c r="JGH46" s="83"/>
      <c r="JGI46" s="83"/>
      <c r="JGJ46" s="83"/>
      <c r="JGK46" s="83"/>
      <c r="JGL46" s="83"/>
      <c r="JGM46" s="83"/>
      <c r="JGN46" s="83"/>
      <c r="JGO46" s="83"/>
      <c r="JGP46" s="83"/>
      <c r="JGQ46" s="83"/>
      <c r="JGR46" s="83"/>
      <c r="JGS46" s="83"/>
      <c r="JGT46" s="83"/>
      <c r="JGU46" s="83"/>
      <c r="JGV46" s="83"/>
      <c r="JGW46" s="83"/>
      <c r="JGX46" s="83"/>
      <c r="JGY46" s="83"/>
      <c r="JGZ46" s="83"/>
      <c r="JHA46" s="83"/>
      <c r="JHB46" s="83"/>
      <c r="JHC46" s="83"/>
      <c r="JHD46" s="83"/>
      <c r="JHE46" s="83"/>
      <c r="JHF46" s="83"/>
      <c r="JHG46" s="83"/>
      <c r="JHH46" s="83"/>
      <c r="JHI46" s="83"/>
      <c r="JHJ46" s="83"/>
      <c r="JHK46" s="83"/>
      <c r="JHL46" s="83"/>
      <c r="JHM46" s="83"/>
      <c r="JHN46" s="83"/>
      <c r="JHO46" s="83"/>
      <c r="JHP46" s="83"/>
      <c r="JHQ46" s="83"/>
      <c r="JHR46" s="83"/>
      <c r="JHS46" s="83"/>
      <c r="JHT46" s="83"/>
      <c r="JHU46" s="83"/>
      <c r="JHV46" s="83"/>
      <c r="JHW46" s="83"/>
      <c r="JHX46" s="83"/>
      <c r="JHY46" s="83"/>
      <c r="JHZ46" s="83"/>
      <c r="JIA46" s="83"/>
      <c r="JIB46" s="83"/>
      <c r="JIC46" s="83"/>
      <c r="JID46" s="83"/>
      <c r="JIE46" s="83"/>
      <c r="JIF46" s="83"/>
      <c r="JIG46" s="83"/>
      <c r="JIH46" s="83"/>
      <c r="JII46" s="83"/>
      <c r="JIJ46" s="83"/>
      <c r="JIK46" s="83"/>
      <c r="JIL46" s="83"/>
      <c r="JIM46" s="83"/>
      <c r="JIN46" s="83"/>
      <c r="JIO46" s="83"/>
      <c r="JIP46" s="83"/>
      <c r="JIQ46" s="83"/>
      <c r="JIR46" s="83"/>
      <c r="JIS46" s="83"/>
      <c r="JIT46" s="83"/>
      <c r="JIU46" s="83"/>
      <c r="JIV46" s="83"/>
      <c r="JIW46" s="83"/>
      <c r="JIX46" s="83"/>
      <c r="JIY46" s="83"/>
      <c r="JIZ46" s="83"/>
      <c r="JJA46" s="83"/>
      <c r="JJB46" s="83"/>
      <c r="JJC46" s="83"/>
      <c r="JJD46" s="83"/>
      <c r="JJE46" s="83"/>
      <c r="JJF46" s="83"/>
      <c r="JJG46" s="83"/>
      <c r="JJH46" s="83"/>
      <c r="JJI46" s="83"/>
      <c r="JJJ46" s="83"/>
      <c r="JJK46" s="83"/>
      <c r="JJL46" s="83"/>
      <c r="JJM46" s="83"/>
      <c r="JJN46" s="83"/>
      <c r="JJO46" s="83"/>
      <c r="JJP46" s="83"/>
      <c r="JJQ46" s="83"/>
      <c r="JJR46" s="83"/>
      <c r="JJS46" s="83"/>
      <c r="JJT46" s="83"/>
      <c r="JJU46" s="83"/>
      <c r="JJV46" s="83"/>
      <c r="JJW46" s="83"/>
      <c r="JJX46" s="83"/>
      <c r="JJY46" s="83"/>
      <c r="JJZ46" s="83"/>
      <c r="JKA46" s="83"/>
      <c r="JKB46" s="83"/>
      <c r="JKC46" s="83"/>
      <c r="JKD46" s="83"/>
      <c r="JKE46" s="83"/>
      <c r="JKF46" s="83"/>
      <c r="JKG46" s="83"/>
      <c r="JKH46" s="83"/>
      <c r="JKI46" s="83"/>
      <c r="JKJ46" s="83"/>
      <c r="JKK46" s="83"/>
      <c r="JKL46" s="83"/>
      <c r="JKM46" s="83"/>
      <c r="JKN46" s="83"/>
      <c r="JKO46" s="83"/>
      <c r="JKP46" s="83"/>
      <c r="JKQ46" s="83"/>
      <c r="JKR46" s="83"/>
      <c r="JKS46" s="83"/>
      <c r="JKT46" s="83"/>
      <c r="JKU46" s="83"/>
      <c r="JKV46" s="83"/>
      <c r="JKW46" s="83"/>
      <c r="JKX46" s="83"/>
      <c r="JKY46" s="83"/>
      <c r="JKZ46" s="83"/>
      <c r="JLA46" s="83"/>
      <c r="JLB46" s="83"/>
      <c r="JLC46" s="83"/>
      <c r="JLD46" s="83"/>
      <c r="JLE46" s="83"/>
      <c r="JLF46" s="83"/>
      <c r="JLG46" s="83"/>
      <c r="JLH46" s="83"/>
      <c r="JLI46" s="83"/>
      <c r="JLJ46" s="83"/>
      <c r="JLK46" s="83"/>
      <c r="JLL46" s="83"/>
      <c r="JLM46" s="83"/>
      <c r="JLN46" s="83"/>
      <c r="JLO46" s="83"/>
      <c r="JLP46" s="83"/>
      <c r="JLQ46" s="83"/>
      <c r="JLR46" s="83"/>
      <c r="JLS46" s="83"/>
      <c r="JLT46" s="83"/>
      <c r="JLU46" s="83"/>
      <c r="JLV46" s="83"/>
      <c r="JLW46" s="83"/>
      <c r="JLX46" s="83"/>
      <c r="JLY46" s="83"/>
      <c r="JLZ46" s="83"/>
      <c r="JMA46" s="83"/>
      <c r="JMB46" s="83"/>
      <c r="JMC46" s="83"/>
      <c r="JMD46" s="83"/>
      <c r="JME46" s="83"/>
      <c r="JMF46" s="83"/>
      <c r="JMG46" s="83"/>
      <c r="JMH46" s="83"/>
      <c r="JMI46" s="83"/>
      <c r="JMJ46" s="83"/>
      <c r="JMK46" s="83"/>
      <c r="JML46" s="83"/>
      <c r="JMM46" s="83"/>
      <c r="JMN46" s="83"/>
      <c r="JMO46" s="83"/>
      <c r="JMP46" s="83"/>
      <c r="JMQ46" s="83"/>
      <c r="JMR46" s="83"/>
      <c r="JMS46" s="83"/>
      <c r="JMT46" s="83"/>
      <c r="JMU46" s="83"/>
      <c r="JMV46" s="83"/>
      <c r="JMW46" s="83"/>
      <c r="JMX46" s="83"/>
      <c r="JMY46" s="83"/>
      <c r="JMZ46" s="83"/>
      <c r="JNA46" s="83"/>
      <c r="JNB46" s="83"/>
      <c r="JNC46" s="83"/>
      <c r="JND46" s="83"/>
      <c r="JNE46" s="83"/>
      <c r="JNF46" s="83"/>
      <c r="JNG46" s="83"/>
      <c r="JNH46" s="83"/>
      <c r="JNI46" s="83"/>
      <c r="JNJ46" s="83"/>
      <c r="JNK46" s="83"/>
      <c r="JNL46" s="83"/>
      <c r="JNM46" s="83"/>
      <c r="JNN46" s="83"/>
      <c r="JNO46" s="83"/>
      <c r="JNP46" s="83"/>
      <c r="JNQ46" s="83"/>
      <c r="JNR46" s="83"/>
      <c r="JNS46" s="83"/>
      <c r="JNT46" s="83"/>
      <c r="JNU46" s="83"/>
      <c r="JNV46" s="83"/>
      <c r="JNW46" s="83"/>
      <c r="JNX46" s="83"/>
      <c r="JNY46" s="83"/>
      <c r="JNZ46" s="83"/>
      <c r="JOA46" s="83"/>
      <c r="JOB46" s="83"/>
      <c r="JOC46" s="83"/>
      <c r="JOD46" s="83"/>
      <c r="JOE46" s="83"/>
      <c r="JOF46" s="83"/>
      <c r="JOG46" s="83"/>
      <c r="JOH46" s="83"/>
      <c r="JOI46" s="83"/>
      <c r="JOJ46" s="83"/>
      <c r="JOK46" s="83"/>
      <c r="JOL46" s="83"/>
      <c r="JOM46" s="83"/>
      <c r="JON46" s="83"/>
      <c r="JOO46" s="83"/>
      <c r="JOP46" s="83"/>
      <c r="JOQ46" s="83"/>
      <c r="JOR46" s="83"/>
      <c r="JOS46" s="83"/>
      <c r="JOT46" s="83"/>
      <c r="JOU46" s="83"/>
      <c r="JOV46" s="83"/>
      <c r="JOW46" s="83"/>
      <c r="JOX46" s="83"/>
      <c r="JOY46" s="83"/>
      <c r="JOZ46" s="83"/>
      <c r="JPA46" s="83"/>
      <c r="JPB46" s="83"/>
      <c r="JPC46" s="83"/>
      <c r="JPD46" s="83"/>
      <c r="JPE46" s="83"/>
      <c r="JPF46" s="83"/>
      <c r="JPG46" s="83"/>
      <c r="JPH46" s="83"/>
      <c r="JPI46" s="83"/>
      <c r="JPJ46" s="83"/>
      <c r="JPK46" s="83"/>
      <c r="JPL46" s="83"/>
      <c r="JPM46" s="83"/>
      <c r="JPN46" s="83"/>
      <c r="JPO46" s="83"/>
      <c r="JPP46" s="83"/>
      <c r="JPQ46" s="83"/>
      <c r="JPR46" s="83"/>
      <c r="JPS46" s="83"/>
      <c r="JPT46" s="83"/>
      <c r="JPU46" s="83"/>
      <c r="JPV46" s="83"/>
      <c r="JPW46" s="83"/>
      <c r="JPX46" s="83"/>
      <c r="JPY46" s="83"/>
      <c r="JPZ46" s="83"/>
      <c r="JQA46" s="83"/>
      <c r="JQB46" s="83"/>
      <c r="JQC46" s="83"/>
      <c r="JQD46" s="83"/>
      <c r="JQE46" s="83"/>
      <c r="JQF46" s="83"/>
      <c r="JQG46" s="83"/>
      <c r="JQH46" s="83"/>
      <c r="JQI46" s="83"/>
      <c r="JQJ46" s="83"/>
      <c r="JQK46" s="83"/>
      <c r="JQL46" s="83"/>
      <c r="JQM46" s="83"/>
      <c r="JQN46" s="83"/>
      <c r="JQO46" s="83"/>
      <c r="JQP46" s="83"/>
      <c r="JQQ46" s="83"/>
      <c r="JQR46" s="83"/>
      <c r="JQS46" s="83"/>
      <c r="JQT46" s="83"/>
      <c r="JQU46" s="83"/>
      <c r="JQV46" s="83"/>
      <c r="JQW46" s="83"/>
      <c r="JQX46" s="83"/>
      <c r="JQY46" s="83"/>
      <c r="JQZ46" s="83"/>
      <c r="JRA46" s="83"/>
      <c r="JRB46" s="83"/>
      <c r="JRC46" s="83"/>
      <c r="JRD46" s="83"/>
      <c r="JRE46" s="83"/>
      <c r="JRF46" s="83"/>
      <c r="JRG46" s="83"/>
      <c r="JRH46" s="83"/>
      <c r="JRI46" s="83"/>
      <c r="JRJ46" s="83"/>
      <c r="JRK46" s="83"/>
      <c r="JRL46" s="83"/>
      <c r="JRM46" s="83"/>
      <c r="JRN46" s="83"/>
      <c r="JRO46" s="83"/>
      <c r="JRP46" s="83"/>
      <c r="JRQ46" s="83"/>
      <c r="JRR46" s="83"/>
      <c r="JRS46" s="83"/>
      <c r="JRT46" s="83"/>
      <c r="JRU46" s="83"/>
      <c r="JRV46" s="83"/>
      <c r="JRW46" s="83"/>
      <c r="JRX46" s="83"/>
      <c r="JRY46" s="83"/>
      <c r="JRZ46" s="83"/>
      <c r="JSA46" s="83"/>
      <c r="JSB46" s="83"/>
      <c r="JSC46" s="83"/>
      <c r="JSD46" s="83"/>
      <c r="JSE46" s="83"/>
      <c r="JSF46" s="83"/>
      <c r="JSG46" s="83"/>
      <c r="JSH46" s="83"/>
      <c r="JSI46" s="83"/>
      <c r="JSJ46" s="83"/>
      <c r="JSK46" s="83"/>
      <c r="JSL46" s="83"/>
      <c r="JSM46" s="83"/>
      <c r="JSN46" s="83"/>
      <c r="JSO46" s="83"/>
      <c r="JSP46" s="83"/>
      <c r="JSQ46" s="83"/>
      <c r="JSR46" s="83"/>
      <c r="JSS46" s="83"/>
      <c r="JST46" s="83"/>
      <c r="JSU46" s="83"/>
      <c r="JSV46" s="83"/>
      <c r="JSW46" s="83"/>
      <c r="JSX46" s="83"/>
      <c r="JSY46" s="83"/>
      <c r="JSZ46" s="83"/>
      <c r="JTA46" s="83"/>
      <c r="JTB46" s="83"/>
      <c r="JTC46" s="83"/>
      <c r="JTD46" s="83"/>
      <c r="JTE46" s="83"/>
      <c r="JTF46" s="83"/>
      <c r="JTG46" s="83"/>
      <c r="JTH46" s="83"/>
      <c r="JTI46" s="83"/>
      <c r="JTJ46" s="83"/>
      <c r="JTK46" s="83"/>
      <c r="JTL46" s="83"/>
      <c r="JTM46" s="83"/>
      <c r="JTN46" s="83"/>
      <c r="JTO46" s="83"/>
      <c r="JTP46" s="83"/>
      <c r="JTQ46" s="83"/>
      <c r="JTR46" s="83"/>
      <c r="JTS46" s="83"/>
      <c r="JTT46" s="83"/>
      <c r="JTU46" s="83"/>
      <c r="JTV46" s="83"/>
      <c r="JTW46" s="83"/>
      <c r="JTX46" s="83"/>
      <c r="JTY46" s="83"/>
      <c r="JTZ46" s="83"/>
      <c r="JUA46" s="83"/>
      <c r="JUB46" s="83"/>
      <c r="JUC46" s="83"/>
      <c r="JUD46" s="83"/>
      <c r="JUE46" s="83"/>
      <c r="JUF46" s="83"/>
      <c r="JUG46" s="83"/>
      <c r="JUH46" s="83"/>
      <c r="JUI46" s="83"/>
      <c r="JUJ46" s="83"/>
      <c r="JUK46" s="83"/>
      <c r="JUL46" s="83"/>
      <c r="JUM46" s="83"/>
      <c r="JUN46" s="83"/>
      <c r="JUO46" s="83"/>
      <c r="JUP46" s="83"/>
      <c r="JUQ46" s="83"/>
      <c r="JUR46" s="83"/>
      <c r="JUS46" s="83"/>
      <c r="JUT46" s="83"/>
      <c r="JUU46" s="83"/>
      <c r="JUV46" s="83"/>
      <c r="JUW46" s="83"/>
      <c r="JUX46" s="83"/>
      <c r="JUY46" s="83"/>
      <c r="JUZ46" s="83"/>
      <c r="JVA46" s="83"/>
      <c r="JVB46" s="83"/>
      <c r="JVC46" s="83"/>
      <c r="JVD46" s="83"/>
      <c r="JVE46" s="83"/>
      <c r="JVF46" s="83"/>
      <c r="JVG46" s="83"/>
      <c r="JVH46" s="83"/>
      <c r="JVI46" s="83"/>
      <c r="JVJ46" s="83"/>
      <c r="JVK46" s="83"/>
      <c r="JVL46" s="83"/>
      <c r="JVM46" s="83"/>
      <c r="JVN46" s="83"/>
      <c r="JVO46" s="83"/>
      <c r="JVP46" s="83"/>
      <c r="JVQ46" s="83"/>
      <c r="JVR46" s="83"/>
      <c r="JVS46" s="83"/>
      <c r="JVT46" s="83"/>
      <c r="JVU46" s="83"/>
      <c r="JVV46" s="83"/>
      <c r="JVW46" s="83"/>
      <c r="JVX46" s="83"/>
      <c r="JVY46" s="83"/>
      <c r="JVZ46" s="83"/>
      <c r="JWA46" s="83"/>
      <c r="JWB46" s="83"/>
      <c r="JWC46" s="83"/>
      <c r="JWD46" s="83"/>
      <c r="JWE46" s="83"/>
      <c r="JWF46" s="83"/>
      <c r="JWG46" s="83"/>
      <c r="JWH46" s="83"/>
      <c r="JWI46" s="83"/>
      <c r="JWJ46" s="83"/>
      <c r="JWK46" s="83"/>
      <c r="JWL46" s="83"/>
      <c r="JWM46" s="83"/>
      <c r="JWN46" s="83"/>
      <c r="JWO46" s="83"/>
      <c r="JWP46" s="83"/>
      <c r="JWQ46" s="83"/>
      <c r="JWR46" s="83"/>
      <c r="JWS46" s="83"/>
      <c r="JWT46" s="83"/>
      <c r="JWU46" s="83"/>
      <c r="JWV46" s="83"/>
      <c r="JWW46" s="83"/>
      <c r="JWX46" s="83"/>
      <c r="JWY46" s="83"/>
      <c r="JWZ46" s="83"/>
      <c r="JXA46" s="83"/>
      <c r="JXB46" s="83"/>
      <c r="JXC46" s="83"/>
      <c r="JXD46" s="83"/>
      <c r="JXE46" s="83"/>
      <c r="JXF46" s="83"/>
      <c r="JXG46" s="83"/>
      <c r="JXH46" s="83"/>
      <c r="JXI46" s="83"/>
      <c r="JXJ46" s="83"/>
      <c r="JXK46" s="83"/>
      <c r="JXL46" s="83"/>
      <c r="JXM46" s="83"/>
      <c r="JXN46" s="83"/>
      <c r="JXO46" s="83"/>
      <c r="JXP46" s="83"/>
      <c r="JXQ46" s="83"/>
      <c r="JXR46" s="83"/>
      <c r="JXS46" s="83"/>
      <c r="JXT46" s="83"/>
      <c r="JXU46" s="83"/>
      <c r="JXV46" s="83"/>
      <c r="JXW46" s="83"/>
      <c r="JXX46" s="83"/>
      <c r="JXY46" s="83"/>
      <c r="JXZ46" s="83"/>
      <c r="JYA46" s="83"/>
      <c r="JYB46" s="83"/>
      <c r="JYC46" s="83"/>
      <c r="JYD46" s="83"/>
      <c r="JYE46" s="83"/>
      <c r="JYF46" s="83"/>
      <c r="JYG46" s="83"/>
      <c r="JYH46" s="83"/>
      <c r="JYI46" s="83"/>
      <c r="JYJ46" s="83"/>
      <c r="JYK46" s="83"/>
      <c r="JYL46" s="83"/>
      <c r="JYM46" s="83"/>
      <c r="JYN46" s="83"/>
      <c r="JYO46" s="83"/>
      <c r="JYP46" s="83"/>
      <c r="JYQ46" s="83"/>
      <c r="JYR46" s="83"/>
      <c r="JYS46" s="83"/>
      <c r="JYT46" s="83"/>
      <c r="JYU46" s="83"/>
      <c r="JYV46" s="83"/>
      <c r="JYW46" s="83"/>
      <c r="JYX46" s="83"/>
      <c r="JYY46" s="83"/>
      <c r="JYZ46" s="83"/>
      <c r="JZA46" s="83"/>
      <c r="JZB46" s="83"/>
      <c r="JZC46" s="83"/>
      <c r="JZD46" s="83"/>
      <c r="JZE46" s="83"/>
      <c r="JZF46" s="83"/>
      <c r="JZG46" s="83"/>
      <c r="JZH46" s="83"/>
      <c r="JZI46" s="83"/>
      <c r="JZJ46" s="83"/>
      <c r="JZK46" s="83"/>
      <c r="JZL46" s="83"/>
      <c r="JZM46" s="83"/>
      <c r="JZN46" s="83"/>
      <c r="JZO46" s="83"/>
      <c r="JZP46" s="83"/>
      <c r="JZQ46" s="83"/>
      <c r="JZR46" s="83"/>
      <c r="JZS46" s="83"/>
      <c r="JZT46" s="83"/>
      <c r="JZU46" s="83"/>
      <c r="JZV46" s="83"/>
      <c r="JZW46" s="83"/>
      <c r="JZX46" s="83"/>
      <c r="JZY46" s="83"/>
      <c r="JZZ46" s="83"/>
      <c r="KAA46" s="83"/>
      <c r="KAB46" s="83"/>
      <c r="KAC46" s="83"/>
      <c r="KAD46" s="83"/>
      <c r="KAE46" s="83"/>
      <c r="KAF46" s="83"/>
      <c r="KAG46" s="83"/>
      <c r="KAH46" s="83"/>
      <c r="KAI46" s="83"/>
      <c r="KAJ46" s="83"/>
      <c r="KAK46" s="83"/>
      <c r="KAL46" s="83"/>
      <c r="KAM46" s="83"/>
      <c r="KAN46" s="83"/>
      <c r="KAO46" s="83"/>
      <c r="KAP46" s="83"/>
      <c r="KAQ46" s="83"/>
      <c r="KAR46" s="83"/>
      <c r="KAS46" s="83"/>
      <c r="KAT46" s="83"/>
      <c r="KAU46" s="83"/>
      <c r="KAV46" s="83"/>
      <c r="KAW46" s="83"/>
      <c r="KAX46" s="83"/>
      <c r="KAY46" s="83"/>
      <c r="KAZ46" s="83"/>
      <c r="KBA46" s="83"/>
      <c r="KBB46" s="83"/>
      <c r="KBC46" s="83"/>
      <c r="KBD46" s="83"/>
      <c r="KBE46" s="83"/>
      <c r="KBF46" s="83"/>
      <c r="KBG46" s="83"/>
      <c r="KBH46" s="83"/>
      <c r="KBI46" s="83"/>
      <c r="KBJ46" s="83"/>
      <c r="KBK46" s="83"/>
      <c r="KBL46" s="83"/>
      <c r="KBM46" s="83"/>
      <c r="KBN46" s="83"/>
      <c r="KBO46" s="83"/>
      <c r="KBP46" s="83"/>
      <c r="KBQ46" s="83"/>
      <c r="KBR46" s="83"/>
      <c r="KBS46" s="83"/>
      <c r="KBT46" s="83"/>
      <c r="KBU46" s="83"/>
      <c r="KBV46" s="83"/>
      <c r="KBW46" s="83"/>
      <c r="KBX46" s="83"/>
      <c r="KBY46" s="83"/>
      <c r="KBZ46" s="83"/>
      <c r="KCA46" s="83"/>
      <c r="KCB46" s="83"/>
      <c r="KCC46" s="83"/>
      <c r="KCD46" s="83"/>
      <c r="KCE46" s="83"/>
      <c r="KCF46" s="83"/>
      <c r="KCG46" s="83"/>
      <c r="KCH46" s="83"/>
      <c r="KCI46" s="83"/>
      <c r="KCJ46" s="83"/>
      <c r="KCK46" s="83"/>
      <c r="KCL46" s="83"/>
      <c r="KCM46" s="83"/>
      <c r="KCN46" s="83"/>
      <c r="KCO46" s="83"/>
      <c r="KCP46" s="83"/>
      <c r="KCQ46" s="83"/>
      <c r="KCR46" s="83"/>
      <c r="KCS46" s="83"/>
      <c r="KCT46" s="83"/>
      <c r="KCU46" s="83"/>
      <c r="KCV46" s="83"/>
      <c r="KCW46" s="83"/>
      <c r="KCX46" s="83"/>
      <c r="KCY46" s="83"/>
      <c r="KCZ46" s="83"/>
      <c r="KDA46" s="83"/>
      <c r="KDB46" s="83"/>
      <c r="KDC46" s="83"/>
      <c r="KDD46" s="83"/>
      <c r="KDE46" s="83"/>
      <c r="KDF46" s="83"/>
      <c r="KDG46" s="83"/>
      <c r="KDH46" s="83"/>
      <c r="KDI46" s="83"/>
      <c r="KDJ46" s="83"/>
      <c r="KDK46" s="83"/>
      <c r="KDL46" s="83"/>
      <c r="KDM46" s="83"/>
      <c r="KDN46" s="83"/>
      <c r="KDO46" s="83"/>
      <c r="KDP46" s="83"/>
      <c r="KDQ46" s="83"/>
      <c r="KDR46" s="83"/>
      <c r="KDS46" s="83"/>
      <c r="KDT46" s="83"/>
      <c r="KDU46" s="83"/>
      <c r="KDV46" s="83"/>
      <c r="KDW46" s="83"/>
      <c r="KDX46" s="83"/>
      <c r="KDY46" s="83"/>
      <c r="KDZ46" s="83"/>
      <c r="KEA46" s="83"/>
      <c r="KEB46" s="83"/>
      <c r="KEC46" s="83"/>
      <c r="KED46" s="83"/>
      <c r="KEE46" s="83"/>
      <c r="KEF46" s="83"/>
      <c r="KEG46" s="83"/>
      <c r="KEH46" s="83"/>
      <c r="KEI46" s="83"/>
      <c r="KEJ46" s="83"/>
      <c r="KEK46" s="83"/>
      <c r="KEL46" s="83"/>
      <c r="KEM46" s="83"/>
      <c r="KEN46" s="83"/>
      <c r="KEO46" s="83"/>
      <c r="KEP46" s="83"/>
      <c r="KEQ46" s="83"/>
      <c r="KER46" s="83"/>
      <c r="KES46" s="83"/>
      <c r="KET46" s="83"/>
      <c r="KEU46" s="83"/>
      <c r="KEV46" s="83"/>
      <c r="KEW46" s="83"/>
      <c r="KEX46" s="83"/>
      <c r="KEY46" s="83"/>
      <c r="KEZ46" s="83"/>
      <c r="KFA46" s="83"/>
      <c r="KFB46" s="83"/>
      <c r="KFC46" s="83"/>
      <c r="KFD46" s="83"/>
      <c r="KFE46" s="83"/>
      <c r="KFF46" s="83"/>
      <c r="KFG46" s="83"/>
      <c r="KFH46" s="83"/>
      <c r="KFI46" s="83"/>
      <c r="KFJ46" s="83"/>
      <c r="KFK46" s="83"/>
      <c r="KFL46" s="83"/>
      <c r="KFM46" s="83"/>
      <c r="KFN46" s="83"/>
      <c r="KFO46" s="83"/>
      <c r="KFP46" s="83"/>
      <c r="KFQ46" s="83"/>
      <c r="KFR46" s="83"/>
      <c r="KFS46" s="83"/>
      <c r="KFT46" s="83"/>
      <c r="KFU46" s="83"/>
      <c r="KFV46" s="83"/>
      <c r="KFW46" s="83"/>
      <c r="KFX46" s="83"/>
      <c r="KFY46" s="83"/>
      <c r="KFZ46" s="83"/>
      <c r="KGA46" s="83"/>
      <c r="KGB46" s="83"/>
      <c r="KGC46" s="83"/>
      <c r="KGD46" s="83"/>
      <c r="KGE46" s="83"/>
      <c r="KGF46" s="83"/>
      <c r="KGG46" s="83"/>
      <c r="KGH46" s="83"/>
      <c r="KGI46" s="83"/>
      <c r="KGJ46" s="83"/>
      <c r="KGK46" s="83"/>
      <c r="KGL46" s="83"/>
      <c r="KGM46" s="83"/>
      <c r="KGN46" s="83"/>
      <c r="KGO46" s="83"/>
      <c r="KGP46" s="83"/>
      <c r="KGQ46" s="83"/>
      <c r="KGR46" s="83"/>
      <c r="KGS46" s="83"/>
      <c r="KGT46" s="83"/>
      <c r="KGU46" s="83"/>
      <c r="KGV46" s="83"/>
      <c r="KGW46" s="83"/>
      <c r="KGX46" s="83"/>
      <c r="KGY46" s="83"/>
      <c r="KGZ46" s="83"/>
      <c r="KHA46" s="83"/>
      <c r="KHB46" s="83"/>
      <c r="KHC46" s="83"/>
      <c r="KHD46" s="83"/>
      <c r="KHE46" s="83"/>
      <c r="KHF46" s="83"/>
      <c r="KHG46" s="83"/>
      <c r="KHH46" s="83"/>
      <c r="KHI46" s="83"/>
      <c r="KHJ46" s="83"/>
      <c r="KHK46" s="83"/>
      <c r="KHL46" s="83"/>
      <c r="KHM46" s="83"/>
      <c r="KHN46" s="83"/>
      <c r="KHO46" s="83"/>
      <c r="KHP46" s="83"/>
      <c r="KHQ46" s="83"/>
      <c r="KHR46" s="83"/>
      <c r="KHS46" s="83"/>
      <c r="KHT46" s="83"/>
      <c r="KHU46" s="83"/>
      <c r="KHV46" s="83"/>
      <c r="KHW46" s="83"/>
      <c r="KHX46" s="83"/>
      <c r="KHY46" s="83"/>
      <c r="KHZ46" s="83"/>
      <c r="KIA46" s="83"/>
      <c r="KIB46" s="83"/>
      <c r="KIC46" s="83"/>
      <c r="KID46" s="83"/>
      <c r="KIE46" s="83"/>
      <c r="KIF46" s="83"/>
      <c r="KIG46" s="83"/>
      <c r="KIH46" s="83"/>
      <c r="KII46" s="83"/>
      <c r="KIJ46" s="83"/>
      <c r="KIK46" s="83"/>
      <c r="KIL46" s="83"/>
      <c r="KIM46" s="83"/>
      <c r="KIN46" s="83"/>
      <c r="KIO46" s="83"/>
      <c r="KIP46" s="83"/>
      <c r="KIQ46" s="83"/>
      <c r="KIR46" s="83"/>
      <c r="KIS46" s="83"/>
      <c r="KIT46" s="83"/>
      <c r="KIU46" s="83"/>
      <c r="KIV46" s="83"/>
      <c r="KIW46" s="83"/>
      <c r="KIX46" s="83"/>
      <c r="KIY46" s="83"/>
      <c r="KIZ46" s="83"/>
      <c r="KJA46" s="83"/>
      <c r="KJB46" s="83"/>
      <c r="KJC46" s="83"/>
      <c r="KJD46" s="83"/>
      <c r="KJE46" s="83"/>
      <c r="KJF46" s="83"/>
      <c r="KJG46" s="83"/>
      <c r="KJH46" s="83"/>
      <c r="KJI46" s="83"/>
      <c r="KJJ46" s="83"/>
      <c r="KJK46" s="83"/>
      <c r="KJL46" s="83"/>
      <c r="KJM46" s="83"/>
      <c r="KJN46" s="83"/>
      <c r="KJO46" s="83"/>
      <c r="KJP46" s="83"/>
      <c r="KJQ46" s="83"/>
      <c r="KJR46" s="83"/>
      <c r="KJS46" s="83"/>
      <c r="KJT46" s="83"/>
      <c r="KJU46" s="83"/>
      <c r="KJV46" s="83"/>
      <c r="KJW46" s="83"/>
      <c r="KJX46" s="83"/>
      <c r="KJY46" s="83"/>
      <c r="KJZ46" s="83"/>
      <c r="KKA46" s="83"/>
      <c r="KKB46" s="83"/>
      <c r="KKC46" s="83"/>
      <c r="KKD46" s="83"/>
      <c r="KKE46" s="83"/>
      <c r="KKF46" s="83"/>
      <c r="KKG46" s="83"/>
      <c r="KKH46" s="83"/>
      <c r="KKI46" s="83"/>
      <c r="KKJ46" s="83"/>
      <c r="KKK46" s="83"/>
      <c r="KKL46" s="83"/>
      <c r="KKM46" s="83"/>
      <c r="KKN46" s="83"/>
      <c r="KKO46" s="83"/>
      <c r="KKP46" s="83"/>
      <c r="KKQ46" s="83"/>
      <c r="KKR46" s="83"/>
      <c r="KKS46" s="83"/>
      <c r="KKT46" s="83"/>
      <c r="KKU46" s="83"/>
      <c r="KKV46" s="83"/>
      <c r="KKW46" s="83"/>
      <c r="KKX46" s="83"/>
      <c r="KKY46" s="83"/>
      <c r="KKZ46" s="83"/>
      <c r="KLA46" s="83"/>
      <c r="KLB46" s="83"/>
      <c r="KLC46" s="83"/>
      <c r="KLD46" s="83"/>
      <c r="KLE46" s="83"/>
      <c r="KLF46" s="83"/>
      <c r="KLG46" s="83"/>
      <c r="KLH46" s="83"/>
      <c r="KLI46" s="83"/>
      <c r="KLJ46" s="83"/>
      <c r="KLK46" s="83"/>
      <c r="KLL46" s="83"/>
      <c r="KLM46" s="83"/>
      <c r="KLN46" s="83"/>
      <c r="KLO46" s="83"/>
      <c r="KLP46" s="83"/>
      <c r="KLQ46" s="83"/>
      <c r="KLR46" s="83"/>
      <c r="KLS46" s="83"/>
      <c r="KLT46" s="83"/>
      <c r="KLU46" s="83"/>
      <c r="KLV46" s="83"/>
      <c r="KLW46" s="83"/>
      <c r="KLX46" s="83"/>
      <c r="KLY46" s="83"/>
      <c r="KLZ46" s="83"/>
      <c r="KMA46" s="83"/>
      <c r="KMB46" s="83"/>
      <c r="KMC46" s="83"/>
      <c r="KMD46" s="83"/>
      <c r="KME46" s="83"/>
      <c r="KMF46" s="83"/>
      <c r="KMG46" s="83"/>
      <c r="KMH46" s="83"/>
      <c r="KMI46" s="83"/>
      <c r="KMJ46" s="83"/>
      <c r="KMK46" s="83"/>
      <c r="KML46" s="83"/>
      <c r="KMM46" s="83"/>
      <c r="KMN46" s="83"/>
      <c r="KMO46" s="83"/>
      <c r="KMP46" s="83"/>
      <c r="KMQ46" s="83"/>
      <c r="KMR46" s="83"/>
      <c r="KMS46" s="83"/>
      <c r="KMT46" s="83"/>
      <c r="KMU46" s="83"/>
      <c r="KMV46" s="83"/>
      <c r="KMW46" s="83"/>
      <c r="KMX46" s="83"/>
      <c r="KMY46" s="83"/>
      <c r="KMZ46" s="83"/>
      <c r="KNA46" s="83"/>
      <c r="KNB46" s="83"/>
      <c r="KNC46" s="83"/>
      <c r="KND46" s="83"/>
      <c r="KNE46" s="83"/>
      <c r="KNF46" s="83"/>
      <c r="KNG46" s="83"/>
      <c r="KNH46" s="83"/>
      <c r="KNI46" s="83"/>
      <c r="KNJ46" s="83"/>
      <c r="KNK46" s="83"/>
      <c r="KNL46" s="83"/>
      <c r="KNM46" s="83"/>
      <c r="KNN46" s="83"/>
      <c r="KNO46" s="83"/>
      <c r="KNP46" s="83"/>
      <c r="KNQ46" s="83"/>
      <c r="KNR46" s="83"/>
      <c r="KNS46" s="83"/>
      <c r="KNT46" s="83"/>
      <c r="KNU46" s="83"/>
      <c r="KNV46" s="83"/>
      <c r="KNW46" s="83"/>
      <c r="KNX46" s="83"/>
      <c r="KNY46" s="83"/>
      <c r="KNZ46" s="83"/>
      <c r="KOA46" s="83"/>
      <c r="KOB46" s="83"/>
      <c r="KOC46" s="83"/>
      <c r="KOD46" s="83"/>
      <c r="KOE46" s="83"/>
      <c r="KOF46" s="83"/>
      <c r="KOG46" s="83"/>
      <c r="KOH46" s="83"/>
      <c r="KOI46" s="83"/>
      <c r="KOJ46" s="83"/>
      <c r="KOK46" s="83"/>
      <c r="KOL46" s="83"/>
      <c r="KOM46" s="83"/>
      <c r="KON46" s="83"/>
      <c r="KOO46" s="83"/>
      <c r="KOP46" s="83"/>
      <c r="KOQ46" s="83"/>
      <c r="KOR46" s="83"/>
      <c r="KOS46" s="83"/>
      <c r="KOT46" s="83"/>
      <c r="KOU46" s="83"/>
      <c r="KOV46" s="83"/>
      <c r="KOW46" s="83"/>
      <c r="KOX46" s="83"/>
      <c r="KOY46" s="83"/>
      <c r="KOZ46" s="83"/>
      <c r="KPA46" s="83"/>
      <c r="KPB46" s="83"/>
      <c r="KPC46" s="83"/>
      <c r="KPD46" s="83"/>
      <c r="KPE46" s="83"/>
      <c r="KPF46" s="83"/>
      <c r="KPG46" s="83"/>
      <c r="KPH46" s="83"/>
      <c r="KPI46" s="83"/>
      <c r="KPJ46" s="83"/>
      <c r="KPK46" s="83"/>
      <c r="KPL46" s="83"/>
      <c r="KPM46" s="83"/>
      <c r="KPN46" s="83"/>
      <c r="KPO46" s="83"/>
      <c r="KPP46" s="83"/>
      <c r="KPQ46" s="83"/>
      <c r="KPR46" s="83"/>
      <c r="KPS46" s="83"/>
      <c r="KPT46" s="83"/>
      <c r="KPU46" s="83"/>
      <c r="KPV46" s="83"/>
      <c r="KPW46" s="83"/>
      <c r="KPX46" s="83"/>
      <c r="KPY46" s="83"/>
      <c r="KPZ46" s="83"/>
      <c r="KQA46" s="83"/>
      <c r="KQB46" s="83"/>
      <c r="KQC46" s="83"/>
      <c r="KQD46" s="83"/>
      <c r="KQE46" s="83"/>
      <c r="KQF46" s="83"/>
      <c r="KQG46" s="83"/>
      <c r="KQH46" s="83"/>
      <c r="KQI46" s="83"/>
      <c r="KQJ46" s="83"/>
      <c r="KQK46" s="83"/>
      <c r="KQL46" s="83"/>
      <c r="KQM46" s="83"/>
      <c r="KQN46" s="83"/>
      <c r="KQO46" s="83"/>
      <c r="KQP46" s="83"/>
      <c r="KQQ46" s="83"/>
      <c r="KQR46" s="83"/>
      <c r="KQS46" s="83"/>
      <c r="KQT46" s="83"/>
      <c r="KQU46" s="83"/>
      <c r="KQV46" s="83"/>
      <c r="KQW46" s="83"/>
      <c r="KQX46" s="83"/>
      <c r="KQY46" s="83"/>
      <c r="KQZ46" s="83"/>
      <c r="KRA46" s="83"/>
      <c r="KRB46" s="83"/>
      <c r="KRC46" s="83"/>
      <c r="KRD46" s="83"/>
      <c r="KRE46" s="83"/>
      <c r="KRF46" s="83"/>
      <c r="KRG46" s="83"/>
      <c r="KRH46" s="83"/>
      <c r="KRI46" s="83"/>
      <c r="KRJ46" s="83"/>
      <c r="KRK46" s="83"/>
      <c r="KRL46" s="83"/>
      <c r="KRM46" s="83"/>
      <c r="KRN46" s="83"/>
      <c r="KRO46" s="83"/>
      <c r="KRP46" s="83"/>
      <c r="KRQ46" s="83"/>
      <c r="KRR46" s="83"/>
      <c r="KRS46" s="83"/>
      <c r="KRT46" s="83"/>
      <c r="KRU46" s="83"/>
      <c r="KRV46" s="83"/>
      <c r="KRW46" s="83"/>
      <c r="KRX46" s="83"/>
      <c r="KRY46" s="83"/>
      <c r="KRZ46" s="83"/>
      <c r="KSA46" s="83"/>
      <c r="KSB46" s="83"/>
      <c r="KSC46" s="83"/>
      <c r="KSD46" s="83"/>
      <c r="KSE46" s="83"/>
      <c r="KSF46" s="83"/>
      <c r="KSG46" s="83"/>
      <c r="KSH46" s="83"/>
      <c r="KSI46" s="83"/>
      <c r="KSJ46" s="83"/>
      <c r="KSK46" s="83"/>
      <c r="KSL46" s="83"/>
      <c r="KSM46" s="83"/>
      <c r="KSN46" s="83"/>
      <c r="KSO46" s="83"/>
      <c r="KSP46" s="83"/>
      <c r="KSQ46" s="83"/>
      <c r="KSR46" s="83"/>
      <c r="KSS46" s="83"/>
      <c r="KST46" s="83"/>
      <c r="KSU46" s="83"/>
      <c r="KSV46" s="83"/>
      <c r="KSW46" s="83"/>
      <c r="KSX46" s="83"/>
      <c r="KSY46" s="83"/>
      <c r="KSZ46" s="83"/>
      <c r="KTA46" s="83"/>
      <c r="KTB46" s="83"/>
      <c r="KTC46" s="83"/>
      <c r="KTD46" s="83"/>
      <c r="KTE46" s="83"/>
      <c r="KTF46" s="83"/>
      <c r="KTG46" s="83"/>
      <c r="KTH46" s="83"/>
      <c r="KTI46" s="83"/>
      <c r="KTJ46" s="83"/>
      <c r="KTK46" s="83"/>
      <c r="KTL46" s="83"/>
      <c r="KTM46" s="83"/>
      <c r="KTN46" s="83"/>
      <c r="KTO46" s="83"/>
      <c r="KTP46" s="83"/>
      <c r="KTQ46" s="83"/>
      <c r="KTR46" s="83"/>
      <c r="KTS46" s="83"/>
      <c r="KTT46" s="83"/>
      <c r="KTU46" s="83"/>
      <c r="KTV46" s="83"/>
      <c r="KTW46" s="83"/>
      <c r="KTX46" s="83"/>
      <c r="KTY46" s="83"/>
      <c r="KTZ46" s="83"/>
      <c r="KUA46" s="83"/>
      <c r="KUB46" s="83"/>
      <c r="KUC46" s="83"/>
      <c r="KUD46" s="83"/>
      <c r="KUE46" s="83"/>
      <c r="KUF46" s="83"/>
      <c r="KUG46" s="83"/>
      <c r="KUH46" s="83"/>
      <c r="KUI46" s="83"/>
      <c r="KUJ46" s="83"/>
      <c r="KUK46" s="83"/>
      <c r="KUL46" s="83"/>
      <c r="KUM46" s="83"/>
      <c r="KUN46" s="83"/>
      <c r="KUO46" s="83"/>
      <c r="KUP46" s="83"/>
      <c r="KUQ46" s="83"/>
      <c r="KUR46" s="83"/>
      <c r="KUS46" s="83"/>
      <c r="KUT46" s="83"/>
      <c r="KUU46" s="83"/>
      <c r="KUV46" s="83"/>
      <c r="KUW46" s="83"/>
      <c r="KUX46" s="83"/>
      <c r="KUY46" s="83"/>
      <c r="KUZ46" s="83"/>
      <c r="KVA46" s="83"/>
      <c r="KVB46" s="83"/>
      <c r="KVC46" s="83"/>
      <c r="KVD46" s="83"/>
      <c r="KVE46" s="83"/>
      <c r="KVF46" s="83"/>
      <c r="KVG46" s="83"/>
      <c r="KVH46" s="83"/>
      <c r="KVI46" s="83"/>
      <c r="KVJ46" s="83"/>
      <c r="KVK46" s="83"/>
      <c r="KVL46" s="83"/>
      <c r="KVM46" s="83"/>
      <c r="KVN46" s="83"/>
      <c r="KVO46" s="83"/>
      <c r="KVP46" s="83"/>
      <c r="KVQ46" s="83"/>
      <c r="KVR46" s="83"/>
      <c r="KVS46" s="83"/>
      <c r="KVT46" s="83"/>
      <c r="KVU46" s="83"/>
      <c r="KVV46" s="83"/>
      <c r="KVW46" s="83"/>
      <c r="KVX46" s="83"/>
      <c r="KVY46" s="83"/>
      <c r="KVZ46" s="83"/>
      <c r="KWA46" s="83"/>
      <c r="KWB46" s="83"/>
      <c r="KWC46" s="83"/>
      <c r="KWD46" s="83"/>
      <c r="KWE46" s="83"/>
      <c r="KWF46" s="83"/>
      <c r="KWG46" s="83"/>
      <c r="KWH46" s="83"/>
      <c r="KWI46" s="83"/>
      <c r="KWJ46" s="83"/>
      <c r="KWK46" s="83"/>
      <c r="KWL46" s="83"/>
      <c r="KWM46" s="83"/>
      <c r="KWN46" s="83"/>
      <c r="KWO46" s="83"/>
      <c r="KWP46" s="83"/>
      <c r="KWQ46" s="83"/>
      <c r="KWR46" s="83"/>
      <c r="KWS46" s="83"/>
      <c r="KWT46" s="83"/>
      <c r="KWU46" s="83"/>
      <c r="KWV46" s="83"/>
      <c r="KWW46" s="83"/>
      <c r="KWX46" s="83"/>
      <c r="KWY46" s="83"/>
      <c r="KWZ46" s="83"/>
      <c r="KXA46" s="83"/>
      <c r="KXB46" s="83"/>
      <c r="KXC46" s="83"/>
      <c r="KXD46" s="83"/>
      <c r="KXE46" s="83"/>
      <c r="KXF46" s="83"/>
      <c r="KXG46" s="83"/>
      <c r="KXH46" s="83"/>
      <c r="KXI46" s="83"/>
      <c r="KXJ46" s="83"/>
      <c r="KXK46" s="83"/>
      <c r="KXL46" s="83"/>
      <c r="KXM46" s="83"/>
      <c r="KXN46" s="83"/>
      <c r="KXO46" s="83"/>
      <c r="KXP46" s="83"/>
      <c r="KXQ46" s="83"/>
      <c r="KXR46" s="83"/>
      <c r="KXS46" s="83"/>
      <c r="KXT46" s="83"/>
      <c r="KXU46" s="83"/>
      <c r="KXV46" s="83"/>
      <c r="KXW46" s="83"/>
      <c r="KXX46" s="83"/>
      <c r="KXY46" s="83"/>
      <c r="KXZ46" s="83"/>
      <c r="KYA46" s="83"/>
      <c r="KYB46" s="83"/>
      <c r="KYC46" s="83"/>
      <c r="KYD46" s="83"/>
      <c r="KYE46" s="83"/>
      <c r="KYF46" s="83"/>
      <c r="KYG46" s="83"/>
      <c r="KYH46" s="83"/>
      <c r="KYI46" s="83"/>
      <c r="KYJ46" s="83"/>
      <c r="KYK46" s="83"/>
      <c r="KYL46" s="83"/>
      <c r="KYM46" s="83"/>
      <c r="KYN46" s="83"/>
      <c r="KYO46" s="83"/>
      <c r="KYP46" s="83"/>
      <c r="KYQ46" s="83"/>
      <c r="KYR46" s="83"/>
      <c r="KYS46" s="83"/>
      <c r="KYT46" s="83"/>
      <c r="KYU46" s="83"/>
      <c r="KYV46" s="83"/>
      <c r="KYW46" s="83"/>
      <c r="KYX46" s="83"/>
      <c r="KYY46" s="83"/>
      <c r="KYZ46" s="83"/>
      <c r="KZA46" s="83"/>
      <c r="KZB46" s="83"/>
      <c r="KZC46" s="83"/>
      <c r="KZD46" s="83"/>
      <c r="KZE46" s="83"/>
      <c r="KZF46" s="83"/>
      <c r="KZG46" s="83"/>
      <c r="KZH46" s="83"/>
      <c r="KZI46" s="83"/>
      <c r="KZJ46" s="83"/>
      <c r="KZK46" s="83"/>
      <c r="KZL46" s="83"/>
      <c r="KZM46" s="83"/>
      <c r="KZN46" s="83"/>
      <c r="KZO46" s="83"/>
      <c r="KZP46" s="83"/>
      <c r="KZQ46" s="83"/>
      <c r="KZR46" s="83"/>
      <c r="KZS46" s="83"/>
      <c r="KZT46" s="83"/>
      <c r="KZU46" s="83"/>
      <c r="KZV46" s="83"/>
      <c r="KZW46" s="83"/>
      <c r="KZX46" s="83"/>
      <c r="KZY46" s="83"/>
      <c r="KZZ46" s="83"/>
      <c r="LAA46" s="83"/>
      <c r="LAB46" s="83"/>
      <c r="LAC46" s="83"/>
      <c r="LAD46" s="83"/>
      <c r="LAE46" s="83"/>
      <c r="LAF46" s="83"/>
      <c r="LAG46" s="83"/>
      <c r="LAH46" s="83"/>
      <c r="LAI46" s="83"/>
      <c r="LAJ46" s="83"/>
      <c r="LAK46" s="83"/>
      <c r="LAL46" s="83"/>
      <c r="LAM46" s="83"/>
      <c r="LAN46" s="83"/>
      <c r="LAO46" s="83"/>
      <c r="LAP46" s="83"/>
      <c r="LAQ46" s="83"/>
      <c r="LAR46" s="83"/>
      <c r="LAS46" s="83"/>
      <c r="LAT46" s="83"/>
      <c r="LAU46" s="83"/>
      <c r="LAV46" s="83"/>
      <c r="LAW46" s="83"/>
      <c r="LAX46" s="83"/>
      <c r="LAY46" s="83"/>
      <c r="LAZ46" s="83"/>
      <c r="LBA46" s="83"/>
      <c r="LBB46" s="83"/>
      <c r="LBC46" s="83"/>
      <c r="LBD46" s="83"/>
      <c r="LBE46" s="83"/>
      <c r="LBF46" s="83"/>
      <c r="LBG46" s="83"/>
      <c r="LBH46" s="83"/>
      <c r="LBI46" s="83"/>
      <c r="LBJ46" s="83"/>
      <c r="LBK46" s="83"/>
      <c r="LBL46" s="83"/>
      <c r="LBM46" s="83"/>
      <c r="LBN46" s="83"/>
      <c r="LBO46" s="83"/>
      <c r="LBP46" s="83"/>
      <c r="LBQ46" s="83"/>
      <c r="LBR46" s="83"/>
      <c r="LBS46" s="83"/>
      <c r="LBT46" s="83"/>
      <c r="LBU46" s="83"/>
      <c r="LBV46" s="83"/>
      <c r="LBW46" s="83"/>
      <c r="LBX46" s="83"/>
      <c r="LBY46" s="83"/>
      <c r="LBZ46" s="83"/>
      <c r="LCA46" s="83"/>
      <c r="LCB46" s="83"/>
      <c r="LCC46" s="83"/>
      <c r="LCD46" s="83"/>
      <c r="LCE46" s="83"/>
      <c r="LCF46" s="83"/>
      <c r="LCG46" s="83"/>
      <c r="LCH46" s="83"/>
      <c r="LCI46" s="83"/>
      <c r="LCJ46" s="83"/>
      <c r="LCK46" s="83"/>
      <c r="LCL46" s="83"/>
      <c r="LCM46" s="83"/>
      <c r="LCN46" s="83"/>
      <c r="LCO46" s="83"/>
      <c r="LCP46" s="83"/>
      <c r="LCQ46" s="83"/>
      <c r="LCR46" s="83"/>
      <c r="LCS46" s="83"/>
      <c r="LCT46" s="83"/>
      <c r="LCU46" s="83"/>
      <c r="LCV46" s="83"/>
      <c r="LCW46" s="83"/>
      <c r="LCX46" s="83"/>
      <c r="LCY46" s="83"/>
      <c r="LCZ46" s="83"/>
      <c r="LDA46" s="83"/>
      <c r="LDB46" s="83"/>
      <c r="LDC46" s="83"/>
      <c r="LDD46" s="83"/>
      <c r="LDE46" s="83"/>
      <c r="LDF46" s="83"/>
      <c r="LDG46" s="83"/>
      <c r="LDH46" s="83"/>
      <c r="LDI46" s="83"/>
      <c r="LDJ46" s="83"/>
      <c r="LDK46" s="83"/>
      <c r="LDL46" s="83"/>
      <c r="LDM46" s="83"/>
      <c r="LDN46" s="83"/>
      <c r="LDO46" s="83"/>
      <c r="LDP46" s="83"/>
      <c r="LDQ46" s="83"/>
      <c r="LDR46" s="83"/>
      <c r="LDS46" s="83"/>
      <c r="LDT46" s="83"/>
      <c r="LDU46" s="83"/>
      <c r="LDV46" s="83"/>
      <c r="LDW46" s="83"/>
      <c r="LDX46" s="83"/>
      <c r="LDY46" s="83"/>
      <c r="LDZ46" s="83"/>
      <c r="LEA46" s="83"/>
      <c r="LEB46" s="83"/>
      <c r="LEC46" s="83"/>
      <c r="LED46" s="83"/>
      <c r="LEE46" s="83"/>
      <c r="LEF46" s="83"/>
      <c r="LEG46" s="83"/>
      <c r="LEH46" s="83"/>
      <c r="LEI46" s="83"/>
      <c r="LEJ46" s="83"/>
      <c r="LEK46" s="83"/>
      <c r="LEL46" s="83"/>
      <c r="LEM46" s="83"/>
      <c r="LEN46" s="83"/>
      <c r="LEO46" s="83"/>
      <c r="LEP46" s="83"/>
      <c r="LEQ46" s="83"/>
      <c r="LER46" s="83"/>
      <c r="LES46" s="83"/>
      <c r="LET46" s="83"/>
      <c r="LEU46" s="83"/>
      <c r="LEV46" s="83"/>
      <c r="LEW46" s="83"/>
      <c r="LEX46" s="83"/>
      <c r="LEY46" s="83"/>
      <c r="LEZ46" s="83"/>
      <c r="LFA46" s="83"/>
      <c r="LFB46" s="83"/>
      <c r="LFC46" s="83"/>
      <c r="LFD46" s="83"/>
      <c r="LFE46" s="83"/>
      <c r="LFF46" s="83"/>
      <c r="LFG46" s="83"/>
      <c r="LFH46" s="83"/>
      <c r="LFI46" s="83"/>
      <c r="LFJ46" s="83"/>
      <c r="LFK46" s="83"/>
      <c r="LFL46" s="83"/>
      <c r="LFM46" s="83"/>
      <c r="LFN46" s="83"/>
      <c r="LFO46" s="83"/>
      <c r="LFP46" s="83"/>
      <c r="LFQ46" s="83"/>
      <c r="LFR46" s="83"/>
      <c r="LFS46" s="83"/>
      <c r="LFT46" s="83"/>
      <c r="LFU46" s="83"/>
      <c r="LFV46" s="83"/>
      <c r="LFW46" s="83"/>
      <c r="LFX46" s="83"/>
      <c r="LFY46" s="83"/>
      <c r="LFZ46" s="83"/>
      <c r="LGA46" s="83"/>
      <c r="LGB46" s="83"/>
      <c r="LGC46" s="83"/>
      <c r="LGD46" s="83"/>
      <c r="LGE46" s="83"/>
      <c r="LGF46" s="83"/>
      <c r="LGG46" s="83"/>
      <c r="LGH46" s="83"/>
      <c r="LGI46" s="83"/>
      <c r="LGJ46" s="83"/>
      <c r="LGK46" s="83"/>
      <c r="LGL46" s="83"/>
      <c r="LGM46" s="83"/>
      <c r="LGN46" s="83"/>
      <c r="LGO46" s="83"/>
      <c r="LGP46" s="83"/>
      <c r="LGQ46" s="83"/>
      <c r="LGR46" s="83"/>
      <c r="LGS46" s="83"/>
      <c r="LGT46" s="83"/>
      <c r="LGU46" s="83"/>
      <c r="LGV46" s="83"/>
      <c r="LGW46" s="83"/>
      <c r="LGX46" s="83"/>
      <c r="LGY46" s="83"/>
      <c r="LGZ46" s="83"/>
      <c r="LHA46" s="83"/>
      <c r="LHB46" s="83"/>
      <c r="LHC46" s="83"/>
      <c r="LHD46" s="83"/>
      <c r="LHE46" s="83"/>
      <c r="LHF46" s="83"/>
      <c r="LHG46" s="83"/>
      <c r="LHH46" s="83"/>
      <c r="LHI46" s="83"/>
      <c r="LHJ46" s="83"/>
      <c r="LHK46" s="83"/>
      <c r="LHL46" s="83"/>
      <c r="LHM46" s="83"/>
      <c r="LHN46" s="83"/>
      <c r="LHO46" s="83"/>
      <c r="LHP46" s="83"/>
      <c r="LHQ46" s="83"/>
      <c r="LHR46" s="83"/>
      <c r="LHS46" s="83"/>
      <c r="LHT46" s="83"/>
      <c r="LHU46" s="83"/>
      <c r="LHV46" s="83"/>
      <c r="LHW46" s="83"/>
      <c r="LHX46" s="83"/>
      <c r="LHY46" s="83"/>
      <c r="LHZ46" s="83"/>
      <c r="LIA46" s="83"/>
      <c r="LIB46" s="83"/>
      <c r="LIC46" s="83"/>
      <c r="LID46" s="83"/>
      <c r="LIE46" s="83"/>
      <c r="LIF46" s="83"/>
      <c r="LIG46" s="83"/>
      <c r="LIH46" s="83"/>
      <c r="LII46" s="83"/>
      <c r="LIJ46" s="83"/>
      <c r="LIK46" s="83"/>
      <c r="LIL46" s="83"/>
      <c r="LIM46" s="83"/>
      <c r="LIN46" s="83"/>
      <c r="LIO46" s="83"/>
      <c r="LIP46" s="83"/>
      <c r="LIQ46" s="83"/>
      <c r="LIR46" s="83"/>
      <c r="LIS46" s="83"/>
      <c r="LIT46" s="83"/>
      <c r="LIU46" s="83"/>
      <c r="LIV46" s="83"/>
      <c r="LIW46" s="83"/>
      <c r="LIX46" s="83"/>
      <c r="LIY46" s="83"/>
      <c r="LIZ46" s="83"/>
      <c r="LJA46" s="83"/>
      <c r="LJB46" s="83"/>
      <c r="LJC46" s="83"/>
      <c r="LJD46" s="83"/>
      <c r="LJE46" s="83"/>
      <c r="LJF46" s="83"/>
      <c r="LJG46" s="83"/>
      <c r="LJH46" s="83"/>
      <c r="LJI46" s="83"/>
      <c r="LJJ46" s="83"/>
      <c r="LJK46" s="83"/>
      <c r="LJL46" s="83"/>
      <c r="LJM46" s="83"/>
      <c r="LJN46" s="83"/>
      <c r="LJO46" s="83"/>
      <c r="LJP46" s="83"/>
      <c r="LJQ46" s="83"/>
      <c r="LJR46" s="83"/>
      <c r="LJS46" s="83"/>
      <c r="LJT46" s="83"/>
      <c r="LJU46" s="83"/>
      <c r="LJV46" s="83"/>
      <c r="LJW46" s="83"/>
      <c r="LJX46" s="83"/>
      <c r="LJY46" s="83"/>
      <c r="LJZ46" s="83"/>
      <c r="LKA46" s="83"/>
      <c r="LKB46" s="83"/>
      <c r="LKC46" s="83"/>
      <c r="LKD46" s="83"/>
      <c r="LKE46" s="83"/>
      <c r="LKF46" s="83"/>
      <c r="LKG46" s="83"/>
      <c r="LKH46" s="83"/>
      <c r="LKI46" s="83"/>
      <c r="LKJ46" s="83"/>
      <c r="LKK46" s="83"/>
      <c r="LKL46" s="83"/>
      <c r="LKM46" s="83"/>
      <c r="LKN46" s="83"/>
      <c r="LKO46" s="83"/>
      <c r="LKP46" s="83"/>
      <c r="LKQ46" s="83"/>
      <c r="LKR46" s="83"/>
      <c r="LKS46" s="83"/>
      <c r="LKT46" s="83"/>
      <c r="LKU46" s="83"/>
      <c r="LKV46" s="83"/>
      <c r="LKW46" s="83"/>
      <c r="LKX46" s="83"/>
      <c r="LKY46" s="83"/>
      <c r="LKZ46" s="83"/>
      <c r="LLA46" s="83"/>
      <c r="LLB46" s="83"/>
      <c r="LLC46" s="83"/>
      <c r="LLD46" s="83"/>
      <c r="LLE46" s="83"/>
      <c r="LLF46" s="83"/>
      <c r="LLG46" s="83"/>
      <c r="LLH46" s="83"/>
      <c r="LLI46" s="83"/>
      <c r="LLJ46" s="83"/>
      <c r="LLK46" s="83"/>
      <c r="LLL46" s="83"/>
      <c r="LLM46" s="83"/>
      <c r="LLN46" s="83"/>
      <c r="LLO46" s="83"/>
      <c r="LLP46" s="83"/>
      <c r="LLQ46" s="83"/>
      <c r="LLR46" s="83"/>
      <c r="LLS46" s="83"/>
      <c r="LLT46" s="83"/>
      <c r="LLU46" s="83"/>
      <c r="LLV46" s="83"/>
      <c r="LLW46" s="83"/>
      <c r="LLX46" s="83"/>
      <c r="LLY46" s="83"/>
      <c r="LLZ46" s="83"/>
      <c r="LMA46" s="83"/>
      <c r="LMB46" s="83"/>
      <c r="LMC46" s="83"/>
      <c r="LMD46" s="83"/>
      <c r="LME46" s="83"/>
      <c r="LMF46" s="83"/>
      <c r="LMG46" s="83"/>
      <c r="LMH46" s="83"/>
      <c r="LMI46" s="83"/>
      <c r="LMJ46" s="83"/>
      <c r="LMK46" s="83"/>
      <c r="LML46" s="83"/>
      <c r="LMM46" s="83"/>
      <c r="LMN46" s="83"/>
      <c r="LMO46" s="83"/>
      <c r="LMP46" s="83"/>
      <c r="LMQ46" s="83"/>
      <c r="LMR46" s="83"/>
      <c r="LMS46" s="83"/>
      <c r="LMT46" s="83"/>
      <c r="LMU46" s="83"/>
      <c r="LMV46" s="83"/>
      <c r="LMW46" s="83"/>
      <c r="LMX46" s="83"/>
      <c r="LMY46" s="83"/>
      <c r="LMZ46" s="83"/>
      <c r="LNA46" s="83"/>
      <c r="LNB46" s="83"/>
      <c r="LNC46" s="83"/>
      <c r="LND46" s="83"/>
      <c r="LNE46" s="83"/>
      <c r="LNF46" s="83"/>
      <c r="LNG46" s="83"/>
      <c r="LNH46" s="83"/>
      <c r="LNI46" s="83"/>
      <c r="LNJ46" s="83"/>
      <c r="LNK46" s="83"/>
      <c r="LNL46" s="83"/>
      <c r="LNM46" s="83"/>
      <c r="LNN46" s="83"/>
      <c r="LNO46" s="83"/>
      <c r="LNP46" s="83"/>
      <c r="LNQ46" s="83"/>
      <c r="LNR46" s="83"/>
      <c r="LNS46" s="83"/>
      <c r="LNT46" s="83"/>
      <c r="LNU46" s="83"/>
      <c r="LNV46" s="83"/>
      <c r="LNW46" s="83"/>
      <c r="LNX46" s="83"/>
      <c r="LNY46" s="83"/>
      <c r="LNZ46" s="83"/>
      <c r="LOA46" s="83"/>
      <c r="LOB46" s="83"/>
      <c r="LOC46" s="83"/>
      <c r="LOD46" s="83"/>
      <c r="LOE46" s="83"/>
      <c r="LOF46" s="83"/>
      <c r="LOG46" s="83"/>
      <c r="LOH46" s="83"/>
      <c r="LOI46" s="83"/>
      <c r="LOJ46" s="83"/>
      <c r="LOK46" s="83"/>
      <c r="LOL46" s="83"/>
      <c r="LOM46" s="83"/>
      <c r="LON46" s="83"/>
      <c r="LOO46" s="83"/>
      <c r="LOP46" s="83"/>
      <c r="LOQ46" s="83"/>
      <c r="LOR46" s="83"/>
      <c r="LOS46" s="83"/>
      <c r="LOT46" s="83"/>
      <c r="LOU46" s="83"/>
      <c r="LOV46" s="83"/>
      <c r="LOW46" s="83"/>
      <c r="LOX46" s="83"/>
      <c r="LOY46" s="83"/>
      <c r="LOZ46" s="83"/>
      <c r="LPA46" s="83"/>
      <c r="LPB46" s="83"/>
      <c r="LPC46" s="83"/>
      <c r="LPD46" s="83"/>
      <c r="LPE46" s="83"/>
      <c r="LPF46" s="83"/>
      <c r="LPG46" s="83"/>
      <c r="LPH46" s="83"/>
      <c r="LPI46" s="83"/>
      <c r="LPJ46" s="83"/>
      <c r="LPK46" s="83"/>
      <c r="LPL46" s="83"/>
      <c r="LPM46" s="83"/>
      <c r="LPN46" s="83"/>
      <c r="LPO46" s="83"/>
      <c r="LPP46" s="83"/>
      <c r="LPQ46" s="83"/>
      <c r="LPR46" s="83"/>
      <c r="LPS46" s="83"/>
      <c r="LPT46" s="83"/>
      <c r="LPU46" s="83"/>
      <c r="LPV46" s="83"/>
      <c r="LPW46" s="83"/>
      <c r="LPX46" s="83"/>
      <c r="LPY46" s="83"/>
      <c r="LPZ46" s="83"/>
      <c r="LQA46" s="83"/>
      <c r="LQB46" s="83"/>
      <c r="LQC46" s="83"/>
      <c r="LQD46" s="83"/>
      <c r="LQE46" s="83"/>
      <c r="LQF46" s="83"/>
      <c r="LQG46" s="83"/>
      <c r="LQH46" s="83"/>
      <c r="LQI46" s="83"/>
      <c r="LQJ46" s="83"/>
      <c r="LQK46" s="83"/>
      <c r="LQL46" s="83"/>
      <c r="LQM46" s="83"/>
      <c r="LQN46" s="83"/>
      <c r="LQO46" s="83"/>
      <c r="LQP46" s="83"/>
      <c r="LQQ46" s="83"/>
      <c r="LQR46" s="83"/>
      <c r="LQS46" s="83"/>
      <c r="LQT46" s="83"/>
      <c r="LQU46" s="83"/>
      <c r="LQV46" s="83"/>
      <c r="LQW46" s="83"/>
      <c r="LQX46" s="83"/>
      <c r="LQY46" s="83"/>
      <c r="LQZ46" s="83"/>
      <c r="LRA46" s="83"/>
      <c r="LRB46" s="83"/>
      <c r="LRC46" s="83"/>
      <c r="LRD46" s="83"/>
      <c r="LRE46" s="83"/>
      <c r="LRF46" s="83"/>
      <c r="LRG46" s="83"/>
      <c r="LRH46" s="83"/>
      <c r="LRI46" s="83"/>
      <c r="LRJ46" s="83"/>
      <c r="LRK46" s="83"/>
      <c r="LRL46" s="83"/>
      <c r="LRM46" s="83"/>
      <c r="LRN46" s="83"/>
      <c r="LRO46" s="83"/>
      <c r="LRP46" s="83"/>
      <c r="LRQ46" s="83"/>
      <c r="LRR46" s="83"/>
      <c r="LRS46" s="83"/>
      <c r="LRT46" s="83"/>
      <c r="LRU46" s="83"/>
      <c r="LRV46" s="83"/>
      <c r="LRW46" s="83"/>
      <c r="LRX46" s="83"/>
      <c r="LRY46" s="83"/>
      <c r="LRZ46" s="83"/>
      <c r="LSA46" s="83"/>
      <c r="LSB46" s="83"/>
      <c r="LSC46" s="83"/>
      <c r="LSD46" s="83"/>
      <c r="LSE46" s="83"/>
      <c r="LSF46" s="83"/>
      <c r="LSG46" s="83"/>
      <c r="LSH46" s="83"/>
      <c r="LSI46" s="83"/>
      <c r="LSJ46" s="83"/>
      <c r="LSK46" s="83"/>
      <c r="LSL46" s="83"/>
      <c r="LSM46" s="83"/>
      <c r="LSN46" s="83"/>
      <c r="LSO46" s="83"/>
      <c r="LSP46" s="83"/>
      <c r="LSQ46" s="83"/>
      <c r="LSR46" s="83"/>
      <c r="LSS46" s="83"/>
      <c r="LST46" s="83"/>
      <c r="LSU46" s="83"/>
      <c r="LSV46" s="83"/>
      <c r="LSW46" s="83"/>
      <c r="LSX46" s="83"/>
      <c r="LSY46" s="83"/>
      <c r="LSZ46" s="83"/>
      <c r="LTA46" s="83"/>
      <c r="LTB46" s="83"/>
      <c r="LTC46" s="83"/>
      <c r="LTD46" s="83"/>
      <c r="LTE46" s="83"/>
      <c r="LTF46" s="83"/>
      <c r="LTG46" s="83"/>
      <c r="LTH46" s="83"/>
      <c r="LTI46" s="83"/>
      <c r="LTJ46" s="83"/>
      <c r="LTK46" s="83"/>
      <c r="LTL46" s="83"/>
      <c r="LTM46" s="83"/>
      <c r="LTN46" s="83"/>
      <c r="LTO46" s="83"/>
      <c r="LTP46" s="83"/>
      <c r="LTQ46" s="83"/>
      <c r="LTR46" s="83"/>
      <c r="LTS46" s="83"/>
      <c r="LTT46" s="83"/>
      <c r="LTU46" s="83"/>
      <c r="LTV46" s="83"/>
      <c r="LTW46" s="83"/>
      <c r="LTX46" s="83"/>
      <c r="LTY46" s="83"/>
      <c r="LTZ46" s="83"/>
      <c r="LUA46" s="83"/>
      <c r="LUB46" s="83"/>
      <c r="LUC46" s="83"/>
      <c r="LUD46" s="83"/>
      <c r="LUE46" s="83"/>
      <c r="LUF46" s="83"/>
      <c r="LUG46" s="83"/>
      <c r="LUH46" s="83"/>
      <c r="LUI46" s="83"/>
      <c r="LUJ46" s="83"/>
      <c r="LUK46" s="83"/>
      <c r="LUL46" s="83"/>
      <c r="LUM46" s="83"/>
      <c r="LUN46" s="83"/>
      <c r="LUO46" s="83"/>
      <c r="LUP46" s="83"/>
      <c r="LUQ46" s="83"/>
      <c r="LUR46" s="83"/>
      <c r="LUS46" s="83"/>
      <c r="LUT46" s="83"/>
      <c r="LUU46" s="83"/>
      <c r="LUV46" s="83"/>
      <c r="LUW46" s="83"/>
      <c r="LUX46" s="83"/>
      <c r="LUY46" s="83"/>
      <c r="LUZ46" s="83"/>
      <c r="LVA46" s="83"/>
      <c r="LVB46" s="83"/>
      <c r="LVC46" s="83"/>
      <c r="LVD46" s="83"/>
      <c r="LVE46" s="83"/>
      <c r="LVF46" s="83"/>
      <c r="LVG46" s="83"/>
      <c r="LVH46" s="83"/>
      <c r="LVI46" s="83"/>
      <c r="LVJ46" s="83"/>
      <c r="LVK46" s="83"/>
      <c r="LVL46" s="83"/>
      <c r="LVM46" s="83"/>
      <c r="LVN46" s="83"/>
      <c r="LVO46" s="83"/>
      <c r="LVP46" s="83"/>
      <c r="LVQ46" s="83"/>
      <c r="LVR46" s="83"/>
      <c r="LVS46" s="83"/>
      <c r="LVT46" s="83"/>
      <c r="LVU46" s="83"/>
      <c r="LVV46" s="83"/>
      <c r="LVW46" s="83"/>
      <c r="LVX46" s="83"/>
      <c r="LVY46" s="83"/>
      <c r="LVZ46" s="83"/>
      <c r="LWA46" s="83"/>
      <c r="LWB46" s="83"/>
      <c r="LWC46" s="83"/>
      <c r="LWD46" s="83"/>
      <c r="LWE46" s="83"/>
      <c r="LWF46" s="83"/>
      <c r="LWG46" s="83"/>
      <c r="LWH46" s="83"/>
      <c r="LWI46" s="83"/>
      <c r="LWJ46" s="83"/>
      <c r="LWK46" s="83"/>
      <c r="LWL46" s="83"/>
      <c r="LWM46" s="83"/>
      <c r="LWN46" s="83"/>
      <c r="LWO46" s="83"/>
      <c r="LWP46" s="83"/>
      <c r="LWQ46" s="83"/>
      <c r="LWR46" s="83"/>
      <c r="LWS46" s="83"/>
      <c r="LWT46" s="83"/>
      <c r="LWU46" s="83"/>
      <c r="LWV46" s="83"/>
      <c r="LWW46" s="83"/>
      <c r="LWX46" s="83"/>
      <c r="LWY46" s="83"/>
      <c r="LWZ46" s="83"/>
      <c r="LXA46" s="83"/>
      <c r="LXB46" s="83"/>
      <c r="LXC46" s="83"/>
      <c r="LXD46" s="83"/>
      <c r="LXE46" s="83"/>
      <c r="LXF46" s="83"/>
      <c r="LXG46" s="83"/>
      <c r="LXH46" s="83"/>
      <c r="LXI46" s="83"/>
      <c r="LXJ46" s="83"/>
      <c r="LXK46" s="83"/>
      <c r="LXL46" s="83"/>
      <c r="LXM46" s="83"/>
      <c r="LXN46" s="83"/>
      <c r="LXO46" s="83"/>
      <c r="LXP46" s="83"/>
      <c r="LXQ46" s="83"/>
      <c r="LXR46" s="83"/>
      <c r="LXS46" s="83"/>
      <c r="LXT46" s="83"/>
      <c r="LXU46" s="83"/>
      <c r="LXV46" s="83"/>
      <c r="LXW46" s="83"/>
      <c r="LXX46" s="83"/>
      <c r="LXY46" s="83"/>
      <c r="LXZ46" s="83"/>
      <c r="LYA46" s="83"/>
      <c r="LYB46" s="83"/>
      <c r="LYC46" s="83"/>
      <c r="LYD46" s="83"/>
      <c r="LYE46" s="83"/>
      <c r="LYF46" s="83"/>
      <c r="LYG46" s="83"/>
      <c r="LYH46" s="83"/>
      <c r="LYI46" s="83"/>
      <c r="LYJ46" s="83"/>
      <c r="LYK46" s="83"/>
      <c r="LYL46" s="83"/>
      <c r="LYM46" s="83"/>
      <c r="LYN46" s="83"/>
      <c r="LYO46" s="83"/>
      <c r="LYP46" s="83"/>
      <c r="LYQ46" s="83"/>
      <c r="LYR46" s="83"/>
      <c r="LYS46" s="83"/>
      <c r="LYT46" s="83"/>
      <c r="LYU46" s="83"/>
      <c r="LYV46" s="83"/>
      <c r="LYW46" s="83"/>
      <c r="LYX46" s="83"/>
      <c r="LYY46" s="83"/>
      <c r="LYZ46" s="83"/>
      <c r="LZA46" s="83"/>
      <c r="LZB46" s="83"/>
      <c r="LZC46" s="83"/>
      <c r="LZD46" s="83"/>
      <c r="LZE46" s="83"/>
      <c r="LZF46" s="83"/>
      <c r="LZG46" s="83"/>
      <c r="LZH46" s="83"/>
      <c r="LZI46" s="83"/>
      <c r="LZJ46" s="83"/>
      <c r="LZK46" s="83"/>
      <c r="LZL46" s="83"/>
      <c r="LZM46" s="83"/>
      <c r="LZN46" s="83"/>
      <c r="LZO46" s="83"/>
      <c r="LZP46" s="83"/>
      <c r="LZQ46" s="83"/>
      <c r="LZR46" s="83"/>
      <c r="LZS46" s="83"/>
      <c r="LZT46" s="83"/>
      <c r="LZU46" s="83"/>
      <c r="LZV46" s="83"/>
      <c r="LZW46" s="83"/>
      <c r="LZX46" s="83"/>
      <c r="LZY46" s="83"/>
      <c r="LZZ46" s="83"/>
      <c r="MAA46" s="83"/>
      <c r="MAB46" s="83"/>
      <c r="MAC46" s="83"/>
      <c r="MAD46" s="83"/>
      <c r="MAE46" s="83"/>
      <c r="MAF46" s="83"/>
      <c r="MAG46" s="83"/>
      <c r="MAH46" s="83"/>
      <c r="MAI46" s="83"/>
      <c r="MAJ46" s="83"/>
      <c r="MAK46" s="83"/>
      <c r="MAL46" s="83"/>
      <c r="MAM46" s="83"/>
      <c r="MAN46" s="83"/>
      <c r="MAO46" s="83"/>
      <c r="MAP46" s="83"/>
      <c r="MAQ46" s="83"/>
      <c r="MAR46" s="83"/>
      <c r="MAS46" s="83"/>
      <c r="MAT46" s="83"/>
      <c r="MAU46" s="83"/>
      <c r="MAV46" s="83"/>
      <c r="MAW46" s="83"/>
      <c r="MAX46" s="83"/>
      <c r="MAY46" s="83"/>
      <c r="MAZ46" s="83"/>
      <c r="MBA46" s="83"/>
      <c r="MBB46" s="83"/>
      <c r="MBC46" s="83"/>
      <c r="MBD46" s="83"/>
      <c r="MBE46" s="83"/>
      <c r="MBF46" s="83"/>
      <c r="MBG46" s="83"/>
      <c r="MBH46" s="83"/>
      <c r="MBI46" s="83"/>
      <c r="MBJ46" s="83"/>
      <c r="MBK46" s="83"/>
      <c r="MBL46" s="83"/>
      <c r="MBM46" s="83"/>
      <c r="MBN46" s="83"/>
      <c r="MBO46" s="83"/>
      <c r="MBP46" s="83"/>
      <c r="MBQ46" s="83"/>
      <c r="MBR46" s="83"/>
      <c r="MBS46" s="83"/>
      <c r="MBT46" s="83"/>
      <c r="MBU46" s="83"/>
      <c r="MBV46" s="83"/>
      <c r="MBW46" s="83"/>
      <c r="MBX46" s="83"/>
      <c r="MBY46" s="83"/>
      <c r="MBZ46" s="83"/>
      <c r="MCA46" s="83"/>
      <c r="MCB46" s="83"/>
      <c r="MCC46" s="83"/>
      <c r="MCD46" s="83"/>
      <c r="MCE46" s="83"/>
      <c r="MCF46" s="83"/>
      <c r="MCG46" s="83"/>
      <c r="MCH46" s="83"/>
      <c r="MCI46" s="83"/>
      <c r="MCJ46" s="83"/>
      <c r="MCK46" s="83"/>
      <c r="MCL46" s="83"/>
      <c r="MCM46" s="83"/>
      <c r="MCN46" s="83"/>
      <c r="MCO46" s="83"/>
      <c r="MCP46" s="83"/>
      <c r="MCQ46" s="83"/>
      <c r="MCR46" s="83"/>
      <c r="MCS46" s="83"/>
      <c r="MCT46" s="83"/>
      <c r="MCU46" s="83"/>
      <c r="MCV46" s="83"/>
      <c r="MCW46" s="83"/>
      <c r="MCX46" s="83"/>
      <c r="MCY46" s="83"/>
      <c r="MCZ46" s="83"/>
      <c r="MDA46" s="83"/>
      <c r="MDB46" s="83"/>
      <c r="MDC46" s="83"/>
      <c r="MDD46" s="83"/>
      <c r="MDE46" s="83"/>
      <c r="MDF46" s="83"/>
      <c r="MDG46" s="83"/>
      <c r="MDH46" s="83"/>
      <c r="MDI46" s="83"/>
      <c r="MDJ46" s="83"/>
      <c r="MDK46" s="83"/>
      <c r="MDL46" s="83"/>
      <c r="MDM46" s="83"/>
      <c r="MDN46" s="83"/>
      <c r="MDO46" s="83"/>
      <c r="MDP46" s="83"/>
      <c r="MDQ46" s="83"/>
      <c r="MDR46" s="83"/>
      <c r="MDS46" s="83"/>
      <c r="MDT46" s="83"/>
      <c r="MDU46" s="83"/>
      <c r="MDV46" s="83"/>
      <c r="MDW46" s="83"/>
      <c r="MDX46" s="83"/>
      <c r="MDY46" s="83"/>
      <c r="MDZ46" s="83"/>
      <c r="MEA46" s="83"/>
      <c r="MEB46" s="83"/>
      <c r="MEC46" s="83"/>
      <c r="MED46" s="83"/>
      <c r="MEE46" s="83"/>
      <c r="MEF46" s="83"/>
      <c r="MEG46" s="83"/>
      <c r="MEH46" s="83"/>
      <c r="MEI46" s="83"/>
      <c r="MEJ46" s="83"/>
      <c r="MEK46" s="83"/>
      <c r="MEL46" s="83"/>
      <c r="MEM46" s="83"/>
      <c r="MEN46" s="83"/>
      <c r="MEO46" s="83"/>
      <c r="MEP46" s="83"/>
      <c r="MEQ46" s="83"/>
      <c r="MER46" s="83"/>
      <c r="MES46" s="83"/>
      <c r="MET46" s="83"/>
      <c r="MEU46" s="83"/>
      <c r="MEV46" s="83"/>
      <c r="MEW46" s="83"/>
      <c r="MEX46" s="83"/>
      <c r="MEY46" s="83"/>
      <c r="MEZ46" s="83"/>
      <c r="MFA46" s="83"/>
      <c r="MFB46" s="83"/>
      <c r="MFC46" s="83"/>
      <c r="MFD46" s="83"/>
      <c r="MFE46" s="83"/>
      <c r="MFF46" s="83"/>
      <c r="MFG46" s="83"/>
      <c r="MFH46" s="83"/>
      <c r="MFI46" s="83"/>
      <c r="MFJ46" s="83"/>
      <c r="MFK46" s="83"/>
      <c r="MFL46" s="83"/>
      <c r="MFM46" s="83"/>
      <c r="MFN46" s="83"/>
      <c r="MFO46" s="83"/>
      <c r="MFP46" s="83"/>
      <c r="MFQ46" s="83"/>
      <c r="MFR46" s="83"/>
      <c r="MFS46" s="83"/>
      <c r="MFT46" s="83"/>
      <c r="MFU46" s="83"/>
      <c r="MFV46" s="83"/>
      <c r="MFW46" s="83"/>
      <c r="MFX46" s="83"/>
      <c r="MFY46" s="83"/>
      <c r="MFZ46" s="83"/>
      <c r="MGA46" s="83"/>
      <c r="MGB46" s="83"/>
      <c r="MGC46" s="83"/>
      <c r="MGD46" s="83"/>
      <c r="MGE46" s="83"/>
      <c r="MGF46" s="83"/>
      <c r="MGG46" s="83"/>
      <c r="MGH46" s="83"/>
      <c r="MGI46" s="83"/>
      <c r="MGJ46" s="83"/>
      <c r="MGK46" s="83"/>
      <c r="MGL46" s="83"/>
      <c r="MGM46" s="83"/>
      <c r="MGN46" s="83"/>
      <c r="MGO46" s="83"/>
      <c r="MGP46" s="83"/>
      <c r="MGQ46" s="83"/>
      <c r="MGR46" s="83"/>
      <c r="MGS46" s="83"/>
      <c r="MGT46" s="83"/>
      <c r="MGU46" s="83"/>
      <c r="MGV46" s="83"/>
      <c r="MGW46" s="83"/>
      <c r="MGX46" s="83"/>
      <c r="MGY46" s="83"/>
      <c r="MGZ46" s="83"/>
      <c r="MHA46" s="83"/>
      <c r="MHB46" s="83"/>
      <c r="MHC46" s="83"/>
      <c r="MHD46" s="83"/>
      <c r="MHE46" s="83"/>
      <c r="MHF46" s="83"/>
      <c r="MHG46" s="83"/>
      <c r="MHH46" s="83"/>
      <c r="MHI46" s="83"/>
      <c r="MHJ46" s="83"/>
      <c r="MHK46" s="83"/>
      <c r="MHL46" s="83"/>
      <c r="MHM46" s="83"/>
      <c r="MHN46" s="83"/>
      <c r="MHO46" s="83"/>
      <c r="MHP46" s="83"/>
      <c r="MHQ46" s="83"/>
      <c r="MHR46" s="83"/>
      <c r="MHS46" s="83"/>
      <c r="MHT46" s="83"/>
      <c r="MHU46" s="83"/>
      <c r="MHV46" s="83"/>
      <c r="MHW46" s="83"/>
      <c r="MHX46" s="83"/>
      <c r="MHY46" s="83"/>
      <c r="MHZ46" s="83"/>
      <c r="MIA46" s="83"/>
      <c r="MIB46" s="83"/>
      <c r="MIC46" s="83"/>
      <c r="MID46" s="83"/>
      <c r="MIE46" s="83"/>
      <c r="MIF46" s="83"/>
      <c r="MIG46" s="83"/>
      <c r="MIH46" s="83"/>
      <c r="MII46" s="83"/>
      <c r="MIJ46" s="83"/>
      <c r="MIK46" s="83"/>
      <c r="MIL46" s="83"/>
      <c r="MIM46" s="83"/>
      <c r="MIN46" s="83"/>
      <c r="MIO46" s="83"/>
      <c r="MIP46" s="83"/>
      <c r="MIQ46" s="83"/>
      <c r="MIR46" s="83"/>
      <c r="MIS46" s="83"/>
      <c r="MIT46" s="83"/>
      <c r="MIU46" s="83"/>
      <c r="MIV46" s="83"/>
      <c r="MIW46" s="83"/>
      <c r="MIX46" s="83"/>
      <c r="MIY46" s="83"/>
      <c r="MIZ46" s="83"/>
      <c r="MJA46" s="83"/>
      <c r="MJB46" s="83"/>
      <c r="MJC46" s="83"/>
      <c r="MJD46" s="83"/>
      <c r="MJE46" s="83"/>
      <c r="MJF46" s="83"/>
      <c r="MJG46" s="83"/>
      <c r="MJH46" s="83"/>
      <c r="MJI46" s="83"/>
      <c r="MJJ46" s="83"/>
      <c r="MJK46" s="83"/>
      <c r="MJL46" s="83"/>
      <c r="MJM46" s="83"/>
      <c r="MJN46" s="83"/>
      <c r="MJO46" s="83"/>
      <c r="MJP46" s="83"/>
      <c r="MJQ46" s="83"/>
      <c r="MJR46" s="83"/>
      <c r="MJS46" s="83"/>
      <c r="MJT46" s="83"/>
      <c r="MJU46" s="83"/>
      <c r="MJV46" s="83"/>
      <c r="MJW46" s="83"/>
      <c r="MJX46" s="83"/>
      <c r="MJY46" s="83"/>
      <c r="MJZ46" s="83"/>
      <c r="MKA46" s="83"/>
      <c r="MKB46" s="83"/>
      <c r="MKC46" s="83"/>
      <c r="MKD46" s="83"/>
      <c r="MKE46" s="83"/>
      <c r="MKF46" s="83"/>
      <c r="MKG46" s="83"/>
      <c r="MKH46" s="83"/>
      <c r="MKI46" s="83"/>
      <c r="MKJ46" s="83"/>
      <c r="MKK46" s="83"/>
      <c r="MKL46" s="83"/>
      <c r="MKM46" s="83"/>
      <c r="MKN46" s="83"/>
      <c r="MKO46" s="83"/>
      <c r="MKP46" s="83"/>
      <c r="MKQ46" s="83"/>
      <c r="MKR46" s="83"/>
      <c r="MKS46" s="83"/>
      <c r="MKT46" s="83"/>
      <c r="MKU46" s="83"/>
      <c r="MKV46" s="83"/>
      <c r="MKW46" s="83"/>
      <c r="MKX46" s="83"/>
      <c r="MKY46" s="83"/>
      <c r="MKZ46" s="83"/>
      <c r="MLA46" s="83"/>
      <c r="MLB46" s="83"/>
      <c r="MLC46" s="83"/>
      <c r="MLD46" s="83"/>
      <c r="MLE46" s="83"/>
      <c r="MLF46" s="83"/>
      <c r="MLG46" s="83"/>
      <c r="MLH46" s="83"/>
      <c r="MLI46" s="83"/>
      <c r="MLJ46" s="83"/>
      <c r="MLK46" s="83"/>
      <c r="MLL46" s="83"/>
      <c r="MLM46" s="83"/>
      <c r="MLN46" s="83"/>
      <c r="MLO46" s="83"/>
      <c r="MLP46" s="83"/>
      <c r="MLQ46" s="83"/>
      <c r="MLR46" s="83"/>
      <c r="MLS46" s="83"/>
      <c r="MLT46" s="83"/>
      <c r="MLU46" s="83"/>
      <c r="MLV46" s="83"/>
      <c r="MLW46" s="83"/>
      <c r="MLX46" s="83"/>
      <c r="MLY46" s="83"/>
      <c r="MLZ46" s="83"/>
      <c r="MMA46" s="83"/>
      <c r="MMB46" s="83"/>
      <c r="MMC46" s="83"/>
      <c r="MMD46" s="83"/>
      <c r="MME46" s="83"/>
      <c r="MMF46" s="83"/>
      <c r="MMG46" s="83"/>
      <c r="MMH46" s="83"/>
      <c r="MMI46" s="83"/>
      <c r="MMJ46" s="83"/>
      <c r="MMK46" s="83"/>
      <c r="MML46" s="83"/>
      <c r="MMM46" s="83"/>
      <c r="MMN46" s="83"/>
      <c r="MMO46" s="83"/>
      <c r="MMP46" s="83"/>
      <c r="MMQ46" s="83"/>
      <c r="MMR46" s="83"/>
      <c r="MMS46" s="83"/>
      <c r="MMT46" s="83"/>
      <c r="MMU46" s="83"/>
      <c r="MMV46" s="83"/>
      <c r="MMW46" s="83"/>
      <c r="MMX46" s="83"/>
      <c r="MMY46" s="83"/>
      <c r="MMZ46" s="83"/>
      <c r="MNA46" s="83"/>
      <c r="MNB46" s="83"/>
      <c r="MNC46" s="83"/>
      <c r="MND46" s="83"/>
      <c r="MNE46" s="83"/>
      <c r="MNF46" s="83"/>
      <c r="MNG46" s="83"/>
      <c r="MNH46" s="83"/>
      <c r="MNI46" s="83"/>
      <c r="MNJ46" s="83"/>
      <c r="MNK46" s="83"/>
      <c r="MNL46" s="83"/>
      <c r="MNM46" s="83"/>
      <c r="MNN46" s="83"/>
      <c r="MNO46" s="83"/>
      <c r="MNP46" s="83"/>
      <c r="MNQ46" s="83"/>
      <c r="MNR46" s="83"/>
      <c r="MNS46" s="83"/>
      <c r="MNT46" s="83"/>
      <c r="MNU46" s="83"/>
      <c r="MNV46" s="83"/>
      <c r="MNW46" s="83"/>
      <c r="MNX46" s="83"/>
      <c r="MNY46" s="83"/>
      <c r="MNZ46" s="83"/>
      <c r="MOA46" s="83"/>
      <c r="MOB46" s="83"/>
      <c r="MOC46" s="83"/>
      <c r="MOD46" s="83"/>
      <c r="MOE46" s="83"/>
      <c r="MOF46" s="83"/>
      <c r="MOG46" s="83"/>
      <c r="MOH46" s="83"/>
      <c r="MOI46" s="83"/>
      <c r="MOJ46" s="83"/>
      <c r="MOK46" s="83"/>
      <c r="MOL46" s="83"/>
      <c r="MOM46" s="83"/>
      <c r="MON46" s="83"/>
      <c r="MOO46" s="83"/>
      <c r="MOP46" s="83"/>
      <c r="MOQ46" s="83"/>
      <c r="MOR46" s="83"/>
      <c r="MOS46" s="83"/>
      <c r="MOT46" s="83"/>
      <c r="MOU46" s="83"/>
      <c r="MOV46" s="83"/>
      <c r="MOW46" s="83"/>
      <c r="MOX46" s="83"/>
      <c r="MOY46" s="83"/>
      <c r="MOZ46" s="83"/>
      <c r="MPA46" s="83"/>
      <c r="MPB46" s="83"/>
      <c r="MPC46" s="83"/>
      <c r="MPD46" s="83"/>
      <c r="MPE46" s="83"/>
      <c r="MPF46" s="83"/>
      <c r="MPG46" s="83"/>
      <c r="MPH46" s="83"/>
      <c r="MPI46" s="83"/>
      <c r="MPJ46" s="83"/>
      <c r="MPK46" s="83"/>
      <c r="MPL46" s="83"/>
      <c r="MPM46" s="83"/>
      <c r="MPN46" s="83"/>
      <c r="MPO46" s="83"/>
      <c r="MPP46" s="83"/>
      <c r="MPQ46" s="83"/>
      <c r="MPR46" s="83"/>
      <c r="MPS46" s="83"/>
      <c r="MPT46" s="83"/>
      <c r="MPU46" s="83"/>
      <c r="MPV46" s="83"/>
      <c r="MPW46" s="83"/>
      <c r="MPX46" s="83"/>
      <c r="MPY46" s="83"/>
      <c r="MPZ46" s="83"/>
      <c r="MQA46" s="83"/>
      <c r="MQB46" s="83"/>
      <c r="MQC46" s="83"/>
      <c r="MQD46" s="83"/>
      <c r="MQE46" s="83"/>
      <c r="MQF46" s="83"/>
      <c r="MQG46" s="83"/>
      <c r="MQH46" s="83"/>
      <c r="MQI46" s="83"/>
      <c r="MQJ46" s="83"/>
      <c r="MQK46" s="83"/>
      <c r="MQL46" s="83"/>
      <c r="MQM46" s="83"/>
      <c r="MQN46" s="83"/>
      <c r="MQO46" s="83"/>
      <c r="MQP46" s="83"/>
      <c r="MQQ46" s="83"/>
      <c r="MQR46" s="83"/>
      <c r="MQS46" s="83"/>
      <c r="MQT46" s="83"/>
      <c r="MQU46" s="83"/>
      <c r="MQV46" s="83"/>
      <c r="MQW46" s="83"/>
      <c r="MQX46" s="83"/>
      <c r="MQY46" s="83"/>
      <c r="MQZ46" s="83"/>
      <c r="MRA46" s="83"/>
      <c r="MRB46" s="83"/>
      <c r="MRC46" s="83"/>
      <c r="MRD46" s="83"/>
      <c r="MRE46" s="83"/>
      <c r="MRF46" s="83"/>
      <c r="MRG46" s="83"/>
      <c r="MRH46" s="83"/>
      <c r="MRI46" s="83"/>
      <c r="MRJ46" s="83"/>
      <c r="MRK46" s="83"/>
      <c r="MRL46" s="83"/>
      <c r="MRM46" s="83"/>
      <c r="MRN46" s="83"/>
      <c r="MRO46" s="83"/>
      <c r="MRP46" s="83"/>
      <c r="MRQ46" s="83"/>
      <c r="MRR46" s="83"/>
      <c r="MRS46" s="83"/>
      <c r="MRT46" s="83"/>
      <c r="MRU46" s="83"/>
      <c r="MRV46" s="83"/>
      <c r="MRW46" s="83"/>
      <c r="MRX46" s="83"/>
      <c r="MRY46" s="83"/>
      <c r="MRZ46" s="83"/>
      <c r="MSA46" s="83"/>
      <c r="MSB46" s="83"/>
      <c r="MSC46" s="83"/>
      <c r="MSD46" s="83"/>
      <c r="MSE46" s="83"/>
      <c r="MSF46" s="83"/>
      <c r="MSG46" s="83"/>
      <c r="MSH46" s="83"/>
      <c r="MSI46" s="83"/>
      <c r="MSJ46" s="83"/>
      <c r="MSK46" s="83"/>
      <c r="MSL46" s="83"/>
      <c r="MSM46" s="83"/>
      <c r="MSN46" s="83"/>
      <c r="MSO46" s="83"/>
      <c r="MSP46" s="83"/>
      <c r="MSQ46" s="83"/>
      <c r="MSR46" s="83"/>
      <c r="MSS46" s="83"/>
      <c r="MST46" s="83"/>
      <c r="MSU46" s="83"/>
      <c r="MSV46" s="83"/>
      <c r="MSW46" s="83"/>
      <c r="MSX46" s="83"/>
      <c r="MSY46" s="83"/>
      <c r="MSZ46" s="83"/>
      <c r="MTA46" s="83"/>
      <c r="MTB46" s="83"/>
      <c r="MTC46" s="83"/>
      <c r="MTD46" s="83"/>
      <c r="MTE46" s="83"/>
      <c r="MTF46" s="83"/>
      <c r="MTG46" s="83"/>
      <c r="MTH46" s="83"/>
      <c r="MTI46" s="83"/>
      <c r="MTJ46" s="83"/>
      <c r="MTK46" s="83"/>
      <c r="MTL46" s="83"/>
      <c r="MTM46" s="83"/>
      <c r="MTN46" s="83"/>
      <c r="MTO46" s="83"/>
      <c r="MTP46" s="83"/>
      <c r="MTQ46" s="83"/>
      <c r="MTR46" s="83"/>
      <c r="MTS46" s="83"/>
      <c r="MTT46" s="83"/>
      <c r="MTU46" s="83"/>
      <c r="MTV46" s="83"/>
      <c r="MTW46" s="83"/>
      <c r="MTX46" s="83"/>
      <c r="MTY46" s="83"/>
      <c r="MTZ46" s="83"/>
      <c r="MUA46" s="83"/>
      <c r="MUB46" s="83"/>
      <c r="MUC46" s="83"/>
      <c r="MUD46" s="83"/>
      <c r="MUE46" s="83"/>
      <c r="MUF46" s="83"/>
      <c r="MUG46" s="83"/>
      <c r="MUH46" s="83"/>
      <c r="MUI46" s="83"/>
      <c r="MUJ46" s="83"/>
      <c r="MUK46" s="83"/>
      <c r="MUL46" s="83"/>
      <c r="MUM46" s="83"/>
      <c r="MUN46" s="83"/>
      <c r="MUO46" s="83"/>
      <c r="MUP46" s="83"/>
      <c r="MUQ46" s="83"/>
      <c r="MUR46" s="83"/>
      <c r="MUS46" s="83"/>
      <c r="MUT46" s="83"/>
      <c r="MUU46" s="83"/>
      <c r="MUV46" s="83"/>
      <c r="MUW46" s="83"/>
      <c r="MUX46" s="83"/>
      <c r="MUY46" s="83"/>
      <c r="MUZ46" s="83"/>
      <c r="MVA46" s="83"/>
      <c r="MVB46" s="83"/>
      <c r="MVC46" s="83"/>
      <c r="MVD46" s="83"/>
      <c r="MVE46" s="83"/>
      <c r="MVF46" s="83"/>
      <c r="MVG46" s="83"/>
      <c r="MVH46" s="83"/>
      <c r="MVI46" s="83"/>
      <c r="MVJ46" s="83"/>
      <c r="MVK46" s="83"/>
      <c r="MVL46" s="83"/>
      <c r="MVM46" s="83"/>
      <c r="MVN46" s="83"/>
      <c r="MVO46" s="83"/>
      <c r="MVP46" s="83"/>
      <c r="MVQ46" s="83"/>
      <c r="MVR46" s="83"/>
      <c r="MVS46" s="83"/>
      <c r="MVT46" s="83"/>
      <c r="MVU46" s="83"/>
      <c r="MVV46" s="83"/>
      <c r="MVW46" s="83"/>
      <c r="MVX46" s="83"/>
      <c r="MVY46" s="83"/>
      <c r="MVZ46" s="83"/>
      <c r="MWA46" s="83"/>
      <c r="MWB46" s="83"/>
      <c r="MWC46" s="83"/>
      <c r="MWD46" s="83"/>
      <c r="MWE46" s="83"/>
      <c r="MWF46" s="83"/>
      <c r="MWG46" s="83"/>
      <c r="MWH46" s="83"/>
      <c r="MWI46" s="83"/>
      <c r="MWJ46" s="83"/>
      <c r="MWK46" s="83"/>
      <c r="MWL46" s="83"/>
      <c r="MWM46" s="83"/>
      <c r="MWN46" s="83"/>
      <c r="MWO46" s="83"/>
      <c r="MWP46" s="83"/>
      <c r="MWQ46" s="83"/>
      <c r="MWR46" s="83"/>
      <c r="MWS46" s="83"/>
      <c r="MWT46" s="83"/>
      <c r="MWU46" s="83"/>
      <c r="MWV46" s="83"/>
      <c r="MWW46" s="83"/>
      <c r="MWX46" s="83"/>
      <c r="MWY46" s="83"/>
      <c r="MWZ46" s="83"/>
      <c r="MXA46" s="83"/>
      <c r="MXB46" s="83"/>
      <c r="MXC46" s="83"/>
      <c r="MXD46" s="83"/>
      <c r="MXE46" s="83"/>
      <c r="MXF46" s="83"/>
      <c r="MXG46" s="83"/>
      <c r="MXH46" s="83"/>
      <c r="MXI46" s="83"/>
      <c r="MXJ46" s="83"/>
      <c r="MXK46" s="83"/>
      <c r="MXL46" s="83"/>
      <c r="MXM46" s="83"/>
      <c r="MXN46" s="83"/>
      <c r="MXO46" s="83"/>
      <c r="MXP46" s="83"/>
      <c r="MXQ46" s="83"/>
      <c r="MXR46" s="83"/>
      <c r="MXS46" s="83"/>
      <c r="MXT46" s="83"/>
      <c r="MXU46" s="83"/>
      <c r="MXV46" s="83"/>
      <c r="MXW46" s="83"/>
      <c r="MXX46" s="83"/>
      <c r="MXY46" s="83"/>
      <c r="MXZ46" s="83"/>
      <c r="MYA46" s="83"/>
      <c r="MYB46" s="83"/>
      <c r="MYC46" s="83"/>
      <c r="MYD46" s="83"/>
      <c r="MYE46" s="83"/>
      <c r="MYF46" s="83"/>
      <c r="MYG46" s="83"/>
      <c r="MYH46" s="83"/>
      <c r="MYI46" s="83"/>
      <c r="MYJ46" s="83"/>
      <c r="MYK46" s="83"/>
      <c r="MYL46" s="83"/>
      <c r="MYM46" s="83"/>
      <c r="MYN46" s="83"/>
      <c r="MYO46" s="83"/>
      <c r="MYP46" s="83"/>
      <c r="MYQ46" s="83"/>
      <c r="MYR46" s="83"/>
      <c r="MYS46" s="83"/>
      <c r="MYT46" s="83"/>
      <c r="MYU46" s="83"/>
      <c r="MYV46" s="83"/>
      <c r="MYW46" s="83"/>
      <c r="MYX46" s="83"/>
      <c r="MYY46" s="83"/>
      <c r="MYZ46" s="83"/>
      <c r="MZA46" s="83"/>
      <c r="MZB46" s="83"/>
      <c r="MZC46" s="83"/>
      <c r="MZD46" s="83"/>
      <c r="MZE46" s="83"/>
      <c r="MZF46" s="83"/>
      <c r="MZG46" s="83"/>
      <c r="MZH46" s="83"/>
      <c r="MZI46" s="83"/>
      <c r="MZJ46" s="83"/>
      <c r="MZK46" s="83"/>
      <c r="MZL46" s="83"/>
      <c r="MZM46" s="83"/>
      <c r="MZN46" s="83"/>
      <c r="MZO46" s="83"/>
      <c r="MZP46" s="83"/>
      <c r="MZQ46" s="83"/>
      <c r="MZR46" s="83"/>
      <c r="MZS46" s="83"/>
      <c r="MZT46" s="83"/>
      <c r="MZU46" s="83"/>
      <c r="MZV46" s="83"/>
      <c r="MZW46" s="83"/>
      <c r="MZX46" s="83"/>
      <c r="MZY46" s="83"/>
      <c r="MZZ46" s="83"/>
      <c r="NAA46" s="83"/>
      <c r="NAB46" s="83"/>
      <c r="NAC46" s="83"/>
      <c r="NAD46" s="83"/>
      <c r="NAE46" s="83"/>
      <c r="NAF46" s="83"/>
      <c r="NAG46" s="83"/>
      <c r="NAH46" s="83"/>
      <c r="NAI46" s="83"/>
      <c r="NAJ46" s="83"/>
      <c r="NAK46" s="83"/>
      <c r="NAL46" s="83"/>
      <c r="NAM46" s="83"/>
      <c r="NAN46" s="83"/>
      <c r="NAO46" s="83"/>
      <c r="NAP46" s="83"/>
      <c r="NAQ46" s="83"/>
      <c r="NAR46" s="83"/>
      <c r="NAS46" s="83"/>
      <c r="NAT46" s="83"/>
      <c r="NAU46" s="83"/>
      <c r="NAV46" s="83"/>
      <c r="NAW46" s="83"/>
      <c r="NAX46" s="83"/>
      <c r="NAY46" s="83"/>
      <c r="NAZ46" s="83"/>
      <c r="NBA46" s="83"/>
      <c r="NBB46" s="83"/>
      <c r="NBC46" s="83"/>
      <c r="NBD46" s="83"/>
      <c r="NBE46" s="83"/>
      <c r="NBF46" s="83"/>
      <c r="NBG46" s="83"/>
      <c r="NBH46" s="83"/>
      <c r="NBI46" s="83"/>
      <c r="NBJ46" s="83"/>
      <c r="NBK46" s="83"/>
      <c r="NBL46" s="83"/>
      <c r="NBM46" s="83"/>
      <c r="NBN46" s="83"/>
      <c r="NBO46" s="83"/>
      <c r="NBP46" s="83"/>
      <c r="NBQ46" s="83"/>
      <c r="NBR46" s="83"/>
      <c r="NBS46" s="83"/>
      <c r="NBT46" s="83"/>
      <c r="NBU46" s="83"/>
      <c r="NBV46" s="83"/>
      <c r="NBW46" s="83"/>
      <c r="NBX46" s="83"/>
      <c r="NBY46" s="83"/>
      <c r="NBZ46" s="83"/>
      <c r="NCA46" s="83"/>
      <c r="NCB46" s="83"/>
      <c r="NCC46" s="83"/>
      <c r="NCD46" s="83"/>
      <c r="NCE46" s="83"/>
      <c r="NCF46" s="83"/>
      <c r="NCG46" s="83"/>
      <c r="NCH46" s="83"/>
      <c r="NCI46" s="83"/>
      <c r="NCJ46" s="83"/>
      <c r="NCK46" s="83"/>
      <c r="NCL46" s="83"/>
      <c r="NCM46" s="83"/>
      <c r="NCN46" s="83"/>
      <c r="NCO46" s="83"/>
      <c r="NCP46" s="83"/>
      <c r="NCQ46" s="83"/>
      <c r="NCR46" s="83"/>
      <c r="NCS46" s="83"/>
      <c r="NCT46" s="83"/>
      <c r="NCU46" s="83"/>
      <c r="NCV46" s="83"/>
      <c r="NCW46" s="83"/>
      <c r="NCX46" s="83"/>
      <c r="NCY46" s="83"/>
      <c r="NCZ46" s="83"/>
      <c r="NDA46" s="83"/>
      <c r="NDB46" s="83"/>
      <c r="NDC46" s="83"/>
      <c r="NDD46" s="83"/>
      <c r="NDE46" s="83"/>
      <c r="NDF46" s="83"/>
      <c r="NDG46" s="83"/>
      <c r="NDH46" s="83"/>
      <c r="NDI46" s="83"/>
      <c r="NDJ46" s="83"/>
      <c r="NDK46" s="83"/>
      <c r="NDL46" s="83"/>
      <c r="NDM46" s="83"/>
      <c r="NDN46" s="83"/>
      <c r="NDO46" s="83"/>
      <c r="NDP46" s="83"/>
      <c r="NDQ46" s="83"/>
      <c r="NDR46" s="83"/>
      <c r="NDS46" s="83"/>
      <c r="NDT46" s="83"/>
      <c r="NDU46" s="83"/>
      <c r="NDV46" s="83"/>
      <c r="NDW46" s="83"/>
      <c r="NDX46" s="83"/>
      <c r="NDY46" s="83"/>
      <c r="NDZ46" s="83"/>
      <c r="NEA46" s="83"/>
      <c r="NEB46" s="83"/>
      <c r="NEC46" s="83"/>
      <c r="NED46" s="83"/>
      <c r="NEE46" s="83"/>
      <c r="NEF46" s="83"/>
      <c r="NEG46" s="83"/>
      <c r="NEH46" s="83"/>
      <c r="NEI46" s="83"/>
      <c r="NEJ46" s="83"/>
      <c r="NEK46" s="83"/>
      <c r="NEL46" s="83"/>
      <c r="NEM46" s="83"/>
      <c r="NEN46" s="83"/>
      <c r="NEO46" s="83"/>
      <c r="NEP46" s="83"/>
      <c r="NEQ46" s="83"/>
      <c r="NER46" s="83"/>
      <c r="NES46" s="83"/>
      <c r="NET46" s="83"/>
      <c r="NEU46" s="83"/>
      <c r="NEV46" s="83"/>
      <c r="NEW46" s="83"/>
      <c r="NEX46" s="83"/>
      <c r="NEY46" s="83"/>
      <c r="NEZ46" s="83"/>
      <c r="NFA46" s="83"/>
      <c r="NFB46" s="83"/>
      <c r="NFC46" s="83"/>
      <c r="NFD46" s="83"/>
      <c r="NFE46" s="83"/>
      <c r="NFF46" s="83"/>
      <c r="NFG46" s="83"/>
      <c r="NFH46" s="83"/>
      <c r="NFI46" s="83"/>
      <c r="NFJ46" s="83"/>
      <c r="NFK46" s="83"/>
      <c r="NFL46" s="83"/>
      <c r="NFM46" s="83"/>
      <c r="NFN46" s="83"/>
      <c r="NFO46" s="83"/>
      <c r="NFP46" s="83"/>
      <c r="NFQ46" s="83"/>
      <c r="NFR46" s="83"/>
      <c r="NFS46" s="83"/>
      <c r="NFT46" s="83"/>
      <c r="NFU46" s="83"/>
      <c r="NFV46" s="83"/>
      <c r="NFW46" s="83"/>
      <c r="NFX46" s="83"/>
      <c r="NFY46" s="83"/>
      <c r="NFZ46" s="83"/>
      <c r="NGA46" s="83"/>
      <c r="NGB46" s="83"/>
      <c r="NGC46" s="83"/>
      <c r="NGD46" s="83"/>
      <c r="NGE46" s="83"/>
      <c r="NGF46" s="83"/>
      <c r="NGG46" s="83"/>
      <c r="NGH46" s="83"/>
      <c r="NGI46" s="83"/>
      <c r="NGJ46" s="83"/>
      <c r="NGK46" s="83"/>
      <c r="NGL46" s="83"/>
      <c r="NGM46" s="83"/>
      <c r="NGN46" s="83"/>
      <c r="NGO46" s="83"/>
      <c r="NGP46" s="83"/>
      <c r="NGQ46" s="83"/>
      <c r="NGR46" s="83"/>
      <c r="NGS46" s="83"/>
      <c r="NGT46" s="83"/>
      <c r="NGU46" s="83"/>
      <c r="NGV46" s="83"/>
      <c r="NGW46" s="83"/>
      <c r="NGX46" s="83"/>
      <c r="NGY46" s="83"/>
      <c r="NGZ46" s="83"/>
      <c r="NHA46" s="83"/>
      <c r="NHB46" s="83"/>
      <c r="NHC46" s="83"/>
      <c r="NHD46" s="83"/>
      <c r="NHE46" s="83"/>
      <c r="NHF46" s="83"/>
      <c r="NHG46" s="83"/>
      <c r="NHH46" s="83"/>
      <c r="NHI46" s="83"/>
      <c r="NHJ46" s="83"/>
      <c r="NHK46" s="83"/>
      <c r="NHL46" s="83"/>
      <c r="NHM46" s="83"/>
      <c r="NHN46" s="83"/>
      <c r="NHO46" s="83"/>
      <c r="NHP46" s="83"/>
      <c r="NHQ46" s="83"/>
      <c r="NHR46" s="83"/>
      <c r="NHS46" s="83"/>
      <c r="NHT46" s="83"/>
      <c r="NHU46" s="83"/>
      <c r="NHV46" s="83"/>
      <c r="NHW46" s="83"/>
      <c r="NHX46" s="83"/>
      <c r="NHY46" s="83"/>
      <c r="NHZ46" s="83"/>
      <c r="NIA46" s="83"/>
      <c r="NIB46" s="83"/>
      <c r="NIC46" s="83"/>
      <c r="NID46" s="83"/>
      <c r="NIE46" s="83"/>
      <c r="NIF46" s="83"/>
      <c r="NIG46" s="83"/>
      <c r="NIH46" s="83"/>
      <c r="NII46" s="83"/>
      <c r="NIJ46" s="83"/>
      <c r="NIK46" s="83"/>
      <c r="NIL46" s="83"/>
      <c r="NIM46" s="83"/>
      <c r="NIN46" s="83"/>
      <c r="NIO46" s="83"/>
      <c r="NIP46" s="83"/>
      <c r="NIQ46" s="83"/>
      <c r="NIR46" s="83"/>
      <c r="NIS46" s="83"/>
      <c r="NIT46" s="83"/>
      <c r="NIU46" s="83"/>
      <c r="NIV46" s="83"/>
      <c r="NIW46" s="83"/>
      <c r="NIX46" s="83"/>
      <c r="NIY46" s="83"/>
      <c r="NIZ46" s="83"/>
      <c r="NJA46" s="83"/>
      <c r="NJB46" s="83"/>
      <c r="NJC46" s="83"/>
      <c r="NJD46" s="83"/>
      <c r="NJE46" s="83"/>
      <c r="NJF46" s="83"/>
      <c r="NJG46" s="83"/>
      <c r="NJH46" s="83"/>
      <c r="NJI46" s="83"/>
      <c r="NJJ46" s="83"/>
      <c r="NJK46" s="83"/>
      <c r="NJL46" s="83"/>
      <c r="NJM46" s="83"/>
      <c r="NJN46" s="83"/>
      <c r="NJO46" s="83"/>
      <c r="NJP46" s="83"/>
      <c r="NJQ46" s="83"/>
      <c r="NJR46" s="83"/>
      <c r="NJS46" s="83"/>
      <c r="NJT46" s="83"/>
      <c r="NJU46" s="83"/>
      <c r="NJV46" s="83"/>
      <c r="NJW46" s="83"/>
      <c r="NJX46" s="83"/>
      <c r="NJY46" s="83"/>
      <c r="NJZ46" s="83"/>
      <c r="NKA46" s="83"/>
      <c r="NKB46" s="83"/>
      <c r="NKC46" s="83"/>
      <c r="NKD46" s="83"/>
      <c r="NKE46" s="83"/>
      <c r="NKF46" s="83"/>
      <c r="NKG46" s="83"/>
      <c r="NKH46" s="83"/>
      <c r="NKI46" s="83"/>
      <c r="NKJ46" s="83"/>
      <c r="NKK46" s="83"/>
      <c r="NKL46" s="83"/>
      <c r="NKM46" s="83"/>
      <c r="NKN46" s="83"/>
      <c r="NKO46" s="83"/>
      <c r="NKP46" s="83"/>
      <c r="NKQ46" s="83"/>
      <c r="NKR46" s="83"/>
      <c r="NKS46" s="83"/>
      <c r="NKT46" s="83"/>
      <c r="NKU46" s="83"/>
      <c r="NKV46" s="83"/>
      <c r="NKW46" s="83"/>
      <c r="NKX46" s="83"/>
      <c r="NKY46" s="83"/>
      <c r="NKZ46" s="83"/>
      <c r="NLA46" s="83"/>
      <c r="NLB46" s="83"/>
      <c r="NLC46" s="83"/>
      <c r="NLD46" s="83"/>
      <c r="NLE46" s="83"/>
      <c r="NLF46" s="83"/>
      <c r="NLG46" s="83"/>
      <c r="NLH46" s="83"/>
      <c r="NLI46" s="83"/>
      <c r="NLJ46" s="83"/>
      <c r="NLK46" s="83"/>
      <c r="NLL46" s="83"/>
      <c r="NLM46" s="83"/>
      <c r="NLN46" s="83"/>
      <c r="NLO46" s="83"/>
      <c r="NLP46" s="83"/>
      <c r="NLQ46" s="83"/>
      <c r="NLR46" s="83"/>
      <c r="NLS46" s="83"/>
      <c r="NLT46" s="83"/>
      <c r="NLU46" s="83"/>
      <c r="NLV46" s="83"/>
      <c r="NLW46" s="83"/>
      <c r="NLX46" s="83"/>
      <c r="NLY46" s="83"/>
      <c r="NLZ46" s="83"/>
      <c r="NMA46" s="83"/>
      <c r="NMB46" s="83"/>
      <c r="NMC46" s="83"/>
      <c r="NMD46" s="83"/>
      <c r="NME46" s="83"/>
      <c r="NMF46" s="83"/>
      <c r="NMG46" s="83"/>
      <c r="NMH46" s="83"/>
      <c r="NMI46" s="83"/>
      <c r="NMJ46" s="83"/>
      <c r="NMK46" s="83"/>
      <c r="NML46" s="83"/>
      <c r="NMM46" s="83"/>
      <c r="NMN46" s="83"/>
      <c r="NMO46" s="83"/>
      <c r="NMP46" s="83"/>
      <c r="NMQ46" s="83"/>
      <c r="NMR46" s="83"/>
      <c r="NMS46" s="83"/>
      <c r="NMT46" s="83"/>
      <c r="NMU46" s="83"/>
      <c r="NMV46" s="83"/>
      <c r="NMW46" s="83"/>
      <c r="NMX46" s="83"/>
      <c r="NMY46" s="83"/>
      <c r="NMZ46" s="83"/>
      <c r="NNA46" s="83"/>
      <c r="NNB46" s="83"/>
      <c r="NNC46" s="83"/>
      <c r="NND46" s="83"/>
      <c r="NNE46" s="83"/>
      <c r="NNF46" s="83"/>
      <c r="NNG46" s="83"/>
      <c r="NNH46" s="83"/>
      <c r="NNI46" s="83"/>
      <c r="NNJ46" s="83"/>
      <c r="NNK46" s="83"/>
      <c r="NNL46" s="83"/>
      <c r="NNM46" s="83"/>
      <c r="NNN46" s="83"/>
      <c r="NNO46" s="83"/>
      <c r="NNP46" s="83"/>
      <c r="NNQ46" s="83"/>
      <c r="NNR46" s="83"/>
      <c r="NNS46" s="83"/>
      <c r="NNT46" s="83"/>
      <c r="NNU46" s="83"/>
      <c r="NNV46" s="83"/>
      <c r="NNW46" s="83"/>
      <c r="NNX46" s="83"/>
      <c r="NNY46" s="83"/>
      <c r="NNZ46" s="83"/>
      <c r="NOA46" s="83"/>
      <c r="NOB46" s="83"/>
      <c r="NOC46" s="83"/>
      <c r="NOD46" s="83"/>
      <c r="NOE46" s="83"/>
      <c r="NOF46" s="83"/>
      <c r="NOG46" s="83"/>
      <c r="NOH46" s="83"/>
      <c r="NOI46" s="83"/>
      <c r="NOJ46" s="83"/>
      <c r="NOK46" s="83"/>
      <c r="NOL46" s="83"/>
      <c r="NOM46" s="83"/>
      <c r="NON46" s="83"/>
      <c r="NOO46" s="83"/>
      <c r="NOP46" s="83"/>
      <c r="NOQ46" s="83"/>
      <c r="NOR46" s="83"/>
      <c r="NOS46" s="83"/>
      <c r="NOT46" s="83"/>
      <c r="NOU46" s="83"/>
      <c r="NOV46" s="83"/>
      <c r="NOW46" s="83"/>
      <c r="NOX46" s="83"/>
      <c r="NOY46" s="83"/>
      <c r="NOZ46" s="83"/>
      <c r="NPA46" s="83"/>
      <c r="NPB46" s="83"/>
      <c r="NPC46" s="83"/>
      <c r="NPD46" s="83"/>
      <c r="NPE46" s="83"/>
      <c r="NPF46" s="83"/>
      <c r="NPG46" s="83"/>
      <c r="NPH46" s="83"/>
      <c r="NPI46" s="83"/>
      <c r="NPJ46" s="83"/>
      <c r="NPK46" s="83"/>
      <c r="NPL46" s="83"/>
      <c r="NPM46" s="83"/>
      <c r="NPN46" s="83"/>
      <c r="NPO46" s="83"/>
      <c r="NPP46" s="83"/>
      <c r="NPQ46" s="83"/>
      <c r="NPR46" s="83"/>
      <c r="NPS46" s="83"/>
      <c r="NPT46" s="83"/>
      <c r="NPU46" s="83"/>
      <c r="NPV46" s="83"/>
      <c r="NPW46" s="83"/>
      <c r="NPX46" s="83"/>
      <c r="NPY46" s="83"/>
      <c r="NPZ46" s="83"/>
      <c r="NQA46" s="83"/>
      <c r="NQB46" s="83"/>
      <c r="NQC46" s="83"/>
      <c r="NQD46" s="83"/>
      <c r="NQE46" s="83"/>
      <c r="NQF46" s="83"/>
      <c r="NQG46" s="83"/>
      <c r="NQH46" s="83"/>
      <c r="NQI46" s="83"/>
      <c r="NQJ46" s="83"/>
      <c r="NQK46" s="83"/>
      <c r="NQL46" s="83"/>
      <c r="NQM46" s="83"/>
      <c r="NQN46" s="83"/>
      <c r="NQO46" s="83"/>
      <c r="NQP46" s="83"/>
      <c r="NQQ46" s="83"/>
      <c r="NQR46" s="83"/>
      <c r="NQS46" s="83"/>
      <c r="NQT46" s="83"/>
      <c r="NQU46" s="83"/>
      <c r="NQV46" s="83"/>
      <c r="NQW46" s="83"/>
      <c r="NQX46" s="83"/>
      <c r="NQY46" s="83"/>
      <c r="NQZ46" s="83"/>
      <c r="NRA46" s="83"/>
      <c r="NRB46" s="83"/>
      <c r="NRC46" s="83"/>
      <c r="NRD46" s="83"/>
      <c r="NRE46" s="83"/>
      <c r="NRF46" s="83"/>
      <c r="NRG46" s="83"/>
      <c r="NRH46" s="83"/>
      <c r="NRI46" s="83"/>
      <c r="NRJ46" s="83"/>
      <c r="NRK46" s="83"/>
      <c r="NRL46" s="83"/>
      <c r="NRM46" s="83"/>
      <c r="NRN46" s="83"/>
      <c r="NRO46" s="83"/>
      <c r="NRP46" s="83"/>
      <c r="NRQ46" s="83"/>
      <c r="NRR46" s="83"/>
      <c r="NRS46" s="83"/>
      <c r="NRT46" s="83"/>
      <c r="NRU46" s="83"/>
      <c r="NRV46" s="83"/>
      <c r="NRW46" s="83"/>
      <c r="NRX46" s="83"/>
      <c r="NRY46" s="83"/>
      <c r="NRZ46" s="83"/>
      <c r="NSA46" s="83"/>
      <c r="NSB46" s="83"/>
      <c r="NSC46" s="83"/>
      <c r="NSD46" s="83"/>
      <c r="NSE46" s="83"/>
      <c r="NSF46" s="83"/>
      <c r="NSG46" s="83"/>
      <c r="NSH46" s="83"/>
      <c r="NSI46" s="83"/>
      <c r="NSJ46" s="83"/>
      <c r="NSK46" s="83"/>
      <c r="NSL46" s="83"/>
      <c r="NSM46" s="83"/>
      <c r="NSN46" s="83"/>
      <c r="NSO46" s="83"/>
      <c r="NSP46" s="83"/>
      <c r="NSQ46" s="83"/>
      <c r="NSR46" s="83"/>
      <c r="NSS46" s="83"/>
      <c r="NST46" s="83"/>
      <c r="NSU46" s="83"/>
      <c r="NSV46" s="83"/>
      <c r="NSW46" s="83"/>
      <c r="NSX46" s="83"/>
      <c r="NSY46" s="83"/>
      <c r="NSZ46" s="83"/>
      <c r="NTA46" s="83"/>
      <c r="NTB46" s="83"/>
      <c r="NTC46" s="83"/>
      <c r="NTD46" s="83"/>
      <c r="NTE46" s="83"/>
      <c r="NTF46" s="83"/>
      <c r="NTG46" s="83"/>
      <c r="NTH46" s="83"/>
      <c r="NTI46" s="83"/>
      <c r="NTJ46" s="83"/>
      <c r="NTK46" s="83"/>
      <c r="NTL46" s="83"/>
      <c r="NTM46" s="83"/>
      <c r="NTN46" s="83"/>
      <c r="NTO46" s="83"/>
      <c r="NTP46" s="83"/>
      <c r="NTQ46" s="83"/>
      <c r="NTR46" s="83"/>
      <c r="NTS46" s="83"/>
      <c r="NTT46" s="83"/>
      <c r="NTU46" s="83"/>
      <c r="NTV46" s="83"/>
      <c r="NTW46" s="83"/>
      <c r="NTX46" s="83"/>
      <c r="NTY46" s="83"/>
      <c r="NTZ46" s="83"/>
      <c r="NUA46" s="83"/>
      <c r="NUB46" s="83"/>
      <c r="NUC46" s="83"/>
      <c r="NUD46" s="83"/>
      <c r="NUE46" s="83"/>
      <c r="NUF46" s="83"/>
      <c r="NUG46" s="83"/>
      <c r="NUH46" s="83"/>
      <c r="NUI46" s="83"/>
      <c r="NUJ46" s="83"/>
      <c r="NUK46" s="83"/>
      <c r="NUL46" s="83"/>
      <c r="NUM46" s="83"/>
      <c r="NUN46" s="83"/>
      <c r="NUO46" s="83"/>
      <c r="NUP46" s="83"/>
      <c r="NUQ46" s="83"/>
      <c r="NUR46" s="83"/>
      <c r="NUS46" s="83"/>
      <c r="NUT46" s="83"/>
      <c r="NUU46" s="83"/>
      <c r="NUV46" s="83"/>
      <c r="NUW46" s="83"/>
      <c r="NUX46" s="83"/>
      <c r="NUY46" s="83"/>
      <c r="NUZ46" s="83"/>
      <c r="NVA46" s="83"/>
      <c r="NVB46" s="83"/>
      <c r="NVC46" s="83"/>
      <c r="NVD46" s="83"/>
      <c r="NVE46" s="83"/>
      <c r="NVF46" s="83"/>
      <c r="NVG46" s="83"/>
      <c r="NVH46" s="83"/>
      <c r="NVI46" s="83"/>
      <c r="NVJ46" s="83"/>
      <c r="NVK46" s="83"/>
      <c r="NVL46" s="83"/>
      <c r="NVM46" s="83"/>
      <c r="NVN46" s="83"/>
      <c r="NVO46" s="83"/>
      <c r="NVP46" s="83"/>
      <c r="NVQ46" s="83"/>
      <c r="NVR46" s="83"/>
      <c r="NVS46" s="83"/>
      <c r="NVT46" s="83"/>
      <c r="NVU46" s="83"/>
      <c r="NVV46" s="83"/>
      <c r="NVW46" s="83"/>
      <c r="NVX46" s="83"/>
      <c r="NVY46" s="83"/>
      <c r="NVZ46" s="83"/>
      <c r="NWA46" s="83"/>
      <c r="NWB46" s="83"/>
      <c r="NWC46" s="83"/>
      <c r="NWD46" s="83"/>
      <c r="NWE46" s="83"/>
      <c r="NWF46" s="83"/>
      <c r="NWG46" s="83"/>
      <c r="NWH46" s="83"/>
      <c r="NWI46" s="83"/>
      <c r="NWJ46" s="83"/>
      <c r="NWK46" s="83"/>
      <c r="NWL46" s="83"/>
      <c r="NWM46" s="83"/>
      <c r="NWN46" s="83"/>
      <c r="NWO46" s="83"/>
      <c r="NWP46" s="83"/>
      <c r="NWQ46" s="83"/>
      <c r="NWR46" s="83"/>
      <c r="NWS46" s="83"/>
      <c r="NWT46" s="83"/>
      <c r="NWU46" s="83"/>
      <c r="NWV46" s="83"/>
      <c r="NWW46" s="83"/>
      <c r="NWX46" s="83"/>
      <c r="NWY46" s="83"/>
      <c r="NWZ46" s="83"/>
      <c r="NXA46" s="83"/>
      <c r="NXB46" s="83"/>
      <c r="NXC46" s="83"/>
      <c r="NXD46" s="83"/>
      <c r="NXE46" s="83"/>
      <c r="NXF46" s="83"/>
      <c r="NXG46" s="83"/>
      <c r="NXH46" s="83"/>
      <c r="NXI46" s="83"/>
      <c r="NXJ46" s="83"/>
      <c r="NXK46" s="83"/>
      <c r="NXL46" s="83"/>
      <c r="NXM46" s="83"/>
      <c r="NXN46" s="83"/>
      <c r="NXO46" s="83"/>
      <c r="NXP46" s="83"/>
      <c r="NXQ46" s="83"/>
      <c r="NXR46" s="83"/>
      <c r="NXS46" s="83"/>
      <c r="NXT46" s="83"/>
      <c r="NXU46" s="83"/>
      <c r="NXV46" s="83"/>
      <c r="NXW46" s="83"/>
      <c r="NXX46" s="83"/>
      <c r="NXY46" s="83"/>
      <c r="NXZ46" s="83"/>
      <c r="NYA46" s="83"/>
      <c r="NYB46" s="83"/>
      <c r="NYC46" s="83"/>
      <c r="NYD46" s="83"/>
      <c r="NYE46" s="83"/>
      <c r="NYF46" s="83"/>
      <c r="NYG46" s="83"/>
      <c r="NYH46" s="83"/>
      <c r="NYI46" s="83"/>
      <c r="NYJ46" s="83"/>
      <c r="NYK46" s="83"/>
      <c r="NYL46" s="83"/>
      <c r="NYM46" s="83"/>
      <c r="NYN46" s="83"/>
      <c r="NYO46" s="83"/>
      <c r="NYP46" s="83"/>
      <c r="NYQ46" s="83"/>
      <c r="NYR46" s="83"/>
      <c r="NYS46" s="83"/>
      <c r="NYT46" s="83"/>
      <c r="NYU46" s="83"/>
      <c r="NYV46" s="83"/>
      <c r="NYW46" s="83"/>
      <c r="NYX46" s="83"/>
      <c r="NYY46" s="83"/>
      <c r="NYZ46" s="83"/>
      <c r="NZA46" s="83"/>
      <c r="NZB46" s="83"/>
      <c r="NZC46" s="83"/>
      <c r="NZD46" s="83"/>
      <c r="NZE46" s="83"/>
      <c r="NZF46" s="83"/>
      <c r="NZG46" s="83"/>
      <c r="NZH46" s="83"/>
      <c r="NZI46" s="83"/>
      <c r="NZJ46" s="83"/>
      <c r="NZK46" s="83"/>
      <c r="NZL46" s="83"/>
      <c r="NZM46" s="83"/>
      <c r="NZN46" s="83"/>
      <c r="NZO46" s="83"/>
      <c r="NZP46" s="83"/>
      <c r="NZQ46" s="83"/>
      <c r="NZR46" s="83"/>
      <c r="NZS46" s="83"/>
      <c r="NZT46" s="83"/>
      <c r="NZU46" s="83"/>
      <c r="NZV46" s="83"/>
      <c r="NZW46" s="83"/>
      <c r="NZX46" s="83"/>
      <c r="NZY46" s="83"/>
      <c r="NZZ46" s="83"/>
      <c r="OAA46" s="83"/>
      <c r="OAB46" s="83"/>
      <c r="OAC46" s="83"/>
      <c r="OAD46" s="83"/>
      <c r="OAE46" s="83"/>
      <c r="OAF46" s="83"/>
      <c r="OAG46" s="83"/>
      <c r="OAH46" s="83"/>
      <c r="OAI46" s="83"/>
      <c r="OAJ46" s="83"/>
      <c r="OAK46" s="83"/>
      <c r="OAL46" s="83"/>
      <c r="OAM46" s="83"/>
      <c r="OAN46" s="83"/>
      <c r="OAO46" s="83"/>
      <c r="OAP46" s="83"/>
      <c r="OAQ46" s="83"/>
      <c r="OAR46" s="83"/>
      <c r="OAS46" s="83"/>
      <c r="OAT46" s="83"/>
      <c r="OAU46" s="83"/>
      <c r="OAV46" s="83"/>
      <c r="OAW46" s="83"/>
      <c r="OAX46" s="83"/>
      <c r="OAY46" s="83"/>
      <c r="OAZ46" s="83"/>
      <c r="OBA46" s="83"/>
      <c r="OBB46" s="83"/>
      <c r="OBC46" s="83"/>
      <c r="OBD46" s="83"/>
      <c r="OBE46" s="83"/>
      <c r="OBF46" s="83"/>
      <c r="OBG46" s="83"/>
      <c r="OBH46" s="83"/>
      <c r="OBI46" s="83"/>
      <c r="OBJ46" s="83"/>
      <c r="OBK46" s="83"/>
      <c r="OBL46" s="83"/>
      <c r="OBM46" s="83"/>
      <c r="OBN46" s="83"/>
      <c r="OBO46" s="83"/>
      <c r="OBP46" s="83"/>
      <c r="OBQ46" s="83"/>
      <c r="OBR46" s="83"/>
      <c r="OBS46" s="83"/>
      <c r="OBT46" s="83"/>
      <c r="OBU46" s="83"/>
      <c r="OBV46" s="83"/>
      <c r="OBW46" s="83"/>
      <c r="OBX46" s="83"/>
      <c r="OBY46" s="83"/>
      <c r="OBZ46" s="83"/>
      <c r="OCA46" s="83"/>
      <c r="OCB46" s="83"/>
      <c r="OCC46" s="83"/>
      <c r="OCD46" s="83"/>
      <c r="OCE46" s="83"/>
      <c r="OCF46" s="83"/>
      <c r="OCG46" s="83"/>
      <c r="OCH46" s="83"/>
      <c r="OCI46" s="83"/>
      <c r="OCJ46" s="83"/>
      <c r="OCK46" s="83"/>
      <c r="OCL46" s="83"/>
      <c r="OCM46" s="83"/>
      <c r="OCN46" s="83"/>
      <c r="OCO46" s="83"/>
      <c r="OCP46" s="83"/>
      <c r="OCQ46" s="83"/>
      <c r="OCR46" s="83"/>
      <c r="OCS46" s="83"/>
      <c r="OCT46" s="83"/>
      <c r="OCU46" s="83"/>
      <c r="OCV46" s="83"/>
      <c r="OCW46" s="83"/>
      <c r="OCX46" s="83"/>
      <c r="OCY46" s="83"/>
      <c r="OCZ46" s="83"/>
      <c r="ODA46" s="83"/>
      <c r="ODB46" s="83"/>
      <c r="ODC46" s="83"/>
      <c r="ODD46" s="83"/>
      <c r="ODE46" s="83"/>
      <c r="ODF46" s="83"/>
      <c r="ODG46" s="83"/>
      <c r="ODH46" s="83"/>
      <c r="ODI46" s="83"/>
      <c r="ODJ46" s="83"/>
      <c r="ODK46" s="83"/>
      <c r="ODL46" s="83"/>
      <c r="ODM46" s="83"/>
      <c r="ODN46" s="83"/>
      <c r="ODO46" s="83"/>
      <c r="ODP46" s="83"/>
      <c r="ODQ46" s="83"/>
      <c r="ODR46" s="83"/>
      <c r="ODS46" s="83"/>
      <c r="ODT46" s="83"/>
      <c r="ODU46" s="83"/>
      <c r="ODV46" s="83"/>
      <c r="ODW46" s="83"/>
      <c r="ODX46" s="83"/>
      <c r="ODY46" s="83"/>
      <c r="ODZ46" s="83"/>
      <c r="OEA46" s="83"/>
      <c r="OEB46" s="83"/>
      <c r="OEC46" s="83"/>
      <c r="OED46" s="83"/>
      <c r="OEE46" s="83"/>
      <c r="OEF46" s="83"/>
      <c r="OEG46" s="83"/>
      <c r="OEH46" s="83"/>
      <c r="OEI46" s="83"/>
      <c r="OEJ46" s="83"/>
      <c r="OEK46" s="83"/>
      <c r="OEL46" s="83"/>
      <c r="OEM46" s="83"/>
      <c r="OEN46" s="83"/>
      <c r="OEO46" s="83"/>
      <c r="OEP46" s="83"/>
      <c r="OEQ46" s="83"/>
      <c r="OER46" s="83"/>
      <c r="OES46" s="83"/>
      <c r="OET46" s="83"/>
      <c r="OEU46" s="83"/>
      <c r="OEV46" s="83"/>
      <c r="OEW46" s="83"/>
      <c r="OEX46" s="83"/>
      <c r="OEY46" s="83"/>
      <c r="OEZ46" s="83"/>
      <c r="OFA46" s="83"/>
      <c r="OFB46" s="83"/>
      <c r="OFC46" s="83"/>
      <c r="OFD46" s="83"/>
      <c r="OFE46" s="83"/>
      <c r="OFF46" s="83"/>
      <c r="OFG46" s="83"/>
      <c r="OFH46" s="83"/>
      <c r="OFI46" s="83"/>
      <c r="OFJ46" s="83"/>
      <c r="OFK46" s="83"/>
      <c r="OFL46" s="83"/>
      <c r="OFM46" s="83"/>
      <c r="OFN46" s="83"/>
      <c r="OFO46" s="83"/>
      <c r="OFP46" s="83"/>
      <c r="OFQ46" s="83"/>
      <c r="OFR46" s="83"/>
      <c r="OFS46" s="83"/>
      <c r="OFT46" s="83"/>
      <c r="OFU46" s="83"/>
      <c r="OFV46" s="83"/>
      <c r="OFW46" s="83"/>
      <c r="OFX46" s="83"/>
      <c r="OFY46" s="83"/>
      <c r="OFZ46" s="83"/>
      <c r="OGA46" s="83"/>
      <c r="OGB46" s="83"/>
      <c r="OGC46" s="83"/>
      <c r="OGD46" s="83"/>
      <c r="OGE46" s="83"/>
      <c r="OGF46" s="83"/>
      <c r="OGG46" s="83"/>
      <c r="OGH46" s="83"/>
      <c r="OGI46" s="83"/>
      <c r="OGJ46" s="83"/>
      <c r="OGK46" s="83"/>
      <c r="OGL46" s="83"/>
      <c r="OGM46" s="83"/>
      <c r="OGN46" s="83"/>
      <c r="OGO46" s="83"/>
      <c r="OGP46" s="83"/>
      <c r="OGQ46" s="83"/>
      <c r="OGR46" s="83"/>
      <c r="OGS46" s="83"/>
      <c r="OGT46" s="83"/>
      <c r="OGU46" s="83"/>
      <c r="OGV46" s="83"/>
      <c r="OGW46" s="83"/>
      <c r="OGX46" s="83"/>
      <c r="OGY46" s="83"/>
      <c r="OGZ46" s="83"/>
      <c r="OHA46" s="83"/>
      <c r="OHB46" s="83"/>
      <c r="OHC46" s="83"/>
      <c r="OHD46" s="83"/>
      <c r="OHE46" s="83"/>
      <c r="OHF46" s="83"/>
      <c r="OHG46" s="83"/>
      <c r="OHH46" s="83"/>
      <c r="OHI46" s="83"/>
      <c r="OHJ46" s="83"/>
      <c r="OHK46" s="83"/>
      <c r="OHL46" s="83"/>
      <c r="OHM46" s="83"/>
      <c r="OHN46" s="83"/>
      <c r="OHO46" s="83"/>
      <c r="OHP46" s="83"/>
      <c r="OHQ46" s="83"/>
      <c r="OHR46" s="83"/>
      <c r="OHS46" s="83"/>
      <c r="OHT46" s="83"/>
      <c r="OHU46" s="83"/>
      <c r="OHV46" s="83"/>
      <c r="OHW46" s="83"/>
      <c r="OHX46" s="83"/>
      <c r="OHY46" s="83"/>
      <c r="OHZ46" s="83"/>
      <c r="OIA46" s="83"/>
      <c r="OIB46" s="83"/>
      <c r="OIC46" s="83"/>
      <c r="OID46" s="83"/>
      <c r="OIE46" s="83"/>
      <c r="OIF46" s="83"/>
      <c r="OIG46" s="83"/>
      <c r="OIH46" s="83"/>
      <c r="OII46" s="83"/>
      <c r="OIJ46" s="83"/>
      <c r="OIK46" s="83"/>
      <c r="OIL46" s="83"/>
      <c r="OIM46" s="83"/>
      <c r="OIN46" s="83"/>
      <c r="OIO46" s="83"/>
      <c r="OIP46" s="83"/>
      <c r="OIQ46" s="83"/>
      <c r="OIR46" s="83"/>
      <c r="OIS46" s="83"/>
      <c r="OIT46" s="83"/>
      <c r="OIU46" s="83"/>
      <c r="OIV46" s="83"/>
      <c r="OIW46" s="83"/>
      <c r="OIX46" s="83"/>
      <c r="OIY46" s="83"/>
      <c r="OIZ46" s="83"/>
      <c r="OJA46" s="83"/>
      <c r="OJB46" s="83"/>
      <c r="OJC46" s="83"/>
      <c r="OJD46" s="83"/>
      <c r="OJE46" s="83"/>
      <c r="OJF46" s="83"/>
      <c r="OJG46" s="83"/>
      <c r="OJH46" s="83"/>
      <c r="OJI46" s="83"/>
      <c r="OJJ46" s="83"/>
      <c r="OJK46" s="83"/>
      <c r="OJL46" s="83"/>
      <c r="OJM46" s="83"/>
      <c r="OJN46" s="83"/>
      <c r="OJO46" s="83"/>
      <c r="OJP46" s="83"/>
      <c r="OJQ46" s="83"/>
      <c r="OJR46" s="83"/>
      <c r="OJS46" s="83"/>
      <c r="OJT46" s="83"/>
      <c r="OJU46" s="83"/>
      <c r="OJV46" s="83"/>
      <c r="OJW46" s="83"/>
      <c r="OJX46" s="83"/>
      <c r="OJY46" s="83"/>
      <c r="OJZ46" s="83"/>
      <c r="OKA46" s="83"/>
      <c r="OKB46" s="83"/>
      <c r="OKC46" s="83"/>
      <c r="OKD46" s="83"/>
      <c r="OKE46" s="83"/>
      <c r="OKF46" s="83"/>
      <c r="OKG46" s="83"/>
      <c r="OKH46" s="83"/>
      <c r="OKI46" s="83"/>
      <c r="OKJ46" s="83"/>
      <c r="OKK46" s="83"/>
      <c r="OKL46" s="83"/>
      <c r="OKM46" s="83"/>
      <c r="OKN46" s="83"/>
      <c r="OKO46" s="83"/>
      <c r="OKP46" s="83"/>
      <c r="OKQ46" s="83"/>
      <c r="OKR46" s="83"/>
      <c r="OKS46" s="83"/>
      <c r="OKT46" s="83"/>
      <c r="OKU46" s="83"/>
      <c r="OKV46" s="83"/>
      <c r="OKW46" s="83"/>
      <c r="OKX46" s="83"/>
      <c r="OKY46" s="83"/>
      <c r="OKZ46" s="83"/>
      <c r="OLA46" s="83"/>
      <c r="OLB46" s="83"/>
      <c r="OLC46" s="83"/>
      <c r="OLD46" s="83"/>
      <c r="OLE46" s="83"/>
      <c r="OLF46" s="83"/>
      <c r="OLG46" s="83"/>
      <c r="OLH46" s="83"/>
      <c r="OLI46" s="83"/>
      <c r="OLJ46" s="83"/>
      <c r="OLK46" s="83"/>
      <c r="OLL46" s="83"/>
      <c r="OLM46" s="83"/>
      <c r="OLN46" s="83"/>
      <c r="OLO46" s="83"/>
      <c r="OLP46" s="83"/>
      <c r="OLQ46" s="83"/>
      <c r="OLR46" s="83"/>
      <c r="OLS46" s="83"/>
      <c r="OLT46" s="83"/>
      <c r="OLU46" s="83"/>
      <c r="OLV46" s="83"/>
      <c r="OLW46" s="83"/>
      <c r="OLX46" s="83"/>
      <c r="OLY46" s="83"/>
      <c r="OLZ46" s="83"/>
      <c r="OMA46" s="83"/>
      <c r="OMB46" s="83"/>
      <c r="OMC46" s="83"/>
      <c r="OMD46" s="83"/>
      <c r="OME46" s="83"/>
      <c r="OMF46" s="83"/>
      <c r="OMG46" s="83"/>
      <c r="OMH46" s="83"/>
      <c r="OMI46" s="83"/>
      <c r="OMJ46" s="83"/>
      <c r="OMK46" s="83"/>
      <c r="OML46" s="83"/>
      <c r="OMM46" s="83"/>
      <c r="OMN46" s="83"/>
      <c r="OMO46" s="83"/>
      <c r="OMP46" s="83"/>
      <c r="OMQ46" s="83"/>
      <c r="OMR46" s="83"/>
      <c r="OMS46" s="83"/>
      <c r="OMT46" s="83"/>
      <c r="OMU46" s="83"/>
      <c r="OMV46" s="83"/>
      <c r="OMW46" s="83"/>
      <c r="OMX46" s="83"/>
      <c r="OMY46" s="83"/>
      <c r="OMZ46" s="83"/>
      <c r="ONA46" s="83"/>
      <c r="ONB46" s="83"/>
      <c r="ONC46" s="83"/>
      <c r="OND46" s="83"/>
      <c r="ONE46" s="83"/>
      <c r="ONF46" s="83"/>
      <c r="ONG46" s="83"/>
      <c r="ONH46" s="83"/>
      <c r="ONI46" s="83"/>
      <c r="ONJ46" s="83"/>
      <c r="ONK46" s="83"/>
      <c r="ONL46" s="83"/>
      <c r="ONM46" s="83"/>
      <c r="ONN46" s="83"/>
      <c r="ONO46" s="83"/>
      <c r="ONP46" s="83"/>
      <c r="ONQ46" s="83"/>
      <c r="ONR46" s="83"/>
      <c r="ONS46" s="83"/>
      <c r="ONT46" s="83"/>
      <c r="ONU46" s="83"/>
      <c r="ONV46" s="83"/>
      <c r="ONW46" s="83"/>
      <c r="ONX46" s="83"/>
      <c r="ONY46" s="83"/>
      <c r="ONZ46" s="83"/>
      <c r="OOA46" s="83"/>
      <c r="OOB46" s="83"/>
      <c r="OOC46" s="83"/>
      <c r="OOD46" s="83"/>
      <c r="OOE46" s="83"/>
      <c r="OOF46" s="83"/>
      <c r="OOG46" s="83"/>
      <c r="OOH46" s="83"/>
      <c r="OOI46" s="83"/>
      <c r="OOJ46" s="83"/>
      <c r="OOK46" s="83"/>
      <c r="OOL46" s="83"/>
      <c r="OOM46" s="83"/>
      <c r="OON46" s="83"/>
      <c r="OOO46" s="83"/>
      <c r="OOP46" s="83"/>
      <c r="OOQ46" s="83"/>
      <c r="OOR46" s="83"/>
      <c r="OOS46" s="83"/>
      <c r="OOT46" s="83"/>
      <c r="OOU46" s="83"/>
      <c r="OOV46" s="83"/>
      <c r="OOW46" s="83"/>
      <c r="OOX46" s="83"/>
      <c r="OOY46" s="83"/>
      <c r="OOZ46" s="83"/>
      <c r="OPA46" s="83"/>
      <c r="OPB46" s="83"/>
      <c r="OPC46" s="83"/>
      <c r="OPD46" s="83"/>
      <c r="OPE46" s="83"/>
      <c r="OPF46" s="83"/>
      <c r="OPG46" s="83"/>
      <c r="OPH46" s="83"/>
      <c r="OPI46" s="83"/>
      <c r="OPJ46" s="83"/>
      <c r="OPK46" s="83"/>
      <c r="OPL46" s="83"/>
      <c r="OPM46" s="83"/>
      <c r="OPN46" s="83"/>
      <c r="OPO46" s="83"/>
      <c r="OPP46" s="83"/>
      <c r="OPQ46" s="83"/>
      <c r="OPR46" s="83"/>
      <c r="OPS46" s="83"/>
      <c r="OPT46" s="83"/>
      <c r="OPU46" s="83"/>
      <c r="OPV46" s="83"/>
      <c r="OPW46" s="83"/>
      <c r="OPX46" s="83"/>
      <c r="OPY46" s="83"/>
      <c r="OPZ46" s="83"/>
      <c r="OQA46" s="83"/>
      <c r="OQB46" s="83"/>
      <c r="OQC46" s="83"/>
      <c r="OQD46" s="83"/>
      <c r="OQE46" s="83"/>
      <c r="OQF46" s="83"/>
      <c r="OQG46" s="83"/>
      <c r="OQH46" s="83"/>
      <c r="OQI46" s="83"/>
      <c r="OQJ46" s="83"/>
      <c r="OQK46" s="83"/>
      <c r="OQL46" s="83"/>
      <c r="OQM46" s="83"/>
      <c r="OQN46" s="83"/>
      <c r="OQO46" s="83"/>
      <c r="OQP46" s="83"/>
      <c r="OQQ46" s="83"/>
      <c r="OQR46" s="83"/>
      <c r="OQS46" s="83"/>
      <c r="OQT46" s="83"/>
      <c r="OQU46" s="83"/>
      <c r="OQV46" s="83"/>
      <c r="OQW46" s="83"/>
      <c r="OQX46" s="83"/>
      <c r="OQY46" s="83"/>
      <c r="OQZ46" s="83"/>
      <c r="ORA46" s="83"/>
      <c r="ORB46" s="83"/>
      <c r="ORC46" s="83"/>
      <c r="ORD46" s="83"/>
      <c r="ORE46" s="83"/>
      <c r="ORF46" s="83"/>
      <c r="ORG46" s="83"/>
      <c r="ORH46" s="83"/>
      <c r="ORI46" s="83"/>
      <c r="ORJ46" s="83"/>
      <c r="ORK46" s="83"/>
      <c r="ORL46" s="83"/>
      <c r="ORM46" s="83"/>
      <c r="ORN46" s="83"/>
      <c r="ORO46" s="83"/>
      <c r="ORP46" s="83"/>
      <c r="ORQ46" s="83"/>
      <c r="ORR46" s="83"/>
      <c r="ORS46" s="83"/>
      <c r="ORT46" s="83"/>
      <c r="ORU46" s="83"/>
      <c r="ORV46" s="83"/>
      <c r="ORW46" s="83"/>
      <c r="ORX46" s="83"/>
      <c r="ORY46" s="83"/>
      <c r="ORZ46" s="83"/>
      <c r="OSA46" s="83"/>
      <c r="OSB46" s="83"/>
      <c r="OSC46" s="83"/>
      <c r="OSD46" s="83"/>
      <c r="OSE46" s="83"/>
      <c r="OSF46" s="83"/>
      <c r="OSG46" s="83"/>
      <c r="OSH46" s="83"/>
      <c r="OSI46" s="83"/>
      <c r="OSJ46" s="83"/>
      <c r="OSK46" s="83"/>
      <c r="OSL46" s="83"/>
      <c r="OSM46" s="83"/>
      <c r="OSN46" s="83"/>
      <c r="OSO46" s="83"/>
      <c r="OSP46" s="83"/>
      <c r="OSQ46" s="83"/>
      <c r="OSR46" s="83"/>
      <c r="OSS46" s="83"/>
      <c r="OST46" s="83"/>
      <c r="OSU46" s="83"/>
      <c r="OSV46" s="83"/>
      <c r="OSW46" s="83"/>
      <c r="OSX46" s="83"/>
      <c r="OSY46" s="83"/>
      <c r="OSZ46" s="83"/>
      <c r="OTA46" s="83"/>
      <c r="OTB46" s="83"/>
      <c r="OTC46" s="83"/>
      <c r="OTD46" s="83"/>
      <c r="OTE46" s="83"/>
      <c r="OTF46" s="83"/>
      <c r="OTG46" s="83"/>
      <c r="OTH46" s="83"/>
      <c r="OTI46" s="83"/>
      <c r="OTJ46" s="83"/>
      <c r="OTK46" s="83"/>
      <c r="OTL46" s="83"/>
      <c r="OTM46" s="83"/>
      <c r="OTN46" s="83"/>
      <c r="OTO46" s="83"/>
      <c r="OTP46" s="83"/>
      <c r="OTQ46" s="83"/>
      <c r="OTR46" s="83"/>
      <c r="OTS46" s="83"/>
      <c r="OTT46" s="83"/>
      <c r="OTU46" s="83"/>
      <c r="OTV46" s="83"/>
      <c r="OTW46" s="83"/>
      <c r="OTX46" s="83"/>
      <c r="OTY46" s="83"/>
      <c r="OTZ46" s="83"/>
      <c r="OUA46" s="83"/>
      <c r="OUB46" s="83"/>
      <c r="OUC46" s="83"/>
      <c r="OUD46" s="83"/>
      <c r="OUE46" s="83"/>
      <c r="OUF46" s="83"/>
      <c r="OUG46" s="83"/>
      <c r="OUH46" s="83"/>
      <c r="OUI46" s="83"/>
      <c r="OUJ46" s="83"/>
      <c r="OUK46" s="83"/>
      <c r="OUL46" s="83"/>
      <c r="OUM46" s="83"/>
      <c r="OUN46" s="83"/>
      <c r="OUO46" s="83"/>
      <c r="OUP46" s="83"/>
      <c r="OUQ46" s="83"/>
      <c r="OUR46" s="83"/>
      <c r="OUS46" s="83"/>
      <c r="OUT46" s="83"/>
      <c r="OUU46" s="83"/>
      <c r="OUV46" s="83"/>
      <c r="OUW46" s="83"/>
      <c r="OUX46" s="83"/>
      <c r="OUY46" s="83"/>
      <c r="OUZ46" s="83"/>
      <c r="OVA46" s="83"/>
      <c r="OVB46" s="83"/>
      <c r="OVC46" s="83"/>
      <c r="OVD46" s="83"/>
      <c r="OVE46" s="83"/>
      <c r="OVF46" s="83"/>
      <c r="OVG46" s="83"/>
      <c r="OVH46" s="83"/>
      <c r="OVI46" s="83"/>
      <c r="OVJ46" s="83"/>
      <c r="OVK46" s="83"/>
      <c r="OVL46" s="83"/>
      <c r="OVM46" s="83"/>
      <c r="OVN46" s="83"/>
      <c r="OVO46" s="83"/>
      <c r="OVP46" s="83"/>
      <c r="OVQ46" s="83"/>
      <c r="OVR46" s="83"/>
      <c r="OVS46" s="83"/>
      <c r="OVT46" s="83"/>
      <c r="OVU46" s="83"/>
      <c r="OVV46" s="83"/>
      <c r="OVW46" s="83"/>
      <c r="OVX46" s="83"/>
      <c r="OVY46" s="83"/>
      <c r="OVZ46" s="83"/>
      <c r="OWA46" s="83"/>
      <c r="OWB46" s="83"/>
      <c r="OWC46" s="83"/>
      <c r="OWD46" s="83"/>
      <c r="OWE46" s="83"/>
      <c r="OWF46" s="83"/>
      <c r="OWG46" s="83"/>
      <c r="OWH46" s="83"/>
      <c r="OWI46" s="83"/>
      <c r="OWJ46" s="83"/>
      <c r="OWK46" s="83"/>
      <c r="OWL46" s="83"/>
      <c r="OWM46" s="83"/>
      <c r="OWN46" s="83"/>
      <c r="OWO46" s="83"/>
      <c r="OWP46" s="83"/>
      <c r="OWQ46" s="83"/>
      <c r="OWR46" s="83"/>
      <c r="OWS46" s="83"/>
      <c r="OWT46" s="83"/>
      <c r="OWU46" s="83"/>
      <c r="OWV46" s="83"/>
      <c r="OWW46" s="83"/>
      <c r="OWX46" s="83"/>
      <c r="OWY46" s="83"/>
      <c r="OWZ46" s="83"/>
      <c r="OXA46" s="83"/>
      <c r="OXB46" s="83"/>
      <c r="OXC46" s="83"/>
      <c r="OXD46" s="83"/>
      <c r="OXE46" s="83"/>
      <c r="OXF46" s="83"/>
      <c r="OXG46" s="83"/>
      <c r="OXH46" s="83"/>
      <c r="OXI46" s="83"/>
      <c r="OXJ46" s="83"/>
      <c r="OXK46" s="83"/>
      <c r="OXL46" s="83"/>
      <c r="OXM46" s="83"/>
      <c r="OXN46" s="83"/>
      <c r="OXO46" s="83"/>
      <c r="OXP46" s="83"/>
      <c r="OXQ46" s="83"/>
      <c r="OXR46" s="83"/>
      <c r="OXS46" s="83"/>
      <c r="OXT46" s="83"/>
      <c r="OXU46" s="83"/>
      <c r="OXV46" s="83"/>
      <c r="OXW46" s="83"/>
      <c r="OXX46" s="83"/>
      <c r="OXY46" s="83"/>
      <c r="OXZ46" s="83"/>
      <c r="OYA46" s="83"/>
      <c r="OYB46" s="83"/>
      <c r="OYC46" s="83"/>
      <c r="OYD46" s="83"/>
      <c r="OYE46" s="83"/>
      <c r="OYF46" s="83"/>
      <c r="OYG46" s="83"/>
      <c r="OYH46" s="83"/>
      <c r="OYI46" s="83"/>
      <c r="OYJ46" s="83"/>
      <c r="OYK46" s="83"/>
      <c r="OYL46" s="83"/>
      <c r="OYM46" s="83"/>
      <c r="OYN46" s="83"/>
      <c r="OYO46" s="83"/>
      <c r="OYP46" s="83"/>
      <c r="OYQ46" s="83"/>
      <c r="OYR46" s="83"/>
      <c r="OYS46" s="83"/>
      <c r="OYT46" s="83"/>
      <c r="OYU46" s="83"/>
      <c r="OYV46" s="83"/>
      <c r="OYW46" s="83"/>
      <c r="OYX46" s="83"/>
      <c r="OYY46" s="83"/>
      <c r="OYZ46" s="83"/>
      <c r="OZA46" s="83"/>
      <c r="OZB46" s="83"/>
      <c r="OZC46" s="83"/>
      <c r="OZD46" s="83"/>
      <c r="OZE46" s="83"/>
      <c r="OZF46" s="83"/>
      <c r="OZG46" s="83"/>
      <c r="OZH46" s="83"/>
      <c r="OZI46" s="83"/>
      <c r="OZJ46" s="83"/>
      <c r="OZK46" s="83"/>
      <c r="OZL46" s="83"/>
      <c r="OZM46" s="83"/>
      <c r="OZN46" s="83"/>
      <c r="OZO46" s="83"/>
      <c r="OZP46" s="83"/>
      <c r="OZQ46" s="83"/>
      <c r="OZR46" s="83"/>
      <c r="OZS46" s="83"/>
      <c r="OZT46" s="83"/>
      <c r="OZU46" s="83"/>
      <c r="OZV46" s="83"/>
      <c r="OZW46" s="83"/>
      <c r="OZX46" s="83"/>
      <c r="OZY46" s="83"/>
      <c r="OZZ46" s="83"/>
      <c r="PAA46" s="83"/>
      <c r="PAB46" s="83"/>
      <c r="PAC46" s="83"/>
      <c r="PAD46" s="83"/>
      <c r="PAE46" s="83"/>
      <c r="PAF46" s="83"/>
      <c r="PAG46" s="83"/>
      <c r="PAH46" s="83"/>
      <c r="PAI46" s="83"/>
      <c r="PAJ46" s="83"/>
      <c r="PAK46" s="83"/>
      <c r="PAL46" s="83"/>
      <c r="PAM46" s="83"/>
      <c r="PAN46" s="83"/>
      <c r="PAO46" s="83"/>
      <c r="PAP46" s="83"/>
      <c r="PAQ46" s="83"/>
      <c r="PAR46" s="83"/>
      <c r="PAS46" s="83"/>
      <c r="PAT46" s="83"/>
      <c r="PAU46" s="83"/>
      <c r="PAV46" s="83"/>
      <c r="PAW46" s="83"/>
      <c r="PAX46" s="83"/>
      <c r="PAY46" s="83"/>
      <c r="PAZ46" s="83"/>
      <c r="PBA46" s="83"/>
      <c r="PBB46" s="83"/>
      <c r="PBC46" s="83"/>
      <c r="PBD46" s="83"/>
      <c r="PBE46" s="83"/>
      <c r="PBF46" s="83"/>
      <c r="PBG46" s="83"/>
      <c r="PBH46" s="83"/>
      <c r="PBI46" s="83"/>
      <c r="PBJ46" s="83"/>
      <c r="PBK46" s="83"/>
      <c r="PBL46" s="83"/>
      <c r="PBM46" s="83"/>
      <c r="PBN46" s="83"/>
      <c r="PBO46" s="83"/>
      <c r="PBP46" s="83"/>
      <c r="PBQ46" s="83"/>
      <c r="PBR46" s="83"/>
      <c r="PBS46" s="83"/>
      <c r="PBT46" s="83"/>
      <c r="PBU46" s="83"/>
      <c r="PBV46" s="83"/>
      <c r="PBW46" s="83"/>
      <c r="PBX46" s="83"/>
      <c r="PBY46" s="83"/>
      <c r="PBZ46" s="83"/>
      <c r="PCA46" s="83"/>
      <c r="PCB46" s="83"/>
      <c r="PCC46" s="83"/>
      <c r="PCD46" s="83"/>
      <c r="PCE46" s="83"/>
      <c r="PCF46" s="83"/>
      <c r="PCG46" s="83"/>
      <c r="PCH46" s="83"/>
      <c r="PCI46" s="83"/>
      <c r="PCJ46" s="83"/>
      <c r="PCK46" s="83"/>
      <c r="PCL46" s="83"/>
      <c r="PCM46" s="83"/>
      <c r="PCN46" s="83"/>
      <c r="PCO46" s="83"/>
      <c r="PCP46" s="83"/>
      <c r="PCQ46" s="83"/>
      <c r="PCR46" s="83"/>
      <c r="PCS46" s="83"/>
      <c r="PCT46" s="83"/>
      <c r="PCU46" s="83"/>
      <c r="PCV46" s="83"/>
      <c r="PCW46" s="83"/>
      <c r="PCX46" s="83"/>
      <c r="PCY46" s="83"/>
      <c r="PCZ46" s="83"/>
      <c r="PDA46" s="83"/>
      <c r="PDB46" s="83"/>
      <c r="PDC46" s="83"/>
      <c r="PDD46" s="83"/>
      <c r="PDE46" s="83"/>
      <c r="PDF46" s="83"/>
      <c r="PDG46" s="83"/>
      <c r="PDH46" s="83"/>
      <c r="PDI46" s="83"/>
      <c r="PDJ46" s="83"/>
      <c r="PDK46" s="83"/>
      <c r="PDL46" s="83"/>
      <c r="PDM46" s="83"/>
      <c r="PDN46" s="83"/>
      <c r="PDO46" s="83"/>
      <c r="PDP46" s="83"/>
      <c r="PDQ46" s="83"/>
      <c r="PDR46" s="83"/>
      <c r="PDS46" s="83"/>
      <c r="PDT46" s="83"/>
      <c r="PDU46" s="83"/>
      <c r="PDV46" s="83"/>
      <c r="PDW46" s="83"/>
      <c r="PDX46" s="83"/>
      <c r="PDY46" s="83"/>
      <c r="PDZ46" s="83"/>
      <c r="PEA46" s="83"/>
      <c r="PEB46" s="83"/>
      <c r="PEC46" s="83"/>
      <c r="PED46" s="83"/>
      <c r="PEE46" s="83"/>
      <c r="PEF46" s="83"/>
      <c r="PEG46" s="83"/>
      <c r="PEH46" s="83"/>
      <c r="PEI46" s="83"/>
      <c r="PEJ46" s="83"/>
      <c r="PEK46" s="83"/>
      <c r="PEL46" s="83"/>
      <c r="PEM46" s="83"/>
      <c r="PEN46" s="83"/>
      <c r="PEO46" s="83"/>
      <c r="PEP46" s="83"/>
      <c r="PEQ46" s="83"/>
      <c r="PER46" s="83"/>
      <c r="PES46" s="83"/>
      <c r="PET46" s="83"/>
      <c r="PEU46" s="83"/>
      <c r="PEV46" s="83"/>
      <c r="PEW46" s="83"/>
      <c r="PEX46" s="83"/>
      <c r="PEY46" s="83"/>
      <c r="PEZ46" s="83"/>
      <c r="PFA46" s="83"/>
      <c r="PFB46" s="83"/>
      <c r="PFC46" s="83"/>
      <c r="PFD46" s="83"/>
      <c r="PFE46" s="83"/>
      <c r="PFF46" s="83"/>
      <c r="PFG46" s="83"/>
      <c r="PFH46" s="83"/>
      <c r="PFI46" s="83"/>
      <c r="PFJ46" s="83"/>
      <c r="PFK46" s="83"/>
      <c r="PFL46" s="83"/>
      <c r="PFM46" s="83"/>
      <c r="PFN46" s="83"/>
      <c r="PFO46" s="83"/>
      <c r="PFP46" s="83"/>
      <c r="PFQ46" s="83"/>
      <c r="PFR46" s="83"/>
      <c r="PFS46" s="83"/>
      <c r="PFT46" s="83"/>
      <c r="PFU46" s="83"/>
      <c r="PFV46" s="83"/>
      <c r="PFW46" s="83"/>
      <c r="PFX46" s="83"/>
      <c r="PFY46" s="83"/>
      <c r="PFZ46" s="83"/>
      <c r="PGA46" s="83"/>
      <c r="PGB46" s="83"/>
      <c r="PGC46" s="83"/>
      <c r="PGD46" s="83"/>
      <c r="PGE46" s="83"/>
      <c r="PGF46" s="83"/>
      <c r="PGG46" s="83"/>
      <c r="PGH46" s="83"/>
      <c r="PGI46" s="83"/>
      <c r="PGJ46" s="83"/>
      <c r="PGK46" s="83"/>
      <c r="PGL46" s="83"/>
      <c r="PGM46" s="83"/>
      <c r="PGN46" s="83"/>
      <c r="PGO46" s="83"/>
      <c r="PGP46" s="83"/>
      <c r="PGQ46" s="83"/>
      <c r="PGR46" s="83"/>
      <c r="PGS46" s="83"/>
      <c r="PGT46" s="83"/>
      <c r="PGU46" s="83"/>
      <c r="PGV46" s="83"/>
      <c r="PGW46" s="83"/>
      <c r="PGX46" s="83"/>
      <c r="PGY46" s="83"/>
      <c r="PGZ46" s="83"/>
      <c r="PHA46" s="83"/>
      <c r="PHB46" s="83"/>
      <c r="PHC46" s="83"/>
      <c r="PHD46" s="83"/>
      <c r="PHE46" s="83"/>
      <c r="PHF46" s="83"/>
      <c r="PHG46" s="83"/>
      <c r="PHH46" s="83"/>
      <c r="PHI46" s="83"/>
      <c r="PHJ46" s="83"/>
      <c r="PHK46" s="83"/>
      <c r="PHL46" s="83"/>
      <c r="PHM46" s="83"/>
      <c r="PHN46" s="83"/>
      <c r="PHO46" s="83"/>
      <c r="PHP46" s="83"/>
      <c r="PHQ46" s="83"/>
      <c r="PHR46" s="83"/>
      <c r="PHS46" s="83"/>
      <c r="PHT46" s="83"/>
      <c r="PHU46" s="83"/>
      <c r="PHV46" s="83"/>
      <c r="PHW46" s="83"/>
      <c r="PHX46" s="83"/>
      <c r="PHY46" s="83"/>
      <c r="PHZ46" s="83"/>
      <c r="PIA46" s="83"/>
      <c r="PIB46" s="83"/>
      <c r="PIC46" s="83"/>
      <c r="PID46" s="83"/>
      <c r="PIE46" s="83"/>
      <c r="PIF46" s="83"/>
      <c r="PIG46" s="83"/>
      <c r="PIH46" s="83"/>
      <c r="PII46" s="83"/>
      <c r="PIJ46" s="83"/>
      <c r="PIK46" s="83"/>
      <c r="PIL46" s="83"/>
      <c r="PIM46" s="83"/>
      <c r="PIN46" s="83"/>
      <c r="PIO46" s="83"/>
      <c r="PIP46" s="83"/>
      <c r="PIQ46" s="83"/>
      <c r="PIR46" s="83"/>
      <c r="PIS46" s="83"/>
      <c r="PIT46" s="83"/>
      <c r="PIU46" s="83"/>
      <c r="PIV46" s="83"/>
      <c r="PIW46" s="83"/>
      <c r="PIX46" s="83"/>
      <c r="PIY46" s="83"/>
      <c r="PIZ46" s="83"/>
      <c r="PJA46" s="83"/>
      <c r="PJB46" s="83"/>
      <c r="PJC46" s="83"/>
      <c r="PJD46" s="83"/>
      <c r="PJE46" s="83"/>
      <c r="PJF46" s="83"/>
      <c r="PJG46" s="83"/>
      <c r="PJH46" s="83"/>
      <c r="PJI46" s="83"/>
      <c r="PJJ46" s="83"/>
      <c r="PJK46" s="83"/>
      <c r="PJL46" s="83"/>
      <c r="PJM46" s="83"/>
      <c r="PJN46" s="83"/>
      <c r="PJO46" s="83"/>
      <c r="PJP46" s="83"/>
      <c r="PJQ46" s="83"/>
      <c r="PJR46" s="83"/>
      <c r="PJS46" s="83"/>
      <c r="PJT46" s="83"/>
      <c r="PJU46" s="83"/>
      <c r="PJV46" s="83"/>
      <c r="PJW46" s="83"/>
      <c r="PJX46" s="83"/>
      <c r="PJY46" s="83"/>
      <c r="PJZ46" s="83"/>
      <c r="PKA46" s="83"/>
      <c r="PKB46" s="83"/>
      <c r="PKC46" s="83"/>
      <c r="PKD46" s="83"/>
      <c r="PKE46" s="83"/>
      <c r="PKF46" s="83"/>
      <c r="PKG46" s="83"/>
      <c r="PKH46" s="83"/>
      <c r="PKI46" s="83"/>
      <c r="PKJ46" s="83"/>
      <c r="PKK46" s="83"/>
      <c r="PKL46" s="83"/>
      <c r="PKM46" s="83"/>
      <c r="PKN46" s="83"/>
      <c r="PKO46" s="83"/>
      <c r="PKP46" s="83"/>
      <c r="PKQ46" s="83"/>
      <c r="PKR46" s="83"/>
      <c r="PKS46" s="83"/>
      <c r="PKT46" s="83"/>
      <c r="PKU46" s="83"/>
      <c r="PKV46" s="83"/>
      <c r="PKW46" s="83"/>
      <c r="PKX46" s="83"/>
      <c r="PKY46" s="83"/>
      <c r="PKZ46" s="83"/>
      <c r="PLA46" s="83"/>
      <c r="PLB46" s="83"/>
      <c r="PLC46" s="83"/>
      <c r="PLD46" s="83"/>
      <c r="PLE46" s="83"/>
      <c r="PLF46" s="83"/>
      <c r="PLG46" s="83"/>
      <c r="PLH46" s="83"/>
      <c r="PLI46" s="83"/>
      <c r="PLJ46" s="83"/>
      <c r="PLK46" s="83"/>
      <c r="PLL46" s="83"/>
      <c r="PLM46" s="83"/>
      <c r="PLN46" s="83"/>
      <c r="PLO46" s="83"/>
      <c r="PLP46" s="83"/>
      <c r="PLQ46" s="83"/>
      <c r="PLR46" s="83"/>
      <c r="PLS46" s="83"/>
      <c r="PLT46" s="83"/>
      <c r="PLU46" s="83"/>
      <c r="PLV46" s="83"/>
      <c r="PLW46" s="83"/>
      <c r="PLX46" s="83"/>
      <c r="PLY46" s="83"/>
      <c r="PLZ46" s="83"/>
      <c r="PMA46" s="83"/>
      <c r="PMB46" s="83"/>
      <c r="PMC46" s="83"/>
      <c r="PMD46" s="83"/>
      <c r="PME46" s="83"/>
      <c r="PMF46" s="83"/>
      <c r="PMG46" s="83"/>
      <c r="PMH46" s="83"/>
      <c r="PMI46" s="83"/>
      <c r="PMJ46" s="83"/>
      <c r="PMK46" s="83"/>
      <c r="PML46" s="83"/>
      <c r="PMM46" s="83"/>
      <c r="PMN46" s="83"/>
      <c r="PMO46" s="83"/>
      <c r="PMP46" s="83"/>
      <c r="PMQ46" s="83"/>
      <c r="PMR46" s="83"/>
      <c r="PMS46" s="83"/>
      <c r="PMT46" s="83"/>
      <c r="PMU46" s="83"/>
      <c r="PMV46" s="83"/>
      <c r="PMW46" s="83"/>
      <c r="PMX46" s="83"/>
      <c r="PMY46" s="83"/>
      <c r="PMZ46" s="83"/>
      <c r="PNA46" s="83"/>
      <c r="PNB46" s="83"/>
      <c r="PNC46" s="83"/>
      <c r="PND46" s="83"/>
      <c r="PNE46" s="83"/>
      <c r="PNF46" s="83"/>
      <c r="PNG46" s="83"/>
      <c r="PNH46" s="83"/>
      <c r="PNI46" s="83"/>
      <c r="PNJ46" s="83"/>
      <c r="PNK46" s="83"/>
      <c r="PNL46" s="83"/>
      <c r="PNM46" s="83"/>
      <c r="PNN46" s="83"/>
      <c r="PNO46" s="83"/>
      <c r="PNP46" s="83"/>
      <c r="PNQ46" s="83"/>
      <c r="PNR46" s="83"/>
      <c r="PNS46" s="83"/>
      <c r="PNT46" s="83"/>
      <c r="PNU46" s="83"/>
      <c r="PNV46" s="83"/>
      <c r="PNW46" s="83"/>
      <c r="PNX46" s="83"/>
      <c r="PNY46" s="83"/>
      <c r="PNZ46" s="83"/>
      <c r="POA46" s="83"/>
      <c r="POB46" s="83"/>
      <c r="POC46" s="83"/>
      <c r="POD46" s="83"/>
      <c r="POE46" s="83"/>
      <c r="POF46" s="83"/>
      <c r="POG46" s="83"/>
      <c r="POH46" s="83"/>
      <c r="POI46" s="83"/>
      <c r="POJ46" s="83"/>
      <c r="POK46" s="83"/>
      <c r="POL46" s="83"/>
      <c r="POM46" s="83"/>
      <c r="PON46" s="83"/>
      <c r="POO46" s="83"/>
      <c r="POP46" s="83"/>
      <c r="POQ46" s="83"/>
      <c r="POR46" s="83"/>
      <c r="POS46" s="83"/>
      <c r="POT46" s="83"/>
      <c r="POU46" s="83"/>
      <c r="POV46" s="83"/>
      <c r="POW46" s="83"/>
      <c r="POX46" s="83"/>
      <c r="POY46" s="83"/>
      <c r="POZ46" s="83"/>
      <c r="PPA46" s="83"/>
      <c r="PPB46" s="83"/>
      <c r="PPC46" s="83"/>
      <c r="PPD46" s="83"/>
      <c r="PPE46" s="83"/>
      <c r="PPF46" s="83"/>
      <c r="PPG46" s="83"/>
      <c r="PPH46" s="83"/>
      <c r="PPI46" s="83"/>
      <c r="PPJ46" s="83"/>
      <c r="PPK46" s="83"/>
      <c r="PPL46" s="83"/>
      <c r="PPM46" s="83"/>
      <c r="PPN46" s="83"/>
      <c r="PPO46" s="83"/>
      <c r="PPP46" s="83"/>
      <c r="PPQ46" s="83"/>
      <c r="PPR46" s="83"/>
      <c r="PPS46" s="83"/>
      <c r="PPT46" s="83"/>
      <c r="PPU46" s="83"/>
      <c r="PPV46" s="83"/>
      <c r="PPW46" s="83"/>
      <c r="PPX46" s="83"/>
      <c r="PPY46" s="83"/>
      <c r="PPZ46" s="83"/>
      <c r="PQA46" s="83"/>
      <c r="PQB46" s="83"/>
      <c r="PQC46" s="83"/>
      <c r="PQD46" s="83"/>
      <c r="PQE46" s="83"/>
      <c r="PQF46" s="83"/>
      <c r="PQG46" s="83"/>
      <c r="PQH46" s="83"/>
      <c r="PQI46" s="83"/>
      <c r="PQJ46" s="83"/>
      <c r="PQK46" s="83"/>
      <c r="PQL46" s="83"/>
      <c r="PQM46" s="83"/>
      <c r="PQN46" s="83"/>
      <c r="PQO46" s="83"/>
      <c r="PQP46" s="83"/>
      <c r="PQQ46" s="83"/>
      <c r="PQR46" s="83"/>
      <c r="PQS46" s="83"/>
      <c r="PQT46" s="83"/>
      <c r="PQU46" s="83"/>
      <c r="PQV46" s="83"/>
      <c r="PQW46" s="83"/>
      <c r="PQX46" s="83"/>
      <c r="PQY46" s="83"/>
      <c r="PQZ46" s="83"/>
      <c r="PRA46" s="83"/>
      <c r="PRB46" s="83"/>
      <c r="PRC46" s="83"/>
      <c r="PRD46" s="83"/>
      <c r="PRE46" s="83"/>
      <c r="PRF46" s="83"/>
      <c r="PRG46" s="83"/>
      <c r="PRH46" s="83"/>
      <c r="PRI46" s="83"/>
      <c r="PRJ46" s="83"/>
      <c r="PRK46" s="83"/>
      <c r="PRL46" s="83"/>
      <c r="PRM46" s="83"/>
      <c r="PRN46" s="83"/>
      <c r="PRO46" s="83"/>
      <c r="PRP46" s="83"/>
      <c r="PRQ46" s="83"/>
      <c r="PRR46" s="83"/>
      <c r="PRS46" s="83"/>
      <c r="PRT46" s="83"/>
      <c r="PRU46" s="83"/>
      <c r="PRV46" s="83"/>
      <c r="PRW46" s="83"/>
      <c r="PRX46" s="83"/>
      <c r="PRY46" s="83"/>
      <c r="PRZ46" s="83"/>
      <c r="PSA46" s="83"/>
      <c r="PSB46" s="83"/>
      <c r="PSC46" s="83"/>
      <c r="PSD46" s="83"/>
      <c r="PSE46" s="83"/>
      <c r="PSF46" s="83"/>
      <c r="PSG46" s="83"/>
      <c r="PSH46" s="83"/>
      <c r="PSI46" s="83"/>
      <c r="PSJ46" s="83"/>
      <c r="PSK46" s="83"/>
      <c r="PSL46" s="83"/>
      <c r="PSM46" s="83"/>
      <c r="PSN46" s="83"/>
      <c r="PSO46" s="83"/>
      <c r="PSP46" s="83"/>
      <c r="PSQ46" s="83"/>
      <c r="PSR46" s="83"/>
      <c r="PSS46" s="83"/>
      <c r="PST46" s="83"/>
      <c r="PSU46" s="83"/>
      <c r="PSV46" s="83"/>
      <c r="PSW46" s="83"/>
      <c r="PSX46" s="83"/>
      <c r="PSY46" s="83"/>
      <c r="PSZ46" s="83"/>
      <c r="PTA46" s="83"/>
      <c r="PTB46" s="83"/>
      <c r="PTC46" s="83"/>
      <c r="PTD46" s="83"/>
      <c r="PTE46" s="83"/>
      <c r="PTF46" s="83"/>
      <c r="PTG46" s="83"/>
      <c r="PTH46" s="83"/>
      <c r="PTI46" s="83"/>
      <c r="PTJ46" s="83"/>
      <c r="PTK46" s="83"/>
      <c r="PTL46" s="83"/>
      <c r="PTM46" s="83"/>
      <c r="PTN46" s="83"/>
      <c r="PTO46" s="83"/>
      <c r="PTP46" s="83"/>
      <c r="PTQ46" s="83"/>
      <c r="PTR46" s="83"/>
      <c r="PTS46" s="83"/>
      <c r="PTT46" s="83"/>
      <c r="PTU46" s="83"/>
      <c r="PTV46" s="83"/>
      <c r="PTW46" s="83"/>
      <c r="PTX46" s="83"/>
      <c r="PTY46" s="83"/>
      <c r="PTZ46" s="83"/>
      <c r="PUA46" s="83"/>
      <c r="PUB46" s="83"/>
      <c r="PUC46" s="83"/>
      <c r="PUD46" s="83"/>
      <c r="PUE46" s="83"/>
      <c r="PUF46" s="83"/>
      <c r="PUG46" s="83"/>
      <c r="PUH46" s="83"/>
      <c r="PUI46" s="83"/>
      <c r="PUJ46" s="83"/>
      <c r="PUK46" s="83"/>
      <c r="PUL46" s="83"/>
      <c r="PUM46" s="83"/>
      <c r="PUN46" s="83"/>
      <c r="PUO46" s="83"/>
      <c r="PUP46" s="83"/>
      <c r="PUQ46" s="83"/>
      <c r="PUR46" s="83"/>
      <c r="PUS46" s="83"/>
      <c r="PUT46" s="83"/>
      <c r="PUU46" s="83"/>
      <c r="PUV46" s="83"/>
      <c r="PUW46" s="83"/>
      <c r="PUX46" s="83"/>
      <c r="PUY46" s="83"/>
      <c r="PUZ46" s="83"/>
      <c r="PVA46" s="83"/>
      <c r="PVB46" s="83"/>
      <c r="PVC46" s="83"/>
      <c r="PVD46" s="83"/>
      <c r="PVE46" s="83"/>
      <c r="PVF46" s="83"/>
      <c r="PVG46" s="83"/>
      <c r="PVH46" s="83"/>
      <c r="PVI46" s="83"/>
      <c r="PVJ46" s="83"/>
      <c r="PVK46" s="83"/>
      <c r="PVL46" s="83"/>
      <c r="PVM46" s="83"/>
      <c r="PVN46" s="83"/>
      <c r="PVO46" s="83"/>
      <c r="PVP46" s="83"/>
      <c r="PVQ46" s="83"/>
      <c r="PVR46" s="83"/>
      <c r="PVS46" s="83"/>
      <c r="PVT46" s="83"/>
      <c r="PVU46" s="83"/>
      <c r="PVV46" s="83"/>
      <c r="PVW46" s="83"/>
      <c r="PVX46" s="83"/>
      <c r="PVY46" s="83"/>
      <c r="PVZ46" s="83"/>
      <c r="PWA46" s="83"/>
      <c r="PWB46" s="83"/>
      <c r="PWC46" s="83"/>
      <c r="PWD46" s="83"/>
      <c r="PWE46" s="83"/>
      <c r="PWF46" s="83"/>
      <c r="PWG46" s="83"/>
      <c r="PWH46" s="83"/>
      <c r="PWI46" s="83"/>
      <c r="PWJ46" s="83"/>
      <c r="PWK46" s="83"/>
      <c r="PWL46" s="83"/>
      <c r="PWM46" s="83"/>
      <c r="PWN46" s="83"/>
      <c r="PWO46" s="83"/>
      <c r="PWP46" s="83"/>
      <c r="PWQ46" s="83"/>
      <c r="PWR46" s="83"/>
      <c r="PWS46" s="83"/>
      <c r="PWT46" s="83"/>
      <c r="PWU46" s="83"/>
      <c r="PWV46" s="83"/>
      <c r="PWW46" s="83"/>
      <c r="PWX46" s="83"/>
      <c r="PWY46" s="83"/>
      <c r="PWZ46" s="83"/>
      <c r="PXA46" s="83"/>
      <c r="PXB46" s="83"/>
      <c r="PXC46" s="83"/>
      <c r="PXD46" s="83"/>
      <c r="PXE46" s="83"/>
      <c r="PXF46" s="83"/>
      <c r="PXG46" s="83"/>
      <c r="PXH46" s="83"/>
      <c r="PXI46" s="83"/>
      <c r="PXJ46" s="83"/>
      <c r="PXK46" s="83"/>
      <c r="PXL46" s="83"/>
      <c r="PXM46" s="83"/>
      <c r="PXN46" s="83"/>
      <c r="PXO46" s="83"/>
      <c r="PXP46" s="83"/>
      <c r="PXQ46" s="83"/>
      <c r="PXR46" s="83"/>
      <c r="PXS46" s="83"/>
      <c r="PXT46" s="83"/>
      <c r="PXU46" s="83"/>
      <c r="PXV46" s="83"/>
      <c r="PXW46" s="83"/>
      <c r="PXX46" s="83"/>
      <c r="PXY46" s="83"/>
      <c r="PXZ46" s="83"/>
      <c r="PYA46" s="83"/>
      <c r="PYB46" s="83"/>
      <c r="PYC46" s="83"/>
      <c r="PYD46" s="83"/>
      <c r="PYE46" s="83"/>
      <c r="PYF46" s="83"/>
      <c r="PYG46" s="83"/>
      <c r="PYH46" s="83"/>
      <c r="PYI46" s="83"/>
      <c r="PYJ46" s="83"/>
      <c r="PYK46" s="83"/>
      <c r="PYL46" s="83"/>
      <c r="PYM46" s="83"/>
      <c r="PYN46" s="83"/>
      <c r="PYO46" s="83"/>
      <c r="PYP46" s="83"/>
      <c r="PYQ46" s="83"/>
      <c r="PYR46" s="83"/>
      <c r="PYS46" s="83"/>
      <c r="PYT46" s="83"/>
      <c r="PYU46" s="83"/>
      <c r="PYV46" s="83"/>
      <c r="PYW46" s="83"/>
      <c r="PYX46" s="83"/>
      <c r="PYY46" s="83"/>
      <c r="PYZ46" s="83"/>
      <c r="PZA46" s="83"/>
      <c r="PZB46" s="83"/>
      <c r="PZC46" s="83"/>
      <c r="PZD46" s="83"/>
      <c r="PZE46" s="83"/>
      <c r="PZF46" s="83"/>
      <c r="PZG46" s="83"/>
      <c r="PZH46" s="83"/>
      <c r="PZI46" s="83"/>
      <c r="PZJ46" s="83"/>
      <c r="PZK46" s="83"/>
      <c r="PZL46" s="83"/>
      <c r="PZM46" s="83"/>
      <c r="PZN46" s="83"/>
      <c r="PZO46" s="83"/>
      <c r="PZP46" s="83"/>
      <c r="PZQ46" s="83"/>
      <c r="PZR46" s="83"/>
      <c r="PZS46" s="83"/>
      <c r="PZT46" s="83"/>
      <c r="PZU46" s="83"/>
      <c r="PZV46" s="83"/>
      <c r="PZW46" s="83"/>
      <c r="PZX46" s="83"/>
      <c r="PZY46" s="83"/>
      <c r="PZZ46" s="83"/>
      <c r="QAA46" s="83"/>
      <c r="QAB46" s="83"/>
      <c r="QAC46" s="83"/>
      <c r="QAD46" s="83"/>
      <c r="QAE46" s="83"/>
      <c r="QAF46" s="83"/>
      <c r="QAG46" s="83"/>
      <c r="QAH46" s="83"/>
      <c r="QAI46" s="83"/>
      <c r="QAJ46" s="83"/>
      <c r="QAK46" s="83"/>
      <c r="QAL46" s="83"/>
      <c r="QAM46" s="83"/>
      <c r="QAN46" s="83"/>
      <c r="QAO46" s="83"/>
      <c r="QAP46" s="83"/>
      <c r="QAQ46" s="83"/>
      <c r="QAR46" s="83"/>
      <c r="QAS46" s="83"/>
      <c r="QAT46" s="83"/>
      <c r="QAU46" s="83"/>
      <c r="QAV46" s="83"/>
      <c r="QAW46" s="83"/>
      <c r="QAX46" s="83"/>
      <c r="QAY46" s="83"/>
      <c r="QAZ46" s="83"/>
      <c r="QBA46" s="83"/>
      <c r="QBB46" s="83"/>
      <c r="QBC46" s="83"/>
      <c r="QBD46" s="83"/>
      <c r="QBE46" s="83"/>
      <c r="QBF46" s="83"/>
      <c r="QBG46" s="83"/>
      <c r="QBH46" s="83"/>
      <c r="QBI46" s="83"/>
      <c r="QBJ46" s="83"/>
      <c r="QBK46" s="83"/>
      <c r="QBL46" s="83"/>
      <c r="QBM46" s="83"/>
      <c r="QBN46" s="83"/>
      <c r="QBO46" s="83"/>
      <c r="QBP46" s="83"/>
      <c r="QBQ46" s="83"/>
      <c r="QBR46" s="83"/>
      <c r="QBS46" s="83"/>
      <c r="QBT46" s="83"/>
      <c r="QBU46" s="83"/>
      <c r="QBV46" s="83"/>
      <c r="QBW46" s="83"/>
      <c r="QBX46" s="83"/>
      <c r="QBY46" s="83"/>
      <c r="QBZ46" s="83"/>
      <c r="QCA46" s="83"/>
      <c r="QCB46" s="83"/>
      <c r="QCC46" s="83"/>
      <c r="QCD46" s="83"/>
      <c r="QCE46" s="83"/>
      <c r="QCF46" s="83"/>
      <c r="QCG46" s="83"/>
      <c r="QCH46" s="83"/>
      <c r="QCI46" s="83"/>
      <c r="QCJ46" s="83"/>
      <c r="QCK46" s="83"/>
      <c r="QCL46" s="83"/>
      <c r="QCM46" s="83"/>
      <c r="QCN46" s="83"/>
      <c r="QCO46" s="83"/>
      <c r="QCP46" s="83"/>
      <c r="QCQ46" s="83"/>
      <c r="QCR46" s="83"/>
      <c r="QCS46" s="83"/>
      <c r="QCT46" s="83"/>
      <c r="QCU46" s="83"/>
      <c r="QCV46" s="83"/>
      <c r="QCW46" s="83"/>
      <c r="QCX46" s="83"/>
      <c r="QCY46" s="83"/>
      <c r="QCZ46" s="83"/>
      <c r="QDA46" s="83"/>
      <c r="QDB46" s="83"/>
      <c r="QDC46" s="83"/>
      <c r="QDD46" s="83"/>
      <c r="QDE46" s="83"/>
      <c r="QDF46" s="83"/>
      <c r="QDG46" s="83"/>
      <c r="QDH46" s="83"/>
      <c r="QDI46" s="83"/>
      <c r="QDJ46" s="83"/>
      <c r="QDK46" s="83"/>
      <c r="QDL46" s="83"/>
      <c r="QDM46" s="83"/>
      <c r="QDN46" s="83"/>
      <c r="QDO46" s="83"/>
      <c r="QDP46" s="83"/>
      <c r="QDQ46" s="83"/>
      <c r="QDR46" s="83"/>
      <c r="QDS46" s="83"/>
      <c r="QDT46" s="83"/>
      <c r="QDU46" s="83"/>
      <c r="QDV46" s="83"/>
      <c r="QDW46" s="83"/>
      <c r="QDX46" s="83"/>
      <c r="QDY46" s="83"/>
      <c r="QDZ46" s="83"/>
      <c r="QEA46" s="83"/>
      <c r="QEB46" s="83"/>
      <c r="QEC46" s="83"/>
      <c r="QED46" s="83"/>
      <c r="QEE46" s="83"/>
      <c r="QEF46" s="83"/>
      <c r="QEG46" s="83"/>
      <c r="QEH46" s="83"/>
      <c r="QEI46" s="83"/>
      <c r="QEJ46" s="83"/>
      <c r="QEK46" s="83"/>
      <c r="QEL46" s="83"/>
      <c r="QEM46" s="83"/>
      <c r="QEN46" s="83"/>
      <c r="QEO46" s="83"/>
      <c r="QEP46" s="83"/>
      <c r="QEQ46" s="83"/>
      <c r="QER46" s="83"/>
      <c r="QES46" s="83"/>
      <c r="QET46" s="83"/>
      <c r="QEU46" s="83"/>
      <c r="QEV46" s="83"/>
      <c r="QEW46" s="83"/>
      <c r="QEX46" s="83"/>
      <c r="QEY46" s="83"/>
      <c r="QEZ46" s="83"/>
      <c r="QFA46" s="83"/>
      <c r="QFB46" s="83"/>
      <c r="QFC46" s="83"/>
      <c r="QFD46" s="83"/>
      <c r="QFE46" s="83"/>
      <c r="QFF46" s="83"/>
      <c r="QFG46" s="83"/>
      <c r="QFH46" s="83"/>
      <c r="QFI46" s="83"/>
      <c r="QFJ46" s="83"/>
      <c r="QFK46" s="83"/>
      <c r="QFL46" s="83"/>
      <c r="QFM46" s="83"/>
      <c r="QFN46" s="83"/>
      <c r="QFO46" s="83"/>
      <c r="QFP46" s="83"/>
      <c r="QFQ46" s="83"/>
      <c r="QFR46" s="83"/>
      <c r="QFS46" s="83"/>
      <c r="QFT46" s="83"/>
      <c r="QFU46" s="83"/>
      <c r="QFV46" s="83"/>
      <c r="QFW46" s="83"/>
      <c r="QFX46" s="83"/>
      <c r="QFY46" s="83"/>
      <c r="QFZ46" s="83"/>
      <c r="QGA46" s="83"/>
      <c r="QGB46" s="83"/>
      <c r="QGC46" s="83"/>
      <c r="QGD46" s="83"/>
      <c r="QGE46" s="83"/>
      <c r="QGF46" s="83"/>
      <c r="QGG46" s="83"/>
      <c r="QGH46" s="83"/>
      <c r="QGI46" s="83"/>
      <c r="QGJ46" s="83"/>
      <c r="QGK46" s="83"/>
      <c r="QGL46" s="83"/>
      <c r="QGM46" s="83"/>
      <c r="QGN46" s="83"/>
      <c r="QGO46" s="83"/>
      <c r="QGP46" s="83"/>
      <c r="QGQ46" s="83"/>
      <c r="QGR46" s="83"/>
      <c r="QGS46" s="83"/>
      <c r="QGT46" s="83"/>
      <c r="QGU46" s="83"/>
      <c r="QGV46" s="83"/>
      <c r="QGW46" s="83"/>
      <c r="QGX46" s="83"/>
      <c r="QGY46" s="83"/>
      <c r="QGZ46" s="83"/>
      <c r="QHA46" s="83"/>
      <c r="QHB46" s="83"/>
      <c r="QHC46" s="83"/>
      <c r="QHD46" s="83"/>
      <c r="QHE46" s="83"/>
      <c r="QHF46" s="83"/>
      <c r="QHG46" s="83"/>
      <c r="QHH46" s="83"/>
      <c r="QHI46" s="83"/>
      <c r="QHJ46" s="83"/>
      <c r="QHK46" s="83"/>
      <c r="QHL46" s="83"/>
      <c r="QHM46" s="83"/>
      <c r="QHN46" s="83"/>
      <c r="QHO46" s="83"/>
      <c r="QHP46" s="83"/>
      <c r="QHQ46" s="83"/>
      <c r="QHR46" s="83"/>
      <c r="QHS46" s="83"/>
      <c r="QHT46" s="83"/>
      <c r="QHU46" s="83"/>
      <c r="QHV46" s="83"/>
      <c r="QHW46" s="83"/>
      <c r="QHX46" s="83"/>
      <c r="QHY46" s="83"/>
      <c r="QHZ46" s="83"/>
      <c r="QIA46" s="83"/>
      <c r="QIB46" s="83"/>
      <c r="QIC46" s="83"/>
      <c r="QID46" s="83"/>
      <c r="QIE46" s="83"/>
      <c r="QIF46" s="83"/>
      <c r="QIG46" s="83"/>
      <c r="QIH46" s="83"/>
      <c r="QII46" s="83"/>
      <c r="QIJ46" s="83"/>
      <c r="QIK46" s="83"/>
      <c r="QIL46" s="83"/>
      <c r="QIM46" s="83"/>
      <c r="QIN46" s="83"/>
      <c r="QIO46" s="83"/>
      <c r="QIP46" s="83"/>
      <c r="QIQ46" s="83"/>
      <c r="QIR46" s="83"/>
      <c r="QIS46" s="83"/>
      <c r="QIT46" s="83"/>
      <c r="QIU46" s="83"/>
      <c r="QIV46" s="83"/>
      <c r="QIW46" s="83"/>
      <c r="QIX46" s="83"/>
      <c r="QIY46" s="83"/>
      <c r="QIZ46" s="83"/>
      <c r="QJA46" s="83"/>
      <c r="QJB46" s="83"/>
      <c r="QJC46" s="83"/>
      <c r="QJD46" s="83"/>
      <c r="QJE46" s="83"/>
      <c r="QJF46" s="83"/>
      <c r="QJG46" s="83"/>
      <c r="QJH46" s="83"/>
      <c r="QJI46" s="83"/>
      <c r="QJJ46" s="83"/>
      <c r="QJK46" s="83"/>
      <c r="QJL46" s="83"/>
      <c r="QJM46" s="83"/>
      <c r="QJN46" s="83"/>
      <c r="QJO46" s="83"/>
      <c r="QJP46" s="83"/>
      <c r="QJQ46" s="83"/>
      <c r="QJR46" s="83"/>
      <c r="QJS46" s="83"/>
      <c r="QJT46" s="83"/>
      <c r="QJU46" s="83"/>
      <c r="QJV46" s="83"/>
      <c r="QJW46" s="83"/>
      <c r="QJX46" s="83"/>
      <c r="QJY46" s="83"/>
      <c r="QJZ46" s="83"/>
      <c r="QKA46" s="83"/>
      <c r="QKB46" s="83"/>
      <c r="QKC46" s="83"/>
      <c r="QKD46" s="83"/>
      <c r="QKE46" s="83"/>
      <c r="QKF46" s="83"/>
      <c r="QKG46" s="83"/>
      <c r="QKH46" s="83"/>
      <c r="QKI46" s="83"/>
      <c r="QKJ46" s="83"/>
      <c r="QKK46" s="83"/>
      <c r="QKL46" s="83"/>
      <c r="QKM46" s="83"/>
      <c r="QKN46" s="83"/>
      <c r="QKO46" s="83"/>
      <c r="QKP46" s="83"/>
      <c r="QKQ46" s="83"/>
      <c r="QKR46" s="83"/>
      <c r="QKS46" s="83"/>
      <c r="QKT46" s="83"/>
      <c r="QKU46" s="83"/>
      <c r="QKV46" s="83"/>
      <c r="QKW46" s="83"/>
      <c r="QKX46" s="83"/>
      <c r="QKY46" s="83"/>
      <c r="QKZ46" s="83"/>
      <c r="QLA46" s="83"/>
      <c r="QLB46" s="83"/>
      <c r="QLC46" s="83"/>
      <c r="QLD46" s="83"/>
      <c r="QLE46" s="83"/>
      <c r="QLF46" s="83"/>
      <c r="QLG46" s="83"/>
      <c r="QLH46" s="83"/>
      <c r="QLI46" s="83"/>
      <c r="QLJ46" s="83"/>
      <c r="QLK46" s="83"/>
      <c r="QLL46" s="83"/>
      <c r="QLM46" s="83"/>
      <c r="QLN46" s="83"/>
      <c r="QLO46" s="83"/>
      <c r="QLP46" s="83"/>
      <c r="QLQ46" s="83"/>
      <c r="QLR46" s="83"/>
      <c r="QLS46" s="83"/>
      <c r="QLT46" s="83"/>
      <c r="QLU46" s="83"/>
      <c r="QLV46" s="83"/>
      <c r="QLW46" s="83"/>
      <c r="QLX46" s="83"/>
      <c r="QLY46" s="83"/>
      <c r="QLZ46" s="83"/>
      <c r="QMA46" s="83"/>
      <c r="QMB46" s="83"/>
      <c r="QMC46" s="83"/>
      <c r="QMD46" s="83"/>
      <c r="QME46" s="83"/>
      <c r="QMF46" s="83"/>
      <c r="QMG46" s="83"/>
      <c r="QMH46" s="83"/>
      <c r="QMI46" s="83"/>
      <c r="QMJ46" s="83"/>
      <c r="QMK46" s="83"/>
      <c r="QML46" s="83"/>
      <c r="QMM46" s="83"/>
      <c r="QMN46" s="83"/>
      <c r="QMO46" s="83"/>
      <c r="QMP46" s="83"/>
      <c r="QMQ46" s="83"/>
      <c r="QMR46" s="83"/>
      <c r="QMS46" s="83"/>
      <c r="QMT46" s="83"/>
      <c r="QMU46" s="83"/>
      <c r="QMV46" s="83"/>
      <c r="QMW46" s="83"/>
      <c r="QMX46" s="83"/>
      <c r="QMY46" s="83"/>
      <c r="QMZ46" s="83"/>
      <c r="QNA46" s="83"/>
      <c r="QNB46" s="83"/>
      <c r="QNC46" s="83"/>
      <c r="QND46" s="83"/>
      <c r="QNE46" s="83"/>
      <c r="QNF46" s="83"/>
      <c r="QNG46" s="83"/>
      <c r="QNH46" s="83"/>
      <c r="QNI46" s="83"/>
      <c r="QNJ46" s="83"/>
      <c r="QNK46" s="83"/>
      <c r="QNL46" s="83"/>
      <c r="QNM46" s="83"/>
      <c r="QNN46" s="83"/>
      <c r="QNO46" s="83"/>
      <c r="QNP46" s="83"/>
      <c r="QNQ46" s="83"/>
      <c r="QNR46" s="83"/>
      <c r="QNS46" s="83"/>
      <c r="QNT46" s="83"/>
      <c r="QNU46" s="83"/>
      <c r="QNV46" s="83"/>
      <c r="QNW46" s="83"/>
      <c r="QNX46" s="83"/>
      <c r="QNY46" s="83"/>
      <c r="QNZ46" s="83"/>
      <c r="QOA46" s="83"/>
      <c r="QOB46" s="83"/>
      <c r="QOC46" s="83"/>
      <c r="QOD46" s="83"/>
      <c r="QOE46" s="83"/>
      <c r="QOF46" s="83"/>
      <c r="QOG46" s="83"/>
      <c r="QOH46" s="83"/>
      <c r="QOI46" s="83"/>
      <c r="QOJ46" s="83"/>
      <c r="QOK46" s="83"/>
      <c r="QOL46" s="83"/>
      <c r="QOM46" s="83"/>
      <c r="QON46" s="83"/>
      <c r="QOO46" s="83"/>
      <c r="QOP46" s="83"/>
      <c r="QOQ46" s="83"/>
      <c r="QOR46" s="83"/>
      <c r="QOS46" s="83"/>
      <c r="QOT46" s="83"/>
      <c r="QOU46" s="83"/>
      <c r="QOV46" s="83"/>
      <c r="QOW46" s="83"/>
      <c r="QOX46" s="83"/>
      <c r="QOY46" s="83"/>
      <c r="QOZ46" s="83"/>
      <c r="QPA46" s="83"/>
      <c r="QPB46" s="83"/>
      <c r="QPC46" s="83"/>
      <c r="QPD46" s="83"/>
      <c r="QPE46" s="83"/>
      <c r="QPF46" s="83"/>
      <c r="QPG46" s="83"/>
      <c r="QPH46" s="83"/>
      <c r="QPI46" s="83"/>
      <c r="QPJ46" s="83"/>
      <c r="QPK46" s="83"/>
      <c r="QPL46" s="83"/>
      <c r="QPM46" s="83"/>
      <c r="QPN46" s="83"/>
      <c r="QPO46" s="83"/>
      <c r="QPP46" s="83"/>
      <c r="QPQ46" s="83"/>
      <c r="QPR46" s="83"/>
      <c r="QPS46" s="83"/>
      <c r="QPT46" s="83"/>
      <c r="QPU46" s="83"/>
      <c r="QPV46" s="83"/>
      <c r="QPW46" s="83"/>
      <c r="QPX46" s="83"/>
      <c r="QPY46" s="83"/>
      <c r="QPZ46" s="83"/>
      <c r="QQA46" s="83"/>
      <c r="QQB46" s="83"/>
      <c r="QQC46" s="83"/>
      <c r="QQD46" s="83"/>
      <c r="QQE46" s="83"/>
      <c r="QQF46" s="83"/>
      <c r="QQG46" s="83"/>
      <c r="QQH46" s="83"/>
      <c r="QQI46" s="83"/>
      <c r="QQJ46" s="83"/>
      <c r="QQK46" s="83"/>
      <c r="QQL46" s="83"/>
      <c r="QQM46" s="83"/>
      <c r="QQN46" s="83"/>
      <c r="QQO46" s="83"/>
      <c r="QQP46" s="83"/>
      <c r="QQQ46" s="83"/>
      <c r="QQR46" s="83"/>
      <c r="QQS46" s="83"/>
      <c r="QQT46" s="83"/>
      <c r="QQU46" s="83"/>
      <c r="QQV46" s="83"/>
      <c r="QQW46" s="83"/>
      <c r="QQX46" s="83"/>
      <c r="QQY46" s="83"/>
      <c r="QQZ46" s="83"/>
      <c r="QRA46" s="83"/>
      <c r="QRB46" s="83"/>
      <c r="QRC46" s="83"/>
      <c r="QRD46" s="83"/>
      <c r="QRE46" s="83"/>
      <c r="QRF46" s="83"/>
      <c r="QRG46" s="83"/>
      <c r="QRH46" s="83"/>
      <c r="QRI46" s="83"/>
      <c r="QRJ46" s="83"/>
      <c r="QRK46" s="83"/>
      <c r="QRL46" s="83"/>
      <c r="QRM46" s="83"/>
      <c r="QRN46" s="83"/>
      <c r="QRO46" s="83"/>
      <c r="QRP46" s="83"/>
      <c r="QRQ46" s="83"/>
      <c r="QRR46" s="83"/>
      <c r="QRS46" s="83"/>
      <c r="QRT46" s="83"/>
      <c r="QRU46" s="83"/>
      <c r="QRV46" s="83"/>
      <c r="QRW46" s="83"/>
      <c r="QRX46" s="83"/>
      <c r="QRY46" s="83"/>
      <c r="QRZ46" s="83"/>
      <c r="QSA46" s="83"/>
      <c r="QSB46" s="83"/>
      <c r="QSC46" s="83"/>
      <c r="QSD46" s="83"/>
      <c r="QSE46" s="83"/>
      <c r="QSF46" s="83"/>
      <c r="QSG46" s="83"/>
      <c r="QSH46" s="83"/>
      <c r="QSI46" s="83"/>
      <c r="QSJ46" s="83"/>
      <c r="QSK46" s="83"/>
      <c r="QSL46" s="83"/>
      <c r="QSM46" s="83"/>
      <c r="QSN46" s="83"/>
      <c r="QSO46" s="83"/>
      <c r="QSP46" s="83"/>
      <c r="QSQ46" s="83"/>
      <c r="QSR46" s="83"/>
      <c r="QSS46" s="83"/>
      <c r="QST46" s="83"/>
      <c r="QSU46" s="83"/>
      <c r="QSV46" s="83"/>
      <c r="QSW46" s="83"/>
      <c r="QSX46" s="83"/>
      <c r="QSY46" s="83"/>
      <c r="QSZ46" s="83"/>
      <c r="QTA46" s="83"/>
      <c r="QTB46" s="83"/>
      <c r="QTC46" s="83"/>
      <c r="QTD46" s="83"/>
      <c r="QTE46" s="83"/>
      <c r="QTF46" s="83"/>
      <c r="QTG46" s="83"/>
      <c r="QTH46" s="83"/>
      <c r="QTI46" s="83"/>
      <c r="QTJ46" s="83"/>
      <c r="QTK46" s="83"/>
      <c r="QTL46" s="83"/>
      <c r="QTM46" s="83"/>
      <c r="QTN46" s="83"/>
      <c r="QTO46" s="83"/>
      <c r="QTP46" s="83"/>
      <c r="QTQ46" s="83"/>
      <c r="QTR46" s="83"/>
      <c r="QTS46" s="83"/>
      <c r="QTT46" s="83"/>
      <c r="QTU46" s="83"/>
      <c r="QTV46" s="83"/>
      <c r="QTW46" s="83"/>
      <c r="QTX46" s="83"/>
      <c r="QTY46" s="83"/>
      <c r="QTZ46" s="83"/>
      <c r="QUA46" s="83"/>
      <c r="QUB46" s="83"/>
      <c r="QUC46" s="83"/>
      <c r="QUD46" s="83"/>
      <c r="QUE46" s="83"/>
      <c r="QUF46" s="83"/>
      <c r="QUG46" s="83"/>
      <c r="QUH46" s="83"/>
      <c r="QUI46" s="83"/>
      <c r="QUJ46" s="83"/>
      <c r="QUK46" s="83"/>
      <c r="QUL46" s="83"/>
      <c r="QUM46" s="83"/>
      <c r="QUN46" s="83"/>
      <c r="QUO46" s="83"/>
      <c r="QUP46" s="83"/>
      <c r="QUQ46" s="83"/>
      <c r="QUR46" s="83"/>
      <c r="QUS46" s="83"/>
      <c r="QUT46" s="83"/>
      <c r="QUU46" s="83"/>
      <c r="QUV46" s="83"/>
      <c r="QUW46" s="83"/>
      <c r="QUX46" s="83"/>
      <c r="QUY46" s="83"/>
      <c r="QUZ46" s="83"/>
      <c r="QVA46" s="83"/>
      <c r="QVB46" s="83"/>
      <c r="QVC46" s="83"/>
      <c r="QVD46" s="83"/>
      <c r="QVE46" s="83"/>
      <c r="QVF46" s="83"/>
      <c r="QVG46" s="83"/>
      <c r="QVH46" s="83"/>
      <c r="QVI46" s="83"/>
      <c r="QVJ46" s="83"/>
      <c r="QVK46" s="83"/>
      <c r="QVL46" s="83"/>
      <c r="QVM46" s="83"/>
      <c r="QVN46" s="83"/>
      <c r="QVO46" s="83"/>
      <c r="QVP46" s="83"/>
      <c r="QVQ46" s="83"/>
      <c r="QVR46" s="83"/>
      <c r="QVS46" s="83"/>
      <c r="QVT46" s="83"/>
      <c r="QVU46" s="83"/>
      <c r="QVV46" s="83"/>
      <c r="QVW46" s="83"/>
      <c r="QVX46" s="83"/>
      <c r="QVY46" s="83"/>
      <c r="QVZ46" s="83"/>
      <c r="QWA46" s="83"/>
      <c r="QWB46" s="83"/>
      <c r="QWC46" s="83"/>
      <c r="QWD46" s="83"/>
      <c r="QWE46" s="83"/>
      <c r="QWF46" s="83"/>
      <c r="QWG46" s="83"/>
      <c r="QWH46" s="83"/>
      <c r="QWI46" s="83"/>
      <c r="QWJ46" s="83"/>
      <c r="QWK46" s="83"/>
      <c r="QWL46" s="83"/>
      <c r="QWM46" s="83"/>
      <c r="QWN46" s="83"/>
      <c r="QWO46" s="83"/>
      <c r="QWP46" s="83"/>
      <c r="QWQ46" s="83"/>
      <c r="QWR46" s="83"/>
      <c r="QWS46" s="83"/>
      <c r="QWT46" s="83"/>
      <c r="QWU46" s="83"/>
      <c r="QWV46" s="83"/>
      <c r="QWW46" s="83"/>
      <c r="QWX46" s="83"/>
      <c r="QWY46" s="83"/>
      <c r="QWZ46" s="83"/>
      <c r="QXA46" s="83"/>
      <c r="QXB46" s="83"/>
      <c r="QXC46" s="83"/>
      <c r="QXD46" s="83"/>
      <c r="QXE46" s="83"/>
      <c r="QXF46" s="83"/>
      <c r="QXG46" s="83"/>
      <c r="QXH46" s="83"/>
      <c r="QXI46" s="83"/>
      <c r="QXJ46" s="83"/>
      <c r="QXK46" s="83"/>
      <c r="QXL46" s="83"/>
      <c r="QXM46" s="83"/>
      <c r="QXN46" s="83"/>
      <c r="QXO46" s="83"/>
      <c r="QXP46" s="83"/>
      <c r="QXQ46" s="83"/>
      <c r="QXR46" s="83"/>
      <c r="QXS46" s="83"/>
      <c r="QXT46" s="83"/>
      <c r="QXU46" s="83"/>
      <c r="QXV46" s="83"/>
      <c r="QXW46" s="83"/>
      <c r="QXX46" s="83"/>
      <c r="QXY46" s="83"/>
      <c r="QXZ46" s="83"/>
      <c r="QYA46" s="83"/>
      <c r="QYB46" s="83"/>
      <c r="QYC46" s="83"/>
      <c r="QYD46" s="83"/>
      <c r="QYE46" s="83"/>
      <c r="QYF46" s="83"/>
      <c r="QYG46" s="83"/>
      <c r="QYH46" s="83"/>
      <c r="QYI46" s="83"/>
      <c r="QYJ46" s="83"/>
      <c r="QYK46" s="83"/>
      <c r="QYL46" s="83"/>
      <c r="QYM46" s="83"/>
      <c r="QYN46" s="83"/>
      <c r="QYO46" s="83"/>
      <c r="QYP46" s="83"/>
      <c r="QYQ46" s="83"/>
      <c r="QYR46" s="83"/>
      <c r="QYS46" s="83"/>
      <c r="QYT46" s="83"/>
      <c r="QYU46" s="83"/>
      <c r="QYV46" s="83"/>
      <c r="QYW46" s="83"/>
      <c r="QYX46" s="83"/>
      <c r="QYY46" s="83"/>
      <c r="QYZ46" s="83"/>
      <c r="QZA46" s="83"/>
      <c r="QZB46" s="83"/>
      <c r="QZC46" s="83"/>
      <c r="QZD46" s="83"/>
      <c r="QZE46" s="83"/>
      <c r="QZF46" s="83"/>
      <c r="QZG46" s="83"/>
      <c r="QZH46" s="83"/>
      <c r="QZI46" s="83"/>
      <c r="QZJ46" s="83"/>
      <c r="QZK46" s="83"/>
      <c r="QZL46" s="83"/>
      <c r="QZM46" s="83"/>
      <c r="QZN46" s="83"/>
      <c r="QZO46" s="83"/>
      <c r="QZP46" s="83"/>
      <c r="QZQ46" s="83"/>
      <c r="QZR46" s="83"/>
      <c r="QZS46" s="83"/>
      <c r="QZT46" s="83"/>
      <c r="QZU46" s="83"/>
      <c r="QZV46" s="83"/>
      <c r="QZW46" s="83"/>
      <c r="QZX46" s="83"/>
      <c r="QZY46" s="83"/>
      <c r="QZZ46" s="83"/>
      <c r="RAA46" s="83"/>
      <c r="RAB46" s="83"/>
      <c r="RAC46" s="83"/>
      <c r="RAD46" s="83"/>
      <c r="RAE46" s="83"/>
      <c r="RAF46" s="83"/>
      <c r="RAG46" s="83"/>
      <c r="RAH46" s="83"/>
      <c r="RAI46" s="83"/>
      <c r="RAJ46" s="83"/>
      <c r="RAK46" s="83"/>
      <c r="RAL46" s="83"/>
      <c r="RAM46" s="83"/>
      <c r="RAN46" s="83"/>
      <c r="RAO46" s="83"/>
      <c r="RAP46" s="83"/>
      <c r="RAQ46" s="83"/>
      <c r="RAR46" s="83"/>
      <c r="RAS46" s="83"/>
      <c r="RAT46" s="83"/>
      <c r="RAU46" s="83"/>
      <c r="RAV46" s="83"/>
      <c r="RAW46" s="83"/>
      <c r="RAX46" s="83"/>
      <c r="RAY46" s="83"/>
      <c r="RAZ46" s="83"/>
      <c r="RBA46" s="83"/>
      <c r="RBB46" s="83"/>
      <c r="RBC46" s="83"/>
      <c r="RBD46" s="83"/>
      <c r="RBE46" s="83"/>
      <c r="RBF46" s="83"/>
      <c r="RBG46" s="83"/>
      <c r="RBH46" s="83"/>
      <c r="RBI46" s="83"/>
      <c r="RBJ46" s="83"/>
      <c r="RBK46" s="83"/>
      <c r="RBL46" s="83"/>
      <c r="RBM46" s="83"/>
      <c r="RBN46" s="83"/>
      <c r="RBO46" s="83"/>
      <c r="RBP46" s="83"/>
      <c r="RBQ46" s="83"/>
      <c r="RBR46" s="83"/>
      <c r="RBS46" s="83"/>
      <c r="RBT46" s="83"/>
      <c r="RBU46" s="83"/>
      <c r="RBV46" s="83"/>
      <c r="RBW46" s="83"/>
      <c r="RBX46" s="83"/>
      <c r="RBY46" s="83"/>
      <c r="RBZ46" s="83"/>
      <c r="RCA46" s="83"/>
      <c r="RCB46" s="83"/>
      <c r="RCC46" s="83"/>
      <c r="RCD46" s="83"/>
      <c r="RCE46" s="83"/>
      <c r="RCF46" s="83"/>
      <c r="RCG46" s="83"/>
      <c r="RCH46" s="83"/>
      <c r="RCI46" s="83"/>
      <c r="RCJ46" s="83"/>
      <c r="RCK46" s="83"/>
      <c r="RCL46" s="83"/>
      <c r="RCM46" s="83"/>
      <c r="RCN46" s="83"/>
      <c r="RCO46" s="83"/>
      <c r="RCP46" s="83"/>
      <c r="RCQ46" s="83"/>
      <c r="RCR46" s="83"/>
      <c r="RCS46" s="83"/>
      <c r="RCT46" s="83"/>
      <c r="RCU46" s="83"/>
      <c r="RCV46" s="83"/>
      <c r="RCW46" s="83"/>
      <c r="RCX46" s="83"/>
      <c r="RCY46" s="83"/>
      <c r="RCZ46" s="83"/>
      <c r="RDA46" s="83"/>
      <c r="RDB46" s="83"/>
      <c r="RDC46" s="83"/>
      <c r="RDD46" s="83"/>
      <c r="RDE46" s="83"/>
      <c r="RDF46" s="83"/>
      <c r="RDG46" s="83"/>
      <c r="RDH46" s="83"/>
      <c r="RDI46" s="83"/>
      <c r="RDJ46" s="83"/>
      <c r="RDK46" s="83"/>
      <c r="RDL46" s="83"/>
      <c r="RDM46" s="83"/>
      <c r="RDN46" s="83"/>
      <c r="RDO46" s="83"/>
      <c r="RDP46" s="83"/>
      <c r="RDQ46" s="83"/>
      <c r="RDR46" s="83"/>
      <c r="RDS46" s="83"/>
      <c r="RDT46" s="83"/>
      <c r="RDU46" s="83"/>
      <c r="RDV46" s="83"/>
      <c r="RDW46" s="83"/>
      <c r="RDX46" s="83"/>
      <c r="RDY46" s="83"/>
      <c r="RDZ46" s="83"/>
      <c r="REA46" s="83"/>
      <c r="REB46" s="83"/>
      <c r="REC46" s="83"/>
      <c r="RED46" s="83"/>
      <c r="REE46" s="83"/>
      <c r="REF46" s="83"/>
      <c r="REG46" s="83"/>
      <c r="REH46" s="83"/>
      <c r="REI46" s="83"/>
      <c r="REJ46" s="83"/>
      <c r="REK46" s="83"/>
      <c r="REL46" s="83"/>
      <c r="REM46" s="83"/>
      <c r="REN46" s="83"/>
      <c r="REO46" s="83"/>
      <c r="REP46" s="83"/>
      <c r="REQ46" s="83"/>
      <c r="RER46" s="83"/>
      <c r="RES46" s="83"/>
      <c r="RET46" s="83"/>
      <c r="REU46" s="83"/>
      <c r="REV46" s="83"/>
      <c r="REW46" s="83"/>
      <c r="REX46" s="83"/>
      <c r="REY46" s="83"/>
      <c r="REZ46" s="83"/>
      <c r="RFA46" s="83"/>
      <c r="RFB46" s="83"/>
      <c r="RFC46" s="83"/>
      <c r="RFD46" s="83"/>
      <c r="RFE46" s="83"/>
      <c r="RFF46" s="83"/>
      <c r="RFG46" s="83"/>
      <c r="RFH46" s="83"/>
      <c r="RFI46" s="83"/>
      <c r="RFJ46" s="83"/>
      <c r="RFK46" s="83"/>
      <c r="RFL46" s="83"/>
      <c r="RFM46" s="83"/>
      <c r="RFN46" s="83"/>
      <c r="RFO46" s="83"/>
      <c r="RFP46" s="83"/>
      <c r="RFQ46" s="83"/>
      <c r="RFR46" s="83"/>
      <c r="RFS46" s="83"/>
      <c r="RFT46" s="83"/>
      <c r="RFU46" s="83"/>
      <c r="RFV46" s="83"/>
      <c r="RFW46" s="83"/>
      <c r="RFX46" s="83"/>
      <c r="RFY46" s="83"/>
      <c r="RFZ46" s="83"/>
      <c r="RGA46" s="83"/>
      <c r="RGB46" s="83"/>
      <c r="RGC46" s="83"/>
      <c r="RGD46" s="83"/>
      <c r="RGE46" s="83"/>
      <c r="RGF46" s="83"/>
      <c r="RGG46" s="83"/>
      <c r="RGH46" s="83"/>
      <c r="RGI46" s="83"/>
      <c r="RGJ46" s="83"/>
      <c r="RGK46" s="83"/>
      <c r="RGL46" s="83"/>
      <c r="RGM46" s="83"/>
      <c r="RGN46" s="83"/>
      <c r="RGO46" s="83"/>
      <c r="RGP46" s="83"/>
      <c r="RGQ46" s="83"/>
      <c r="RGR46" s="83"/>
      <c r="RGS46" s="83"/>
      <c r="RGT46" s="83"/>
      <c r="RGU46" s="83"/>
      <c r="RGV46" s="83"/>
      <c r="RGW46" s="83"/>
      <c r="RGX46" s="83"/>
      <c r="RGY46" s="83"/>
      <c r="RGZ46" s="83"/>
      <c r="RHA46" s="83"/>
      <c r="RHB46" s="83"/>
      <c r="RHC46" s="83"/>
      <c r="RHD46" s="83"/>
      <c r="RHE46" s="83"/>
      <c r="RHF46" s="83"/>
      <c r="RHG46" s="83"/>
      <c r="RHH46" s="83"/>
      <c r="RHI46" s="83"/>
      <c r="RHJ46" s="83"/>
      <c r="RHK46" s="83"/>
      <c r="RHL46" s="83"/>
      <c r="RHM46" s="83"/>
      <c r="RHN46" s="83"/>
      <c r="RHO46" s="83"/>
      <c r="RHP46" s="83"/>
      <c r="RHQ46" s="83"/>
      <c r="RHR46" s="83"/>
      <c r="RHS46" s="83"/>
      <c r="RHT46" s="83"/>
      <c r="RHU46" s="83"/>
      <c r="RHV46" s="83"/>
      <c r="RHW46" s="83"/>
      <c r="RHX46" s="83"/>
      <c r="RHY46" s="83"/>
      <c r="RHZ46" s="83"/>
      <c r="RIA46" s="83"/>
      <c r="RIB46" s="83"/>
      <c r="RIC46" s="83"/>
      <c r="RID46" s="83"/>
      <c r="RIE46" s="83"/>
      <c r="RIF46" s="83"/>
      <c r="RIG46" s="83"/>
      <c r="RIH46" s="83"/>
      <c r="RII46" s="83"/>
      <c r="RIJ46" s="83"/>
      <c r="RIK46" s="83"/>
      <c r="RIL46" s="83"/>
      <c r="RIM46" s="83"/>
      <c r="RIN46" s="83"/>
      <c r="RIO46" s="83"/>
      <c r="RIP46" s="83"/>
      <c r="RIQ46" s="83"/>
      <c r="RIR46" s="83"/>
      <c r="RIS46" s="83"/>
      <c r="RIT46" s="83"/>
      <c r="RIU46" s="83"/>
      <c r="RIV46" s="83"/>
      <c r="RIW46" s="83"/>
      <c r="RIX46" s="83"/>
      <c r="RIY46" s="83"/>
      <c r="RIZ46" s="83"/>
      <c r="RJA46" s="83"/>
      <c r="RJB46" s="83"/>
      <c r="RJC46" s="83"/>
      <c r="RJD46" s="83"/>
      <c r="RJE46" s="83"/>
      <c r="RJF46" s="83"/>
      <c r="RJG46" s="83"/>
      <c r="RJH46" s="83"/>
      <c r="RJI46" s="83"/>
      <c r="RJJ46" s="83"/>
      <c r="RJK46" s="83"/>
      <c r="RJL46" s="83"/>
      <c r="RJM46" s="83"/>
      <c r="RJN46" s="83"/>
      <c r="RJO46" s="83"/>
      <c r="RJP46" s="83"/>
      <c r="RJQ46" s="83"/>
      <c r="RJR46" s="83"/>
      <c r="RJS46" s="83"/>
      <c r="RJT46" s="83"/>
      <c r="RJU46" s="83"/>
      <c r="RJV46" s="83"/>
      <c r="RJW46" s="83"/>
      <c r="RJX46" s="83"/>
      <c r="RJY46" s="83"/>
      <c r="RJZ46" s="83"/>
      <c r="RKA46" s="83"/>
      <c r="RKB46" s="83"/>
      <c r="RKC46" s="83"/>
      <c r="RKD46" s="83"/>
      <c r="RKE46" s="83"/>
      <c r="RKF46" s="83"/>
      <c r="RKG46" s="83"/>
      <c r="RKH46" s="83"/>
      <c r="RKI46" s="83"/>
      <c r="RKJ46" s="83"/>
      <c r="RKK46" s="83"/>
      <c r="RKL46" s="83"/>
      <c r="RKM46" s="83"/>
      <c r="RKN46" s="83"/>
      <c r="RKO46" s="83"/>
      <c r="RKP46" s="83"/>
      <c r="RKQ46" s="83"/>
      <c r="RKR46" s="83"/>
      <c r="RKS46" s="83"/>
      <c r="RKT46" s="83"/>
      <c r="RKU46" s="83"/>
      <c r="RKV46" s="83"/>
      <c r="RKW46" s="83"/>
      <c r="RKX46" s="83"/>
      <c r="RKY46" s="83"/>
      <c r="RKZ46" s="83"/>
      <c r="RLA46" s="83"/>
      <c r="RLB46" s="83"/>
      <c r="RLC46" s="83"/>
      <c r="RLD46" s="83"/>
      <c r="RLE46" s="83"/>
      <c r="RLF46" s="83"/>
      <c r="RLG46" s="83"/>
      <c r="RLH46" s="83"/>
      <c r="RLI46" s="83"/>
      <c r="RLJ46" s="83"/>
      <c r="RLK46" s="83"/>
      <c r="RLL46" s="83"/>
      <c r="RLM46" s="83"/>
      <c r="RLN46" s="83"/>
      <c r="RLO46" s="83"/>
      <c r="RLP46" s="83"/>
      <c r="RLQ46" s="83"/>
      <c r="RLR46" s="83"/>
      <c r="RLS46" s="83"/>
      <c r="RLT46" s="83"/>
      <c r="RLU46" s="83"/>
      <c r="RLV46" s="83"/>
      <c r="RLW46" s="83"/>
      <c r="RLX46" s="83"/>
      <c r="RLY46" s="83"/>
      <c r="RLZ46" s="83"/>
      <c r="RMA46" s="83"/>
      <c r="RMB46" s="83"/>
      <c r="RMC46" s="83"/>
      <c r="RMD46" s="83"/>
      <c r="RME46" s="83"/>
      <c r="RMF46" s="83"/>
      <c r="RMG46" s="83"/>
      <c r="RMH46" s="83"/>
      <c r="RMI46" s="83"/>
      <c r="RMJ46" s="83"/>
      <c r="RMK46" s="83"/>
      <c r="RML46" s="83"/>
      <c r="RMM46" s="83"/>
      <c r="RMN46" s="83"/>
      <c r="RMO46" s="83"/>
      <c r="RMP46" s="83"/>
      <c r="RMQ46" s="83"/>
      <c r="RMR46" s="83"/>
      <c r="RMS46" s="83"/>
      <c r="RMT46" s="83"/>
      <c r="RMU46" s="83"/>
      <c r="RMV46" s="83"/>
      <c r="RMW46" s="83"/>
      <c r="RMX46" s="83"/>
      <c r="RMY46" s="83"/>
      <c r="RMZ46" s="83"/>
      <c r="RNA46" s="83"/>
      <c r="RNB46" s="83"/>
      <c r="RNC46" s="83"/>
      <c r="RND46" s="83"/>
      <c r="RNE46" s="83"/>
      <c r="RNF46" s="83"/>
      <c r="RNG46" s="83"/>
      <c r="RNH46" s="83"/>
      <c r="RNI46" s="83"/>
      <c r="RNJ46" s="83"/>
      <c r="RNK46" s="83"/>
      <c r="RNL46" s="83"/>
      <c r="RNM46" s="83"/>
      <c r="RNN46" s="83"/>
      <c r="RNO46" s="83"/>
      <c r="RNP46" s="83"/>
      <c r="RNQ46" s="83"/>
      <c r="RNR46" s="83"/>
      <c r="RNS46" s="83"/>
      <c r="RNT46" s="83"/>
      <c r="RNU46" s="83"/>
      <c r="RNV46" s="83"/>
      <c r="RNW46" s="83"/>
      <c r="RNX46" s="83"/>
      <c r="RNY46" s="83"/>
      <c r="RNZ46" s="83"/>
      <c r="ROA46" s="83"/>
      <c r="ROB46" s="83"/>
      <c r="ROC46" s="83"/>
      <c r="ROD46" s="83"/>
      <c r="ROE46" s="83"/>
      <c r="ROF46" s="83"/>
      <c r="ROG46" s="83"/>
      <c r="ROH46" s="83"/>
      <c r="ROI46" s="83"/>
      <c r="ROJ46" s="83"/>
      <c r="ROK46" s="83"/>
      <c r="ROL46" s="83"/>
      <c r="ROM46" s="83"/>
      <c r="RON46" s="83"/>
      <c r="ROO46" s="83"/>
      <c r="ROP46" s="83"/>
      <c r="ROQ46" s="83"/>
      <c r="ROR46" s="83"/>
      <c r="ROS46" s="83"/>
      <c r="ROT46" s="83"/>
      <c r="ROU46" s="83"/>
      <c r="ROV46" s="83"/>
      <c r="ROW46" s="83"/>
      <c r="ROX46" s="83"/>
      <c r="ROY46" s="83"/>
      <c r="ROZ46" s="83"/>
      <c r="RPA46" s="83"/>
      <c r="RPB46" s="83"/>
      <c r="RPC46" s="83"/>
      <c r="RPD46" s="83"/>
      <c r="RPE46" s="83"/>
      <c r="RPF46" s="83"/>
      <c r="RPG46" s="83"/>
      <c r="RPH46" s="83"/>
      <c r="RPI46" s="83"/>
      <c r="RPJ46" s="83"/>
      <c r="RPK46" s="83"/>
      <c r="RPL46" s="83"/>
      <c r="RPM46" s="83"/>
      <c r="RPN46" s="83"/>
      <c r="RPO46" s="83"/>
      <c r="RPP46" s="83"/>
      <c r="RPQ46" s="83"/>
      <c r="RPR46" s="83"/>
      <c r="RPS46" s="83"/>
      <c r="RPT46" s="83"/>
      <c r="RPU46" s="83"/>
      <c r="RPV46" s="83"/>
      <c r="RPW46" s="83"/>
      <c r="RPX46" s="83"/>
      <c r="RPY46" s="83"/>
      <c r="RPZ46" s="83"/>
      <c r="RQA46" s="83"/>
      <c r="RQB46" s="83"/>
      <c r="RQC46" s="83"/>
      <c r="RQD46" s="83"/>
      <c r="RQE46" s="83"/>
      <c r="RQF46" s="83"/>
      <c r="RQG46" s="83"/>
      <c r="RQH46" s="83"/>
      <c r="RQI46" s="83"/>
      <c r="RQJ46" s="83"/>
      <c r="RQK46" s="83"/>
      <c r="RQL46" s="83"/>
      <c r="RQM46" s="83"/>
      <c r="RQN46" s="83"/>
      <c r="RQO46" s="83"/>
      <c r="RQP46" s="83"/>
      <c r="RQQ46" s="83"/>
      <c r="RQR46" s="83"/>
      <c r="RQS46" s="83"/>
      <c r="RQT46" s="83"/>
      <c r="RQU46" s="83"/>
      <c r="RQV46" s="83"/>
      <c r="RQW46" s="83"/>
      <c r="RQX46" s="83"/>
      <c r="RQY46" s="83"/>
      <c r="RQZ46" s="83"/>
      <c r="RRA46" s="83"/>
      <c r="RRB46" s="83"/>
      <c r="RRC46" s="83"/>
      <c r="RRD46" s="83"/>
      <c r="RRE46" s="83"/>
      <c r="RRF46" s="83"/>
      <c r="RRG46" s="83"/>
      <c r="RRH46" s="83"/>
      <c r="RRI46" s="83"/>
      <c r="RRJ46" s="83"/>
      <c r="RRK46" s="83"/>
      <c r="RRL46" s="83"/>
      <c r="RRM46" s="83"/>
      <c r="RRN46" s="83"/>
      <c r="RRO46" s="83"/>
      <c r="RRP46" s="83"/>
      <c r="RRQ46" s="83"/>
      <c r="RRR46" s="83"/>
      <c r="RRS46" s="83"/>
      <c r="RRT46" s="83"/>
      <c r="RRU46" s="83"/>
      <c r="RRV46" s="83"/>
      <c r="RRW46" s="83"/>
      <c r="RRX46" s="83"/>
      <c r="RRY46" s="83"/>
      <c r="RRZ46" s="83"/>
      <c r="RSA46" s="83"/>
      <c r="RSB46" s="83"/>
      <c r="RSC46" s="83"/>
      <c r="RSD46" s="83"/>
      <c r="RSE46" s="83"/>
      <c r="RSF46" s="83"/>
      <c r="RSG46" s="83"/>
      <c r="RSH46" s="83"/>
      <c r="RSI46" s="83"/>
      <c r="RSJ46" s="83"/>
      <c r="RSK46" s="83"/>
      <c r="RSL46" s="83"/>
      <c r="RSM46" s="83"/>
      <c r="RSN46" s="83"/>
      <c r="RSO46" s="83"/>
      <c r="RSP46" s="83"/>
      <c r="RSQ46" s="83"/>
      <c r="RSR46" s="83"/>
      <c r="RSS46" s="83"/>
      <c r="RST46" s="83"/>
      <c r="RSU46" s="83"/>
      <c r="RSV46" s="83"/>
      <c r="RSW46" s="83"/>
      <c r="RSX46" s="83"/>
      <c r="RSY46" s="83"/>
      <c r="RSZ46" s="83"/>
      <c r="RTA46" s="83"/>
      <c r="RTB46" s="83"/>
      <c r="RTC46" s="83"/>
      <c r="RTD46" s="83"/>
      <c r="RTE46" s="83"/>
      <c r="RTF46" s="83"/>
      <c r="RTG46" s="83"/>
      <c r="RTH46" s="83"/>
      <c r="RTI46" s="83"/>
      <c r="RTJ46" s="83"/>
      <c r="RTK46" s="83"/>
      <c r="RTL46" s="83"/>
      <c r="RTM46" s="83"/>
      <c r="RTN46" s="83"/>
      <c r="RTO46" s="83"/>
      <c r="RTP46" s="83"/>
      <c r="RTQ46" s="83"/>
      <c r="RTR46" s="83"/>
      <c r="RTS46" s="83"/>
      <c r="RTT46" s="83"/>
      <c r="RTU46" s="83"/>
      <c r="RTV46" s="83"/>
      <c r="RTW46" s="83"/>
      <c r="RTX46" s="83"/>
      <c r="RTY46" s="83"/>
      <c r="RTZ46" s="83"/>
      <c r="RUA46" s="83"/>
      <c r="RUB46" s="83"/>
      <c r="RUC46" s="83"/>
      <c r="RUD46" s="83"/>
      <c r="RUE46" s="83"/>
      <c r="RUF46" s="83"/>
      <c r="RUG46" s="83"/>
      <c r="RUH46" s="83"/>
      <c r="RUI46" s="83"/>
      <c r="RUJ46" s="83"/>
      <c r="RUK46" s="83"/>
      <c r="RUL46" s="83"/>
      <c r="RUM46" s="83"/>
      <c r="RUN46" s="83"/>
      <c r="RUO46" s="83"/>
      <c r="RUP46" s="83"/>
      <c r="RUQ46" s="83"/>
      <c r="RUR46" s="83"/>
      <c r="RUS46" s="83"/>
      <c r="RUT46" s="83"/>
      <c r="RUU46" s="83"/>
      <c r="RUV46" s="83"/>
      <c r="RUW46" s="83"/>
      <c r="RUX46" s="83"/>
      <c r="RUY46" s="83"/>
      <c r="RUZ46" s="83"/>
      <c r="RVA46" s="83"/>
      <c r="RVB46" s="83"/>
      <c r="RVC46" s="83"/>
      <c r="RVD46" s="83"/>
      <c r="RVE46" s="83"/>
      <c r="RVF46" s="83"/>
      <c r="RVG46" s="83"/>
      <c r="RVH46" s="83"/>
      <c r="RVI46" s="83"/>
      <c r="RVJ46" s="83"/>
      <c r="RVK46" s="83"/>
      <c r="RVL46" s="83"/>
      <c r="RVM46" s="83"/>
      <c r="RVN46" s="83"/>
      <c r="RVO46" s="83"/>
      <c r="RVP46" s="83"/>
      <c r="RVQ46" s="83"/>
      <c r="RVR46" s="83"/>
      <c r="RVS46" s="83"/>
      <c r="RVT46" s="83"/>
      <c r="RVU46" s="83"/>
      <c r="RVV46" s="83"/>
      <c r="RVW46" s="83"/>
      <c r="RVX46" s="83"/>
      <c r="RVY46" s="83"/>
      <c r="RVZ46" s="83"/>
      <c r="RWA46" s="83"/>
      <c r="RWB46" s="83"/>
      <c r="RWC46" s="83"/>
      <c r="RWD46" s="83"/>
      <c r="RWE46" s="83"/>
      <c r="RWF46" s="83"/>
      <c r="RWG46" s="83"/>
      <c r="RWH46" s="83"/>
      <c r="RWI46" s="83"/>
      <c r="RWJ46" s="83"/>
      <c r="RWK46" s="83"/>
      <c r="RWL46" s="83"/>
      <c r="RWM46" s="83"/>
      <c r="RWN46" s="83"/>
      <c r="RWO46" s="83"/>
      <c r="RWP46" s="83"/>
      <c r="RWQ46" s="83"/>
      <c r="RWR46" s="83"/>
      <c r="RWS46" s="83"/>
      <c r="RWT46" s="83"/>
      <c r="RWU46" s="83"/>
      <c r="RWV46" s="83"/>
      <c r="RWW46" s="83"/>
      <c r="RWX46" s="83"/>
      <c r="RWY46" s="83"/>
      <c r="RWZ46" s="83"/>
      <c r="RXA46" s="83"/>
      <c r="RXB46" s="83"/>
      <c r="RXC46" s="83"/>
      <c r="RXD46" s="83"/>
      <c r="RXE46" s="83"/>
      <c r="RXF46" s="83"/>
      <c r="RXG46" s="83"/>
      <c r="RXH46" s="83"/>
      <c r="RXI46" s="83"/>
      <c r="RXJ46" s="83"/>
      <c r="RXK46" s="83"/>
      <c r="RXL46" s="83"/>
      <c r="RXM46" s="83"/>
      <c r="RXN46" s="83"/>
      <c r="RXO46" s="83"/>
      <c r="RXP46" s="83"/>
      <c r="RXQ46" s="83"/>
      <c r="RXR46" s="83"/>
      <c r="RXS46" s="83"/>
      <c r="RXT46" s="83"/>
      <c r="RXU46" s="83"/>
      <c r="RXV46" s="83"/>
      <c r="RXW46" s="83"/>
      <c r="RXX46" s="83"/>
      <c r="RXY46" s="83"/>
      <c r="RXZ46" s="83"/>
      <c r="RYA46" s="83"/>
      <c r="RYB46" s="83"/>
      <c r="RYC46" s="83"/>
      <c r="RYD46" s="83"/>
      <c r="RYE46" s="83"/>
      <c r="RYF46" s="83"/>
      <c r="RYG46" s="83"/>
      <c r="RYH46" s="83"/>
      <c r="RYI46" s="83"/>
      <c r="RYJ46" s="83"/>
      <c r="RYK46" s="83"/>
      <c r="RYL46" s="83"/>
      <c r="RYM46" s="83"/>
      <c r="RYN46" s="83"/>
      <c r="RYO46" s="83"/>
      <c r="RYP46" s="83"/>
      <c r="RYQ46" s="83"/>
      <c r="RYR46" s="83"/>
      <c r="RYS46" s="83"/>
      <c r="RYT46" s="83"/>
      <c r="RYU46" s="83"/>
      <c r="RYV46" s="83"/>
      <c r="RYW46" s="83"/>
      <c r="RYX46" s="83"/>
      <c r="RYY46" s="83"/>
      <c r="RYZ46" s="83"/>
      <c r="RZA46" s="83"/>
      <c r="RZB46" s="83"/>
      <c r="RZC46" s="83"/>
      <c r="RZD46" s="83"/>
      <c r="RZE46" s="83"/>
      <c r="RZF46" s="83"/>
      <c r="RZG46" s="83"/>
      <c r="RZH46" s="83"/>
      <c r="RZI46" s="83"/>
      <c r="RZJ46" s="83"/>
      <c r="RZK46" s="83"/>
      <c r="RZL46" s="83"/>
      <c r="RZM46" s="83"/>
      <c r="RZN46" s="83"/>
      <c r="RZO46" s="83"/>
      <c r="RZP46" s="83"/>
      <c r="RZQ46" s="83"/>
      <c r="RZR46" s="83"/>
      <c r="RZS46" s="83"/>
      <c r="RZT46" s="83"/>
      <c r="RZU46" s="83"/>
      <c r="RZV46" s="83"/>
      <c r="RZW46" s="83"/>
      <c r="RZX46" s="83"/>
      <c r="RZY46" s="83"/>
      <c r="RZZ46" s="83"/>
      <c r="SAA46" s="83"/>
      <c r="SAB46" s="83"/>
      <c r="SAC46" s="83"/>
      <c r="SAD46" s="83"/>
      <c r="SAE46" s="83"/>
      <c r="SAF46" s="83"/>
      <c r="SAG46" s="83"/>
      <c r="SAH46" s="83"/>
      <c r="SAI46" s="83"/>
      <c r="SAJ46" s="83"/>
      <c r="SAK46" s="83"/>
      <c r="SAL46" s="83"/>
      <c r="SAM46" s="83"/>
      <c r="SAN46" s="83"/>
      <c r="SAO46" s="83"/>
      <c r="SAP46" s="83"/>
      <c r="SAQ46" s="83"/>
      <c r="SAR46" s="83"/>
      <c r="SAS46" s="83"/>
      <c r="SAT46" s="83"/>
      <c r="SAU46" s="83"/>
      <c r="SAV46" s="83"/>
      <c r="SAW46" s="83"/>
      <c r="SAX46" s="83"/>
      <c r="SAY46" s="83"/>
      <c r="SAZ46" s="83"/>
      <c r="SBA46" s="83"/>
      <c r="SBB46" s="83"/>
      <c r="SBC46" s="83"/>
      <c r="SBD46" s="83"/>
      <c r="SBE46" s="83"/>
      <c r="SBF46" s="83"/>
      <c r="SBG46" s="83"/>
      <c r="SBH46" s="83"/>
      <c r="SBI46" s="83"/>
      <c r="SBJ46" s="83"/>
      <c r="SBK46" s="83"/>
      <c r="SBL46" s="83"/>
      <c r="SBM46" s="83"/>
      <c r="SBN46" s="83"/>
      <c r="SBO46" s="83"/>
      <c r="SBP46" s="83"/>
      <c r="SBQ46" s="83"/>
      <c r="SBR46" s="83"/>
      <c r="SBS46" s="83"/>
      <c r="SBT46" s="83"/>
      <c r="SBU46" s="83"/>
      <c r="SBV46" s="83"/>
      <c r="SBW46" s="83"/>
      <c r="SBX46" s="83"/>
      <c r="SBY46" s="83"/>
      <c r="SBZ46" s="83"/>
      <c r="SCA46" s="83"/>
      <c r="SCB46" s="83"/>
      <c r="SCC46" s="83"/>
      <c r="SCD46" s="83"/>
      <c r="SCE46" s="83"/>
      <c r="SCF46" s="83"/>
      <c r="SCG46" s="83"/>
      <c r="SCH46" s="83"/>
      <c r="SCI46" s="83"/>
      <c r="SCJ46" s="83"/>
      <c r="SCK46" s="83"/>
      <c r="SCL46" s="83"/>
      <c r="SCM46" s="83"/>
      <c r="SCN46" s="83"/>
      <c r="SCO46" s="83"/>
      <c r="SCP46" s="83"/>
      <c r="SCQ46" s="83"/>
      <c r="SCR46" s="83"/>
      <c r="SCS46" s="83"/>
      <c r="SCT46" s="83"/>
      <c r="SCU46" s="83"/>
      <c r="SCV46" s="83"/>
      <c r="SCW46" s="83"/>
      <c r="SCX46" s="83"/>
      <c r="SCY46" s="83"/>
      <c r="SCZ46" s="83"/>
      <c r="SDA46" s="83"/>
      <c r="SDB46" s="83"/>
      <c r="SDC46" s="83"/>
      <c r="SDD46" s="83"/>
      <c r="SDE46" s="83"/>
      <c r="SDF46" s="83"/>
      <c r="SDG46" s="83"/>
      <c r="SDH46" s="83"/>
      <c r="SDI46" s="83"/>
      <c r="SDJ46" s="83"/>
      <c r="SDK46" s="83"/>
      <c r="SDL46" s="83"/>
      <c r="SDM46" s="83"/>
      <c r="SDN46" s="83"/>
      <c r="SDO46" s="83"/>
      <c r="SDP46" s="83"/>
      <c r="SDQ46" s="83"/>
      <c r="SDR46" s="83"/>
      <c r="SDS46" s="83"/>
      <c r="SDT46" s="83"/>
      <c r="SDU46" s="83"/>
      <c r="SDV46" s="83"/>
      <c r="SDW46" s="83"/>
      <c r="SDX46" s="83"/>
      <c r="SDY46" s="83"/>
      <c r="SDZ46" s="83"/>
      <c r="SEA46" s="83"/>
      <c r="SEB46" s="83"/>
      <c r="SEC46" s="83"/>
      <c r="SED46" s="83"/>
      <c r="SEE46" s="83"/>
      <c r="SEF46" s="83"/>
      <c r="SEG46" s="83"/>
      <c r="SEH46" s="83"/>
      <c r="SEI46" s="83"/>
      <c r="SEJ46" s="83"/>
      <c r="SEK46" s="83"/>
      <c r="SEL46" s="83"/>
      <c r="SEM46" s="83"/>
      <c r="SEN46" s="83"/>
      <c r="SEO46" s="83"/>
      <c r="SEP46" s="83"/>
      <c r="SEQ46" s="83"/>
      <c r="SER46" s="83"/>
      <c r="SES46" s="83"/>
      <c r="SET46" s="83"/>
      <c r="SEU46" s="83"/>
      <c r="SEV46" s="83"/>
      <c r="SEW46" s="83"/>
      <c r="SEX46" s="83"/>
      <c r="SEY46" s="83"/>
      <c r="SEZ46" s="83"/>
      <c r="SFA46" s="83"/>
      <c r="SFB46" s="83"/>
      <c r="SFC46" s="83"/>
      <c r="SFD46" s="83"/>
      <c r="SFE46" s="83"/>
      <c r="SFF46" s="83"/>
      <c r="SFG46" s="83"/>
      <c r="SFH46" s="83"/>
      <c r="SFI46" s="83"/>
      <c r="SFJ46" s="83"/>
      <c r="SFK46" s="83"/>
      <c r="SFL46" s="83"/>
      <c r="SFM46" s="83"/>
      <c r="SFN46" s="83"/>
      <c r="SFO46" s="83"/>
      <c r="SFP46" s="83"/>
      <c r="SFQ46" s="83"/>
      <c r="SFR46" s="83"/>
      <c r="SFS46" s="83"/>
      <c r="SFT46" s="83"/>
      <c r="SFU46" s="83"/>
      <c r="SFV46" s="83"/>
      <c r="SFW46" s="83"/>
      <c r="SFX46" s="83"/>
      <c r="SFY46" s="83"/>
      <c r="SFZ46" s="83"/>
      <c r="SGA46" s="83"/>
      <c r="SGB46" s="83"/>
      <c r="SGC46" s="83"/>
      <c r="SGD46" s="83"/>
      <c r="SGE46" s="83"/>
      <c r="SGF46" s="83"/>
      <c r="SGG46" s="83"/>
      <c r="SGH46" s="83"/>
      <c r="SGI46" s="83"/>
      <c r="SGJ46" s="83"/>
      <c r="SGK46" s="83"/>
      <c r="SGL46" s="83"/>
      <c r="SGM46" s="83"/>
      <c r="SGN46" s="83"/>
      <c r="SGO46" s="83"/>
      <c r="SGP46" s="83"/>
      <c r="SGQ46" s="83"/>
      <c r="SGR46" s="83"/>
      <c r="SGS46" s="83"/>
      <c r="SGT46" s="83"/>
      <c r="SGU46" s="83"/>
      <c r="SGV46" s="83"/>
      <c r="SGW46" s="83"/>
      <c r="SGX46" s="83"/>
      <c r="SGY46" s="83"/>
      <c r="SGZ46" s="83"/>
      <c r="SHA46" s="83"/>
      <c r="SHB46" s="83"/>
      <c r="SHC46" s="83"/>
      <c r="SHD46" s="83"/>
      <c r="SHE46" s="83"/>
      <c r="SHF46" s="83"/>
      <c r="SHG46" s="83"/>
      <c r="SHH46" s="83"/>
      <c r="SHI46" s="83"/>
      <c r="SHJ46" s="83"/>
      <c r="SHK46" s="83"/>
      <c r="SHL46" s="83"/>
      <c r="SHM46" s="83"/>
      <c r="SHN46" s="83"/>
      <c r="SHO46" s="83"/>
      <c r="SHP46" s="83"/>
      <c r="SHQ46" s="83"/>
      <c r="SHR46" s="83"/>
      <c r="SHS46" s="83"/>
      <c r="SHT46" s="83"/>
      <c r="SHU46" s="83"/>
      <c r="SHV46" s="83"/>
      <c r="SHW46" s="83"/>
      <c r="SHX46" s="83"/>
      <c r="SHY46" s="83"/>
      <c r="SHZ46" s="83"/>
      <c r="SIA46" s="83"/>
      <c r="SIB46" s="83"/>
      <c r="SIC46" s="83"/>
      <c r="SID46" s="83"/>
      <c r="SIE46" s="83"/>
      <c r="SIF46" s="83"/>
      <c r="SIG46" s="83"/>
      <c r="SIH46" s="83"/>
      <c r="SII46" s="83"/>
      <c r="SIJ46" s="83"/>
      <c r="SIK46" s="83"/>
      <c r="SIL46" s="83"/>
      <c r="SIM46" s="83"/>
      <c r="SIN46" s="83"/>
      <c r="SIO46" s="83"/>
      <c r="SIP46" s="83"/>
      <c r="SIQ46" s="83"/>
      <c r="SIR46" s="83"/>
      <c r="SIS46" s="83"/>
      <c r="SIT46" s="83"/>
      <c r="SIU46" s="83"/>
      <c r="SIV46" s="83"/>
      <c r="SIW46" s="83"/>
      <c r="SIX46" s="83"/>
      <c r="SIY46" s="83"/>
      <c r="SIZ46" s="83"/>
      <c r="SJA46" s="83"/>
      <c r="SJB46" s="83"/>
      <c r="SJC46" s="83"/>
      <c r="SJD46" s="83"/>
      <c r="SJE46" s="83"/>
      <c r="SJF46" s="83"/>
      <c r="SJG46" s="83"/>
      <c r="SJH46" s="83"/>
      <c r="SJI46" s="83"/>
      <c r="SJJ46" s="83"/>
      <c r="SJK46" s="83"/>
      <c r="SJL46" s="83"/>
      <c r="SJM46" s="83"/>
      <c r="SJN46" s="83"/>
      <c r="SJO46" s="83"/>
      <c r="SJP46" s="83"/>
      <c r="SJQ46" s="83"/>
      <c r="SJR46" s="83"/>
      <c r="SJS46" s="83"/>
      <c r="SJT46" s="83"/>
      <c r="SJU46" s="83"/>
      <c r="SJV46" s="83"/>
      <c r="SJW46" s="83"/>
      <c r="SJX46" s="83"/>
      <c r="SJY46" s="83"/>
      <c r="SJZ46" s="83"/>
      <c r="SKA46" s="83"/>
      <c r="SKB46" s="83"/>
      <c r="SKC46" s="83"/>
      <c r="SKD46" s="83"/>
      <c r="SKE46" s="83"/>
      <c r="SKF46" s="83"/>
      <c r="SKG46" s="83"/>
      <c r="SKH46" s="83"/>
      <c r="SKI46" s="83"/>
      <c r="SKJ46" s="83"/>
      <c r="SKK46" s="83"/>
      <c r="SKL46" s="83"/>
      <c r="SKM46" s="83"/>
      <c r="SKN46" s="83"/>
      <c r="SKO46" s="83"/>
      <c r="SKP46" s="83"/>
      <c r="SKQ46" s="83"/>
      <c r="SKR46" s="83"/>
      <c r="SKS46" s="83"/>
      <c r="SKT46" s="83"/>
      <c r="SKU46" s="83"/>
      <c r="SKV46" s="83"/>
      <c r="SKW46" s="83"/>
      <c r="SKX46" s="83"/>
      <c r="SKY46" s="83"/>
      <c r="SKZ46" s="83"/>
      <c r="SLA46" s="83"/>
      <c r="SLB46" s="83"/>
      <c r="SLC46" s="83"/>
      <c r="SLD46" s="83"/>
      <c r="SLE46" s="83"/>
      <c r="SLF46" s="83"/>
      <c r="SLG46" s="83"/>
      <c r="SLH46" s="83"/>
      <c r="SLI46" s="83"/>
      <c r="SLJ46" s="83"/>
      <c r="SLK46" s="83"/>
      <c r="SLL46" s="83"/>
      <c r="SLM46" s="83"/>
      <c r="SLN46" s="83"/>
      <c r="SLO46" s="83"/>
      <c r="SLP46" s="83"/>
      <c r="SLQ46" s="83"/>
      <c r="SLR46" s="83"/>
      <c r="SLS46" s="83"/>
      <c r="SLT46" s="83"/>
      <c r="SLU46" s="83"/>
      <c r="SLV46" s="83"/>
      <c r="SLW46" s="83"/>
      <c r="SLX46" s="83"/>
      <c r="SLY46" s="83"/>
      <c r="SLZ46" s="83"/>
      <c r="SMA46" s="83"/>
      <c r="SMB46" s="83"/>
      <c r="SMC46" s="83"/>
      <c r="SMD46" s="83"/>
      <c r="SME46" s="83"/>
      <c r="SMF46" s="83"/>
      <c r="SMG46" s="83"/>
      <c r="SMH46" s="83"/>
      <c r="SMI46" s="83"/>
      <c r="SMJ46" s="83"/>
      <c r="SMK46" s="83"/>
      <c r="SML46" s="83"/>
      <c r="SMM46" s="83"/>
      <c r="SMN46" s="83"/>
      <c r="SMO46" s="83"/>
      <c r="SMP46" s="83"/>
      <c r="SMQ46" s="83"/>
      <c r="SMR46" s="83"/>
      <c r="SMS46" s="83"/>
      <c r="SMT46" s="83"/>
      <c r="SMU46" s="83"/>
      <c r="SMV46" s="83"/>
      <c r="SMW46" s="83"/>
      <c r="SMX46" s="83"/>
      <c r="SMY46" s="83"/>
      <c r="SMZ46" s="83"/>
      <c r="SNA46" s="83"/>
      <c r="SNB46" s="83"/>
      <c r="SNC46" s="83"/>
      <c r="SND46" s="83"/>
      <c r="SNE46" s="83"/>
      <c r="SNF46" s="83"/>
      <c r="SNG46" s="83"/>
      <c r="SNH46" s="83"/>
      <c r="SNI46" s="83"/>
      <c r="SNJ46" s="83"/>
      <c r="SNK46" s="83"/>
      <c r="SNL46" s="83"/>
      <c r="SNM46" s="83"/>
      <c r="SNN46" s="83"/>
      <c r="SNO46" s="83"/>
      <c r="SNP46" s="83"/>
      <c r="SNQ46" s="83"/>
      <c r="SNR46" s="83"/>
      <c r="SNS46" s="83"/>
      <c r="SNT46" s="83"/>
      <c r="SNU46" s="83"/>
      <c r="SNV46" s="83"/>
      <c r="SNW46" s="83"/>
      <c r="SNX46" s="83"/>
      <c r="SNY46" s="83"/>
      <c r="SNZ46" s="83"/>
      <c r="SOA46" s="83"/>
      <c r="SOB46" s="83"/>
      <c r="SOC46" s="83"/>
      <c r="SOD46" s="83"/>
      <c r="SOE46" s="83"/>
      <c r="SOF46" s="83"/>
      <c r="SOG46" s="83"/>
      <c r="SOH46" s="83"/>
      <c r="SOI46" s="83"/>
      <c r="SOJ46" s="83"/>
      <c r="SOK46" s="83"/>
      <c r="SOL46" s="83"/>
      <c r="SOM46" s="83"/>
      <c r="SON46" s="83"/>
      <c r="SOO46" s="83"/>
      <c r="SOP46" s="83"/>
      <c r="SOQ46" s="83"/>
      <c r="SOR46" s="83"/>
      <c r="SOS46" s="83"/>
      <c r="SOT46" s="83"/>
      <c r="SOU46" s="83"/>
      <c r="SOV46" s="83"/>
      <c r="SOW46" s="83"/>
      <c r="SOX46" s="83"/>
      <c r="SOY46" s="83"/>
      <c r="SOZ46" s="83"/>
      <c r="SPA46" s="83"/>
      <c r="SPB46" s="83"/>
      <c r="SPC46" s="83"/>
      <c r="SPD46" s="83"/>
      <c r="SPE46" s="83"/>
      <c r="SPF46" s="83"/>
      <c r="SPG46" s="83"/>
      <c r="SPH46" s="83"/>
      <c r="SPI46" s="83"/>
      <c r="SPJ46" s="83"/>
      <c r="SPK46" s="83"/>
      <c r="SPL46" s="83"/>
      <c r="SPM46" s="83"/>
      <c r="SPN46" s="83"/>
      <c r="SPO46" s="83"/>
      <c r="SPP46" s="83"/>
      <c r="SPQ46" s="83"/>
      <c r="SPR46" s="83"/>
      <c r="SPS46" s="83"/>
      <c r="SPT46" s="83"/>
      <c r="SPU46" s="83"/>
      <c r="SPV46" s="83"/>
      <c r="SPW46" s="83"/>
      <c r="SPX46" s="83"/>
      <c r="SPY46" s="83"/>
      <c r="SPZ46" s="83"/>
      <c r="SQA46" s="83"/>
      <c r="SQB46" s="83"/>
      <c r="SQC46" s="83"/>
      <c r="SQD46" s="83"/>
      <c r="SQE46" s="83"/>
      <c r="SQF46" s="83"/>
      <c r="SQG46" s="83"/>
      <c r="SQH46" s="83"/>
      <c r="SQI46" s="83"/>
      <c r="SQJ46" s="83"/>
      <c r="SQK46" s="83"/>
      <c r="SQL46" s="83"/>
      <c r="SQM46" s="83"/>
      <c r="SQN46" s="83"/>
      <c r="SQO46" s="83"/>
      <c r="SQP46" s="83"/>
      <c r="SQQ46" s="83"/>
      <c r="SQR46" s="83"/>
      <c r="SQS46" s="83"/>
      <c r="SQT46" s="83"/>
      <c r="SQU46" s="83"/>
      <c r="SQV46" s="83"/>
      <c r="SQW46" s="83"/>
      <c r="SQX46" s="83"/>
      <c r="SQY46" s="83"/>
      <c r="SQZ46" s="83"/>
      <c r="SRA46" s="83"/>
      <c r="SRB46" s="83"/>
      <c r="SRC46" s="83"/>
      <c r="SRD46" s="83"/>
      <c r="SRE46" s="83"/>
      <c r="SRF46" s="83"/>
      <c r="SRG46" s="83"/>
      <c r="SRH46" s="83"/>
      <c r="SRI46" s="83"/>
      <c r="SRJ46" s="83"/>
      <c r="SRK46" s="83"/>
      <c r="SRL46" s="83"/>
      <c r="SRM46" s="83"/>
      <c r="SRN46" s="83"/>
      <c r="SRO46" s="83"/>
      <c r="SRP46" s="83"/>
      <c r="SRQ46" s="83"/>
      <c r="SRR46" s="83"/>
      <c r="SRS46" s="83"/>
      <c r="SRT46" s="83"/>
      <c r="SRU46" s="83"/>
      <c r="SRV46" s="83"/>
      <c r="SRW46" s="83"/>
      <c r="SRX46" s="83"/>
      <c r="SRY46" s="83"/>
      <c r="SRZ46" s="83"/>
      <c r="SSA46" s="83"/>
      <c r="SSB46" s="83"/>
      <c r="SSC46" s="83"/>
      <c r="SSD46" s="83"/>
      <c r="SSE46" s="83"/>
      <c r="SSF46" s="83"/>
      <c r="SSG46" s="83"/>
      <c r="SSH46" s="83"/>
      <c r="SSI46" s="83"/>
      <c r="SSJ46" s="83"/>
      <c r="SSK46" s="83"/>
      <c r="SSL46" s="83"/>
      <c r="SSM46" s="83"/>
      <c r="SSN46" s="83"/>
      <c r="SSO46" s="83"/>
      <c r="SSP46" s="83"/>
      <c r="SSQ46" s="83"/>
      <c r="SSR46" s="83"/>
      <c r="SSS46" s="83"/>
      <c r="SST46" s="83"/>
      <c r="SSU46" s="83"/>
      <c r="SSV46" s="83"/>
      <c r="SSW46" s="83"/>
      <c r="SSX46" s="83"/>
      <c r="SSY46" s="83"/>
      <c r="SSZ46" s="83"/>
      <c r="STA46" s="83"/>
      <c r="STB46" s="83"/>
      <c r="STC46" s="83"/>
      <c r="STD46" s="83"/>
      <c r="STE46" s="83"/>
      <c r="STF46" s="83"/>
      <c r="STG46" s="83"/>
      <c r="STH46" s="83"/>
      <c r="STI46" s="83"/>
      <c r="STJ46" s="83"/>
      <c r="STK46" s="83"/>
      <c r="STL46" s="83"/>
      <c r="STM46" s="83"/>
      <c r="STN46" s="83"/>
      <c r="STO46" s="83"/>
      <c r="STP46" s="83"/>
      <c r="STQ46" s="83"/>
      <c r="STR46" s="83"/>
      <c r="STS46" s="83"/>
      <c r="STT46" s="83"/>
      <c r="STU46" s="83"/>
      <c r="STV46" s="83"/>
      <c r="STW46" s="83"/>
      <c r="STX46" s="83"/>
      <c r="STY46" s="83"/>
      <c r="STZ46" s="83"/>
      <c r="SUA46" s="83"/>
      <c r="SUB46" s="83"/>
      <c r="SUC46" s="83"/>
      <c r="SUD46" s="83"/>
      <c r="SUE46" s="83"/>
      <c r="SUF46" s="83"/>
      <c r="SUG46" s="83"/>
      <c r="SUH46" s="83"/>
      <c r="SUI46" s="83"/>
      <c r="SUJ46" s="83"/>
      <c r="SUK46" s="83"/>
      <c r="SUL46" s="83"/>
      <c r="SUM46" s="83"/>
      <c r="SUN46" s="83"/>
      <c r="SUO46" s="83"/>
      <c r="SUP46" s="83"/>
      <c r="SUQ46" s="83"/>
      <c r="SUR46" s="83"/>
      <c r="SUS46" s="83"/>
      <c r="SUT46" s="83"/>
      <c r="SUU46" s="83"/>
      <c r="SUV46" s="83"/>
      <c r="SUW46" s="83"/>
      <c r="SUX46" s="83"/>
      <c r="SUY46" s="83"/>
      <c r="SUZ46" s="83"/>
      <c r="SVA46" s="83"/>
      <c r="SVB46" s="83"/>
      <c r="SVC46" s="83"/>
      <c r="SVD46" s="83"/>
      <c r="SVE46" s="83"/>
      <c r="SVF46" s="83"/>
      <c r="SVG46" s="83"/>
      <c r="SVH46" s="83"/>
      <c r="SVI46" s="83"/>
      <c r="SVJ46" s="83"/>
      <c r="SVK46" s="83"/>
      <c r="SVL46" s="83"/>
      <c r="SVM46" s="83"/>
      <c r="SVN46" s="83"/>
      <c r="SVO46" s="83"/>
      <c r="SVP46" s="83"/>
      <c r="SVQ46" s="83"/>
      <c r="SVR46" s="83"/>
      <c r="SVS46" s="83"/>
      <c r="SVT46" s="83"/>
      <c r="SVU46" s="83"/>
      <c r="SVV46" s="83"/>
      <c r="SVW46" s="83"/>
      <c r="SVX46" s="83"/>
      <c r="SVY46" s="83"/>
      <c r="SVZ46" s="83"/>
      <c r="SWA46" s="83"/>
      <c r="SWB46" s="83"/>
      <c r="SWC46" s="83"/>
      <c r="SWD46" s="83"/>
      <c r="SWE46" s="83"/>
      <c r="SWF46" s="83"/>
      <c r="SWG46" s="83"/>
      <c r="SWH46" s="83"/>
      <c r="SWI46" s="83"/>
      <c r="SWJ46" s="83"/>
      <c r="SWK46" s="83"/>
      <c r="SWL46" s="83"/>
      <c r="SWM46" s="83"/>
      <c r="SWN46" s="83"/>
      <c r="SWO46" s="83"/>
      <c r="SWP46" s="83"/>
      <c r="SWQ46" s="83"/>
      <c r="SWR46" s="83"/>
      <c r="SWS46" s="83"/>
      <c r="SWT46" s="83"/>
      <c r="SWU46" s="83"/>
      <c r="SWV46" s="83"/>
      <c r="SWW46" s="83"/>
      <c r="SWX46" s="83"/>
      <c r="SWY46" s="83"/>
      <c r="SWZ46" s="83"/>
      <c r="SXA46" s="83"/>
      <c r="SXB46" s="83"/>
      <c r="SXC46" s="83"/>
      <c r="SXD46" s="83"/>
      <c r="SXE46" s="83"/>
      <c r="SXF46" s="83"/>
      <c r="SXG46" s="83"/>
      <c r="SXH46" s="83"/>
      <c r="SXI46" s="83"/>
      <c r="SXJ46" s="83"/>
      <c r="SXK46" s="83"/>
      <c r="SXL46" s="83"/>
      <c r="SXM46" s="83"/>
      <c r="SXN46" s="83"/>
      <c r="SXO46" s="83"/>
      <c r="SXP46" s="83"/>
      <c r="SXQ46" s="83"/>
      <c r="SXR46" s="83"/>
      <c r="SXS46" s="83"/>
      <c r="SXT46" s="83"/>
      <c r="SXU46" s="83"/>
      <c r="SXV46" s="83"/>
      <c r="SXW46" s="83"/>
      <c r="SXX46" s="83"/>
      <c r="SXY46" s="83"/>
      <c r="SXZ46" s="83"/>
      <c r="SYA46" s="83"/>
      <c r="SYB46" s="83"/>
      <c r="SYC46" s="83"/>
      <c r="SYD46" s="83"/>
      <c r="SYE46" s="83"/>
      <c r="SYF46" s="83"/>
      <c r="SYG46" s="83"/>
      <c r="SYH46" s="83"/>
      <c r="SYI46" s="83"/>
      <c r="SYJ46" s="83"/>
      <c r="SYK46" s="83"/>
      <c r="SYL46" s="83"/>
      <c r="SYM46" s="83"/>
      <c r="SYN46" s="83"/>
      <c r="SYO46" s="83"/>
      <c r="SYP46" s="83"/>
      <c r="SYQ46" s="83"/>
      <c r="SYR46" s="83"/>
      <c r="SYS46" s="83"/>
      <c r="SYT46" s="83"/>
      <c r="SYU46" s="83"/>
      <c r="SYV46" s="83"/>
      <c r="SYW46" s="83"/>
      <c r="SYX46" s="83"/>
      <c r="SYY46" s="83"/>
      <c r="SYZ46" s="83"/>
      <c r="SZA46" s="83"/>
      <c r="SZB46" s="83"/>
      <c r="SZC46" s="83"/>
      <c r="SZD46" s="83"/>
      <c r="SZE46" s="83"/>
      <c r="SZF46" s="83"/>
      <c r="SZG46" s="83"/>
      <c r="SZH46" s="83"/>
      <c r="SZI46" s="83"/>
      <c r="SZJ46" s="83"/>
      <c r="SZK46" s="83"/>
      <c r="SZL46" s="83"/>
      <c r="SZM46" s="83"/>
      <c r="SZN46" s="83"/>
      <c r="SZO46" s="83"/>
      <c r="SZP46" s="83"/>
      <c r="SZQ46" s="83"/>
      <c r="SZR46" s="83"/>
      <c r="SZS46" s="83"/>
      <c r="SZT46" s="83"/>
      <c r="SZU46" s="83"/>
      <c r="SZV46" s="83"/>
      <c r="SZW46" s="83"/>
      <c r="SZX46" s="83"/>
      <c r="SZY46" s="83"/>
      <c r="SZZ46" s="83"/>
      <c r="TAA46" s="83"/>
      <c r="TAB46" s="83"/>
      <c r="TAC46" s="83"/>
      <c r="TAD46" s="83"/>
      <c r="TAE46" s="83"/>
      <c r="TAF46" s="83"/>
      <c r="TAG46" s="83"/>
      <c r="TAH46" s="83"/>
      <c r="TAI46" s="83"/>
      <c r="TAJ46" s="83"/>
      <c r="TAK46" s="83"/>
      <c r="TAL46" s="83"/>
      <c r="TAM46" s="83"/>
      <c r="TAN46" s="83"/>
      <c r="TAO46" s="83"/>
      <c r="TAP46" s="83"/>
      <c r="TAQ46" s="83"/>
      <c r="TAR46" s="83"/>
      <c r="TAS46" s="83"/>
      <c r="TAT46" s="83"/>
      <c r="TAU46" s="83"/>
      <c r="TAV46" s="83"/>
      <c r="TAW46" s="83"/>
      <c r="TAX46" s="83"/>
      <c r="TAY46" s="83"/>
      <c r="TAZ46" s="83"/>
      <c r="TBA46" s="83"/>
      <c r="TBB46" s="83"/>
      <c r="TBC46" s="83"/>
      <c r="TBD46" s="83"/>
      <c r="TBE46" s="83"/>
      <c r="TBF46" s="83"/>
      <c r="TBG46" s="83"/>
      <c r="TBH46" s="83"/>
      <c r="TBI46" s="83"/>
      <c r="TBJ46" s="83"/>
      <c r="TBK46" s="83"/>
      <c r="TBL46" s="83"/>
      <c r="TBM46" s="83"/>
      <c r="TBN46" s="83"/>
      <c r="TBO46" s="83"/>
      <c r="TBP46" s="83"/>
      <c r="TBQ46" s="83"/>
      <c r="TBR46" s="83"/>
      <c r="TBS46" s="83"/>
      <c r="TBT46" s="83"/>
      <c r="TBU46" s="83"/>
      <c r="TBV46" s="83"/>
      <c r="TBW46" s="83"/>
      <c r="TBX46" s="83"/>
      <c r="TBY46" s="83"/>
      <c r="TBZ46" s="83"/>
      <c r="TCA46" s="83"/>
      <c r="TCB46" s="83"/>
      <c r="TCC46" s="83"/>
      <c r="TCD46" s="83"/>
      <c r="TCE46" s="83"/>
      <c r="TCF46" s="83"/>
      <c r="TCG46" s="83"/>
      <c r="TCH46" s="83"/>
      <c r="TCI46" s="83"/>
      <c r="TCJ46" s="83"/>
      <c r="TCK46" s="83"/>
      <c r="TCL46" s="83"/>
      <c r="TCM46" s="83"/>
      <c r="TCN46" s="83"/>
      <c r="TCO46" s="83"/>
      <c r="TCP46" s="83"/>
      <c r="TCQ46" s="83"/>
      <c r="TCR46" s="83"/>
      <c r="TCS46" s="83"/>
      <c r="TCT46" s="83"/>
      <c r="TCU46" s="83"/>
      <c r="TCV46" s="83"/>
      <c r="TCW46" s="83"/>
      <c r="TCX46" s="83"/>
      <c r="TCY46" s="83"/>
      <c r="TCZ46" s="83"/>
      <c r="TDA46" s="83"/>
      <c r="TDB46" s="83"/>
      <c r="TDC46" s="83"/>
      <c r="TDD46" s="83"/>
      <c r="TDE46" s="83"/>
      <c r="TDF46" s="83"/>
      <c r="TDG46" s="83"/>
      <c r="TDH46" s="83"/>
      <c r="TDI46" s="83"/>
      <c r="TDJ46" s="83"/>
      <c r="TDK46" s="83"/>
      <c r="TDL46" s="83"/>
      <c r="TDM46" s="83"/>
      <c r="TDN46" s="83"/>
      <c r="TDO46" s="83"/>
      <c r="TDP46" s="83"/>
      <c r="TDQ46" s="83"/>
      <c r="TDR46" s="83"/>
      <c r="TDS46" s="83"/>
      <c r="TDT46" s="83"/>
      <c r="TDU46" s="83"/>
      <c r="TDV46" s="83"/>
      <c r="TDW46" s="83"/>
      <c r="TDX46" s="83"/>
      <c r="TDY46" s="83"/>
      <c r="TDZ46" s="83"/>
      <c r="TEA46" s="83"/>
      <c r="TEB46" s="83"/>
      <c r="TEC46" s="83"/>
      <c r="TED46" s="83"/>
      <c r="TEE46" s="83"/>
      <c r="TEF46" s="83"/>
      <c r="TEG46" s="83"/>
      <c r="TEH46" s="83"/>
      <c r="TEI46" s="83"/>
      <c r="TEJ46" s="83"/>
      <c r="TEK46" s="83"/>
      <c r="TEL46" s="83"/>
      <c r="TEM46" s="83"/>
      <c r="TEN46" s="83"/>
      <c r="TEO46" s="83"/>
      <c r="TEP46" s="83"/>
      <c r="TEQ46" s="83"/>
      <c r="TER46" s="83"/>
      <c r="TES46" s="83"/>
      <c r="TET46" s="83"/>
      <c r="TEU46" s="83"/>
      <c r="TEV46" s="83"/>
      <c r="TEW46" s="83"/>
      <c r="TEX46" s="83"/>
      <c r="TEY46" s="83"/>
      <c r="TEZ46" s="83"/>
      <c r="TFA46" s="83"/>
      <c r="TFB46" s="83"/>
      <c r="TFC46" s="83"/>
      <c r="TFD46" s="83"/>
      <c r="TFE46" s="83"/>
      <c r="TFF46" s="83"/>
      <c r="TFG46" s="83"/>
      <c r="TFH46" s="83"/>
      <c r="TFI46" s="83"/>
      <c r="TFJ46" s="83"/>
      <c r="TFK46" s="83"/>
      <c r="TFL46" s="83"/>
      <c r="TFM46" s="83"/>
      <c r="TFN46" s="83"/>
      <c r="TFO46" s="83"/>
      <c r="TFP46" s="83"/>
      <c r="TFQ46" s="83"/>
      <c r="TFR46" s="83"/>
      <c r="TFS46" s="83"/>
      <c r="TFT46" s="83"/>
      <c r="TFU46" s="83"/>
      <c r="TFV46" s="83"/>
      <c r="TFW46" s="83"/>
      <c r="TFX46" s="83"/>
      <c r="TFY46" s="83"/>
      <c r="TFZ46" s="83"/>
      <c r="TGA46" s="83"/>
      <c r="TGB46" s="83"/>
      <c r="TGC46" s="83"/>
      <c r="TGD46" s="83"/>
      <c r="TGE46" s="83"/>
      <c r="TGF46" s="83"/>
      <c r="TGG46" s="83"/>
      <c r="TGH46" s="83"/>
      <c r="TGI46" s="83"/>
      <c r="TGJ46" s="83"/>
      <c r="TGK46" s="83"/>
      <c r="TGL46" s="83"/>
      <c r="TGM46" s="83"/>
      <c r="TGN46" s="83"/>
      <c r="TGO46" s="83"/>
      <c r="TGP46" s="83"/>
      <c r="TGQ46" s="83"/>
      <c r="TGR46" s="83"/>
      <c r="TGS46" s="83"/>
      <c r="TGT46" s="83"/>
      <c r="TGU46" s="83"/>
      <c r="TGV46" s="83"/>
      <c r="TGW46" s="83"/>
      <c r="TGX46" s="83"/>
      <c r="TGY46" s="83"/>
      <c r="TGZ46" s="83"/>
      <c r="THA46" s="83"/>
      <c r="THB46" s="83"/>
      <c r="THC46" s="83"/>
      <c r="THD46" s="83"/>
      <c r="THE46" s="83"/>
      <c r="THF46" s="83"/>
      <c r="THG46" s="83"/>
      <c r="THH46" s="83"/>
      <c r="THI46" s="83"/>
      <c r="THJ46" s="83"/>
      <c r="THK46" s="83"/>
      <c r="THL46" s="83"/>
      <c r="THM46" s="83"/>
      <c r="THN46" s="83"/>
      <c r="THO46" s="83"/>
      <c r="THP46" s="83"/>
      <c r="THQ46" s="83"/>
      <c r="THR46" s="83"/>
      <c r="THS46" s="83"/>
      <c r="THT46" s="83"/>
      <c r="THU46" s="83"/>
      <c r="THV46" s="83"/>
      <c r="THW46" s="83"/>
      <c r="THX46" s="83"/>
      <c r="THY46" s="83"/>
      <c r="THZ46" s="83"/>
      <c r="TIA46" s="83"/>
      <c r="TIB46" s="83"/>
      <c r="TIC46" s="83"/>
      <c r="TID46" s="83"/>
      <c r="TIE46" s="83"/>
      <c r="TIF46" s="83"/>
      <c r="TIG46" s="83"/>
      <c r="TIH46" s="83"/>
      <c r="TII46" s="83"/>
      <c r="TIJ46" s="83"/>
      <c r="TIK46" s="83"/>
      <c r="TIL46" s="83"/>
      <c r="TIM46" s="83"/>
      <c r="TIN46" s="83"/>
      <c r="TIO46" s="83"/>
      <c r="TIP46" s="83"/>
      <c r="TIQ46" s="83"/>
      <c r="TIR46" s="83"/>
      <c r="TIS46" s="83"/>
      <c r="TIT46" s="83"/>
      <c r="TIU46" s="83"/>
      <c r="TIV46" s="83"/>
      <c r="TIW46" s="83"/>
      <c r="TIX46" s="83"/>
      <c r="TIY46" s="83"/>
      <c r="TIZ46" s="83"/>
      <c r="TJA46" s="83"/>
      <c r="TJB46" s="83"/>
      <c r="TJC46" s="83"/>
      <c r="TJD46" s="83"/>
      <c r="TJE46" s="83"/>
      <c r="TJF46" s="83"/>
      <c r="TJG46" s="83"/>
      <c r="TJH46" s="83"/>
      <c r="TJI46" s="83"/>
      <c r="TJJ46" s="83"/>
      <c r="TJK46" s="83"/>
      <c r="TJL46" s="83"/>
      <c r="TJM46" s="83"/>
      <c r="TJN46" s="83"/>
      <c r="TJO46" s="83"/>
      <c r="TJP46" s="83"/>
      <c r="TJQ46" s="83"/>
      <c r="TJR46" s="83"/>
      <c r="TJS46" s="83"/>
      <c r="TJT46" s="83"/>
      <c r="TJU46" s="83"/>
      <c r="TJV46" s="83"/>
      <c r="TJW46" s="83"/>
      <c r="TJX46" s="83"/>
      <c r="TJY46" s="83"/>
      <c r="TJZ46" s="83"/>
      <c r="TKA46" s="83"/>
      <c r="TKB46" s="83"/>
      <c r="TKC46" s="83"/>
      <c r="TKD46" s="83"/>
      <c r="TKE46" s="83"/>
      <c r="TKF46" s="83"/>
      <c r="TKG46" s="83"/>
      <c r="TKH46" s="83"/>
      <c r="TKI46" s="83"/>
      <c r="TKJ46" s="83"/>
      <c r="TKK46" s="83"/>
      <c r="TKL46" s="83"/>
      <c r="TKM46" s="83"/>
      <c r="TKN46" s="83"/>
      <c r="TKO46" s="83"/>
      <c r="TKP46" s="83"/>
      <c r="TKQ46" s="83"/>
      <c r="TKR46" s="83"/>
      <c r="TKS46" s="83"/>
      <c r="TKT46" s="83"/>
      <c r="TKU46" s="83"/>
      <c r="TKV46" s="83"/>
      <c r="TKW46" s="83"/>
      <c r="TKX46" s="83"/>
      <c r="TKY46" s="83"/>
      <c r="TKZ46" s="83"/>
      <c r="TLA46" s="83"/>
      <c r="TLB46" s="83"/>
      <c r="TLC46" s="83"/>
      <c r="TLD46" s="83"/>
      <c r="TLE46" s="83"/>
      <c r="TLF46" s="83"/>
      <c r="TLG46" s="83"/>
      <c r="TLH46" s="83"/>
      <c r="TLI46" s="83"/>
      <c r="TLJ46" s="83"/>
      <c r="TLK46" s="83"/>
      <c r="TLL46" s="83"/>
      <c r="TLM46" s="83"/>
      <c r="TLN46" s="83"/>
      <c r="TLO46" s="83"/>
      <c r="TLP46" s="83"/>
      <c r="TLQ46" s="83"/>
      <c r="TLR46" s="83"/>
      <c r="TLS46" s="83"/>
      <c r="TLT46" s="83"/>
      <c r="TLU46" s="83"/>
      <c r="TLV46" s="83"/>
      <c r="TLW46" s="83"/>
      <c r="TLX46" s="83"/>
      <c r="TLY46" s="83"/>
      <c r="TLZ46" s="83"/>
      <c r="TMA46" s="83"/>
      <c r="TMB46" s="83"/>
      <c r="TMC46" s="83"/>
      <c r="TMD46" s="83"/>
      <c r="TME46" s="83"/>
      <c r="TMF46" s="83"/>
      <c r="TMG46" s="83"/>
      <c r="TMH46" s="83"/>
      <c r="TMI46" s="83"/>
      <c r="TMJ46" s="83"/>
      <c r="TMK46" s="83"/>
      <c r="TML46" s="83"/>
      <c r="TMM46" s="83"/>
      <c r="TMN46" s="83"/>
      <c r="TMO46" s="83"/>
      <c r="TMP46" s="83"/>
      <c r="TMQ46" s="83"/>
      <c r="TMR46" s="83"/>
      <c r="TMS46" s="83"/>
      <c r="TMT46" s="83"/>
      <c r="TMU46" s="83"/>
      <c r="TMV46" s="83"/>
      <c r="TMW46" s="83"/>
      <c r="TMX46" s="83"/>
      <c r="TMY46" s="83"/>
      <c r="TMZ46" s="83"/>
      <c r="TNA46" s="83"/>
      <c r="TNB46" s="83"/>
      <c r="TNC46" s="83"/>
      <c r="TND46" s="83"/>
      <c r="TNE46" s="83"/>
      <c r="TNF46" s="83"/>
      <c r="TNG46" s="83"/>
      <c r="TNH46" s="83"/>
      <c r="TNI46" s="83"/>
      <c r="TNJ46" s="83"/>
      <c r="TNK46" s="83"/>
      <c r="TNL46" s="83"/>
      <c r="TNM46" s="83"/>
      <c r="TNN46" s="83"/>
      <c r="TNO46" s="83"/>
      <c r="TNP46" s="83"/>
      <c r="TNQ46" s="83"/>
      <c r="TNR46" s="83"/>
      <c r="TNS46" s="83"/>
      <c r="TNT46" s="83"/>
      <c r="TNU46" s="83"/>
      <c r="TNV46" s="83"/>
      <c r="TNW46" s="83"/>
      <c r="TNX46" s="83"/>
      <c r="TNY46" s="83"/>
      <c r="TNZ46" s="83"/>
      <c r="TOA46" s="83"/>
      <c r="TOB46" s="83"/>
      <c r="TOC46" s="83"/>
      <c r="TOD46" s="83"/>
      <c r="TOE46" s="83"/>
      <c r="TOF46" s="83"/>
      <c r="TOG46" s="83"/>
      <c r="TOH46" s="83"/>
      <c r="TOI46" s="83"/>
      <c r="TOJ46" s="83"/>
      <c r="TOK46" s="83"/>
      <c r="TOL46" s="83"/>
      <c r="TOM46" s="83"/>
      <c r="TON46" s="83"/>
      <c r="TOO46" s="83"/>
      <c r="TOP46" s="83"/>
      <c r="TOQ46" s="83"/>
      <c r="TOR46" s="83"/>
      <c r="TOS46" s="83"/>
      <c r="TOT46" s="83"/>
      <c r="TOU46" s="83"/>
      <c r="TOV46" s="83"/>
      <c r="TOW46" s="83"/>
      <c r="TOX46" s="83"/>
      <c r="TOY46" s="83"/>
      <c r="TOZ46" s="83"/>
      <c r="TPA46" s="83"/>
      <c r="TPB46" s="83"/>
      <c r="TPC46" s="83"/>
      <c r="TPD46" s="83"/>
      <c r="TPE46" s="83"/>
      <c r="TPF46" s="83"/>
      <c r="TPG46" s="83"/>
      <c r="TPH46" s="83"/>
      <c r="TPI46" s="83"/>
      <c r="TPJ46" s="83"/>
      <c r="TPK46" s="83"/>
      <c r="TPL46" s="83"/>
      <c r="TPM46" s="83"/>
      <c r="TPN46" s="83"/>
      <c r="TPO46" s="83"/>
      <c r="TPP46" s="83"/>
      <c r="TPQ46" s="83"/>
      <c r="TPR46" s="83"/>
      <c r="TPS46" s="83"/>
      <c r="TPT46" s="83"/>
      <c r="TPU46" s="83"/>
      <c r="TPV46" s="83"/>
      <c r="TPW46" s="83"/>
      <c r="TPX46" s="83"/>
      <c r="TPY46" s="83"/>
      <c r="TPZ46" s="83"/>
      <c r="TQA46" s="83"/>
      <c r="TQB46" s="83"/>
      <c r="TQC46" s="83"/>
      <c r="TQD46" s="83"/>
      <c r="TQE46" s="83"/>
      <c r="TQF46" s="83"/>
      <c r="TQG46" s="83"/>
      <c r="TQH46" s="83"/>
      <c r="TQI46" s="83"/>
      <c r="TQJ46" s="83"/>
      <c r="TQK46" s="83"/>
      <c r="TQL46" s="83"/>
      <c r="TQM46" s="83"/>
      <c r="TQN46" s="83"/>
      <c r="TQO46" s="83"/>
      <c r="TQP46" s="83"/>
      <c r="TQQ46" s="83"/>
      <c r="TQR46" s="83"/>
      <c r="TQS46" s="83"/>
      <c r="TQT46" s="83"/>
      <c r="TQU46" s="83"/>
      <c r="TQV46" s="83"/>
      <c r="TQW46" s="83"/>
      <c r="TQX46" s="83"/>
      <c r="TQY46" s="83"/>
      <c r="TQZ46" s="83"/>
      <c r="TRA46" s="83"/>
      <c r="TRB46" s="83"/>
      <c r="TRC46" s="83"/>
      <c r="TRD46" s="83"/>
      <c r="TRE46" s="83"/>
      <c r="TRF46" s="83"/>
      <c r="TRG46" s="83"/>
      <c r="TRH46" s="83"/>
      <c r="TRI46" s="83"/>
      <c r="TRJ46" s="83"/>
      <c r="TRK46" s="83"/>
      <c r="TRL46" s="83"/>
      <c r="TRM46" s="83"/>
      <c r="TRN46" s="83"/>
      <c r="TRO46" s="83"/>
      <c r="TRP46" s="83"/>
      <c r="TRQ46" s="83"/>
      <c r="TRR46" s="83"/>
      <c r="TRS46" s="83"/>
      <c r="TRT46" s="83"/>
      <c r="TRU46" s="83"/>
      <c r="TRV46" s="83"/>
      <c r="TRW46" s="83"/>
      <c r="TRX46" s="83"/>
      <c r="TRY46" s="83"/>
      <c r="TRZ46" s="83"/>
      <c r="TSA46" s="83"/>
      <c r="TSB46" s="83"/>
      <c r="TSC46" s="83"/>
      <c r="TSD46" s="83"/>
      <c r="TSE46" s="83"/>
      <c r="TSF46" s="83"/>
      <c r="TSG46" s="83"/>
      <c r="TSH46" s="83"/>
      <c r="TSI46" s="83"/>
      <c r="TSJ46" s="83"/>
      <c r="TSK46" s="83"/>
      <c r="TSL46" s="83"/>
      <c r="TSM46" s="83"/>
      <c r="TSN46" s="83"/>
      <c r="TSO46" s="83"/>
      <c r="TSP46" s="83"/>
      <c r="TSQ46" s="83"/>
      <c r="TSR46" s="83"/>
      <c r="TSS46" s="83"/>
      <c r="TST46" s="83"/>
      <c r="TSU46" s="83"/>
      <c r="TSV46" s="83"/>
      <c r="TSW46" s="83"/>
      <c r="TSX46" s="83"/>
      <c r="TSY46" s="83"/>
      <c r="TSZ46" s="83"/>
      <c r="TTA46" s="83"/>
      <c r="TTB46" s="83"/>
      <c r="TTC46" s="83"/>
      <c r="TTD46" s="83"/>
      <c r="TTE46" s="83"/>
      <c r="TTF46" s="83"/>
      <c r="TTG46" s="83"/>
      <c r="TTH46" s="83"/>
      <c r="TTI46" s="83"/>
      <c r="TTJ46" s="83"/>
      <c r="TTK46" s="83"/>
      <c r="TTL46" s="83"/>
      <c r="TTM46" s="83"/>
      <c r="TTN46" s="83"/>
      <c r="TTO46" s="83"/>
      <c r="TTP46" s="83"/>
      <c r="TTQ46" s="83"/>
      <c r="TTR46" s="83"/>
      <c r="TTS46" s="83"/>
      <c r="TTT46" s="83"/>
      <c r="TTU46" s="83"/>
      <c r="TTV46" s="83"/>
      <c r="TTW46" s="83"/>
      <c r="TTX46" s="83"/>
      <c r="TTY46" s="83"/>
      <c r="TTZ46" s="83"/>
      <c r="TUA46" s="83"/>
      <c r="TUB46" s="83"/>
      <c r="TUC46" s="83"/>
      <c r="TUD46" s="83"/>
      <c r="TUE46" s="83"/>
      <c r="TUF46" s="83"/>
      <c r="TUG46" s="83"/>
      <c r="TUH46" s="83"/>
      <c r="TUI46" s="83"/>
      <c r="TUJ46" s="83"/>
      <c r="TUK46" s="83"/>
      <c r="TUL46" s="83"/>
      <c r="TUM46" s="83"/>
      <c r="TUN46" s="83"/>
      <c r="TUO46" s="83"/>
      <c r="TUP46" s="83"/>
      <c r="TUQ46" s="83"/>
      <c r="TUR46" s="83"/>
      <c r="TUS46" s="83"/>
      <c r="TUT46" s="83"/>
      <c r="TUU46" s="83"/>
      <c r="TUV46" s="83"/>
      <c r="TUW46" s="83"/>
      <c r="TUX46" s="83"/>
      <c r="TUY46" s="83"/>
      <c r="TUZ46" s="83"/>
      <c r="TVA46" s="83"/>
      <c r="TVB46" s="83"/>
      <c r="TVC46" s="83"/>
      <c r="TVD46" s="83"/>
      <c r="TVE46" s="83"/>
      <c r="TVF46" s="83"/>
      <c r="TVG46" s="83"/>
      <c r="TVH46" s="83"/>
      <c r="TVI46" s="83"/>
      <c r="TVJ46" s="83"/>
      <c r="TVK46" s="83"/>
      <c r="TVL46" s="83"/>
      <c r="TVM46" s="83"/>
      <c r="TVN46" s="83"/>
      <c r="TVO46" s="83"/>
      <c r="TVP46" s="83"/>
      <c r="TVQ46" s="83"/>
      <c r="TVR46" s="83"/>
      <c r="TVS46" s="83"/>
      <c r="TVT46" s="83"/>
      <c r="TVU46" s="83"/>
      <c r="TVV46" s="83"/>
      <c r="TVW46" s="83"/>
      <c r="TVX46" s="83"/>
      <c r="TVY46" s="83"/>
      <c r="TVZ46" s="83"/>
      <c r="TWA46" s="83"/>
      <c r="TWB46" s="83"/>
      <c r="TWC46" s="83"/>
      <c r="TWD46" s="83"/>
      <c r="TWE46" s="83"/>
      <c r="TWF46" s="83"/>
      <c r="TWG46" s="83"/>
      <c r="TWH46" s="83"/>
      <c r="TWI46" s="83"/>
      <c r="TWJ46" s="83"/>
      <c r="TWK46" s="83"/>
      <c r="TWL46" s="83"/>
      <c r="TWM46" s="83"/>
      <c r="TWN46" s="83"/>
      <c r="TWO46" s="83"/>
      <c r="TWP46" s="83"/>
      <c r="TWQ46" s="83"/>
      <c r="TWR46" s="83"/>
      <c r="TWS46" s="83"/>
      <c r="TWT46" s="83"/>
      <c r="TWU46" s="83"/>
      <c r="TWV46" s="83"/>
      <c r="TWW46" s="83"/>
      <c r="TWX46" s="83"/>
      <c r="TWY46" s="83"/>
      <c r="TWZ46" s="83"/>
      <c r="TXA46" s="83"/>
      <c r="TXB46" s="83"/>
      <c r="TXC46" s="83"/>
      <c r="TXD46" s="83"/>
      <c r="TXE46" s="83"/>
      <c r="TXF46" s="83"/>
      <c r="TXG46" s="83"/>
      <c r="TXH46" s="83"/>
      <c r="TXI46" s="83"/>
      <c r="TXJ46" s="83"/>
      <c r="TXK46" s="83"/>
      <c r="TXL46" s="83"/>
      <c r="TXM46" s="83"/>
      <c r="TXN46" s="83"/>
      <c r="TXO46" s="83"/>
      <c r="TXP46" s="83"/>
      <c r="TXQ46" s="83"/>
      <c r="TXR46" s="83"/>
      <c r="TXS46" s="83"/>
      <c r="TXT46" s="83"/>
      <c r="TXU46" s="83"/>
      <c r="TXV46" s="83"/>
      <c r="TXW46" s="83"/>
      <c r="TXX46" s="83"/>
      <c r="TXY46" s="83"/>
      <c r="TXZ46" s="83"/>
      <c r="TYA46" s="83"/>
      <c r="TYB46" s="83"/>
      <c r="TYC46" s="83"/>
      <c r="TYD46" s="83"/>
      <c r="TYE46" s="83"/>
      <c r="TYF46" s="83"/>
      <c r="TYG46" s="83"/>
      <c r="TYH46" s="83"/>
      <c r="TYI46" s="83"/>
      <c r="TYJ46" s="83"/>
      <c r="TYK46" s="83"/>
      <c r="TYL46" s="83"/>
      <c r="TYM46" s="83"/>
      <c r="TYN46" s="83"/>
      <c r="TYO46" s="83"/>
      <c r="TYP46" s="83"/>
      <c r="TYQ46" s="83"/>
      <c r="TYR46" s="83"/>
      <c r="TYS46" s="83"/>
      <c r="TYT46" s="83"/>
      <c r="TYU46" s="83"/>
      <c r="TYV46" s="83"/>
      <c r="TYW46" s="83"/>
      <c r="TYX46" s="83"/>
      <c r="TYY46" s="83"/>
      <c r="TYZ46" s="83"/>
      <c r="TZA46" s="83"/>
      <c r="TZB46" s="83"/>
      <c r="TZC46" s="83"/>
      <c r="TZD46" s="83"/>
      <c r="TZE46" s="83"/>
      <c r="TZF46" s="83"/>
      <c r="TZG46" s="83"/>
      <c r="TZH46" s="83"/>
      <c r="TZI46" s="83"/>
      <c r="TZJ46" s="83"/>
      <c r="TZK46" s="83"/>
      <c r="TZL46" s="83"/>
      <c r="TZM46" s="83"/>
      <c r="TZN46" s="83"/>
      <c r="TZO46" s="83"/>
      <c r="TZP46" s="83"/>
      <c r="TZQ46" s="83"/>
      <c r="TZR46" s="83"/>
      <c r="TZS46" s="83"/>
      <c r="TZT46" s="83"/>
      <c r="TZU46" s="83"/>
      <c r="TZV46" s="83"/>
      <c r="TZW46" s="83"/>
      <c r="TZX46" s="83"/>
      <c r="TZY46" s="83"/>
      <c r="TZZ46" s="83"/>
      <c r="UAA46" s="83"/>
      <c r="UAB46" s="83"/>
      <c r="UAC46" s="83"/>
      <c r="UAD46" s="83"/>
      <c r="UAE46" s="83"/>
      <c r="UAF46" s="83"/>
      <c r="UAG46" s="83"/>
      <c r="UAH46" s="83"/>
      <c r="UAI46" s="83"/>
      <c r="UAJ46" s="83"/>
      <c r="UAK46" s="83"/>
      <c r="UAL46" s="83"/>
      <c r="UAM46" s="83"/>
      <c r="UAN46" s="83"/>
      <c r="UAO46" s="83"/>
      <c r="UAP46" s="83"/>
      <c r="UAQ46" s="83"/>
      <c r="UAR46" s="83"/>
      <c r="UAS46" s="83"/>
      <c r="UAT46" s="83"/>
      <c r="UAU46" s="83"/>
      <c r="UAV46" s="83"/>
      <c r="UAW46" s="83"/>
      <c r="UAX46" s="83"/>
      <c r="UAY46" s="83"/>
      <c r="UAZ46" s="83"/>
      <c r="UBA46" s="83"/>
      <c r="UBB46" s="83"/>
      <c r="UBC46" s="83"/>
      <c r="UBD46" s="83"/>
      <c r="UBE46" s="83"/>
      <c r="UBF46" s="83"/>
      <c r="UBG46" s="83"/>
      <c r="UBH46" s="83"/>
      <c r="UBI46" s="83"/>
      <c r="UBJ46" s="83"/>
      <c r="UBK46" s="83"/>
      <c r="UBL46" s="83"/>
      <c r="UBM46" s="83"/>
      <c r="UBN46" s="83"/>
      <c r="UBO46" s="83"/>
      <c r="UBP46" s="83"/>
      <c r="UBQ46" s="83"/>
      <c r="UBR46" s="83"/>
      <c r="UBS46" s="83"/>
      <c r="UBT46" s="83"/>
      <c r="UBU46" s="83"/>
      <c r="UBV46" s="83"/>
      <c r="UBW46" s="83"/>
      <c r="UBX46" s="83"/>
      <c r="UBY46" s="83"/>
      <c r="UBZ46" s="83"/>
      <c r="UCA46" s="83"/>
      <c r="UCB46" s="83"/>
      <c r="UCC46" s="83"/>
      <c r="UCD46" s="83"/>
      <c r="UCE46" s="83"/>
      <c r="UCF46" s="83"/>
      <c r="UCG46" s="83"/>
      <c r="UCH46" s="83"/>
      <c r="UCI46" s="83"/>
      <c r="UCJ46" s="83"/>
      <c r="UCK46" s="83"/>
      <c r="UCL46" s="83"/>
      <c r="UCM46" s="83"/>
      <c r="UCN46" s="83"/>
      <c r="UCO46" s="83"/>
      <c r="UCP46" s="83"/>
      <c r="UCQ46" s="83"/>
      <c r="UCR46" s="83"/>
      <c r="UCS46" s="83"/>
      <c r="UCT46" s="83"/>
      <c r="UCU46" s="83"/>
      <c r="UCV46" s="83"/>
      <c r="UCW46" s="83"/>
      <c r="UCX46" s="83"/>
      <c r="UCY46" s="83"/>
      <c r="UCZ46" s="83"/>
      <c r="UDA46" s="83"/>
      <c r="UDB46" s="83"/>
      <c r="UDC46" s="83"/>
      <c r="UDD46" s="83"/>
      <c r="UDE46" s="83"/>
      <c r="UDF46" s="83"/>
      <c r="UDG46" s="83"/>
      <c r="UDH46" s="83"/>
      <c r="UDI46" s="83"/>
      <c r="UDJ46" s="83"/>
      <c r="UDK46" s="83"/>
      <c r="UDL46" s="83"/>
      <c r="UDM46" s="83"/>
      <c r="UDN46" s="83"/>
      <c r="UDO46" s="83"/>
      <c r="UDP46" s="83"/>
      <c r="UDQ46" s="83"/>
      <c r="UDR46" s="83"/>
      <c r="UDS46" s="83"/>
      <c r="UDT46" s="83"/>
      <c r="UDU46" s="83"/>
      <c r="UDV46" s="83"/>
      <c r="UDW46" s="83"/>
      <c r="UDX46" s="83"/>
      <c r="UDY46" s="83"/>
      <c r="UDZ46" s="83"/>
      <c r="UEA46" s="83"/>
      <c r="UEB46" s="83"/>
      <c r="UEC46" s="83"/>
      <c r="UED46" s="83"/>
      <c r="UEE46" s="83"/>
      <c r="UEF46" s="83"/>
      <c r="UEG46" s="83"/>
      <c r="UEH46" s="83"/>
      <c r="UEI46" s="83"/>
      <c r="UEJ46" s="83"/>
      <c r="UEK46" s="83"/>
      <c r="UEL46" s="83"/>
      <c r="UEM46" s="83"/>
      <c r="UEN46" s="83"/>
      <c r="UEO46" s="83"/>
      <c r="UEP46" s="83"/>
      <c r="UEQ46" s="83"/>
      <c r="UER46" s="83"/>
      <c r="UES46" s="83"/>
      <c r="UET46" s="83"/>
      <c r="UEU46" s="83"/>
      <c r="UEV46" s="83"/>
      <c r="UEW46" s="83"/>
      <c r="UEX46" s="83"/>
      <c r="UEY46" s="83"/>
      <c r="UEZ46" s="83"/>
      <c r="UFA46" s="83"/>
      <c r="UFB46" s="83"/>
      <c r="UFC46" s="83"/>
      <c r="UFD46" s="83"/>
      <c r="UFE46" s="83"/>
      <c r="UFF46" s="83"/>
      <c r="UFG46" s="83"/>
      <c r="UFH46" s="83"/>
      <c r="UFI46" s="83"/>
      <c r="UFJ46" s="83"/>
      <c r="UFK46" s="83"/>
      <c r="UFL46" s="83"/>
      <c r="UFM46" s="83"/>
      <c r="UFN46" s="83"/>
      <c r="UFO46" s="83"/>
      <c r="UFP46" s="83"/>
      <c r="UFQ46" s="83"/>
      <c r="UFR46" s="83"/>
      <c r="UFS46" s="83"/>
      <c r="UFT46" s="83"/>
      <c r="UFU46" s="83"/>
      <c r="UFV46" s="83"/>
      <c r="UFW46" s="83"/>
      <c r="UFX46" s="83"/>
      <c r="UFY46" s="83"/>
      <c r="UFZ46" s="83"/>
      <c r="UGA46" s="83"/>
      <c r="UGB46" s="83"/>
      <c r="UGC46" s="83"/>
      <c r="UGD46" s="83"/>
      <c r="UGE46" s="83"/>
      <c r="UGF46" s="83"/>
      <c r="UGG46" s="83"/>
      <c r="UGH46" s="83"/>
      <c r="UGI46" s="83"/>
      <c r="UGJ46" s="83"/>
      <c r="UGK46" s="83"/>
      <c r="UGL46" s="83"/>
      <c r="UGM46" s="83"/>
      <c r="UGN46" s="83"/>
      <c r="UGO46" s="83"/>
      <c r="UGP46" s="83"/>
      <c r="UGQ46" s="83"/>
      <c r="UGR46" s="83"/>
      <c r="UGS46" s="83"/>
      <c r="UGT46" s="83"/>
      <c r="UGU46" s="83"/>
      <c r="UGV46" s="83"/>
      <c r="UGW46" s="83"/>
      <c r="UGX46" s="83"/>
      <c r="UGY46" s="83"/>
      <c r="UGZ46" s="83"/>
      <c r="UHA46" s="83"/>
      <c r="UHB46" s="83"/>
      <c r="UHC46" s="83"/>
      <c r="UHD46" s="83"/>
      <c r="UHE46" s="83"/>
      <c r="UHF46" s="83"/>
      <c r="UHG46" s="83"/>
      <c r="UHH46" s="83"/>
      <c r="UHI46" s="83"/>
      <c r="UHJ46" s="83"/>
      <c r="UHK46" s="83"/>
      <c r="UHL46" s="83"/>
      <c r="UHM46" s="83"/>
      <c r="UHN46" s="83"/>
      <c r="UHO46" s="83"/>
      <c r="UHP46" s="83"/>
      <c r="UHQ46" s="83"/>
      <c r="UHR46" s="83"/>
      <c r="UHS46" s="83"/>
      <c r="UHT46" s="83"/>
      <c r="UHU46" s="83"/>
      <c r="UHV46" s="83"/>
      <c r="UHW46" s="83"/>
      <c r="UHX46" s="83"/>
      <c r="UHY46" s="83"/>
      <c r="UHZ46" s="83"/>
      <c r="UIA46" s="83"/>
      <c r="UIB46" s="83"/>
      <c r="UIC46" s="83"/>
      <c r="UID46" s="83"/>
      <c r="UIE46" s="83"/>
      <c r="UIF46" s="83"/>
      <c r="UIG46" s="83"/>
      <c r="UIH46" s="83"/>
      <c r="UII46" s="83"/>
      <c r="UIJ46" s="83"/>
      <c r="UIK46" s="83"/>
      <c r="UIL46" s="83"/>
      <c r="UIM46" s="83"/>
      <c r="UIN46" s="83"/>
      <c r="UIO46" s="83"/>
      <c r="UIP46" s="83"/>
      <c r="UIQ46" s="83"/>
      <c r="UIR46" s="83"/>
      <c r="UIS46" s="83"/>
      <c r="UIT46" s="83"/>
      <c r="UIU46" s="83"/>
      <c r="UIV46" s="83"/>
      <c r="UIW46" s="83"/>
      <c r="UIX46" s="83"/>
      <c r="UIY46" s="83"/>
      <c r="UIZ46" s="83"/>
      <c r="UJA46" s="83"/>
      <c r="UJB46" s="83"/>
      <c r="UJC46" s="83"/>
      <c r="UJD46" s="83"/>
      <c r="UJE46" s="83"/>
      <c r="UJF46" s="83"/>
      <c r="UJG46" s="83"/>
      <c r="UJH46" s="83"/>
      <c r="UJI46" s="83"/>
      <c r="UJJ46" s="83"/>
      <c r="UJK46" s="83"/>
      <c r="UJL46" s="83"/>
      <c r="UJM46" s="83"/>
      <c r="UJN46" s="83"/>
      <c r="UJO46" s="83"/>
      <c r="UJP46" s="83"/>
      <c r="UJQ46" s="83"/>
      <c r="UJR46" s="83"/>
      <c r="UJS46" s="83"/>
      <c r="UJT46" s="83"/>
      <c r="UJU46" s="83"/>
      <c r="UJV46" s="83"/>
      <c r="UJW46" s="83"/>
      <c r="UJX46" s="83"/>
      <c r="UJY46" s="83"/>
      <c r="UJZ46" s="83"/>
      <c r="UKA46" s="83"/>
      <c r="UKB46" s="83"/>
      <c r="UKC46" s="83"/>
      <c r="UKD46" s="83"/>
      <c r="UKE46" s="83"/>
      <c r="UKF46" s="83"/>
      <c r="UKG46" s="83"/>
      <c r="UKH46" s="83"/>
      <c r="UKI46" s="83"/>
      <c r="UKJ46" s="83"/>
      <c r="UKK46" s="83"/>
      <c r="UKL46" s="83"/>
      <c r="UKM46" s="83"/>
      <c r="UKN46" s="83"/>
      <c r="UKO46" s="83"/>
      <c r="UKP46" s="83"/>
      <c r="UKQ46" s="83"/>
      <c r="UKR46" s="83"/>
      <c r="UKS46" s="83"/>
      <c r="UKT46" s="83"/>
      <c r="UKU46" s="83"/>
      <c r="UKV46" s="83"/>
      <c r="UKW46" s="83"/>
      <c r="UKX46" s="83"/>
      <c r="UKY46" s="83"/>
      <c r="UKZ46" s="83"/>
      <c r="ULA46" s="83"/>
      <c r="ULB46" s="83"/>
      <c r="ULC46" s="83"/>
      <c r="ULD46" s="83"/>
      <c r="ULE46" s="83"/>
      <c r="ULF46" s="83"/>
      <c r="ULG46" s="83"/>
      <c r="ULH46" s="83"/>
      <c r="ULI46" s="83"/>
      <c r="ULJ46" s="83"/>
      <c r="ULK46" s="83"/>
      <c r="ULL46" s="83"/>
      <c r="ULM46" s="83"/>
      <c r="ULN46" s="83"/>
      <c r="ULO46" s="83"/>
      <c r="ULP46" s="83"/>
      <c r="ULQ46" s="83"/>
      <c r="ULR46" s="83"/>
      <c r="ULS46" s="83"/>
      <c r="ULT46" s="83"/>
      <c r="ULU46" s="83"/>
      <c r="ULV46" s="83"/>
      <c r="ULW46" s="83"/>
      <c r="ULX46" s="83"/>
      <c r="ULY46" s="83"/>
      <c r="ULZ46" s="83"/>
      <c r="UMA46" s="83"/>
      <c r="UMB46" s="83"/>
      <c r="UMC46" s="83"/>
      <c r="UMD46" s="83"/>
      <c r="UME46" s="83"/>
      <c r="UMF46" s="83"/>
      <c r="UMG46" s="83"/>
      <c r="UMH46" s="83"/>
      <c r="UMI46" s="83"/>
      <c r="UMJ46" s="83"/>
      <c r="UMK46" s="83"/>
      <c r="UML46" s="83"/>
      <c r="UMM46" s="83"/>
      <c r="UMN46" s="83"/>
      <c r="UMO46" s="83"/>
      <c r="UMP46" s="83"/>
      <c r="UMQ46" s="83"/>
      <c r="UMR46" s="83"/>
      <c r="UMS46" s="83"/>
      <c r="UMT46" s="83"/>
      <c r="UMU46" s="83"/>
      <c r="UMV46" s="83"/>
      <c r="UMW46" s="83"/>
      <c r="UMX46" s="83"/>
      <c r="UMY46" s="83"/>
      <c r="UMZ46" s="83"/>
      <c r="UNA46" s="83"/>
      <c r="UNB46" s="83"/>
      <c r="UNC46" s="83"/>
      <c r="UND46" s="83"/>
      <c r="UNE46" s="83"/>
      <c r="UNF46" s="83"/>
      <c r="UNG46" s="83"/>
      <c r="UNH46" s="83"/>
      <c r="UNI46" s="83"/>
      <c r="UNJ46" s="83"/>
      <c r="UNK46" s="83"/>
      <c r="UNL46" s="83"/>
      <c r="UNM46" s="83"/>
      <c r="UNN46" s="83"/>
      <c r="UNO46" s="83"/>
      <c r="UNP46" s="83"/>
      <c r="UNQ46" s="83"/>
      <c r="UNR46" s="83"/>
      <c r="UNS46" s="83"/>
      <c r="UNT46" s="83"/>
      <c r="UNU46" s="83"/>
      <c r="UNV46" s="83"/>
      <c r="UNW46" s="83"/>
      <c r="UNX46" s="83"/>
      <c r="UNY46" s="83"/>
      <c r="UNZ46" s="83"/>
      <c r="UOA46" s="83"/>
      <c r="UOB46" s="83"/>
      <c r="UOC46" s="83"/>
      <c r="UOD46" s="83"/>
      <c r="UOE46" s="83"/>
      <c r="UOF46" s="83"/>
      <c r="UOG46" s="83"/>
      <c r="UOH46" s="83"/>
      <c r="UOI46" s="83"/>
      <c r="UOJ46" s="83"/>
      <c r="UOK46" s="83"/>
      <c r="UOL46" s="83"/>
      <c r="UOM46" s="83"/>
      <c r="UON46" s="83"/>
      <c r="UOO46" s="83"/>
      <c r="UOP46" s="83"/>
      <c r="UOQ46" s="83"/>
      <c r="UOR46" s="83"/>
      <c r="UOS46" s="83"/>
      <c r="UOT46" s="83"/>
      <c r="UOU46" s="83"/>
      <c r="UOV46" s="83"/>
      <c r="UOW46" s="83"/>
      <c r="UOX46" s="83"/>
      <c r="UOY46" s="83"/>
      <c r="UOZ46" s="83"/>
      <c r="UPA46" s="83"/>
      <c r="UPB46" s="83"/>
      <c r="UPC46" s="83"/>
      <c r="UPD46" s="83"/>
      <c r="UPE46" s="83"/>
      <c r="UPF46" s="83"/>
      <c r="UPG46" s="83"/>
      <c r="UPH46" s="83"/>
      <c r="UPI46" s="83"/>
      <c r="UPJ46" s="83"/>
      <c r="UPK46" s="83"/>
      <c r="UPL46" s="83"/>
      <c r="UPM46" s="83"/>
      <c r="UPN46" s="83"/>
      <c r="UPO46" s="83"/>
      <c r="UPP46" s="83"/>
      <c r="UPQ46" s="83"/>
      <c r="UPR46" s="83"/>
      <c r="UPS46" s="83"/>
      <c r="UPT46" s="83"/>
      <c r="UPU46" s="83"/>
      <c r="UPV46" s="83"/>
      <c r="UPW46" s="83"/>
      <c r="UPX46" s="83"/>
      <c r="UPY46" s="83"/>
      <c r="UPZ46" s="83"/>
      <c r="UQA46" s="83"/>
      <c r="UQB46" s="83"/>
      <c r="UQC46" s="83"/>
      <c r="UQD46" s="83"/>
      <c r="UQE46" s="83"/>
      <c r="UQF46" s="83"/>
      <c r="UQG46" s="83"/>
      <c r="UQH46" s="83"/>
      <c r="UQI46" s="83"/>
      <c r="UQJ46" s="83"/>
      <c r="UQK46" s="83"/>
      <c r="UQL46" s="83"/>
      <c r="UQM46" s="83"/>
      <c r="UQN46" s="83"/>
      <c r="UQO46" s="83"/>
      <c r="UQP46" s="83"/>
      <c r="UQQ46" s="83"/>
      <c r="UQR46" s="83"/>
      <c r="UQS46" s="83"/>
      <c r="UQT46" s="83"/>
      <c r="UQU46" s="83"/>
      <c r="UQV46" s="83"/>
      <c r="UQW46" s="83"/>
      <c r="UQX46" s="83"/>
      <c r="UQY46" s="83"/>
      <c r="UQZ46" s="83"/>
      <c r="URA46" s="83"/>
      <c r="URB46" s="83"/>
      <c r="URC46" s="83"/>
      <c r="URD46" s="83"/>
      <c r="URE46" s="83"/>
      <c r="URF46" s="83"/>
      <c r="URG46" s="83"/>
      <c r="URH46" s="83"/>
      <c r="URI46" s="83"/>
      <c r="URJ46" s="83"/>
      <c r="URK46" s="83"/>
      <c r="URL46" s="83"/>
      <c r="URM46" s="83"/>
      <c r="URN46" s="83"/>
      <c r="URO46" s="83"/>
      <c r="URP46" s="83"/>
      <c r="URQ46" s="83"/>
      <c r="URR46" s="83"/>
      <c r="URS46" s="83"/>
      <c r="URT46" s="83"/>
      <c r="URU46" s="83"/>
      <c r="URV46" s="83"/>
      <c r="URW46" s="83"/>
      <c r="URX46" s="83"/>
      <c r="URY46" s="83"/>
      <c r="URZ46" s="83"/>
      <c r="USA46" s="83"/>
      <c r="USB46" s="83"/>
      <c r="USC46" s="83"/>
      <c r="USD46" s="83"/>
      <c r="USE46" s="83"/>
      <c r="USF46" s="83"/>
      <c r="USG46" s="83"/>
      <c r="USH46" s="83"/>
      <c r="USI46" s="83"/>
      <c r="USJ46" s="83"/>
      <c r="USK46" s="83"/>
      <c r="USL46" s="83"/>
      <c r="USM46" s="83"/>
      <c r="USN46" s="83"/>
      <c r="USO46" s="83"/>
      <c r="USP46" s="83"/>
      <c r="USQ46" s="83"/>
      <c r="USR46" s="83"/>
      <c r="USS46" s="83"/>
      <c r="UST46" s="83"/>
      <c r="USU46" s="83"/>
      <c r="USV46" s="83"/>
      <c r="USW46" s="83"/>
      <c r="USX46" s="83"/>
      <c r="USY46" s="83"/>
      <c r="USZ46" s="83"/>
      <c r="UTA46" s="83"/>
      <c r="UTB46" s="83"/>
      <c r="UTC46" s="83"/>
      <c r="UTD46" s="83"/>
      <c r="UTE46" s="83"/>
      <c r="UTF46" s="83"/>
      <c r="UTG46" s="83"/>
      <c r="UTH46" s="83"/>
      <c r="UTI46" s="83"/>
      <c r="UTJ46" s="83"/>
      <c r="UTK46" s="83"/>
      <c r="UTL46" s="83"/>
      <c r="UTM46" s="83"/>
      <c r="UTN46" s="83"/>
      <c r="UTO46" s="83"/>
      <c r="UTP46" s="83"/>
      <c r="UTQ46" s="83"/>
      <c r="UTR46" s="83"/>
      <c r="UTS46" s="83"/>
      <c r="UTT46" s="83"/>
      <c r="UTU46" s="83"/>
      <c r="UTV46" s="83"/>
      <c r="UTW46" s="83"/>
      <c r="UTX46" s="83"/>
      <c r="UTY46" s="83"/>
      <c r="UTZ46" s="83"/>
      <c r="UUA46" s="83"/>
      <c r="UUB46" s="83"/>
      <c r="UUC46" s="83"/>
      <c r="UUD46" s="83"/>
      <c r="UUE46" s="83"/>
      <c r="UUF46" s="83"/>
      <c r="UUG46" s="83"/>
      <c r="UUH46" s="83"/>
      <c r="UUI46" s="83"/>
      <c r="UUJ46" s="83"/>
      <c r="UUK46" s="83"/>
      <c r="UUL46" s="83"/>
      <c r="UUM46" s="83"/>
      <c r="UUN46" s="83"/>
      <c r="UUO46" s="83"/>
      <c r="UUP46" s="83"/>
      <c r="UUQ46" s="83"/>
      <c r="UUR46" s="83"/>
      <c r="UUS46" s="83"/>
      <c r="UUT46" s="83"/>
      <c r="UUU46" s="83"/>
      <c r="UUV46" s="83"/>
      <c r="UUW46" s="83"/>
      <c r="UUX46" s="83"/>
      <c r="UUY46" s="83"/>
      <c r="UUZ46" s="83"/>
      <c r="UVA46" s="83"/>
      <c r="UVB46" s="83"/>
      <c r="UVC46" s="83"/>
      <c r="UVD46" s="83"/>
      <c r="UVE46" s="83"/>
      <c r="UVF46" s="83"/>
      <c r="UVG46" s="83"/>
      <c r="UVH46" s="83"/>
      <c r="UVI46" s="83"/>
      <c r="UVJ46" s="83"/>
      <c r="UVK46" s="83"/>
      <c r="UVL46" s="83"/>
      <c r="UVM46" s="83"/>
      <c r="UVN46" s="83"/>
      <c r="UVO46" s="83"/>
      <c r="UVP46" s="83"/>
      <c r="UVQ46" s="83"/>
      <c r="UVR46" s="83"/>
      <c r="UVS46" s="83"/>
      <c r="UVT46" s="83"/>
      <c r="UVU46" s="83"/>
      <c r="UVV46" s="83"/>
      <c r="UVW46" s="83"/>
      <c r="UVX46" s="83"/>
      <c r="UVY46" s="83"/>
      <c r="UVZ46" s="83"/>
      <c r="UWA46" s="83"/>
      <c r="UWB46" s="83"/>
      <c r="UWC46" s="83"/>
      <c r="UWD46" s="83"/>
      <c r="UWE46" s="83"/>
      <c r="UWF46" s="83"/>
      <c r="UWG46" s="83"/>
      <c r="UWH46" s="83"/>
      <c r="UWI46" s="83"/>
      <c r="UWJ46" s="83"/>
      <c r="UWK46" s="83"/>
      <c r="UWL46" s="83"/>
      <c r="UWM46" s="83"/>
      <c r="UWN46" s="83"/>
      <c r="UWO46" s="83"/>
      <c r="UWP46" s="83"/>
      <c r="UWQ46" s="83"/>
      <c r="UWR46" s="83"/>
      <c r="UWS46" s="83"/>
      <c r="UWT46" s="83"/>
      <c r="UWU46" s="83"/>
      <c r="UWV46" s="83"/>
      <c r="UWW46" s="83"/>
      <c r="UWX46" s="83"/>
      <c r="UWY46" s="83"/>
      <c r="UWZ46" s="83"/>
      <c r="UXA46" s="83"/>
      <c r="UXB46" s="83"/>
      <c r="UXC46" s="83"/>
      <c r="UXD46" s="83"/>
      <c r="UXE46" s="83"/>
      <c r="UXF46" s="83"/>
      <c r="UXG46" s="83"/>
      <c r="UXH46" s="83"/>
      <c r="UXI46" s="83"/>
      <c r="UXJ46" s="83"/>
      <c r="UXK46" s="83"/>
      <c r="UXL46" s="83"/>
      <c r="UXM46" s="83"/>
      <c r="UXN46" s="83"/>
      <c r="UXO46" s="83"/>
      <c r="UXP46" s="83"/>
      <c r="UXQ46" s="83"/>
      <c r="UXR46" s="83"/>
      <c r="UXS46" s="83"/>
      <c r="UXT46" s="83"/>
      <c r="UXU46" s="83"/>
      <c r="UXV46" s="83"/>
      <c r="UXW46" s="83"/>
      <c r="UXX46" s="83"/>
      <c r="UXY46" s="83"/>
      <c r="UXZ46" s="83"/>
      <c r="UYA46" s="83"/>
      <c r="UYB46" s="83"/>
      <c r="UYC46" s="83"/>
      <c r="UYD46" s="83"/>
      <c r="UYE46" s="83"/>
      <c r="UYF46" s="83"/>
      <c r="UYG46" s="83"/>
      <c r="UYH46" s="83"/>
      <c r="UYI46" s="83"/>
      <c r="UYJ46" s="83"/>
      <c r="UYK46" s="83"/>
      <c r="UYL46" s="83"/>
      <c r="UYM46" s="83"/>
      <c r="UYN46" s="83"/>
      <c r="UYO46" s="83"/>
      <c r="UYP46" s="83"/>
      <c r="UYQ46" s="83"/>
      <c r="UYR46" s="83"/>
      <c r="UYS46" s="83"/>
      <c r="UYT46" s="83"/>
      <c r="UYU46" s="83"/>
      <c r="UYV46" s="83"/>
      <c r="UYW46" s="83"/>
      <c r="UYX46" s="83"/>
      <c r="UYY46" s="83"/>
      <c r="UYZ46" s="83"/>
      <c r="UZA46" s="83"/>
      <c r="UZB46" s="83"/>
      <c r="UZC46" s="83"/>
      <c r="UZD46" s="83"/>
      <c r="UZE46" s="83"/>
      <c r="UZF46" s="83"/>
      <c r="UZG46" s="83"/>
      <c r="UZH46" s="83"/>
      <c r="UZI46" s="83"/>
      <c r="UZJ46" s="83"/>
      <c r="UZK46" s="83"/>
      <c r="UZL46" s="83"/>
      <c r="UZM46" s="83"/>
      <c r="UZN46" s="83"/>
      <c r="UZO46" s="83"/>
      <c r="UZP46" s="83"/>
      <c r="UZQ46" s="83"/>
      <c r="UZR46" s="83"/>
      <c r="UZS46" s="83"/>
      <c r="UZT46" s="83"/>
      <c r="UZU46" s="83"/>
      <c r="UZV46" s="83"/>
      <c r="UZW46" s="83"/>
      <c r="UZX46" s="83"/>
      <c r="UZY46" s="83"/>
      <c r="UZZ46" s="83"/>
      <c r="VAA46" s="83"/>
      <c r="VAB46" s="83"/>
      <c r="VAC46" s="83"/>
      <c r="VAD46" s="83"/>
      <c r="VAE46" s="83"/>
      <c r="VAF46" s="83"/>
      <c r="VAG46" s="83"/>
      <c r="VAH46" s="83"/>
      <c r="VAI46" s="83"/>
      <c r="VAJ46" s="83"/>
      <c r="VAK46" s="83"/>
      <c r="VAL46" s="83"/>
      <c r="VAM46" s="83"/>
      <c r="VAN46" s="83"/>
      <c r="VAO46" s="83"/>
      <c r="VAP46" s="83"/>
      <c r="VAQ46" s="83"/>
      <c r="VAR46" s="83"/>
      <c r="VAS46" s="83"/>
      <c r="VAT46" s="83"/>
      <c r="VAU46" s="83"/>
      <c r="VAV46" s="83"/>
      <c r="VAW46" s="83"/>
      <c r="VAX46" s="83"/>
      <c r="VAY46" s="83"/>
      <c r="VAZ46" s="83"/>
      <c r="VBA46" s="83"/>
      <c r="VBB46" s="83"/>
      <c r="VBC46" s="83"/>
      <c r="VBD46" s="83"/>
      <c r="VBE46" s="83"/>
      <c r="VBF46" s="83"/>
      <c r="VBG46" s="83"/>
      <c r="VBH46" s="83"/>
      <c r="VBI46" s="83"/>
      <c r="VBJ46" s="83"/>
      <c r="VBK46" s="83"/>
      <c r="VBL46" s="83"/>
      <c r="VBM46" s="83"/>
      <c r="VBN46" s="83"/>
      <c r="VBO46" s="83"/>
      <c r="VBP46" s="83"/>
      <c r="VBQ46" s="83"/>
      <c r="VBR46" s="83"/>
      <c r="VBS46" s="83"/>
      <c r="VBT46" s="83"/>
      <c r="VBU46" s="83"/>
      <c r="VBV46" s="83"/>
      <c r="VBW46" s="83"/>
      <c r="VBX46" s="83"/>
      <c r="VBY46" s="83"/>
      <c r="VBZ46" s="83"/>
      <c r="VCA46" s="83"/>
      <c r="VCB46" s="83"/>
      <c r="VCC46" s="83"/>
      <c r="VCD46" s="83"/>
      <c r="VCE46" s="83"/>
      <c r="VCF46" s="83"/>
      <c r="VCG46" s="83"/>
      <c r="VCH46" s="83"/>
      <c r="VCI46" s="83"/>
      <c r="VCJ46" s="83"/>
      <c r="VCK46" s="83"/>
      <c r="VCL46" s="83"/>
      <c r="VCM46" s="83"/>
      <c r="VCN46" s="83"/>
      <c r="VCO46" s="83"/>
      <c r="VCP46" s="83"/>
      <c r="VCQ46" s="83"/>
      <c r="VCR46" s="83"/>
      <c r="VCS46" s="83"/>
      <c r="VCT46" s="83"/>
      <c r="VCU46" s="83"/>
      <c r="VCV46" s="83"/>
      <c r="VCW46" s="83"/>
      <c r="VCX46" s="83"/>
      <c r="VCY46" s="83"/>
      <c r="VCZ46" s="83"/>
      <c r="VDA46" s="83"/>
      <c r="VDB46" s="83"/>
      <c r="VDC46" s="83"/>
      <c r="VDD46" s="83"/>
      <c r="VDE46" s="83"/>
      <c r="VDF46" s="83"/>
      <c r="VDG46" s="83"/>
      <c r="VDH46" s="83"/>
      <c r="VDI46" s="83"/>
      <c r="VDJ46" s="83"/>
      <c r="VDK46" s="83"/>
      <c r="VDL46" s="83"/>
      <c r="VDM46" s="83"/>
      <c r="VDN46" s="83"/>
      <c r="VDO46" s="83"/>
      <c r="VDP46" s="83"/>
      <c r="VDQ46" s="83"/>
      <c r="VDR46" s="83"/>
      <c r="VDS46" s="83"/>
      <c r="VDT46" s="83"/>
      <c r="VDU46" s="83"/>
      <c r="VDV46" s="83"/>
      <c r="VDW46" s="83"/>
      <c r="VDX46" s="83"/>
      <c r="VDY46" s="83"/>
      <c r="VDZ46" s="83"/>
      <c r="VEA46" s="83"/>
      <c r="VEB46" s="83"/>
      <c r="VEC46" s="83"/>
      <c r="VED46" s="83"/>
      <c r="VEE46" s="83"/>
      <c r="VEF46" s="83"/>
      <c r="VEG46" s="83"/>
      <c r="VEH46" s="83"/>
      <c r="VEI46" s="83"/>
      <c r="VEJ46" s="83"/>
      <c r="VEK46" s="83"/>
      <c r="VEL46" s="83"/>
      <c r="VEM46" s="83"/>
      <c r="VEN46" s="83"/>
      <c r="VEO46" s="83"/>
      <c r="VEP46" s="83"/>
      <c r="VEQ46" s="83"/>
      <c r="VER46" s="83"/>
      <c r="VES46" s="83"/>
      <c r="VET46" s="83"/>
      <c r="VEU46" s="83"/>
      <c r="VEV46" s="83"/>
      <c r="VEW46" s="83"/>
      <c r="VEX46" s="83"/>
      <c r="VEY46" s="83"/>
      <c r="VEZ46" s="83"/>
      <c r="VFA46" s="83"/>
      <c r="VFB46" s="83"/>
      <c r="VFC46" s="83"/>
      <c r="VFD46" s="83"/>
      <c r="VFE46" s="83"/>
      <c r="VFF46" s="83"/>
      <c r="VFG46" s="83"/>
      <c r="VFH46" s="83"/>
      <c r="VFI46" s="83"/>
      <c r="VFJ46" s="83"/>
      <c r="VFK46" s="83"/>
      <c r="VFL46" s="83"/>
      <c r="VFM46" s="83"/>
      <c r="VFN46" s="83"/>
      <c r="VFO46" s="83"/>
      <c r="VFP46" s="83"/>
      <c r="VFQ46" s="83"/>
      <c r="VFR46" s="83"/>
      <c r="VFS46" s="83"/>
      <c r="VFT46" s="83"/>
      <c r="VFU46" s="83"/>
      <c r="VFV46" s="83"/>
      <c r="VFW46" s="83"/>
      <c r="VFX46" s="83"/>
      <c r="VFY46" s="83"/>
      <c r="VFZ46" s="83"/>
      <c r="VGA46" s="83"/>
      <c r="VGB46" s="83"/>
      <c r="VGC46" s="83"/>
      <c r="VGD46" s="83"/>
      <c r="VGE46" s="83"/>
      <c r="VGF46" s="83"/>
      <c r="VGG46" s="83"/>
      <c r="VGH46" s="83"/>
      <c r="VGI46" s="83"/>
      <c r="VGJ46" s="83"/>
      <c r="VGK46" s="83"/>
      <c r="VGL46" s="83"/>
      <c r="VGM46" s="83"/>
      <c r="VGN46" s="83"/>
      <c r="VGO46" s="83"/>
      <c r="VGP46" s="83"/>
      <c r="VGQ46" s="83"/>
      <c r="VGR46" s="83"/>
      <c r="VGS46" s="83"/>
      <c r="VGT46" s="83"/>
      <c r="VGU46" s="83"/>
      <c r="VGV46" s="83"/>
      <c r="VGW46" s="83"/>
      <c r="VGX46" s="83"/>
      <c r="VGY46" s="83"/>
      <c r="VGZ46" s="83"/>
      <c r="VHA46" s="83"/>
      <c r="VHB46" s="83"/>
      <c r="VHC46" s="83"/>
      <c r="VHD46" s="83"/>
      <c r="VHE46" s="83"/>
      <c r="VHF46" s="83"/>
      <c r="VHG46" s="83"/>
      <c r="VHH46" s="83"/>
      <c r="VHI46" s="83"/>
      <c r="VHJ46" s="83"/>
      <c r="VHK46" s="83"/>
      <c r="VHL46" s="83"/>
      <c r="VHM46" s="83"/>
      <c r="VHN46" s="83"/>
      <c r="VHO46" s="83"/>
      <c r="VHP46" s="83"/>
      <c r="VHQ46" s="83"/>
      <c r="VHR46" s="83"/>
      <c r="VHS46" s="83"/>
      <c r="VHT46" s="83"/>
      <c r="VHU46" s="83"/>
      <c r="VHV46" s="83"/>
      <c r="VHW46" s="83"/>
      <c r="VHX46" s="83"/>
      <c r="VHY46" s="83"/>
      <c r="VHZ46" s="83"/>
      <c r="VIA46" s="83"/>
      <c r="VIB46" s="83"/>
      <c r="VIC46" s="83"/>
      <c r="VID46" s="83"/>
      <c r="VIE46" s="83"/>
      <c r="VIF46" s="83"/>
      <c r="VIG46" s="83"/>
      <c r="VIH46" s="83"/>
      <c r="VII46" s="83"/>
      <c r="VIJ46" s="83"/>
      <c r="VIK46" s="83"/>
      <c r="VIL46" s="83"/>
      <c r="VIM46" s="83"/>
      <c r="VIN46" s="83"/>
      <c r="VIO46" s="83"/>
      <c r="VIP46" s="83"/>
      <c r="VIQ46" s="83"/>
      <c r="VIR46" s="83"/>
      <c r="VIS46" s="83"/>
      <c r="VIT46" s="83"/>
      <c r="VIU46" s="83"/>
      <c r="VIV46" s="83"/>
      <c r="VIW46" s="83"/>
      <c r="VIX46" s="83"/>
      <c r="VIY46" s="83"/>
      <c r="VIZ46" s="83"/>
      <c r="VJA46" s="83"/>
      <c r="VJB46" s="83"/>
      <c r="VJC46" s="83"/>
      <c r="VJD46" s="83"/>
      <c r="VJE46" s="83"/>
      <c r="VJF46" s="83"/>
      <c r="VJG46" s="83"/>
      <c r="VJH46" s="83"/>
      <c r="VJI46" s="83"/>
      <c r="VJJ46" s="83"/>
      <c r="VJK46" s="83"/>
      <c r="VJL46" s="83"/>
      <c r="VJM46" s="83"/>
      <c r="VJN46" s="83"/>
      <c r="VJO46" s="83"/>
      <c r="VJP46" s="83"/>
      <c r="VJQ46" s="83"/>
      <c r="VJR46" s="83"/>
      <c r="VJS46" s="83"/>
      <c r="VJT46" s="83"/>
      <c r="VJU46" s="83"/>
      <c r="VJV46" s="83"/>
      <c r="VJW46" s="83"/>
      <c r="VJX46" s="83"/>
      <c r="VJY46" s="83"/>
      <c r="VJZ46" s="83"/>
      <c r="VKA46" s="83"/>
      <c r="VKB46" s="83"/>
      <c r="VKC46" s="83"/>
      <c r="VKD46" s="83"/>
      <c r="VKE46" s="83"/>
      <c r="VKF46" s="83"/>
      <c r="VKG46" s="83"/>
      <c r="VKH46" s="83"/>
      <c r="VKI46" s="83"/>
      <c r="VKJ46" s="83"/>
      <c r="VKK46" s="83"/>
      <c r="VKL46" s="83"/>
      <c r="VKM46" s="83"/>
      <c r="VKN46" s="83"/>
      <c r="VKO46" s="83"/>
      <c r="VKP46" s="83"/>
      <c r="VKQ46" s="83"/>
      <c r="VKR46" s="83"/>
      <c r="VKS46" s="83"/>
      <c r="VKT46" s="83"/>
      <c r="VKU46" s="83"/>
      <c r="VKV46" s="83"/>
      <c r="VKW46" s="83"/>
      <c r="VKX46" s="83"/>
      <c r="VKY46" s="83"/>
      <c r="VKZ46" s="83"/>
      <c r="VLA46" s="83"/>
      <c r="VLB46" s="83"/>
      <c r="VLC46" s="83"/>
      <c r="VLD46" s="83"/>
      <c r="VLE46" s="83"/>
      <c r="VLF46" s="83"/>
      <c r="VLG46" s="83"/>
      <c r="VLH46" s="83"/>
      <c r="VLI46" s="83"/>
      <c r="VLJ46" s="83"/>
      <c r="VLK46" s="83"/>
      <c r="VLL46" s="83"/>
      <c r="VLM46" s="83"/>
      <c r="VLN46" s="83"/>
      <c r="VLO46" s="83"/>
      <c r="VLP46" s="83"/>
      <c r="VLQ46" s="83"/>
      <c r="VLR46" s="83"/>
      <c r="VLS46" s="83"/>
      <c r="VLT46" s="83"/>
      <c r="VLU46" s="83"/>
      <c r="VLV46" s="83"/>
      <c r="VLW46" s="83"/>
      <c r="VLX46" s="83"/>
      <c r="VLY46" s="83"/>
      <c r="VLZ46" s="83"/>
      <c r="VMA46" s="83"/>
      <c r="VMB46" s="83"/>
      <c r="VMC46" s="83"/>
      <c r="VMD46" s="83"/>
      <c r="VME46" s="83"/>
      <c r="VMF46" s="83"/>
      <c r="VMG46" s="83"/>
      <c r="VMH46" s="83"/>
      <c r="VMI46" s="83"/>
      <c r="VMJ46" s="83"/>
      <c r="VMK46" s="83"/>
      <c r="VML46" s="83"/>
      <c r="VMM46" s="83"/>
      <c r="VMN46" s="83"/>
      <c r="VMO46" s="83"/>
      <c r="VMP46" s="83"/>
      <c r="VMQ46" s="83"/>
      <c r="VMR46" s="83"/>
      <c r="VMS46" s="83"/>
      <c r="VMT46" s="83"/>
      <c r="VMU46" s="83"/>
      <c r="VMV46" s="83"/>
      <c r="VMW46" s="83"/>
      <c r="VMX46" s="83"/>
      <c r="VMY46" s="83"/>
      <c r="VMZ46" s="83"/>
      <c r="VNA46" s="83"/>
      <c r="VNB46" s="83"/>
      <c r="VNC46" s="83"/>
      <c r="VND46" s="83"/>
      <c r="VNE46" s="83"/>
      <c r="VNF46" s="83"/>
      <c r="VNG46" s="83"/>
      <c r="VNH46" s="83"/>
      <c r="VNI46" s="83"/>
      <c r="VNJ46" s="83"/>
      <c r="VNK46" s="83"/>
      <c r="VNL46" s="83"/>
      <c r="VNM46" s="83"/>
      <c r="VNN46" s="83"/>
      <c r="VNO46" s="83"/>
      <c r="VNP46" s="83"/>
      <c r="VNQ46" s="83"/>
      <c r="VNR46" s="83"/>
      <c r="VNS46" s="83"/>
      <c r="VNT46" s="83"/>
      <c r="VNU46" s="83"/>
      <c r="VNV46" s="83"/>
      <c r="VNW46" s="83"/>
      <c r="VNX46" s="83"/>
      <c r="VNY46" s="83"/>
      <c r="VNZ46" s="83"/>
      <c r="VOA46" s="83"/>
      <c r="VOB46" s="83"/>
      <c r="VOC46" s="83"/>
      <c r="VOD46" s="83"/>
      <c r="VOE46" s="83"/>
      <c r="VOF46" s="83"/>
      <c r="VOG46" s="83"/>
      <c r="VOH46" s="83"/>
      <c r="VOI46" s="83"/>
      <c r="VOJ46" s="83"/>
      <c r="VOK46" s="83"/>
      <c r="VOL46" s="83"/>
      <c r="VOM46" s="83"/>
      <c r="VON46" s="83"/>
      <c r="VOO46" s="83"/>
      <c r="VOP46" s="83"/>
      <c r="VOQ46" s="83"/>
      <c r="VOR46" s="83"/>
      <c r="VOS46" s="83"/>
      <c r="VOT46" s="83"/>
      <c r="VOU46" s="83"/>
      <c r="VOV46" s="83"/>
      <c r="VOW46" s="83"/>
      <c r="VOX46" s="83"/>
      <c r="VOY46" s="83"/>
      <c r="VOZ46" s="83"/>
      <c r="VPA46" s="83"/>
      <c r="VPB46" s="83"/>
      <c r="VPC46" s="83"/>
      <c r="VPD46" s="83"/>
      <c r="VPE46" s="83"/>
      <c r="VPF46" s="83"/>
      <c r="VPG46" s="83"/>
      <c r="VPH46" s="83"/>
      <c r="VPI46" s="83"/>
      <c r="VPJ46" s="83"/>
      <c r="VPK46" s="83"/>
      <c r="VPL46" s="83"/>
      <c r="VPM46" s="83"/>
      <c r="VPN46" s="83"/>
      <c r="VPO46" s="83"/>
      <c r="VPP46" s="83"/>
      <c r="VPQ46" s="83"/>
      <c r="VPR46" s="83"/>
      <c r="VPS46" s="83"/>
      <c r="VPT46" s="83"/>
      <c r="VPU46" s="83"/>
      <c r="VPV46" s="83"/>
      <c r="VPW46" s="83"/>
      <c r="VPX46" s="83"/>
      <c r="VPY46" s="83"/>
      <c r="VPZ46" s="83"/>
      <c r="VQA46" s="83"/>
      <c r="VQB46" s="83"/>
      <c r="VQC46" s="83"/>
      <c r="VQD46" s="83"/>
      <c r="VQE46" s="83"/>
      <c r="VQF46" s="83"/>
      <c r="VQG46" s="83"/>
      <c r="VQH46" s="83"/>
      <c r="VQI46" s="83"/>
      <c r="VQJ46" s="83"/>
      <c r="VQK46" s="83"/>
      <c r="VQL46" s="83"/>
      <c r="VQM46" s="83"/>
      <c r="VQN46" s="83"/>
      <c r="VQO46" s="83"/>
      <c r="VQP46" s="83"/>
      <c r="VQQ46" s="83"/>
      <c r="VQR46" s="83"/>
      <c r="VQS46" s="83"/>
      <c r="VQT46" s="83"/>
      <c r="VQU46" s="83"/>
      <c r="VQV46" s="83"/>
      <c r="VQW46" s="83"/>
      <c r="VQX46" s="83"/>
      <c r="VQY46" s="83"/>
      <c r="VQZ46" s="83"/>
      <c r="VRA46" s="83"/>
      <c r="VRB46" s="83"/>
      <c r="VRC46" s="83"/>
      <c r="VRD46" s="83"/>
      <c r="VRE46" s="83"/>
      <c r="VRF46" s="83"/>
      <c r="VRG46" s="83"/>
      <c r="VRH46" s="83"/>
      <c r="VRI46" s="83"/>
      <c r="VRJ46" s="83"/>
      <c r="VRK46" s="83"/>
      <c r="VRL46" s="83"/>
      <c r="VRM46" s="83"/>
      <c r="VRN46" s="83"/>
      <c r="VRO46" s="83"/>
      <c r="VRP46" s="83"/>
      <c r="VRQ46" s="83"/>
      <c r="VRR46" s="83"/>
      <c r="VRS46" s="83"/>
      <c r="VRT46" s="83"/>
      <c r="VRU46" s="83"/>
      <c r="VRV46" s="83"/>
      <c r="VRW46" s="83"/>
      <c r="VRX46" s="83"/>
      <c r="VRY46" s="83"/>
      <c r="VRZ46" s="83"/>
      <c r="VSA46" s="83"/>
      <c r="VSB46" s="83"/>
      <c r="VSC46" s="83"/>
      <c r="VSD46" s="83"/>
      <c r="VSE46" s="83"/>
      <c r="VSF46" s="83"/>
      <c r="VSG46" s="83"/>
      <c r="VSH46" s="83"/>
      <c r="VSI46" s="83"/>
      <c r="VSJ46" s="83"/>
      <c r="VSK46" s="83"/>
      <c r="VSL46" s="83"/>
      <c r="VSM46" s="83"/>
      <c r="VSN46" s="83"/>
      <c r="VSO46" s="83"/>
      <c r="VSP46" s="83"/>
      <c r="VSQ46" s="83"/>
      <c r="VSR46" s="83"/>
      <c r="VSS46" s="83"/>
      <c r="VST46" s="83"/>
      <c r="VSU46" s="83"/>
      <c r="VSV46" s="83"/>
      <c r="VSW46" s="83"/>
      <c r="VSX46" s="83"/>
      <c r="VSY46" s="83"/>
      <c r="VSZ46" s="83"/>
      <c r="VTA46" s="83"/>
      <c r="VTB46" s="83"/>
      <c r="VTC46" s="83"/>
      <c r="VTD46" s="83"/>
      <c r="VTE46" s="83"/>
      <c r="VTF46" s="83"/>
      <c r="VTG46" s="83"/>
      <c r="VTH46" s="83"/>
      <c r="VTI46" s="83"/>
      <c r="VTJ46" s="83"/>
      <c r="VTK46" s="83"/>
      <c r="VTL46" s="83"/>
      <c r="VTM46" s="83"/>
      <c r="VTN46" s="83"/>
      <c r="VTO46" s="83"/>
      <c r="VTP46" s="83"/>
      <c r="VTQ46" s="83"/>
      <c r="VTR46" s="83"/>
      <c r="VTS46" s="83"/>
      <c r="VTT46" s="83"/>
      <c r="VTU46" s="83"/>
      <c r="VTV46" s="83"/>
      <c r="VTW46" s="83"/>
      <c r="VTX46" s="83"/>
      <c r="VTY46" s="83"/>
      <c r="VTZ46" s="83"/>
      <c r="VUA46" s="83"/>
      <c r="VUB46" s="83"/>
      <c r="VUC46" s="83"/>
      <c r="VUD46" s="83"/>
      <c r="VUE46" s="83"/>
      <c r="VUF46" s="83"/>
      <c r="VUG46" s="83"/>
      <c r="VUH46" s="83"/>
      <c r="VUI46" s="83"/>
      <c r="VUJ46" s="83"/>
      <c r="VUK46" s="83"/>
      <c r="VUL46" s="83"/>
      <c r="VUM46" s="83"/>
      <c r="VUN46" s="83"/>
      <c r="VUO46" s="83"/>
      <c r="VUP46" s="83"/>
      <c r="VUQ46" s="83"/>
      <c r="VUR46" s="83"/>
      <c r="VUS46" s="83"/>
      <c r="VUT46" s="83"/>
      <c r="VUU46" s="83"/>
      <c r="VUV46" s="83"/>
      <c r="VUW46" s="83"/>
      <c r="VUX46" s="83"/>
      <c r="VUY46" s="83"/>
      <c r="VUZ46" s="83"/>
      <c r="VVA46" s="83"/>
      <c r="VVB46" s="83"/>
      <c r="VVC46" s="83"/>
      <c r="VVD46" s="83"/>
      <c r="VVE46" s="83"/>
      <c r="VVF46" s="83"/>
      <c r="VVG46" s="83"/>
      <c r="VVH46" s="83"/>
      <c r="VVI46" s="83"/>
      <c r="VVJ46" s="83"/>
      <c r="VVK46" s="83"/>
      <c r="VVL46" s="83"/>
      <c r="VVM46" s="83"/>
      <c r="VVN46" s="83"/>
      <c r="VVO46" s="83"/>
      <c r="VVP46" s="83"/>
      <c r="VVQ46" s="83"/>
      <c r="VVR46" s="83"/>
      <c r="VVS46" s="83"/>
      <c r="VVT46" s="83"/>
      <c r="VVU46" s="83"/>
      <c r="VVV46" s="83"/>
      <c r="VVW46" s="83"/>
      <c r="VVX46" s="83"/>
      <c r="VVY46" s="83"/>
      <c r="VVZ46" s="83"/>
      <c r="VWA46" s="83"/>
      <c r="VWB46" s="83"/>
      <c r="VWC46" s="83"/>
      <c r="VWD46" s="83"/>
      <c r="VWE46" s="83"/>
      <c r="VWF46" s="83"/>
      <c r="VWG46" s="83"/>
      <c r="VWH46" s="83"/>
      <c r="VWI46" s="83"/>
      <c r="VWJ46" s="83"/>
      <c r="VWK46" s="83"/>
      <c r="VWL46" s="83"/>
      <c r="VWM46" s="83"/>
      <c r="VWN46" s="83"/>
      <c r="VWO46" s="83"/>
      <c r="VWP46" s="83"/>
      <c r="VWQ46" s="83"/>
      <c r="VWR46" s="83"/>
      <c r="VWS46" s="83"/>
      <c r="VWT46" s="83"/>
      <c r="VWU46" s="83"/>
      <c r="VWV46" s="83"/>
      <c r="VWW46" s="83"/>
      <c r="VWX46" s="83"/>
      <c r="VWY46" s="83"/>
      <c r="VWZ46" s="83"/>
      <c r="VXA46" s="83"/>
      <c r="VXB46" s="83"/>
      <c r="VXC46" s="83"/>
      <c r="VXD46" s="83"/>
      <c r="VXE46" s="83"/>
      <c r="VXF46" s="83"/>
      <c r="VXG46" s="83"/>
      <c r="VXH46" s="83"/>
      <c r="VXI46" s="83"/>
      <c r="VXJ46" s="83"/>
      <c r="VXK46" s="83"/>
      <c r="VXL46" s="83"/>
      <c r="VXM46" s="83"/>
      <c r="VXN46" s="83"/>
      <c r="VXO46" s="83"/>
      <c r="VXP46" s="83"/>
      <c r="VXQ46" s="83"/>
      <c r="VXR46" s="83"/>
      <c r="VXS46" s="83"/>
      <c r="VXT46" s="83"/>
      <c r="VXU46" s="83"/>
      <c r="VXV46" s="83"/>
      <c r="VXW46" s="83"/>
      <c r="VXX46" s="83"/>
      <c r="VXY46" s="83"/>
      <c r="VXZ46" s="83"/>
      <c r="VYA46" s="83"/>
      <c r="VYB46" s="83"/>
      <c r="VYC46" s="83"/>
      <c r="VYD46" s="83"/>
      <c r="VYE46" s="83"/>
      <c r="VYF46" s="83"/>
      <c r="VYG46" s="83"/>
      <c r="VYH46" s="83"/>
      <c r="VYI46" s="83"/>
      <c r="VYJ46" s="83"/>
      <c r="VYK46" s="83"/>
      <c r="VYL46" s="83"/>
      <c r="VYM46" s="83"/>
      <c r="VYN46" s="83"/>
      <c r="VYO46" s="83"/>
      <c r="VYP46" s="83"/>
      <c r="VYQ46" s="83"/>
      <c r="VYR46" s="83"/>
      <c r="VYS46" s="83"/>
      <c r="VYT46" s="83"/>
      <c r="VYU46" s="83"/>
      <c r="VYV46" s="83"/>
      <c r="VYW46" s="83"/>
      <c r="VYX46" s="83"/>
      <c r="VYY46" s="83"/>
      <c r="VYZ46" s="83"/>
      <c r="VZA46" s="83"/>
      <c r="VZB46" s="83"/>
      <c r="VZC46" s="83"/>
      <c r="VZD46" s="83"/>
      <c r="VZE46" s="83"/>
      <c r="VZF46" s="83"/>
      <c r="VZG46" s="83"/>
      <c r="VZH46" s="83"/>
      <c r="VZI46" s="83"/>
      <c r="VZJ46" s="83"/>
      <c r="VZK46" s="83"/>
      <c r="VZL46" s="83"/>
      <c r="VZM46" s="83"/>
      <c r="VZN46" s="83"/>
      <c r="VZO46" s="83"/>
      <c r="VZP46" s="83"/>
      <c r="VZQ46" s="83"/>
      <c r="VZR46" s="83"/>
      <c r="VZS46" s="83"/>
      <c r="VZT46" s="83"/>
      <c r="VZU46" s="83"/>
      <c r="VZV46" s="83"/>
      <c r="VZW46" s="83"/>
      <c r="VZX46" s="83"/>
      <c r="VZY46" s="83"/>
      <c r="VZZ46" s="83"/>
      <c r="WAA46" s="83"/>
      <c r="WAB46" s="83"/>
      <c r="WAC46" s="83"/>
      <c r="WAD46" s="83"/>
      <c r="WAE46" s="83"/>
      <c r="WAF46" s="83"/>
      <c r="WAG46" s="83"/>
      <c r="WAH46" s="83"/>
      <c r="WAI46" s="83"/>
      <c r="WAJ46" s="83"/>
      <c r="WAK46" s="83"/>
      <c r="WAL46" s="83"/>
      <c r="WAM46" s="83"/>
      <c r="WAN46" s="83"/>
      <c r="WAO46" s="83"/>
      <c r="WAP46" s="83"/>
      <c r="WAQ46" s="83"/>
      <c r="WAR46" s="83"/>
      <c r="WAS46" s="83"/>
      <c r="WAT46" s="83"/>
      <c r="WAU46" s="83"/>
      <c r="WAV46" s="83"/>
      <c r="WAW46" s="83"/>
      <c r="WAX46" s="83"/>
      <c r="WAY46" s="83"/>
      <c r="WAZ46" s="83"/>
      <c r="WBA46" s="83"/>
      <c r="WBB46" s="83"/>
      <c r="WBC46" s="83"/>
      <c r="WBD46" s="83"/>
      <c r="WBE46" s="83"/>
      <c r="WBF46" s="83"/>
      <c r="WBG46" s="83"/>
      <c r="WBH46" s="83"/>
      <c r="WBI46" s="83"/>
      <c r="WBJ46" s="83"/>
      <c r="WBK46" s="83"/>
      <c r="WBL46" s="83"/>
      <c r="WBM46" s="83"/>
      <c r="WBN46" s="83"/>
      <c r="WBO46" s="83"/>
      <c r="WBP46" s="83"/>
      <c r="WBQ46" s="83"/>
      <c r="WBR46" s="83"/>
      <c r="WBS46" s="83"/>
      <c r="WBT46" s="83"/>
      <c r="WBU46" s="83"/>
      <c r="WBV46" s="83"/>
      <c r="WBW46" s="83"/>
      <c r="WBX46" s="83"/>
      <c r="WBY46" s="83"/>
      <c r="WBZ46" s="83"/>
      <c r="WCA46" s="83"/>
      <c r="WCB46" s="83"/>
      <c r="WCC46" s="83"/>
      <c r="WCD46" s="83"/>
      <c r="WCE46" s="83"/>
      <c r="WCF46" s="83"/>
      <c r="WCG46" s="83"/>
      <c r="WCH46" s="83"/>
      <c r="WCI46" s="83"/>
      <c r="WCJ46" s="83"/>
      <c r="WCK46" s="83"/>
      <c r="WCL46" s="83"/>
      <c r="WCM46" s="83"/>
      <c r="WCN46" s="83"/>
      <c r="WCO46" s="83"/>
      <c r="WCP46" s="83"/>
      <c r="WCQ46" s="83"/>
      <c r="WCR46" s="83"/>
      <c r="WCS46" s="83"/>
      <c r="WCT46" s="83"/>
      <c r="WCU46" s="83"/>
      <c r="WCV46" s="83"/>
      <c r="WCW46" s="83"/>
      <c r="WCX46" s="83"/>
      <c r="WCY46" s="83"/>
      <c r="WCZ46" s="83"/>
      <c r="WDA46" s="83"/>
      <c r="WDB46" s="83"/>
      <c r="WDC46" s="83"/>
      <c r="WDD46" s="83"/>
      <c r="WDE46" s="83"/>
      <c r="WDF46" s="83"/>
      <c r="WDG46" s="83"/>
      <c r="WDH46" s="83"/>
      <c r="WDI46" s="83"/>
      <c r="WDJ46" s="83"/>
      <c r="WDK46" s="83"/>
      <c r="WDL46" s="83"/>
      <c r="WDM46" s="83"/>
      <c r="WDN46" s="83"/>
      <c r="WDO46" s="83"/>
      <c r="WDP46" s="83"/>
      <c r="WDQ46" s="83"/>
      <c r="WDR46" s="83"/>
      <c r="WDS46" s="83"/>
      <c r="WDT46" s="83"/>
      <c r="WDU46" s="83"/>
      <c r="WDV46" s="83"/>
      <c r="WDW46" s="83"/>
      <c r="WDX46" s="83"/>
      <c r="WDY46" s="83"/>
      <c r="WDZ46" s="83"/>
      <c r="WEA46" s="83"/>
      <c r="WEB46" s="83"/>
      <c r="WEC46" s="83"/>
      <c r="WED46" s="83"/>
      <c r="WEE46" s="83"/>
      <c r="WEF46" s="83"/>
      <c r="WEG46" s="83"/>
      <c r="WEH46" s="83"/>
      <c r="WEI46" s="83"/>
      <c r="WEJ46" s="83"/>
      <c r="WEK46" s="83"/>
      <c r="WEL46" s="83"/>
      <c r="WEM46" s="83"/>
      <c r="WEN46" s="83"/>
      <c r="WEO46" s="83"/>
      <c r="WEP46" s="83"/>
      <c r="WEQ46" s="83"/>
      <c r="WER46" s="83"/>
      <c r="WES46" s="83"/>
      <c r="WET46" s="83"/>
      <c r="WEU46" s="83"/>
      <c r="WEV46" s="83"/>
      <c r="WEW46" s="83"/>
      <c r="WEX46" s="83"/>
      <c r="WEY46" s="83"/>
      <c r="WEZ46" s="83"/>
      <c r="WFA46" s="83"/>
      <c r="WFB46" s="83"/>
      <c r="WFC46" s="83"/>
      <c r="WFD46" s="83"/>
      <c r="WFE46" s="83"/>
      <c r="WFF46" s="83"/>
      <c r="WFG46" s="83"/>
      <c r="WFH46" s="83"/>
      <c r="WFI46" s="83"/>
      <c r="WFJ46" s="83"/>
      <c r="WFK46" s="83"/>
      <c r="WFL46" s="83"/>
      <c r="WFM46" s="83"/>
      <c r="WFN46" s="83"/>
      <c r="WFO46" s="83"/>
      <c r="WFP46" s="83"/>
      <c r="WFQ46" s="83"/>
      <c r="WFR46" s="83"/>
      <c r="WFS46" s="83"/>
      <c r="WFT46" s="83"/>
      <c r="WFU46" s="83"/>
      <c r="WFV46" s="83"/>
      <c r="WFW46" s="83"/>
      <c r="WFX46" s="83"/>
      <c r="WFY46" s="83"/>
      <c r="WFZ46" s="83"/>
      <c r="WGA46" s="83"/>
      <c r="WGB46" s="83"/>
      <c r="WGC46" s="83"/>
      <c r="WGD46" s="83"/>
      <c r="WGE46" s="83"/>
      <c r="WGF46" s="83"/>
      <c r="WGG46" s="83"/>
      <c r="WGH46" s="83"/>
      <c r="WGI46" s="83"/>
      <c r="WGJ46" s="83"/>
      <c r="WGK46" s="83"/>
      <c r="WGL46" s="83"/>
      <c r="WGM46" s="83"/>
      <c r="WGN46" s="83"/>
      <c r="WGO46" s="83"/>
      <c r="WGP46" s="83"/>
      <c r="WGQ46" s="83"/>
      <c r="WGR46" s="83"/>
      <c r="WGS46" s="83"/>
      <c r="WGT46" s="83"/>
      <c r="WGU46" s="83"/>
      <c r="WGV46" s="83"/>
      <c r="WGW46" s="83"/>
      <c r="WGX46" s="83"/>
      <c r="WGY46" s="83"/>
      <c r="WGZ46" s="83"/>
      <c r="WHA46" s="83"/>
      <c r="WHB46" s="83"/>
      <c r="WHC46" s="83"/>
      <c r="WHD46" s="83"/>
      <c r="WHE46" s="83"/>
      <c r="WHF46" s="83"/>
      <c r="WHG46" s="83"/>
      <c r="WHH46" s="83"/>
      <c r="WHI46" s="83"/>
      <c r="WHJ46" s="83"/>
      <c r="WHK46" s="83"/>
      <c r="WHL46" s="83"/>
      <c r="WHM46" s="83"/>
      <c r="WHN46" s="83"/>
      <c r="WHO46" s="83"/>
      <c r="WHP46" s="83"/>
      <c r="WHQ46" s="83"/>
      <c r="WHR46" s="83"/>
      <c r="WHS46" s="83"/>
      <c r="WHT46" s="83"/>
      <c r="WHU46" s="83"/>
      <c r="WHV46" s="83"/>
      <c r="WHW46" s="83"/>
      <c r="WHX46" s="83"/>
      <c r="WHY46" s="83"/>
      <c r="WHZ46" s="83"/>
      <c r="WIA46" s="83"/>
      <c r="WIB46" s="83"/>
      <c r="WIC46" s="83"/>
      <c r="WID46" s="83"/>
      <c r="WIE46" s="83"/>
      <c r="WIF46" s="83"/>
      <c r="WIG46" s="83"/>
      <c r="WIH46" s="83"/>
      <c r="WII46" s="83"/>
      <c r="WIJ46" s="83"/>
      <c r="WIK46" s="83"/>
      <c r="WIL46" s="83"/>
      <c r="WIM46" s="83"/>
      <c r="WIN46" s="83"/>
      <c r="WIO46" s="83"/>
      <c r="WIP46" s="83"/>
      <c r="WIQ46" s="83"/>
      <c r="WIR46" s="83"/>
      <c r="WIS46" s="83"/>
      <c r="WIT46" s="83"/>
      <c r="WIU46" s="83"/>
      <c r="WIV46" s="83"/>
      <c r="WIW46" s="83"/>
      <c r="WIX46" s="83"/>
      <c r="WIY46" s="83"/>
      <c r="WIZ46" s="83"/>
      <c r="WJA46" s="83"/>
      <c r="WJB46" s="83"/>
      <c r="WJC46" s="83"/>
      <c r="WJD46" s="83"/>
      <c r="WJE46" s="83"/>
      <c r="WJF46" s="83"/>
      <c r="WJG46" s="83"/>
      <c r="WJH46" s="83"/>
      <c r="WJI46" s="83"/>
      <c r="WJJ46" s="83"/>
      <c r="WJK46" s="83"/>
      <c r="WJL46" s="83"/>
      <c r="WJM46" s="83"/>
      <c r="WJN46" s="83"/>
      <c r="WJO46" s="83"/>
      <c r="WJP46" s="83"/>
      <c r="WJQ46" s="83"/>
      <c r="WJR46" s="83"/>
      <c r="WJS46" s="83"/>
      <c r="WJT46" s="83"/>
      <c r="WJU46" s="83"/>
      <c r="WJV46" s="83"/>
      <c r="WJW46" s="83"/>
      <c r="WJX46" s="83"/>
      <c r="WJY46" s="83"/>
      <c r="WJZ46" s="83"/>
      <c r="WKA46" s="83"/>
      <c r="WKB46" s="83"/>
      <c r="WKC46" s="83"/>
      <c r="WKD46" s="83"/>
      <c r="WKE46" s="83"/>
      <c r="WKF46" s="83"/>
      <c r="WKG46" s="83"/>
      <c r="WKH46" s="83"/>
      <c r="WKI46" s="83"/>
      <c r="WKJ46" s="83"/>
      <c r="WKK46" s="83"/>
      <c r="WKL46" s="83"/>
      <c r="WKM46" s="83"/>
      <c r="WKN46" s="83"/>
      <c r="WKO46" s="83"/>
      <c r="WKP46" s="83"/>
      <c r="WKQ46" s="83"/>
      <c r="WKR46" s="83"/>
      <c r="WKS46" s="83"/>
      <c r="WKT46" s="83"/>
      <c r="WKU46" s="83"/>
      <c r="WKV46" s="83"/>
      <c r="WKW46" s="83"/>
      <c r="WKX46" s="83"/>
      <c r="WKY46" s="83"/>
      <c r="WKZ46" s="83"/>
      <c r="WLA46" s="83"/>
      <c r="WLB46" s="83"/>
      <c r="WLC46" s="83"/>
      <c r="WLD46" s="83"/>
      <c r="WLE46" s="83"/>
      <c r="WLF46" s="83"/>
      <c r="WLG46" s="83"/>
      <c r="WLH46" s="83"/>
      <c r="WLI46" s="83"/>
      <c r="WLJ46" s="83"/>
      <c r="WLK46" s="83"/>
      <c r="WLL46" s="83"/>
      <c r="WLM46" s="83"/>
      <c r="WLN46" s="83"/>
      <c r="WLO46" s="83"/>
      <c r="WLP46" s="83"/>
      <c r="WLQ46" s="83"/>
      <c r="WLR46" s="83"/>
      <c r="WLS46" s="83"/>
      <c r="WLT46" s="83"/>
      <c r="WLU46" s="83"/>
      <c r="WLV46" s="83"/>
      <c r="WLW46" s="83"/>
      <c r="WLX46" s="83"/>
      <c r="WLY46" s="83"/>
      <c r="WLZ46" s="83"/>
      <c r="WMA46" s="83"/>
      <c r="WMB46" s="83"/>
      <c r="WMC46" s="83"/>
      <c r="WMD46" s="83"/>
      <c r="WME46" s="83"/>
      <c r="WMF46" s="83"/>
      <c r="WMG46" s="83"/>
      <c r="WMH46" s="83"/>
      <c r="WMI46" s="83"/>
      <c r="WMJ46" s="83"/>
      <c r="WMK46" s="83"/>
      <c r="WML46" s="83"/>
      <c r="WMM46" s="83"/>
      <c r="WMN46" s="83"/>
      <c r="WMO46" s="83"/>
      <c r="WMP46" s="83"/>
      <c r="WMQ46" s="83"/>
      <c r="WMR46" s="83"/>
      <c r="WMS46" s="83"/>
      <c r="WMT46" s="83"/>
      <c r="WMU46" s="83"/>
      <c r="WMV46" s="83"/>
      <c r="WMW46" s="83"/>
      <c r="WMX46" s="83"/>
      <c r="WMY46" s="83"/>
      <c r="WMZ46" s="83"/>
      <c r="WNA46" s="83"/>
      <c r="WNB46" s="83"/>
      <c r="WNC46" s="83"/>
      <c r="WND46" s="83"/>
      <c r="WNE46" s="83"/>
      <c r="WNF46" s="83"/>
      <c r="WNG46" s="83"/>
      <c r="WNH46" s="83"/>
      <c r="WNI46" s="83"/>
      <c r="WNJ46" s="83"/>
      <c r="WNK46" s="83"/>
      <c r="WNL46" s="83"/>
      <c r="WNM46" s="83"/>
      <c r="WNN46" s="83"/>
      <c r="WNO46" s="83"/>
      <c r="WNP46" s="83"/>
      <c r="WNQ46" s="83"/>
      <c r="WNR46" s="83"/>
      <c r="WNS46" s="83"/>
      <c r="WNT46" s="83"/>
      <c r="WNU46" s="83"/>
      <c r="WNV46" s="83"/>
      <c r="WNW46" s="83"/>
      <c r="WNX46" s="83"/>
      <c r="WNY46" s="83"/>
      <c r="WNZ46" s="83"/>
      <c r="WOA46" s="83"/>
      <c r="WOB46" s="83"/>
      <c r="WOC46" s="83"/>
      <c r="WOD46" s="83"/>
      <c r="WOE46" s="83"/>
      <c r="WOF46" s="83"/>
      <c r="WOG46" s="83"/>
      <c r="WOH46" s="83"/>
      <c r="WOI46" s="83"/>
      <c r="WOJ46" s="83"/>
      <c r="WOK46" s="83"/>
      <c r="WOL46" s="83"/>
      <c r="WOM46" s="83"/>
      <c r="WON46" s="83"/>
      <c r="WOO46" s="83"/>
      <c r="WOP46" s="83"/>
      <c r="WOQ46" s="83"/>
      <c r="WOR46" s="83"/>
      <c r="WOS46" s="83"/>
      <c r="WOT46" s="83"/>
      <c r="WOU46" s="83"/>
      <c r="WOV46" s="83"/>
      <c r="WOW46" s="83"/>
      <c r="WOX46" s="83"/>
      <c r="WOY46" s="83"/>
      <c r="WOZ46" s="83"/>
      <c r="WPA46" s="83"/>
      <c r="WPB46" s="83"/>
      <c r="WPC46" s="83"/>
      <c r="WPD46" s="83"/>
      <c r="WPE46" s="83"/>
      <c r="WPF46" s="83"/>
      <c r="WPG46" s="83"/>
      <c r="WPH46" s="83"/>
      <c r="WPI46" s="83"/>
      <c r="WPJ46" s="83"/>
      <c r="WPK46" s="83"/>
      <c r="WPL46" s="83"/>
      <c r="WPM46" s="83"/>
      <c r="WPN46" s="83"/>
      <c r="WPO46" s="83"/>
      <c r="WPP46" s="83"/>
      <c r="WPQ46" s="83"/>
      <c r="WPR46" s="83"/>
      <c r="WPS46" s="83"/>
      <c r="WPT46" s="83"/>
      <c r="WPU46" s="83"/>
      <c r="WPV46" s="83"/>
      <c r="WPW46" s="83"/>
      <c r="WPX46" s="83"/>
      <c r="WPY46" s="83"/>
      <c r="WPZ46" s="83"/>
      <c r="WQA46" s="83"/>
      <c r="WQB46" s="83"/>
      <c r="WQC46" s="83"/>
      <c r="WQD46" s="83"/>
      <c r="WQE46" s="83"/>
      <c r="WQF46" s="83"/>
      <c r="WQG46" s="83"/>
      <c r="WQH46" s="83"/>
      <c r="WQI46" s="83"/>
      <c r="WQJ46" s="83"/>
      <c r="WQK46" s="83"/>
      <c r="WQL46" s="83"/>
      <c r="WQM46" s="83"/>
      <c r="WQN46" s="83"/>
      <c r="WQO46" s="83"/>
      <c r="WQP46" s="83"/>
      <c r="WQQ46" s="83"/>
      <c r="WQR46" s="83"/>
      <c r="WQS46" s="83"/>
      <c r="WQT46" s="83"/>
      <c r="WQU46" s="83"/>
      <c r="WQV46" s="83"/>
      <c r="WQW46" s="83"/>
      <c r="WQX46" s="83"/>
      <c r="WQY46" s="83"/>
      <c r="WQZ46" s="83"/>
      <c r="WRA46" s="83"/>
      <c r="WRB46" s="83"/>
      <c r="WRC46" s="83"/>
      <c r="WRD46" s="83"/>
      <c r="WRE46" s="83"/>
      <c r="WRF46" s="83"/>
      <c r="WRG46" s="83"/>
      <c r="WRH46" s="83"/>
      <c r="WRI46" s="83"/>
      <c r="WRJ46" s="83"/>
      <c r="WRK46" s="83"/>
      <c r="WRL46" s="83"/>
      <c r="WRM46" s="83"/>
      <c r="WRN46" s="83"/>
      <c r="WRO46" s="83"/>
      <c r="WRP46" s="83"/>
      <c r="WRQ46" s="83"/>
      <c r="WRR46" s="83"/>
      <c r="WRS46" s="83"/>
      <c r="WRT46" s="83"/>
      <c r="WRU46" s="83"/>
      <c r="WRV46" s="83"/>
      <c r="WRW46" s="83"/>
      <c r="WRX46" s="83"/>
      <c r="WRY46" s="83"/>
      <c r="WRZ46" s="83"/>
      <c r="WSA46" s="83"/>
      <c r="WSB46" s="83"/>
      <c r="WSC46" s="83"/>
      <c r="WSD46" s="83"/>
      <c r="WSE46" s="83"/>
      <c r="WSF46" s="83"/>
      <c r="WSG46" s="83"/>
      <c r="WSH46" s="83"/>
      <c r="WSI46" s="83"/>
      <c r="WSJ46" s="83"/>
      <c r="WSK46" s="83"/>
      <c r="WSL46" s="83"/>
      <c r="WSM46" s="83"/>
      <c r="WSN46" s="83"/>
      <c r="WSO46" s="83"/>
      <c r="WSP46" s="83"/>
      <c r="WSQ46" s="83"/>
      <c r="WSR46" s="83"/>
      <c r="WSS46" s="83"/>
      <c r="WST46" s="83"/>
      <c r="WSU46" s="83"/>
      <c r="WSV46" s="83"/>
      <c r="WSW46" s="83"/>
      <c r="WSX46" s="83"/>
      <c r="WSY46" s="83"/>
      <c r="WSZ46" s="83"/>
      <c r="WTA46" s="83"/>
      <c r="WTB46" s="83"/>
      <c r="WTC46" s="83"/>
      <c r="WTD46" s="83"/>
      <c r="WTE46" s="83"/>
      <c r="WTF46" s="83"/>
      <c r="WTG46" s="83"/>
      <c r="WTH46" s="83"/>
      <c r="WTI46" s="83"/>
      <c r="WTJ46" s="83"/>
      <c r="WTK46" s="83"/>
      <c r="WTL46" s="83"/>
      <c r="WTM46" s="83"/>
      <c r="WTN46" s="83"/>
      <c r="WTO46" s="83"/>
      <c r="WTP46" s="83"/>
      <c r="WTQ46" s="83"/>
      <c r="WTR46" s="83"/>
      <c r="WTS46" s="83"/>
      <c r="WTT46" s="83"/>
      <c r="WTU46" s="83"/>
      <c r="WTV46" s="83"/>
      <c r="WTW46" s="83"/>
      <c r="WTX46" s="83"/>
      <c r="WTY46" s="83"/>
      <c r="WTZ46" s="83"/>
      <c r="WUA46" s="83"/>
      <c r="WUB46" s="83"/>
      <c r="WUC46" s="83"/>
      <c r="WUD46" s="83"/>
      <c r="WUE46" s="83"/>
      <c r="WUF46" s="83"/>
      <c r="WUG46" s="83"/>
      <c r="WUH46" s="83"/>
      <c r="WUI46" s="83"/>
      <c r="WUJ46" s="83"/>
      <c r="WUK46" s="83"/>
      <c r="WUL46" s="83"/>
      <c r="WUM46" s="83"/>
      <c r="WUN46" s="83"/>
      <c r="WUO46" s="83"/>
      <c r="WUP46" s="83"/>
      <c r="WUQ46" s="83"/>
      <c r="WUR46" s="83"/>
      <c r="WUS46" s="83"/>
      <c r="WUT46" s="83"/>
      <c r="WUU46" s="83"/>
      <c r="WUV46" s="83"/>
      <c r="WUW46" s="83"/>
      <c r="WUX46" s="83"/>
      <c r="WUY46" s="83"/>
      <c r="WUZ46" s="83"/>
      <c r="WVA46" s="83"/>
      <c r="WVB46" s="83"/>
      <c r="WVC46" s="83"/>
      <c r="WVD46" s="83"/>
      <c r="WVE46" s="83"/>
      <c r="WVF46" s="83"/>
      <c r="WVG46" s="83"/>
      <c r="WVH46" s="83"/>
      <c r="WVI46" s="83"/>
      <c r="WVJ46" s="83"/>
      <c r="WVK46" s="83"/>
      <c r="WVL46" s="83"/>
      <c r="WVM46" s="83"/>
      <c r="WVN46" s="83"/>
      <c r="WVO46" s="83"/>
      <c r="WVP46" s="83"/>
      <c r="WVQ46" s="83"/>
      <c r="WVR46" s="83"/>
      <c r="WVS46" s="83"/>
      <c r="WVT46" s="83"/>
      <c r="WVU46" s="83"/>
      <c r="WVV46" s="83"/>
      <c r="WVW46" s="83"/>
      <c r="WVX46" s="83"/>
      <c r="WVY46" s="83"/>
      <c r="WVZ46" s="83"/>
      <c r="WWA46" s="83"/>
      <c r="WWB46" s="83"/>
      <c r="WWC46" s="83"/>
      <c r="WWD46" s="83"/>
      <c r="WWE46" s="83"/>
      <c r="WWF46" s="83"/>
      <c r="WWG46" s="83"/>
    </row>
    <row r="47" spans="1:16153" s="113" customFormat="1">
      <c r="A47" s="83"/>
      <c r="B47" s="88">
        <v>50</v>
      </c>
      <c r="C47" s="76" t="s">
        <v>137</v>
      </c>
      <c r="D47" s="108">
        <v>47</v>
      </c>
      <c r="E47" s="111"/>
      <c r="F47" s="111"/>
      <c r="G47" s="111"/>
      <c r="H47" s="111"/>
      <c r="I47" s="111"/>
      <c r="J47" s="111"/>
      <c r="K47" s="89"/>
      <c r="L47" s="89"/>
      <c r="M47" s="89"/>
      <c r="N47" s="89"/>
      <c r="O47" s="89"/>
      <c r="P47" s="89"/>
      <c r="Q47" s="89"/>
      <c r="R47" s="89"/>
      <c r="S47" s="111"/>
      <c r="T47" s="111"/>
      <c r="U47" s="111"/>
      <c r="V47" s="111"/>
      <c r="W47" s="111"/>
      <c r="X47" s="111"/>
      <c r="Y47" s="111"/>
      <c r="Z47" s="119"/>
      <c r="AA47" s="83"/>
      <c r="AB47" s="83"/>
      <c r="AC47" s="83"/>
      <c r="AD47" s="83"/>
      <c r="AE47" s="83"/>
      <c r="AF47" s="83"/>
      <c r="AG47" s="83"/>
      <c r="AH47" s="83"/>
      <c r="AI47" s="83"/>
      <c r="AJ47" s="83"/>
      <c r="AK47" s="83"/>
      <c r="AL47" s="83"/>
      <c r="AM47" s="83"/>
      <c r="AN47" s="83"/>
      <c r="AO47" s="83"/>
      <c r="AP47" s="83"/>
      <c r="AQ47" s="83"/>
      <c r="AR47" s="83"/>
      <c r="AS47" s="83"/>
      <c r="AT47" s="83"/>
      <c r="AU47" s="83"/>
      <c r="AV47" s="83"/>
      <c r="AW47" s="83"/>
      <c r="AX47" s="83"/>
      <c r="AY47" s="83"/>
      <c r="AZ47" s="83"/>
      <c r="BA47" s="83"/>
      <c r="BB47" s="83"/>
      <c r="BC47" s="83"/>
      <c r="BD47" s="83"/>
      <c r="BE47" s="83"/>
      <c r="BF47" s="83"/>
      <c r="BG47" s="83"/>
      <c r="BH47" s="83"/>
      <c r="BI47" s="83"/>
      <c r="BJ47" s="83"/>
      <c r="BK47" s="83"/>
      <c r="BL47" s="83"/>
      <c r="BM47" s="83"/>
      <c r="BN47" s="83"/>
      <c r="BO47" s="83"/>
      <c r="BP47" s="83"/>
      <c r="BQ47" s="83"/>
      <c r="BR47" s="83"/>
      <c r="BS47" s="83"/>
      <c r="BT47" s="83"/>
      <c r="BU47" s="83"/>
      <c r="BV47" s="83"/>
      <c r="BW47" s="83"/>
      <c r="BX47" s="83"/>
      <c r="BY47" s="83"/>
      <c r="BZ47" s="83"/>
      <c r="CA47" s="83"/>
      <c r="CB47" s="83"/>
      <c r="CC47" s="83"/>
      <c r="CD47" s="83"/>
      <c r="CE47" s="83"/>
      <c r="CF47" s="83"/>
      <c r="CG47" s="83"/>
      <c r="CH47" s="83"/>
      <c r="CI47" s="83"/>
      <c r="CJ47" s="83"/>
      <c r="CK47" s="83"/>
      <c r="CL47" s="83"/>
      <c r="CM47" s="83"/>
      <c r="CN47" s="83"/>
      <c r="CO47" s="83"/>
      <c r="CP47" s="83"/>
      <c r="CQ47" s="83"/>
      <c r="CR47" s="83"/>
      <c r="CS47" s="83"/>
      <c r="CT47" s="83"/>
      <c r="CU47" s="83"/>
      <c r="CV47" s="83"/>
      <c r="CW47" s="83"/>
      <c r="CX47" s="83"/>
      <c r="CY47" s="83"/>
      <c r="CZ47" s="83"/>
      <c r="DA47" s="83"/>
      <c r="DB47" s="83"/>
      <c r="DC47" s="83"/>
      <c r="DD47" s="83"/>
      <c r="DE47" s="83"/>
      <c r="DF47" s="83"/>
      <c r="DG47" s="83"/>
      <c r="DH47" s="83"/>
      <c r="DI47" s="83"/>
      <c r="DJ47" s="83"/>
      <c r="DK47" s="83"/>
      <c r="DL47" s="83"/>
      <c r="DM47" s="83"/>
      <c r="DN47" s="83"/>
      <c r="DO47" s="83"/>
      <c r="DP47" s="83"/>
      <c r="DQ47" s="83"/>
      <c r="DR47" s="83"/>
      <c r="DS47" s="83"/>
      <c r="DT47" s="83"/>
      <c r="DU47" s="83"/>
      <c r="DV47" s="83"/>
      <c r="DW47" s="83"/>
      <c r="DX47" s="83"/>
      <c r="DY47" s="83"/>
      <c r="DZ47" s="83"/>
      <c r="EA47" s="83"/>
      <c r="EB47" s="83"/>
      <c r="EC47" s="83"/>
      <c r="ED47" s="83"/>
      <c r="EE47" s="83"/>
      <c r="EF47" s="83"/>
      <c r="EG47" s="83"/>
      <c r="EH47" s="83"/>
      <c r="EI47" s="83"/>
      <c r="EJ47" s="83"/>
      <c r="EK47" s="83"/>
      <c r="EL47" s="83"/>
      <c r="EM47" s="83"/>
      <c r="EN47" s="83"/>
      <c r="EO47" s="83"/>
      <c r="EP47" s="83"/>
      <c r="EQ47" s="83"/>
      <c r="ER47" s="83"/>
      <c r="ES47" s="83"/>
      <c r="ET47" s="83"/>
      <c r="EU47" s="83"/>
      <c r="EV47" s="83"/>
      <c r="EW47" s="83"/>
      <c r="EX47" s="83"/>
      <c r="EY47" s="83"/>
      <c r="EZ47" s="83"/>
      <c r="FA47" s="83"/>
      <c r="FB47" s="83"/>
      <c r="FC47" s="83"/>
      <c r="FD47" s="83"/>
      <c r="FE47" s="83"/>
      <c r="FF47" s="83"/>
      <c r="FG47" s="83"/>
      <c r="FH47" s="83"/>
      <c r="FI47" s="83"/>
      <c r="FJ47" s="83"/>
      <c r="FK47" s="83"/>
      <c r="FL47" s="83"/>
      <c r="FM47" s="83"/>
      <c r="FN47" s="83"/>
      <c r="FO47" s="83"/>
      <c r="FP47" s="83"/>
      <c r="FQ47" s="83"/>
      <c r="FR47" s="83"/>
      <c r="FS47" s="83"/>
      <c r="FT47" s="83"/>
      <c r="FU47" s="83"/>
      <c r="FV47" s="83"/>
      <c r="FW47" s="83"/>
      <c r="FX47" s="83"/>
      <c r="FY47" s="83"/>
      <c r="FZ47" s="83"/>
      <c r="GA47" s="83"/>
      <c r="GB47" s="83"/>
      <c r="GC47" s="83"/>
      <c r="GD47" s="83"/>
      <c r="GE47" s="83"/>
      <c r="GF47" s="83"/>
      <c r="GG47" s="83"/>
      <c r="GH47" s="83"/>
      <c r="GI47" s="83"/>
      <c r="GJ47" s="83"/>
      <c r="GK47" s="83"/>
      <c r="GL47" s="83"/>
      <c r="GM47" s="83"/>
      <c r="GN47" s="83"/>
      <c r="GO47" s="83"/>
      <c r="GP47" s="83"/>
      <c r="GQ47" s="83"/>
      <c r="GR47" s="83"/>
      <c r="GS47" s="83"/>
      <c r="GT47" s="83"/>
      <c r="GU47" s="83"/>
      <c r="GV47" s="83"/>
      <c r="GW47" s="83"/>
      <c r="GX47" s="83"/>
      <c r="GY47" s="83"/>
      <c r="GZ47" s="83"/>
      <c r="HA47" s="83"/>
      <c r="HB47" s="83"/>
      <c r="HC47" s="83"/>
      <c r="HD47" s="83"/>
      <c r="HE47" s="83"/>
      <c r="HF47" s="83"/>
      <c r="HG47" s="83"/>
      <c r="HH47" s="83"/>
      <c r="HI47" s="83"/>
      <c r="HJ47" s="83"/>
      <c r="HK47" s="83"/>
      <c r="HL47" s="83"/>
      <c r="HM47" s="83"/>
      <c r="HN47" s="83"/>
      <c r="HO47" s="83"/>
      <c r="HP47" s="83"/>
      <c r="HQ47" s="83"/>
      <c r="HR47" s="83"/>
      <c r="HS47" s="83"/>
      <c r="HT47" s="83"/>
      <c r="HU47" s="83"/>
      <c r="HV47" s="83"/>
      <c r="HW47" s="83"/>
      <c r="HX47" s="83"/>
      <c r="HY47" s="83"/>
      <c r="HZ47" s="83"/>
      <c r="IA47" s="83"/>
      <c r="IB47" s="83"/>
      <c r="IC47" s="83"/>
      <c r="ID47" s="83"/>
      <c r="IE47" s="83"/>
      <c r="IF47" s="83"/>
      <c r="IG47" s="83"/>
      <c r="IH47" s="83"/>
      <c r="II47" s="83"/>
      <c r="IJ47" s="83"/>
      <c r="IK47" s="83"/>
      <c r="IL47" s="83"/>
      <c r="IM47" s="83"/>
      <c r="IN47" s="83"/>
      <c r="IO47" s="83"/>
      <c r="IP47" s="83"/>
      <c r="IQ47" s="83"/>
      <c r="IR47" s="83"/>
      <c r="IS47" s="83"/>
      <c r="IT47" s="83"/>
      <c r="IU47" s="83"/>
      <c r="IV47" s="83"/>
      <c r="IW47" s="83"/>
      <c r="IX47" s="83"/>
      <c r="IY47" s="83"/>
      <c r="IZ47" s="83"/>
      <c r="JA47" s="83"/>
      <c r="JB47" s="83"/>
      <c r="JC47" s="83"/>
      <c r="JD47" s="83"/>
      <c r="JE47" s="83"/>
      <c r="JF47" s="83"/>
      <c r="JG47" s="83"/>
      <c r="JH47" s="83"/>
      <c r="JI47" s="83"/>
      <c r="JJ47" s="83"/>
      <c r="JK47" s="83"/>
      <c r="JL47" s="83"/>
      <c r="JM47" s="83"/>
      <c r="JN47" s="83"/>
      <c r="JO47" s="83"/>
      <c r="JP47" s="83"/>
      <c r="JQ47" s="83"/>
      <c r="JR47" s="83"/>
      <c r="JS47" s="83"/>
      <c r="JT47" s="83"/>
      <c r="JU47" s="83"/>
      <c r="JV47" s="83"/>
      <c r="JW47" s="83"/>
      <c r="JX47" s="83"/>
      <c r="JY47" s="83"/>
      <c r="JZ47" s="83"/>
      <c r="KA47" s="83"/>
      <c r="KB47" s="83"/>
      <c r="KC47" s="83"/>
      <c r="KD47" s="83"/>
      <c r="KE47" s="83"/>
      <c r="KF47" s="83"/>
      <c r="KG47" s="83"/>
      <c r="KH47" s="83"/>
      <c r="KI47" s="83"/>
      <c r="KJ47" s="83"/>
      <c r="KK47" s="83"/>
      <c r="KL47" s="83"/>
      <c r="KM47" s="83"/>
      <c r="KN47" s="83"/>
      <c r="KO47" s="83"/>
      <c r="KP47" s="83"/>
      <c r="KQ47" s="83"/>
      <c r="KR47" s="83"/>
      <c r="KS47" s="83"/>
      <c r="KT47" s="83"/>
      <c r="KU47" s="83"/>
      <c r="KV47" s="83"/>
      <c r="KW47" s="83"/>
      <c r="KX47" s="83"/>
      <c r="KY47" s="83"/>
      <c r="KZ47" s="83"/>
      <c r="LA47" s="83"/>
      <c r="LB47" s="83"/>
      <c r="LC47" s="83"/>
      <c r="LD47" s="83"/>
      <c r="LE47" s="83"/>
      <c r="LF47" s="83"/>
      <c r="LG47" s="83"/>
      <c r="LH47" s="83"/>
      <c r="LI47" s="83"/>
      <c r="LJ47" s="83"/>
      <c r="LK47" s="83"/>
      <c r="LL47" s="83"/>
      <c r="LM47" s="83"/>
      <c r="LN47" s="83"/>
      <c r="LO47" s="83"/>
      <c r="LP47" s="83"/>
      <c r="LQ47" s="83"/>
      <c r="LR47" s="83"/>
      <c r="LS47" s="83"/>
      <c r="LT47" s="83"/>
      <c r="LU47" s="83"/>
      <c r="LV47" s="83"/>
      <c r="LW47" s="83"/>
      <c r="LX47" s="83"/>
      <c r="LY47" s="83"/>
      <c r="LZ47" s="83"/>
      <c r="MA47" s="83"/>
      <c r="MB47" s="83"/>
      <c r="MC47" s="83"/>
      <c r="MD47" s="83"/>
      <c r="ME47" s="83"/>
      <c r="MF47" s="83"/>
      <c r="MG47" s="83"/>
      <c r="MH47" s="83"/>
      <c r="MI47" s="83"/>
      <c r="MJ47" s="83"/>
      <c r="MK47" s="83"/>
      <c r="ML47" s="83"/>
      <c r="MM47" s="83"/>
      <c r="MN47" s="83"/>
      <c r="MO47" s="83"/>
      <c r="MP47" s="83"/>
      <c r="MQ47" s="83"/>
      <c r="MR47" s="83"/>
      <c r="MS47" s="83"/>
      <c r="MT47" s="83"/>
      <c r="MU47" s="83"/>
      <c r="MV47" s="83"/>
      <c r="MW47" s="83"/>
      <c r="MX47" s="83"/>
      <c r="MY47" s="83"/>
      <c r="MZ47" s="83"/>
      <c r="NA47" s="83"/>
      <c r="NB47" s="83"/>
      <c r="NC47" s="83"/>
      <c r="ND47" s="83"/>
      <c r="NE47" s="83"/>
      <c r="NF47" s="83"/>
      <c r="NG47" s="83"/>
      <c r="NH47" s="83"/>
      <c r="NI47" s="83"/>
      <c r="NJ47" s="83"/>
      <c r="NK47" s="83"/>
      <c r="NL47" s="83"/>
      <c r="NM47" s="83"/>
      <c r="NN47" s="83"/>
      <c r="NO47" s="83"/>
      <c r="NP47" s="83"/>
      <c r="NQ47" s="83"/>
      <c r="NR47" s="83"/>
      <c r="NS47" s="83"/>
      <c r="NT47" s="83"/>
      <c r="NU47" s="83"/>
      <c r="NV47" s="83"/>
      <c r="NW47" s="83"/>
      <c r="NX47" s="83"/>
      <c r="NY47" s="83"/>
      <c r="NZ47" s="83"/>
      <c r="OA47" s="83"/>
      <c r="OB47" s="83"/>
      <c r="OC47" s="83"/>
      <c r="OD47" s="83"/>
      <c r="OE47" s="83"/>
      <c r="OF47" s="83"/>
      <c r="OG47" s="83"/>
      <c r="OH47" s="83"/>
      <c r="OI47" s="83"/>
      <c r="OJ47" s="83"/>
      <c r="OK47" s="83"/>
      <c r="OL47" s="83"/>
      <c r="OM47" s="83"/>
      <c r="ON47" s="83"/>
      <c r="OO47" s="83"/>
      <c r="OP47" s="83"/>
      <c r="OQ47" s="83"/>
      <c r="OR47" s="83"/>
      <c r="OS47" s="83"/>
      <c r="OT47" s="83"/>
      <c r="OU47" s="83"/>
      <c r="OV47" s="83"/>
      <c r="OW47" s="83"/>
      <c r="OX47" s="83"/>
      <c r="OY47" s="83"/>
      <c r="OZ47" s="83"/>
      <c r="PA47" s="83"/>
      <c r="PB47" s="83"/>
      <c r="PC47" s="83"/>
      <c r="PD47" s="83"/>
      <c r="PE47" s="83"/>
      <c r="PF47" s="83"/>
      <c r="PG47" s="83"/>
      <c r="PH47" s="83"/>
      <c r="PI47" s="83"/>
      <c r="PJ47" s="83"/>
      <c r="PK47" s="83"/>
      <c r="PL47" s="83"/>
      <c r="PM47" s="83"/>
      <c r="PN47" s="83"/>
      <c r="PO47" s="83"/>
      <c r="PP47" s="83"/>
      <c r="PQ47" s="83"/>
      <c r="PR47" s="83"/>
      <c r="PS47" s="83"/>
      <c r="PT47" s="83"/>
      <c r="PU47" s="83"/>
      <c r="PV47" s="83"/>
      <c r="PW47" s="83"/>
      <c r="PX47" s="83"/>
      <c r="PY47" s="83"/>
      <c r="PZ47" s="83"/>
      <c r="QA47" s="83"/>
      <c r="QB47" s="83"/>
      <c r="QC47" s="83"/>
      <c r="QD47" s="83"/>
      <c r="QE47" s="83"/>
      <c r="QF47" s="83"/>
      <c r="QG47" s="83"/>
      <c r="QH47" s="83"/>
      <c r="QI47" s="83"/>
      <c r="QJ47" s="83"/>
      <c r="QK47" s="83"/>
      <c r="QL47" s="83"/>
      <c r="QM47" s="83"/>
      <c r="QN47" s="83"/>
      <c r="QO47" s="83"/>
      <c r="QP47" s="83"/>
      <c r="QQ47" s="83"/>
      <c r="QR47" s="83"/>
      <c r="QS47" s="83"/>
      <c r="QT47" s="83"/>
      <c r="QU47" s="83"/>
      <c r="QV47" s="83"/>
      <c r="QW47" s="83"/>
      <c r="QX47" s="83"/>
      <c r="QY47" s="83"/>
      <c r="QZ47" s="83"/>
      <c r="RA47" s="83"/>
      <c r="RB47" s="83"/>
      <c r="RC47" s="83"/>
      <c r="RD47" s="83"/>
      <c r="RE47" s="83"/>
      <c r="RF47" s="83"/>
      <c r="RG47" s="83"/>
      <c r="RH47" s="83"/>
      <c r="RI47" s="83"/>
      <c r="RJ47" s="83"/>
      <c r="RK47" s="83"/>
      <c r="RL47" s="83"/>
      <c r="RM47" s="83"/>
      <c r="RN47" s="83"/>
      <c r="RO47" s="83"/>
      <c r="RP47" s="83"/>
      <c r="RQ47" s="83"/>
      <c r="RR47" s="83"/>
      <c r="RS47" s="83"/>
      <c r="RT47" s="83"/>
      <c r="RU47" s="83"/>
      <c r="RV47" s="83"/>
      <c r="RW47" s="83"/>
      <c r="RX47" s="83"/>
      <c r="RY47" s="83"/>
      <c r="RZ47" s="83"/>
      <c r="SA47" s="83"/>
      <c r="SB47" s="83"/>
      <c r="SC47" s="83"/>
      <c r="SD47" s="83"/>
      <c r="SE47" s="83"/>
      <c r="SF47" s="83"/>
      <c r="SG47" s="83"/>
      <c r="SH47" s="83"/>
      <c r="SI47" s="83"/>
      <c r="SJ47" s="83"/>
      <c r="SK47" s="83"/>
      <c r="SL47" s="83"/>
      <c r="SM47" s="83"/>
      <c r="SN47" s="83"/>
      <c r="SO47" s="83"/>
      <c r="SP47" s="83"/>
      <c r="SQ47" s="83"/>
      <c r="SR47" s="83"/>
      <c r="SS47" s="83"/>
      <c r="ST47" s="83"/>
      <c r="SU47" s="83"/>
      <c r="SV47" s="83"/>
      <c r="SW47" s="83"/>
      <c r="SX47" s="83"/>
      <c r="SY47" s="83"/>
      <c r="SZ47" s="83"/>
      <c r="TA47" s="83"/>
      <c r="TB47" s="83"/>
      <c r="TC47" s="83"/>
      <c r="TD47" s="83"/>
      <c r="TE47" s="83"/>
      <c r="TF47" s="83"/>
      <c r="TG47" s="83"/>
      <c r="TH47" s="83"/>
      <c r="TI47" s="83"/>
      <c r="TJ47" s="83"/>
      <c r="TK47" s="83"/>
      <c r="TL47" s="83"/>
      <c r="TM47" s="83"/>
      <c r="TN47" s="83"/>
      <c r="TO47" s="83"/>
      <c r="TP47" s="83"/>
      <c r="TQ47" s="83"/>
      <c r="TR47" s="83"/>
      <c r="TS47" s="83"/>
      <c r="TT47" s="83"/>
      <c r="TU47" s="83"/>
      <c r="TV47" s="83"/>
      <c r="TW47" s="83"/>
      <c r="TX47" s="83"/>
      <c r="TY47" s="83"/>
      <c r="TZ47" s="83"/>
      <c r="UA47" s="83"/>
      <c r="UB47" s="83"/>
      <c r="UC47" s="83"/>
      <c r="UD47" s="83"/>
      <c r="UE47" s="83"/>
      <c r="UF47" s="83"/>
      <c r="UG47" s="83"/>
      <c r="UH47" s="83"/>
      <c r="UI47" s="83"/>
      <c r="UJ47" s="83"/>
      <c r="UK47" s="83"/>
      <c r="UL47" s="83"/>
      <c r="UM47" s="83"/>
      <c r="UN47" s="83"/>
      <c r="UO47" s="83"/>
      <c r="UP47" s="83"/>
      <c r="UQ47" s="83"/>
      <c r="UR47" s="83"/>
      <c r="US47" s="83"/>
      <c r="UT47" s="83"/>
      <c r="UU47" s="83"/>
      <c r="UV47" s="83"/>
      <c r="UW47" s="83"/>
      <c r="UX47" s="83"/>
      <c r="UY47" s="83"/>
      <c r="UZ47" s="83"/>
      <c r="VA47" s="83"/>
      <c r="VB47" s="83"/>
      <c r="VC47" s="83"/>
      <c r="VD47" s="83"/>
      <c r="VE47" s="83"/>
      <c r="VF47" s="83"/>
      <c r="VG47" s="83"/>
      <c r="VH47" s="83"/>
      <c r="VI47" s="83"/>
      <c r="VJ47" s="83"/>
      <c r="VK47" s="83"/>
      <c r="VL47" s="83"/>
      <c r="VM47" s="83"/>
      <c r="VN47" s="83"/>
      <c r="VO47" s="83"/>
      <c r="VP47" s="83"/>
      <c r="VQ47" s="83"/>
      <c r="VR47" s="83"/>
      <c r="VS47" s="83"/>
      <c r="VT47" s="83"/>
      <c r="VU47" s="83"/>
      <c r="VV47" s="83"/>
      <c r="VW47" s="83"/>
      <c r="VX47" s="83"/>
      <c r="VY47" s="83"/>
      <c r="VZ47" s="83"/>
      <c r="WA47" s="83"/>
      <c r="WB47" s="83"/>
      <c r="WC47" s="83"/>
      <c r="WD47" s="83"/>
      <c r="WE47" s="83"/>
      <c r="WF47" s="83"/>
      <c r="WG47" s="83"/>
      <c r="WH47" s="83"/>
      <c r="WI47" s="83"/>
      <c r="WJ47" s="83"/>
      <c r="WK47" s="83"/>
      <c r="WL47" s="83"/>
      <c r="WM47" s="83"/>
      <c r="WN47" s="83"/>
      <c r="WO47" s="83"/>
      <c r="WP47" s="83"/>
      <c r="WQ47" s="83"/>
      <c r="WR47" s="83"/>
      <c r="WS47" s="83"/>
      <c r="WT47" s="83"/>
      <c r="WU47" s="83"/>
      <c r="WV47" s="83"/>
      <c r="WW47" s="83"/>
      <c r="WX47" s="83"/>
      <c r="WY47" s="83"/>
      <c r="WZ47" s="83"/>
      <c r="XA47" s="83"/>
      <c r="XB47" s="83"/>
      <c r="XC47" s="83"/>
      <c r="XD47" s="83"/>
      <c r="XE47" s="83"/>
      <c r="XF47" s="83"/>
      <c r="XG47" s="83"/>
      <c r="XH47" s="83"/>
      <c r="XI47" s="83"/>
      <c r="XJ47" s="83"/>
      <c r="XK47" s="83"/>
      <c r="XL47" s="83"/>
      <c r="XM47" s="83"/>
      <c r="XN47" s="83"/>
      <c r="XO47" s="83"/>
      <c r="XP47" s="83"/>
      <c r="XQ47" s="83"/>
      <c r="XR47" s="83"/>
      <c r="XS47" s="83"/>
      <c r="XT47" s="83"/>
      <c r="XU47" s="83"/>
      <c r="XV47" s="83"/>
      <c r="XW47" s="83"/>
      <c r="XX47" s="83"/>
      <c r="XY47" s="83"/>
      <c r="XZ47" s="83"/>
      <c r="YA47" s="83"/>
      <c r="YB47" s="83"/>
      <c r="YC47" s="83"/>
      <c r="YD47" s="83"/>
      <c r="YE47" s="83"/>
      <c r="YF47" s="83"/>
      <c r="YG47" s="83"/>
      <c r="YH47" s="83"/>
      <c r="YI47" s="83"/>
      <c r="YJ47" s="83"/>
      <c r="YK47" s="83"/>
      <c r="YL47" s="83"/>
      <c r="YM47" s="83"/>
      <c r="YN47" s="83"/>
      <c r="YO47" s="83"/>
      <c r="YP47" s="83"/>
      <c r="YQ47" s="83"/>
      <c r="YR47" s="83"/>
      <c r="YS47" s="83"/>
      <c r="YT47" s="83"/>
      <c r="YU47" s="83"/>
      <c r="YV47" s="83"/>
      <c r="YW47" s="83"/>
      <c r="YX47" s="83"/>
      <c r="YY47" s="83"/>
      <c r="YZ47" s="83"/>
      <c r="ZA47" s="83"/>
      <c r="ZB47" s="83"/>
      <c r="ZC47" s="83"/>
      <c r="ZD47" s="83"/>
      <c r="ZE47" s="83"/>
      <c r="ZF47" s="83"/>
      <c r="ZG47" s="83"/>
      <c r="ZH47" s="83"/>
      <c r="ZI47" s="83"/>
      <c r="ZJ47" s="83"/>
      <c r="ZK47" s="83"/>
      <c r="ZL47" s="83"/>
      <c r="ZM47" s="83"/>
      <c r="ZN47" s="83"/>
      <c r="ZO47" s="83"/>
      <c r="ZP47" s="83"/>
      <c r="ZQ47" s="83"/>
      <c r="ZR47" s="83"/>
      <c r="ZS47" s="83"/>
      <c r="ZT47" s="83"/>
      <c r="ZU47" s="83"/>
      <c r="ZV47" s="83"/>
      <c r="ZW47" s="83"/>
      <c r="ZX47" s="83"/>
      <c r="ZY47" s="83"/>
      <c r="ZZ47" s="83"/>
      <c r="AAA47" s="83"/>
      <c r="AAB47" s="83"/>
      <c r="AAC47" s="83"/>
      <c r="AAD47" s="83"/>
      <c r="AAE47" s="83"/>
      <c r="AAF47" s="83"/>
      <c r="AAG47" s="83"/>
      <c r="AAH47" s="83"/>
      <c r="AAI47" s="83"/>
      <c r="AAJ47" s="83"/>
      <c r="AAK47" s="83"/>
      <c r="AAL47" s="83"/>
      <c r="AAM47" s="83"/>
      <c r="AAN47" s="83"/>
      <c r="AAO47" s="83"/>
      <c r="AAP47" s="83"/>
      <c r="AAQ47" s="83"/>
      <c r="AAR47" s="83"/>
      <c r="AAS47" s="83"/>
      <c r="AAT47" s="83"/>
      <c r="AAU47" s="83"/>
      <c r="AAV47" s="83"/>
      <c r="AAW47" s="83"/>
      <c r="AAX47" s="83"/>
      <c r="AAY47" s="83"/>
      <c r="AAZ47" s="83"/>
      <c r="ABA47" s="83"/>
      <c r="ABB47" s="83"/>
      <c r="ABC47" s="83"/>
      <c r="ABD47" s="83"/>
      <c r="ABE47" s="83"/>
      <c r="ABF47" s="83"/>
      <c r="ABG47" s="83"/>
      <c r="ABH47" s="83"/>
      <c r="ABI47" s="83"/>
      <c r="ABJ47" s="83"/>
      <c r="ABK47" s="83"/>
      <c r="ABL47" s="83"/>
      <c r="ABM47" s="83"/>
      <c r="ABN47" s="83"/>
      <c r="ABO47" s="83"/>
      <c r="ABP47" s="83"/>
      <c r="ABQ47" s="83"/>
      <c r="ABR47" s="83"/>
      <c r="ABS47" s="83"/>
      <c r="ABT47" s="83"/>
      <c r="ABU47" s="83"/>
      <c r="ABV47" s="83"/>
      <c r="ABW47" s="83"/>
      <c r="ABX47" s="83"/>
      <c r="ABY47" s="83"/>
      <c r="ABZ47" s="83"/>
      <c r="ACA47" s="83"/>
      <c r="ACB47" s="83"/>
      <c r="ACC47" s="83"/>
      <c r="ACD47" s="83"/>
      <c r="ACE47" s="83"/>
      <c r="ACF47" s="83"/>
      <c r="ACG47" s="83"/>
      <c r="ACH47" s="83"/>
      <c r="ACI47" s="83"/>
      <c r="ACJ47" s="83"/>
      <c r="ACK47" s="83"/>
      <c r="ACL47" s="83"/>
      <c r="ACM47" s="83"/>
      <c r="ACN47" s="83"/>
      <c r="ACO47" s="83"/>
      <c r="ACP47" s="83"/>
      <c r="ACQ47" s="83"/>
      <c r="ACR47" s="83"/>
      <c r="ACS47" s="83"/>
      <c r="ACT47" s="83"/>
      <c r="ACU47" s="83"/>
      <c r="ACV47" s="83"/>
      <c r="ACW47" s="83"/>
      <c r="ACX47" s="83"/>
      <c r="ACY47" s="83"/>
      <c r="ACZ47" s="83"/>
      <c r="ADA47" s="83"/>
      <c r="ADB47" s="83"/>
      <c r="ADC47" s="83"/>
      <c r="ADD47" s="83"/>
      <c r="ADE47" s="83"/>
      <c r="ADF47" s="83"/>
      <c r="ADG47" s="83"/>
      <c r="ADH47" s="83"/>
      <c r="ADI47" s="83"/>
      <c r="ADJ47" s="83"/>
      <c r="ADK47" s="83"/>
      <c r="ADL47" s="83"/>
      <c r="ADM47" s="83"/>
      <c r="ADN47" s="83"/>
      <c r="ADO47" s="83"/>
      <c r="ADP47" s="83"/>
      <c r="ADQ47" s="83"/>
      <c r="ADR47" s="83"/>
      <c r="ADS47" s="83"/>
      <c r="ADT47" s="83"/>
      <c r="ADU47" s="83"/>
      <c r="ADV47" s="83"/>
      <c r="ADW47" s="83"/>
      <c r="ADX47" s="83"/>
      <c r="ADY47" s="83"/>
      <c r="ADZ47" s="83"/>
      <c r="AEA47" s="83"/>
      <c r="AEB47" s="83"/>
      <c r="AEC47" s="83"/>
      <c r="AED47" s="83"/>
      <c r="AEE47" s="83"/>
      <c r="AEF47" s="83"/>
      <c r="AEG47" s="83"/>
      <c r="AEH47" s="83"/>
      <c r="AEI47" s="83"/>
      <c r="AEJ47" s="83"/>
      <c r="AEK47" s="83"/>
      <c r="AEL47" s="83"/>
      <c r="AEM47" s="83"/>
      <c r="AEN47" s="83"/>
      <c r="AEO47" s="83"/>
      <c r="AEP47" s="83"/>
      <c r="AEQ47" s="83"/>
      <c r="AER47" s="83"/>
      <c r="AES47" s="83"/>
      <c r="AET47" s="83"/>
      <c r="AEU47" s="83"/>
      <c r="AEV47" s="83"/>
      <c r="AEW47" s="83"/>
      <c r="AEX47" s="83"/>
      <c r="AEY47" s="83"/>
      <c r="AEZ47" s="83"/>
      <c r="AFA47" s="83"/>
      <c r="AFB47" s="83"/>
      <c r="AFC47" s="83"/>
      <c r="AFD47" s="83"/>
      <c r="AFE47" s="83"/>
      <c r="AFF47" s="83"/>
      <c r="AFG47" s="83"/>
      <c r="AFH47" s="83"/>
      <c r="AFI47" s="83"/>
      <c r="AFJ47" s="83"/>
      <c r="AFK47" s="83"/>
      <c r="AFL47" s="83"/>
      <c r="AFM47" s="83"/>
      <c r="AFN47" s="83"/>
      <c r="AFO47" s="83"/>
      <c r="AFP47" s="83"/>
      <c r="AFQ47" s="83"/>
      <c r="AFR47" s="83"/>
      <c r="AFS47" s="83"/>
      <c r="AFT47" s="83"/>
      <c r="AFU47" s="83"/>
      <c r="AFV47" s="83"/>
      <c r="AFW47" s="83"/>
      <c r="AFX47" s="83"/>
      <c r="AFY47" s="83"/>
      <c r="AFZ47" s="83"/>
      <c r="AGA47" s="83"/>
      <c r="AGB47" s="83"/>
      <c r="AGC47" s="83"/>
      <c r="AGD47" s="83"/>
      <c r="AGE47" s="83"/>
      <c r="AGF47" s="83"/>
      <c r="AGG47" s="83"/>
      <c r="AGH47" s="83"/>
      <c r="AGI47" s="83"/>
      <c r="AGJ47" s="83"/>
      <c r="AGK47" s="83"/>
      <c r="AGL47" s="83"/>
      <c r="AGM47" s="83"/>
      <c r="AGN47" s="83"/>
      <c r="AGO47" s="83"/>
      <c r="AGP47" s="83"/>
      <c r="AGQ47" s="83"/>
      <c r="AGR47" s="83"/>
      <c r="AGS47" s="83"/>
      <c r="AGT47" s="83"/>
      <c r="AGU47" s="83"/>
      <c r="AGV47" s="83"/>
      <c r="AGW47" s="83"/>
      <c r="AGX47" s="83"/>
      <c r="AGY47" s="83"/>
      <c r="AGZ47" s="83"/>
      <c r="AHA47" s="83"/>
      <c r="AHB47" s="83"/>
      <c r="AHC47" s="83"/>
      <c r="AHD47" s="83"/>
      <c r="AHE47" s="83"/>
      <c r="AHF47" s="83"/>
      <c r="AHG47" s="83"/>
      <c r="AHH47" s="83"/>
      <c r="AHI47" s="83"/>
      <c r="AHJ47" s="83"/>
      <c r="AHK47" s="83"/>
      <c r="AHL47" s="83"/>
      <c r="AHM47" s="83"/>
      <c r="AHN47" s="83"/>
      <c r="AHO47" s="83"/>
      <c r="AHP47" s="83"/>
      <c r="AHQ47" s="83"/>
      <c r="AHR47" s="83"/>
      <c r="AHS47" s="83"/>
      <c r="AHT47" s="83"/>
      <c r="AHU47" s="83"/>
      <c r="AHV47" s="83"/>
      <c r="AHW47" s="83"/>
      <c r="AHX47" s="83"/>
      <c r="AHY47" s="83"/>
      <c r="AHZ47" s="83"/>
      <c r="AIA47" s="83"/>
      <c r="AIB47" s="83"/>
      <c r="AIC47" s="83"/>
      <c r="AID47" s="83"/>
      <c r="AIE47" s="83"/>
      <c r="AIF47" s="83"/>
      <c r="AIG47" s="83"/>
      <c r="AIH47" s="83"/>
      <c r="AII47" s="83"/>
      <c r="AIJ47" s="83"/>
      <c r="AIK47" s="83"/>
      <c r="AIL47" s="83"/>
      <c r="AIM47" s="83"/>
      <c r="AIN47" s="83"/>
      <c r="AIO47" s="83"/>
      <c r="AIP47" s="83"/>
      <c r="AIQ47" s="83"/>
      <c r="AIR47" s="83"/>
      <c r="AIS47" s="83"/>
      <c r="AIT47" s="83"/>
      <c r="AIU47" s="83"/>
      <c r="AIV47" s="83"/>
      <c r="AIW47" s="83"/>
      <c r="AIX47" s="83"/>
      <c r="AIY47" s="83"/>
      <c r="AIZ47" s="83"/>
      <c r="AJA47" s="83"/>
      <c r="AJB47" s="83"/>
      <c r="AJC47" s="83"/>
      <c r="AJD47" s="83"/>
      <c r="AJE47" s="83"/>
      <c r="AJF47" s="83"/>
      <c r="AJG47" s="83"/>
      <c r="AJH47" s="83"/>
      <c r="AJI47" s="83"/>
      <c r="AJJ47" s="83"/>
      <c r="AJK47" s="83"/>
      <c r="AJL47" s="83"/>
      <c r="AJM47" s="83"/>
      <c r="AJN47" s="83"/>
      <c r="AJO47" s="83"/>
      <c r="AJP47" s="83"/>
      <c r="AJQ47" s="83"/>
      <c r="AJR47" s="83"/>
      <c r="AJS47" s="83"/>
      <c r="AJT47" s="83"/>
      <c r="AJU47" s="83"/>
      <c r="AJV47" s="83"/>
      <c r="AJW47" s="83"/>
      <c r="AJX47" s="83"/>
      <c r="AJY47" s="83"/>
      <c r="AJZ47" s="83"/>
      <c r="AKA47" s="83"/>
      <c r="AKB47" s="83"/>
      <c r="AKC47" s="83"/>
      <c r="AKD47" s="83"/>
      <c r="AKE47" s="83"/>
      <c r="AKF47" s="83"/>
      <c r="AKG47" s="83"/>
      <c r="AKH47" s="83"/>
      <c r="AKI47" s="83"/>
      <c r="AKJ47" s="83"/>
      <c r="AKK47" s="83"/>
      <c r="AKL47" s="83"/>
      <c r="AKM47" s="83"/>
      <c r="AKN47" s="83"/>
      <c r="AKO47" s="83"/>
      <c r="AKP47" s="83"/>
      <c r="AKQ47" s="83"/>
      <c r="AKR47" s="83"/>
      <c r="AKS47" s="83"/>
      <c r="AKT47" s="83"/>
      <c r="AKU47" s="83"/>
      <c r="AKV47" s="83"/>
      <c r="AKW47" s="83"/>
      <c r="AKX47" s="83"/>
      <c r="AKY47" s="83"/>
      <c r="AKZ47" s="83"/>
      <c r="ALA47" s="83"/>
      <c r="ALB47" s="83"/>
      <c r="ALC47" s="83"/>
      <c r="ALD47" s="83"/>
      <c r="ALE47" s="83"/>
      <c r="ALF47" s="83"/>
      <c r="ALG47" s="83"/>
      <c r="ALH47" s="83"/>
      <c r="ALI47" s="83"/>
      <c r="ALJ47" s="83"/>
      <c r="ALK47" s="83"/>
      <c r="ALL47" s="83"/>
      <c r="ALM47" s="83"/>
      <c r="ALN47" s="83"/>
      <c r="ALO47" s="83"/>
      <c r="ALP47" s="83"/>
      <c r="ALQ47" s="83"/>
      <c r="ALR47" s="83"/>
      <c r="ALS47" s="83"/>
      <c r="ALT47" s="83"/>
      <c r="ALU47" s="83"/>
      <c r="ALV47" s="83"/>
      <c r="ALW47" s="83"/>
      <c r="ALX47" s="83"/>
      <c r="ALY47" s="83"/>
      <c r="ALZ47" s="83"/>
      <c r="AMA47" s="83"/>
      <c r="AMB47" s="83"/>
      <c r="AMC47" s="83"/>
      <c r="AMD47" s="83"/>
      <c r="AME47" s="83"/>
      <c r="AMF47" s="83"/>
      <c r="AMG47" s="83"/>
      <c r="AMH47" s="83"/>
      <c r="AMI47" s="83"/>
      <c r="AMJ47" s="83"/>
      <c r="AMK47" s="83"/>
      <c r="AML47" s="83"/>
      <c r="AMM47" s="83"/>
      <c r="AMN47" s="83"/>
      <c r="AMO47" s="83"/>
      <c r="AMP47" s="83"/>
      <c r="AMQ47" s="83"/>
      <c r="AMR47" s="83"/>
      <c r="AMS47" s="83"/>
      <c r="AMT47" s="83"/>
      <c r="AMU47" s="83"/>
      <c r="AMV47" s="83"/>
      <c r="AMW47" s="83"/>
      <c r="AMX47" s="83"/>
      <c r="AMY47" s="83"/>
      <c r="AMZ47" s="83"/>
      <c r="ANA47" s="83"/>
      <c r="ANB47" s="83"/>
      <c r="ANC47" s="83"/>
      <c r="AND47" s="83"/>
      <c r="ANE47" s="83"/>
      <c r="ANF47" s="83"/>
      <c r="ANG47" s="83"/>
      <c r="ANH47" s="83"/>
      <c r="ANI47" s="83"/>
      <c r="ANJ47" s="83"/>
      <c r="ANK47" s="83"/>
      <c r="ANL47" s="83"/>
      <c r="ANM47" s="83"/>
      <c r="ANN47" s="83"/>
      <c r="ANO47" s="83"/>
      <c r="ANP47" s="83"/>
      <c r="ANQ47" s="83"/>
      <c r="ANR47" s="83"/>
      <c r="ANS47" s="83"/>
      <c r="ANT47" s="83"/>
      <c r="ANU47" s="83"/>
      <c r="ANV47" s="83"/>
      <c r="ANW47" s="83"/>
      <c r="ANX47" s="83"/>
      <c r="ANY47" s="83"/>
      <c r="ANZ47" s="83"/>
      <c r="AOA47" s="83"/>
      <c r="AOB47" s="83"/>
      <c r="AOC47" s="83"/>
      <c r="AOD47" s="83"/>
      <c r="AOE47" s="83"/>
      <c r="AOF47" s="83"/>
      <c r="AOG47" s="83"/>
      <c r="AOH47" s="83"/>
      <c r="AOI47" s="83"/>
      <c r="AOJ47" s="83"/>
      <c r="AOK47" s="83"/>
      <c r="AOL47" s="83"/>
      <c r="AOM47" s="83"/>
      <c r="AON47" s="83"/>
      <c r="AOO47" s="83"/>
      <c r="AOP47" s="83"/>
      <c r="AOQ47" s="83"/>
      <c r="AOR47" s="83"/>
      <c r="AOS47" s="83"/>
      <c r="AOT47" s="83"/>
      <c r="AOU47" s="83"/>
      <c r="AOV47" s="83"/>
      <c r="AOW47" s="83"/>
      <c r="AOX47" s="83"/>
      <c r="AOY47" s="83"/>
      <c r="AOZ47" s="83"/>
      <c r="APA47" s="83"/>
      <c r="APB47" s="83"/>
      <c r="APC47" s="83"/>
      <c r="APD47" s="83"/>
      <c r="APE47" s="83"/>
      <c r="APF47" s="83"/>
      <c r="APG47" s="83"/>
      <c r="APH47" s="83"/>
      <c r="API47" s="83"/>
      <c r="APJ47" s="83"/>
      <c r="APK47" s="83"/>
      <c r="APL47" s="83"/>
      <c r="APM47" s="83"/>
      <c r="APN47" s="83"/>
      <c r="APO47" s="83"/>
      <c r="APP47" s="83"/>
      <c r="APQ47" s="83"/>
      <c r="APR47" s="83"/>
      <c r="APS47" s="83"/>
      <c r="APT47" s="83"/>
      <c r="APU47" s="83"/>
      <c r="APV47" s="83"/>
      <c r="APW47" s="83"/>
      <c r="APX47" s="83"/>
      <c r="APY47" s="83"/>
      <c r="APZ47" s="83"/>
      <c r="AQA47" s="83"/>
      <c r="AQB47" s="83"/>
      <c r="AQC47" s="83"/>
      <c r="AQD47" s="83"/>
      <c r="AQE47" s="83"/>
      <c r="AQF47" s="83"/>
      <c r="AQG47" s="83"/>
      <c r="AQH47" s="83"/>
      <c r="AQI47" s="83"/>
      <c r="AQJ47" s="83"/>
      <c r="AQK47" s="83"/>
      <c r="AQL47" s="83"/>
      <c r="AQM47" s="83"/>
      <c r="AQN47" s="83"/>
      <c r="AQO47" s="83"/>
      <c r="AQP47" s="83"/>
      <c r="AQQ47" s="83"/>
      <c r="AQR47" s="83"/>
      <c r="AQS47" s="83"/>
      <c r="AQT47" s="83"/>
      <c r="AQU47" s="83"/>
      <c r="AQV47" s="83"/>
      <c r="AQW47" s="83"/>
      <c r="AQX47" s="83"/>
      <c r="AQY47" s="83"/>
      <c r="AQZ47" s="83"/>
      <c r="ARA47" s="83"/>
      <c r="ARB47" s="83"/>
      <c r="ARC47" s="83"/>
      <c r="ARD47" s="83"/>
      <c r="ARE47" s="83"/>
      <c r="ARF47" s="83"/>
      <c r="ARG47" s="83"/>
      <c r="ARH47" s="83"/>
      <c r="ARI47" s="83"/>
      <c r="ARJ47" s="83"/>
      <c r="ARK47" s="83"/>
      <c r="ARL47" s="83"/>
      <c r="ARM47" s="83"/>
      <c r="ARN47" s="83"/>
      <c r="ARO47" s="83"/>
      <c r="ARP47" s="83"/>
      <c r="ARQ47" s="83"/>
      <c r="ARR47" s="83"/>
      <c r="ARS47" s="83"/>
      <c r="ART47" s="83"/>
      <c r="ARU47" s="83"/>
      <c r="ARV47" s="83"/>
      <c r="ARW47" s="83"/>
      <c r="ARX47" s="83"/>
      <c r="ARY47" s="83"/>
      <c r="ARZ47" s="83"/>
      <c r="ASA47" s="83"/>
      <c r="ASB47" s="83"/>
      <c r="ASC47" s="83"/>
      <c r="ASD47" s="83"/>
      <c r="ASE47" s="83"/>
      <c r="ASF47" s="83"/>
      <c r="ASG47" s="83"/>
      <c r="ASH47" s="83"/>
      <c r="ASI47" s="83"/>
      <c r="ASJ47" s="83"/>
      <c r="ASK47" s="83"/>
      <c r="ASL47" s="83"/>
      <c r="ASM47" s="83"/>
      <c r="ASN47" s="83"/>
      <c r="ASO47" s="83"/>
      <c r="ASP47" s="83"/>
      <c r="ASQ47" s="83"/>
      <c r="ASR47" s="83"/>
      <c r="ASS47" s="83"/>
      <c r="AST47" s="83"/>
      <c r="ASU47" s="83"/>
      <c r="ASV47" s="83"/>
      <c r="ASW47" s="83"/>
      <c r="ASX47" s="83"/>
      <c r="ASY47" s="83"/>
      <c r="ASZ47" s="83"/>
      <c r="ATA47" s="83"/>
      <c r="ATB47" s="83"/>
      <c r="ATC47" s="83"/>
      <c r="ATD47" s="83"/>
      <c r="ATE47" s="83"/>
      <c r="ATF47" s="83"/>
      <c r="ATG47" s="83"/>
      <c r="ATH47" s="83"/>
      <c r="ATI47" s="83"/>
      <c r="ATJ47" s="83"/>
      <c r="ATK47" s="83"/>
      <c r="ATL47" s="83"/>
      <c r="ATM47" s="83"/>
      <c r="ATN47" s="83"/>
      <c r="ATO47" s="83"/>
      <c r="ATP47" s="83"/>
      <c r="ATQ47" s="83"/>
      <c r="ATR47" s="83"/>
      <c r="ATS47" s="83"/>
      <c r="ATT47" s="83"/>
      <c r="ATU47" s="83"/>
      <c r="ATV47" s="83"/>
      <c r="ATW47" s="83"/>
      <c r="ATX47" s="83"/>
      <c r="ATY47" s="83"/>
      <c r="ATZ47" s="83"/>
      <c r="AUA47" s="83"/>
      <c r="AUB47" s="83"/>
      <c r="AUC47" s="83"/>
      <c r="AUD47" s="83"/>
      <c r="AUE47" s="83"/>
      <c r="AUF47" s="83"/>
      <c r="AUG47" s="83"/>
      <c r="AUH47" s="83"/>
      <c r="AUI47" s="83"/>
      <c r="AUJ47" s="83"/>
      <c r="AUK47" s="83"/>
      <c r="AUL47" s="83"/>
      <c r="AUM47" s="83"/>
      <c r="AUN47" s="83"/>
      <c r="AUO47" s="83"/>
      <c r="AUP47" s="83"/>
      <c r="AUQ47" s="83"/>
      <c r="AUR47" s="83"/>
      <c r="AUS47" s="83"/>
      <c r="AUT47" s="83"/>
      <c r="AUU47" s="83"/>
      <c r="AUV47" s="83"/>
      <c r="AUW47" s="83"/>
      <c r="AUX47" s="83"/>
      <c r="AUY47" s="83"/>
      <c r="AUZ47" s="83"/>
      <c r="AVA47" s="83"/>
      <c r="AVB47" s="83"/>
      <c r="AVC47" s="83"/>
      <c r="AVD47" s="83"/>
      <c r="AVE47" s="83"/>
      <c r="AVF47" s="83"/>
      <c r="AVG47" s="83"/>
      <c r="AVH47" s="83"/>
      <c r="AVI47" s="83"/>
      <c r="AVJ47" s="83"/>
      <c r="AVK47" s="83"/>
      <c r="AVL47" s="83"/>
      <c r="AVM47" s="83"/>
      <c r="AVN47" s="83"/>
      <c r="AVO47" s="83"/>
      <c r="AVP47" s="83"/>
      <c r="AVQ47" s="83"/>
      <c r="AVR47" s="83"/>
      <c r="AVS47" s="83"/>
      <c r="AVT47" s="83"/>
      <c r="AVU47" s="83"/>
      <c r="AVV47" s="83"/>
      <c r="AVW47" s="83"/>
      <c r="AVX47" s="83"/>
      <c r="AVY47" s="83"/>
      <c r="AVZ47" s="83"/>
      <c r="AWA47" s="83"/>
      <c r="AWB47" s="83"/>
      <c r="AWC47" s="83"/>
      <c r="AWD47" s="83"/>
      <c r="AWE47" s="83"/>
      <c r="AWF47" s="83"/>
      <c r="AWG47" s="83"/>
      <c r="AWH47" s="83"/>
      <c r="AWI47" s="83"/>
      <c r="AWJ47" s="83"/>
      <c r="AWK47" s="83"/>
      <c r="AWL47" s="83"/>
      <c r="AWM47" s="83"/>
      <c r="AWN47" s="83"/>
      <c r="AWO47" s="83"/>
      <c r="AWP47" s="83"/>
      <c r="AWQ47" s="83"/>
      <c r="AWR47" s="83"/>
      <c r="AWS47" s="83"/>
      <c r="AWT47" s="83"/>
      <c r="AWU47" s="83"/>
      <c r="AWV47" s="83"/>
      <c r="AWW47" s="83"/>
      <c r="AWX47" s="83"/>
      <c r="AWY47" s="83"/>
      <c r="AWZ47" s="83"/>
      <c r="AXA47" s="83"/>
      <c r="AXB47" s="83"/>
      <c r="AXC47" s="83"/>
      <c r="AXD47" s="83"/>
      <c r="AXE47" s="83"/>
      <c r="AXF47" s="83"/>
      <c r="AXG47" s="83"/>
      <c r="AXH47" s="83"/>
      <c r="AXI47" s="83"/>
      <c r="AXJ47" s="83"/>
      <c r="AXK47" s="83"/>
      <c r="AXL47" s="83"/>
      <c r="AXM47" s="83"/>
      <c r="AXN47" s="83"/>
      <c r="AXO47" s="83"/>
      <c r="AXP47" s="83"/>
      <c r="AXQ47" s="83"/>
      <c r="AXR47" s="83"/>
      <c r="AXS47" s="83"/>
      <c r="AXT47" s="83"/>
      <c r="AXU47" s="83"/>
      <c r="AXV47" s="83"/>
      <c r="AXW47" s="83"/>
      <c r="AXX47" s="83"/>
      <c r="AXY47" s="83"/>
      <c r="AXZ47" s="83"/>
      <c r="AYA47" s="83"/>
      <c r="AYB47" s="83"/>
      <c r="AYC47" s="83"/>
      <c r="AYD47" s="83"/>
      <c r="AYE47" s="83"/>
      <c r="AYF47" s="83"/>
      <c r="AYG47" s="83"/>
      <c r="AYH47" s="83"/>
      <c r="AYI47" s="83"/>
      <c r="AYJ47" s="83"/>
      <c r="AYK47" s="83"/>
      <c r="AYL47" s="83"/>
      <c r="AYM47" s="83"/>
      <c r="AYN47" s="83"/>
      <c r="AYO47" s="83"/>
      <c r="AYP47" s="83"/>
      <c r="AYQ47" s="83"/>
      <c r="AYR47" s="83"/>
      <c r="AYS47" s="83"/>
      <c r="AYT47" s="83"/>
      <c r="AYU47" s="83"/>
      <c r="AYV47" s="83"/>
      <c r="AYW47" s="83"/>
      <c r="AYX47" s="83"/>
      <c r="AYY47" s="83"/>
      <c r="AYZ47" s="83"/>
      <c r="AZA47" s="83"/>
      <c r="AZB47" s="83"/>
      <c r="AZC47" s="83"/>
      <c r="AZD47" s="83"/>
      <c r="AZE47" s="83"/>
      <c r="AZF47" s="83"/>
      <c r="AZG47" s="83"/>
      <c r="AZH47" s="83"/>
      <c r="AZI47" s="83"/>
      <c r="AZJ47" s="83"/>
      <c r="AZK47" s="83"/>
      <c r="AZL47" s="83"/>
      <c r="AZM47" s="83"/>
      <c r="AZN47" s="83"/>
      <c r="AZO47" s="83"/>
      <c r="AZP47" s="83"/>
      <c r="AZQ47" s="83"/>
      <c r="AZR47" s="83"/>
      <c r="AZS47" s="83"/>
      <c r="AZT47" s="83"/>
      <c r="AZU47" s="83"/>
      <c r="AZV47" s="83"/>
      <c r="AZW47" s="83"/>
      <c r="AZX47" s="83"/>
      <c r="AZY47" s="83"/>
      <c r="AZZ47" s="83"/>
      <c r="BAA47" s="83"/>
      <c r="BAB47" s="83"/>
      <c r="BAC47" s="83"/>
      <c r="BAD47" s="83"/>
      <c r="BAE47" s="83"/>
      <c r="BAF47" s="83"/>
      <c r="BAG47" s="83"/>
      <c r="BAH47" s="83"/>
      <c r="BAI47" s="83"/>
      <c r="BAJ47" s="83"/>
      <c r="BAK47" s="83"/>
      <c r="BAL47" s="83"/>
      <c r="BAM47" s="83"/>
      <c r="BAN47" s="83"/>
      <c r="BAO47" s="83"/>
      <c r="BAP47" s="83"/>
      <c r="BAQ47" s="83"/>
      <c r="BAR47" s="83"/>
      <c r="BAS47" s="83"/>
      <c r="BAT47" s="83"/>
      <c r="BAU47" s="83"/>
      <c r="BAV47" s="83"/>
      <c r="BAW47" s="83"/>
      <c r="BAX47" s="83"/>
      <c r="BAY47" s="83"/>
      <c r="BAZ47" s="83"/>
      <c r="BBA47" s="83"/>
      <c r="BBB47" s="83"/>
      <c r="BBC47" s="83"/>
      <c r="BBD47" s="83"/>
      <c r="BBE47" s="83"/>
      <c r="BBF47" s="83"/>
      <c r="BBG47" s="83"/>
      <c r="BBH47" s="83"/>
      <c r="BBI47" s="83"/>
      <c r="BBJ47" s="83"/>
      <c r="BBK47" s="83"/>
      <c r="BBL47" s="83"/>
      <c r="BBM47" s="83"/>
      <c r="BBN47" s="83"/>
      <c r="BBO47" s="83"/>
      <c r="BBP47" s="83"/>
      <c r="BBQ47" s="83"/>
      <c r="BBR47" s="83"/>
      <c r="BBS47" s="83"/>
      <c r="BBT47" s="83"/>
      <c r="BBU47" s="83"/>
      <c r="BBV47" s="83"/>
      <c r="BBW47" s="83"/>
      <c r="BBX47" s="83"/>
      <c r="BBY47" s="83"/>
      <c r="BBZ47" s="83"/>
      <c r="BCA47" s="83"/>
      <c r="BCB47" s="83"/>
      <c r="BCC47" s="83"/>
      <c r="BCD47" s="83"/>
      <c r="BCE47" s="83"/>
      <c r="BCF47" s="83"/>
      <c r="BCG47" s="83"/>
      <c r="BCH47" s="83"/>
      <c r="BCI47" s="83"/>
      <c r="BCJ47" s="83"/>
      <c r="BCK47" s="83"/>
      <c r="BCL47" s="83"/>
      <c r="BCM47" s="83"/>
      <c r="BCN47" s="83"/>
      <c r="BCO47" s="83"/>
      <c r="BCP47" s="83"/>
      <c r="BCQ47" s="83"/>
      <c r="BCR47" s="83"/>
      <c r="BCS47" s="83"/>
      <c r="BCT47" s="83"/>
      <c r="BCU47" s="83"/>
      <c r="BCV47" s="83"/>
      <c r="BCW47" s="83"/>
      <c r="BCX47" s="83"/>
      <c r="BCY47" s="83"/>
      <c r="BCZ47" s="83"/>
      <c r="BDA47" s="83"/>
      <c r="BDB47" s="83"/>
      <c r="BDC47" s="83"/>
      <c r="BDD47" s="83"/>
      <c r="BDE47" s="83"/>
      <c r="BDF47" s="83"/>
      <c r="BDG47" s="83"/>
      <c r="BDH47" s="83"/>
      <c r="BDI47" s="83"/>
      <c r="BDJ47" s="83"/>
      <c r="BDK47" s="83"/>
      <c r="BDL47" s="83"/>
      <c r="BDM47" s="83"/>
      <c r="BDN47" s="83"/>
      <c r="BDO47" s="83"/>
      <c r="BDP47" s="83"/>
      <c r="BDQ47" s="83"/>
      <c r="BDR47" s="83"/>
      <c r="BDS47" s="83"/>
      <c r="BDT47" s="83"/>
      <c r="BDU47" s="83"/>
      <c r="BDV47" s="83"/>
      <c r="BDW47" s="83"/>
      <c r="BDX47" s="83"/>
      <c r="BDY47" s="83"/>
      <c r="BDZ47" s="83"/>
      <c r="BEA47" s="83"/>
      <c r="BEB47" s="83"/>
      <c r="BEC47" s="83"/>
      <c r="BED47" s="83"/>
      <c r="BEE47" s="83"/>
      <c r="BEF47" s="83"/>
      <c r="BEG47" s="83"/>
      <c r="BEH47" s="83"/>
      <c r="BEI47" s="83"/>
      <c r="BEJ47" s="83"/>
      <c r="BEK47" s="83"/>
      <c r="BEL47" s="83"/>
      <c r="BEM47" s="83"/>
      <c r="BEN47" s="83"/>
      <c r="BEO47" s="83"/>
      <c r="BEP47" s="83"/>
      <c r="BEQ47" s="83"/>
      <c r="BER47" s="83"/>
      <c r="BES47" s="83"/>
      <c r="BET47" s="83"/>
      <c r="BEU47" s="83"/>
      <c r="BEV47" s="83"/>
      <c r="BEW47" s="83"/>
      <c r="BEX47" s="83"/>
      <c r="BEY47" s="83"/>
      <c r="BEZ47" s="83"/>
      <c r="BFA47" s="83"/>
      <c r="BFB47" s="83"/>
      <c r="BFC47" s="83"/>
      <c r="BFD47" s="83"/>
      <c r="BFE47" s="83"/>
      <c r="BFF47" s="83"/>
      <c r="BFG47" s="83"/>
      <c r="BFH47" s="83"/>
      <c r="BFI47" s="83"/>
      <c r="BFJ47" s="83"/>
      <c r="BFK47" s="83"/>
      <c r="BFL47" s="83"/>
      <c r="BFM47" s="83"/>
      <c r="BFN47" s="83"/>
      <c r="BFO47" s="83"/>
      <c r="BFP47" s="83"/>
      <c r="BFQ47" s="83"/>
      <c r="BFR47" s="83"/>
      <c r="BFS47" s="83"/>
      <c r="BFT47" s="83"/>
      <c r="BFU47" s="83"/>
      <c r="BFV47" s="83"/>
      <c r="BFW47" s="83"/>
      <c r="BFX47" s="83"/>
      <c r="BFY47" s="83"/>
      <c r="BFZ47" s="83"/>
      <c r="BGA47" s="83"/>
      <c r="BGB47" s="83"/>
      <c r="BGC47" s="83"/>
      <c r="BGD47" s="83"/>
      <c r="BGE47" s="83"/>
      <c r="BGF47" s="83"/>
      <c r="BGG47" s="83"/>
      <c r="BGH47" s="83"/>
      <c r="BGI47" s="83"/>
      <c r="BGJ47" s="83"/>
      <c r="BGK47" s="83"/>
      <c r="BGL47" s="83"/>
      <c r="BGM47" s="83"/>
      <c r="BGN47" s="83"/>
      <c r="BGO47" s="83"/>
      <c r="BGP47" s="83"/>
      <c r="BGQ47" s="83"/>
      <c r="BGR47" s="83"/>
      <c r="BGS47" s="83"/>
      <c r="BGT47" s="83"/>
      <c r="BGU47" s="83"/>
      <c r="BGV47" s="83"/>
      <c r="BGW47" s="83"/>
      <c r="BGX47" s="83"/>
      <c r="BGY47" s="83"/>
      <c r="BGZ47" s="83"/>
      <c r="BHA47" s="83"/>
      <c r="BHB47" s="83"/>
      <c r="BHC47" s="83"/>
      <c r="BHD47" s="83"/>
      <c r="BHE47" s="83"/>
      <c r="BHF47" s="83"/>
      <c r="BHG47" s="83"/>
      <c r="BHH47" s="83"/>
      <c r="BHI47" s="83"/>
      <c r="BHJ47" s="83"/>
      <c r="BHK47" s="83"/>
      <c r="BHL47" s="83"/>
      <c r="BHM47" s="83"/>
      <c r="BHN47" s="83"/>
      <c r="BHO47" s="83"/>
      <c r="BHP47" s="83"/>
      <c r="BHQ47" s="83"/>
      <c r="BHR47" s="83"/>
      <c r="BHS47" s="83"/>
      <c r="BHT47" s="83"/>
      <c r="BHU47" s="83"/>
      <c r="BHV47" s="83"/>
      <c r="BHW47" s="83"/>
      <c r="BHX47" s="83"/>
      <c r="BHY47" s="83"/>
      <c r="BHZ47" s="83"/>
      <c r="BIA47" s="83"/>
      <c r="BIB47" s="83"/>
      <c r="BIC47" s="83"/>
      <c r="BID47" s="83"/>
      <c r="BIE47" s="83"/>
      <c r="BIF47" s="83"/>
      <c r="BIG47" s="83"/>
      <c r="BIH47" s="83"/>
      <c r="BII47" s="83"/>
      <c r="BIJ47" s="83"/>
      <c r="BIK47" s="83"/>
      <c r="BIL47" s="83"/>
      <c r="BIM47" s="83"/>
      <c r="BIN47" s="83"/>
      <c r="BIO47" s="83"/>
      <c r="BIP47" s="83"/>
      <c r="BIQ47" s="83"/>
      <c r="BIR47" s="83"/>
      <c r="BIS47" s="83"/>
      <c r="BIT47" s="83"/>
      <c r="BIU47" s="83"/>
      <c r="BIV47" s="83"/>
      <c r="BIW47" s="83"/>
      <c r="BIX47" s="83"/>
      <c r="BIY47" s="83"/>
      <c r="BIZ47" s="83"/>
      <c r="BJA47" s="83"/>
      <c r="BJB47" s="83"/>
      <c r="BJC47" s="83"/>
      <c r="BJD47" s="83"/>
      <c r="BJE47" s="83"/>
      <c r="BJF47" s="83"/>
      <c r="BJG47" s="83"/>
      <c r="BJH47" s="83"/>
      <c r="BJI47" s="83"/>
      <c r="BJJ47" s="83"/>
      <c r="BJK47" s="83"/>
      <c r="BJL47" s="83"/>
      <c r="BJM47" s="83"/>
      <c r="BJN47" s="83"/>
      <c r="BJO47" s="83"/>
      <c r="BJP47" s="83"/>
      <c r="BJQ47" s="83"/>
      <c r="BJR47" s="83"/>
      <c r="BJS47" s="83"/>
      <c r="BJT47" s="83"/>
      <c r="BJU47" s="83"/>
      <c r="BJV47" s="83"/>
      <c r="BJW47" s="83"/>
      <c r="BJX47" s="83"/>
      <c r="BJY47" s="83"/>
      <c r="BJZ47" s="83"/>
      <c r="BKA47" s="83"/>
      <c r="BKB47" s="83"/>
      <c r="BKC47" s="83"/>
      <c r="BKD47" s="83"/>
      <c r="BKE47" s="83"/>
      <c r="BKF47" s="83"/>
      <c r="BKG47" s="83"/>
      <c r="BKH47" s="83"/>
      <c r="BKI47" s="83"/>
      <c r="BKJ47" s="83"/>
      <c r="BKK47" s="83"/>
      <c r="BKL47" s="83"/>
      <c r="BKM47" s="83"/>
      <c r="BKN47" s="83"/>
      <c r="BKO47" s="83"/>
      <c r="BKP47" s="83"/>
      <c r="BKQ47" s="83"/>
      <c r="BKR47" s="83"/>
      <c r="BKS47" s="83"/>
      <c r="BKT47" s="83"/>
      <c r="BKU47" s="83"/>
      <c r="BKV47" s="83"/>
      <c r="BKW47" s="83"/>
      <c r="BKX47" s="83"/>
      <c r="BKY47" s="83"/>
      <c r="BKZ47" s="83"/>
      <c r="BLA47" s="83"/>
      <c r="BLB47" s="83"/>
      <c r="BLC47" s="83"/>
      <c r="BLD47" s="83"/>
      <c r="BLE47" s="83"/>
      <c r="BLF47" s="83"/>
      <c r="BLG47" s="83"/>
      <c r="BLH47" s="83"/>
      <c r="BLI47" s="83"/>
      <c r="BLJ47" s="83"/>
      <c r="BLK47" s="83"/>
      <c r="BLL47" s="83"/>
      <c r="BLM47" s="83"/>
      <c r="BLN47" s="83"/>
      <c r="BLO47" s="83"/>
      <c r="BLP47" s="83"/>
      <c r="BLQ47" s="83"/>
      <c r="BLR47" s="83"/>
      <c r="BLS47" s="83"/>
      <c r="BLT47" s="83"/>
      <c r="BLU47" s="83"/>
      <c r="BLV47" s="83"/>
      <c r="BLW47" s="83"/>
      <c r="BLX47" s="83"/>
      <c r="BLY47" s="83"/>
      <c r="BLZ47" s="83"/>
      <c r="BMA47" s="83"/>
      <c r="BMB47" s="83"/>
      <c r="BMC47" s="83"/>
      <c r="BMD47" s="83"/>
      <c r="BME47" s="83"/>
      <c r="BMF47" s="83"/>
      <c r="BMG47" s="83"/>
      <c r="BMH47" s="83"/>
      <c r="BMI47" s="83"/>
      <c r="BMJ47" s="83"/>
      <c r="BMK47" s="83"/>
      <c r="BML47" s="83"/>
      <c r="BMM47" s="83"/>
      <c r="BMN47" s="83"/>
      <c r="BMO47" s="83"/>
      <c r="BMP47" s="83"/>
      <c r="BMQ47" s="83"/>
      <c r="BMR47" s="83"/>
      <c r="BMS47" s="83"/>
      <c r="BMT47" s="83"/>
      <c r="BMU47" s="83"/>
      <c r="BMV47" s="83"/>
      <c r="BMW47" s="83"/>
      <c r="BMX47" s="83"/>
      <c r="BMY47" s="83"/>
      <c r="BMZ47" s="83"/>
      <c r="BNA47" s="83"/>
      <c r="BNB47" s="83"/>
      <c r="BNC47" s="83"/>
      <c r="BND47" s="83"/>
      <c r="BNE47" s="83"/>
      <c r="BNF47" s="83"/>
      <c r="BNG47" s="83"/>
      <c r="BNH47" s="83"/>
      <c r="BNI47" s="83"/>
      <c r="BNJ47" s="83"/>
      <c r="BNK47" s="83"/>
      <c r="BNL47" s="83"/>
      <c r="BNM47" s="83"/>
      <c r="BNN47" s="83"/>
      <c r="BNO47" s="83"/>
      <c r="BNP47" s="83"/>
      <c r="BNQ47" s="83"/>
      <c r="BNR47" s="83"/>
      <c r="BNS47" s="83"/>
      <c r="BNT47" s="83"/>
      <c r="BNU47" s="83"/>
      <c r="BNV47" s="83"/>
      <c r="BNW47" s="83"/>
      <c r="BNX47" s="83"/>
      <c r="BNY47" s="83"/>
      <c r="BNZ47" s="83"/>
      <c r="BOA47" s="83"/>
      <c r="BOB47" s="83"/>
      <c r="BOC47" s="83"/>
      <c r="BOD47" s="83"/>
      <c r="BOE47" s="83"/>
      <c r="BOF47" s="83"/>
      <c r="BOG47" s="83"/>
      <c r="BOH47" s="83"/>
      <c r="BOI47" s="83"/>
      <c r="BOJ47" s="83"/>
      <c r="BOK47" s="83"/>
      <c r="BOL47" s="83"/>
      <c r="BOM47" s="83"/>
      <c r="BON47" s="83"/>
      <c r="BOO47" s="83"/>
      <c r="BOP47" s="83"/>
      <c r="BOQ47" s="83"/>
      <c r="BOR47" s="83"/>
      <c r="BOS47" s="83"/>
      <c r="BOT47" s="83"/>
      <c r="BOU47" s="83"/>
      <c r="BOV47" s="83"/>
      <c r="BOW47" s="83"/>
      <c r="BOX47" s="83"/>
      <c r="BOY47" s="83"/>
      <c r="BOZ47" s="83"/>
      <c r="BPA47" s="83"/>
      <c r="BPB47" s="83"/>
      <c r="BPC47" s="83"/>
      <c r="BPD47" s="83"/>
      <c r="BPE47" s="83"/>
      <c r="BPF47" s="83"/>
      <c r="BPG47" s="83"/>
      <c r="BPH47" s="83"/>
      <c r="BPI47" s="83"/>
      <c r="BPJ47" s="83"/>
      <c r="BPK47" s="83"/>
      <c r="BPL47" s="83"/>
      <c r="BPM47" s="83"/>
      <c r="BPN47" s="83"/>
      <c r="BPO47" s="83"/>
      <c r="BPP47" s="83"/>
      <c r="BPQ47" s="83"/>
      <c r="BPR47" s="83"/>
      <c r="BPS47" s="83"/>
      <c r="BPT47" s="83"/>
      <c r="BPU47" s="83"/>
      <c r="BPV47" s="83"/>
      <c r="BPW47" s="83"/>
      <c r="BPX47" s="83"/>
      <c r="BPY47" s="83"/>
      <c r="BPZ47" s="83"/>
      <c r="BQA47" s="83"/>
      <c r="BQB47" s="83"/>
      <c r="BQC47" s="83"/>
      <c r="BQD47" s="83"/>
      <c r="BQE47" s="83"/>
      <c r="BQF47" s="83"/>
      <c r="BQG47" s="83"/>
      <c r="BQH47" s="83"/>
      <c r="BQI47" s="83"/>
      <c r="BQJ47" s="83"/>
      <c r="BQK47" s="83"/>
      <c r="BQL47" s="83"/>
      <c r="BQM47" s="83"/>
      <c r="BQN47" s="83"/>
      <c r="BQO47" s="83"/>
      <c r="BQP47" s="83"/>
      <c r="BQQ47" s="83"/>
      <c r="BQR47" s="83"/>
      <c r="BQS47" s="83"/>
      <c r="BQT47" s="83"/>
      <c r="BQU47" s="83"/>
      <c r="BQV47" s="83"/>
      <c r="BQW47" s="83"/>
      <c r="BQX47" s="83"/>
      <c r="BQY47" s="83"/>
      <c r="BQZ47" s="83"/>
      <c r="BRA47" s="83"/>
      <c r="BRB47" s="83"/>
      <c r="BRC47" s="83"/>
      <c r="BRD47" s="83"/>
      <c r="BRE47" s="83"/>
      <c r="BRF47" s="83"/>
      <c r="BRG47" s="83"/>
      <c r="BRH47" s="83"/>
      <c r="BRI47" s="83"/>
      <c r="BRJ47" s="83"/>
      <c r="BRK47" s="83"/>
      <c r="BRL47" s="83"/>
      <c r="BRM47" s="83"/>
      <c r="BRN47" s="83"/>
      <c r="BRO47" s="83"/>
      <c r="BRP47" s="83"/>
      <c r="BRQ47" s="83"/>
      <c r="BRR47" s="83"/>
      <c r="BRS47" s="83"/>
      <c r="BRT47" s="83"/>
      <c r="BRU47" s="83"/>
      <c r="BRV47" s="83"/>
      <c r="BRW47" s="83"/>
      <c r="BRX47" s="83"/>
      <c r="BRY47" s="83"/>
      <c r="BRZ47" s="83"/>
      <c r="BSA47" s="83"/>
      <c r="BSB47" s="83"/>
      <c r="BSC47" s="83"/>
      <c r="BSD47" s="83"/>
      <c r="BSE47" s="83"/>
      <c r="BSF47" s="83"/>
      <c r="BSG47" s="83"/>
      <c r="BSH47" s="83"/>
      <c r="BSI47" s="83"/>
      <c r="BSJ47" s="83"/>
      <c r="BSK47" s="83"/>
      <c r="BSL47" s="83"/>
      <c r="BSM47" s="83"/>
      <c r="BSN47" s="83"/>
      <c r="BSO47" s="83"/>
      <c r="BSP47" s="83"/>
      <c r="BSQ47" s="83"/>
      <c r="BSR47" s="83"/>
      <c r="BSS47" s="83"/>
      <c r="BST47" s="83"/>
      <c r="BSU47" s="83"/>
      <c r="BSV47" s="83"/>
      <c r="BSW47" s="83"/>
      <c r="BSX47" s="83"/>
      <c r="BSY47" s="83"/>
      <c r="BSZ47" s="83"/>
      <c r="BTA47" s="83"/>
      <c r="BTB47" s="83"/>
      <c r="BTC47" s="83"/>
      <c r="BTD47" s="83"/>
      <c r="BTE47" s="83"/>
      <c r="BTF47" s="83"/>
      <c r="BTG47" s="83"/>
      <c r="BTH47" s="83"/>
      <c r="BTI47" s="83"/>
      <c r="BTJ47" s="83"/>
      <c r="BTK47" s="83"/>
      <c r="BTL47" s="83"/>
      <c r="BTM47" s="83"/>
      <c r="BTN47" s="83"/>
      <c r="BTO47" s="83"/>
      <c r="BTP47" s="83"/>
      <c r="BTQ47" s="83"/>
      <c r="BTR47" s="83"/>
      <c r="BTS47" s="83"/>
      <c r="BTT47" s="83"/>
      <c r="BTU47" s="83"/>
      <c r="BTV47" s="83"/>
      <c r="BTW47" s="83"/>
      <c r="BTX47" s="83"/>
      <c r="BTY47" s="83"/>
      <c r="BTZ47" s="83"/>
      <c r="BUA47" s="83"/>
      <c r="BUB47" s="83"/>
      <c r="BUC47" s="83"/>
      <c r="BUD47" s="83"/>
      <c r="BUE47" s="83"/>
      <c r="BUF47" s="83"/>
      <c r="BUG47" s="83"/>
      <c r="BUH47" s="83"/>
      <c r="BUI47" s="83"/>
      <c r="BUJ47" s="83"/>
      <c r="BUK47" s="83"/>
      <c r="BUL47" s="83"/>
      <c r="BUM47" s="83"/>
      <c r="BUN47" s="83"/>
      <c r="BUO47" s="83"/>
      <c r="BUP47" s="83"/>
      <c r="BUQ47" s="83"/>
      <c r="BUR47" s="83"/>
      <c r="BUS47" s="83"/>
      <c r="BUT47" s="83"/>
      <c r="BUU47" s="83"/>
      <c r="BUV47" s="83"/>
      <c r="BUW47" s="83"/>
      <c r="BUX47" s="83"/>
      <c r="BUY47" s="83"/>
      <c r="BUZ47" s="83"/>
      <c r="BVA47" s="83"/>
      <c r="BVB47" s="83"/>
      <c r="BVC47" s="83"/>
      <c r="BVD47" s="83"/>
      <c r="BVE47" s="83"/>
      <c r="BVF47" s="83"/>
      <c r="BVG47" s="83"/>
      <c r="BVH47" s="83"/>
      <c r="BVI47" s="83"/>
      <c r="BVJ47" s="83"/>
      <c r="BVK47" s="83"/>
      <c r="BVL47" s="83"/>
      <c r="BVM47" s="83"/>
      <c r="BVN47" s="83"/>
      <c r="BVO47" s="83"/>
      <c r="BVP47" s="83"/>
      <c r="BVQ47" s="83"/>
      <c r="BVR47" s="83"/>
      <c r="BVS47" s="83"/>
      <c r="BVT47" s="83"/>
      <c r="BVU47" s="83"/>
      <c r="BVV47" s="83"/>
      <c r="BVW47" s="83"/>
      <c r="BVX47" s="83"/>
      <c r="BVY47" s="83"/>
      <c r="BVZ47" s="83"/>
      <c r="BWA47" s="83"/>
      <c r="BWB47" s="83"/>
      <c r="BWC47" s="83"/>
      <c r="BWD47" s="83"/>
      <c r="BWE47" s="83"/>
      <c r="BWF47" s="83"/>
      <c r="BWG47" s="83"/>
      <c r="BWH47" s="83"/>
      <c r="BWI47" s="83"/>
      <c r="BWJ47" s="83"/>
      <c r="BWK47" s="83"/>
      <c r="BWL47" s="83"/>
      <c r="BWM47" s="83"/>
      <c r="BWN47" s="83"/>
      <c r="BWO47" s="83"/>
      <c r="BWP47" s="83"/>
      <c r="BWQ47" s="83"/>
      <c r="BWR47" s="83"/>
      <c r="BWS47" s="83"/>
      <c r="BWT47" s="83"/>
      <c r="BWU47" s="83"/>
      <c r="BWV47" s="83"/>
      <c r="BWW47" s="83"/>
      <c r="BWX47" s="83"/>
      <c r="BWY47" s="83"/>
      <c r="BWZ47" s="83"/>
      <c r="BXA47" s="83"/>
      <c r="BXB47" s="83"/>
      <c r="BXC47" s="83"/>
      <c r="BXD47" s="83"/>
      <c r="BXE47" s="83"/>
      <c r="BXF47" s="83"/>
      <c r="BXG47" s="83"/>
      <c r="BXH47" s="83"/>
      <c r="BXI47" s="83"/>
      <c r="BXJ47" s="83"/>
      <c r="BXK47" s="83"/>
      <c r="BXL47" s="83"/>
      <c r="BXM47" s="83"/>
      <c r="BXN47" s="83"/>
      <c r="BXO47" s="83"/>
      <c r="BXP47" s="83"/>
      <c r="BXQ47" s="83"/>
      <c r="BXR47" s="83"/>
      <c r="BXS47" s="83"/>
      <c r="BXT47" s="83"/>
      <c r="BXU47" s="83"/>
      <c r="BXV47" s="83"/>
      <c r="BXW47" s="83"/>
      <c r="BXX47" s="83"/>
      <c r="BXY47" s="83"/>
      <c r="BXZ47" s="83"/>
      <c r="BYA47" s="83"/>
      <c r="BYB47" s="83"/>
      <c r="BYC47" s="83"/>
      <c r="BYD47" s="83"/>
      <c r="BYE47" s="83"/>
      <c r="BYF47" s="83"/>
      <c r="BYG47" s="83"/>
      <c r="BYH47" s="83"/>
      <c r="BYI47" s="83"/>
      <c r="BYJ47" s="83"/>
      <c r="BYK47" s="83"/>
      <c r="BYL47" s="83"/>
      <c r="BYM47" s="83"/>
      <c r="BYN47" s="83"/>
      <c r="BYO47" s="83"/>
      <c r="BYP47" s="83"/>
      <c r="BYQ47" s="83"/>
      <c r="BYR47" s="83"/>
      <c r="BYS47" s="83"/>
      <c r="BYT47" s="83"/>
      <c r="BYU47" s="83"/>
      <c r="BYV47" s="83"/>
      <c r="BYW47" s="83"/>
      <c r="BYX47" s="83"/>
      <c r="BYY47" s="83"/>
      <c r="BYZ47" s="83"/>
      <c r="BZA47" s="83"/>
      <c r="BZB47" s="83"/>
      <c r="BZC47" s="83"/>
      <c r="BZD47" s="83"/>
      <c r="BZE47" s="83"/>
      <c r="BZF47" s="83"/>
      <c r="BZG47" s="83"/>
      <c r="BZH47" s="83"/>
      <c r="BZI47" s="83"/>
      <c r="BZJ47" s="83"/>
      <c r="BZK47" s="83"/>
      <c r="BZL47" s="83"/>
      <c r="BZM47" s="83"/>
      <c r="BZN47" s="83"/>
      <c r="BZO47" s="83"/>
      <c r="BZP47" s="83"/>
      <c r="BZQ47" s="83"/>
      <c r="BZR47" s="83"/>
      <c r="BZS47" s="83"/>
      <c r="BZT47" s="83"/>
      <c r="BZU47" s="83"/>
      <c r="BZV47" s="83"/>
      <c r="BZW47" s="83"/>
      <c r="BZX47" s="83"/>
      <c r="BZY47" s="83"/>
      <c r="BZZ47" s="83"/>
      <c r="CAA47" s="83"/>
      <c r="CAB47" s="83"/>
      <c r="CAC47" s="83"/>
      <c r="CAD47" s="83"/>
      <c r="CAE47" s="83"/>
      <c r="CAF47" s="83"/>
      <c r="CAG47" s="83"/>
      <c r="CAH47" s="83"/>
      <c r="CAI47" s="83"/>
      <c r="CAJ47" s="83"/>
      <c r="CAK47" s="83"/>
      <c r="CAL47" s="83"/>
      <c r="CAM47" s="83"/>
      <c r="CAN47" s="83"/>
      <c r="CAO47" s="83"/>
      <c r="CAP47" s="83"/>
      <c r="CAQ47" s="83"/>
      <c r="CAR47" s="83"/>
      <c r="CAS47" s="83"/>
      <c r="CAT47" s="83"/>
      <c r="CAU47" s="83"/>
      <c r="CAV47" s="83"/>
      <c r="CAW47" s="83"/>
      <c r="CAX47" s="83"/>
      <c r="CAY47" s="83"/>
      <c r="CAZ47" s="83"/>
      <c r="CBA47" s="83"/>
      <c r="CBB47" s="83"/>
      <c r="CBC47" s="83"/>
      <c r="CBD47" s="83"/>
      <c r="CBE47" s="83"/>
      <c r="CBF47" s="83"/>
      <c r="CBG47" s="83"/>
      <c r="CBH47" s="83"/>
      <c r="CBI47" s="83"/>
      <c r="CBJ47" s="83"/>
      <c r="CBK47" s="83"/>
      <c r="CBL47" s="83"/>
      <c r="CBM47" s="83"/>
      <c r="CBN47" s="83"/>
      <c r="CBO47" s="83"/>
      <c r="CBP47" s="83"/>
      <c r="CBQ47" s="83"/>
      <c r="CBR47" s="83"/>
      <c r="CBS47" s="83"/>
      <c r="CBT47" s="83"/>
      <c r="CBU47" s="83"/>
      <c r="CBV47" s="83"/>
      <c r="CBW47" s="83"/>
      <c r="CBX47" s="83"/>
      <c r="CBY47" s="83"/>
      <c r="CBZ47" s="83"/>
      <c r="CCA47" s="83"/>
      <c r="CCB47" s="83"/>
      <c r="CCC47" s="83"/>
      <c r="CCD47" s="83"/>
      <c r="CCE47" s="83"/>
      <c r="CCF47" s="83"/>
      <c r="CCG47" s="83"/>
      <c r="CCH47" s="83"/>
      <c r="CCI47" s="83"/>
      <c r="CCJ47" s="83"/>
      <c r="CCK47" s="83"/>
      <c r="CCL47" s="83"/>
      <c r="CCM47" s="83"/>
      <c r="CCN47" s="83"/>
      <c r="CCO47" s="83"/>
      <c r="CCP47" s="83"/>
      <c r="CCQ47" s="83"/>
      <c r="CCR47" s="83"/>
      <c r="CCS47" s="83"/>
      <c r="CCT47" s="83"/>
      <c r="CCU47" s="83"/>
      <c r="CCV47" s="83"/>
      <c r="CCW47" s="83"/>
      <c r="CCX47" s="83"/>
      <c r="CCY47" s="83"/>
      <c r="CCZ47" s="83"/>
      <c r="CDA47" s="83"/>
      <c r="CDB47" s="83"/>
      <c r="CDC47" s="83"/>
      <c r="CDD47" s="83"/>
      <c r="CDE47" s="83"/>
      <c r="CDF47" s="83"/>
      <c r="CDG47" s="83"/>
      <c r="CDH47" s="83"/>
      <c r="CDI47" s="83"/>
      <c r="CDJ47" s="83"/>
      <c r="CDK47" s="83"/>
      <c r="CDL47" s="83"/>
      <c r="CDM47" s="83"/>
      <c r="CDN47" s="83"/>
      <c r="CDO47" s="83"/>
      <c r="CDP47" s="83"/>
      <c r="CDQ47" s="83"/>
      <c r="CDR47" s="83"/>
      <c r="CDS47" s="83"/>
      <c r="CDT47" s="83"/>
      <c r="CDU47" s="83"/>
      <c r="CDV47" s="83"/>
      <c r="CDW47" s="83"/>
      <c r="CDX47" s="83"/>
      <c r="CDY47" s="83"/>
      <c r="CDZ47" s="83"/>
      <c r="CEA47" s="83"/>
      <c r="CEB47" s="83"/>
      <c r="CEC47" s="83"/>
      <c r="CED47" s="83"/>
      <c r="CEE47" s="83"/>
      <c r="CEF47" s="83"/>
      <c r="CEG47" s="83"/>
      <c r="CEH47" s="83"/>
      <c r="CEI47" s="83"/>
      <c r="CEJ47" s="83"/>
      <c r="CEK47" s="83"/>
      <c r="CEL47" s="83"/>
      <c r="CEM47" s="83"/>
      <c r="CEN47" s="83"/>
      <c r="CEO47" s="83"/>
      <c r="CEP47" s="83"/>
      <c r="CEQ47" s="83"/>
      <c r="CER47" s="83"/>
      <c r="CES47" s="83"/>
      <c r="CET47" s="83"/>
      <c r="CEU47" s="83"/>
      <c r="CEV47" s="83"/>
      <c r="CEW47" s="83"/>
      <c r="CEX47" s="83"/>
      <c r="CEY47" s="83"/>
      <c r="CEZ47" s="83"/>
      <c r="CFA47" s="83"/>
      <c r="CFB47" s="83"/>
      <c r="CFC47" s="83"/>
      <c r="CFD47" s="83"/>
      <c r="CFE47" s="83"/>
      <c r="CFF47" s="83"/>
      <c r="CFG47" s="83"/>
      <c r="CFH47" s="83"/>
      <c r="CFI47" s="83"/>
      <c r="CFJ47" s="83"/>
      <c r="CFK47" s="83"/>
      <c r="CFL47" s="83"/>
      <c r="CFM47" s="83"/>
      <c r="CFN47" s="83"/>
      <c r="CFO47" s="83"/>
      <c r="CFP47" s="83"/>
      <c r="CFQ47" s="83"/>
      <c r="CFR47" s="83"/>
      <c r="CFS47" s="83"/>
      <c r="CFT47" s="83"/>
      <c r="CFU47" s="83"/>
      <c r="CFV47" s="83"/>
      <c r="CFW47" s="83"/>
      <c r="CFX47" s="83"/>
      <c r="CFY47" s="83"/>
      <c r="CFZ47" s="83"/>
      <c r="CGA47" s="83"/>
      <c r="CGB47" s="83"/>
      <c r="CGC47" s="83"/>
      <c r="CGD47" s="83"/>
      <c r="CGE47" s="83"/>
      <c r="CGF47" s="83"/>
      <c r="CGG47" s="83"/>
      <c r="CGH47" s="83"/>
      <c r="CGI47" s="83"/>
      <c r="CGJ47" s="83"/>
      <c r="CGK47" s="83"/>
      <c r="CGL47" s="83"/>
      <c r="CGM47" s="83"/>
      <c r="CGN47" s="83"/>
      <c r="CGO47" s="83"/>
      <c r="CGP47" s="83"/>
      <c r="CGQ47" s="83"/>
      <c r="CGR47" s="83"/>
      <c r="CGS47" s="83"/>
      <c r="CGT47" s="83"/>
      <c r="CGU47" s="83"/>
      <c r="CGV47" s="83"/>
      <c r="CGW47" s="83"/>
      <c r="CGX47" s="83"/>
      <c r="CGY47" s="83"/>
      <c r="CGZ47" s="83"/>
      <c r="CHA47" s="83"/>
      <c r="CHB47" s="83"/>
      <c r="CHC47" s="83"/>
      <c r="CHD47" s="83"/>
      <c r="CHE47" s="83"/>
      <c r="CHF47" s="83"/>
      <c r="CHG47" s="83"/>
      <c r="CHH47" s="83"/>
      <c r="CHI47" s="83"/>
      <c r="CHJ47" s="83"/>
      <c r="CHK47" s="83"/>
      <c r="CHL47" s="83"/>
      <c r="CHM47" s="83"/>
      <c r="CHN47" s="83"/>
      <c r="CHO47" s="83"/>
      <c r="CHP47" s="83"/>
      <c r="CHQ47" s="83"/>
      <c r="CHR47" s="83"/>
      <c r="CHS47" s="83"/>
      <c r="CHT47" s="83"/>
      <c r="CHU47" s="83"/>
      <c r="CHV47" s="83"/>
      <c r="CHW47" s="83"/>
      <c r="CHX47" s="83"/>
      <c r="CHY47" s="83"/>
      <c r="CHZ47" s="83"/>
      <c r="CIA47" s="83"/>
      <c r="CIB47" s="83"/>
      <c r="CIC47" s="83"/>
      <c r="CID47" s="83"/>
      <c r="CIE47" s="83"/>
      <c r="CIF47" s="83"/>
      <c r="CIG47" s="83"/>
      <c r="CIH47" s="83"/>
      <c r="CII47" s="83"/>
      <c r="CIJ47" s="83"/>
      <c r="CIK47" s="83"/>
      <c r="CIL47" s="83"/>
      <c r="CIM47" s="83"/>
      <c r="CIN47" s="83"/>
      <c r="CIO47" s="83"/>
      <c r="CIP47" s="83"/>
      <c r="CIQ47" s="83"/>
      <c r="CIR47" s="83"/>
      <c r="CIS47" s="83"/>
      <c r="CIT47" s="83"/>
      <c r="CIU47" s="83"/>
      <c r="CIV47" s="83"/>
      <c r="CIW47" s="83"/>
      <c r="CIX47" s="83"/>
      <c r="CIY47" s="83"/>
      <c r="CIZ47" s="83"/>
      <c r="CJA47" s="83"/>
      <c r="CJB47" s="83"/>
      <c r="CJC47" s="83"/>
      <c r="CJD47" s="83"/>
      <c r="CJE47" s="83"/>
      <c r="CJF47" s="83"/>
      <c r="CJG47" s="83"/>
      <c r="CJH47" s="83"/>
      <c r="CJI47" s="83"/>
      <c r="CJJ47" s="83"/>
      <c r="CJK47" s="83"/>
      <c r="CJL47" s="83"/>
      <c r="CJM47" s="83"/>
      <c r="CJN47" s="83"/>
      <c r="CJO47" s="83"/>
      <c r="CJP47" s="83"/>
      <c r="CJQ47" s="83"/>
      <c r="CJR47" s="83"/>
      <c r="CJS47" s="83"/>
      <c r="CJT47" s="83"/>
      <c r="CJU47" s="83"/>
      <c r="CJV47" s="83"/>
      <c r="CJW47" s="83"/>
      <c r="CJX47" s="83"/>
      <c r="CJY47" s="83"/>
      <c r="CJZ47" s="83"/>
      <c r="CKA47" s="83"/>
      <c r="CKB47" s="83"/>
      <c r="CKC47" s="83"/>
      <c r="CKD47" s="83"/>
      <c r="CKE47" s="83"/>
      <c r="CKF47" s="83"/>
      <c r="CKG47" s="83"/>
      <c r="CKH47" s="83"/>
      <c r="CKI47" s="83"/>
      <c r="CKJ47" s="83"/>
      <c r="CKK47" s="83"/>
      <c r="CKL47" s="83"/>
      <c r="CKM47" s="83"/>
      <c r="CKN47" s="83"/>
      <c r="CKO47" s="83"/>
      <c r="CKP47" s="83"/>
      <c r="CKQ47" s="83"/>
      <c r="CKR47" s="83"/>
      <c r="CKS47" s="83"/>
      <c r="CKT47" s="83"/>
      <c r="CKU47" s="83"/>
      <c r="CKV47" s="83"/>
      <c r="CKW47" s="83"/>
      <c r="CKX47" s="83"/>
      <c r="CKY47" s="83"/>
      <c r="CKZ47" s="83"/>
      <c r="CLA47" s="83"/>
      <c r="CLB47" s="83"/>
      <c r="CLC47" s="83"/>
      <c r="CLD47" s="83"/>
      <c r="CLE47" s="83"/>
      <c r="CLF47" s="83"/>
      <c r="CLG47" s="83"/>
      <c r="CLH47" s="83"/>
      <c r="CLI47" s="83"/>
      <c r="CLJ47" s="83"/>
      <c r="CLK47" s="83"/>
      <c r="CLL47" s="83"/>
      <c r="CLM47" s="83"/>
      <c r="CLN47" s="83"/>
      <c r="CLO47" s="83"/>
      <c r="CLP47" s="83"/>
      <c r="CLQ47" s="83"/>
      <c r="CLR47" s="83"/>
      <c r="CLS47" s="83"/>
      <c r="CLT47" s="83"/>
      <c r="CLU47" s="83"/>
      <c r="CLV47" s="83"/>
      <c r="CLW47" s="83"/>
      <c r="CLX47" s="83"/>
      <c r="CLY47" s="83"/>
      <c r="CLZ47" s="83"/>
      <c r="CMA47" s="83"/>
      <c r="CMB47" s="83"/>
      <c r="CMC47" s="83"/>
      <c r="CMD47" s="83"/>
      <c r="CME47" s="83"/>
      <c r="CMF47" s="83"/>
      <c r="CMG47" s="83"/>
      <c r="CMH47" s="83"/>
      <c r="CMI47" s="83"/>
      <c r="CMJ47" s="83"/>
      <c r="CMK47" s="83"/>
      <c r="CML47" s="83"/>
      <c r="CMM47" s="83"/>
      <c r="CMN47" s="83"/>
      <c r="CMO47" s="83"/>
      <c r="CMP47" s="83"/>
      <c r="CMQ47" s="83"/>
      <c r="CMR47" s="83"/>
      <c r="CMS47" s="83"/>
      <c r="CMT47" s="83"/>
      <c r="CMU47" s="83"/>
      <c r="CMV47" s="83"/>
      <c r="CMW47" s="83"/>
      <c r="CMX47" s="83"/>
      <c r="CMY47" s="83"/>
      <c r="CMZ47" s="83"/>
      <c r="CNA47" s="83"/>
      <c r="CNB47" s="83"/>
      <c r="CNC47" s="83"/>
      <c r="CND47" s="83"/>
      <c r="CNE47" s="83"/>
      <c r="CNF47" s="83"/>
      <c r="CNG47" s="83"/>
      <c r="CNH47" s="83"/>
      <c r="CNI47" s="83"/>
      <c r="CNJ47" s="83"/>
      <c r="CNK47" s="83"/>
      <c r="CNL47" s="83"/>
      <c r="CNM47" s="83"/>
      <c r="CNN47" s="83"/>
      <c r="CNO47" s="83"/>
      <c r="CNP47" s="83"/>
      <c r="CNQ47" s="83"/>
      <c r="CNR47" s="83"/>
      <c r="CNS47" s="83"/>
      <c r="CNT47" s="83"/>
      <c r="CNU47" s="83"/>
      <c r="CNV47" s="83"/>
      <c r="CNW47" s="83"/>
      <c r="CNX47" s="83"/>
      <c r="CNY47" s="83"/>
      <c r="CNZ47" s="83"/>
      <c r="COA47" s="83"/>
      <c r="COB47" s="83"/>
      <c r="COC47" s="83"/>
      <c r="COD47" s="83"/>
      <c r="COE47" s="83"/>
      <c r="COF47" s="83"/>
      <c r="COG47" s="83"/>
      <c r="COH47" s="83"/>
      <c r="COI47" s="83"/>
      <c r="COJ47" s="83"/>
      <c r="COK47" s="83"/>
      <c r="COL47" s="83"/>
      <c r="COM47" s="83"/>
      <c r="CON47" s="83"/>
      <c r="COO47" s="83"/>
      <c r="COP47" s="83"/>
      <c r="COQ47" s="83"/>
      <c r="COR47" s="83"/>
      <c r="COS47" s="83"/>
      <c r="COT47" s="83"/>
      <c r="COU47" s="83"/>
      <c r="COV47" s="83"/>
      <c r="COW47" s="83"/>
      <c r="COX47" s="83"/>
      <c r="COY47" s="83"/>
      <c r="COZ47" s="83"/>
      <c r="CPA47" s="83"/>
      <c r="CPB47" s="83"/>
      <c r="CPC47" s="83"/>
      <c r="CPD47" s="83"/>
      <c r="CPE47" s="83"/>
      <c r="CPF47" s="83"/>
      <c r="CPG47" s="83"/>
      <c r="CPH47" s="83"/>
      <c r="CPI47" s="83"/>
      <c r="CPJ47" s="83"/>
      <c r="CPK47" s="83"/>
      <c r="CPL47" s="83"/>
      <c r="CPM47" s="83"/>
      <c r="CPN47" s="83"/>
      <c r="CPO47" s="83"/>
      <c r="CPP47" s="83"/>
      <c r="CPQ47" s="83"/>
      <c r="CPR47" s="83"/>
      <c r="CPS47" s="83"/>
      <c r="CPT47" s="83"/>
      <c r="CPU47" s="83"/>
      <c r="CPV47" s="83"/>
      <c r="CPW47" s="83"/>
      <c r="CPX47" s="83"/>
      <c r="CPY47" s="83"/>
      <c r="CPZ47" s="83"/>
      <c r="CQA47" s="83"/>
      <c r="CQB47" s="83"/>
      <c r="CQC47" s="83"/>
      <c r="CQD47" s="83"/>
      <c r="CQE47" s="83"/>
      <c r="CQF47" s="83"/>
      <c r="CQG47" s="83"/>
      <c r="CQH47" s="83"/>
      <c r="CQI47" s="83"/>
      <c r="CQJ47" s="83"/>
      <c r="CQK47" s="83"/>
      <c r="CQL47" s="83"/>
      <c r="CQM47" s="83"/>
      <c r="CQN47" s="83"/>
      <c r="CQO47" s="83"/>
      <c r="CQP47" s="83"/>
      <c r="CQQ47" s="83"/>
      <c r="CQR47" s="83"/>
      <c r="CQS47" s="83"/>
      <c r="CQT47" s="83"/>
      <c r="CQU47" s="83"/>
      <c r="CQV47" s="83"/>
      <c r="CQW47" s="83"/>
      <c r="CQX47" s="83"/>
      <c r="CQY47" s="83"/>
      <c r="CQZ47" s="83"/>
      <c r="CRA47" s="83"/>
      <c r="CRB47" s="83"/>
      <c r="CRC47" s="83"/>
      <c r="CRD47" s="83"/>
      <c r="CRE47" s="83"/>
      <c r="CRF47" s="83"/>
      <c r="CRG47" s="83"/>
      <c r="CRH47" s="83"/>
      <c r="CRI47" s="83"/>
      <c r="CRJ47" s="83"/>
      <c r="CRK47" s="83"/>
      <c r="CRL47" s="83"/>
      <c r="CRM47" s="83"/>
      <c r="CRN47" s="83"/>
      <c r="CRO47" s="83"/>
      <c r="CRP47" s="83"/>
      <c r="CRQ47" s="83"/>
      <c r="CRR47" s="83"/>
      <c r="CRS47" s="83"/>
      <c r="CRT47" s="83"/>
      <c r="CRU47" s="83"/>
      <c r="CRV47" s="83"/>
      <c r="CRW47" s="83"/>
      <c r="CRX47" s="83"/>
      <c r="CRY47" s="83"/>
      <c r="CRZ47" s="83"/>
      <c r="CSA47" s="83"/>
      <c r="CSB47" s="83"/>
      <c r="CSC47" s="83"/>
      <c r="CSD47" s="83"/>
      <c r="CSE47" s="83"/>
      <c r="CSF47" s="83"/>
      <c r="CSG47" s="83"/>
      <c r="CSH47" s="83"/>
      <c r="CSI47" s="83"/>
      <c r="CSJ47" s="83"/>
      <c r="CSK47" s="83"/>
      <c r="CSL47" s="83"/>
      <c r="CSM47" s="83"/>
      <c r="CSN47" s="83"/>
      <c r="CSO47" s="83"/>
      <c r="CSP47" s="83"/>
      <c r="CSQ47" s="83"/>
      <c r="CSR47" s="83"/>
      <c r="CSS47" s="83"/>
      <c r="CST47" s="83"/>
      <c r="CSU47" s="83"/>
      <c r="CSV47" s="83"/>
      <c r="CSW47" s="83"/>
      <c r="CSX47" s="83"/>
      <c r="CSY47" s="83"/>
      <c r="CSZ47" s="83"/>
      <c r="CTA47" s="83"/>
      <c r="CTB47" s="83"/>
      <c r="CTC47" s="83"/>
      <c r="CTD47" s="83"/>
      <c r="CTE47" s="83"/>
      <c r="CTF47" s="83"/>
      <c r="CTG47" s="83"/>
      <c r="CTH47" s="83"/>
      <c r="CTI47" s="83"/>
      <c r="CTJ47" s="83"/>
      <c r="CTK47" s="83"/>
      <c r="CTL47" s="83"/>
      <c r="CTM47" s="83"/>
      <c r="CTN47" s="83"/>
      <c r="CTO47" s="83"/>
      <c r="CTP47" s="83"/>
      <c r="CTQ47" s="83"/>
      <c r="CTR47" s="83"/>
      <c r="CTS47" s="83"/>
      <c r="CTT47" s="83"/>
      <c r="CTU47" s="83"/>
      <c r="CTV47" s="83"/>
      <c r="CTW47" s="83"/>
      <c r="CTX47" s="83"/>
      <c r="CTY47" s="83"/>
      <c r="CTZ47" s="83"/>
      <c r="CUA47" s="83"/>
      <c r="CUB47" s="83"/>
      <c r="CUC47" s="83"/>
      <c r="CUD47" s="83"/>
      <c r="CUE47" s="83"/>
      <c r="CUF47" s="83"/>
      <c r="CUG47" s="83"/>
      <c r="CUH47" s="83"/>
      <c r="CUI47" s="83"/>
      <c r="CUJ47" s="83"/>
      <c r="CUK47" s="83"/>
      <c r="CUL47" s="83"/>
      <c r="CUM47" s="83"/>
      <c r="CUN47" s="83"/>
      <c r="CUO47" s="83"/>
      <c r="CUP47" s="83"/>
      <c r="CUQ47" s="83"/>
      <c r="CUR47" s="83"/>
      <c r="CUS47" s="83"/>
      <c r="CUT47" s="83"/>
      <c r="CUU47" s="83"/>
      <c r="CUV47" s="83"/>
      <c r="CUW47" s="83"/>
      <c r="CUX47" s="83"/>
      <c r="CUY47" s="83"/>
      <c r="CUZ47" s="83"/>
      <c r="CVA47" s="83"/>
      <c r="CVB47" s="83"/>
      <c r="CVC47" s="83"/>
      <c r="CVD47" s="83"/>
      <c r="CVE47" s="83"/>
      <c r="CVF47" s="83"/>
      <c r="CVG47" s="83"/>
      <c r="CVH47" s="83"/>
      <c r="CVI47" s="83"/>
      <c r="CVJ47" s="83"/>
      <c r="CVK47" s="83"/>
      <c r="CVL47" s="83"/>
      <c r="CVM47" s="83"/>
      <c r="CVN47" s="83"/>
      <c r="CVO47" s="83"/>
      <c r="CVP47" s="83"/>
      <c r="CVQ47" s="83"/>
      <c r="CVR47" s="83"/>
      <c r="CVS47" s="83"/>
      <c r="CVT47" s="83"/>
      <c r="CVU47" s="83"/>
      <c r="CVV47" s="83"/>
      <c r="CVW47" s="83"/>
      <c r="CVX47" s="83"/>
      <c r="CVY47" s="83"/>
      <c r="CVZ47" s="83"/>
      <c r="CWA47" s="83"/>
      <c r="CWB47" s="83"/>
      <c r="CWC47" s="83"/>
      <c r="CWD47" s="83"/>
      <c r="CWE47" s="83"/>
      <c r="CWF47" s="83"/>
      <c r="CWG47" s="83"/>
      <c r="CWH47" s="83"/>
      <c r="CWI47" s="83"/>
      <c r="CWJ47" s="83"/>
      <c r="CWK47" s="83"/>
      <c r="CWL47" s="83"/>
      <c r="CWM47" s="83"/>
      <c r="CWN47" s="83"/>
      <c r="CWO47" s="83"/>
      <c r="CWP47" s="83"/>
      <c r="CWQ47" s="83"/>
      <c r="CWR47" s="83"/>
      <c r="CWS47" s="83"/>
      <c r="CWT47" s="83"/>
      <c r="CWU47" s="83"/>
      <c r="CWV47" s="83"/>
      <c r="CWW47" s="83"/>
      <c r="CWX47" s="83"/>
      <c r="CWY47" s="83"/>
      <c r="CWZ47" s="83"/>
      <c r="CXA47" s="83"/>
      <c r="CXB47" s="83"/>
      <c r="CXC47" s="83"/>
      <c r="CXD47" s="83"/>
      <c r="CXE47" s="83"/>
      <c r="CXF47" s="83"/>
      <c r="CXG47" s="83"/>
      <c r="CXH47" s="83"/>
      <c r="CXI47" s="83"/>
      <c r="CXJ47" s="83"/>
      <c r="CXK47" s="83"/>
      <c r="CXL47" s="83"/>
      <c r="CXM47" s="83"/>
      <c r="CXN47" s="83"/>
      <c r="CXO47" s="83"/>
      <c r="CXP47" s="83"/>
      <c r="CXQ47" s="83"/>
      <c r="CXR47" s="83"/>
      <c r="CXS47" s="83"/>
      <c r="CXT47" s="83"/>
      <c r="CXU47" s="83"/>
      <c r="CXV47" s="83"/>
      <c r="CXW47" s="83"/>
      <c r="CXX47" s="83"/>
      <c r="CXY47" s="83"/>
      <c r="CXZ47" s="83"/>
      <c r="CYA47" s="83"/>
      <c r="CYB47" s="83"/>
      <c r="CYC47" s="83"/>
      <c r="CYD47" s="83"/>
      <c r="CYE47" s="83"/>
      <c r="CYF47" s="83"/>
      <c r="CYG47" s="83"/>
      <c r="CYH47" s="83"/>
      <c r="CYI47" s="83"/>
      <c r="CYJ47" s="83"/>
      <c r="CYK47" s="83"/>
      <c r="CYL47" s="83"/>
      <c r="CYM47" s="83"/>
      <c r="CYN47" s="83"/>
      <c r="CYO47" s="83"/>
      <c r="CYP47" s="83"/>
      <c r="CYQ47" s="83"/>
      <c r="CYR47" s="83"/>
      <c r="CYS47" s="83"/>
      <c r="CYT47" s="83"/>
      <c r="CYU47" s="83"/>
      <c r="CYV47" s="83"/>
      <c r="CYW47" s="83"/>
      <c r="CYX47" s="83"/>
      <c r="CYY47" s="83"/>
      <c r="CYZ47" s="83"/>
      <c r="CZA47" s="83"/>
      <c r="CZB47" s="83"/>
      <c r="CZC47" s="83"/>
      <c r="CZD47" s="83"/>
      <c r="CZE47" s="83"/>
      <c r="CZF47" s="83"/>
      <c r="CZG47" s="83"/>
      <c r="CZH47" s="83"/>
      <c r="CZI47" s="83"/>
      <c r="CZJ47" s="83"/>
      <c r="CZK47" s="83"/>
      <c r="CZL47" s="83"/>
      <c r="CZM47" s="83"/>
      <c r="CZN47" s="83"/>
      <c r="CZO47" s="83"/>
      <c r="CZP47" s="83"/>
      <c r="CZQ47" s="83"/>
      <c r="CZR47" s="83"/>
      <c r="CZS47" s="83"/>
      <c r="CZT47" s="83"/>
      <c r="CZU47" s="83"/>
      <c r="CZV47" s="83"/>
      <c r="CZW47" s="83"/>
      <c r="CZX47" s="83"/>
      <c r="CZY47" s="83"/>
      <c r="CZZ47" s="83"/>
      <c r="DAA47" s="83"/>
      <c r="DAB47" s="83"/>
      <c r="DAC47" s="83"/>
      <c r="DAD47" s="83"/>
      <c r="DAE47" s="83"/>
      <c r="DAF47" s="83"/>
      <c r="DAG47" s="83"/>
      <c r="DAH47" s="83"/>
      <c r="DAI47" s="83"/>
      <c r="DAJ47" s="83"/>
      <c r="DAK47" s="83"/>
      <c r="DAL47" s="83"/>
      <c r="DAM47" s="83"/>
      <c r="DAN47" s="83"/>
      <c r="DAO47" s="83"/>
      <c r="DAP47" s="83"/>
      <c r="DAQ47" s="83"/>
      <c r="DAR47" s="83"/>
      <c r="DAS47" s="83"/>
      <c r="DAT47" s="83"/>
      <c r="DAU47" s="83"/>
      <c r="DAV47" s="83"/>
      <c r="DAW47" s="83"/>
      <c r="DAX47" s="83"/>
      <c r="DAY47" s="83"/>
      <c r="DAZ47" s="83"/>
      <c r="DBA47" s="83"/>
      <c r="DBB47" s="83"/>
      <c r="DBC47" s="83"/>
      <c r="DBD47" s="83"/>
      <c r="DBE47" s="83"/>
      <c r="DBF47" s="83"/>
      <c r="DBG47" s="83"/>
      <c r="DBH47" s="83"/>
      <c r="DBI47" s="83"/>
      <c r="DBJ47" s="83"/>
      <c r="DBK47" s="83"/>
      <c r="DBL47" s="83"/>
      <c r="DBM47" s="83"/>
      <c r="DBN47" s="83"/>
      <c r="DBO47" s="83"/>
      <c r="DBP47" s="83"/>
      <c r="DBQ47" s="83"/>
      <c r="DBR47" s="83"/>
      <c r="DBS47" s="83"/>
      <c r="DBT47" s="83"/>
      <c r="DBU47" s="83"/>
      <c r="DBV47" s="83"/>
      <c r="DBW47" s="83"/>
      <c r="DBX47" s="83"/>
      <c r="DBY47" s="83"/>
      <c r="DBZ47" s="83"/>
      <c r="DCA47" s="83"/>
      <c r="DCB47" s="83"/>
      <c r="DCC47" s="83"/>
      <c r="DCD47" s="83"/>
      <c r="DCE47" s="83"/>
      <c r="DCF47" s="83"/>
      <c r="DCG47" s="83"/>
      <c r="DCH47" s="83"/>
      <c r="DCI47" s="83"/>
      <c r="DCJ47" s="83"/>
      <c r="DCK47" s="83"/>
      <c r="DCL47" s="83"/>
      <c r="DCM47" s="83"/>
      <c r="DCN47" s="83"/>
      <c r="DCO47" s="83"/>
      <c r="DCP47" s="83"/>
      <c r="DCQ47" s="83"/>
      <c r="DCR47" s="83"/>
      <c r="DCS47" s="83"/>
      <c r="DCT47" s="83"/>
      <c r="DCU47" s="83"/>
      <c r="DCV47" s="83"/>
      <c r="DCW47" s="83"/>
      <c r="DCX47" s="83"/>
      <c r="DCY47" s="83"/>
      <c r="DCZ47" s="83"/>
      <c r="DDA47" s="83"/>
      <c r="DDB47" s="83"/>
      <c r="DDC47" s="83"/>
      <c r="DDD47" s="83"/>
      <c r="DDE47" s="83"/>
      <c r="DDF47" s="83"/>
      <c r="DDG47" s="83"/>
      <c r="DDH47" s="83"/>
      <c r="DDI47" s="83"/>
      <c r="DDJ47" s="83"/>
      <c r="DDK47" s="83"/>
      <c r="DDL47" s="83"/>
      <c r="DDM47" s="83"/>
      <c r="DDN47" s="83"/>
      <c r="DDO47" s="83"/>
      <c r="DDP47" s="83"/>
      <c r="DDQ47" s="83"/>
      <c r="DDR47" s="83"/>
      <c r="DDS47" s="83"/>
      <c r="DDT47" s="83"/>
      <c r="DDU47" s="83"/>
      <c r="DDV47" s="83"/>
      <c r="DDW47" s="83"/>
      <c r="DDX47" s="83"/>
      <c r="DDY47" s="83"/>
      <c r="DDZ47" s="83"/>
      <c r="DEA47" s="83"/>
      <c r="DEB47" s="83"/>
      <c r="DEC47" s="83"/>
      <c r="DED47" s="83"/>
      <c r="DEE47" s="83"/>
      <c r="DEF47" s="83"/>
      <c r="DEG47" s="83"/>
      <c r="DEH47" s="83"/>
      <c r="DEI47" s="83"/>
      <c r="DEJ47" s="83"/>
      <c r="DEK47" s="83"/>
      <c r="DEL47" s="83"/>
      <c r="DEM47" s="83"/>
      <c r="DEN47" s="83"/>
      <c r="DEO47" s="83"/>
      <c r="DEP47" s="83"/>
      <c r="DEQ47" s="83"/>
      <c r="DER47" s="83"/>
      <c r="DES47" s="83"/>
      <c r="DET47" s="83"/>
      <c r="DEU47" s="83"/>
      <c r="DEV47" s="83"/>
      <c r="DEW47" s="83"/>
      <c r="DEX47" s="83"/>
      <c r="DEY47" s="83"/>
      <c r="DEZ47" s="83"/>
      <c r="DFA47" s="83"/>
      <c r="DFB47" s="83"/>
      <c r="DFC47" s="83"/>
      <c r="DFD47" s="83"/>
      <c r="DFE47" s="83"/>
      <c r="DFF47" s="83"/>
      <c r="DFG47" s="83"/>
      <c r="DFH47" s="83"/>
      <c r="DFI47" s="83"/>
      <c r="DFJ47" s="83"/>
      <c r="DFK47" s="83"/>
      <c r="DFL47" s="83"/>
      <c r="DFM47" s="83"/>
      <c r="DFN47" s="83"/>
      <c r="DFO47" s="83"/>
      <c r="DFP47" s="83"/>
      <c r="DFQ47" s="83"/>
      <c r="DFR47" s="83"/>
      <c r="DFS47" s="83"/>
      <c r="DFT47" s="83"/>
      <c r="DFU47" s="83"/>
      <c r="DFV47" s="83"/>
      <c r="DFW47" s="83"/>
      <c r="DFX47" s="83"/>
      <c r="DFY47" s="83"/>
      <c r="DFZ47" s="83"/>
      <c r="DGA47" s="83"/>
      <c r="DGB47" s="83"/>
      <c r="DGC47" s="83"/>
      <c r="DGD47" s="83"/>
      <c r="DGE47" s="83"/>
      <c r="DGF47" s="83"/>
      <c r="DGG47" s="83"/>
      <c r="DGH47" s="83"/>
      <c r="DGI47" s="83"/>
      <c r="DGJ47" s="83"/>
      <c r="DGK47" s="83"/>
      <c r="DGL47" s="83"/>
      <c r="DGM47" s="83"/>
      <c r="DGN47" s="83"/>
      <c r="DGO47" s="83"/>
      <c r="DGP47" s="83"/>
      <c r="DGQ47" s="83"/>
      <c r="DGR47" s="83"/>
      <c r="DGS47" s="83"/>
      <c r="DGT47" s="83"/>
      <c r="DGU47" s="83"/>
      <c r="DGV47" s="83"/>
      <c r="DGW47" s="83"/>
      <c r="DGX47" s="83"/>
      <c r="DGY47" s="83"/>
      <c r="DGZ47" s="83"/>
      <c r="DHA47" s="83"/>
      <c r="DHB47" s="83"/>
      <c r="DHC47" s="83"/>
      <c r="DHD47" s="83"/>
      <c r="DHE47" s="83"/>
      <c r="DHF47" s="83"/>
      <c r="DHG47" s="83"/>
      <c r="DHH47" s="83"/>
      <c r="DHI47" s="83"/>
      <c r="DHJ47" s="83"/>
      <c r="DHK47" s="83"/>
      <c r="DHL47" s="83"/>
      <c r="DHM47" s="83"/>
      <c r="DHN47" s="83"/>
      <c r="DHO47" s="83"/>
      <c r="DHP47" s="83"/>
      <c r="DHQ47" s="83"/>
      <c r="DHR47" s="83"/>
      <c r="DHS47" s="83"/>
      <c r="DHT47" s="83"/>
      <c r="DHU47" s="83"/>
      <c r="DHV47" s="83"/>
      <c r="DHW47" s="83"/>
      <c r="DHX47" s="83"/>
      <c r="DHY47" s="83"/>
      <c r="DHZ47" s="83"/>
      <c r="DIA47" s="83"/>
      <c r="DIB47" s="83"/>
      <c r="DIC47" s="83"/>
      <c r="DID47" s="83"/>
      <c r="DIE47" s="83"/>
      <c r="DIF47" s="83"/>
      <c r="DIG47" s="83"/>
      <c r="DIH47" s="83"/>
      <c r="DII47" s="83"/>
      <c r="DIJ47" s="83"/>
      <c r="DIK47" s="83"/>
      <c r="DIL47" s="83"/>
      <c r="DIM47" s="83"/>
      <c r="DIN47" s="83"/>
      <c r="DIO47" s="83"/>
      <c r="DIP47" s="83"/>
      <c r="DIQ47" s="83"/>
      <c r="DIR47" s="83"/>
      <c r="DIS47" s="83"/>
      <c r="DIT47" s="83"/>
      <c r="DIU47" s="83"/>
      <c r="DIV47" s="83"/>
      <c r="DIW47" s="83"/>
      <c r="DIX47" s="83"/>
      <c r="DIY47" s="83"/>
      <c r="DIZ47" s="83"/>
      <c r="DJA47" s="83"/>
      <c r="DJB47" s="83"/>
      <c r="DJC47" s="83"/>
      <c r="DJD47" s="83"/>
      <c r="DJE47" s="83"/>
      <c r="DJF47" s="83"/>
      <c r="DJG47" s="83"/>
      <c r="DJH47" s="83"/>
      <c r="DJI47" s="83"/>
      <c r="DJJ47" s="83"/>
      <c r="DJK47" s="83"/>
      <c r="DJL47" s="83"/>
      <c r="DJM47" s="83"/>
      <c r="DJN47" s="83"/>
      <c r="DJO47" s="83"/>
      <c r="DJP47" s="83"/>
      <c r="DJQ47" s="83"/>
      <c r="DJR47" s="83"/>
      <c r="DJS47" s="83"/>
      <c r="DJT47" s="83"/>
      <c r="DJU47" s="83"/>
      <c r="DJV47" s="83"/>
      <c r="DJW47" s="83"/>
      <c r="DJX47" s="83"/>
      <c r="DJY47" s="83"/>
      <c r="DJZ47" s="83"/>
      <c r="DKA47" s="83"/>
      <c r="DKB47" s="83"/>
      <c r="DKC47" s="83"/>
      <c r="DKD47" s="83"/>
      <c r="DKE47" s="83"/>
      <c r="DKF47" s="83"/>
      <c r="DKG47" s="83"/>
      <c r="DKH47" s="83"/>
      <c r="DKI47" s="83"/>
      <c r="DKJ47" s="83"/>
      <c r="DKK47" s="83"/>
      <c r="DKL47" s="83"/>
      <c r="DKM47" s="83"/>
      <c r="DKN47" s="83"/>
      <c r="DKO47" s="83"/>
      <c r="DKP47" s="83"/>
      <c r="DKQ47" s="83"/>
      <c r="DKR47" s="83"/>
      <c r="DKS47" s="83"/>
      <c r="DKT47" s="83"/>
      <c r="DKU47" s="83"/>
      <c r="DKV47" s="83"/>
      <c r="DKW47" s="83"/>
      <c r="DKX47" s="83"/>
      <c r="DKY47" s="83"/>
      <c r="DKZ47" s="83"/>
      <c r="DLA47" s="83"/>
      <c r="DLB47" s="83"/>
      <c r="DLC47" s="83"/>
      <c r="DLD47" s="83"/>
      <c r="DLE47" s="83"/>
      <c r="DLF47" s="83"/>
      <c r="DLG47" s="83"/>
      <c r="DLH47" s="83"/>
      <c r="DLI47" s="83"/>
      <c r="DLJ47" s="83"/>
      <c r="DLK47" s="83"/>
      <c r="DLL47" s="83"/>
      <c r="DLM47" s="83"/>
      <c r="DLN47" s="83"/>
      <c r="DLO47" s="83"/>
      <c r="DLP47" s="83"/>
      <c r="DLQ47" s="83"/>
      <c r="DLR47" s="83"/>
      <c r="DLS47" s="83"/>
      <c r="DLT47" s="83"/>
      <c r="DLU47" s="83"/>
      <c r="DLV47" s="83"/>
      <c r="DLW47" s="83"/>
      <c r="DLX47" s="83"/>
      <c r="DLY47" s="83"/>
      <c r="DLZ47" s="83"/>
      <c r="DMA47" s="83"/>
      <c r="DMB47" s="83"/>
      <c r="DMC47" s="83"/>
      <c r="DMD47" s="83"/>
      <c r="DME47" s="83"/>
      <c r="DMF47" s="83"/>
      <c r="DMG47" s="83"/>
      <c r="DMH47" s="83"/>
      <c r="DMI47" s="83"/>
      <c r="DMJ47" s="83"/>
      <c r="DMK47" s="83"/>
      <c r="DML47" s="83"/>
      <c r="DMM47" s="83"/>
      <c r="DMN47" s="83"/>
      <c r="DMO47" s="83"/>
      <c r="DMP47" s="83"/>
      <c r="DMQ47" s="83"/>
      <c r="DMR47" s="83"/>
      <c r="DMS47" s="83"/>
      <c r="DMT47" s="83"/>
      <c r="DMU47" s="83"/>
      <c r="DMV47" s="83"/>
      <c r="DMW47" s="83"/>
      <c r="DMX47" s="83"/>
      <c r="DMY47" s="83"/>
      <c r="DMZ47" s="83"/>
      <c r="DNA47" s="83"/>
      <c r="DNB47" s="83"/>
      <c r="DNC47" s="83"/>
      <c r="DND47" s="83"/>
      <c r="DNE47" s="83"/>
      <c r="DNF47" s="83"/>
      <c r="DNG47" s="83"/>
      <c r="DNH47" s="83"/>
      <c r="DNI47" s="83"/>
      <c r="DNJ47" s="83"/>
      <c r="DNK47" s="83"/>
      <c r="DNL47" s="83"/>
      <c r="DNM47" s="83"/>
      <c r="DNN47" s="83"/>
      <c r="DNO47" s="83"/>
      <c r="DNP47" s="83"/>
      <c r="DNQ47" s="83"/>
      <c r="DNR47" s="83"/>
      <c r="DNS47" s="83"/>
      <c r="DNT47" s="83"/>
      <c r="DNU47" s="83"/>
      <c r="DNV47" s="83"/>
      <c r="DNW47" s="83"/>
      <c r="DNX47" s="83"/>
      <c r="DNY47" s="83"/>
      <c r="DNZ47" s="83"/>
      <c r="DOA47" s="83"/>
      <c r="DOB47" s="83"/>
      <c r="DOC47" s="83"/>
      <c r="DOD47" s="83"/>
      <c r="DOE47" s="83"/>
      <c r="DOF47" s="83"/>
      <c r="DOG47" s="83"/>
      <c r="DOH47" s="83"/>
      <c r="DOI47" s="83"/>
      <c r="DOJ47" s="83"/>
      <c r="DOK47" s="83"/>
      <c r="DOL47" s="83"/>
      <c r="DOM47" s="83"/>
      <c r="DON47" s="83"/>
      <c r="DOO47" s="83"/>
      <c r="DOP47" s="83"/>
      <c r="DOQ47" s="83"/>
      <c r="DOR47" s="83"/>
      <c r="DOS47" s="83"/>
      <c r="DOT47" s="83"/>
      <c r="DOU47" s="83"/>
      <c r="DOV47" s="83"/>
      <c r="DOW47" s="83"/>
      <c r="DOX47" s="83"/>
      <c r="DOY47" s="83"/>
      <c r="DOZ47" s="83"/>
      <c r="DPA47" s="83"/>
      <c r="DPB47" s="83"/>
      <c r="DPC47" s="83"/>
      <c r="DPD47" s="83"/>
      <c r="DPE47" s="83"/>
      <c r="DPF47" s="83"/>
      <c r="DPG47" s="83"/>
      <c r="DPH47" s="83"/>
      <c r="DPI47" s="83"/>
      <c r="DPJ47" s="83"/>
      <c r="DPK47" s="83"/>
      <c r="DPL47" s="83"/>
      <c r="DPM47" s="83"/>
      <c r="DPN47" s="83"/>
      <c r="DPO47" s="83"/>
      <c r="DPP47" s="83"/>
      <c r="DPQ47" s="83"/>
      <c r="DPR47" s="83"/>
      <c r="DPS47" s="83"/>
      <c r="DPT47" s="83"/>
      <c r="DPU47" s="83"/>
      <c r="DPV47" s="83"/>
      <c r="DPW47" s="83"/>
      <c r="DPX47" s="83"/>
      <c r="DPY47" s="83"/>
      <c r="DPZ47" s="83"/>
      <c r="DQA47" s="83"/>
      <c r="DQB47" s="83"/>
      <c r="DQC47" s="83"/>
      <c r="DQD47" s="83"/>
      <c r="DQE47" s="83"/>
      <c r="DQF47" s="83"/>
      <c r="DQG47" s="83"/>
      <c r="DQH47" s="83"/>
      <c r="DQI47" s="83"/>
      <c r="DQJ47" s="83"/>
      <c r="DQK47" s="83"/>
      <c r="DQL47" s="83"/>
      <c r="DQM47" s="83"/>
      <c r="DQN47" s="83"/>
      <c r="DQO47" s="83"/>
      <c r="DQP47" s="83"/>
      <c r="DQQ47" s="83"/>
      <c r="DQR47" s="83"/>
      <c r="DQS47" s="83"/>
      <c r="DQT47" s="83"/>
      <c r="DQU47" s="83"/>
      <c r="DQV47" s="83"/>
      <c r="DQW47" s="83"/>
      <c r="DQX47" s="83"/>
      <c r="DQY47" s="83"/>
      <c r="DQZ47" s="83"/>
      <c r="DRA47" s="83"/>
      <c r="DRB47" s="83"/>
      <c r="DRC47" s="83"/>
      <c r="DRD47" s="83"/>
      <c r="DRE47" s="83"/>
      <c r="DRF47" s="83"/>
      <c r="DRG47" s="83"/>
      <c r="DRH47" s="83"/>
      <c r="DRI47" s="83"/>
      <c r="DRJ47" s="83"/>
      <c r="DRK47" s="83"/>
      <c r="DRL47" s="83"/>
      <c r="DRM47" s="83"/>
      <c r="DRN47" s="83"/>
      <c r="DRO47" s="83"/>
      <c r="DRP47" s="83"/>
      <c r="DRQ47" s="83"/>
      <c r="DRR47" s="83"/>
      <c r="DRS47" s="83"/>
      <c r="DRT47" s="83"/>
      <c r="DRU47" s="83"/>
      <c r="DRV47" s="83"/>
      <c r="DRW47" s="83"/>
      <c r="DRX47" s="83"/>
      <c r="DRY47" s="83"/>
      <c r="DRZ47" s="83"/>
      <c r="DSA47" s="83"/>
      <c r="DSB47" s="83"/>
      <c r="DSC47" s="83"/>
      <c r="DSD47" s="83"/>
      <c r="DSE47" s="83"/>
      <c r="DSF47" s="83"/>
      <c r="DSG47" s="83"/>
      <c r="DSH47" s="83"/>
      <c r="DSI47" s="83"/>
      <c r="DSJ47" s="83"/>
      <c r="DSK47" s="83"/>
      <c r="DSL47" s="83"/>
      <c r="DSM47" s="83"/>
      <c r="DSN47" s="83"/>
      <c r="DSO47" s="83"/>
      <c r="DSP47" s="83"/>
      <c r="DSQ47" s="83"/>
      <c r="DSR47" s="83"/>
      <c r="DSS47" s="83"/>
      <c r="DST47" s="83"/>
      <c r="DSU47" s="83"/>
      <c r="DSV47" s="83"/>
      <c r="DSW47" s="83"/>
      <c r="DSX47" s="83"/>
      <c r="DSY47" s="83"/>
      <c r="DSZ47" s="83"/>
      <c r="DTA47" s="83"/>
      <c r="DTB47" s="83"/>
      <c r="DTC47" s="83"/>
      <c r="DTD47" s="83"/>
      <c r="DTE47" s="83"/>
      <c r="DTF47" s="83"/>
      <c r="DTG47" s="83"/>
      <c r="DTH47" s="83"/>
      <c r="DTI47" s="83"/>
      <c r="DTJ47" s="83"/>
      <c r="DTK47" s="83"/>
      <c r="DTL47" s="83"/>
      <c r="DTM47" s="83"/>
      <c r="DTN47" s="83"/>
      <c r="DTO47" s="83"/>
      <c r="DTP47" s="83"/>
      <c r="DTQ47" s="83"/>
      <c r="DTR47" s="83"/>
      <c r="DTS47" s="83"/>
      <c r="DTT47" s="83"/>
      <c r="DTU47" s="83"/>
      <c r="DTV47" s="83"/>
      <c r="DTW47" s="83"/>
      <c r="DTX47" s="83"/>
      <c r="DTY47" s="83"/>
      <c r="DTZ47" s="83"/>
      <c r="DUA47" s="83"/>
      <c r="DUB47" s="83"/>
      <c r="DUC47" s="83"/>
      <c r="DUD47" s="83"/>
      <c r="DUE47" s="83"/>
      <c r="DUF47" s="83"/>
      <c r="DUG47" s="83"/>
      <c r="DUH47" s="83"/>
      <c r="DUI47" s="83"/>
      <c r="DUJ47" s="83"/>
      <c r="DUK47" s="83"/>
      <c r="DUL47" s="83"/>
      <c r="DUM47" s="83"/>
      <c r="DUN47" s="83"/>
      <c r="DUO47" s="83"/>
      <c r="DUP47" s="83"/>
      <c r="DUQ47" s="83"/>
      <c r="DUR47" s="83"/>
      <c r="DUS47" s="83"/>
      <c r="DUT47" s="83"/>
      <c r="DUU47" s="83"/>
      <c r="DUV47" s="83"/>
      <c r="DUW47" s="83"/>
      <c r="DUX47" s="83"/>
      <c r="DUY47" s="83"/>
      <c r="DUZ47" s="83"/>
      <c r="DVA47" s="83"/>
      <c r="DVB47" s="83"/>
      <c r="DVC47" s="83"/>
      <c r="DVD47" s="83"/>
      <c r="DVE47" s="83"/>
      <c r="DVF47" s="83"/>
      <c r="DVG47" s="83"/>
      <c r="DVH47" s="83"/>
      <c r="DVI47" s="83"/>
      <c r="DVJ47" s="83"/>
      <c r="DVK47" s="83"/>
      <c r="DVL47" s="83"/>
      <c r="DVM47" s="83"/>
      <c r="DVN47" s="83"/>
      <c r="DVO47" s="83"/>
      <c r="DVP47" s="83"/>
      <c r="DVQ47" s="83"/>
      <c r="DVR47" s="83"/>
      <c r="DVS47" s="83"/>
      <c r="DVT47" s="83"/>
      <c r="DVU47" s="83"/>
      <c r="DVV47" s="83"/>
      <c r="DVW47" s="83"/>
      <c r="DVX47" s="83"/>
      <c r="DVY47" s="83"/>
      <c r="DVZ47" s="83"/>
      <c r="DWA47" s="83"/>
      <c r="DWB47" s="83"/>
      <c r="DWC47" s="83"/>
      <c r="DWD47" s="83"/>
      <c r="DWE47" s="83"/>
      <c r="DWF47" s="83"/>
      <c r="DWG47" s="83"/>
      <c r="DWH47" s="83"/>
      <c r="DWI47" s="83"/>
      <c r="DWJ47" s="83"/>
      <c r="DWK47" s="83"/>
      <c r="DWL47" s="83"/>
      <c r="DWM47" s="83"/>
      <c r="DWN47" s="83"/>
      <c r="DWO47" s="83"/>
      <c r="DWP47" s="83"/>
      <c r="DWQ47" s="83"/>
      <c r="DWR47" s="83"/>
      <c r="DWS47" s="83"/>
      <c r="DWT47" s="83"/>
      <c r="DWU47" s="83"/>
      <c r="DWV47" s="83"/>
      <c r="DWW47" s="83"/>
      <c r="DWX47" s="83"/>
      <c r="DWY47" s="83"/>
      <c r="DWZ47" s="83"/>
      <c r="DXA47" s="83"/>
      <c r="DXB47" s="83"/>
      <c r="DXC47" s="83"/>
      <c r="DXD47" s="83"/>
      <c r="DXE47" s="83"/>
      <c r="DXF47" s="83"/>
      <c r="DXG47" s="83"/>
      <c r="DXH47" s="83"/>
      <c r="DXI47" s="83"/>
      <c r="DXJ47" s="83"/>
      <c r="DXK47" s="83"/>
      <c r="DXL47" s="83"/>
      <c r="DXM47" s="83"/>
      <c r="DXN47" s="83"/>
      <c r="DXO47" s="83"/>
      <c r="DXP47" s="83"/>
      <c r="DXQ47" s="83"/>
      <c r="DXR47" s="83"/>
      <c r="DXS47" s="83"/>
      <c r="DXT47" s="83"/>
      <c r="DXU47" s="83"/>
      <c r="DXV47" s="83"/>
      <c r="DXW47" s="83"/>
      <c r="DXX47" s="83"/>
      <c r="DXY47" s="83"/>
      <c r="DXZ47" s="83"/>
      <c r="DYA47" s="83"/>
      <c r="DYB47" s="83"/>
      <c r="DYC47" s="83"/>
      <c r="DYD47" s="83"/>
      <c r="DYE47" s="83"/>
      <c r="DYF47" s="83"/>
      <c r="DYG47" s="83"/>
      <c r="DYH47" s="83"/>
      <c r="DYI47" s="83"/>
      <c r="DYJ47" s="83"/>
      <c r="DYK47" s="83"/>
      <c r="DYL47" s="83"/>
      <c r="DYM47" s="83"/>
      <c r="DYN47" s="83"/>
      <c r="DYO47" s="83"/>
      <c r="DYP47" s="83"/>
      <c r="DYQ47" s="83"/>
      <c r="DYR47" s="83"/>
      <c r="DYS47" s="83"/>
      <c r="DYT47" s="83"/>
      <c r="DYU47" s="83"/>
      <c r="DYV47" s="83"/>
      <c r="DYW47" s="83"/>
      <c r="DYX47" s="83"/>
      <c r="DYY47" s="83"/>
      <c r="DYZ47" s="83"/>
      <c r="DZA47" s="83"/>
      <c r="DZB47" s="83"/>
      <c r="DZC47" s="83"/>
      <c r="DZD47" s="83"/>
      <c r="DZE47" s="83"/>
      <c r="DZF47" s="83"/>
      <c r="DZG47" s="83"/>
      <c r="DZH47" s="83"/>
      <c r="DZI47" s="83"/>
      <c r="DZJ47" s="83"/>
      <c r="DZK47" s="83"/>
      <c r="DZL47" s="83"/>
      <c r="DZM47" s="83"/>
      <c r="DZN47" s="83"/>
      <c r="DZO47" s="83"/>
      <c r="DZP47" s="83"/>
      <c r="DZQ47" s="83"/>
      <c r="DZR47" s="83"/>
      <c r="DZS47" s="83"/>
      <c r="DZT47" s="83"/>
      <c r="DZU47" s="83"/>
      <c r="DZV47" s="83"/>
      <c r="DZW47" s="83"/>
      <c r="DZX47" s="83"/>
      <c r="DZY47" s="83"/>
      <c r="DZZ47" s="83"/>
      <c r="EAA47" s="83"/>
      <c r="EAB47" s="83"/>
      <c r="EAC47" s="83"/>
      <c r="EAD47" s="83"/>
      <c r="EAE47" s="83"/>
      <c r="EAF47" s="83"/>
      <c r="EAG47" s="83"/>
      <c r="EAH47" s="83"/>
      <c r="EAI47" s="83"/>
      <c r="EAJ47" s="83"/>
      <c r="EAK47" s="83"/>
      <c r="EAL47" s="83"/>
      <c r="EAM47" s="83"/>
      <c r="EAN47" s="83"/>
      <c r="EAO47" s="83"/>
      <c r="EAP47" s="83"/>
      <c r="EAQ47" s="83"/>
      <c r="EAR47" s="83"/>
      <c r="EAS47" s="83"/>
      <c r="EAT47" s="83"/>
      <c r="EAU47" s="83"/>
      <c r="EAV47" s="83"/>
      <c r="EAW47" s="83"/>
      <c r="EAX47" s="83"/>
      <c r="EAY47" s="83"/>
      <c r="EAZ47" s="83"/>
      <c r="EBA47" s="83"/>
      <c r="EBB47" s="83"/>
      <c r="EBC47" s="83"/>
      <c r="EBD47" s="83"/>
      <c r="EBE47" s="83"/>
      <c r="EBF47" s="83"/>
      <c r="EBG47" s="83"/>
      <c r="EBH47" s="83"/>
      <c r="EBI47" s="83"/>
      <c r="EBJ47" s="83"/>
      <c r="EBK47" s="83"/>
      <c r="EBL47" s="83"/>
      <c r="EBM47" s="83"/>
      <c r="EBN47" s="83"/>
      <c r="EBO47" s="83"/>
      <c r="EBP47" s="83"/>
      <c r="EBQ47" s="83"/>
      <c r="EBR47" s="83"/>
      <c r="EBS47" s="83"/>
      <c r="EBT47" s="83"/>
      <c r="EBU47" s="83"/>
      <c r="EBV47" s="83"/>
      <c r="EBW47" s="83"/>
      <c r="EBX47" s="83"/>
      <c r="EBY47" s="83"/>
      <c r="EBZ47" s="83"/>
      <c r="ECA47" s="83"/>
      <c r="ECB47" s="83"/>
      <c r="ECC47" s="83"/>
      <c r="ECD47" s="83"/>
      <c r="ECE47" s="83"/>
      <c r="ECF47" s="83"/>
      <c r="ECG47" s="83"/>
      <c r="ECH47" s="83"/>
      <c r="ECI47" s="83"/>
      <c r="ECJ47" s="83"/>
      <c r="ECK47" s="83"/>
      <c r="ECL47" s="83"/>
      <c r="ECM47" s="83"/>
      <c r="ECN47" s="83"/>
      <c r="ECO47" s="83"/>
      <c r="ECP47" s="83"/>
      <c r="ECQ47" s="83"/>
      <c r="ECR47" s="83"/>
      <c r="ECS47" s="83"/>
      <c r="ECT47" s="83"/>
      <c r="ECU47" s="83"/>
      <c r="ECV47" s="83"/>
      <c r="ECW47" s="83"/>
      <c r="ECX47" s="83"/>
      <c r="ECY47" s="83"/>
      <c r="ECZ47" s="83"/>
      <c r="EDA47" s="83"/>
      <c r="EDB47" s="83"/>
      <c r="EDC47" s="83"/>
      <c r="EDD47" s="83"/>
      <c r="EDE47" s="83"/>
      <c r="EDF47" s="83"/>
      <c r="EDG47" s="83"/>
      <c r="EDH47" s="83"/>
      <c r="EDI47" s="83"/>
      <c r="EDJ47" s="83"/>
      <c r="EDK47" s="83"/>
      <c r="EDL47" s="83"/>
      <c r="EDM47" s="83"/>
      <c r="EDN47" s="83"/>
      <c r="EDO47" s="83"/>
      <c r="EDP47" s="83"/>
      <c r="EDQ47" s="83"/>
      <c r="EDR47" s="83"/>
      <c r="EDS47" s="83"/>
      <c r="EDT47" s="83"/>
      <c r="EDU47" s="83"/>
      <c r="EDV47" s="83"/>
      <c r="EDW47" s="83"/>
      <c r="EDX47" s="83"/>
      <c r="EDY47" s="83"/>
      <c r="EDZ47" s="83"/>
      <c r="EEA47" s="83"/>
      <c r="EEB47" s="83"/>
      <c r="EEC47" s="83"/>
      <c r="EED47" s="83"/>
      <c r="EEE47" s="83"/>
      <c r="EEF47" s="83"/>
      <c r="EEG47" s="83"/>
      <c r="EEH47" s="83"/>
      <c r="EEI47" s="83"/>
      <c r="EEJ47" s="83"/>
      <c r="EEK47" s="83"/>
      <c r="EEL47" s="83"/>
      <c r="EEM47" s="83"/>
      <c r="EEN47" s="83"/>
      <c r="EEO47" s="83"/>
      <c r="EEP47" s="83"/>
      <c r="EEQ47" s="83"/>
      <c r="EER47" s="83"/>
      <c r="EES47" s="83"/>
      <c r="EET47" s="83"/>
      <c r="EEU47" s="83"/>
      <c r="EEV47" s="83"/>
      <c r="EEW47" s="83"/>
      <c r="EEX47" s="83"/>
      <c r="EEY47" s="83"/>
      <c r="EEZ47" s="83"/>
      <c r="EFA47" s="83"/>
      <c r="EFB47" s="83"/>
      <c r="EFC47" s="83"/>
      <c r="EFD47" s="83"/>
      <c r="EFE47" s="83"/>
      <c r="EFF47" s="83"/>
      <c r="EFG47" s="83"/>
      <c r="EFH47" s="83"/>
      <c r="EFI47" s="83"/>
      <c r="EFJ47" s="83"/>
      <c r="EFK47" s="83"/>
      <c r="EFL47" s="83"/>
      <c r="EFM47" s="83"/>
      <c r="EFN47" s="83"/>
      <c r="EFO47" s="83"/>
      <c r="EFP47" s="83"/>
      <c r="EFQ47" s="83"/>
      <c r="EFR47" s="83"/>
      <c r="EFS47" s="83"/>
      <c r="EFT47" s="83"/>
      <c r="EFU47" s="83"/>
      <c r="EFV47" s="83"/>
      <c r="EFW47" s="83"/>
      <c r="EFX47" s="83"/>
      <c r="EFY47" s="83"/>
      <c r="EFZ47" s="83"/>
      <c r="EGA47" s="83"/>
      <c r="EGB47" s="83"/>
      <c r="EGC47" s="83"/>
      <c r="EGD47" s="83"/>
      <c r="EGE47" s="83"/>
      <c r="EGF47" s="83"/>
      <c r="EGG47" s="83"/>
      <c r="EGH47" s="83"/>
      <c r="EGI47" s="83"/>
      <c r="EGJ47" s="83"/>
      <c r="EGK47" s="83"/>
      <c r="EGL47" s="83"/>
      <c r="EGM47" s="83"/>
      <c r="EGN47" s="83"/>
      <c r="EGO47" s="83"/>
      <c r="EGP47" s="83"/>
      <c r="EGQ47" s="83"/>
      <c r="EGR47" s="83"/>
      <c r="EGS47" s="83"/>
      <c r="EGT47" s="83"/>
      <c r="EGU47" s="83"/>
      <c r="EGV47" s="83"/>
      <c r="EGW47" s="83"/>
      <c r="EGX47" s="83"/>
      <c r="EGY47" s="83"/>
      <c r="EGZ47" s="83"/>
      <c r="EHA47" s="83"/>
      <c r="EHB47" s="83"/>
      <c r="EHC47" s="83"/>
      <c r="EHD47" s="83"/>
      <c r="EHE47" s="83"/>
      <c r="EHF47" s="83"/>
      <c r="EHG47" s="83"/>
      <c r="EHH47" s="83"/>
      <c r="EHI47" s="83"/>
      <c r="EHJ47" s="83"/>
      <c r="EHK47" s="83"/>
      <c r="EHL47" s="83"/>
      <c r="EHM47" s="83"/>
      <c r="EHN47" s="83"/>
      <c r="EHO47" s="83"/>
      <c r="EHP47" s="83"/>
      <c r="EHQ47" s="83"/>
      <c r="EHR47" s="83"/>
      <c r="EHS47" s="83"/>
      <c r="EHT47" s="83"/>
      <c r="EHU47" s="83"/>
      <c r="EHV47" s="83"/>
      <c r="EHW47" s="83"/>
      <c r="EHX47" s="83"/>
      <c r="EHY47" s="83"/>
      <c r="EHZ47" s="83"/>
      <c r="EIA47" s="83"/>
      <c r="EIB47" s="83"/>
      <c r="EIC47" s="83"/>
      <c r="EID47" s="83"/>
      <c r="EIE47" s="83"/>
      <c r="EIF47" s="83"/>
      <c r="EIG47" s="83"/>
      <c r="EIH47" s="83"/>
      <c r="EII47" s="83"/>
      <c r="EIJ47" s="83"/>
      <c r="EIK47" s="83"/>
      <c r="EIL47" s="83"/>
      <c r="EIM47" s="83"/>
      <c r="EIN47" s="83"/>
      <c r="EIO47" s="83"/>
      <c r="EIP47" s="83"/>
      <c r="EIQ47" s="83"/>
      <c r="EIR47" s="83"/>
      <c r="EIS47" s="83"/>
      <c r="EIT47" s="83"/>
      <c r="EIU47" s="83"/>
      <c r="EIV47" s="83"/>
      <c r="EIW47" s="83"/>
      <c r="EIX47" s="83"/>
      <c r="EIY47" s="83"/>
      <c r="EIZ47" s="83"/>
      <c r="EJA47" s="83"/>
      <c r="EJB47" s="83"/>
      <c r="EJC47" s="83"/>
      <c r="EJD47" s="83"/>
      <c r="EJE47" s="83"/>
      <c r="EJF47" s="83"/>
      <c r="EJG47" s="83"/>
      <c r="EJH47" s="83"/>
      <c r="EJI47" s="83"/>
      <c r="EJJ47" s="83"/>
      <c r="EJK47" s="83"/>
      <c r="EJL47" s="83"/>
      <c r="EJM47" s="83"/>
      <c r="EJN47" s="83"/>
      <c r="EJO47" s="83"/>
      <c r="EJP47" s="83"/>
      <c r="EJQ47" s="83"/>
      <c r="EJR47" s="83"/>
      <c r="EJS47" s="83"/>
      <c r="EJT47" s="83"/>
      <c r="EJU47" s="83"/>
      <c r="EJV47" s="83"/>
      <c r="EJW47" s="83"/>
      <c r="EJX47" s="83"/>
      <c r="EJY47" s="83"/>
      <c r="EJZ47" s="83"/>
      <c r="EKA47" s="83"/>
      <c r="EKB47" s="83"/>
      <c r="EKC47" s="83"/>
      <c r="EKD47" s="83"/>
      <c r="EKE47" s="83"/>
      <c r="EKF47" s="83"/>
      <c r="EKG47" s="83"/>
      <c r="EKH47" s="83"/>
      <c r="EKI47" s="83"/>
      <c r="EKJ47" s="83"/>
      <c r="EKK47" s="83"/>
      <c r="EKL47" s="83"/>
      <c r="EKM47" s="83"/>
      <c r="EKN47" s="83"/>
      <c r="EKO47" s="83"/>
      <c r="EKP47" s="83"/>
      <c r="EKQ47" s="83"/>
      <c r="EKR47" s="83"/>
      <c r="EKS47" s="83"/>
      <c r="EKT47" s="83"/>
      <c r="EKU47" s="83"/>
      <c r="EKV47" s="83"/>
      <c r="EKW47" s="83"/>
      <c r="EKX47" s="83"/>
      <c r="EKY47" s="83"/>
      <c r="EKZ47" s="83"/>
      <c r="ELA47" s="83"/>
      <c r="ELB47" s="83"/>
      <c r="ELC47" s="83"/>
      <c r="ELD47" s="83"/>
      <c r="ELE47" s="83"/>
      <c r="ELF47" s="83"/>
      <c r="ELG47" s="83"/>
      <c r="ELH47" s="83"/>
      <c r="ELI47" s="83"/>
      <c r="ELJ47" s="83"/>
      <c r="ELK47" s="83"/>
      <c r="ELL47" s="83"/>
      <c r="ELM47" s="83"/>
      <c r="ELN47" s="83"/>
      <c r="ELO47" s="83"/>
      <c r="ELP47" s="83"/>
      <c r="ELQ47" s="83"/>
      <c r="ELR47" s="83"/>
      <c r="ELS47" s="83"/>
      <c r="ELT47" s="83"/>
      <c r="ELU47" s="83"/>
      <c r="ELV47" s="83"/>
      <c r="ELW47" s="83"/>
      <c r="ELX47" s="83"/>
      <c r="ELY47" s="83"/>
      <c r="ELZ47" s="83"/>
      <c r="EMA47" s="83"/>
      <c r="EMB47" s="83"/>
      <c r="EMC47" s="83"/>
      <c r="EMD47" s="83"/>
      <c r="EME47" s="83"/>
      <c r="EMF47" s="83"/>
      <c r="EMG47" s="83"/>
      <c r="EMH47" s="83"/>
      <c r="EMI47" s="83"/>
      <c r="EMJ47" s="83"/>
      <c r="EMK47" s="83"/>
      <c r="EML47" s="83"/>
      <c r="EMM47" s="83"/>
      <c r="EMN47" s="83"/>
      <c r="EMO47" s="83"/>
      <c r="EMP47" s="83"/>
      <c r="EMQ47" s="83"/>
      <c r="EMR47" s="83"/>
      <c r="EMS47" s="83"/>
      <c r="EMT47" s="83"/>
      <c r="EMU47" s="83"/>
      <c r="EMV47" s="83"/>
      <c r="EMW47" s="83"/>
      <c r="EMX47" s="83"/>
      <c r="EMY47" s="83"/>
      <c r="EMZ47" s="83"/>
      <c r="ENA47" s="83"/>
      <c r="ENB47" s="83"/>
      <c r="ENC47" s="83"/>
      <c r="END47" s="83"/>
      <c r="ENE47" s="83"/>
      <c r="ENF47" s="83"/>
      <c r="ENG47" s="83"/>
      <c r="ENH47" s="83"/>
      <c r="ENI47" s="83"/>
      <c r="ENJ47" s="83"/>
      <c r="ENK47" s="83"/>
      <c r="ENL47" s="83"/>
      <c r="ENM47" s="83"/>
      <c r="ENN47" s="83"/>
      <c r="ENO47" s="83"/>
      <c r="ENP47" s="83"/>
      <c r="ENQ47" s="83"/>
      <c r="ENR47" s="83"/>
      <c r="ENS47" s="83"/>
      <c r="ENT47" s="83"/>
      <c r="ENU47" s="83"/>
      <c r="ENV47" s="83"/>
      <c r="ENW47" s="83"/>
      <c r="ENX47" s="83"/>
      <c r="ENY47" s="83"/>
      <c r="ENZ47" s="83"/>
      <c r="EOA47" s="83"/>
      <c r="EOB47" s="83"/>
      <c r="EOC47" s="83"/>
      <c r="EOD47" s="83"/>
      <c r="EOE47" s="83"/>
      <c r="EOF47" s="83"/>
      <c r="EOG47" s="83"/>
      <c r="EOH47" s="83"/>
      <c r="EOI47" s="83"/>
      <c r="EOJ47" s="83"/>
      <c r="EOK47" s="83"/>
      <c r="EOL47" s="83"/>
      <c r="EOM47" s="83"/>
      <c r="EON47" s="83"/>
      <c r="EOO47" s="83"/>
      <c r="EOP47" s="83"/>
      <c r="EOQ47" s="83"/>
      <c r="EOR47" s="83"/>
      <c r="EOS47" s="83"/>
      <c r="EOT47" s="83"/>
      <c r="EOU47" s="83"/>
      <c r="EOV47" s="83"/>
      <c r="EOW47" s="83"/>
      <c r="EOX47" s="83"/>
      <c r="EOY47" s="83"/>
      <c r="EOZ47" s="83"/>
      <c r="EPA47" s="83"/>
      <c r="EPB47" s="83"/>
      <c r="EPC47" s="83"/>
      <c r="EPD47" s="83"/>
      <c r="EPE47" s="83"/>
      <c r="EPF47" s="83"/>
      <c r="EPG47" s="83"/>
      <c r="EPH47" s="83"/>
      <c r="EPI47" s="83"/>
      <c r="EPJ47" s="83"/>
      <c r="EPK47" s="83"/>
      <c r="EPL47" s="83"/>
      <c r="EPM47" s="83"/>
      <c r="EPN47" s="83"/>
      <c r="EPO47" s="83"/>
      <c r="EPP47" s="83"/>
      <c r="EPQ47" s="83"/>
      <c r="EPR47" s="83"/>
      <c r="EPS47" s="83"/>
      <c r="EPT47" s="83"/>
      <c r="EPU47" s="83"/>
      <c r="EPV47" s="83"/>
      <c r="EPW47" s="83"/>
      <c r="EPX47" s="83"/>
      <c r="EPY47" s="83"/>
      <c r="EPZ47" s="83"/>
      <c r="EQA47" s="83"/>
      <c r="EQB47" s="83"/>
      <c r="EQC47" s="83"/>
      <c r="EQD47" s="83"/>
      <c r="EQE47" s="83"/>
      <c r="EQF47" s="83"/>
      <c r="EQG47" s="83"/>
      <c r="EQH47" s="83"/>
      <c r="EQI47" s="83"/>
      <c r="EQJ47" s="83"/>
      <c r="EQK47" s="83"/>
      <c r="EQL47" s="83"/>
      <c r="EQM47" s="83"/>
      <c r="EQN47" s="83"/>
      <c r="EQO47" s="83"/>
      <c r="EQP47" s="83"/>
      <c r="EQQ47" s="83"/>
      <c r="EQR47" s="83"/>
      <c r="EQS47" s="83"/>
      <c r="EQT47" s="83"/>
      <c r="EQU47" s="83"/>
      <c r="EQV47" s="83"/>
      <c r="EQW47" s="83"/>
      <c r="EQX47" s="83"/>
      <c r="EQY47" s="83"/>
      <c r="EQZ47" s="83"/>
      <c r="ERA47" s="83"/>
      <c r="ERB47" s="83"/>
      <c r="ERC47" s="83"/>
      <c r="ERD47" s="83"/>
      <c r="ERE47" s="83"/>
      <c r="ERF47" s="83"/>
      <c r="ERG47" s="83"/>
      <c r="ERH47" s="83"/>
      <c r="ERI47" s="83"/>
      <c r="ERJ47" s="83"/>
      <c r="ERK47" s="83"/>
      <c r="ERL47" s="83"/>
      <c r="ERM47" s="83"/>
      <c r="ERN47" s="83"/>
      <c r="ERO47" s="83"/>
      <c r="ERP47" s="83"/>
      <c r="ERQ47" s="83"/>
      <c r="ERR47" s="83"/>
      <c r="ERS47" s="83"/>
      <c r="ERT47" s="83"/>
      <c r="ERU47" s="83"/>
      <c r="ERV47" s="83"/>
      <c r="ERW47" s="83"/>
      <c r="ERX47" s="83"/>
      <c r="ERY47" s="83"/>
      <c r="ERZ47" s="83"/>
      <c r="ESA47" s="83"/>
      <c r="ESB47" s="83"/>
      <c r="ESC47" s="83"/>
      <c r="ESD47" s="83"/>
      <c r="ESE47" s="83"/>
      <c r="ESF47" s="83"/>
      <c r="ESG47" s="83"/>
      <c r="ESH47" s="83"/>
      <c r="ESI47" s="83"/>
      <c r="ESJ47" s="83"/>
      <c r="ESK47" s="83"/>
      <c r="ESL47" s="83"/>
      <c r="ESM47" s="83"/>
      <c r="ESN47" s="83"/>
      <c r="ESO47" s="83"/>
      <c r="ESP47" s="83"/>
      <c r="ESQ47" s="83"/>
      <c r="ESR47" s="83"/>
      <c r="ESS47" s="83"/>
      <c r="EST47" s="83"/>
      <c r="ESU47" s="83"/>
      <c r="ESV47" s="83"/>
      <c r="ESW47" s="83"/>
      <c r="ESX47" s="83"/>
      <c r="ESY47" s="83"/>
      <c r="ESZ47" s="83"/>
      <c r="ETA47" s="83"/>
      <c r="ETB47" s="83"/>
      <c r="ETC47" s="83"/>
      <c r="ETD47" s="83"/>
      <c r="ETE47" s="83"/>
      <c r="ETF47" s="83"/>
      <c r="ETG47" s="83"/>
      <c r="ETH47" s="83"/>
      <c r="ETI47" s="83"/>
      <c r="ETJ47" s="83"/>
      <c r="ETK47" s="83"/>
      <c r="ETL47" s="83"/>
      <c r="ETM47" s="83"/>
      <c r="ETN47" s="83"/>
      <c r="ETO47" s="83"/>
      <c r="ETP47" s="83"/>
      <c r="ETQ47" s="83"/>
      <c r="ETR47" s="83"/>
      <c r="ETS47" s="83"/>
      <c r="ETT47" s="83"/>
      <c r="ETU47" s="83"/>
      <c r="ETV47" s="83"/>
      <c r="ETW47" s="83"/>
      <c r="ETX47" s="83"/>
      <c r="ETY47" s="83"/>
      <c r="ETZ47" s="83"/>
      <c r="EUA47" s="83"/>
      <c r="EUB47" s="83"/>
      <c r="EUC47" s="83"/>
      <c r="EUD47" s="83"/>
      <c r="EUE47" s="83"/>
      <c r="EUF47" s="83"/>
      <c r="EUG47" s="83"/>
      <c r="EUH47" s="83"/>
      <c r="EUI47" s="83"/>
      <c r="EUJ47" s="83"/>
      <c r="EUK47" s="83"/>
      <c r="EUL47" s="83"/>
      <c r="EUM47" s="83"/>
      <c r="EUN47" s="83"/>
      <c r="EUO47" s="83"/>
      <c r="EUP47" s="83"/>
      <c r="EUQ47" s="83"/>
      <c r="EUR47" s="83"/>
      <c r="EUS47" s="83"/>
      <c r="EUT47" s="83"/>
      <c r="EUU47" s="83"/>
      <c r="EUV47" s="83"/>
      <c r="EUW47" s="83"/>
      <c r="EUX47" s="83"/>
      <c r="EUY47" s="83"/>
      <c r="EUZ47" s="83"/>
      <c r="EVA47" s="83"/>
      <c r="EVB47" s="83"/>
      <c r="EVC47" s="83"/>
      <c r="EVD47" s="83"/>
      <c r="EVE47" s="83"/>
      <c r="EVF47" s="83"/>
      <c r="EVG47" s="83"/>
      <c r="EVH47" s="83"/>
      <c r="EVI47" s="83"/>
      <c r="EVJ47" s="83"/>
      <c r="EVK47" s="83"/>
      <c r="EVL47" s="83"/>
      <c r="EVM47" s="83"/>
      <c r="EVN47" s="83"/>
      <c r="EVO47" s="83"/>
      <c r="EVP47" s="83"/>
      <c r="EVQ47" s="83"/>
      <c r="EVR47" s="83"/>
      <c r="EVS47" s="83"/>
      <c r="EVT47" s="83"/>
      <c r="EVU47" s="83"/>
      <c r="EVV47" s="83"/>
      <c r="EVW47" s="83"/>
      <c r="EVX47" s="83"/>
      <c r="EVY47" s="83"/>
      <c r="EVZ47" s="83"/>
      <c r="EWA47" s="83"/>
      <c r="EWB47" s="83"/>
      <c r="EWC47" s="83"/>
      <c r="EWD47" s="83"/>
      <c r="EWE47" s="83"/>
      <c r="EWF47" s="83"/>
      <c r="EWG47" s="83"/>
      <c r="EWH47" s="83"/>
      <c r="EWI47" s="83"/>
      <c r="EWJ47" s="83"/>
      <c r="EWK47" s="83"/>
      <c r="EWL47" s="83"/>
      <c r="EWM47" s="83"/>
      <c r="EWN47" s="83"/>
      <c r="EWO47" s="83"/>
      <c r="EWP47" s="83"/>
      <c r="EWQ47" s="83"/>
      <c r="EWR47" s="83"/>
      <c r="EWS47" s="83"/>
      <c r="EWT47" s="83"/>
      <c r="EWU47" s="83"/>
      <c r="EWV47" s="83"/>
      <c r="EWW47" s="83"/>
      <c r="EWX47" s="83"/>
      <c r="EWY47" s="83"/>
      <c r="EWZ47" s="83"/>
      <c r="EXA47" s="83"/>
      <c r="EXB47" s="83"/>
      <c r="EXC47" s="83"/>
      <c r="EXD47" s="83"/>
      <c r="EXE47" s="83"/>
      <c r="EXF47" s="83"/>
      <c r="EXG47" s="83"/>
      <c r="EXH47" s="83"/>
      <c r="EXI47" s="83"/>
      <c r="EXJ47" s="83"/>
      <c r="EXK47" s="83"/>
      <c r="EXL47" s="83"/>
      <c r="EXM47" s="83"/>
      <c r="EXN47" s="83"/>
      <c r="EXO47" s="83"/>
      <c r="EXP47" s="83"/>
      <c r="EXQ47" s="83"/>
      <c r="EXR47" s="83"/>
      <c r="EXS47" s="83"/>
      <c r="EXT47" s="83"/>
      <c r="EXU47" s="83"/>
      <c r="EXV47" s="83"/>
      <c r="EXW47" s="83"/>
      <c r="EXX47" s="83"/>
      <c r="EXY47" s="83"/>
      <c r="EXZ47" s="83"/>
      <c r="EYA47" s="83"/>
      <c r="EYB47" s="83"/>
      <c r="EYC47" s="83"/>
      <c r="EYD47" s="83"/>
      <c r="EYE47" s="83"/>
      <c r="EYF47" s="83"/>
      <c r="EYG47" s="83"/>
      <c r="EYH47" s="83"/>
      <c r="EYI47" s="83"/>
      <c r="EYJ47" s="83"/>
      <c r="EYK47" s="83"/>
      <c r="EYL47" s="83"/>
      <c r="EYM47" s="83"/>
      <c r="EYN47" s="83"/>
      <c r="EYO47" s="83"/>
      <c r="EYP47" s="83"/>
      <c r="EYQ47" s="83"/>
      <c r="EYR47" s="83"/>
      <c r="EYS47" s="83"/>
      <c r="EYT47" s="83"/>
      <c r="EYU47" s="83"/>
      <c r="EYV47" s="83"/>
      <c r="EYW47" s="83"/>
      <c r="EYX47" s="83"/>
      <c r="EYY47" s="83"/>
      <c r="EYZ47" s="83"/>
      <c r="EZA47" s="83"/>
      <c r="EZB47" s="83"/>
      <c r="EZC47" s="83"/>
      <c r="EZD47" s="83"/>
      <c r="EZE47" s="83"/>
      <c r="EZF47" s="83"/>
      <c r="EZG47" s="83"/>
      <c r="EZH47" s="83"/>
      <c r="EZI47" s="83"/>
      <c r="EZJ47" s="83"/>
      <c r="EZK47" s="83"/>
      <c r="EZL47" s="83"/>
      <c r="EZM47" s="83"/>
      <c r="EZN47" s="83"/>
      <c r="EZO47" s="83"/>
      <c r="EZP47" s="83"/>
      <c r="EZQ47" s="83"/>
      <c r="EZR47" s="83"/>
      <c r="EZS47" s="83"/>
      <c r="EZT47" s="83"/>
      <c r="EZU47" s="83"/>
      <c r="EZV47" s="83"/>
      <c r="EZW47" s="83"/>
      <c r="EZX47" s="83"/>
      <c r="EZY47" s="83"/>
      <c r="EZZ47" s="83"/>
      <c r="FAA47" s="83"/>
      <c r="FAB47" s="83"/>
      <c r="FAC47" s="83"/>
      <c r="FAD47" s="83"/>
      <c r="FAE47" s="83"/>
      <c r="FAF47" s="83"/>
      <c r="FAG47" s="83"/>
      <c r="FAH47" s="83"/>
      <c r="FAI47" s="83"/>
      <c r="FAJ47" s="83"/>
      <c r="FAK47" s="83"/>
      <c r="FAL47" s="83"/>
      <c r="FAM47" s="83"/>
      <c r="FAN47" s="83"/>
      <c r="FAO47" s="83"/>
      <c r="FAP47" s="83"/>
      <c r="FAQ47" s="83"/>
      <c r="FAR47" s="83"/>
      <c r="FAS47" s="83"/>
      <c r="FAT47" s="83"/>
      <c r="FAU47" s="83"/>
      <c r="FAV47" s="83"/>
      <c r="FAW47" s="83"/>
      <c r="FAX47" s="83"/>
      <c r="FAY47" s="83"/>
      <c r="FAZ47" s="83"/>
      <c r="FBA47" s="83"/>
      <c r="FBB47" s="83"/>
      <c r="FBC47" s="83"/>
      <c r="FBD47" s="83"/>
      <c r="FBE47" s="83"/>
      <c r="FBF47" s="83"/>
      <c r="FBG47" s="83"/>
      <c r="FBH47" s="83"/>
      <c r="FBI47" s="83"/>
      <c r="FBJ47" s="83"/>
      <c r="FBK47" s="83"/>
      <c r="FBL47" s="83"/>
      <c r="FBM47" s="83"/>
      <c r="FBN47" s="83"/>
      <c r="FBO47" s="83"/>
      <c r="FBP47" s="83"/>
      <c r="FBQ47" s="83"/>
      <c r="FBR47" s="83"/>
      <c r="FBS47" s="83"/>
      <c r="FBT47" s="83"/>
      <c r="FBU47" s="83"/>
      <c r="FBV47" s="83"/>
      <c r="FBW47" s="83"/>
      <c r="FBX47" s="83"/>
      <c r="FBY47" s="83"/>
      <c r="FBZ47" s="83"/>
      <c r="FCA47" s="83"/>
      <c r="FCB47" s="83"/>
      <c r="FCC47" s="83"/>
      <c r="FCD47" s="83"/>
      <c r="FCE47" s="83"/>
      <c r="FCF47" s="83"/>
      <c r="FCG47" s="83"/>
      <c r="FCH47" s="83"/>
      <c r="FCI47" s="83"/>
      <c r="FCJ47" s="83"/>
      <c r="FCK47" s="83"/>
      <c r="FCL47" s="83"/>
      <c r="FCM47" s="83"/>
      <c r="FCN47" s="83"/>
      <c r="FCO47" s="83"/>
      <c r="FCP47" s="83"/>
      <c r="FCQ47" s="83"/>
      <c r="FCR47" s="83"/>
      <c r="FCS47" s="83"/>
      <c r="FCT47" s="83"/>
      <c r="FCU47" s="83"/>
      <c r="FCV47" s="83"/>
      <c r="FCW47" s="83"/>
      <c r="FCX47" s="83"/>
      <c r="FCY47" s="83"/>
      <c r="FCZ47" s="83"/>
      <c r="FDA47" s="83"/>
      <c r="FDB47" s="83"/>
      <c r="FDC47" s="83"/>
      <c r="FDD47" s="83"/>
      <c r="FDE47" s="83"/>
      <c r="FDF47" s="83"/>
      <c r="FDG47" s="83"/>
      <c r="FDH47" s="83"/>
      <c r="FDI47" s="83"/>
      <c r="FDJ47" s="83"/>
      <c r="FDK47" s="83"/>
      <c r="FDL47" s="83"/>
      <c r="FDM47" s="83"/>
      <c r="FDN47" s="83"/>
      <c r="FDO47" s="83"/>
      <c r="FDP47" s="83"/>
      <c r="FDQ47" s="83"/>
      <c r="FDR47" s="83"/>
      <c r="FDS47" s="83"/>
      <c r="FDT47" s="83"/>
      <c r="FDU47" s="83"/>
      <c r="FDV47" s="83"/>
      <c r="FDW47" s="83"/>
      <c r="FDX47" s="83"/>
      <c r="FDY47" s="83"/>
      <c r="FDZ47" s="83"/>
      <c r="FEA47" s="83"/>
      <c r="FEB47" s="83"/>
      <c r="FEC47" s="83"/>
      <c r="FED47" s="83"/>
      <c r="FEE47" s="83"/>
      <c r="FEF47" s="83"/>
      <c r="FEG47" s="83"/>
      <c r="FEH47" s="83"/>
      <c r="FEI47" s="83"/>
      <c r="FEJ47" s="83"/>
      <c r="FEK47" s="83"/>
      <c r="FEL47" s="83"/>
      <c r="FEM47" s="83"/>
      <c r="FEN47" s="83"/>
      <c r="FEO47" s="83"/>
      <c r="FEP47" s="83"/>
      <c r="FEQ47" s="83"/>
      <c r="FER47" s="83"/>
      <c r="FES47" s="83"/>
      <c r="FET47" s="83"/>
      <c r="FEU47" s="83"/>
      <c r="FEV47" s="83"/>
      <c r="FEW47" s="83"/>
      <c r="FEX47" s="83"/>
      <c r="FEY47" s="83"/>
      <c r="FEZ47" s="83"/>
      <c r="FFA47" s="83"/>
      <c r="FFB47" s="83"/>
      <c r="FFC47" s="83"/>
      <c r="FFD47" s="83"/>
      <c r="FFE47" s="83"/>
      <c r="FFF47" s="83"/>
      <c r="FFG47" s="83"/>
      <c r="FFH47" s="83"/>
      <c r="FFI47" s="83"/>
      <c r="FFJ47" s="83"/>
      <c r="FFK47" s="83"/>
      <c r="FFL47" s="83"/>
      <c r="FFM47" s="83"/>
      <c r="FFN47" s="83"/>
      <c r="FFO47" s="83"/>
      <c r="FFP47" s="83"/>
      <c r="FFQ47" s="83"/>
      <c r="FFR47" s="83"/>
      <c r="FFS47" s="83"/>
      <c r="FFT47" s="83"/>
      <c r="FFU47" s="83"/>
      <c r="FFV47" s="83"/>
      <c r="FFW47" s="83"/>
      <c r="FFX47" s="83"/>
      <c r="FFY47" s="83"/>
      <c r="FFZ47" s="83"/>
      <c r="FGA47" s="83"/>
      <c r="FGB47" s="83"/>
      <c r="FGC47" s="83"/>
      <c r="FGD47" s="83"/>
      <c r="FGE47" s="83"/>
      <c r="FGF47" s="83"/>
      <c r="FGG47" s="83"/>
      <c r="FGH47" s="83"/>
      <c r="FGI47" s="83"/>
      <c r="FGJ47" s="83"/>
      <c r="FGK47" s="83"/>
      <c r="FGL47" s="83"/>
      <c r="FGM47" s="83"/>
      <c r="FGN47" s="83"/>
      <c r="FGO47" s="83"/>
      <c r="FGP47" s="83"/>
      <c r="FGQ47" s="83"/>
      <c r="FGR47" s="83"/>
      <c r="FGS47" s="83"/>
      <c r="FGT47" s="83"/>
      <c r="FGU47" s="83"/>
      <c r="FGV47" s="83"/>
      <c r="FGW47" s="83"/>
      <c r="FGX47" s="83"/>
      <c r="FGY47" s="83"/>
      <c r="FGZ47" s="83"/>
      <c r="FHA47" s="83"/>
      <c r="FHB47" s="83"/>
      <c r="FHC47" s="83"/>
      <c r="FHD47" s="83"/>
      <c r="FHE47" s="83"/>
      <c r="FHF47" s="83"/>
      <c r="FHG47" s="83"/>
      <c r="FHH47" s="83"/>
      <c r="FHI47" s="83"/>
      <c r="FHJ47" s="83"/>
      <c r="FHK47" s="83"/>
      <c r="FHL47" s="83"/>
      <c r="FHM47" s="83"/>
      <c r="FHN47" s="83"/>
      <c r="FHO47" s="83"/>
      <c r="FHP47" s="83"/>
      <c r="FHQ47" s="83"/>
      <c r="FHR47" s="83"/>
      <c r="FHS47" s="83"/>
      <c r="FHT47" s="83"/>
      <c r="FHU47" s="83"/>
      <c r="FHV47" s="83"/>
      <c r="FHW47" s="83"/>
      <c r="FHX47" s="83"/>
      <c r="FHY47" s="83"/>
      <c r="FHZ47" s="83"/>
      <c r="FIA47" s="83"/>
      <c r="FIB47" s="83"/>
      <c r="FIC47" s="83"/>
      <c r="FID47" s="83"/>
      <c r="FIE47" s="83"/>
      <c r="FIF47" s="83"/>
      <c r="FIG47" s="83"/>
      <c r="FIH47" s="83"/>
      <c r="FII47" s="83"/>
      <c r="FIJ47" s="83"/>
      <c r="FIK47" s="83"/>
      <c r="FIL47" s="83"/>
      <c r="FIM47" s="83"/>
      <c r="FIN47" s="83"/>
      <c r="FIO47" s="83"/>
      <c r="FIP47" s="83"/>
      <c r="FIQ47" s="83"/>
      <c r="FIR47" s="83"/>
      <c r="FIS47" s="83"/>
      <c r="FIT47" s="83"/>
      <c r="FIU47" s="83"/>
      <c r="FIV47" s="83"/>
      <c r="FIW47" s="83"/>
      <c r="FIX47" s="83"/>
      <c r="FIY47" s="83"/>
      <c r="FIZ47" s="83"/>
      <c r="FJA47" s="83"/>
      <c r="FJB47" s="83"/>
      <c r="FJC47" s="83"/>
      <c r="FJD47" s="83"/>
      <c r="FJE47" s="83"/>
      <c r="FJF47" s="83"/>
      <c r="FJG47" s="83"/>
      <c r="FJH47" s="83"/>
      <c r="FJI47" s="83"/>
      <c r="FJJ47" s="83"/>
      <c r="FJK47" s="83"/>
      <c r="FJL47" s="83"/>
      <c r="FJM47" s="83"/>
      <c r="FJN47" s="83"/>
      <c r="FJO47" s="83"/>
      <c r="FJP47" s="83"/>
      <c r="FJQ47" s="83"/>
      <c r="FJR47" s="83"/>
      <c r="FJS47" s="83"/>
      <c r="FJT47" s="83"/>
      <c r="FJU47" s="83"/>
      <c r="FJV47" s="83"/>
      <c r="FJW47" s="83"/>
      <c r="FJX47" s="83"/>
      <c r="FJY47" s="83"/>
      <c r="FJZ47" s="83"/>
      <c r="FKA47" s="83"/>
      <c r="FKB47" s="83"/>
      <c r="FKC47" s="83"/>
      <c r="FKD47" s="83"/>
      <c r="FKE47" s="83"/>
      <c r="FKF47" s="83"/>
      <c r="FKG47" s="83"/>
      <c r="FKH47" s="83"/>
      <c r="FKI47" s="83"/>
      <c r="FKJ47" s="83"/>
      <c r="FKK47" s="83"/>
      <c r="FKL47" s="83"/>
      <c r="FKM47" s="83"/>
      <c r="FKN47" s="83"/>
      <c r="FKO47" s="83"/>
      <c r="FKP47" s="83"/>
      <c r="FKQ47" s="83"/>
      <c r="FKR47" s="83"/>
      <c r="FKS47" s="83"/>
      <c r="FKT47" s="83"/>
      <c r="FKU47" s="83"/>
      <c r="FKV47" s="83"/>
      <c r="FKW47" s="83"/>
      <c r="FKX47" s="83"/>
      <c r="FKY47" s="83"/>
      <c r="FKZ47" s="83"/>
      <c r="FLA47" s="83"/>
      <c r="FLB47" s="83"/>
      <c r="FLC47" s="83"/>
      <c r="FLD47" s="83"/>
      <c r="FLE47" s="83"/>
      <c r="FLF47" s="83"/>
      <c r="FLG47" s="83"/>
      <c r="FLH47" s="83"/>
      <c r="FLI47" s="83"/>
      <c r="FLJ47" s="83"/>
      <c r="FLK47" s="83"/>
      <c r="FLL47" s="83"/>
      <c r="FLM47" s="83"/>
      <c r="FLN47" s="83"/>
      <c r="FLO47" s="83"/>
      <c r="FLP47" s="83"/>
      <c r="FLQ47" s="83"/>
      <c r="FLR47" s="83"/>
      <c r="FLS47" s="83"/>
      <c r="FLT47" s="83"/>
      <c r="FLU47" s="83"/>
      <c r="FLV47" s="83"/>
      <c r="FLW47" s="83"/>
      <c r="FLX47" s="83"/>
      <c r="FLY47" s="83"/>
      <c r="FLZ47" s="83"/>
      <c r="FMA47" s="83"/>
      <c r="FMB47" s="83"/>
      <c r="FMC47" s="83"/>
      <c r="FMD47" s="83"/>
      <c r="FME47" s="83"/>
      <c r="FMF47" s="83"/>
      <c r="FMG47" s="83"/>
      <c r="FMH47" s="83"/>
      <c r="FMI47" s="83"/>
      <c r="FMJ47" s="83"/>
      <c r="FMK47" s="83"/>
      <c r="FML47" s="83"/>
      <c r="FMM47" s="83"/>
      <c r="FMN47" s="83"/>
      <c r="FMO47" s="83"/>
      <c r="FMP47" s="83"/>
      <c r="FMQ47" s="83"/>
      <c r="FMR47" s="83"/>
      <c r="FMS47" s="83"/>
      <c r="FMT47" s="83"/>
      <c r="FMU47" s="83"/>
      <c r="FMV47" s="83"/>
      <c r="FMW47" s="83"/>
      <c r="FMX47" s="83"/>
      <c r="FMY47" s="83"/>
      <c r="FMZ47" s="83"/>
      <c r="FNA47" s="83"/>
      <c r="FNB47" s="83"/>
      <c r="FNC47" s="83"/>
      <c r="FND47" s="83"/>
      <c r="FNE47" s="83"/>
      <c r="FNF47" s="83"/>
      <c r="FNG47" s="83"/>
      <c r="FNH47" s="83"/>
      <c r="FNI47" s="83"/>
      <c r="FNJ47" s="83"/>
      <c r="FNK47" s="83"/>
      <c r="FNL47" s="83"/>
      <c r="FNM47" s="83"/>
      <c r="FNN47" s="83"/>
      <c r="FNO47" s="83"/>
      <c r="FNP47" s="83"/>
      <c r="FNQ47" s="83"/>
      <c r="FNR47" s="83"/>
      <c r="FNS47" s="83"/>
      <c r="FNT47" s="83"/>
      <c r="FNU47" s="83"/>
      <c r="FNV47" s="83"/>
      <c r="FNW47" s="83"/>
      <c r="FNX47" s="83"/>
      <c r="FNY47" s="83"/>
      <c r="FNZ47" s="83"/>
      <c r="FOA47" s="83"/>
      <c r="FOB47" s="83"/>
      <c r="FOC47" s="83"/>
      <c r="FOD47" s="83"/>
      <c r="FOE47" s="83"/>
      <c r="FOF47" s="83"/>
      <c r="FOG47" s="83"/>
      <c r="FOH47" s="83"/>
      <c r="FOI47" s="83"/>
      <c r="FOJ47" s="83"/>
      <c r="FOK47" s="83"/>
      <c r="FOL47" s="83"/>
      <c r="FOM47" s="83"/>
      <c r="FON47" s="83"/>
      <c r="FOO47" s="83"/>
      <c r="FOP47" s="83"/>
      <c r="FOQ47" s="83"/>
      <c r="FOR47" s="83"/>
      <c r="FOS47" s="83"/>
      <c r="FOT47" s="83"/>
      <c r="FOU47" s="83"/>
      <c r="FOV47" s="83"/>
      <c r="FOW47" s="83"/>
      <c r="FOX47" s="83"/>
      <c r="FOY47" s="83"/>
      <c r="FOZ47" s="83"/>
      <c r="FPA47" s="83"/>
      <c r="FPB47" s="83"/>
      <c r="FPC47" s="83"/>
      <c r="FPD47" s="83"/>
      <c r="FPE47" s="83"/>
      <c r="FPF47" s="83"/>
      <c r="FPG47" s="83"/>
      <c r="FPH47" s="83"/>
      <c r="FPI47" s="83"/>
      <c r="FPJ47" s="83"/>
      <c r="FPK47" s="83"/>
      <c r="FPL47" s="83"/>
      <c r="FPM47" s="83"/>
      <c r="FPN47" s="83"/>
      <c r="FPO47" s="83"/>
      <c r="FPP47" s="83"/>
      <c r="FPQ47" s="83"/>
      <c r="FPR47" s="83"/>
      <c r="FPS47" s="83"/>
      <c r="FPT47" s="83"/>
      <c r="FPU47" s="83"/>
      <c r="FPV47" s="83"/>
      <c r="FPW47" s="83"/>
      <c r="FPX47" s="83"/>
      <c r="FPY47" s="83"/>
      <c r="FPZ47" s="83"/>
      <c r="FQA47" s="83"/>
      <c r="FQB47" s="83"/>
      <c r="FQC47" s="83"/>
      <c r="FQD47" s="83"/>
      <c r="FQE47" s="83"/>
      <c r="FQF47" s="83"/>
      <c r="FQG47" s="83"/>
      <c r="FQH47" s="83"/>
      <c r="FQI47" s="83"/>
      <c r="FQJ47" s="83"/>
      <c r="FQK47" s="83"/>
      <c r="FQL47" s="83"/>
      <c r="FQM47" s="83"/>
      <c r="FQN47" s="83"/>
      <c r="FQO47" s="83"/>
      <c r="FQP47" s="83"/>
      <c r="FQQ47" s="83"/>
      <c r="FQR47" s="83"/>
      <c r="FQS47" s="83"/>
      <c r="FQT47" s="83"/>
      <c r="FQU47" s="83"/>
      <c r="FQV47" s="83"/>
      <c r="FQW47" s="83"/>
      <c r="FQX47" s="83"/>
      <c r="FQY47" s="83"/>
      <c r="FQZ47" s="83"/>
      <c r="FRA47" s="83"/>
      <c r="FRB47" s="83"/>
      <c r="FRC47" s="83"/>
      <c r="FRD47" s="83"/>
      <c r="FRE47" s="83"/>
      <c r="FRF47" s="83"/>
      <c r="FRG47" s="83"/>
      <c r="FRH47" s="83"/>
      <c r="FRI47" s="83"/>
      <c r="FRJ47" s="83"/>
      <c r="FRK47" s="83"/>
      <c r="FRL47" s="83"/>
      <c r="FRM47" s="83"/>
      <c r="FRN47" s="83"/>
      <c r="FRO47" s="83"/>
      <c r="FRP47" s="83"/>
      <c r="FRQ47" s="83"/>
      <c r="FRR47" s="83"/>
      <c r="FRS47" s="83"/>
      <c r="FRT47" s="83"/>
      <c r="FRU47" s="83"/>
      <c r="FRV47" s="83"/>
      <c r="FRW47" s="83"/>
      <c r="FRX47" s="83"/>
      <c r="FRY47" s="83"/>
      <c r="FRZ47" s="83"/>
      <c r="FSA47" s="83"/>
      <c r="FSB47" s="83"/>
      <c r="FSC47" s="83"/>
      <c r="FSD47" s="83"/>
      <c r="FSE47" s="83"/>
      <c r="FSF47" s="83"/>
      <c r="FSG47" s="83"/>
      <c r="FSH47" s="83"/>
      <c r="FSI47" s="83"/>
      <c r="FSJ47" s="83"/>
      <c r="FSK47" s="83"/>
      <c r="FSL47" s="83"/>
      <c r="FSM47" s="83"/>
      <c r="FSN47" s="83"/>
      <c r="FSO47" s="83"/>
      <c r="FSP47" s="83"/>
      <c r="FSQ47" s="83"/>
      <c r="FSR47" s="83"/>
      <c r="FSS47" s="83"/>
      <c r="FST47" s="83"/>
      <c r="FSU47" s="83"/>
      <c r="FSV47" s="83"/>
      <c r="FSW47" s="83"/>
      <c r="FSX47" s="83"/>
      <c r="FSY47" s="83"/>
      <c r="FSZ47" s="83"/>
      <c r="FTA47" s="83"/>
      <c r="FTB47" s="83"/>
      <c r="FTC47" s="83"/>
      <c r="FTD47" s="83"/>
      <c r="FTE47" s="83"/>
      <c r="FTF47" s="83"/>
      <c r="FTG47" s="83"/>
      <c r="FTH47" s="83"/>
      <c r="FTI47" s="83"/>
      <c r="FTJ47" s="83"/>
      <c r="FTK47" s="83"/>
      <c r="FTL47" s="83"/>
      <c r="FTM47" s="83"/>
      <c r="FTN47" s="83"/>
      <c r="FTO47" s="83"/>
      <c r="FTP47" s="83"/>
      <c r="FTQ47" s="83"/>
      <c r="FTR47" s="83"/>
      <c r="FTS47" s="83"/>
      <c r="FTT47" s="83"/>
      <c r="FTU47" s="83"/>
      <c r="FTV47" s="83"/>
      <c r="FTW47" s="83"/>
      <c r="FTX47" s="83"/>
      <c r="FTY47" s="83"/>
      <c r="FTZ47" s="83"/>
      <c r="FUA47" s="83"/>
      <c r="FUB47" s="83"/>
      <c r="FUC47" s="83"/>
      <c r="FUD47" s="83"/>
      <c r="FUE47" s="83"/>
      <c r="FUF47" s="83"/>
      <c r="FUG47" s="83"/>
      <c r="FUH47" s="83"/>
      <c r="FUI47" s="83"/>
      <c r="FUJ47" s="83"/>
      <c r="FUK47" s="83"/>
      <c r="FUL47" s="83"/>
      <c r="FUM47" s="83"/>
      <c r="FUN47" s="83"/>
      <c r="FUO47" s="83"/>
      <c r="FUP47" s="83"/>
      <c r="FUQ47" s="83"/>
      <c r="FUR47" s="83"/>
      <c r="FUS47" s="83"/>
      <c r="FUT47" s="83"/>
      <c r="FUU47" s="83"/>
      <c r="FUV47" s="83"/>
      <c r="FUW47" s="83"/>
      <c r="FUX47" s="83"/>
      <c r="FUY47" s="83"/>
      <c r="FUZ47" s="83"/>
      <c r="FVA47" s="83"/>
      <c r="FVB47" s="83"/>
      <c r="FVC47" s="83"/>
      <c r="FVD47" s="83"/>
      <c r="FVE47" s="83"/>
      <c r="FVF47" s="83"/>
      <c r="FVG47" s="83"/>
      <c r="FVH47" s="83"/>
      <c r="FVI47" s="83"/>
      <c r="FVJ47" s="83"/>
      <c r="FVK47" s="83"/>
      <c r="FVL47" s="83"/>
      <c r="FVM47" s="83"/>
      <c r="FVN47" s="83"/>
      <c r="FVO47" s="83"/>
      <c r="FVP47" s="83"/>
      <c r="FVQ47" s="83"/>
      <c r="FVR47" s="83"/>
      <c r="FVS47" s="83"/>
      <c r="FVT47" s="83"/>
      <c r="FVU47" s="83"/>
      <c r="FVV47" s="83"/>
      <c r="FVW47" s="83"/>
      <c r="FVX47" s="83"/>
      <c r="FVY47" s="83"/>
      <c r="FVZ47" s="83"/>
      <c r="FWA47" s="83"/>
      <c r="FWB47" s="83"/>
      <c r="FWC47" s="83"/>
      <c r="FWD47" s="83"/>
      <c r="FWE47" s="83"/>
      <c r="FWF47" s="83"/>
      <c r="FWG47" s="83"/>
      <c r="FWH47" s="83"/>
      <c r="FWI47" s="83"/>
      <c r="FWJ47" s="83"/>
      <c r="FWK47" s="83"/>
      <c r="FWL47" s="83"/>
      <c r="FWM47" s="83"/>
      <c r="FWN47" s="83"/>
      <c r="FWO47" s="83"/>
      <c r="FWP47" s="83"/>
      <c r="FWQ47" s="83"/>
      <c r="FWR47" s="83"/>
      <c r="FWS47" s="83"/>
      <c r="FWT47" s="83"/>
      <c r="FWU47" s="83"/>
      <c r="FWV47" s="83"/>
      <c r="FWW47" s="83"/>
      <c r="FWX47" s="83"/>
      <c r="FWY47" s="83"/>
      <c r="FWZ47" s="83"/>
      <c r="FXA47" s="83"/>
      <c r="FXB47" s="83"/>
      <c r="FXC47" s="83"/>
      <c r="FXD47" s="83"/>
      <c r="FXE47" s="83"/>
      <c r="FXF47" s="83"/>
      <c r="FXG47" s="83"/>
      <c r="FXH47" s="83"/>
      <c r="FXI47" s="83"/>
      <c r="FXJ47" s="83"/>
      <c r="FXK47" s="83"/>
      <c r="FXL47" s="83"/>
      <c r="FXM47" s="83"/>
      <c r="FXN47" s="83"/>
      <c r="FXO47" s="83"/>
      <c r="FXP47" s="83"/>
      <c r="FXQ47" s="83"/>
      <c r="FXR47" s="83"/>
      <c r="FXS47" s="83"/>
      <c r="FXT47" s="83"/>
      <c r="FXU47" s="83"/>
      <c r="FXV47" s="83"/>
      <c r="FXW47" s="83"/>
      <c r="FXX47" s="83"/>
      <c r="FXY47" s="83"/>
      <c r="FXZ47" s="83"/>
      <c r="FYA47" s="83"/>
      <c r="FYB47" s="83"/>
      <c r="FYC47" s="83"/>
      <c r="FYD47" s="83"/>
      <c r="FYE47" s="83"/>
      <c r="FYF47" s="83"/>
      <c r="FYG47" s="83"/>
      <c r="FYH47" s="83"/>
      <c r="FYI47" s="83"/>
      <c r="FYJ47" s="83"/>
      <c r="FYK47" s="83"/>
      <c r="FYL47" s="83"/>
      <c r="FYM47" s="83"/>
      <c r="FYN47" s="83"/>
      <c r="FYO47" s="83"/>
      <c r="FYP47" s="83"/>
      <c r="FYQ47" s="83"/>
      <c r="FYR47" s="83"/>
      <c r="FYS47" s="83"/>
      <c r="FYT47" s="83"/>
      <c r="FYU47" s="83"/>
      <c r="FYV47" s="83"/>
      <c r="FYW47" s="83"/>
      <c r="FYX47" s="83"/>
      <c r="FYY47" s="83"/>
      <c r="FYZ47" s="83"/>
      <c r="FZA47" s="83"/>
      <c r="FZB47" s="83"/>
      <c r="FZC47" s="83"/>
      <c r="FZD47" s="83"/>
      <c r="FZE47" s="83"/>
      <c r="FZF47" s="83"/>
      <c r="FZG47" s="83"/>
      <c r="FZH47" s="83"/>
      <c r="FZI47" s="83"/>
      <c r="FZJ47" s="83"/>
      <c r="FZK47" s="83"/>
      <c r="FZL47" s="83"/>
      <c r="FZM47" s="83"/>
      <c r="FZN47" s="83"/>
      <c r="FZO47" s="83"/>
      <c r="FZP47" s="83"/>
      <c r="FZQ47" s="83"/>
      <c r="FZR47" s="83"/>
      <c r="FZS47" s="83"/>
      <c r="FZT47" s="83"/>
      <c r="FZU47" s="83"/>
      <c r="FZV47" s="83"/>
      <c r="FZW47" s="83"/>
      <c r="FZX47" s="83"/>
      <c r="FZY47" s="83"/>
      <c r="FZZ47" s="83"/>
      <c r="GAA47" s="83"/>
      <c r="GAB47" s="83"/>
      <c r="GAC47" s="83"/>
      <c r="GAD47" s="83"/>
      <c r="GAE47" s="83"/>
      <c r="GAF47" s="83"/>
      <c r="GAG47" s="83"/>
      <c r="GAH47" s="83"/>
      <c r="GAI47" s="83"/>
      <c r="GAJ47" s="83"/>
      <c r="GAK47" s="83"/>
      <c r="GAL47" s="83"/>
      <c r="GAM47" s="83"/>
      <c r="GAN47" s="83"/>
      <c r="GAO47" s="83"/>
      <c r="GAP47" s="83"/>
      <c r="GAQ47" s="83"/>
      <c r="GAR47" s="83"/>
      <c r="GAS47" s="83"/>
      <c r="GAT47" s="83"/>
      <c r="GAU47" s="83"/>
      <c r="GAV47" s="83"/>
      <c r="GAW47" s="83"/>
      <c r="GAX47" s="83"/>
      <c r="GAY47" s="83"/>
      <c r="GAZ47" s="83"/>
      <c r="GBA47" s="83"/>
      <c r="GBB47" s="83"/>
      <c r="GBC47" s="83"/>
      <c r="GBD47" s="83"/>
      <c r="GBE47" s="83"/>
      <c r="GBF47" s="83"/>
      <c r="GBG47" s="83"/>
      <c r="GBH47" s="83"/>
      <c r="GBI47" s="83"/>
      <c r="GBJ47" s="83"/>
      <c r="GBK47" s="83"/>
      <c r="GBL47" s="83"/>
      <c r="GBM47" s="83"/>
      <c r="GBN47" s="83"/>
      <c r="GBO47" s="83"/>
      <c r="GBP47" s="83"/>
      <c r="GBQ47" s="83"/>
      <c r="GBR47" s="83"/>
      <c r="GBS47" s="83"/>
      <c r="GBT47" s="83"/>
      <c r="GBU47" s="83"/>
      <c r="GBV47" s="83"/>
      <c r="GBW47" s="83"/>
      <c r="GBX47" s="83"/>
      <c r="GBY47" s="83"/>
      <c r="GBZ47" s="83"/>
      <c r="GCA47" s="83"/>
      <c r="GCB47" s="83"/>
      <c r="GCC47" s="83"/>
      <c r="GCD47" s="83"/>
      <c r="GCE47" s="83"/>
      <c r="GCF47" s="83"/>
      <c r="GCG47" s="83"/>
      <c r="GCH47" s="83"/>
      <c r="GCI47" s="83"/>
      <c r="GCJ47" s="83"/>
      <c r="GCK47" s="83"/>
      <c r="GCL47" s="83"/>
      <c r="GCM47" s="83"/>
      <c r="GCN47" s="83"/>
      <c r="GCO47" s="83"/>
      <c r="GCP47" s="83"/>
      <c r="GCQ47" s="83"/>
      <c r="GCR47" s="83"/>
      <c r="GCS47" s="83"/>
      <c r="GCT47" s="83"/>
      <c r="GCU47" s="83"/>
      <c r="GCV47" s="83"/>
      <c r="GCW47" s="83"/>
      <c r="GCX47" s="83"/>
      <c r="GCY47" s="83"/>
      <c r="GCZ47" s="83"/>
      <c r="GDA47" s="83"/>
      <c r="GDB47" s="83"/>
      <c r="GDC47" s="83"/>
      <c r="GDD47" s="83"/>
      <c r="GDE47" s="83"/>
      <c r="GDF47" s="83"/>
      <c r="GDG47" s="83"/>
      <c r="GDH47" s="83"/>
      <c r="GDI47" s="83"/>
      <c r="GDJ47" s="83"/>
      <c r="GDK47" s="83"/>
      <c r="GDL47" s="83"/>
      <c r="GDM47" s="83"/>
      <c r="GDN47" s="83"/>
      <c r="GDO47" s="83"/>
      <c r="GDP47" s="83"/>
      <c r="GDQ47" s="83"/>
      <c r="GDR47" s="83"/>
      <c r="GDS47" s="83"/>
      <c r="GDT47" s="83"/>
      <c r="GDU47" s="83"/>
      <c r="GDV47" s="83"/>
      <c r="GDW47" s="83"/>
      <c r="GDX47" s="83"/>
      <c r="GDY47" s="83"/>
      <c r="GDZ47" s="83"/>
      <c r="GEA47" s="83"/>
      <c r="GEB47" s="83"/>
      <c r="GEC47" s="83"/>
      <c r="GED47" s="83"/>
      <c r="GEE47" s="83"/>
      <c r="GEF47" s="83"/>
      <c r="GEG47" s="83"/>
      <c r="GEH47" s="83"/>
      <c r="GEI47" s="83"/>
      <c r="GEJ47" s="83"/>
      <c r="GEK47" s="83"/>
      <c r="GEL47" s="83"/>
      <c r="GEM47" s="83"/>
      <c r="GEN47" s="83"/>
      <c r="GEO47" s="83"/>
      <c r="GEP47" s="83"/>
      <c r="GEQ47" s="83"/>
      <c r="GER47" s="83"/>
      <c r="GES47" s="83"/>
      <c r="GET47" s="83"/>
      <c r="GEU47" s="83"/>
      <c r="GEV47" s="83"/>
      <c r="GEW47" s="83"/>
      <c r="GEX47" s="83"/>
      <c r="GEY47" s="83"/>
      <c r="GEZ47" s="83"/>
      <c r="GFA47" s="83"/>
      <c r="GFB47" s="83"/>
      <c r="GFC47" s="83"/>
      <c r="GFD47" s="83"/>
      <c r="GFE47" s="83"/>
      <c r="GFF47" s="83"/>
      <c r="GFG47" s="83"/>
      <c r="GFH47" s="83"/>
      <c r="GFI47" s="83"/>
      <c r="GFJ47" s="83"/>
      <c r="GFK47" s="83"/>
      <c r="GFL47" s="83"/>
      <c r="GFM47" s="83"/>
      <c r="GFN47" s="83"/>
      <c r="GFO47" s="83"/>
      <c r="GFP47" s="83"/>
      <c r="GFQ47" s="83"/>
      <c r="GFR47" s="83"/>
      <c r="GFS47" s="83"/>
      <c r="GFT47" s="83"/>
      <c r="GFU47" s="83"/>
      <c r="GFV47" s="83"/>
      <c r="GFW47" s="83"/>
      <c r="GFX47" s="83"/>
      <c r="GFY47" s="83"/>
      <c r="GFZ47" s="83"/>
      <c r="GGA47" s="83"/>
      <c r="GGB47" s="83"/>
      <c r="GGC47" s="83"/>
      <c r="GGD47" s="83"/>
      <c r="GGE47" s="83"/>
      <c r="GGF47" s="83"/>
      <c r="GGG47" s="83"/>
      <c r="GGH47" s="83"/>
      <c r="GGI47" s="83"/>
      <c r="GGJ47" s="83"/>
      <c r="GGK47" s="83"/>
      <c r="GGL47" s="83"/>
      <c r="GGM47" s="83"/>
      <c r="GGN47" s="83"/>
      <c r="GGO47" s="83"/>
      <c r="GGP47" s="83"/>
      <c r="GGQ47" s="83"/>
      <c r="GGR47" s="83"/>
      <c r="GGS47" s="83"/>
      <c r="GGT47" s="83"/>
      <c r="GGU47" s="83"/>
      <c r="GGV47" s="83"/>
      <c r="GGW47" s="83"/>
      <c r="GGX47" s="83"/>
      <c r="GGY47" s="83"/>
      <c r="GGZ47" s="83"/>
      <c r="GHA47" s="83"/>
      <c r="GHB47" s="83"/>
      <c r="GHC47" s="83"/>
      <c r="GHD47" s="83"/>
      <c r="GHE47" s="83"/>
      <c r="GHF47" s="83"/>
      <c r="GHG47" s="83"/>
      <c r="GHH47" s="83"/>
      <c r="GHI47" s="83"/>
      <c r="GHJ47" s="83"/>
      <c r="GHK47" s="83"/>
      <c r="GHL47" s="83"/>
      <c r="GHM47" s="83"/>
      <c r="GHN47" s="83"/>
      <c r="GHO47" s="83"/>
      <c r="GHP47" s="83"/>
      <c r="GHQ47" s="83"/>
      <c r="GHR47" s="83"/>
      <c r="GHS47" s="83"/>
      <c r="GHT47" s="83"/>
      <c r="GHU47" s="83"/>
      <c r="GHV47" s="83"/>
      <c r="GHW47" s="83"/>
      <c r="GHX47" s="83"/>
      <c r="GHY47" s="83"/>
      <c r="GHZ47" s="83"/>
      <c r="GIA47" s="83"/>
      <c r="GIB47" s="83"/>
      <c r="GIC47" s="83"/>
      <c r="GID47" s="83"/>
      <c r="GIE47" s="83"/>
      <c r="GIF47" s="83"/>
      <c r="GIG47" s="83"/>
      <c r="GIH47" s="83"/>
      <c r="GII47" s="83"/>
      <c r="GIJ47" s="83"/>
      <c r="GIK47" s="83"/>
      <c r="GIL47" s="83"/>
      <c r="GIM47" s="83"/>
      <c r="GIN47" s="83"/>
      <c r="GIO47" s="83"/>
      <c r="GIP47" s="83"/>
      <c r="GIQ47" s="83"/>
      <c r="GIR47" s="83"/>
      <c r="GIS47" s="83"/>
      <c r="GIT47" s="83"/>
      <c r="GIU47" s="83"/>
      <c r="GIV47" s="83"/>
      <c r="GIW47" s="83"/>
      <c r="GIX47" s="83"/>
      <c r="GIY47" s="83"/>
      <c r="GIZ47" s="83"/>
      <c r="GJA47" s="83"/>
      <c r="GJB47" s="83"/>
      <c r="GJC47" s="83"/>
      <c r="GJD47" s="83"/>
      <c r="GJE47" s="83"/>
      <c r="GJF47" s="83"/>
      <c r="GJG47" s="83"/>
      <c r="GJH47" s="83"/>
      <c r="GJI47" s="83"/>
      <c r="GJJ47" s="83"/>
      <c r="GJK47" s="83"/>
      <c r="GJL47" s="83"/>
      <c r="GJM47" s="83"/>
      <c r="GJN47" s="83"/>
      <c r="GJO47" s="83"/>
      <c r="GJP47" s="83"/>
      <c r="GJQ47" s="83"/>
      <c r="GJR47" s="83"/>
      <c r="GJS47" s="83"/>
      <c r="GJT47" s="83"/>
      <c r="GJU47" s="83"/>
      <c r="GJV47" s="83"/>
      <c r="GJW47" s="83"/>
      <c r="GJX47" s="83"/>
      <c r="GJY47" s="83"/>
      <c r="GJZ47" s="83"/>
      <c r="GKA47" s="83"/>
      <c r="GKB47" s="83"/>
      <c r="GKC47" s="83"/>
      <c r="GKD47" s="83"/>
      <c r="GKE47" s="83"/>
      <c r="GKF47" s="83"/>
      <c r="GKG47" s="83"/>
      <c r="GKH47" s="83"/>
      <c r="GKI47" s="83"/>
      <c r="GKJ47" s="83"/>
      <c r="GKK47" s="83"/>
      <c r="GKL47" s="83"/>
      <c r="GKM47" s="83"/>
      <c r="GKN47" s="83"/>
      <c r="GKO47" s="83"/>
      <c r="GKP47" s="83"/>
      <c r="GKQ47" s="83"/>
      <c r="GKR47" s="83"/>
      <c r="GKS47" s="83"/>
      <c r="GKT47" s="83"/>
      <c r="GKU47" s="83"/>
      <c r="GKV47" s="83"/>
      <c r="GKW47" s="83"/>
      <c r="GKX47" s="83"/>
      <c r="GKY47" s="83"/>
      <c r="GKZ47" s="83"/>
      <c r="GLA47" s="83"/>
      <c r="GLB47" s="83"/>
      <c r="GLC47" s="83"/>
      <c r="GLD47" s="83"/>
      <c r="GLE47" s="83"/>
      <c r="GLF47" s="83"/>
      <c r="GLG47" s="83"/>
      <c r="GLH47" s="83"/>
      <c r="GLI47" s="83"/>
      <c r="GLJ47" s="83"/>
      <c r="GLK47" s="83"/>
      <c r="GLL47" s="83"/>
      <c r="GLM47" s="83"/>
      <c r="GLN47" s="83"/>
      <c r="GLO47" s="83"/>
      <c r="GLP47" s="83"/>
      <c r="GLQ47" s="83"/>
      <c r="GLR47" s="83"/>
      <c r="GLS47" s="83"/>
      <c r="GLT47" s="83"/>
      <c r="GLU47" s="83"/>
      <c r="GLV47" s="83"/>
      <c r="GLW47" s="83"/>
      <c r="GLX47" s="83"/>
      <c r="GLY47" s="83"/>
      <c r="GLZ47" s="83"/>
      <c r="GMA47" s="83"/>
      <c r="GMB47" s="83"/>
      <c r="GMC47" s="83"/>
      <c r="GMD47" s="83"/>
      <c r="GME47" s="83"/>
      <c r="GMF47" s="83"/>
      <c r="GMG47" s="83"/>
      <c r="GMH47" s="83"/>
      <c r="GMI47" s="83"/>
      <c r="GMJ47" s="83"/>
      <c r="GMK47" s="83"/>
      <c r="GML47" s="83"/>
      <c r="GMM47" s="83"/>
      <c r="GMN47" s="83"/>
      <c r="GMO47" s="83"/>
      <c r="GMP47" s="83"/>
      <c r="GMQ47" s="83"/>
      <c r="GMR47" s="83"/>
      <c r="GMS47" s="83"/>
      <c r="GMT47" s="83"/>
      <c r="GMU47" s="83"/>
      <c r="GMV47" s="83"/>
      <c r="GMW47" s="83"/>
      <c r="GMX47" s="83"/>
      <c r="GMY47" s="83"/>
      <c r="GMZ47" s="83"/>
      <c r="GNA47" s="83"/>
      <c r="GNB47" s="83"/>
      <c r="GNC47" s="83"/>
      <c r="GND47" s="83"/>
      <c r="GNE47" s="83"/>
      <c r="GNF47" s="83"/>
      <c r="GNG47" s="83"/>
      <c r="GNH47" s="83"/>
      <c r="GNI47" s="83"/>
      <c r="GNJ47" s="83"/>
      <c r="GNK47" s="83"/>
      <c r="GNL47" s="83"/>
      <c r="GNM47" s="83"/>
      <c r="GNN47" s="83"/>
      <c r="GNO47" s="83"/>
      <c r="GNP47" s="83"/>
      <c r="GNQ47" s="83"/>
      <c r="GNR47" s="83"/>
      <c r="GNS47" s="83"/>
      <c r="GNT47" s="83"/>
      <c r="GNU47" s="83"/>
      <c r="GNV47" s="83"/>
      <c r="GNW47" s="83"/>
      <c r="GNX47" s="83"/>
      <c r="GNY47" s="83"/>
      <c r="GNZ47" s="83"/>
      <c r="GOA47" s="83"/>
      <c r="GOB47" s="83"/>
      <c r="GOC47" s="83"/>
      <c r="GOD47" s="83"/>
      <c r="GOE47" s="83"/>
      <c r="GOF47" s="83"/>
      <c r="GOG47" s="83"/>
      <c r="GOH47" s="83"/>
      <c r="GOI47" s="83"/>
      <c r="GOJ47" s="83"/>
      <c r="GOK47" s="83"/>
      <c r="GOL47" s="83"/>
      <c r="GOM47" s="83"/>
      <c r="GON47" s="83"/>
      <c r="GOO47" s="83"/>
      <c r="GOP47" s="83"/>
      <c r="GOQ47" s="83"/>
      <c r="GOR47" s="83"/>
      <c r="GOS47" s="83"/>
      <c r="GOT47" s="83"/>
      <c r="GOU47" s="83"/>
      <c r="GOV47" s="83"/>
      <c r="GOW47" s="83"/>
      <c r="GOX47" s="83"/>
      <c r="GOY47" s="83"/>
      <c r="GOZ47" s="83"/>
      <c r="GPA47" s="83"/>
      <c r="GPB47" s="83"/>
      <c r="GPC47" s="83"/>
      <c r="GPD47" s="83"/>
      <c r="GPE47" s="83"/>
      <c r="GPF47" s="83"/>
      <c r="GPG47" s="83"/>
      <c r="GPH47" s="83"/>
      <c r="GPI47" s="83"/>
      <c r="GPJ47" s="83"/>
      <c r="GPK47" s="83"/>
      <c r="GPL47" s="83"/>
      <c r="GPM47" s="83"/>
      <c r="GPN47" s="83"/>
      <c r="GPO47" s="83"/>
      <c r="GPP47" s="83"/>
      <c r="GPQ47" s="83"/>
      <c r="GPR47" s="83"/>
      <c r="GPS47" s="83"/>
      <c r="GPT47" s="83"/>
      <c r="GPU47" s="83"/>
      <c r="GPV47" s="83"/>
      <c r="GPW47" s="83"/>
      <c r="GPX47" s="83"/>
      <c r="GPY47" s="83"/>
      <c r="GPZ47" s="83"/>
      <c r="GQA47" s="83"/>
      <c r="GQB47" s="83"/>
      <c r="GQC47" s="83"/>
      <c r="GQD47" s="83"/>
      <c r="GQE47" s="83"/>
      <c r="GQF47" s="83"/>
      <c r="GQG47" s="83"/>
      <c r="GQH47" s="83"/>
      <c r="GQI47" s="83"/>
      <c r="GQJ47" s="83"/>
      <c r="GQK47" s="83"/>
      <c r="GQL47" s="83"/>
      <c r="GQM47" s="83"/>
      <c r="GQN47" s="83"/>
      <c r="GQO47" s="83"/>
      <c r="GQP47" s="83"/>
      <c r="GQQ47" s="83"/>
      <c r="GQR47" s="83"/>
      <c r="GQS47" s="83"/>
      <c r="GQT47" s="83"/>
      <c r="GQU47" s="83"/>
      <c r="GQV47" s="83"/>
      <c r="GQW47" s="83"/>
      <c r="GQX47" s="83"/>
      <c r="GQY47" s="83"/>
      <c r="GQZ47" s="83"/>
      <c r="GRA47" s="83"/>
      <c r="GRB47" s="83"/>
      <c r="GRC47" s="83"/>
      <c r="GRD47" s="83"/>
      <c r="GRE47" s="83"/>
      <c r="GRF47" s="83"/>
      <c r="GRG47" s="83"/>
      <c r="GRH47" s="83"/>
      <c r="GRI47" s="83"/>
      <c r="GRJ47" s="83"/>
      <c r="GRK47" s="83"/>
      <c r="GRL47" s="83"/>
      <c r="GRM47" s="83"/>
      <c r="GRN47" s="83"/>
      <c r="GRO47" s="83"/>
      <c r="GRP47" s="83"/>
      <c r="GRQ47" s="83"/>
      <c r="GRR47" s="83"/>
      <c r="GRS47" s="83"/>
      <c r="GRT47" s="83"/>
      <c r="GRU47" s="83"/>
      <c r="GRV47" s="83"/>
      <c r="GRW47" s="83"/>
      <c r="GRX47" s="83"/>
      <c r="GRY47" s="83"/>
      <c r="GRZ47" s="83"/>
      <c r="GSA47" s="83"/>
      <c r="GSB47" s="83"/>
      <c r="GSC47" s="83"/>
      <c r="GSD47" s="83"/>
      <c r="GSE47" s="83"/>
      <c r="GSF47" s="83"/>
      <c r="GSG47" s="83"/>
      <c r="GSH47" s="83"/>
      <c r="GSI47" s="83"/>
      <c r="GSJ47" s="83"/>
      <c r="GSK47" s="83"/>
      <c r="GSL47" s="83"/>
      <c r="GSM47" s="83"/>
      <c r="GSN47" s="83"/>
      <c r="GSO47" s="83"/>
      <c r="GSP47" s="83"/>
      <c r="GSQ47" s="83"/>
      <c r="GSR47" s="83"/>
      <c r="GSS47" s="83"/>
      <c r="GST47" s="83"/>
      <c r="GSU47" s="83"/>
      <c r="GSV47" s="83"/>
      <c r="GSW47" s="83"/>
      <c r="GSX47" s="83"/>
      <c r="GSY47" s="83"/>
      <c r="GSZ47" s="83"/>
      <c r="GTA47" s="83"/>
      <c r="GTB47" s="83"/>
      <c r="GTC47" s="83"/>
      <c r="GTD47" s="83"/>
      <c r="GTE47" s="83"/>
      <c r="GTF47" s="83"/>
      <c r="GTG47" s="83"/>
      <c r="GTH47" s="83"/>
      <c r="GTI47" s="83"/>
      <c r="GTJ47" s="83"/>
      <c r="GTK47" s="83"/>
      <c r="GTL47" s="83"/>
      <c r="GTM47" s="83"/>
      <c r="GTN47" s="83"/>
      <c r="GTO47" s="83"/>
      <c r="GTP47" s="83"/>
      <c r="GTQ47" s="83"/>
      <c r="GTR47" s="83"/>
      <c r="GTS47" s="83"/>
      <c r="GTT47" s="83"/>
      <c r="GTU47" s="83"/>
      <c r="GTV47" s="83"/>
      <c r="GTW47" s="83"/>
      <c r="GTX47" s="83"/>
      <c r="GTY47" s="83"/>
      <c r="GTZ47" s="83"/>
      <c r="GUA47" s="83"/>
      <c r="GUB47" s="83"/>
      <c r="GUC47" s="83"/>
      <c r="GUD47" s="83"/>
      <c r="GUE47" s="83"/>
      <c r="GUF47" s="83"/>
      <c r="GUG47" s="83"/>
      <c r="GUH47" s="83"/>
      <c r="GUI47" s="83"/>
      <c r="GUJ47" s="83"/>
      <c r="GUK47" s="83"/>
      <c r="GUL47" s="83"/>
      <c r="GUM47" s="83"/>
      <c r="GUN47" s="83"/>
      <c r="GUO47" s="83"/>
      <c r="GUP47" s="83"/>
      <c r="GUQ47" s="83"/>
      <c r="GUR47" s="83"/>
      <c r="GUS47" s="83"/>
      <c r="GUT47" s="83"/>
      <c r="GUU47" s="83"/>
      <c r="GUV47" s="83"/>
      <c r="GUW47" s="83"/>
      <c r="GUX47" s="83"/>
      <c r="GUY47" s="83"/>
      <c r="GUZ47" s="83"/>
      <c r="GVA47" s="83"/>
      <c r="GVB47" s="83"/>
      <c r="GVC47" s="83"/>
      <c r="GVD47" s="83"/>
      <c r="GVE47" s="83"/>
      <c r="GVF47" s="83"/>
      <c r="GVG47" s="83"/>
      <c r="GVH47" s="83"/>
      <c r="GVI47" s="83"/>
      <c r="GVJ47" s="83"/>
      <c r="GVK47" s="83"/>
      <c r="GVL47" s="83"/>
      <c r="GVM47" s="83"/>
      <c r="GVN47" s="83"/>
      <c r="GVO47" s="83"/>
      <c r="GVP47" s="83"/>
      <c r="GVQ47" s="83"/>
      <c r="GVR47" s="83"/>
      <c r="GVS47" s="83"/>
      <c r="GVT47" s="83"/>
      <c r="GVU47" s="83"/>
      <c r="GVV47" s="83"/>
      <c r="GVW47" s="83"/>
      <c r="GVX47" s="83"/>
      <c r="GVY47" s="83"/>
      <c r="GVZ47" s="83"/>
      <c r="GWA47" s="83"/>
      <c r="GWB47" s="83"/>
      <c r="GWC47" s="83"/>
      <c r="GWD47" s="83"/>
      <c r="GWE47" s="83"/>
      <c r="GWF47" s="83"/>
      <c r="GWG47" s="83"/>
      <c r="GWH47" s="83"/>
      <c r="GWI47" s="83"/>
      <c r="GWJ47" s="83"/>
      <c r="GWK47" s="83"/>
      <c r="GWL47" s="83"/>
      <c r="GWM47" s="83"/>
      <c r="GWN47" s="83"/>
      <c r="GWO47" s="83"/>
      <c r="GWP47" s="83"/>
      <c r="GWQ47" s="83"/>
      <c r="GWR47" s="83"/>
      <c r="GWS47" s="83"/>
      <c r="GWT47" s="83"/>
      <c r="GWU47" s="83"/>
      <c r="GWV47" s="83"/>
      <c r="GWW47" s="83"/>
      <c r="GWX47" s="83"/>
      <c r="GWY47" s="83"/>
      <c r="GWZ47" s="83"/>
      <c r="GXA47" s="83"/>
      <c r="GXB47" s="83"/>
      <c r="GXC47" s="83"/>
      <c r="GXD47" s="83"/>
      <c r="GXE47" s="83"/>
      <c r="GXF47" s="83"/>
      <c r="GXG47" s="83"/>
      <c r="GXH47" s="83"/>
      <c r="GXI47" s="83"/>
      <c r="GXJ47" s="83"/>
      <c r="GXK47" s="83"/>
      <c r="GXL47" s="83"/>
      <c r="GXM47" s="83"/>
      <c r="GXN47" s="83"/>
      <c r="GXO47" s="83"/>
      <c r="GXP47" s="83"/>
      <c r="GXQ47" s="83"/>
      <c r="GXR47" s="83"/>
      <c r="GXS47" s="83"/>
      <c r="GXT47" s="83"/>
      <c r="GXU47" s="83"/>
      <c r="GXV47" s="83"/>
      <c r="GXW47" s="83"/>
      <c r="GXX47" s="83"/>
      <c r="GXY47" s="83"/>
      <c r="GXZ47" s="83"/>
      <c r="GYA47" s="83"/>
      <c r="GYB47" s="83"/>
      <c r="GYC47" s="83"/>
      <c r="GYD47" s="83"/>
      <c r="GYE47" s="83"/>
      <c r="GYF47" s="83"/>
      <c r="GYG47" s="83"/>
      <c r="GYH47" s="83"/>
      <c r="GYI47" s="83"/>
      <c r="GYJ47" s="83"/>
      <c r="GYK47" s="83"/>
      <c r="GYL47" s="83"/>
      <c r="GYM47" s="83"/>
      <c r="GYN47" s="83"/>
      <c r="GYO47" s="83"/>
      <c r="GYP47" s="83"/>
      <c r="GYQ47" s="83"/>
      <c r="GYR47" s="83"/>
      <c r="GYS47" s="83"/>
      <c r="GYT47" s="83"/>
      <c r="GYU47" s="83"/>
      <c r="GYV47" s="83"/>
      <c r="GYW47" s="83"/>
      <c r="GYX47" s="83"/>
      <c r="GYY47" s="83"/>
      <c r="GYZ47" s="83"/>
      <c r="GZA47" s="83"/>
      <c r="GZB47" s="83"/>
      <c r="GZC47" s="83"/>
      <c r="GZD47" s="83"/>
      <c r="GZE47" s="83"/>
      <c r="GZF47" s="83"/>
      <c r="GZG47" s="83"/>
      <c r="GZH47" s="83"/>
      <c r="GZI47" s="83"/>
      <c r="GZJ47" s="83"/>
      <c r="GZK47" s="83"/>
      <c r="GZL47" s="83"/>
      <c r="GZM47" s="83"/>
      <c r="GZN47" s="83"/>
      <c r="GZO47" s="83"/>
      <c r="GZP47" s="83"/>
      <c r="GZQ47" s="83"/>
      <c r="GZR47" s="83"/>
      <c r="GZS47" s="83"/>
      <c r="GZT47" s="83"/>
      <c r="GZU47" s="83"/>
      <c r="GZV47" s="83"/>
      <c r="GZW47" s="83"/>
      <c r="GZX47" s="83"/>
      <c r="GZY47" s="83"/>
      <c r="GZZ47" s="83"/>
      <c r="HAA47" s="83"/>
      <c r="HAB47" s="83"/>
      <c r="HAC47" s="83"/>
      <c r="HAD47" s="83"/>
      <c r="HAE47" s="83"/>
      <c r="HAF47" s="83"/>
      <c r="HAG47" s="83"/>
      <c r="HAH47" s="83"/>
      <c r="HAI47" s="83"/>
      <c r="HAJ47" s="83"/>
      <c r="HAK47" s="83"/>
      <c r="HAL47" s="83"/>
      <c r="HAM47" s="83"/>
      <c r="HAN47" s="83"/>
      <c r="HAO47" s="83"/>
      <c r="HAP47" s="83"/>
      <c r="HAQ47" s="83"/>
      <c r="HAR47" s="83"/>
      <c r="HAS47" s="83"/>
      <c r="HAT47" s="83"/>
      <c r="HAU47" s="83"/>
      <c r="HAV47" s="83"/>
      <c r="HAW47" s="83"/>
      <c r="HAX47" s="83"/>
      <c r="HAY47" s="83"/>
      <c r="HAZ47" s="83"/>
      <c r="HBA47" s="83"/>
      <c r="HBB47" s="83"/>
      <c r="HBC47" s="83"/>
      <c r="HBD47" s="83"/>
      <c r="HBE47" s="83"/>
      <c r="HBF47" s="83"/>
      <c r="HBG47" s="83"/>
      <c r="HBH47" s="83"/>
      <c r="HBI47" s="83"/>
      <c r="HBJ47" s="83"/>
      <c r="HBK47" s="83"/>
      <c r="HBL47" s="83"/>
      <c r="HBM47" s="83"/>
      <c r="HBN47" s="83"/>
      <c r="HBO47" s="83"/>
      <c r="HBP47" s="83"/>
      <c r="HBQ47" s="83"/>
      <c r="HBR47" s="83"/>
      <c r="HBS47" s="83"/>
      <c r="HBT47" s="83"/>
      <c r="HBU47" s="83"/>
      <c r="HBV47" s="83"/>
      <c r="HBW47" s="83"/>
      <c r="HBX47" s="83"/>
      <c r="HBY47" s="83"/>
      <c r="HBZ47" s="83"/>
      <c r="HCA47" s="83"/>
      <c r="HCB47" s="83"/>
      <c r="HCC47" s="83"/>
      <c r="HCD47" s="83"/>
      <c r="HCE47" s="83"/>
      <c r="HCF47" s="83"/>
      <c r="HCG47" s="83"/>
      <c r="HCH47" s="83"/>
      <c r="HCI47" s="83"/>
      <c r="HCJ47" s="83"/>
      <c r="HCK47" s="83"/>
      <c r="HCL47" s="83"/>
      <c r="HCM47" s="83"/>
      <c r="HCN47" s="83"/>
      <c r="HCO47" s="83"/>
      <c r="HCP47" s="83"/>
      <c r="HCQ47" s="83"/>
      <c r="HCR47" s="83"/>
      <c r="HCS47" s="83"/>
      <c r="HCT47" s="83"/>
      <c r="HCU47" s="83"/>
      <c r="HCV47" s="83"/>
      <c r="HCW47" s="83"/>
      <c r="HCX47" s="83"/>
      <c r="HCY47" s="83"/>
      <c r="HCZ47" s="83"/>
      <c r="HDA47" s="83"/>
      <c r="HDB47" s="83"/>
      <c r="HDC47" s="83"/>
      <c r="HDD47" s="83"/>
      <c r="HDE47" s="83"/>
      <c r="HDF47" s="83"/>
      <c r="HDG47" s="83"/>
      <c r="HDH47" s="83"/>
      <c r="HDI47" s="83"/>
      <c r="HDJ47" s="83"/>
      <c r="HDK47" s="83"/>
      <c r="HDL47" s="83"/>
      <c r="HDM47" s="83"/>
      <c r="HDN47" s="83"/>
      <c r="HDO47" s="83"/>
      <c r="HDP47" s="83"/>
      <c r="HDQ47" s="83"/>
      <c r="HDR47" s="83"/>
      <c r="HDS47" s="83"/>
      <c r="HDT47" s="83"/>
      <c r="HDU47" s="83"/>
      <c r="HDV47" s="83"/>
      <c r="HDW47" s="83"/>
      <c r="HDX47" s="83"/>
      <c r="HDY47" s="83"/>
      <c r="HDZ47" s="83"/>
      <c r="HEA47" s="83"/>
      <c r="HEB47" s="83"/>
      <c r="HEC47" s="83"/>
      <c r="HED47" s="83"/>
      <c r="HEE47" s="83"/>
      <c r="HEF47" s="83"/>
      <c r="HEG47" s="83"/>
      <c r="HEH47" s="83"/>
      <c r="HEI47" s="83"/>
      <c r="HEJ47" s="83"/>
      <c r="HEK47" s="83"/>
      <c r="HEL47" s="83"/>
      <c r="HEM47" s="83"/>
      <c r="HEN47" s="83"/>
      <c r="HEO47" s="83"/>
      <c r="HEP47" s="83"/>
      <c r="HEQ47" s="83"/>
      <c r="HER47" s="83"/>
      <c r="HES47" s="83"/>
      <c r="HET47" s="83"/>
      <c r="HEU47" s="83"/>
      <c r="HEV47" s="83"/>
      <c r="HEW47" s="83"/>
      <c r="HEX47" s="83"/>
      <c r="HEY47" s="83"/>
      <c r="HEZ47" s="83"/>
      <c r="HFA47" s="83"/>
      <c r="HFB47" s="83"/>
      <c r="HFC47" s="83"/>
      <c r="HFD47" s="83"/>
      <c r="HFE47" s="83"/>
      <c r="HFF47" s="83"/>
      <c r="HFG47" s="83"/>
      <c r="HFH47" s="83"/>
      <c r="HFI47" s="83"/>
      <c r="HFJ47" s="83"/>
      <c r="HFK47" s="83"/>
      <c r="HFL47" s="83"/>
      <c r="HFM47" s="83"/>
      <c r="HFN47" s="83"/>
      <c r="HFO47" s="83"/>
      <c r="HFP47" s="83"/>
      <c r="HFQ47" s="83"/>
      <c r="HFR47" s="83"/>
      <c r="HFS47" s="83"/>
      <c r="HFT47" s="83"/>
      <c r="HFU47" s="83"/>
      <c r="HFV47" s="83"/>
      <c r="HFW47" s="83"/>
      <c r="HFX47" s="83"/>
      <c r="HFY47" s="83"/>
      <c r="HFZ47" s="83"/>
      <c r="HGA47" s="83"/>
      <c r="HGB47" s="83"/>
      <c r="HGC47" s="83"/>
      <c r="HGD47" s="83"/>
      <c r="HGE47" s="83"/>
      <c r="HGF47" s="83"/>
      <c r="HGG47" s="83"/>
      <c r="HGH47" s="83"/>
      <c r="HGI47" s="83"/>
      <c r="HGJ47" s="83"/>
      <c r="HGK47" s="83"/>
      <c r="HGL47" s="83"/>
      <c r="HGM47" s="83"/>
      <c r="HGN47" s="83"/>
      <c r="HGO47" s="83"/>
      <c r="HGP47" s="83"/>
      <c r="HGQ47" s="83"/>
      <c r="HGR47" s="83"/>
      <c r="HGS47" s="83"/>
      <c r="HGT47" s="83"/>
      <c r="HGU47" s="83"/>
      <c r="HGV47" s="83"/>
      <c r="HGW47" s="83"/>
      <c r="HGX47" s="83"/>
      <c r="HGY47" s="83"/>
      <c r="HGZ47" s="83"/>
      <c r="HHA47" s="83"/>
      <c r="HHB47" s="83"/>
      <c r="HHC47" s="83"/>
      <c r="HHD47" s="83"/>
      <c r="HHE47" s="83"/>
      <c r="HHF47" s="83"/>
      <c r="HHG47" s="83"/>
      <c r="HHH47" s="83"/>
      <c r="HHI47" s="83"/>
      <c r="HHJ47" s="83"/>
      <c r="HHK47" s="83"/>
      <c r="HHL47" s="83"/>
      <c r="HHM47" s="83"/>
      <c r="HHN47" s="83"/>
      <c r="HHO47" s="83"/>
      <c r="HHP47" s="83"/>
      <c r="HHQ47" s="83"/>
      <c r="HHR47" s="83"/>
      <c r="HHS47" s="83"/>
      <c r="HHT47" s="83"/>
      <c r="HHU47" s="83"/>
      <c r="HHV47" s="83"/>
      <c r="HHW47" s="83"/>
      <c r="HHX47" s="83"/>
      <c r="HHY47" s="83"/>
      <c r="HHZ47" s="83"/>
      <c r="HIA47" s="83"/>
      <c r="HIB47" s="83"/>
      <c r="HIC47" s="83"/>
      <c r="HID47" s="83"/>
      <c r="HIE47" s="83"/>
      <c r="HIF47" s="83"/>
      <c r="HIG47" s="83"/>
      <c r="HIH47" s="83"/>
      <c r="HII47" s="83"/>
      <c r="HIJ47" s="83"/>
      <c r="HIK47" s="83"/>
      <c r="HIL47" s="83"/>
      <c r="HIM47" s="83"/>
      <c r="HIN47" s="83"/>
      <c r="HIO47" s="83"/>
      <c r="HIP47" s="83"/>
      <c r="HIQ47" s="83"/>
      <c r="HIR47" s="83"/>
      <c r="HIS47" s="83"/>
      <c r="HIT47" s="83"/>
      <c r="HIU47" s="83"/>
      <c r="HIV47" s="83"/>
      <c r="HIW47" s="83"/>
      <c r="HIX47" s="83"/>
      <c r="HIY47" s="83"/>
      <c r="HIZ47" s="83"/>
      <c r="HJA47" s="83"/>
      <c r="HJB47" s="83"/>
      <c r="HJC47" s="83"/>
      <c r="HJD47" s="83"/>
      <c r="HJE47" s="83"/>
      <c r="HJF47" s="83"/>
      <c r="HJG47" s="83"/>
      <c r="HJH47" s="83"/>
      <c r="HJI47" s="83"/>
      <c r="HJJ47" s="83"/>
      <c r="HJK47" s="83"/>
      <c r="HJL47" s="83"/>
      <c r="HJM47" s="83"/>
      <c r="HJN47" s="83"/>
      <c r="HJO47" s="83"/>
      <c r="HJP47" s="83"/>
      <c r="HJQ47" s="83"/>
      <c r="HJR47" s="83"/>
      <c r="HJS47" s="83"/>
      <c r="HJT47" s="83"/>
      <c r="HJU47" s="83"/>
      <c r="HJV47" s="83"/>
      <c r="HJW47" s="83"/>
      <c r="HJX47" s="83"/>
      <c r="HJY47" s="83"/>
      <c r="HJZ47" s="83"/>
      <c r="HKA47" s="83"/>
      <c r="HKB47" s="83"/>
      <c r="HKC47" s="83"/>
      <c r="HKD47" s="83"/>
      <c r="HKE47" s="83"/>
      <c r="HKF47" s="83"/>
      <c r="HKG47" s="83"/>
      <c r="HKH47" s="83"/>
      <c r="HKI47" s="83"/>
      <c r="HKJ47" s="83"/>
      <c r="HKK47" s="83"/>
      <c r="HKL47" s="83"/>
      <c r="HKM47" s="83"/>
      <c r="HKN47" s="83"/>
      <c r="HKO47" s="83"/>
      <c r="HKP47" s="83"/>
      <c r="HKQ47" s="83"/>
      <c r="HKR47" s="83"/>
      <c r="HKS47" s="83"/>
      <c r="HKT47" s="83"/>
      <c r="HKU47" s="83"/>
      <c r="HKV47" s="83"/>
      <c r="HKW47" s="83"/>
      <c r="HKX47" s="83"/>
      <c r="HKY47" s="83"/>
      <c r="HKZ47" s="83"/>
      <c r="HLA47" s="83"/>
      <c r="HLB47" s="83"/>
      <c r="HLC47" s="83"/>
      <c r="HLD47" s="83"/>
      <c r="HLE47" s="83"/>
      <c r="HLF47" s="83"/>
      <c r="HLG47" s="83"/>
      <c r="HLH47" s="83"/>
      <c r="HLI47" s="83"/>
      <c r="HLJ47" s="83"/>
      <c r="HLK47" s="83"/>
      <c r="HLL47" s="83"/>
      <c r="HLM47" s="83"/>
      <c r="HLN47" s="83"/>
      <c r="HLO47" s="83"/>
      <c r="HLP47" s="83"/>
      <c r="HLQ47" s="83"/>
      <c r="HLR47" s="83"/>
      <c r="HLS47" s="83"/>
      <c r="HLT47" s="83"/>
      <c r="HLU47" s="83"/>
      <c r="HLV47" s="83"/>
      <c r="HLW47" s="83"/>
      <c r="HLX47" s="83"/>
      <c r="HLY47" s="83"/>
      <c r="HLZ47" s="83"/>
      <c r="HMA47" s="83"/>
      <c r="HMB47" s="83"/>
      <c r="HMC47" s="83"/>
      <c r="HMD47" s="83"/>
      <c r="HME47" s="83"/>
      <c r="HMF47" s="83"/>
      <c r="HMG47" s="83"/>
      <c r="HMH47" s="83"/>
      <c r="HMI47" s="83"/>
      <c r="HMJ47" s="83"/>
      <c r="HMK47" s="83"/>
      <c r="HML47" s="83"/>
      <c r="HMM47" s="83"/>
      <c r="HMN47" s="83"/>
      <c r="HMO47" s="83"/>
      <c r="HMP47" s="83"/>
      <c r="HMQ47" s="83"/>
      <c r="HMR47" s="83"/>
      <c r="HMS47" s="83"/>
      <c r="HMT47" s="83"/>
      <c r="HMU47" s="83"/>
      <c r="HMV47" s="83"/>
      <c r="HMW47" s="83"/>
      <c r="HMX47" s="83"/>
      <c r="HMY47" s="83"/>
      <c r="HMZ47" s="83"/>
      <c r="HNA47" s="83"/>
      <c r="HNB47" s="83"/>
      <c r="HNC47" s="83"/>
      <c r="HND47" s="83"/>
      <c r="HNE47" s="83"/>
      <c r="HNF47" s="83"/>
      <c r="HNG47" s="83"/>
      <c r="HNH47" s="83"/>
      <c r="HNI47" s="83"/>
      <c r="HNJ47" s="83"/>
      <c r="HNK47" s="83"/>
      <c r="HNL47" s="83"/>
      <c r="HNM47" s="83"/>
      <c r="HNN47" s="83"/>
      <c r="HNO47" s="83"/>
      <c r="HNP47" s="83"/>
      <c r="HNQ47" s="83"/>
      <c r="HNR47" s="83"/>
      <c r="HNS47" s="83"/>
      <c r="HNT47" s="83"/>
      <c r="HNU47" s="83"/>
      <c r="HNV47" s="83"/>
      <c r="HNW47" s="83"/>
      <c r="HNX47" s="83"/>
      <c r="HNY47" s="83"/>
      <c r="HNZ47" s="83"/>
      <c r="HOA47" s="83"/>
      <c r="HOB47" s="83"/>
      <c r="HOC47" s="83"/>
      <c r="HOD47" s="83"/>
      <c r="HOE47" s="83"/>
      <c r="HOF47" s="83"/>
      <c r="HOG47" s="83"/>
      <c r="HOH47" s="83"/>
      <c r="HOI47" s="83"/>
      <c r="HOJ47" s="83"/>
      <c r="HOK47" s="83"/>
      <c r="HOL47" s="83"/>
      <c r="HOM47" s="83"/>
      <c r="HON47" s="83"/>
      <c r="HOO47" s="83"/>
      <c r="HOP47" s="83"/>
      <c r="HOQ47" s="83"/>
      <c r="HOR47" s="83"/>
      <c r="HOS47" s="83"/>
      <c r="HOT47" s="83"/>
      <c r="HOU47" s="83"/>
      <c r="HOV47" s="83"/>
      <c r="HOW47" s="83"/>
      <c r="HOX47" s="83"/>
      <c r="HOY47" s="83"/>
      <c r="HOZ47" s="83"/>
      <c r="HPA47" s="83"/>
      <c r="HPB47" s="83"/>
      <c r="HPC47" s="83"/>
      <c r="HPD47" s="83"/>
      <c r="HPE47" s="83"/>
      <c r="HPF47" s="83"/>
      <c r="HPG47" s="83"/>
      <c r="HPH47" s="83"/>
      <c r="HPI47" s="83"/>
      <c r="HPJ47" s="83"/>
      <c r="HPK47" s="83"/>
      <c r="HPL47" s="83"/>
      <c r="HPM47" s="83"/>
      <c r="HPN47" s="83"/>
      <c r="HPO47" s="83"/>
      <c r="HPP47" s="83"/>
      <c r="HPQ47" s="83"/>
      <c r="HPR47" s="83"/>
      <c r="HPS47" s="83"/>
      <c r="HPT47" s="83"/>
      <c r="HPU47" s="83"/>
      <c r="HPV47" s="83"/>
      <c r="HPW47" s="83"/>
      <c r="HPX47" s="83"/>
      <c r="HPY47" s="83"/>
      <c r="HPZ47" s="83"/>
      <c r="HQA47" s="83"/>
      <c r="HQB47" s="83"/>
      <c r="HQC47" s="83"/>
      <c r="HQD47" s="83"/>
      <c r="HQE47" s="83"/>
      <c r="HQF47" s="83"/>
      <c r="HQG47" s="83"/>
      <c r="HQH47" s="83"/>
      <c r="HQI47" s="83"/>
      <c r="HQJ47" s="83"/>
      <c r="HQK47" s="83"/>
      <c r="HQL47" s="83"/>
      <c r="HQM47" s="83"/>
      <c r="HQN47" s="83"/>
      <c r="HQO47" s="83"/>
      <c r="HQP47" s="83"/>
      <c r="HQQ47" s="83"/>
      <c r="HQR47" s="83"/>
      <c r="HQS47" s="83"/>
      <c r="HQT47" s="83"/>
      <c r="HQU47" s="83"/>
      <c r="HQV47" s="83"/>
      <c r="HQW47" s="83"/>
      <c r="HQX47" s="83"/>
      <c r="HQY47" s="83"/>
      <c r="HQZ47" s="83"/>
      <c r="HRA47" s="83"/>
      <c r="HRB47" s="83"/>
      <c r="HRC47" s="83"/>
      <c r="HRD47" s="83"/>
      <c r="HRE47" s="83"/>
      <c r="HRF47" s="83"/>
      <c r="HRG47" s="83"/>
      <c r="HRH47" s="83"/>
      <c r="HRI47" s="83"/>
      <c r="HRJ47" s="83"/>
      <c r="HRK47" s="83"/>
      <c r="HRL47" s="83"/>
      <c r="HRM47" s="83"/>
      <c r="HRN47" s="83"/>
      <c r="HRO47" s="83"/>
      <c r="HRP47" s="83"/>
      <c r="HRQ47" s="83"/>
      <c r="HRR47" s="83"/>
      <c r="HRS47" s="83"/>
      <c r="HRT47" s="83"/>
      <c r="HRU47" s="83"/>
      <c r="HRV47" s="83"/>
      <c r="HRW47" s="83"/>
      <c r="HRX47" s="83"/>
      <c r="HRY47" s="83"/>
      <c r="HRZ47" s="83"/>
      <c r="HSA47" s="83"/>
      <c r="HSB47" s="83"/>
      <c r="HSC47" s="83"/>
      <c r="HSD47" s="83"/>
      <c r="HSE47" s="83"/>
      <c r="HSF47" s="83"/>
      <c r="HSG47" s="83"/>
      <c r="HSH47" s="83"/>
      <c r="HSI47" s="83"/>
      <c r="HSJ47" s="83"/>
      <c r="HSK47" s="83"/>
      <c r="HSL47" s="83"/>
      <c r="HSM47" s="83"/>
      <c r="HSN47" s="83"/>
      <c r="HSO47" s="83"/>
      <c r="HSP47" s="83"/>
      <c r="HSQ47" s="83"/>
      <c r="HSR47" s="83"/>
      <c r="HSS47" s="83"/>
      <c r="HST47" s="83"/>
      <c r="HSU47" s="83"/>
      <c r="HSV47" s="83"/>
      <c r="HSW47" s="83"/>
      <c r="HSX47" s="83"/>
      <c r="HSY47" s="83"/>
      <c r="HSZ47" s="83"/>
      <c r="HTA47" s="83"/>
      <c r="HTB47" s="83"/>
      <c r="HTC47" s="83"/>
      <c r="HTD47" s="83"/>
      <c r="HTE47" s="83"/>
      <c r="HTF47" s="83"/>
      <c r="HTG47" s="83"/>
      <c r="HTH47" s="83"/>
      <c r="HTI47" s="83"/>
      <c r="HTJ47" s="83"/>
      <c r="HTK47" s="83"/>
      <c r="HTL47" s="83"/>
      <c r="HTM47" s="83"/>
      <c r="HTN47" s="83"/>
      <c r="HTO47" s="83"/>
      <c r="HTP47" s="83"/>
      <c r="HTQ47" s="83"/>
      <c r="HTR47" s="83"/>
      <c r="HTS47" s="83"/>
      <c r="HTT47" s="83"/>
      <c r="HTU47" s="83"/>
      <c r="HTV47" s="83"/>
      <c r="HTW47" s="83"/>
      <c r="HTX47" s="83"/>
      <c r="HTY47" s="83"/>
      <c r="HTZ47" s="83"/>
      <c r="HUA47" s="83"/>
      <c r="HUB47" s="83"/>
      <c r="HUC47" s="83"/>
      <c r="HUD47" s="83"/>
      <c r="HUE47" s="83"/>
      <c r="HUF47" s="83"/>
      <c r="HUG47" s="83"/>
      <c r="HUH47" s="83"/>
      <c r="HUI47" s="83"/>
      <c r="HUJ47" s="83"/>
      <c r="HUK47" s="83"/>
      <c r="HUL47" s="83"/>
      <c r="HUM47" s="83"/>
      <c r="HUN47" s="83"/>
      <c r="HUO47" s="83"/>
      <c r="HUP47" s="83"/>
      <c r="HUQ47" s="83"/>
      <c r="HUR47" s="83"/>
      <c r="HUS47" s="83"/>
      <c r="HUT47" s="83"/>
      <c r="HUU47" s="83"/>
      <c r="HUV47" s="83"/>
      <c r="HUW47" s="83"/>
      <c r="HUX47" s="83"/>
      <c r="HUY47" s="83"/>
      <c r="HUZ47" s="83"/>
      <c r="HVA47" s="83"/>
      <c r="HVB47" s="83"/>
      <c r="HVC47" s="83"/>
      <c r="HVD47" s="83"/>
      <c r="HVE47" s="83"/>
      <c r="HVF47" s="83"/>
      <c r="HVG47" s="83"/>
      <c r="HVH47" s="83"/>
      <c r="HVI47" s="83"/>
      <c r="HVJ47" s="83"/>
      <c r="HVK47" s="83"/>
      <c r="HVL47" s="83"/>
      <c r="HVM47" s="83"/>
      <c r="HVN47" s="83"/>
      <c r="HVO47" s="83"/>
      <c r="HVP47" s="83"/>
      <c r="HVQ47" s="83"/>
      <c r="HVR47" s="83"/>
      <c r="HVS47" s="83"/>
      <c r="HVT47" s="83"/>
      <c r="HVU47" s="83"/>
      <c r="HVV47" s="83"/>
      <c r="HVW47" s="83"/>
      <c r="HVX47" s="83"/>
      <c r="HVY47" s="83"/>
      <c r="HVZ47" s="83"/>
      <c r="HWA47" s="83"/>
      <c r="HWB47" s="83"/>
      <c r="HWC47" s="83"/>
      <c r="HWD47" s="83"/>
      <c r="HWE47" s="83"/>
      <c r="HWF47" s="83"/>
      <c r="HWG47" s="83"/>
      <c r="HWH47" s="83"/>
      <c r="HWI47" s="83"/>
      <c r="HWJ47" s="83"/>
      <c r="HWK47" s="83"/>
      <c r="HWL47" s="83"/>
      <c r="HWM47" s="83"/>
      <c r="HWN47" s="83"/>
      <c r="HWO47" s="83"/>
      <c r="HWP47" s="83"/>
      <c r="HWQ47" s="83"/>
      <c r="HWR47" s="83"/>
      <c r="HWS47" s="83"/>
      <c r="HWT47" s="83"/>
      <c r="HWU47" s="83"/>
      <c r="HWV47" s="83"/>
      <c r="HWW47" s="83"/>
      <c r="HWX47" s="83"/>
      <c r="HWY47" s="83"/>
      <c r="HWZ47" s="83"/>
      <c r="HXA47" s="83"/>
      <c r="HXB47" s="83"/>
      <c r="HXC47" s="83"/>
      <c r="HXD47" s="83"/>
      <c r="HXE47" s="83"/>
      <c r="HXF47" s="83"/>
      <c r="HXG47" s="83"/>
      <c r="HXH47" s="83"/>
      <c r="HXI47" s="83"/>
      <c r="HXJ47" s="83"/>
      <c r="HXK47" s="83"/>
      <c r="HXL47" s="83"/>
      <c r="HXM47" s="83"/>
      <c r="HXN47" s="83"/>
      <c r="HXO47" s="83"/>
      <c r="HXP47" s="83"/>
      <c r="HXQ47" s="83"/>
      <c r="HXR47" s="83"/>
      <c r="HXS47" s="83"/>
      <c r="HXT47" s="83"/>
      <c r="HXU47" s="83"/>
      <c r="HXV47" s="83"/>
      <c r="HXW47" s="83"/>
      <c r="HXX47" s="83"/>
      <c r="HXY47" s="83"/>
      <c r="HXZ47" s="83"/>
      <c r="HYA47" s="83"/>
      <c r="HYB47" s="83"/>
      <c r="HYC47" s="83"/>
      <c r="HYD47" s="83"/>
      <c r="HYE47" s="83"/>
      <c r="HYF47" s="83"/>
      <c r="HYG47" s="83"/>
      <c r="HYH47" s="83"/>
      <c r="HYI47" s="83"/>
      <c r="HYJ47" s="83"/>
      <c r="HYK47" s="83"/>
      <c r="HYL47" s="83"/>
      <c r="HYM47" s="83"/>
      <c r="HYN47" s="83"/>
      <c r="HYO47" s="83"/>
      <c r="HYP47" s="83"/>
      <c r="HYQ47" s="83"/>
      <c r="HYR47" s="83"/>
      <c r="HYS47" s="83"/>
      <c r="HYT47" s="83"/>
      <c r="HYU47" s="83"/>
      <c r="HYV47" s="83"/>
      <c r="HYW47" s="83"/>
      <c r="HYX47" s="83"/>
      <c r="HYY47" s="83"/>
      <c r="HYZ47" s="83"/>
      <c r="HZA47" s="83"/>
      <c r="HZB47" s="83"/>
      <c r="HZC47" s="83"/>
      <c r="HZD47" s="83"/>
      <c r="HZE47" s="83"/>
      <c r="HZF47" s="83"/>
      <c r="HZG47" s="83"/>
      <c r="HZH47" s="83"/>
      <c r="HZI47" s="83"/>
      <c r="HZJ47" s="83"/>
      <c r="HZK47" s="83"/>
      <c r="HZL47" s="83"/>
      <c r="HZM47" s="83"/>
      <c r="HZN47" s="83"/>
      <c r="HZO47" s="83"/>
      <c r="HZP47" s="83"/>
      <c r="HZQ47" s="83"/>
      <c r="HZR47" s="83"/>
      <c r="HZS47" s="83"/>
      <c r="HZT47" s="83"/>
      <c r="HZU47" s="83"/>
      <c r="HZV47" s="83"/>
      <c r="HZW47" s="83"/>
      <c r="HZX47" s="83"/>
      <c r="HZY47" s="83"/>
      <c r="HZZ47" s="83"/>
      <c r="IAA47" s="83"/>
      <c r="IAB47" s="83"/>
      <c r="IAC47" s="83"/>
      <c r="IAD47" s="83"/>
      <c r="IAE47" s="83"/>
      <c r="IAF47" s="83"/>
      <c r="IAG47" s="83"/>
      <c r="IAH47" s="83"/>
      <c r="IAI47" s="83"/>
      <c r="IAJ47" s="83"/>
      <c r="IAK47" s="83"/>
      <c r="IAL47" s="83"/>
      <c r="IAM47" s="83"/>
      <c r="IAN47" s="83"/>
      <c r="IAO47" s="83"/>
      <c r="IAP47" s="83"/>
      <c r="IAQ47" s="83"/>
      <c r="IAR47" s="83"/>
      <c r="IAS47" s="83"/>
      <c r="IAT47" s="83"/>
      <c r="IAU47" s="83"/>
      <c r="IAV47" s="83"/>
      <c r="IAW47" s="83"/>
      <c r="IAX47" s="83"/>
      <c r="IAY47" s="83"/>
      <c r="IAZ47" s="83"/>
      <c r="IBA47" s="83"/>
      <c r="IBB47" s="83"/>
      <c r="IBC47" s="83"/>
      <c r="IBD47" s="83"/>
      <c r="IBE47" s="83"/>
      <c r="IBF47" s="83"/>
      <c r="IBG47" s="83"/>
      <c r="IBH47" s="83"/>
      <c r="IBI47" s="83"/>
      <c r="IBJ47" s="83"/>
      <c r="IBK47" s="83"/>
      <c r="IBL47" s="83"/>
      <c r="IBM47" s="83"/>
      <c r="IBN47" s="83"/>
      <c r="IBO47" s="83"/>
      <c r="IBP47" s="83"/>
      <c r="IBQ47" s="83"/>
      <c r="IBR47" s="83"/>
      <c r="IBS47" s="83"/>
      <c r="IBT47" s="83"/>
      <c r="IBU47" s="83"/>
      <c r="IBV47" s="83"/>
      <c r="IBW47" s="83"/>
      <c r="IBX47" s="83"/>
      <c r="IBY47" s="83"/>
      <c r="IBZ47" s="83"/>
      <c r="ICA47" s="83"/>
      <c r="ICB47" s="83"/>
      <c r="ICC47" s="83"/>
      <c r="ICD47" s="83"/>
      <c r="ICE47" s="83"/>
      <c r="ICF47" s="83"/>
      <c r="ICG47" s="83"/>
      <c r="ICH47" s="83"/>
      <c r="ICI47" s="83"/>
      <c r="ICJ47" s="83"/>
      <c r="ICK47" s="83"/>
      <c r="ICL47" s="83"/>
      <c r="ICM47" s="83"/>
      <c r="ICN47" s="83"/>
      <c r="ICO47" s="83"/>
      <c r="ICP47" s="83"/>
      <c r="ICQ47" s="83"/>
      <c r="ICR47" s="83"/>
      <c r="ICS47" s="83"/>
      <c r="ICT47" s="83"/>
      <c r="ICU47" s="83"/>
      <c r="ICV47" s="83"/>
      <c r="ICW47" s="83"/>
      <c r="ICX47" s="83"/>
      <c r="ICY47" s="83"/>
      <c r="ICZ47" s="83"/>
      <c r="IDA47" s="83"/>
      <c r="IDB47" s="83"/>
      <c r="IDC47" s="83"/>
      <c r="IDD47" s="83"/>
      <c r="IDE47" s="83"/>
      <c r="IDF47" s="83"/>
      <c r="IDG47" s="83"/>
      <c r="IDH47" s="83"/>
      <c r="IDI47" s="83"/>
      <c r="IDJ47" s="83"/>
      <c r="IDK47" s="83"/>
      <c r="IDL47" s="83"/>
      <c r="IDM47" s="83"/>
      <c r="IDN47" s="83"/>
      <c r="IDO47" s="83"/>
      <c r="IDP47" s="83"/>
      <c r="IDQ47" s="83"/>
      <c r="IDR47" s="83"/>
      <c r="IDS47" s="83"/>
      <c r="IDT47" s="83"/>
      <c r="IDU47" s="83"/>
      <c r="IDV47" s="83"/>
      <c r="IDW47" s="83"/>
      <c r="IDX47" s="83"/>
      <c r="IDY47" s="83"/>
      <c r="IDZ47" s="83"/>
      <c r="IEA47" s="83"/>
      <c r="IEB47" s="83"/>
      <c r="IEC47" s="83"/>
      <c r="IED47" s="83"/>
      <c r="IEE47" s="83"/>
      <c r="IEF47" s="83"/>
      <c r="IEG47" s="83"/>
      <c r="IEH47" s="83"/>
      <c r="IEI47" s="83"/>
      <c r="IEJ47" s="83"/>
      <c r="IEK47" s="83"/>
      <c r="IEL47" s="83"/>
      <c r="IEM47" s="83"/>
      <c r="IEN47" s="83"/>
      <c r="IEO47" s="83"/>
      <c r="IEP47" s="83"/>
      <c r="IEQ47" s="83"/>
      <c r="IER47" s="83"/>
      <c r="IES47" s="83"/>
      <c r="IET47" s="83"/>
      <c r="IEU47" s="83"/>
      <c r="IEV47" s="83"/>
      <c r="IEW47" s="83"/>
      <c r="IEX47" s="83"/>
      <c r="IEY47" s="83"/>
      <c r="IEZ47" s="83"/>
      <c r="IFA47" s="83"/>
      <c r="IFB47" s="83"/>
      <c r="IFC47" s="83"/>
      <c r="IFD47" s="83"/>
      <c r="IFE47" s="83"/>
      <c r="IFF47" s="83"/>
      <c r="IFG47" s="83"/>
      <c r="IFH47" s="83"/>
      <c r="IFI47" s="83"/>
      <c r="IFJ47" s="83"/>
      <c r="IFK47" s="83"/>
      <c r="IFL47" s="83"/>
      <c r="IFM47" s="83"/>
      <c r="IFN47" s="83"/>
      <c r="IFO47" s="83"/>
      <c r="IFP47" s="83"/>
      <c r="IFQ47" s="83"/>
      <c r="IFR47" s="83"/>
      <c r="IFS47" s="83"/>
      <c r="IFT47" s="83"/>
      <c r="IFU47" s="83"/>
      <c r="IFV47" s="83"/>
      <c r="IFW47" s="83"/>
      <c r="IFX47" s="83"/>
      <c r="IFY47" s="83"/>
      <c r="IFZ47" s="83"/>
      <c r="IGA47" s="83"/>
      <c r="IGB47" s="83"/>
      <c r="IGC47" s="83"/>
      <c r="IGD47" s="83"/>
      <c r="IGE47" s="83"/>
      <c r="IGF47" s="83"/>
      <c r="IGG47" s="83"/>
      <c r="IGH47" s="83"/>
      <c r="IGI47" s="83"/>
      <c r="IGJ47" s="83"/>
      <c r="IGK47" s="83"/>
      <c r="IGL47" s="83"/>
      <c r="IGM47" s="83"/>
      <c r="IGN47" s="83"/>
      <c r="IGO47" s="83"/>
      <c r="IGP47" s="83"/>
      <c r="IGQ47" s="83"/>
      <c r="IGR47" s="83"/>
      <c r="IGS47" s="83"/>
      <c r="IGT47" s="83"/>
      <c r="IGU47" s="83"/>
      <c r="IGV47" s="83"/>
      <c r="IGW47" s="83"/>
      <c r="IGX47" s="83"/>
      <c r="IGY47" s="83"/>
      <c r="IGZ47" s="83"/>
      <c r="IHA47" s="83"/>
      <c r="IHB47" s="83"/>
      <c r="IHC47" s="83"/>
      <c r="IHD47" s="83"/>
      <c r="IHE47" s="83"/>
      <c r="IHF47" s="83"/>
      <c r="IHG47" s="83"/>
      <c r="IHH47" s="83"/>
      <c r="IHI47" s="83"/>
      <c r="IHJ47" s="83"/>
      <c r="IHK47" s="83"/>
      <c r="IHL47" s="83"/>
      <c r="IHM47" s="83"/>
      <c r="IHN47" s="83"/>
      <c r="IHO47" s="83"/>
      <c r="IHP47" s="83"/>
      <c r="IHQ47" s="83"/>
      <c r="IHR47" s="83"/>
      <c r="IHS47" s="83"/>
      <c r="IHT47" s="83"/>
      <c r="IHU47" s="83"/>
      <c r="IHV47" s="83"/>
      <c r="IHW47" s="83"/>
      <c r="IHX47" s="83"/>
      <c r="IHY47" s="83"/>
      <c r="IHZ47" s="83"/>
      <c r="IIA47" s="83"/>
      <c r="IIB47" s="83"/>
      <c r="IIC47" s="83"/>
      <c r="IID47" s="83"/>
      <c r="IIE47" s="83"/>
      <c r="IIF47" s="83"/>
      <c r="IIG47" s="83"/>
      <c r="IIH47" s="83"/>
      <c r="III47" s="83"/>
      <c r="IIJ47" s="83"/>
      <c r="IIK47" s="83"/>
      <c r="IIL47" s="83"/>
      <c r="IIM47" s="83"/>
      <c r="IIN47" s="83"/>
      <c r="IIO47" s="83"/>
      <c r="IIP47" s="83"/>
      <c r="IIQ47" s="83"/>
      <c r="IIR47" s="83"/>
      <c r="IIS47" s="83"/>
      <c r="IIT47" s="83"/>
      <c r="IIU47" s="83"/>
      <c r="IIV47" s="83"/>
      <c r="IIW47" s="83"/>
      <c r="IIX47" s="83"/>
      <c r="IIY47" s="83"/>
      <c r="IIZ47" s="83"/>
      <c r="IJA47" s="83"/>
      <c r="IJB47" s="83"/>
      <c r="IJC47" s="83"/>
      <c r="IJD47" s="83"/>
      <c r="IJE47" s="83"/>
      <c r="IJF47" s="83"/>
      <c r="IJG47" s="83"/>
      <c r="IJH47" s="83"/>
      <c r="IJI47" s="83"/>
      <c r="IJJ47" s="83"/>
      <c r="IJK47" s="83"/>
      <c r="IJL47" s="83"/>
      <c r="IJM47" s="83"/>
      <c r="IJN47" s="83"/>
      <c r="IJO47" s="83"/>
      <c r="IJP47" s="83"/>
      <c r="IJQ47" s="83"/>
      <c r="IJR47" s="83"/>
      <c r="IJS47" s="83"/>
      <c r="IJT47" s="83"/>
      <c r="IJU47" s="83"/>
      <c r="IJV47" s="83"/>
      <c r="IJW47" s="83"/>
      <c r="IJX47" s="83"/>
      <c r="IJY47" s="83"/>
      <c r="IJZ47" s="83"/>
      <c r="IKA47" s="83"/>
      <c r="IKB47" s="83"/>
      <c r="IKC47" s="83"/>
      <c r="IKD47" s="83"/>
      <c r="IKE47" s="83"/>
      <c r="IKF47" s="83"/>
      <c r="IKG47" s="83"/>
      <c r="IKH47" s="83"/>
      <c r="IKI47" s="83"/>
      <c r="IKJ47" s="83"/>
      <c r="IKK47" s="83"/>
      <c r="IKL47" s="83"/>
      <c r="IKM47" s="83"/>
      <c r="IKN47" s="83"/>
      <c r="IKO47" s="83"/>
      <c r="IKP47" s="83"/>
      <c r="IKQ47" s="83"/>
      <c r="IKR47" s="83"/>
      <c r="IKS47" s="83"/>
      <c r="IKT47" s="83"/>
      <c r="IKU47" s="83"/>
      <c r="IKV47" s="83"/>
      <c r="IKW47" s="83"/>
      <c r="IKX47" s="83"/>
      <c r="IKY47" s="83"/>
      <c r="IKZ47" s="83"/>
      <c r="ILA47" s="83"/>
      <c r="ILB47" s="83"/>
      <c r="ILC47" s="83"/>
      <c r="ILD47" s="83"/>
      <c r="ILE47" s="83"/>
      <c r="ILF47" s="83"/>
      <c r="ILG47" s="83"/>
      <c r="ILH47" s="83"/>
      <c r="ILI47" s="83"/>
      <c r="ILJ47" s="83"/>
      <c r="ILK47" s="83"/>
      <c r="ILL47" s="83"/>
      <c r="ILM47" s="83"/>
      <c r="ILN47" s="83"/>
      <c r="ILO47" s="83"/>
      <c r="ILP47" s="83"/>
      <c r="ILQ47" s="83"/>
      <c r="ILR47" s="83"/>
      <c r="ILS47" s="83"/>
      <c r="ILT47" s="83"/>
      <c r="ILU47" s="83"/>
      <c r="ILV47" s="83"/>
      <c r="ILW47" s="83"/>
      <c r="ILX47" s="83"/>
      <c r="ILY47" s="83"/>
      <c r="ILZ47" s="83"/>
      <c r="IMA47" s="83"/>
      <c r="IMB47" s="83"/>
      <c r="IMC47" s="83"/>
      <c r="IMD47" s="83"/>
      <c r="IME47" s="83"/>
      <c r="IMF47" s="83"/>
      <c r="IMG47" s="83"/>
      <c r="IMH47" s="83"/>
      <c r="IMI47" s="83"/>
      <c r="IMJ47" s="83"/>
      <c r="IMK47" s="83"/>
      <c r="IML47" s="83"/>
      <c r="IMM47" s="83"/>
      <c r="IMN47" s="83"/>
      <c r="IMO47" s="83"/>
      <c r="IMP47" s="83"/>
      <c r="IMQ47" s="83"/>
      <c r="IMR47" s="83"/>
      <c r="IMS47" s="83"/>
      <c r="IMT47" s="83"/>
      <c r="IMU47" s="83"/>
      <c r="IMV47" s="83"/>
      <c r="IMW47" s="83"/>
      <c r="IMX47" s="83"/>
      <c r="IMY47" s="83"/>
      <c r="IMZ47" s="83"/>
      <c r="INA47" s="83"/>
      <c r="INB47" s="83"/>
      <c r="INC47" s="83"/>
      <c r="IND47" s="83"/>
      <c r="INE47" s="83"/>
      <c r="INF47" s="83"/>
      <c r="ING47" s="83"/>
      <c r="INH47" s="83"/>
      <c r="INI47" s="83"/>
      <c r="INJ47" s="83"/>
      <c r="INK47" s="83"/>
      <c r="INL47" s="83"/>
      <c r="INM47" s="83"/>
      <c r="INN47" s="83"/>
      <c r="INO47" s="83"/>
      <c r="INP47" s="83"/>
      <c r="INQ47" s="83"/>
      <c r="INR47" s="83"/>
      <c r="INS47" s="83"/>
      <c r="INT47" s="83"/>
      <c r="INU47" s="83"/>
      <c r="INV47" s="83"/>
      <c r="INW47" s="83"/>
      <c r="INX47" s="83"/>
      <c r="INY47" s="83"/>
      <c r="INZ47" s="83"/>
      <c r="IOA47" s="83"/>
      <c r="IOB47" s="83"/>
      <c r="IOC47" s="83"/>
      <c r="IOD47" s="83"/>
      <c r="IOE47" s="83"/>
      <c r="IOF47" s="83"/>
      <c r="IOG47" s="83"/>
      <c r="IOH47" s="83"/>
      <c r="IOI47" s="83"/>
      <c r="IOJ47" s="83"/>
      <c r="IOK47" s="83"/>
      <c r="IOL47" s="83"/>
      <c r="IOM47" s="83"/>
      <c r="ION47" s="83"/>
      <c r="IOO47" s="83"/>
      <c r="IOP47" s="83"/>
      <c r="IOQ47" s="83"/>
      <c r="IOR47" s="83"/>
      <c r="IOS47" s="83"/>
      <c r="IOT47" s="83"/>
      <c r="IOU47" s="83"/>
      <c r="IOV47" s="83"/>
      <c r="IOW47" s="83"/>
      <c r="IOX47" s="83"/>
      <c r="IOY47" s="83"/>
      <c r="IOZ47" s="83"/>
      <c r="IPA47" s="83"/>
      <c r="IPB47" s="83"/>
      <c r="IPC47" s="83"/>
      <c r="IPD47" s="83"/>
      <c r="IPE47" s="83"/>
      <c r="IPF47" s="83"/>
      <c r="IPG47" s="83"/>
      <c r="IPH47" s="83"/>
      <c r="IPI47" s="83"/>
      <c r="IPJ47" s="83"/>
      <c r="IPK47" s="83"/>
      <c r="IPL47" s="83"/>
      <c r="IPM47" s="83"/>
      <c r="IPN47" s="83"/>
      <c r="IPO47" s="83"/>
      <c r="IPP47" s="83"/>
      <c r="IPQ47" s="83"/>
      <c r="IPR47" s="83"/>
      <c r="IPS47" s="83"/>
      <c r="IPT47" s="83"/>
      <c r="IPU47" s="83"/>
      <c r="IPV47" s="83"/>
      <c r="IPW47" s="83"/>
      <c r="IPX47" s="83"/>
      <c r="IPY47" s="83"/>
      <c r="IPZ47" s="83"/>
      <c r="IQA47" s="83"/>
      <c r="IQB47" s="83"/>
      <c r="IQC47" s="83"/>
      <c r="IQD47" s="83"/>
      <c r="IQE47" s="83"/>
      <c r="IQF47" s="83"/>
      <c r="IQG47" s="83"/>
      <c r="IQH47" s="83"/>
      <c r="IQI47" s="83"/>
      <c r="IQJ47" s="83"/>
      <c r="IQK47" s="83"/>
      <c r="IQL47" s="83"/>
      <c r="IQM47" s="83"/>
      <c r="IQN47" s="83"/>
      <c r="IQO47" s="83"/>
      <c r="IQP47" s="83"/>
      <c r="IQQ47" s="83"/>
      <c r="IQR47" s="83"/>
      <c r="IQS47" s="83"/>
      <c r="IQT47" s="83"/>
      <c r="IQU47" s="83"/>
      <c r="IQV47" s="83"/>
      <c r="IQW47" s="83"/>
      <c r="IQX47" s="83"/>
      <c r="IQY47" s="83"/>
      <c r="IQZ47" s="83"/>
      <c r="IRA47" s="83"/>
      <c r="IRB47" s="83"/>
      <c r="IRC47" s="83"/>
      <c r="IRD47" s="83"/>
      <c r="IRE47" s="83"/>
      <c r="IRF47" s="83"/>
      <c r="IRG47" s="83"/>
      <c r="IRH47" s="83"/>
      <c r="IRI47" s="83"/>
      <c r="IRJ47" s="83"/>
      <c r="IRK47" s="83"/>
      <c r="IRL47" s="83"/>
      <c r="IRM47" s="83"/>
      <c r="IRN47" s="83"/>
      <c r="IRO47" s="83"/>
      <c r="IRP47" s="83"/>
      <c r="IRQ47" s="83"/>
      <c r="IRR47" s="83"/>
      <c r="IRS47" s="83"/>
      <c r="IRT47" s="83"/>
      <c r="IRU47" s="83"/>
      <c r="IRV47" s="83"/>
      <c r="IRW47" s="83"/>
      <c r="IRX47" s="83"/>
      <c r="IRY47" s="83"/>
      <c r="IRZ47" s="83"/>
      <c r="ISA47" s="83"/>
      <c r="ISB47" s="83"/>
      <c r="ISC47" s="83"/>
      <c r="ISD47" s="83"/>
      <c r="ISE47" s="83"/>
      <c r="ISF47" s="83"/>
      <c r="ISG47" s="83"/>
      <c r="ISH47" s="83"/>
      <c r="ISI47" s="83"/>
      <c r="ISJ47" s="83"/>
      <c r="ISK47" s="83"/>
      <c r="ISL47" s="83"/>
      <c r="ISM47" s="83"/>
      <c r="ISN47" s="83"/>
      <c r="ISO47" s="83"/>
      <c r="ISP47" s="83"/>
      <c r="ISQ47" s="83"/>
      <c r="ISR47" s="83"/>
      <c r="ISS47" s="83"/>
      <c r="IST47" s="83"/>
      <c r="ISU47" s="83"/>
      <c r="ISV47" s="83"/>
      <c r="ISW47" s="83"/>
      <c r="ISX47" s="83"/>
      <c r="ISY47" s="83"/>
      <c r="ISZ47" s="83"/>
      <c r="ITA47" s="83"/>
      <c r="ITB47" s="83"/>
      <c r="ITC47" s="83"/>
      <c r="ITD47" s="83"/>
      <c r="ITE47" s="83"/>
      <c r="ITF47" s="83"/>
      <c r="ITG47" s="83"/>
      <c r="ITH47" s="83"/>
      <c r="ITI47" s="83"/>
      <c r="ITJ47" s="83"/>
      <c r="ITK47" s="83"/>
      <c r="ITL47" s="83"/>
      <c r="ITM47" s="83"/>
      <c r="ITN47" s="83"/>
      <c r="ITO47" s="83"/>
      <c r="ITP47" s="83"/>
      <c r="ITQ47" s="83"/>
      <c r="ITR47" s="83"/>
      <c r="ITS47" s="83"/>
      <c r="ITT47" s="83"/>
      <c r="ITU47" s="83"/>
      <c r="ITV47" s="83"/>
      <c r="ITW47" s="83"/>
      <c r="ITX47" s="83"/>
      <c r="ITY47" s="83"/>
      <c r="ITZ47" s="83"/>
      <c r="IUA47" s="83"/>
      <c r="IUB47" s="83"/>
      <c r="IUC47" s="83"/>
      <c r="IUD47" s="83"/>
      <c r="IUE47" s="83"/>
      <c r="IUF47" s="83"/>
      <c r="IUG47" s="83"/>
      <c r="IUH47" s="83"/>
      <c r="IUI47" s="83"/>
      <c r="IUJ47" s="83"/>
      <c r="IUK47" s="83"/>
      <c r="IUL47" s="83"/>
      <c r="IUM47" s="83"/>
      <c r="IUN47" s="83"/>
      <c r="IUO47" s="83"/>
      <c r="IUP47" s="83"/>
      <c r="IUQ47" s="83"/>
      <c r="IUR47" s="83"/>
      <c r="IUS47" s="83"/>
      <c r="IUT47" s="83"/>
      <c r="IUU47" s="83"/>
      <c r="IUV47" s="83"/>
      <c r="IUW47" s="83"/>
      <c r="IUX47" s="83"/>
      <c r="IUY47" s="83"/>
      <c r="IUZ47" s="83"/>
      <c r="IVA47" s="83"/>
      <c r="IVB47" s="83"/>
      <c r="IVC47" s="83"/>
      <c r="IVD47" s="83"/>
      <c r="IVE47" s="83"/>
      <c r="IVF47" s="83"/>
      <c r="IVG47" s="83"/>
      <c r="IVH47" s="83"/>
      <c r="IVI47" s="83"/>
      <c r="IVJ47" s="83"/>
      <c r="IVK47" s="83"/>
      <c r="IVL47" s="83"/>
      <c r="IVM47" s="83"/>
      <c r="IVN47" s="83"/>
      <c r="IVO47" s="83"/>
      <c r="IVP47" s="83"/>
      <c r="IVQ47" s="83"/>
      <c r="IVR47" s="83"/>
      <c r="IVS47" s="83"/>
      <c r="IVT47" s="83"/>
      <c r="IVU47" s="83"/>
      <c r="IVV47" s="83"/>
      <c r="IVW47" s="83"/>
      <c r="IVX47" s="83"/>
      <c r="IVY47" s="83"/>
      <c r="IVZ47" s="83"/>
      <c r="IWA47" s="83"/>
      <c r="IWB47" s="83"/>
      <c r="IWC47" s="83"/>
      <c r="IWD47" s="83"/>
      <c r="IWE47" s="83"/>
      <c r="IWF47" s="83"/>
      <c r="IWG47" s="83"/>
      <c r="IWH47" s="83"/>
      <c r="IWI47" s="83"/>
      <c r="IWJ47" s="83"/>
      <c r="IWK47" s="83"/>
      <c r="IWL47" s="83"/>
      <c r="IWM47" s="83"/>
      <c r="IWN47" s="83"/>
      <c r="IWO47" s="83"/>
      <c r="IWP47" s="83"/>
      <c r="IWQ47" s="83"/>
      <c r="IWR47" s="83"/>
      <c r="IWS47" s="83"/>
      <c r="IWT47" s="83"/>
      <c r="IWU47" s="83"/>
      <c r="IWV47" s="83"/>
      <c r="IWW47" s="83"/>
      <c r="IWX47" s="83"/>
      <c r="IWY47" s="83"/>
      <c r="IWZ47" s="83"/>
      <c r="IXA47" s="83"/>
      <c r="IXB47" s="83"/>
      <c r="IXC47" s="83"/>
      <c r="IXD47" s="83"/>
      <c r="IXE47" s="83"/>
      <c r="IXF47" s="83"/>
      <c r="IXG47" s="83"/>
      <c r="IXH47" s="83"/>
      <c r="IXI47" s="83"/>
      <c r="IXJ47" s="83"/>
      <c r="IXK47" s="83"/>
      <c r="IXL47" s="83"/>
      <c r="IXM47" s="83"/>
      <c r="IXN47" s="83"/>
      <c r="IXO47" s="83"/>
      <c r="IXP47" s="83"/>
      <c r="IXQ47" s="83"/>
      <c r="IXR47" s="83"/>
      <c r="IXS47" s="83"/>
      <c r="IXT47" s="83"/>
      <c r="IXU47" s="83"/>
      <c r="IXV47" s="83"/>
      <c r="IXW47" s="83"/>
      <c r="IXX47" s="83"/>
      <c r="IXY47" s="83"/>
      <c r="IXZ47" s="83"/>
      <c r="IYA47" s="83"/>
      <c r="IYB47" s="83"/>
      <c r="IYC47" s="83"/>
      <c r="IYD47" s="83"/>
      <c r="IYE47" s="83"/>
      <c r="IYF47" s="83"/>
      <c r="IYG47" s="83"/>
      <c r="IYH47" s="83"/>
      <c r="IYI47" s="83"/>
      <c r="IYJ47" s="83"/>
      <c r="IYK47" s="83"/>
      <c r="IYL47" s="83"/>
      <c r="IYM47" s="83"/>
      <c r="IYN47" s="83"/>
      <c r="IYO47" s="83"/>
      <c r="IYP47" s="83"/>
      <c r="IYQ47" s="83"/>
      <c r="IYR47" s="83"/>
      <c r="IYS47" s="83"/>
      <c r="IYT47" s="83"/>
      <c r="IYU47" s="83"/>
      <c r="IYV47" s="83"/>
      <c r="IYW47" s="83"/>
      <c r="IYX47" s="83"/>
      <c r="IYY47" s="83"/>
      <c r="IYZ47" s="83"/>
      <c r="IZA47" s="83"/>
      <c r="IZB47" s="83"/>
      <c r="IZC47" s="83"/>
      <c r="IZD47" s="83"/>
      <c r="IZE47" s="83"/>
      <c r="IZF47" s="83"/>
      <c r="IZG47" s="83"/>
      <c r="IZH47" s="83"/>
      <c r="IZI47" s="83"/>
      <c r="IZJ47" s="83"/>
      <c r="IZK47" s="83"/>
      <c r="IZL47" s="83"/>
      <c r="IZM47" s="83"/>
      <c r="IZN47" s="83"/>
      <c r="IZO47" s="83"/>
      <c r="IZP47" s="83"/>
      <c r="IZQ47" s="83"/>
      <c r="IZR47" s="83"/>
      <c r="IZS47" s="83"/>
      <c r="IZT47" s="83"/>
      <c r="IZU47" s="83"/>
      <c r="IZV47" s="83"/>
      <c r="IZW47" s="83"/>
      <c r="IZX47" s="83"/>
      <c r="IZY47" s="83"/>
      <c r="IZZ47" s="83"/>
      <c r="JAA47" s="83"/>
      <c r="JAB47" s="83"/>
      <c r="JAC47" s="83"/>
      <c r="JAD47" s="83"/>
      <c r="JAE47" s="83"/>
      <c r="JAF47" s="83"/>
      <c r="JAG47" s="83"/>
      <c r="JAH47" s="83"/>
      <c r="JAI47" s="83"/>
      <c r="JAJ47" s="83"/>
      <c r="JAK47" s="83"/>
      <c r="JAL47" s="83"/>
      <c r="JAM47" s="83"/>
      <c r="JAN47" s="83"/>
      <c r="JAO47" s="83"/>
      <c r="JAP47" s="83"/>
      <c r="JAQ47" s="83"/>
      <c r="JAR47" s="83"/>
      <c r="JAS47" s="83"/>
      <c r="JAT47" s="83"/>
      <c r="JAU47" s="83"/>
      <c r="JAV47" s="83"/>
      <c r="JAW47" s="83"/>
      <c r="JAX47" s="83"/>
      <c r="JAY47" s="83"/>
      <c r="JAZ47" s="83"/>
      <c r="JBA47" s="83"/>
      <c r="JBB47" s="83"/>
      <c r="JBC47" s="83"/>
      <c r="JBD47" s="83"/>
      <c r="JBE47" s="83"/>
      <c r="JBF47" s="83"/>
      <c r="JBG47" s="83"/>
      <c r="JBH47" s="83"/>
      <c r="JBI47" s="83"/>
      <c r="JBJ47" s="83"/>
      <c r="JBK47" s="83"/>
      <c r="JBL47" s="83"/>
      <c r="JBM47" s="83"/>
      <c r="JBN47" s="83"/>
      <c r="JBO47" s="83"/>
      <c r="JBP47" s="83"/>
      <c r="JBQ47" s="83"/>
      <c r="JBR47" s="83"/>
      <c r="JBS47" s="83"/>
      <c r="JBT47" s="83"/>
      <c r="JBU47" s="83"/>
      <c r="JBV47" s="83"/>
      <c r="JBW47" s="83"/>
      <c r="JBX47" s="83"/>
      <c r="JBY47" s="83"/>
      <c r="JBZ47" s="83"/>
      <c r="JCA47" s="83"/>
      <c r="JCB47" s="83"/>
      <c r="JCC47" s="83"/>
      <c r="JCD47" s="83"/>
      <c r="JCE47" s="83"/>
      <c r="JCF47" s="83"/>
      <c r="JCG47" s="83"/>
      <c r="JCH47" s="83"/>
      <c r="JCI47" s="83"/>
      <c r="JCJ47" s="83"/>
      <c r="JCK47" s="83"/>
      <c r="JCL47" s="83"/>
      <c r="JCM47" s="83"/>
      <c r="JCN47" s="83"/>
      <c r="JCO47" s="83"/>
      <c r="JCP47" s="83"/>
      <c r="JCQ47" s="83"/>
      <c r="JCR47" s="83"/>
      <c r="JCS47" s="83"/>
      <c r="JCT47" s="83"/>
      <c r="JCU47" s="83"/>
      <c r="JCV47" s="83"/>
      <c r="JCW47" s="83"/>
      <c r="JCX47" s="83"/>
      <c r="JCY47" s="83"/>
      <c r="JCZ47" s="83"/>
      <c r="JDA47" s="83"/>
      <c r="JDB47" s="83"/>
      <c r="JDC47" s="83"/>
      <c r="JDD47" s="83"/>
      <c r="JDE47" s="83"/>
      <c r="JDF47" s="83"/>
      <c r="JDG47" s="83"/>
      <c r="JDH47" s="83"/>
      <c r="JDI47" s="83"/>
      <c r="JDJ47" s="83"/>
      <c r="JDK47" s="83"/>
      <c r="JDL47" s="83"/>
      <c r="JDM47" s="83"/>
      <c r="JDN47" s="83"/>
      <c r="JDO47" s="83"/>
      <c r="JDP47" s="83"/>
      <c r="JDQ47" s="83"/>
      <c r="JDR47" s="83"/>
      <c r="JDS47" s="83"/>
      <c r="JDT47" s="83"/>
      <c r="JDU47" s="83"/>
      <c r="JDV47" s="83"/>
      <c r="JDW47" s="83"/>
      <c r="JDX47" s="83"/>
      <c r="JDY47" s="83"/>
      <c r="JDZ47" s="83"/>
      <c r="JEA47" s="83"/>
      <c r="JEB47" s="83"/>
      <c r="JEC47" s="83"/>
      <c r="JED47" s="83"/>
      <c r="JEE47" s="83"/>
      <c r="JEF47" s="83"/>
      <c r="JEG47" s="83"/>
      <c r="JEH47" s="83"/>
      <c r="JEI47" s="83"/>
      <c r="JEJ47" s="83"/>
      <c r="JEK47" s="83"/>
      <c r="JEL47" s="83"/>
      <c r="JEM47" s="83"/>
      <c r="JEN47" s="83"/>
      <c r="JEO47" s="83"/>
      <c r="JEP47" s="83"/>
      <c r="JEQ47" s="83"/>
      <c r="JER47" s="83"/>
      <c r="JES47" s="83"/>
      <c r="JET47" s="83"/>
      <c r="JEU47" s="83"/>
      <c r="JEV47" s="83"/>
      <c r="JEW47" s="83"/>
      <c r="JEX47" s="83"/>
      <c r="JEY47" s="83"/>
      <c r="JEZ47" s="83"/>
      <c r="JFA47" s="83"/>
      <c r="JFB47" s="83"/>
      <c r="JFC47" s="83"/>
      <c r="JFD47" s="83"/>
      <c r="JFE47" s="83"/>
      <c r="JFF47" s="83"/>
      <c r="JFG47" s="83"/>
      <c r="JFH47" s="83"/>
      <c r="JFI47" s="83"/>
      <c r="JFJ47" s="83"/>
      <c r="JFK47" s="83"/>
      <c r="JFL47" s="83"/>
      <c r="JFM47" s="83"/>
      <c r="JFN47" s="83"/>
      <c r="JFO47" s="83"/>
      <c r="JFP47" s="83"/>
      <c r="JFQ47" s="83"/>
      <c r="JFR47" s="83"/>
      <c r="JFS47" s="83"/>
      <c r="JFT47" s="83"/>
      <c r="JFU47" s="83"/>
      <c r="JFV47" s="83"/>
      <c r="JFW47" s="83"/>
      <c r="JFX47" s="83"/>
      <c r="JFY47" s="83"/>
      <c r="JFZ47" s="83"/>
      <c r="JGA47" s="83"/>
      <c r="JGB47" s="83"/>
      <c r="JGC47" s="83"/>
      <c r="JGD47" s="83"/>
      <c r="JGE47" s="83"/>
      <c r="JGF47" s="83"/>
      <c r="JGG47" s="83"/>
      <c r="JGH47" s="83"/>
      <c r="JGI47" s="83"/>
      <c r="JGJ47" s="83"/>
      <c r="JGK47" s="83"/>
      <c r="JGL47" s="83"/>
      <c r="JGM47" s="83"/>
      <c r="JGN47" s="83"/>
      <c r="JGO47" s="83"/>
      <c r="JGP47" s="83"/>
      <c r="JGQ47" s="83"/>
      <c r="JGR47" s="83"/>
      <c r="JGS47" s="83"/>
      <c r="JGT47" s="83"/>
      <c r="JGU47" s="83"/>
      <c r="JGV47" s="83"/>
      <c r="JGW47" s="83"/>
      <c r="JGX47" s="83"/>
      <c r="JGY47" s="83"/>
      <c r="JGZ47" s="83"/>
      <c r="JHA47" s="83"/>
      <c r="JHB47" s="83"/>
      <c r="JHC47" s="83"/>
      <c r="JHD47" s="83"/>
      <c r="JHE47" s="83"/>
      <c r="JHF47" s="83"/>
      <c r="JHG47" s="83"/>
      <c r="JHH47" s="83"/>
      <c r="JHI47" s="83"/>
      <c r="JHJ47" s="83"/>
      <c r="JHK47" s="83"/>
      <c r="JHL47" s="83"/>
      <c r="JHM47" s="83"/>
      <c r="JHN47" s="83"/>
      <c r="JHO47" s="83"/>
      <c r="JHP47" s="83"/>
      <c r="JHQ47" s="83"/>
      <c r="JHR47" s="83"/>
      <c r="JHS47" s="83"/>
      <c r="JHT47" s="83"/>
      <c r="JHU47" s="83"/>
      <c r="JHV47" s="83"/>
      <c r="JHW47" s="83"/>
      <c r="JHX47" s="83"/>
      <c r="JHY47" s="83"/>
      <c r="JHZ47" s="83"/>
      <c r="JIA47" s="83"/>
      <c r="JIB47" s="83"/>
      <c r="JIC47" s="83"/>
      <c r="JID47" s="83"/>
      <c r="JIE47" s="83"/>
      <c r="JIF47" s="83"/>
      <c r="JIG47" s="83"/>
      <c r="JIH47" s="83"/>
      <c r="JII47" s="83"/>
      <c r="JIJ47" s="83"/>
      <c r="JIK47" s="83"/>
      <c r="JIL47" s="83"/>
      <c r="JIM47" s="83"/>
      <c r="JIN47" s="83"/>
      <c r="JIO47" s="83"/>
      <c r="JIP47" s="83"/>
      <c r="JIQ47" s="83"/>
      <c r="JIR47" s="83"/>
      <c r="JIS47" s="83"/>
      <c r="JIT47" s="83"/>
      <c r="JIU47" s="83"/>
      <c r="JIV47" s="83"/>
      <c r="JIW47" s="83"/>
      <c r="JIX47" s="83"/>
      <c r="JIY47" s="83"/>
      <c r="JIZ47" s="83"/>
      <c r="JJA47" s="83"/>
      <c r="JJB47" s="83"/>
      <c r="JJC47" s="83"/>
      <c r="JJD47" s="83"/>
      <c r="JJE47" s="83"/>
      <c r="JJF47" s="83"/>
      <c r="JJG47" s="83"/>
      <c r="JJH47" s="83"/>
      <c r="JJI47" s="83"/>
      <c r="JJJ47" s="83"/>
      <c r="JJK47" s="83"/>
      <c r="JJL47" s="83"/>
      <c r="JJM47" s="83"/>
      <c r="JJN47" s="83"/>
      <c r="JJO47" s="83"/>
      <c r="JJP47" s="83"/>
      <c r="JJQ47" s="83"/>
      <c r="JJR47" s="83"/>
      <c r="JJS47" s="83"/>
      <c r="JJT47" s="83"/>
      <c r="JJU47" s="83"/>
      <c r="JJV47" s="83"/>
      <c r="JJW47" s="83"/>
      <c r="JJX47" s="83"/>
      <c r="JJY47" s="83"/>
      <c r="JJZ47" s="83"/>
      <c r="JKA47" s="83"/>
      <c r="JKB47" s="83"/>
      <c r="JKC47" s="83"/>
      <c r="JKD47" s="83"/>
      <c r="JKE47" s="83"/>
      <c r="JKF47" s="83"/>
      <c r="JKG47" s="83"/>
      <c r="JKH47" s="83"/>
      <c r="JKI47" s="83"/>
      <c r="JKJ47" s="83"/>
      <c r="JKK47" s="83"/>
      <c r="JKL47" s="83"/>
      <c r="JKM47" s="83"/>
      <c r="JKN47" s="83"/>
      <c r="JKO47" s="83"/>
      <c r="JKP47" s="83"/>
      <c r="JKQ47" s="83"/>
      <c r="JKR47" s="83"/>
      <c r="JKS47" s="83"/>
      <c r="JKT47" s="83"/>
      <c r="JKU47" s="83"/>
      <c r="JKV47" s="83"/>
      <c r="JKW47" s="83"/>
      <c r="JKX47" s="83"/>
      <c r="JKY47" s="83"/>
      <c r="JKZ47" s="83"/>
      <c r="JLA47" s="83"/>
      <c r="JLB47" s="83"/>
      <c r="JLC47" s="83"/>
      <c r="JLD47" s="83"/>
      <c r="JLE47" s="83"/>
      <c r="JLF47" s="83"/>
      <c r="JLG47" s="83"/>
      <c r="JLH47" s="83"/>
      <c r="JLI47" s="83"/>
      <c r="JLJ47" s="83"/>
      <c r="JLK47" s="83"/>
      <c r="JLL47" s="83"/>
      <c r="JLM47" s="83"/>
      <c r="JLN47" s="83"/>
      <c r="JLO47" s="83"/>
      <c r="JLP47" s="83"/>
      <c r="JLQ47" s="83"/>
      <c r="JLR47" s="83"/>
      <c r="JLS47" s="83"/>
      <c r="JLT47" s="83"/>
      <c r="JLU47" s="83"/>
      <c r="JLV47" s="83"/>
      <c r="JLW47" s="83"/>
      <c r="JLX47" s="83"/>
      <c r="JLY47" s="83"/>
      <c r="JLZ47" s="83"/>
      <c r="JMA47" s="83"/>
      <c r="JMB47" s="83"/>
      <c r="JMC47" s="83"/>
      <c r="JMD47" s="83"/>
      <c r="JME47" s="83"/>
      <c r="JMF47" s="83"/>
      <c r="JMG47" s="83"/>
      <c r="JMH47" s="83"/>
      <c r="JMI47" s="83"/>
      <c r="JMJ47" s="83"/>
      <c r="JMK47" s="83"/>
      <c r="JML47" s="83"/>
      <c r="JMM47" s="83"/>
      <c r="JMN47" s="83"/>
      <c r="JMO47" s="83"/>
      <c r="JMP47" s="83"/>
      <c r="JMQ47" s="83"/>
      <c r="JMR47" s="83"/>
      <c r="JMS47" s="83"/>
      <c r="JMT47" s="83"/>
      <c r="JMU47" s="83"/>
      <c r="JMV47" s="83"/>
      <c r="JMW47" s="83"/>
      <c r="JMX47" s="83"/>
      <c r="JMY47" s="83"/>
      <c r="JMZ47" s="83"/>
      <c r="JNA47" s="83"/>
      <c r="JNB47" s="83"/>
      <c r="JNC47" s="83"/>
      <c r="JND47" s="83"/>
      <c r="JNE47" s="83"/>
      <c r="JNF47" s="83"/>
      <c r="JNG47" s="83"/>
      <c r="JNH47" s="83"/>
      <c r="JNI47" s="83"/>
      <c r="JNJ47" s="83"/>
      <c r="JNK47" s="83"/>
      <c r="JNL47" s="83"/>
      <c r="JNM47" s="83"/>
      <c r="JNN47" s="83"/>
      <c r="JNO47" s="83"/>
      <c r="JNP47" s="83"/>
      <c r="JNQ47" s="83"/>
      <c r="JNR47" s="83"/>
      <c r="JNS47" s="83"/>
      <c r="JNT47" s="83"/>
      <c r="JNU47" s="83"/>
      <c r="JNV47" s="83"/>
      <c r="JNW47" s="83"/>
      <c r="JNX47" s="83"/>
      <c r="JNY47" s="83"/>
      <c r="JNZ47" s="83"/>
      <c r="JOA47" s="83"/>
      <c r="JOB47" s="83"/>
      <c r="JOC47" s="83"/>
      <c r="JOD47" s="83"/>
      <c r="JOE47" s="83"/>
      <c r="JOF47" s="83"/>
      <c r="JOG47" s="83"/>
      <c r="JOH47" s="83"/>
      <c r="JOI47" s="83"/>
      <c r="JOJ47" s="83"/>
      <c r="JOK47" s="83"/>
      <c r="JOL47" s="83"/>
      <c r="JOM47" s="83"/>
      <c r="JON47" s="83"/>
      <c r="JOO47" s="83"/>
      <c r="JOP47" s="83"/>
      <c r="JOQ47" s="83"/>
      <c r="JOR47" s="83"/>
      <c r="JOS47" s="83"/>
      <c r="JOT47" s="83"/>
      <c r="JOU47" s="83"/>
      <c r="JOV47" s="83"/>
      <c r="JOW47" s="83"/>
      <c r="JOX47" s="83"/>
      <c r="JOY47" s="83"/>
      <c r="JOZ47" s="83"/>
      <c r="JPA47" s="83"/>
      <c r="JPB47" s="83"/>
      <c r="JPC47" s="83"/>
      <c r="JPD47" s="83"/>
      <c r="JPE47" s="83"/>
      <c r="JPF47" s="83"/>
      <c r="JPG47" s="83"/>
      <c r="JPH47" s="83"/>
      <c r="JPI47" s="83"/>
      <c r="JPJ47" s="83"/>
      <c r="JPK47" s="83"/>
      <c r="JPL47" s="83"/>
      <c r="JPM47" s="83"/>
      <c r="JPN47" s="83"/>
      <c r="JPO47" s="83"/>
      <c r="JPP47" s="83"/>
      <c r="JPQ47" s="83"/>
      <c r="JPR47" s="83"/>
      <c r="JPS47" s="83"/>
      <c r="JPT47" s="83"/>
      <c r="JPU47" s="83"/>
      <c r="JPV47" s="83"/>
      <c r="JPW47" s="83"/>
      <c r="JPX47" s="83"/>
      <c r="JPY47" s="83"/>
      <c r="JPZ47" s="83"/>
      <c r="JQA47" s="83"/>
      <c r="JQB47" s="83"/>
      <c r="JQC47" s="83"/>
      <c r="JQD47" s="83"/>
      <c r="JQE47" s="83"/>
      <c r="JQF47" s="83"/>
      <c r="JQG47" s="83"/>
      <c r="JQH47" s="83"/>
      <c r="JQI47" s="83"/>
      <c r="JQJ47" s="83"/>
      <c r="JQK47" s="83"/>
      <c r="JQL47" s="83"/>
      <c r="JQM47" s="83"/>
      <c r="JQN47" s="83"/>
      <c r="JQO47" s="83"/>
      <c r="JQP47" s="83"/>
      <c r="JQQ47" s="83"/>
      <c r="JQR47" s="83"/>
      <c r="JQS47" s="83"/>
      <c r="JQT47" s="83"/>
      <c r="JQU47" s="83"/>
      <c r="JQV47" s="83"/>
      <c r="JQW47" s="83"/>
      <c r="JQX47" s="83"/>
      <c r="JQY47" s="83"/>
      <c r="JQZ47" s="83"/>
      <c r="JRA47" s="83"/>
      <c r="JRB47" s="83"/>
      <c r="JRC47" s="83"/>
      <c r="JRD47" s="83"/>
      <c r="JRE47" s="83"/>
      <c r="JRF47" s="83"/>
      <c r="JRG47" s="83"/>
      <c r="JRH47" s="83"/>
      <c r="JRI47" s="83"/>
      <c r="JRJ47" s="83"/>
      <c r="JRK47" s="83"/>
      <c r="JRL47" s="83"/>
      <c r="JRM47" s="83"/>
      <c r="JRN47" s="83"/>
      <c r="JRO47" s="83"/>
      <c r="JRP47" s="83"/>
      <c r="JRQ47" s="83"/>
      <c r="JRR47" s="83"/>
      <c r="JRS47" s="83"/>
      <c r="JRT47" s="83"/>
      <c r="JRU47" s="83"/>
      <c r="JRV47" s="83"/>
      <c r="JRW47" s="83"/>
      <c r="JRX47" s="83"/>
      <c r="JRY47" s="83"/>
      <c r="JRZ47" s="83"/>
      <c r="JSA47" s="83"/>
      <c r="JSB47" s="83"/>
      <c r="JSC47" s="83"/>
      <c r="JSD47" s="83"/>
      <c r="JSE47" s="83"/>
      <c r="JSF47" s="83"/>
      <c r="JSG47" s="83"/>
      <c r="JSH47" s="83"/>
      <c r="JSI47" s="83"/>
      <c r="JSJ47" s="83"/>
      <c r="JSK47" s="83"/>
      <c r="JSL47" s="83"/>
      <c r="JSM47" s="83"/>
      <c r="JSN47" s="83"/>
      <c r="JSO47" s="83"/>
      <c r="JSP47" s="83"/>
      <c r="JSQ47" s="83"/>
      <c r="JSR47" s="83"/>
      <c r="JSS47" s="83"/>
      <c r="JST47" s="83"/>
      <c r="JSU47" s="83"/>
      <c r="JSV47" s="83"/>
      <c r="JSW47" s="83"/>
      <c r="JSX47" s="83"/>
      <c r="JSY47" s="83"/>
      <c r="JSZ47" s="83"/>
      <c r="JTA47" s="83"/>
      <c r="JTB47" s="83"/>
      <c r="JTC47" s="83"/>
      <c r="JTD47" s="83"/>
      <c r="JTE47" s="83"/>
      <c r="JTF47" s="83"/>
      <c r="JTG47" s="83"/>
      <c r="JTH47" s="83"/>
      <c r="JTI47" s="83"/>
      <c r="JTJ47" s="83"/>
      <c r="JTK47" s="83"/>
      <c r="JTL47" s="83"/>
      <c r="JTM47" s="83"/>
      <c r="JTN47" s="83"/>
      <c r="JTO47" s="83"/>
      <c r="JTP47" s="83"/>
      <c r="JTQ47" s="83"/>
      <c r="JTR47" s="83"/>
      <c r="JTS47" s="83"/>
      <c r="JTT47" s="83"/>
      <c r="JTU47" s="83"/>
      <c r="JTV47" s="83"/>
      <c r="JTW47" s="83"/>
      <c r="JTX47" s="83"/>
      <c r="JTY47" s="83"/>
      <c r="JTZ47" s="83"/>
      <c r="JUA47" s="83"/>
      <c r="JUB47" s="83"/>
      <c r="JUC47" s="83"/>
      <c r="JUD47" s="83"/>
      <c r="JUE47" s="83"/>
      <c r="JUF47" s="83"/>
      <c r="JUG47" s="83"/>
      <c r="JUH47" s="83"/>
      <c r="JUI47" s="83"/>
      <c r="JUJ47" s="83"/>
      <c r="JUK47" s="83"/>
      <c r="JUL47" s="83"/>
      <c r="JUM47" s="83"/>
      <c r="JUN47" s="83"/>
      <c r="JUO47" s="83"/>
      <c r="JUP47" s="83"/>
      <c r="JUQ47" s="83"/>
      <c r="JUR47" s="83"/>
      <c r="JUS47" s="83"/>
      <c r="JUT47" s="83"/>
      <c r="JUU47" s="83"/>
      <c r="JUV47" s="83"/>
      <c r="JUW47" s="83"/>
      <c r="JUX47" s="83"/>
      <c r="JUY47" s="83"/>
      <c r="JUZ47" s="83"/>
      <c r="JVA47" s="83"/>
      <c r="JVB47" s="83"/>
      <c r="JVC47" s="83"/>
      <c r="JVD47" s="83"/>
      <c r="JVE47" s="83"/>
      <c r="JVF47" s="83"/>
      <c r="JVG47" s="83"/>
      <c r="JVH47" s="83"/>
      <c r="JVI47" s="83"/>
      <c r="JVJ47" s="83"/>
      <c r="JVK47" s="83"/>
      <c r="JVL47" s="83"/>
      <c r="JVM47" s="83"/>
      <c r="JVN47" s="83"/>
      <c r="JVO47" s="83"/>
      <c r="JVP47" s="83"/>
      <c r="JVQ47" s="83"/>
      <c r="JVR47" s="83"/>
      <c r="JVS47" s="83"/>
      <c r="JVT47" s="83"/>
      <c r="JVU47" s="83"/>
      <c r="JVV47" s="83"/>
      <c r="JVW47" s="83"/>
      <c r="JVX47" s="83"/>
      <c r="JVY47" s="83"/>
      <c r="JVZ47" s="83"/>
      <c r="JWA47" s="83"/>
      <c r="JWB47" s="83"/>
      <c r="JWC47" s="83"/>
      <c r="JWD47" s="83"/>
      <c r="JWE47" s="83"/>
      <c r="JWF47" s="83"/>
      <c r="JWG47" s="83"/>
      <c r="JWH47" s="83"/>
      <c r="JWI47" s="83"/>
      <c r="JWJ47" s="83"/>
      <c r="JWK47" s="83"/>
      <c r="JWL47" s="83"/>
      <c r="JWM47" s="83"/>
      <c r="JWN47" s="83"/>
      <c r="JWO47" s="83"/>
      <c r="JWP47" s="83"/>
      <c r="JWQ47" s="83"/>
      <c r="JWR47" s="83"/>
      <c r="JWS47" s="83"/>
      <c r="JWT47" s="83"/>
      <c r="JWU47" s="83"/>
      <c r="JWV47" s="83"/>
      <c r="JWW47" s="83"/>
      <c r="JWX47" s="83"/>
      <c r="JWY47" s="83"/>
      <c r="JWZ47" s="83"/>
      <c r="JXA47" s="83"/>
      <c r="JXB47" s="83"/>
      <c r="JXC47" s="83"/>
      <c r="JXD47" s="83"/>
      <c r="JXE47" s="83"/>
      <c r="JXF47" s="83"/>
      <c r="JXG47" s="83"/>
      <c r="JXH47" s="83"/>
      <c r="JXI47" s="83"/>
      <c r="JXJ47" s="83"/>
      <c r="JXK47" s="83"/>
      <c r="JXL47" s="83"/>
      <c r="JXM47" s="83"/>
      <c r="JXN47" s="83"/>
      <c r="JXO47" s="83"/>
      <c r="JXP47" s="83"/>
      <c r="JXQ47" s="83"/>
      <c r="JXR47" s="83"/>
      <c r="JXS47" s="83"/>
      <c r="JXT47" s="83"/>
      <c r="JXU47" s="83"/>
      <c r="JXV47" s="83"/>
      <c r="JXW47" s="83"/>
      <c r="JXX47" s="83"/>
      <c r="JXY47" s="83"/>
      <c r="JXZ47" s="83"/>
      <c r="JYA47" s="83"/>
      <c r="JYB47" s="83"/>
      <c r="JYC47" s="83"/>
      <c r="JYD47" s="83"/>
      <c r="JYE47" s="83"/>
      <c r="JYF47" s="83"/>
      <c r="JYG47" s="83"/>
      <c r="JYH47" s="83"/>
      <c r="JYI47" s="83"/>
      <c r="JYJ47" s="83"/>
      <c r="JYK47" s="83"/>
      <c r="JYL47" s="83"/>
      <c r="JYM47" s="83"/>
      <c r="JYN47" s="83"/>
      <c r="JYO47" s="83"/>
      <c r="JYP47" s="83"/>
      <c r="JYQ47" s="83"/>
      <c r="JYR47" s="83"/>
      <c r="JYS47" s="83"/>
      <c r="JYT47" s="83"/>
      <c r="JYU47" s="83"/>
      <c r="JYV47" s="83"/>
      <c r="JYW47" s="83"/>
      <c r="JYX47" s="83"/>
      <c r="JYY47" s="83"/>
      <c r="JYZ47" s="83"/>
      <c r="JZA47" s="83"/>
      <c r="JZB47" s="83"/>
      <c r="JZC47" s="83"/>
      <c r="JZD47" s="83"/>
      <c r="JZE47" s="83"/>
      <c r="JZF47" s="83"/>
      <c r="JZG47" s="83"/>
      <c r="JZH47" s="83"/>
      <c r="JZI47" s="83"/>
      <c r="JZJ47" s="83"/>
      <c r="JZK47" s="83"/>
      <c r="JZL47" s="83"/>
      <c r="JZM47" s="83"/>
      <c r="JZN47" s="83"/>
      <c r="JZO47" s="83"/>
      <c r="JZP47" s="83"/>
      <c r="JZQ47" s="83"/>
      <c r="JZR47" s="83"/>
      <c r="JZS47" s="83"/>
      <c r="JZT47" s="83"/>
      <c r="JZU47" s="83"/>
      <c r="JZV47" s="83"/>
      <c r="JZW47" s="83"/>
      <c r="JZX47" s="83"/>
      <c r="JZY47" s="83"/>
      <c r="JZZ47" s="83"/>
      <c r="KAA47" s="83"/>
      <c r="KAB47" s="83"/>
      <c r="KAC47" s="83"/>
      <c r="KAD47" s="83"/>
      <c r="KAE47" s="83"/>
      <c r="KAF47" s="83"/>
      <c r="KAG47" s="83"/>
      <c r="KAH47" s="83"/>
      <c r="KAI47" s="83"/>
      <c r="KAJ47" s="83"/>
      <c r="KAK47" s="83"/>
      <c r="KAL47" s="83"/>
      <c r="KAM47" s="83"/>
      <c r="KAN47" s="83"/>
      <c r="KAO47" s="83"/>
      <c r="KAP47" s="83"/>
      <c r="KAQ47" s="83"/>
      <c r="KAR47" s="83"/>
      <c r="KAS47" s="83"/>
      <c r="KAT47" s="83"/>
      <c r="KAU47" s="83"/>
      <c r="KAV47" s="83"/>
      <c r="KAW47" s="83"/>
      <c r="KAX47" s="83"/>
      <c r="KAY47" s="83"/>
      <c r="KAZ47" s="83"/>
      <c r="KBA47" s="83"/>
      <c r="KBB47" s="83"/>
      <c r="KBC47" s="83"/>
      <c r="KBD47" s="83"/>
      <c r="KBE47" s="83"/>
      <c r="KBF47" s="83"/>
      <c r="KBG47" s="83"/>
      <c r="KBH47" s="83"/>
      <c r="KBI47" s="83"/>
      <c r="KBJ47" s="83"/>
      <c r="KBK47" s="83"/>
      <c r="KBL47" s="83"/>
      <c r="KBM47" s="83"/>
      <c r="KBN47" s="83"/>
      <c r="KBO47" s="83"/>
      <c r="KBP47" s="83"/>
      <c r="KBQ47" s="83"/>
      <c r="KBR47" s="83"/>
      <c r="KBS47" s="83"/>
      <c r="KBT47" s="83"/>
      <c r="KBU47" s="83"/>
      <c r="KBV47" s="83"/>
      <c r="KBW47" s="83"/>
      <c r="KBX47" s="83"/>
      <c r="KBY47" s="83"/>
      <c r="KBZ47" s="83"/>
      <c r="KCA47" s="83"/>
      <c r="KCB47" s="83"/>
      <c r="KCC47" s="83"/>
      <c r="KCD47" s="83"/>
      <c r="KCE47" s="83"/>
      <c r="KCF47" s="83"/>
      <c r="KCG47" s="83"/>
      <c r="KCH47" s="83"/>
      <c r="KCI47" s="83"/>
      <c r="KCJ47" s="83"/>
      <c r="KCK47" s="83"/>
      <c r="KCL47" s="83"/>
      <c r="KCM47" s="83"/>
      <c r="KCN47" s="83"/>
      <c r="KCO47" s="83"/>
      <c r="KCP47" s="83"/>
      <c r="KCQ47" s="83"/>
      <c r="KCR47" s="83"/>
      <c r="KCS47" s="83"/>
      <c r="KCT47" s="83"/>
      <c r="KCU47" s="83"/>
      <c r="KCV47" s="83"/>
      <c r="KCW47" s="83"/>
      <c r="KCX47" s="83"/>
      <c r="KCY47" s="83"/>
      <c r="KCZ47" s="83"/>
      <c r="KDA47" s="83"/>
      <c r="KDB47" s="83"/>
      <c r="KDC47" s="83"/>
      <c r="KDD47" s="83"/>
      <c r="KDE47" s="83"/>
      <c r="KDF47" s="83"/>
      <c r="KDG47" s="83"/>
      <c r="KDH47" s="83"/>
      <c r="KDI47" s="83"/>
      <c r="KDJ47" s="83"/>
      <c r="KDK47" s="83"/>
      <c r="KDL47" s="83"/>
      <c r="KDM47" s="83"/>
      <c r="KDN47" s="83"/>
      <c r="KDO47" s="83"/>
      <c r="KDP47" s="83"/>
      <c r="KDQ47" s="83"/>
      <c r="KDR47" s="83"/>
      <c r="KDS47" s="83"/>
      <c r="KDT47" s="83"/>
      <c r="KDU47" s="83"/>
      <c r="KDV47" s="83"/>
      <c r="KDW47" s="83"/>
      <c r="KDX47" s="83"/>
      <c r="KDY47" s="83"/>
      <c r="KDZ47" s="83"/>
      <c r="KEA47" s="83"/>
      <c r="KEB47" s="83"/>
      <c r="KEC47" s="83"/>
      <c r="KED47" s="83"/>
      <c r="KEE47" s="83"/>
      <c r="KEF47" s="83"/>
      <c r="KEG47" s="83"/>
      <c r="KEH47" s="83"/>
      <c r="KEI47" s="83"/>
      <c r="KEJ47" s="83"/>
      <c r="KEK47" s="83"/>
      <c r="KEL47" s="83"/>
      <c r="KEM47" s="83"/>
      <c r="KEN47" s="83"/>
      <c r="KEO47" s="83"/>
      <c r="KEP47" s="83"/>
      <c r="KEQ47" s="83"/>
      <c r="KER47" s="83"/>
      <c r="KES47" s="83"/>
      <c r="KET47" s="83"/>
      <c r="KEU47" s="83"/>
      <c r="KEV47" s="83"/>
      <c r="KEW47" s="83"/>
      <c r="KEX47" s="83"/>
      <c r="KEY47" s="83"/>
      <c r="KEZ47" s="83"/>
      <c r="KFA47" s="83"/>
      <c r="KFB47" s="83"/>
      <c r="KFC47" s="83"/>
      <c r="KFD47" s="83"/>
      <c r="KFE47" s="83"/>
      <c r="KFF47" s="83"/>
      <c r="KFG47" s="83"/>
      <c r="KFH47" s="83"/>
      <c r="KFI47" s="83"/>
      <c r="KFJ47" s="83"/>
      <c r="KFK47" s="83"/>
      <c r="KFL47" s="83"/>
      <c r="KFM47" s="83"/>
      <c r="KFN47" s="83"/>
      <c r="KFO47" s="83"/>
      <c r="KFP47" s="83"/>
      <c r="KFQ47" s="83"/>
      <c r="KFR47" s="83"/>
      <c r="KFS47" s="83"/>
      <c r="KFT47" s="83"/>
      <c r="KFU47" s="83"/>
      <c r="KFV47" s="83"/>
      <c r="KFW47" s="83"/>
      <c r="KFX47" s="83"/>
      <c r="KFY47" s="83"/>
      <c r="KFZ47" s="83"/>
      <c r="KGA47" s="83"/>
      <c r="KGB47" s="83"/>
      <c r="KGC47" s="83"/>
      <c r="KGD47" s="83"/>
      <c r="KGE47" s="83"/>
      <c r="KGF47" s="83"/>
      <c r="KGG47" s="83"/>
      <c r="KGH47" s="83"/>
      <c r="KGI47" s="83"/>
      <c r="KGJ47" s="83"/>
      <c r="KGK47" s="83"/>
      <c r="KGL47" s="83"/>
      <c r="KGM47" s="83"/>
      <c r="KGN47" s="83"/>
      <c r="KGO47" s="83"/>
      <c r="KGP47" s="83"/>
      <c r="KGQ47" s="83"/>
      <c r="KGR47" s="83"/>
      <c r="KGS47" s="83"/>
      <c r="KGT47" s="83"/>
      <c r="KGU47" s="83"/>
      <c r="KGV47" s="83"/>
      <c r="KGW47" s="83"/>
      <c r="KGX47" s="83"/>
      <c r="KGY47" s="83"/>
      <c r="KGZ47" s="83"/>
      <c r="KHA47" s="83"/>
      <c r="KHB47" s="83"/>
      <c r="KHC47" s="83"/>
      <c r="KHD47" s="83"/>
      <c r="KHE47" s="83"/>
      <c r="KHF47" s="83"/>
      <c r="KHG47" s="83"/>
      <c r="KHH47" s="83"/>
      <c r="KHI47" s="83"/>
      <c r="KHJ47" s="83"/>
      <c r="KHK47" s="83"/>
      <c r="KHL47" s="83"/>
      <c r="KHM47" s="83"/>
      <c r="KHN47" s="83"/>
      <c r="KHO47" s="83"/>
      <c r="KHP47" s="83"/>
      <c r="KHQ47" s="83"/>
      <c r="KHR47" s="83"/>
      <c r="KHS47" s="83"/>
      <c r="KHT47" s="83"/>
      <c r="KHU47" s="83"/>
      <c r="KHV47" s="83"/>
      <c r="KHW47" s="83"/>
      <c r="KHX47" s="83"/>
      <c r="KHY47" s="83"/>
      <c r="KHZ47" s="83"/>
      <c r="KIA47" s="83"/>
      <c r="KIB47" s="83"/>
      <c r="KIC47" s="83"/>
      <c r="KID47" s="83"/>
      <c r="KIE47" s="83"/>
      <c r="KIF47" s="83"/>
      <c r="KIG47" s="83"/>
      <c r="KIH47" s="83"/>
      <c r="KII47" s="83"/>
      <c r="KIJ47" s="83"/>
      <c r="KIK47" s="83"/>
      <c r="KIL47" s="83"/>
      <c r="KIM47" s="83"/>
      <c r="KIN47" s="83"/>
      <c r="KIO47" s="83"/>
      <c r="KIP47" s="83"/>
      <c r="KIQ47" s="83"/>
      <c r="KIR47" s="83"/>
      <c r="KIS47" s="83"/>
      <c r="KIT47" s="83"/>
      <c r="KIU47" s="83"/>
      <c r="KIV47" s="83"/>
      <c r="KIW47" s="83"/>
      <c r="KIX47" s="83"/>
      <c r="KIY47" s="83"/>
      <c r="KIZ47" s="83"/>
      <c r="KJA47" s="83"/>
      <c r="KJB47" s="83"/>
      <c r="KJC47" s="83"/>
      <c r="KJD47" s="83"/>
      <c r="KJE47" s="83"/>
      <c r="KJF47" s="83"/>
      <c r="KJG47" s="83"/>
      <c r="KJH47" s="83"/>
      <c r="KJI47" s="83"/>
      <c r="KJJ47" s="83"/>
      <c r="KJK47" s="83"/>
      <c r="KJL47" s="83"/>
      <c r="KJM47" s="83"/>
      <c r="KJN47" s="83"/>
      <c r="KJO47" s="83"/>
      <c r="KJP47" s="83"/>
      <c r="KJQ47" s="83"/>
      <c r="KJR47" s="83"/>
      <c r="KJS47" s="83"/>
      <c r="KJT47" s="83"/>
      <c r="KJU47" s="83"/>
      <c r="KJV47" s="83"/>
      <c r="KJW47" s="83"/>
      <c r="KJX47" s="83"/>
      <c r="KJY47" s="83"/>
      <c r="KJZ47" s="83"/>
      <c r="KKA47" s="83"/>
      <c r="KKB47" s="83"/>
      <c r="KKC47" s="83"/>
      <c r="KKD47" s="83"/>
      <c r="KKE47" s="83"/>
      <c r="KKF47" s="83"/>
      <c r="KKG47" s="83"/>
      <c r="KKH47" s="83"/>
      <c r="KKI47" s="83"/>
      <c r="KKJ47" s="83"/>
      <c r="KKK47" s="83"/>
      <c r="KKL47" s="83"/>
      <c r="KKM47" s="83"/>
      <c r="KKN47" s="83"/>
      <c r="KKO47" s="83"/>
      <c r="KKP47" s="83"/>
      <c r="KKQ47" s="83"/>
      <c r="KKR47" s="83"/>
      <c r="KKS47" s="83"/>
      <c r="KKT47" s="83"/>
      <c r="KKU47" s="83"/>
      <c r="KKV47" s="83"/>
      <c r="KKW47" s="83"/>
      <c r="KKX47" s="83"/>
      <c r="KKY47" s="83"/>
      <c r="KKZ47" s="83"/>
      <c r="KLA47" s="83"/>
      <c r="KLB47" s="83"/>
      <c r="KLC47" s="83"/>
      <c r="KLD47" s="83"/>
      <c r="KLE47" s="83"/>
      <c r="KLF47" s="83"/>
      <c r="KLG47" s="83"/>
      <c r="KLH47" s="83"/>
      <c r="KLI47" s="83"/>
      <c r="KLJ47" s="83"/>
      <c r="KLK47" s="83"/>
      <c r="KLL47" s="83"/>
      <c r="KLM47" s="83"/>
      <c r="KLN47" s="83"/>
      <c r="KLO47" s="83"/>
      <c r="KLP47" s="83"/>
      <c r="KLQ47" s="83"/>
      <c r="KLR47" s="83"/>
      <c r="KLS47" s="83"/>
      <c r="KLT47" s="83"/>
      <c r="KLU47" s="83"/>
      <c r="KLV47" s="83"/>
      <c r="KLW47" s="83"/>
      <c r="KLX47" s="83"/>
      <c r="KLY47" s="83"/>
      <c r="KLZ47" s="83"/>
      <c r="KMA47" s="83"/>
      <c r="KMB47" s="83"/>
      <c r="KMC47" s="83"/>
      <c r="KMD47" s="83"/>
      <c r="KME47" s="83"/>
      <c r="KMF47" s="83"/>
      <c r="KMG47" s="83"/>
      <c r="KMH47" s="83"/>
      <c r="KMI47" s="83"/>
      <c r="KMJ47" s="83"/>
      <c r="KMK47" s="83"/>
      <c r="KML47" s="83"/>
      <c r="KMM47" s="83"/>
      <c r="KMN47" s="83"/>
      <c r="KMO47" s="83"/>
      <c r="KMP47" s="83"/>
      <c r="KMQ47" s="83"/>
      <c r="KMR47" s="83"/>
      <c r="KMS47" s="83"/>
      <c r="KMT47" s="83"/>
      <c r="KMU47" s="83"/>
      <c r="KMV47" s="83"/>
      <c r="KMW47" s="83"/>
      <c r="KMX47" s="83"/>
      <c r="KMY47" s="83"/>
      <c r="KMZ47" s="83"/>
      <c r="KNA47" s="83"/>
      <c r="KNB47" s="83"/>
      <c r="KNC47" s="83"/>
      <c r="KND47" s="83"/>
      <c r="KNE47" s="83"/>
      <c r="KNF47" s="83"/>
      <c r="KNG47" s="83"/>
      <c r="KNH47" s="83"/>
      <c r="KNI47" s="83"/>
      <c r="KNJ47" s="83"/>
      <c r="KNK47" s="83"/>
      <c r="KNL47" s="83"/>
      <c r="KNM47" s="83"/>
      <c r="KNN47" s="83"/>
      <c r="KNO47" s="83"/>
      <c r="KNP47" s="83"/>
      <c r="KNQ47" s="83"/>
      <c r="KNR47" s="83"/>
      <c r="KNS47" s="83"/>
      <c r="KNT47" s="83"/>
      <c r="KNU47" s="83"/>
      <c r="KNV47" s="83"/>
      <c r="KNW47" s="83"/>
      <c r="KNX47" s="83"/>
      <c r="KNY47" s="83"/>
      <c r="KNZ47" s="83"/>
      <c r="KOA47" s="83"/>
      <c r="KOB47" s="83"/>
      <c r="KOC47" s="83"/>
      <c r="KOD47" s="83"/>
      <c r="KOE47" s="83"/>
      <c r="KOF47" s="83"/>
      <c r="KOG47" s="83"/>
      <c r="KOH47" s="83"/>
      <c r="KOI47" s="83"/>
      <c r="KOJ47" s="83"/>
      <c r="KOK47" s="83"/>
      <c r="KOL47" s="83"/>
      <c r="KOM47" s="83"/>
      <c r="KON47" s="83"/>
      <c r="KOO47" s="83"/>
      <c r="KOP47" s="83"/>
      <c r="KOQ47" s="83"/>
      <c r="KOR47" s="83"/>
      <c r="KOS47" s="83"/>
      <c r="KOT47" s="83"/>
      <c r="KOU47" s="83"/>
      <c r="KOV47" s="83"/>
      <c r="KOW47" s="83"/>
      <c r="KOX47" s="83"/>
      <c r="KOY47" s="83"/>
      <c r="KOZ47" s="83"/>
      <c r="KPA47" s="83"/>
      <c r="KPB47" s="83"/>
      <c r="KPC47" s="83"/>
      <c r="KPD47" s="83"/>
      <c r="KPE47" s="83"/>
      <c r="KPF47" s="83"/>
      <c r="KPG47" s="83"/>
      <c r="KPH47" s="83"/>
      <c r="KPI47" s="83"/>
      <c r="KPJ47" s="83"/>
      <c r="KPK47" s="83"/>
      <c r="KPL47" s="83"/>
      <c r="KPM47" s="83"/>
      <c r="KPN47" s="83"/>
      <c r="KPO47" s="83"/>
      <c r="KPP47" s="83"/>
      <c r="KPQ47" s="83"/>
      <c r="KPR47" s="83"/>
      <c r="KPS47" s="83"/>
      <c r="KPT47" s="83"/>
      <c r="KPU47" s="83"/>
      <c r="KPV47" s="83"/>
      <c r="KPW47" s="83"/>
      <c r="KPX47" s="83"/>
      <c r="KPY47" s="83"/>
      <c r="KPZ47" s="83"/>
      <c r="KQA47" s="83"/>
      <c r="KQB47" s="83"/>
      <c r="KQC47" s="83"/>
      <c r="KQD47" s="83"/>
      <c r="KQE47" s="83"/>
      <c r="KQF47" s="83"/>
      <c r="KQG47" s="83"/>
      <c r="KQH47" s="83"/>
      <c r="KQI47" s="83"/>
      <c r="KQJ47" s="83"/>
      <c r="KQK47" s="83"/>
      <c r="KQL47" s="83"/>
      <c r="KQM47" s="83"/>
      <c r="KQN47" s="83"/>
      <c r="KQO47" s="83"/>
      <c r="KQP47" s="83"/>
      <c r="KQQ47" s="83"/>
      <c r="KQR47" s="83"/>
      <c r="KQS47" s="83"/>
      <c r="KQT47" s="83"/>
      <c r="KQU47" s="83"/>
      <c r="KQV47" s="83"/>
      <c r="KQW47" s="83"/>
      <c r="KQX47" s="83"/>
      <c r="KQY47" s="83"/>
      <c r="KQZ47" s="83"/>
      <c r="KRA47" s="83"/>
      <c r="KRB47" s="83"/>
      <c r="KRC47" s="83"/>
      <c r="KRD47" s="83"/>
      <c r="KRE47" s="83"/>
      <c r="KRF47" s="83"/>
      <c r="KRG47" s="83"/>
      <c r="KRH47" s="83"/>
      <c r="KRI47" s="83"/>
      <c r="KRJ47" s="83"/>
      <c r="KRK47" s="83"/>
      <c r="KRL47" s="83"/>
      <c r="KRM47" s="83"/>
      <c r="KRN47" s="83"/>
      <c r="KRO47" s="83"/>
      <c r="KRP47" s="83"/>
      <c r="KRQ47" s="83"/>
      <c r="KRR47" s="83"/>
      <c r="KRS47" s="83"/>
      <c r="KRT47" s="83"/>
      <c r="KRU47" s="83"/>
      <c r="KRV47" s="83"/>
      <c r="KRW47" s="83"/>
      <c r="KRX47" s="83"/>
      <c r="KRY47" s="83"/>
      <c r="KRZ47" s="83"/>
      <c r="KSA47" s="83"/>
      <c r="KSB47" s="83"/>
      <c r="KSC47" s="83"/>
      <c r="KSD47" s="83"/>
      <c r="KSE47" s="83"/>
      <c r="KSF47" s="83"/>
      <c r="KSG47" s="83"/>
      <c r="KSH47" s="83"/>
      <c r="KSI47" s="83"/>
      <c r="KSJ47" s="83"/>
      <c r="KSK47" s="83"/>
      <c r="KSL47" s="83"/>
      <c r="KSM47" s="83"/>
      <c r="KSN47" s="83"/>
      <c r="KSO47" s="83"/>
      <c r="KSP47" s="83"/>
      <c r="KSQ47" s="83"/>
      <c r="KSR47" s="83"/>
      <c r="KSS47" s="83"/>
      <c r="KST47" s="83"/>
      <c r="KSU47" s="83"/>
      <c r="KSV47" s="83"/>
      <c r="KSW47" s="83"/>
      <c r="KSX47" s="83"/>
      <c r="KSY47" s="83"/>
      <c r="KSZ47" s="83"/>
      <c r="KTA47" s="83"/>
      <c r="KTB47" s="83"/>
      <c r="KTC47" s="83"/>
      <c r="KTD47" s="83"/>
      <c r="KTE47" s="83"/>
      <c r="KTF47" s="83"/>
      <c r="KTG47" s="83"/>
      <c r="KTH47" s="83"/>
      <c r="KTI47" s="83"/>
      <c r="KTJ47" s="83"/>
      <c r="KTK47" s="83"/>
      <c r="KTL47" s="83"/>
      <c r="KTM47" s="83"/>
      <c r="KTN47" s="83"/>
      <c r="KTO47" s="83"/>
      <c r="KTP47" s="83"/>
      <c r="KTQ47" s="83"/>
      <c r="KTR47" s="83"/>
      <c r="KTS47" s="83"/>
      <c r="KTT47" s="83"/>
      <c r="KTU47" s="83"/>
      <c r="KTV47" s="83"/>
      <c r="KTW47" s="83"/>
      <c r="KTX47" s="83"/>
      <c r="KTY47" s="83"/>
      <c r="KTZ47" s="83"/>
      <c r="KUA47" s="83"/>
      <c r="KUB47" s="83"/>
      <c r="KUC47" s="83"/>
      <c r="KUD47" s="83"/>
      <c r="KUE47" s="83"/>
      <c r="KUF47" s="83"/>
      <c r="KUG47" s="83"/>
      <c r="KUH47" s="83"/>
      <c r="KUI47" s="83"/>
      <c r="KUJ47" s="83"/>
      <c r="KUK47" s="83"/>
      <c r="KUL47" s="83"/>
      <c r="KUM47" s="83"/>
      <c r="KUN47" s="83"/>
      <c r="KUO47" s="83"/>
      <c r="KUP47" s="83"/>
      <c r="KUQ47" s="83"/>
      <c r="KUR47" s="83"/>
      <c r="KUS47" s="83"/>
      <c r="KUT47" s="83"/>
      <c r="KUU47" s="83"/>
      <c r="KUV47" s="83"/>
      <c r="KUW47" s="83"/>
      <c r="KUX47" s="83"/>
      <c r="KUY47" s="83"/>
      <c r="KUZ47" s="83"/>
      <c r="KVA47" s="83"/>
      <c r="KVB47" s="83"/>
      <c r="KVC47" s="83"/>
      <c r="KVD47" s="83"/>
      <c r="KVE47" s="83"/>
      <c r="KVF47" s="83"/>
      <c r="KVG47" s="83"/>
      <c r="KVH47" s="83"/>
      <c r="KVI47" s="83"/>
      <c r="KVJ47" s="83"/>
      <c r="KVK47" s="83"/>
      <c r="KVL47" s="83"/>
      <c r="KVM47" s="83"/>
      <c r="KVN47" s="83"/>
      <c r="KVO47" s="83"/>
      <c r="KVP47" s="83"/>
      <c r="KVQ47" s="83"/>
      <c r="KVR47" s="83"/>
      <c r="KVS47" s="83"/>
      <c r="KVT47" s="83"/>
      <c r="KVU47" s="83"/>
      <c r="KVV47" s="83"/>
      <c r="KVW47" s="83"/>
      <c r="KVX47" s="83"/>
      <c r="KVY47" s="83"/>
      <c r="KVZ47" s="83"/>
      <c r="KWA47" s="83"/>
      <c r="KWB47" s="83"/>
      <c r="KWC47" s="83"/>
      <c r="KWD47" s="83"/>
      <c r="KWE47" s="83"/>
      <c r="KWF47" s="83"/>
      <c r="KWG47" s="83"/>
      <c r="KWH47" s="83"/>
      <c r="KWI47" s="83"/>
      <c r="KWJ47" s="83"/>
      <c r="KWK47" s="83"/>
      <c r="KWL47" s="83"/>
      <c r="KWM47" s="83"/>
      <c r="KWN47" s="83"/>
      <c r="KWO47" s="83"/>
      <c r="KWP47" s="83"/>
      <c r="KWQ47" s="83"/>
      <c r="KWR47" s="83"/>
      <c r="KWS47" s="83"/>
      <c r="KWT47" s="83"/>
      <c r="KWU47" s="83"/>
      <c r="KWV47" s="83"/>
      <c r="KWW47" s="83"/>
      <c r="KWX47" s="83"/>
      <c r="KWY47" s="83"/>
      <c r="KWZ47" s="83"/>
      <c r="KXA47" s="83"/>
      <c r="KXB47" s="83"/>
      <c r="KXC47" s="83"/>
      <c r="KXD47" s="83"/>
      <c r="KXE47" s="83"/>
      <c r="KXF47" s="83"/>
      <c r="KXG47" s="83"/>
      <c r="KXH47" s="83"/>
      <c r="KXI47" s="83"/>
      <c r="KXJ47" s="83"/>
      <c r="KXK47" s="83"/>
      <c r="KXL47" s="83"/>
      <c r="KXM47" s="83"/>
      <c r="KXN47" s="83"/>
      <c r="KXO47" s="83"/>
      <c r="KXP47" s="83"/>
      <c r="KXQ47" s="83"/>
      <c r="KXR47" s="83"/>
      <c r="KXS47" s="83"/>
      <c r="KXT47" s="83"/>
      <c r="KXU47" s="83"/>
      <c r="KXV47" s="83"/>
      <c r="KXW47" s="83"/>
      <c r="KXX47" s="83"/>
      <c r="KXY47" s="83"/>
      <c r="KXZ47" s="83"/>
      <c r="KYA47" s="83"/>
      <c r="KYB47" s="83"/>
      <c r="KYC47" s="83"/>
      <c r="KYD47" s="83"/>
      <c r="KYE47" s="83"/>
      <c r="KYF47" s="83"/>
      <c r="KYG47" s="83"/>
      <c r="KYH47" s="83"/>
      <c r="KYI47" s="83"/>
      <c r="KYJ47" s="83"/>
      <c r="KYK47" s="83"/>
      <c r="KYL47" s="83"/>
      <c r="KYM47" s="83"/>
      <c r="KYN47" s="83"/>
      <c r="KYO47" s="83"/>
      <c r="KYP47" s="83"/>
      <c r="KYQ47" s="83"/>
      <c r="KYR47" s="83"/>
      <c r="KYS47" s="83"/>
      <c r="KYT47" s="83"/>
      <c r="KYU47" s="83"/>
      <c r="KYV47" s="83"/>
      <c r="KYW47" s="83"/>
      <c r="KYX47" s="83"/>
      <c r="KYY47" s="83"/>
      <c r="KYZ47" s="83"/>
      <c r="KZA47" s="83"/>
      <c r="KZB47" s="83"/>
      <c r="KZC47" s="83"/>
      <c r="KZD47" s="83"/>
      <c r="KZE47" s="83"/>
      <c r="KZF47" s="83"/>
      <c r="KZG47" s="83"/>
      <c r="KZH47" s="83"/>
      <c r="KZI47" s="83"/>
      <c r="KZJ47" s="83"/>
      <c r="KZK47" s="83"/>
      <c r="KZL47" s="83"/>
      <c r="KZM47" s="83"/>
      <c r="KZN47" s="83"/>
      <c r="KZO47" s="83"/>
      <c r="KZP47" s="83"/>
      <c r="KZQ47" s="83"/>
      <c r="KZR47" s="83"/>
      <c r="KZS47" s="83"/>
      <c r="KZT47" s="83"/>
      <c r="KZU47" s="83"/>
      <c r="KZV47" s="83"/>
      <c r="KZW47" s="83"/>
      <c r="KZX47" s="83"/>
      <c r="KZY47" s="83"/>
      <c r="KZZ47" s="83"/>
      <c r="LAA47" s="83"/>
      <c r="LAB47" s="83"/>
      <c r="LAC47" s="83"/>
      <c r="LAD47" s="83"/>
      <c r="LAE47" s="83"/>
      <c r="LAF47" s="83"/>
      <c r="LAG47" s="83"/>
      <c r="LAH47" s="83"/>
      <c r="LAI47" s="83"/>
      <c r="LAJ47" s="83"/>
      <c r="LAK47" s="83"/>
      <c r="LAL47" s="83"/>
      <c r="LAM47" s="83"/>
      <c r="LAN47" s="83"/>
      <c r="LAO47" s="83"/>
      <c r="LAP47" s="83"/>
      <c r="LAQ47" s="83"/>
      <c r="LAR47" s="83"/>
      <c r="LAS47" s="83"/>
      <c r="LAT47" s="83"/>
      <c r="LAU47" s="83"/>
      <c r="LAV47" s="83"/>
      <c r="LAW47" s="83"/>
      <c r="LAX47" s="83"/>
      <c r="LAY47" s="83"/>
      <c r="LAZ47" s="83"/>
      <c r="LBA47" s="83"/>
      <c r="LBB47" s="83"/>
      <c r="LBC47" s="83"/>
      <c r="LBD47" s="83"/>
      <c r="LBE47" s="83"/>
      <c r="LBF47" s="83"/>
      <c r="LBG47" s="83"/>
      <c r="LBH47" s="83"/>
      <c r="LBI47" s="83"/>
      <c r="LBJ47" s="83"/>
      <c r="LBK47" s="83"/>
      <c r="LBL47" s="83"/>
      <c r="LBM47" s="83"/>
      <c r="LBN47" s="83"/>
      <c r="LBO47" s="83"/>
      <c r="LBP47" s="83"/>
      <c r="LBQ47" s="83"/>
      <c r="LBR47" s="83"/>
      <c r="LBS47" s="83"/>
      <c r="LBT47" s="83"/>
      <c r="LBU47" s="83"/>
      <c r="LBV47" s="83"/>
      <c r="LBW47" s="83"/>
      <c r="LBX47" s="83"/>
      <c r="LBY47" s="83"/>
      <c r="LBZ47" s="83"/>
      <c r="LCA47" s="83"/>
      <c r="LCB47" s="83"/>
      <c r="LCC47" s="83"/>
      <c r="LCD47" s="83"/>
      <c r="LCE47" s="83"/>
      <c r="LCF47" s="83"/>
      <c r="LCG47" s="83"/>
      <c r="LCH47" s="83"/>
      <c r="LCI47" s="83"/>
      <c r="LCJ47" s="83"/>
      <c r="LCK47" s="83"/>
      <c r="LCL47" s="83"/>
      <c r="LCM47" s="83"/>
      <c r="LCN47" s="83"/>
      <c r="LCO47" s="83"/>
      <c r="LCP47" s="83"/>
      <c r="LCQ47" s="83"/>
      <c r="LCR47" s="83"/>
      <c r="LCS47" s="83"/>
      <c r="LCT47" s="83"/>
      <c r="LCU47" s="83"/>
      <c r="LCV47" s="83"/>
      <c r="LCW47" s="83"/>
      <c r="LCX47" s="83"/>
      <c r="LCY47" s="83"/>
      <c r="LCZ47" s="83"/>
      <c r="LDA47" s="83"/>
      <c r="LDB47" s="83"/>
      <c r="LDC47" s="83"/>
      <c r="LDD47" s="83"/>
      <c r="LDE47" s="83"/>
      <c r="LDF47" s="83"/>
      <c r="LDG47" s="83"/>
      <c r="LDH47" s="83"/>
      <c r="LDI47" s="83"/>
      <c r="LDJ47" s="83"/>
      <c r="LDK47" s="83"/>
      <c r="LDL47" s="83"/>
      <c r="LDM47" s="83"/>
      <c r="LDN47" s="83"/>
      <c r="LDO47" s="83"/>
      <c r="LDP47" s="83"/>
      <c r="LDQ47" s="83"/>
      <c r="LDR47" s="83"/>
      <c r="LDS47" s="83"/>
      <c r="LDT47" s="83"/>
      <c r="LDU47" s="83"/>
      <c r="LDV47" s="83"/>
      <c r="LDW47" s="83"/>
      <c r="LDX47" s="83"/>
      <c r="LDY47" s="83"/>
      <c r="LDZ47" s="83"/>
      <c r="LEA47" s="83"/>
      <c r="LEB47" s="83"/>
      <c r="LEC47" s="83"/>
      <c r="LED47" s="83"/>
      <c r="LEE47" s="83"/>
      <c r="LEF47" s="83"/>
      <c r="LEG47" s="83"/>
      <c r="LEH47" s="83"/>
      <c r="LEI47" s="83"/>
      <c r="LEJ47" s="83"/>
      <c r="LEK47" s="83"/>
      <c r="LEL47" s="83"/>
      <c r="LEM47" s="83"/>
      <c r="LEN47" s="83"/>
      <c r="LEO47" s="83"/>
      <c r="LEP47" s="83"/>
      <c r="LEQ47" s="83"/>
      <c r="LER47" s="83"/>
      <c r="LES47" s="83"/>
      <c r="LET47" s="83"/>
      <c r="LEU47" s="83"/>
      <c r="LEV47" s="83"/>
      <c r="LEW47" s="83"/>
      <c r="LEX47" s="83"/>
      <c r="LEY47" s="83"/>
      <c r="LEZ47" s="83"/>
      <c r="LFA47" s="83"/>
      <c r="LFB47" s="83"/>
      <c r="LFC47" s="83"/>
      <c r="LFD47" s="83"/>
      <c r="LFE47" s="83"/>
      <c r="LFF47" s="83"/>
      <c r="LFG47" s="83"/>
      <c r="LFH47" s="83"/>
      <c r="LFI47" s="83"/>
      <c r="LFJ47" s="83"/>
      <c r="LFK47" s="83"/>
      <c r="LFL47" s="83"/>
      <c r="LFM47" s="83"/>
      <c r="LFN47" s="83"/>
      <c r="LFO47" s="83"/>
      <c r="LFP47" s="83"/>
      <c r="LFQ47" s="83"/>
      <c r="LFR47" s="83"/>
      <c r="LFS47" s="83"/>
      <c r="LFT47" s="83"/>
      <c r="LFU47" s="83"/>
      <c r="LFV47" s="83"/>
      <c r="LFW47" s="83"/>
      <c r="LFX47" s="83"/>
      <c r="LFY47" s="83"/>
      <c r="LFZ47" s="83"/>
      <c r="LGA47" s="83"/>
      <c r="LGB47" s="83"/>
      <c r="LGC47" s="83"/>
      <c r="LGD47" s="83"/>
      <c r="LGE47" s="83"/>
      <c r="LGF47" s="83"/>
      <c r="LGG47" s="83"/>
      <c r="LGH47" s="83"/>
      <c r="LGI47" s="83"/>
      <c r="LGJ47" s="83"/>
      <c r="LGK47" s="83"/>
      <c r="LGL47" s="83"/>
      <c r="LGM47" s="83"/>
      <c r="LGN47" s="83"/>
      <c r="LGO47" s="83"/>
      <c r="LGP47" s="83"/>
      <c r="LGQ47" s="83"/>
      <c r="LGR47" s="83"/>
      <c r="LGS47" s="83"/>
      <c r="LGT47" s="83"/>
      <c r="LGU47" s="83"/>
      <c r="LGV47" s="83"/>
      <c r="LGW47" s="83"/>
      <c r="LGX47" s="83"/>
      <c r="LGY47" s="83"/>
      <c r="LGZ47" s="83"/>
      <c r="LHA47" s="83"/>
      <c r="LHB47" s="83"/>
      <c r="LHC47" s="83"/>
      <c r="LHD47" s="83"/>
      <c r="LHE47" s="83"/>
      <c r="LHF47" s="83"/>
      <c r="LHG47" s="83"/>
      <c r="LHH47" s="83"/>
      <c r="LHI47" s="83"/>
      <c r="LHJ47" s="83"/>
      <c r="LHK47" s="83"/>
      <c r="LHL47" s="83"/>
      <c r="LHM47" s="83"/>
      <c r="LHN47" s="83"/>
      <c r="LHO47" s="83"/>
      <c r="LHP47" s="83"/>
      <c r="LHQ47" s="83"/>
      <c r="LHR47" s="83"/>
      <c r="LHS47" s="83"/>
      <c r="LHT47" s="83"/>
      <c r="LHU47" s="83"/>
      <c r="LHV47" s="83"/>
      <c r="LHW47" s="83"/>
      <c r="LHX47" s="83"/>
      <c r="LHY47" s="83"/>
      <c r="LHZ47" s="83"/>
      <c r="LIA47" s="83"/>
      <c r="LIB47" s="83"/>
      <c r="LIC47" s="83"/>
      <c r="LID47" s="83"/>
      <c r="LIE47" s="83"/>
      <c r="LIF47" s="83"/>
      <c r="LIG47" s="83"/>
      <c r="LIH47" s="83"/>
      <c r="LII47" s="83"/>
      <c r="LIJ47" s="83"/>
      <c r="LIK47" s="83"/>
      <c r="LIL47" s="83"/>
      <c r="LIM47" s="83"/>
      <c r="LIN47" s="83"/>
      <c r="LIO47" s="83"/>
      <c r="LIP47" s="83"/>
      <c r="LIQ47" s="83"/>
      <c r="LIR47" s="83"/>
      <c r="LIS47" s="83"/>
      <c r="LIT47" s="83"/>
      <c r="LIU47" s="83"/>
      <c r="LIV47" s="83"/>
      <c r="LIW47" s="83"/>
      <c r="LIX47" s="83"/>
      <c r="LIY47" s="83"/>
      <c r="LIZ47" s="83"/>
      <c r="LJA47" s="83"/>
      <c r="LJB47" s="83"/>
      <c r="LJC47" s="83"/>
      <c r="LJD47" s="83"/>
      <c r="LJE47" s="83"/>
      <c r="LJF47" s="83"/>
      <c r="LJG47" s="83"/>
      <c r="LJH47" s="83"/>
      <c r="LJI47" s="83"/>
      <c r="LJJ47" s="83"/>
      <c r="LJK47" s="83"/>
      <c r="LJL47" s="83"/>
      <c r="LJM47" s="83"/>
      <c r="LJN47" s="83"/>
      <c r="LJO47" s="83"/>
      <c r="LJP47" s="83"/>
      <c r="LJQ47" s="83"/>
      <c r="LJR47" s="83"/>
      <c r="LJS47" s="83"/>
      <c r="LJT47" s="83"/>
      <c r="LJU47" s="83"/>
      <c r="LJV47" s="83"/>
      <c r="LJW47" s="83"/>
      <c r="LJX47" s="83"/>
      <c r="LJY47" s="83"/>
      <c r="LJZ47" s="83"/>
      <c r="LKA47" s="83"/>
      <c r="LKB47" s="83"/>
      <c r="LKC47" s="83"/>
      <c r="LKD47" s="83"/>
      <c r="LKE47" s="83"/>
      <c r="LKF47" s="83"/>
      <c r="LKG47" s="83"/>
      <c r="LKH47" s="83"/>
      <c r="LKI47" s="83"/>
      <c r="LKJ47" s="83"/>
      <c r="LKK47" s="83"/>
      <c r="LKL47" s="83"/>
      <c r="LKM47" s="83"/>
      <c r="LKN47" s="83"/>
      <c r="LKO47" s="83"/>
      <c r="LKP47" s="83"/>
      <c r="LKQ47" s="83"/>
      <c r="LKR47" s="83"/>
      <c r="LKS47" s="83"/>
      <c r="LKT47" s="83"/>
      <c r="LKU47" s="83"/>
      <c r="LKV47" s="83"/>
      <c r="LKW47" s="83"/>
      <c r="LKX47" s="83"/>
      <c r="LKY47" s="83"/>
      <c r="LKZ47" s="83"/>
      <c r="LLA47" s="83"/>
      <c r="LLB47" s="83"/>
      <c r="LLC47" s="83"/>
      <c r="LLD47" s="83"/>
      <c r="LLE47" s="83"/>
      <c r="LLF47" s="83"/>
      <c r="LLG47" s="83"/>
      <c r="LLH47" s="83"/>
      <c r="LLI47" s="83"/>
      <c r="LLJ47" s="83"/>
      <c r="LLK47" s="83"/>
      <c r="LLL47" s="83"/>
      <c r="LLM47" s="83"/>
      <c r="LLN47" s="83"/>
      <c r="LLO47" s="83"/>
      <c r="LLP47" s="83"/>
      <c r="LLQ47" s="83"/>
      <c r="LLR47" s="83"/>
      <c r="LLS47" s="83"/>
      <c r="LLT47" s="83"/>
      <c r="LLU47" s="83"/>
      <c r="LLV47" s="83"/>
      <c r="LLW47" s="83"/>
      <c r="LLX47" s="83"/>
      <c r="LLY47" s="83"/>
      <c r="LLZ47" s="83"/>
      <c r="LMA47" s="83"/>
      <c r="LMB47" s="83"/>
      <c r="LMC47" s="83"/>
      <c r="LMD47" s="83"/>
      <c r="LME47" s="83"/>
      <c r="LMF47" s="83"/>
      <c r="LMG47" s="83"/>
      <c r="LMH47" s="83"/>
      <c r="LMI47" s="83"/>
      <c r="LMJ47" s="83"/>
      <c r="LMK47" s="83"/>
      <c r="LML47" s="83"/>
      <c r="LMM47" s="83"/>
      <c r="LMN47" s="83"/>
      <c r="LMO47" s="83"/>
      <c r="LMP47" s="83"/>
      <c r="LMQ47" s="83"/>
      <c r="LMR47" s="83"/>
      <c r="LMS47" s="83"/>
      <c r="LMT47" s="83"/>
      <c r="LMU47" s="83"/>
      <c r="LMV47" s="83"/>
      <c r="LMW47" s="83"/>
      <c r="LMX47" s="83"/>
      <c r="LMY47" s="83"/>
      <c r="LMZ47" s="83"/>
      <c r="LNA47" s="83"/>
      <c r="LNB47" s="83"/>
      <c r="LNC47" s="83"/>
      <c r="LND47" s="83"/>
      <c r="LNE47" s="83"/>
      <c r="LNF47" s="83"/>
      <c r="LNG47" s="83"/>
      <c r="LNH47" s="83"/>
      <c r="LNI47" s="83"/>
      <c r="LNJ47" s="83"/>
      <c r="LNK47" s="83"/>
      <c r="LNL47" s="83"/>
      <c r="LNM47" s="83"/>
      <c r="LNN47" s="83"/>
      <c r="LNO47" s="83"/>
      <c r="LNP47" s="83"/>
      <c r="LNQ47" s="83"/>
      <c r="LNR47" s="83"/>
      <c r="LNS47" s="83"/>
      <c r="LNT47" s="83"/>
      <c r="LNU47" s="83"/>
      <c r="LNV47" s="83"/>
      <c r="LNW47" s="83"/>
      <c r="LNX47" s="83"/>
      <c r="LNY47" s="83"/>
      <c r="LNZ47" s="83"/>
      <c r="LOA47" s="83"/>
      <c r="LOB47" s="83"/>
      <c r="LOC47" s="83"/>
      <c r="LOD47" s="83"/>
      <c r="LOE47" s="83"/>
      <c r="LOF47" s="83"/>
      <c r="LOG47" s="83"/>
      <c r="LOH47" s="83"/>
      <c r="LOI47" s="83"/>
      <c r="LOJ47" s="83"/>
      <c r="LOK47" s="83"/>
      <c r="LOL47" s="83"/>
      <c r="LOM47" s="83"/>
      <c r="LON47" s="83"/>
      <c r="LOO47" s="83"/>
      <c r="LOP47" s="83"/>
      <c r="LOQ47" s="83"/>
      <c r="LOR47" s="83"/>
      <c r="LOS47" s="83"/>
      <c r="LOT47" s="83"/>
      <c r="LOU47" s="83"/>
      <c r="LOV47" s="83"/>
      <c r="LOW47" s="83"/>
      <c r="LOX47" s="83"/>
      <c r="LOY47" s="83"/>
      <c r="LOZ47" s="83"/>
      <c r="LPA47" s="83"/>
      <c r="LPB47" s="83"/>
      <c r="LPC47" s="83"/>
      <c r="LPD47" s="83"/>
      <c r="LPE47" s="83"/>
      <c r="LPF47" s="83"/>
      <c r="LPG47" s="83"/>
      <c r="LPH47" s="83"/>
      <c r="LPI47" s="83"/>
      <c r="LPJ47" s="83"/>
      <c r="LPK47" s="83"/>
      <c r="LPL47" s="83"/>
      <c r="LPM47" s="83"/>
      <c r="LPN47" s="83"/>
      <c r="LPO47" s="83"/>
      <c r="LPP47" s="83"/>
      <c r="LPQ47" s="83"/>
      <c r="LPR47" s="83"/>
      <c r="LPS47" s="83"/>
      <c r="LPT47" s="83"/>
      <c r="LPU47" s="83"/>
      <c r="LPV47" s="83"/>
      <c r="LPW47" s="83"/>
      <c r="LPX47" s="83"/>
      <c r="LPY47" s="83"/>
      <c r="LPZ47" s="83"/>
      <c r="LQA47" s="83"/>
      <c r="LQB47" s="83"/>
      <c r="LQC47" s="83"/>
      <c r="LQD47" s="83"/>
      <c r="LQE47" s="83"/>
      <c r="LQF47" s="83"/>
      <c r="LQG47" s="83"/>
      <c r="LQH47" s="83"/>
      <c r="LQI47" s="83"/>
      <c r="LQJ47" s="83"/>
      <c r="LQK47" s="83"/>
      <c r="LQL47" s="83"/>
      <c r="LQM47" s="83"/>
      <c r="LQN47" s="83"/>
      <c r="LQO47" s="83"/>
      <c r="LQP47" s="83"/>
      <c r="LQQ47" s="83"/>
      <c r="LQR47" s="83"/>
      <c r="LQS47" s="83"/>
      <c r="LQT47" s="83"/>
      <c r="LQU47" s="83"/>
      <c r="LQV47" s="83"/>
      <c r="LQW47" s="83"/>
      <c r="LQX47" s="83"/>
      <c r="LQY47" s="83"/>
      <c r="LQZ47" s="83"/>
      <c r="LRA47" s="83"/>
      <c r="LRB47" s="83"/>
      <c r="LRC47" s="83"/>
      <c r="LRD47" s="83"/>
      <c r="LRE47" s="83"/>
      <c r="LRF47" s="83"/>
      <c r="LRG47" s="83"/>
      <c r="LRH47" s="83"/>
      <c r="LRI47" s="83"/>
      <c r="LRJ47" s="83"/>
      <c r="LRK47" s="83"/>
      <c r="LRL47" s="83"/>
      <c r="LRM47" s="83"/>
      <c r="LRN47" s="83"/>
      <c r="LRO47" s="83"/>
      <c r="LRP47" s="83"/>
      <c r="LRQ47" s="83"/>
      <c r="LRR47" s="83"/>
      <c r="LRS47" s="83"/>
      <c r="LRT47" s="83"/>
      <c r="LRU47" s="83"/>
      <c r="LRV47" s="83"/>
      <c r="LRW47" s="83"/>
      <c r="LRX47" s="83"/>
      <c r="LRY47" s="83"/>
      <c r="LRZ47" s="83"/>
      <c r="LSA47" s="83"/>
      <c r="LSB47" s="83"/>
      <c r="LSC47" s="83"/>
      <c r="LSD47" s="83"/>
      <c r="LSE47" s="83"/>
      <c r="LSF47" s="83"/>
      <c r="LSG47" s="83"/>
      <c r="LSH47" s="83"/>
      <c r="LSI47" s="83"/>
      <c r="LSJ47" s="83"/>
      <c r="LSK47" s="83"/>
      <c r="LSL47" s="83"/>
      <c r="LSM47" s="83"/>
      <c r="LSN47" s="83"/>
      <c r="LSO47" s="83"/>
      <c r="LSP47" s="83"/>
      <c r="LSQ47" s="83"/>
      <c r="LSR47" s="83"/>
      <c r="LSS47" s="83"/>
      <c r="LST47" s="83"/>
      <c r="LSU47" s="83"/>
      <c r="LSV47" s="83"/>
      <c r="LSW47" s="83"/>
      <c r="LSX47" s="83"/>
      <c r="LSY47" s="83"/>
      <c r="LSZ47" s="83"/>
      <c r="LTA47" s="83"/>
      <c r="LTB47" s="83"/>
      <c r="LTC47" s="83"/>
      <c r="LTD47" s="83"/>
      <c r="LTE47" s="83"/>
      <c r="LTF47" s="83"/>
      <c r="LTG47" s="83"/>
      <c r="LTH47" s="83"/>
      <c r="LTI47" s="83"/>
      <c r="LTJ47" s="83"/>
      <c r="LTK47" s="83"/>
      <c r="LTL47" s="83"/>
      <c r="LTM47" s="83"/>
      <c r="LTN47" s="83"/>
      <c r="LTO47" s="83"/>
      <c r="LTP47" s="83"/>
      <c r="LTQ47" s="83"/>
      <c r="LTR47" s="83"/>
      <c r="LTS47" s="83"/>
      <c r="LTT47" s="83"/>
      <c r="LTU47" s="83"/>
      <c r="LTV47" s="83"/>
      <c r="LTW47" s="83"/>
      <c r="LTX47" s="83"/>
      <c r="LTY47" s="83"/>
      <c r="LTZ47" s="83"/>
      <c r="LUA47" s="83"/>
      <c r="LUB47" s="83"/>
      <c r="LUC47" s="83"/>
      <c r="LUD47" s="83"/>
      <c r="LUE47" s="83"/>
      <c r="LUF47" s="83"/>
      <c r="LUG47" s="83"/>
      <c r="LUH47" s="83"/>
      <c r="LUI47" s="83"/>
      <c r="LUJ47" s="83"/>
      <c r="LUK47" s="83"/>
      <c r="LUL47" s="83"/>
      <c r="LUM47" s="83"/>
      <c r="LUN47" s="83"/>
      <c r="LUO47" s="83"/>
      <c r="LUP47" s="83"/>
      <c r="LUQ47" s="83"/>
      <c r="LUR47" s="83"/>
      <c r="LUS47" s="83"/>
      <c r="LUT47" s="83"/>
      <c r="LUU47" s="83"/>
      <c r="LUV47" s="83"/>
      <c r="LUW47" s="83"/>
      <c r="LUX47" s="83"/>
      <c r="LUY47" s="83"/>
      <c r="LUZ47" s="83"/>
      <c r="LVA47" s="83"/>
      <c r="LVB47" s="83"/>
      <c r="LVC47" s="83"/>
      <c r="LVD47" s="83"/>
      <c r="LVE47" s="83"/>
      <c r="LVF47" s="83"/>
      <c r="LVG47" s="83"/>
      <c r="LVH47" s="83"/>
      <c r="LVI47" s="83"/>
      <c r="LVJ47" s="83"/>
      <c r="LVK47" s="83"/>
      <c r="LVL47" s="83"/>
      <c r="LVM47" s="83"/>
      <c r="LVN47" s="83"/>
      <c r="LVO47" s="83"/>
      <c r="LVP47" s="83"/>
      <c r="LVQ47" s="83"/>
      <c r="LVR47" s="83"/>
      <c r="LVS47" s="83"/>
      <c r="LVT47" s="83"/>
      <c r="LVU47" s="83"/>
      <c r="LVV47" s="83"/>
      <c r="LVW47" s="83"/>
      <c r="LVX47" s="83"/>
      <c r="LVY47" s="83"/>
      <c r="LVZ47" s="83"/>
      <c r="LWA47" s="83"/>
      <c r="LWB47" s="83"/>
      <c r="LWC47" s="83"/>
      <c r="LWD47" s="83"/>
      <c r="LWE47" s="83"/>
      <c r="LWF47" s="83"/>
      <c r="LWG47" s="83"/>
      <c r="LWH47" s="83"/>
      <c r="LWI47" s="83"/>
      <c r="LWJ47" s="83"/>
      <c r="LWK47" s="83"/>
      <c r="LWL47" s="83"/>
      <c r="LWM47" s="83"/>
      <c r="LWN47" s="83"/>
      <c r="LWO47" s="83"/>
      <c r="LWP47" s="83"/>
      <c r="LWQ47" s="83"/>
      <c r="LWR47" s="83"/>
      <c r="LWS47" s="83"/>
      <c r="LWT47" s="83"/>
      <c r="LWU47" s="83"/>
      <c r="LWV47" s="83"/>
      <c r="LWW47" s="83"/>
      <c r="LWX47" s="83"/>
      <c r="LWY47" s="83"/>
      <c r="LWZ47" s="83"/>
      <c r="LXA47" s="83"/>
      <c r="LXB47" s="83"/>
      <c r="LXC47" s="83"/>
      <c r="LXD47" s="83"/>
      <c r="LXE47" s="83"/>
      <c r="LXF47" s="83"/>
      <c r="LXG47" s="83"/>
      <c r="LXH47" s="83"/>
      <c r="LXI47" s="83"/>
      <c r="LXJ47" s="83"/>
      <c r="LXK47" s="83"/>
      <c r="LXL47" s="83"/>
      <c r="LXM47" s="83"/>
      <c r="LXN47" s="83"/>
      <c r="LXO47" s="83"/>
      <c r="LXP47" s="83"/>
      <c r="LXQ47" s="83"/>
      <c r="LXR47" s="83"/>
      <c r="LXS47" s="83"/>
      <c r="LXT47" s="83"/>
      <c r="LXU47" s="83"/>
      <c r="LXV47" s="83"/>
      <c r="LXW47" s="83"/>
      <c r="LXX47" s="83"/>
      <c r="LXY47" s="83"/>
      <c r="LXZ47" s="83"/>
      <c r="LYA47" s="83"/>
      <c r="LYB47" s="83"/>
      <c r="LYC47" s="83"/>
      <c r="LYD47" s="83"/>
      <c r="LYE47" s="83"/>
      <c r="LYF47" s="83"/>
      <c r="LYG47" s="83"/>
      <c r="LYH47" s="83"/>
      <c r="LYI47" s="83"/>
      <c r="LYJ47" s="83"/>
      <c r="LYK47" s="83"/>
      <c r="LYL47" s="83"/>
      <c r="LYM47" s="83"/>
      <c r="LYN47" s="83"/>
      <c r="LYO47" s="83"/>
      <c r="LYP47" s="83"/>
      <c r="LYQ47" s="83"/>
      <c r="LYR47" s="83"/>
      <c r="LYS47" s="83"/>
      <c r="LYT47" s="83"/>
      <c r="LYU47" s="83"/>
      <c r="LYV47" s="83"/>
      <c r="LYW47" s="83"/>
      <c r="LYX47" s="83"/>
      <c r="LYY47" s="83"/>
      <c r="LYZ47" s="83"/>
      <c r="LZA47" s="83"/>
      <c r="LZB47" s="83"/>
      <c r="LZC47" s="83"/>
      <c r="LZD47" s="83"/>
      <c r="LZE47" s="83"/>
      <c r="LZF47" s="83"/>
      <c r="LZG47" s="83"/>
      <c r="LZH47" s="83"/>
      <c r="LZI47" s="83"/>
      <c r="LZJ47" s="83"/>
      <c r="LZK47" s="83"/>
      <c r="LZL47" s="83"/>
      <c r="LZM47" s="83"/>
      <c r="LZN47" s="83"/>
      <c r="LZO47" s="83"/>
      <c r="LZP47" s="83"/>
      <c r="LZQ47" s="83"/>
      <c r="LZR47" s="83"/>
      <c r="LZS47" s="83"/>
      <c r="LZT47" s="83"/>
      <c r="LZU47" s="83"/>
      <c r="LZV47" s="83"/>
      <c r="LZW47" s="83"/>
      <c r="LZX47" s="83"/>
      <c r="LZY47" s="83"/>
      <c r="LZZ47" s="83"/>
      <c r="MAA47" s="83"/>
      <c r="MAB47" s="83"/>
      <c r="MAC47" s="83"/>
      <c r="MAD47" s="83"/>
      <c r="MAE47" s="83"/>
      <c r="MAF47" s="83"/>
      <c r="MAG47" s="83"/>
      <c r="MAH47" s="83"/>
      <c r="MAI47" s="83"/>
      <c r="MAJ47" s="83"/>
      <c r="MAK47" s="83"/>
      <c r="MAL47" s="83"/>
      <c r="MAM47" s="83"/>
      <c r="MAN47" s="83"/>
      <c r="MAO47" s="83"/>
      <c r="MAP47" s="83"/>
      <c r="MAQ47" s="83"/>
      <c r="MAR47" s="83"/>
      <c r="MAS47" s="83"/>
      <c r="MAT47" s="83"/>
      <c r="MAU47" s="83"/>
      <c r="MAV47" s="83"/>
      <c r="MAW47" s="83"/>
      <c r="MAX47" s="83"/>
      <c r="MAY47" s="83"/>
      <c r="MAZ47" s="83"/>
      <c r="MBA47" s="83"/>
      <c r="MBB47" s="83"/>
      <c r="MBC47" s="83"/>
      <c r="MBD47" s="83"/>
      <c r="MBE47" s="83"/>
      <c r="MBF47" s="83"/>
      <c r="MBG47" s="83"/>
      <c r="MBH47" s="83"/>
      <c r="MBI47" s="83"/>
      <c r="MBJ47" s="83"/>
      <c r="MBK47" s="83"/>
      <c r="MBL47" s="83"/>
      <c r="MBM47" s="83"/>
      <c r="MBN47" s="83"/>
      <c r="MBO47" s="83"/>
      <c r="MBP47" s="83"/>
      <c r="MBQ47" s="83"/>
      <c r="MBR47" s="83"/>
      <c r="MBS47" s="83"/>
      <c r="MBT47" s="83"/>
      <c r="MBU47" s="83"/>
      <c r="MBV47" s="83"/>
      <c r="MBW47" s="83"/>
      <c r="MBX47" s="83"/>
      <c r="MBY47" s="83"/>
      <c r="MBZ47" s="83"/>
      <c r="MCA47" s="83"/>
      <c r="MCB47" s="83"/>
      <c r="MCC47" s="83"/>
      <c r="MCD47" s="83"/>
      <c r="MCE47" s="83"/>
      <c r="MCF47" s="83"/>
      <c r="MCG47" s="83"/>
      <c r="MCH47" s="83"/>
      <c r="MCI47" s="83"/>
      <c r="MCJ47" s="83"/>
      <c r="MCK47" s="83"/>
      <c r="MCL47" s="83"/>
      <c r="MCM47" s="83"/>
      <c r="MCN47" s="83"/>
      <c r="MCO47" s="83"/>
      <c r="MCP47" s="83"/>
      <c r="MCQ47" s="83"/>
      <c r="MCR47" s="83"/>
      <c r="MCS47" s="83"/>
      <c r="MCT47" s="83"/>
      <c r="MCU47" s="83"/>
      <c r="MCV47" s="83"/>
      <c r="MCW47" s="83"/>
      <c r="MCX47" s="83"/>
      <c r="MCY47" s="83"/>
      <c r="MCZ47" s="83"/>
      <c r="MDA47" s="83"/>
      <c r="MDB47" s="83"/>
      <c r="MDC47" s="83"/>
      <c r="MDD47" s="83"/>
      <c r="MDE47" s="83"/>
      <c r="MDF47" s="83"/>
      <c r="MDG47" s="83"/>
      <c r="MDH47" s="83"/>
      <c r="MDI47" s="83"/>
      <c r="MDJ47" s="83"/>
      <c r="MDK47" s="83"/>
      <c r="MDL47" s="83"/>
      <c r="MDM47" s="83"/>
      <c r="MDN47" s="83"/>
      <c r="MDO47" s="83"/>
      <c r="MDP47" s="83"/>
      <c r="MDQ47" s="83"/>
      <c r="MDR47" s="83"/>
      <c r="MDS47" s="83"/>
      <c r="MDT47" s="83"/>
      <c r="MDU47" s="83"/>
      <c r="MDV47" s="83"/>
      <c r="MDW47" s="83"/>
      <c r="MDX47" s="83"/>
      <c r="MDY47" s="83"/>
      <c r="MDZ47" s="83"/>
      <c r="MEA47" s="83"/>
      <c r="MEB47" s="83"/>
      <c r="MEC47" s="83"/>
      <c r="MED47" s="83"/>
      <c r="MEE47" s="83"/>
      <c r="MEF47" s="83"/>
      <c r="MEG47" s="83"/>
      <c r="MEH47" s="83"/>
      <c r="MEI47" s="83"/>
      <c r="MEJ47" s="83"/>
      <c r="MEK47" s="83"/>
      <c r="MEL47" s="83"/>
      <c r="MEM47" s="83"/>
      <c r="MEN47" s="83"/>
      <c r="MEO47" s="83"/>
      <c r="MEP47" s="83"/>
      <c r="MEQ47" s="83"/>
      <c r="MER47" s="83"/>
      <c r="MES47" s="83"/>
      <c r="MET47" s="83"/>
      <c r="MEU47" s="83"/>
      <c r="MEV47" s="83"/>
      <c r="MEW47" s="83"/>
      <c r="MEX47" s="83"/>
      <c r="MEY47" s="83"/>
      <c r="MEZ47" s="83"/>
      <c r="MFA47" s="83"/>
      <c r="MFB47" s="83"/>
      <c r="MFC47" s="83"/>
      <c r="MFD47" s="83"/>
      <c r="MFE47" s="83"/>
      <c r="MFF47" s="83"/>
      <c r="MFG47" s="83"/>
      <c r="MFH47" s="83"/>
      <c r="MFI47" s="83"/>
      <c r="MFJ47" s="83"/>
      <c r="MFK47" s="83"/>
      <c r="MFL47" s="83"/>
      <c r="MFM47" s="83"/>
      <c r="MFN47" s="83"/>
      <c r="MFO47" s="83"/>
      <c r="MFP47" s="83"/>
      <c r="MFQ47" s="83"/>
      <c r="MFR47" s="83"/>
      <c r="MFS47" s="83"/>
      <c r="MFT47" s="83"/>
      <c r="MFU47" s="83"/>
      <c r="MFV47" s="83"/>
      <c r="MFW47" s="83"/>
      <c r="MFX47" s="83"/>
      <c r="MFY47" s="83"/>
      <c r="MFZ47" s="83"/>
      <c r="MGA47" s="83"/>
      <c r="MGB47" s="83"/>
      <c r="MGC47" s="83"/>
      <c r="MGD47" s="83"/>
      <c r="MGE47" s="83"/>
      <c r="MGF47" s="83"/>
      <c r="MGG47" s="83"/>
      <c r="MGH47" s="83"/>
      <c r="MGI47" s="83"/>
      <c r="MGJ47" s="83"/>
      <c r="MGK47" s="83"/>
      <c r="MGL47" s="83"/>
      <c r="MGM47" s="83"/>
      <c r="MGN47" s="83"/>
      <c r="MGO47" s="83"/>
      <c r="MGP47" s="83"/>
      <c r="MGQ47" s="83"/>
      <c r="MGR47" s="83"/>
      <c r="MGS47" s="83"/>
      <c r="MGT47" s="83"/>
      <c r="MGU47" s="83"/>
      <c r="MGV47" s="83"/>
      <c r="MGW47" s="83"/>
      <c r="MGX47" s="83"/>
      <c r="MGY47" s="83"/>
      <c r="MGZ47" s="83"/>
      <c r="MHA47" s="83"/>
      <c r="MHB47" s="83"/>
      <c r="MHC47" s="83"/>
      <c r="MHD47" s="83"/>
      <c r="MHE47" s="83"/>
      <c r="MHF47" s="83"/>
      <c r="MHG47" s="83"/>
      <c r="MHH47" s="83"/>
      <c r="MHI47" s="83"/>
      <c r="MHJ47" s="83"/>
      <c r="MHK47" s="83"/>
      <c r="MHL47" s="83"/>
      <c r="MHM47" s="83"/>
      <c r="MHN47" s="83"/>
      <c r="MHO47" s="83"/>
      <c r="MHP47" s="83"/>
      <c r="MHQ47" s="83"/>
      <c r="MHR47" s="83"/>
      <c r="MHS47" s="83"/>
      <c r="MHT47" s="83"/>
      <c r="MHU47" s="83"/>
      <c r="MHV47" s="83"/>
      <c r="MHW47" s="83"/>
      <c r="MHX47" s="83"/>
      <c r="MHY47" s="83"/>
      <c r="MHZ47" s="83"/>
      <c r="MIA47" s="83"/>
      <c r="MIB47" s="83"/>
      <c r="MIC47" s="83"/>
      <c r="MID47" s="83"/>
      <c r="MIE47" s="83"/>
      <c r="MIF47" s="83"/>
      <c r="MIG47" s="83"/>
      <c r="MIH47" s="83"/>
      <c r="MII47" s="83"/>
      <c r="MIJ47" s="83"/>
      <c r="MIK47" s="83"/>
      <c r="MIL47" s="83"/>
      <c r="MIM47" s="83"/>
      <c r="MIN47" s="83"/>
      <c r="MIO47" s="83"/>
      <c r="MIP47" s="83"/>
      <c r="MIQ47" s="83"/>
      <c r="MIR47" s="83"/>
      <c r="MIS47" s="83"/>
      <c r="MIT47" s="83"/>
      <c r="MIU47" s="83"/>
      <c r="MIV47" s="83"/>
      <c r="MIW47" s="83"/>
      <c r="MIX47" s="83"/>
      <c r="MIY47" s="83"/>
      <c r="MIZ47" s="83"/>
      <c r="MJA47" s="83"/>
      <c r="MJB47" s="83"/>
      <c r="MJC47" s="83"/>
      <c r="MJD47" s="83"/>
      <c r="MJE47" s="83"/>
      <c r="MJF47" s="83"/>
      <c r="MJG47" s="83"/>
      <c r="MJH47" s="83"/>
      <c r="MJI47" s="83"/>
      <c r="MJJ47" s="83"/>
      <c r="MJK47" s="83"/>
      <c r="MJL47" s="83"/>
      <c r="MJM47" s="83"/>
      <c r="MJN47" s="83"/>
      <c r="MJO47" s="83"/>
      <c r="MJP47" s="83"/>
      <c r="MJQ47" s="83"/>
      <c r="MJR47" s="83"/>
      <c r="MJS47" s="83"/>
      <c r="MJT47" s="83"/>
      <c r="MJU47" s="83"/>
      <c r="MJV47" s="83"/>
      <c r="MJW47" s="83"/>
      <c r="MJX47" s="83"/>
      <c r="MJY47" s="83"/>
      <c r="MJZ47" s="83"/>
      <c r="MKA47" s="83"/>
      <c r="MKB47" s="83"/>
      <c r="MKC47" s="83"/>
      <c r="MKD47" s="83"/>
      <c r="MKE47" s="83"/>
      <c r="MKF47" s="83"/>
      <c r="MKG47" s="83"/>
      <c r="MKH47" s="83"/>
      <c r="MKI47" s="83"/>
      <c r="MKJ47" s="83"/>
      <c r="MKK47" s="83"/>
      <c r="MKL47" s="83"/>
      <c r="MKM47" s="83"/>
      <c r="MKN47" s="83"/>
      <c r="MKO47" s="83"/>
      <c r="MKP47" s="83"/>
      <c r="MKQ47" s="83"/>
      <c r="MKR47" s="83"/>
      <c r="MKS47" s="83"/>
      <c r="MKT47" s="83"/>
      <c r="MKU47" s="83"/>
      <c r="MKV47" s="83"/>
      <c r="MKW47" s="83"/>
      <c r="MKX47" s="83"/>
      <c r="MKY47" s="83"/>
      <c r="MKZ47" s="83"/>
      <c r="MLA47" s="83"/>
      <c r="MLB47" s="83"/>
      <c r="MLC47" s="83"/>
      <c r="MLD47" s="83"/>
      <c r="MLE47" s="83"/>
      <c r="MLF47" s="83"/>
      <c r="MLG47" s="83"/>
      <c r="MLH47" s="83"/>
      <c r="MLI47" s="83"/>
      <c r="MLJ47" s="83"/>
      <c r="MLK47" s="83"/>
      <c r="MLL47" s="83"/>
      <c r="MLM47" s="83"/>
      <c r="MLN47" s="83"/>
      <c r="MLO47" s="83"/>
      <c r="MLP47" s="83"/>
      <c r="MLQ47" s="83"/>
      <c r="MLR47" s="83"/>
      <c r="MLS47" s="83"/>
      <c r="MLT47" s="83"/>
      <c r="MLU47" s="83"/>
      <c r="MLV47" s="83"/>
      <c r="MLW47" s="83"/>
      <c r="MLX47" s="83"/>
      <c r="MLY47" s="83"/>
      <c r="MLZ47" s="83"/>
      <c r="MMA47" s="83"/>
      <c r="MMB47" s="83"/>
      <c r="MMC47" s="83"/>
      <c r="MMD47" s="83"/>
      <c r="MME47" s="83"/>
      <c r="MMF47" s="83"/>
      <c r="MMG47" s="83"/>
      <c r="MMH47" s="83"/>
      <c r="MMI47" s="83"/>
      <c r="MMJ47" s="83"/>
      <c r="MMK47" s="83"/>
      <c r="MML47" s="83"/>
      <c r="MMM47" s="83"/>
      <c r="MMN47" s="83"/>
      <c r="MMO47" s="83"/>
      <c r="MMP47" s="83"/>
      <c r="MMQ47" s="83"/>
      <c r="MMR47" s="83"/>
      <c r="MMS47" s="83"/>
      <c r="MMT47" s="83"/>
      <c r="MMU47" s="83"/>
      <c r="MMV47" s="83"/>
      <c r="MMW47" s="83"/>
      <c r="MMX47" s="83"/>
      <c r="MMY47" s="83"/>
      <c r="MMZ47" s="83"/>
      <c r="MNA47" s="83"/>
      <c r="MNB47" s="83"/>
      <c r="MNC47" s="83"/>
      <c r="MND47" s="83"/>
      <c r="MNE47" s="83"/>
      <c r="MNF47" s="83"/>
      <c r="MNG47" s="83"/>
      <c r="MNH47" s="83"/>
      <c r="MNI47" s="83"/>
      <c r="MNJ47" s="83"/>
      <c r="MNK47" s="83"/>
      <c r="MNL47" s="83"/>
      <c r="MNM47" s="83"/>
      <c r="MNN47" s="83"/>
      <c r="MNO47" s="83"/>
      <c r="MNP47" s="83"/>
      <c r="MNQ47" s="83"/>
      <c r="MNR47" s="83"/>
      <c r="MNS47" s="83"/>
      <c r="MNT47" s="83"/>
      <c r="MNU47" s="83"/>
      <c r="MNV47" s="83"/>
      <c r="MNW47" s="83"/>
      <c r="MNX47" s="83"/>
      <c r="MNY47" s="83"/>
      <c r="MNZ47" s="83"/>
      <c r="MOA47" s="83"/>
      <c r="MOB47" s="83"/>
      <c r="MOC47" s="83"/>
      <c r="MOD47" s="83"/>
      <c r="MOE47" s="83"/>
      <c r="MOF47" s="83"/>
      <c r="MOG47" s="83"/>
      <c r="MOH47" s="83"/>
      <c r="MOI47" s="83"/>
      <c r="MOJ47" s="83"/>
      <c r="MOK47" s="83"/>
      <c r="MOL47" s="83"/>
      <c r="MOM47" s="83"/>
      <c r="MON47" s="83"/>
      <c r="MOO47" s="83"/>
      <c r="MOP47" s="83"/>
      <c r="MOQ47" s="83"/>
      <c r="MOR47" s="83"/>
      <c r="MOS47" s="83"/>
      <c r="MOT47" s="83"/>
      <c r="MOU47" s="83"/>
      <c r="MOV47" s="83"/>
      <c r="MOW47" s="83"/>
      <c r="MOX47" s="83"/>
      <c r="MOY47" s="83"/>
      <c r="MOZ47" s="83"/>
      <c r="MPA47" s="83"/>
      <c r="MPB47" s="83"/>
      <c r="MPC47" s="83"/>
      <c r="MPD47" s="83"/>
      <c r="MPE47" s="83"/>
      <c r="MPF47" s="83"/>
      <c r="MPG47" s="83"/>
      <c r="MPH47" s="83"/>
      <c r="MPI47" s="83"/>
      <c r="MPJ47" s="83"/>
      <c r="MPK47" s="83"/>
      <c r="MPL47" s="83"/>
      <c r="MPM47" s="83"/>
      <c r="MPN47" s="83"/>
      <c r="MPO47" s="83"/>
      <c r="MPP47" s="83"/>
      <c r="MPQ47" s="83"/>
      <c r="MPR47" s="83"/>
      <c r="MPS47" s="83"/>
      <c r="MPT47" s="83"/>
      <c r="MPU47" s="83"/>
      <c r="MPV47" s="83"/>
      <c r="MPW47" s="83"/>
      <c r="MPX47" s="83"/>
      <c r="MPY47" s="83"/>
      <c r="MPZ47" s="83"/>
      <c r="MQA47" s="83"/>
      <c r="MQB47" s="83"/>
      <c r="MQC47" s="83"/>
      <c r="MQD47" s="83"/>
      <c r="MQE47" s="83"/>
      <c r="MQF47" s="83"/>
      <c r="MQG47" s="83"/>
      <c r="MQH47" s="83"/>
      <c r="MQI47" s="83"/>
      <c r="MQJ47" s="83"/>
      <c r="MQK47" s="83"/>
      <c r="MQL47" s="83"/>
      <c r="MQM47" s="83"/>
      <c r="MQN47" s="83"/>
      <c r="MQO47" s="83"/>
      <c r="MQP47" s="83"/>
      <c r="MQQ47" s="83"/>
      <c r="MQR47" s="83"/>
      <c r="MQS47" s="83"/>
      <c r="MQT47" s="83"/>
      <c r="MQU47" s="83"/>
      <c r="MQV47" s="83"/>
      <c r="MQW47" s="83"/>
      <c r="MQX47" s="83"/>
      <c r="MQY47" s="83"/>
      <c r="MQZ47" s="83"/>
      <c r="MRA47" s="83"/>
      <c r="MRB47" s="83"/>
      <c r="MRC47" s="83"/>
      <c r="MRD47" s="83"/>
      <c r="MRE47" s="83"/>
      <c r="MRF47" s="83"/>
      <c r="MRG47" s="83"/>
      <c r="MRH47" s="83"/>
      <c r="MRI47" s="83"/>
      <c r="MRJ47" s="83"/>
      <c r="MRK47" s="83"/>
      <c r="MRL47" s="83"/>
      <c r="MRM47" s="83"/>
      <c r="MRN47" s="83"/>
      <c r="MRO47" s="83"/>
      <c r="MRP47" s="83"/>
      <c r="MRQ47" s="83"/>
      <c r="MRR47" s="83"/>
      <c r="MRS47" s="83"/>
      <c r="MRT47" s="83"/>
      <c r="MRU47" s="83"/>
      <c r="MRV47" s="83"/>
      <c r="MRW47" s="83"/>
      <c r="MRX47" s="83"/>
      <c r="MRY47" s="83"/>
      <c r="MRZ47" s="83"/>
      <c r="MSA47" s="83"/>
      <c r="MSB47" s="83"/>
      <c r="MSC47" s="83"/>
      <c r="MSD47" s="83"/>
      <c r="MSE47" s="83"/>
      <c r="MSF47" s="83"/>
      <c r="MSG47" s="83"/>
      <c r="MSH47" s="83"/>
      <c r="MSI47" s="83"/>
      <c r="MSJ47" s="83"/>
      <c r="MSK47" s="83"/>
      <c r="MSL47" s="83"/>
      <c r="MSM47" s="83"/>
      <c r="MSN47" s="83"/>
      <c r="MSO47" s="83"/>
      <c r="MSP47" s="83"/>
      <c r="MSQ47" s="83"/>
      <c r="MSR47" s="83"/>
      <c r="MSS47" s="83"/>
      <c r="MST47" s="83"/>
      <c r="MSU47" s="83"/>
      <c r="MSV47" s="83"/>
      <c r="MSW47" s="83"/>
      <c r="MSX47" s="83"/>
      <c r="MSY47" s="83"/>
      <c r="MSZ47" s="83"/>
      <c r="MTA47" s="83"/>
      <c r="MTB47" s="83"/>
      <c r="MTC47" s="83"/>
      <c r="MTD47" s="83"/>
      <c r="MTE47" s="83"/>
      <c r="MTF47" s="83"/>
      <c r="MTG47" s="83"/>
      <c r="MTH47" s="83"/>
      <c r="MTI47" s="83"/>
      <c r="MTJ47" s="83"/>
      <c r="MTK47" s="83"/>
      <c r="MTL47" s="83"/>
      <c r="MTM47" s="83"/>
      <c r="MTN47" s="83"/>
      <c r="MTO47" s="83"/>
      <c r="MTP47" s="83"/>
      <c r="MTQ47" s="83"/>
      <c r="MTR47" s="83"/>
      <c r="MTS47" s="83"/>
      <c r="MTT47" s="83"/>
      <c r="MTU47" s="83"/>
      <c r="MTV47" s="83"/>
      <c r="MTW47" s="83"/>
      <c r="MTX47" s="83"/>
      <c r="MTY47" s="83"/>
      <c r="MTZ47" s="83"/>
      <c r="MUA47" s="83"/>
      <c r="MUB47" s="83"/>
      <c r="MUC47" s="83"/>
      <c r="MUD47" s="83"/>
      <c r="MUE47" s="83"/>
      <c r="MUF47" s="83"/>
      <c r="MUG47" s="83"/>
      <c r="MUH47" s="83"/>
      <c r="MUI47" s="83"/>
      <c r="MUJ47" s="83"/>
      <c r="MUK47" s="83"/>
      <c r="MUL47" s="83"/>
      <c r="MUM47" s="83"/>
      <c r="MUN47" s="83"/>
      <c r="MUO47" s="83"/>
      <c r="MUP47" s="83"/>
      <c r="MUQ47" s="83"/>
      <c r="MUR47" s="83"/>
      <c r="MUS47" s="83"/>
      <c r="MUT47" s="83"/>
      <c r="MUU47" s="83"/>
      <c r="MUV47" s="83"/>
      <c r="MUW47" s="83"/>
      <c r="MUX47" s="83"/>
      <c r="MUY47" s="83"/>
      <c r="MUZ47" s="83"/>
      <c r="MVA47" s="83"/>
      <c r="MVB47" s="83"/>
      <c r="MVC47" s="83"/>
      <c r="MVD47" s="83"/>
      <c r="MVE47" s="83"/>
      <c r="MVF47" s="83"/>
      <c r="MVG47" s="83"/>
      <c r="MVH47" s="83"/>
      <c r="MVI47" s="83"/>
      <c r="MVJ47" s="83"/>
      <c r="MVK47" s="83"/>
      <c r="MVL47" s="83"/>
      <c r="MVM47" s="83"/>
      <c r="MVN47" s="83"/>
      <c r="MVO47" s="83"/>
      <c r="MVP47" s="83"/>
      <c r="MVQ47" s="83"/>
      <c r="MVR47" s="83"/>
      <c r="MVS47" s="83"/>
      <c r="MVT47" s="83"/>
      <c r="MVU47" s="83"/>
      <c r="MVV47" s="83"/>
      <c r="MVW47" s="83"/>
      <c r="MVX47" s="83"/>
      <c r="MVY47" s="83"/>
      <c r="MVZ47" s="83"/>
      <c r="MWA47" s="83"/>
      <c r="MWB47" s="83"/>
      <c r="MWC47" s="83"/>
      <c r="MWD47" s="83"/>
      <c r="MWE47" s="83"/>
      <c r="MWF47" s="83"/>
      <c r="MWG47" s="83"/>
      <c r="MWH47" s="83"/>
      <c r="MWI47" s="83"/>
      <c r="MWJ47" s="83"/>
      <c r="MWK47" s="83"/>
      <c r="MWL47" s="83"/>
      <c r="MWM47" s="83"/>
      <c r="MWN47" s="83"/>
      <c r="MWO47" s="83"/>
      <c r="MWP47" s="83"/>
      <c r="MWQ47" s="83"/>
      <c r="MWR47" s="83"/>
      <c r="MWS47" s="83"/>
      <c r="MWT47" s="83"/>
      <c r="MWU47" s="83"/>
      <c r="MWV47" s="83"/>
      <c r="MWW47" s="83"/>
      <c r="MWX47" s="83"/>
      <c r="MWY47" s="83"/>
      <c r="MWZ47" s="83"/>
      <c r="MXA47" s="83"/>
      <c r="MXB47" s="83"/>
      <c r="MXC47" s="83"/>
      <c r="MXD47" s="83"/>
      <c r="MXE47" s="83"/>
      <c r="MXF47" s="83"/>
      <c r="MXG47" s="83"/>
      <c r="MXH47" s="83"/>
      <c r="MXI47" s="83"/>
      <c r="MXJ47" s="83"/>
      <c r="MXK47" s="83"/>
      <c r="MXL47" s="83"/>
      <c r="MXM47" s="83"/>
      <c r="MXN47" s="83"/>
      <c r="MXO47" s="83"/>
      <c r="MXP47" s="83"/>
      <c r="MXQ47" s="83"/>
      <c r="MXR47" s="83"/>
      <c r="MXS47" s="83"/>
      <c r="MXT47" s="83"/>
      <c r="MXU47" s="83"/>
      <c r="MXV47" s="83"/>
      <c r="MXW47" s="83"/>
      <c r="MXX47" s="83"/>
      <c r="MXY47" s="83"/>
      <c r="MXZ47" s="83"/>
      <c r="MYA47" s="83"/>
      <c r="MYB47" s="83"/>
      <c r="MYC47" s="83"/>
      <c r="MYD47" s="83"/>
      <c r="MYE47" s="83"/>
      <c r="MYF47" s="83"/>
      <c r="MYG47" s="83"/>
      <c r="MYH47" s="83"/>
      <c r="MYI47" s="83"/>
      <c r="MYJ47" s="83"/>
      <c r="MYK47" s="83"/>
      <c r="MYL47" s="83"/>
      <c r="MYM47" s="83"/>
      <c r="MYN47" s="83"/>
      <c r="MYO47" s="83"/>
      <c r="MYP47" s="83"/>
      <c r="MYQ47" s="83"/>
      <c r="MYR47" s="83"/>
      <c r="MYS47" s="83"/>
      <c r="MYT47" s="83"/>
      <c r="MYU47" s="83"/>
      <c r="MYV47" s="83"/>
      <c r="MYW47" s="83"/>
      <c r="MYX47" s="83"/>
      <c r="MYY47" s="83"/>
      <c r="MYZ47" s="83"/>
      <c r="MZA47" s="83"/>
      <c r="MZB47" s="83"/>
      <c r="MZC47" s="83"/>
      <c r="MZD47" s="83"/>
      <c r="MZE47" s="83"/>
      <c r="MZF47" s="83"/>
      <c r="MZG47" s="83"/>
      <c r="MZH47" s="83"/>
      <c r="MZI47" s="83"/>
      <c r="MZJ47" s="83"/>
      <c r="MZK47" s="83"/>
      <c r="MZL47" s="83"/>
      <c r="MZM47" s="83"/>
      <c r="MZN47" s="83"/>
      <c r="MZO47" s="83"/>
      <c r="MZP47" s="83"/>
      <c r="MZQ47" s="83"/>
      <c r="MZR47" s="83"/>
      <c r="MZS47" s="83"/>
      <c r="MZT47" s="83"/>
      <c r="MZU47" s="83"/>
      <c r="MZV47" s="83"/>
      <c r="MZW47" s="83"/>
      <c r="MZX47" s="83"/>
      <c r="MZY47" s="83"/>
      <c r="MZZ47" s="83"/>
      <c r="NAA47" s="83"/>
      <c r="NAB47" s="83"/>
      <c r="NAC47" s="83"/>
      <c r="NAD47" s="83"/>
      <c r="NAE47" s="83"/>
      <c r="NAF47" s="83"/>
      <c r="NAG47" s="83"/>
      <c r="NAH47" s="83"/>
      <c r="NAI47" s="83"/>
      <c r="NAJ47" s="83"/>
      <c r="NAK47" s="83"/>
      <c r="NAL47" s="83"/>
      <c r="NAM47" s="83"/>
      <c r="NAN47" s="83"/>
      <c r="NAO47" s="83"/>
      <c r="NAP47" s="83"/>
      <c r="NAQ47" s="83"/>
      <c r="NAR47" s="83"/>
      <c r="NAS47" s="83"/>
      <c r="NAT47" s="83"/>
      <c r="NAU47" s="83"/>
      <c r="NAV47" s="83"/>
      <c r="NAW47" s="83"/>
      <c r="NAX47" s="83"/>
      <c r="NAY47" s="83"/>
      <c r="NAZ47" s="83"/>
      <c r="NBA47" s="83"/>
      <c r="NBB47" s="83"/>
      <c r="NBC47" s="83"/>
      <c r="NBD47" s="83"/>
      <c r="NBE47" s="83"/>
      <c r="NBF47" s="83"/>
      <c r="NBG47" s="83"/>
      <c r="NBH47" s="83"/>
      <c r="NBI47" s="83"/>
      <c r="NBJ47" s="83"/>
      <c r="NBK47" s="83"/>
      <c r="NBL47" s="83"/>
      <c r="NBM47" s="83"/>
      <c r="NBN47" s="83"/>
      <c r="NBO47" s="83"/>
      <c r="NBP47" s="83"/>
      <c r="NBQ47" s="83"/>
      <c r="NBR47" s="83"/>
      <c r="NBS47" s="83"/>
      <c r="NBT47" s="83"/>
      <c r="NBU47" s="83"/>
      <c r="NBV47" s="83"/>
      <c r="NBW47" s="83"/>
      <c r="NBX47" s="83"/>
      <c r="NBY47" s="83"/>
      <c r="NBZ47" s="83"/>
      <c r="NCA47" s="83"/>
      <c r="NCB47" s="83"/>
      <c r="NCC47" s="83"/>
      <c r="NCD47" s="83"/>
      <c r="NCE47" s="83"/>
      <c r="NCF47" s="83"/>
      <c r="NCG47" s="83"/>
      <c r="NCH47" s="83"/>
      <c r="NCI47" s="83"/>
      <c r="NCJ47" s="83"/>
      <c r="NCK47" s="83"/>
      <c r="NCL47" s="83"/>
      <c r="NCM47" s="83"/>
      <c r="NCN47" s="83"/>
      <c r="NCO47" s="83"/>
      <c r="NCP47" s="83"/>
      <c r="NCQ47" s="83"/>
      <c r="NCR47" s="83"/>
      <c r="NCS47" s="83"/>
      <c r="NCT47" s="83"/>
      <c r="NCU47" s="83"/>
      <c r="NCV47" s="83"/>
      <c r="NCW47" s="83"/>
      <c r="NCX47" s="83"/>
      <c r="NCY47" s="83"/>
      <c r="NCZ47" s="83"/>
      <c r="NDA47" s="83"/>
      <c r="NDB47" s="83"/>
      <c r="NDC47" s="83"/>
      <c r="NDD47" s="83"/>
      <c r="NDE47" s="83"/>
      <c r="NDF47" s="83"/>
      <c r="NDG47" s="83"/>
      <c r="NDH47" s="83"/>
      <c r="NDI47" s="83"/>
      <c r="NDJ47" s="83"/>
      <c r="NDK47" s="83"/>
      <c r="NDL47" s="83"/>
      <c r="NDM47" s="83"/>
      <c r="NDN47" s="83"/>
      <c r="NDO47" s="83"/>
      <c r="NDP47" s="83"/>
      <c r="NDQ47" s="83"/>
      <c r="NDR47" s="83"/>
      <c r="NDS47" s="83"/>
      <c r="NDT47" s="83"/>
      <c r="NDU47" s="83"/>
      <c r="NDV47" s="83"/>
      <c r="NDW47" s="83"/>
      <c r="NDX47" s="83"/>
      <c r="NDY47" s="83"/>
      <c r="NDZ47" s="83"/>
      <c r="NEA47" s="83"/>
      <c r="NEB47" s="83"/>
      <c r="NEC47" s="83"/>
      <c r="NED47" s="83"/>
      <c r="NEE47" s="83"/>
      <c r="NEF47" s="83"/>
      <c r="NEG47" s="83"/>
      <c r="NEH47" s="83"/>
      <c r="NEI47" s="83"/>
      <c r="NEJ47" s="83"/>
      <c r="NEK47" s="83"/>
      <c r="NEL47" s="83"/>
      <c r="NEM47" s="83"/>
      <c r="NEN47" s="83"/>
      <c r="NEO47" s="83"/>
      <c r="NEP47" s="83"/>
      <c r="NEQ47" s="83"/>
      <c r="NER47" s="83"/>
      <c r="NES47" s="83"/>
      <c r="NET47" s="83"/>
      <c r="NEU47" s="83"/>
      <c r="NEV47" s="83"/>
      <c r="NEW47" s="83"/>
      <c r="NEX47" s="83"/>
      <c r="NEY47" s="83"/>
      <c r="NEZ47" s="83"/>
      <c r="NFA47" s="83"/>
      <c r="NFB47" s="83"/>
      <c r="NFC47" s="83"/>
      <c r="NFD47" s="83"/>
      <c r="NFE47" s="83"/>
      <c r="NFF47" s="83"/>
      <c r="NFG47" s="83"/>
      <c r="NFH47" s="83"/>
      <c r="NFI47" s="83"/>
      <c r="NFJ47" s="83"/>
      <c r="NFK47" s="83"/>
      <c r="NFL47" s="83"/>
      <c r="NFM47" s="83"/>
      <c r="NFN47" s="83"/>
      <c r="NFO47" s="83"/>
      <c r="NFP47" s="83"/>
      <c r="NFQ47" s="83"/>
      <c r="NFR47" s="83"/>
      <c r="NFS47" s="83"/>
      <c r="NFT47" s="83"/>
      <c r="NFU47" s="83"/>
      <c r="NFV47" s="83"/>
      <c r="NFW47" s="83"/>
      <c r="NFX47" s="83"/>
      <c r="NFY47" s="83"/>
      <c r="NFZ47" s="83"/>
      <c r="NGA47" s="83"/>
      <c r="NGB47" s="83"/>
      <c r="NGC47" s="83"/>
      <c r="NGD47" s="83"/>
      <c r="NGE47" s="83"/>
      <c r="NGF47" s="83"/>
      <c r="NGG47" s="83"/>
      <c r="NGH47" s="83"/>
      <c r="NGI47" s="83"/>
      <c r="NGJ47" s="83"/>
      <c r="NGK47" s="83"/>
      <c r="NGL47" s="83"/>
      <c r="NGM47" s="83"/>
      <c r="NGN47" s="83"/>
      <c r="NGO47" s="83"/>
      <c r="NGP47" s="83"/>
      <c r="NGQ47" s="83"/>
      <c r="NGR47" s="83"/>
      <c r="NGS47" s="83"/>
      <c r="NGT47" s="83"/>
      <c r="NGU47" s="83"/>
      <c r="NGV47" s="83"/>
      <c r="NGW47" s="83"/>
      <c r="NGX47" s="83"/>
      <c r="NGY47" s="83"/>
      <c r="NGZ47" s="83"/>
      <c r="NHA47" s="83"/>
      <c r="NHB47" s="83"/>
      <c r="NHC47" s="83"/>
      <c r="NHD47" s="83"/>
      <c r="NHE47" s="83"/>
      <c r="NHF47" s="83"/>
      <c r="NHG47" s="83"/>
      <c r="NHH47" s="83"/>
      <c r="NHI47" s="83"/>
      <c r="NHJ47" s="83"/>
      <c r="NHK47" s="83"/>
      <c r="NHL47" s="83"/>
      <c r="NHM47" s="83"/>
      <c r="NHN47" s="83"/>
      <c r="NHO47" s="83"/>
      <c r="NHP47" s="83"/>
      <c r="NHQ47" s="83"/>
      <c r="NHR47" s="83"/>
      <c r="NHS47" s="83"/>
      <c r="NHT47" s="83"/>
      <c r="NHU47" s="83"/>
      <c r="NHV47" s="83"/>
      <c r="NHW47" s="83"/>
      <c r="NHX47" s="83"/>
      <c r="NHY47" s="83"/>
      <c r="NHZ47" s="83"/>
      <c r="NIA47" s="83"/>
      <c r="NIB47" s="83"/>
      <c r="NIC47" s="83"/>
      <c r="NID47" s="83"/>
      <c r="NIE47" s="83"/>
      <c r="NIF47" s="83"/>
      <c r="NIG47" s="83"/>
      <c r="NIH47" s="83"/>
      <c r="NII47" s="83"/>
      <c r="NIJ47" s="83"/>
      <c r="NIK47" s="83"/>
      <c r="NIL47" s="83"/>
      <c r="NIM47" s="83"/>
      <c r="NIN47" s="83"/>
      <c r="NIO47" s="83"/>
      <c r="NIP47" s="83"/>
      <c r="NIQ47" s="83"/>
      <c r="NIR47" s="83"/>
      <c r="NIS47" s="83"/>
      <c r="NIT47" s="83"/>
      <c r="NIU47" s="83"/>
      <c r="NIV47" s="83"/>
      <c r="NIW47" s="83"/>
      <c r="NIX47" s="83"/>
      <c r="NIY47" s="83"/>
      <c r="NIZ47" s="83"/>
      <c r="NJA47" s="83"/>
      <c r="NJB47" s="83"/>
      <c r="NJC47" s="83"/>
      <c r="NJD47" s="83"/>
      <c r="NJE47" s="83"/>
      <c r="NJF47" s="83"/>
      <c r="NJG47" s="83"/>
      <c r="NJH47" s="83"/>
      <c r="NJI47" s="83"/>
      <c r="NJJ47" s="83"/>
      <c r="NJK47" s="83"/>
      <c r="NJL47" s="83"/>
      <c r="NJM47" s="83"/>
      <c r="NJN47" s="83"/>
      <c r="NJO47" s="83"/>
      <c r="NJP47" s="83"/>
      <c r="NJQ47" s="83"/>
      <c r="NJR47" s="83"/>
      <c r="NJS47" s="83"/>
      <c r="NJT47" s="83"/>
      <c r="NJU47" s="83"/>
      <c r="NJV47" s="83"/>
      <c r="NJW47" s="83"/>
      <c r="NJX47" s="83"/>
      <c r="NJY47" s="83"/>
      <c r="NJZ47" s="83"/>
      <c r="NKA47" s="83"/>
      <c r="NKB47" s="83"/>
      <c r="NKC47" s="83"/>
      <c r="NKD47" s="83"/>
      <c r="NKE47" s="83"/>
      <c r="NKF47" s="83"/>
      <c r="NKG47" s="83"/>
      <c r="NKH47" s="83"/>
      <c r="NKI47" s="83"/>
      <c r="NKJ47" s="83"/>
      <c r="NKK47" s="83"/>
      <c r="NKL47" s="83"/>
      <c r="NKM47" s="83"/>
      <c r="NKN47" s="83"/>
      <c r="NKO47" s="83"/>
      <c r="NKP47" s="83"/>
      <c r="NKQ47" s="83"/>
      <c r="NKR47" s="83"/>
      <c r="NKS47" s="83"/>
      <c r="NKT47" s="83"/>
      <c r="NKU47" s="83"/>
      <c r="NKV47" s="83"/>
      <c r="NKW47" s="83"/>
      <c r="NKX47" s="83"/>
      <c r="NKY47" s="83"/>
      <c r="NKZ47" s="83"/>
      <c r="NLA47" s="83"/>
      <c r="NLB47" s="83"/>
      <c r="NLC47" s="83"/>
      <c r="NLD47" s="83"/>
      <c r="NLE47" s="83"/>
      <c r="NLF47" s="83"/>
      <c r="NLG47" s="83"/>
      <c r="NLH47" s="83"/>
      <c r="NLI47" s="83"/>
      <c r="NLJ47" s="83"/>
      <c r="NLK47" s="83"/>
      <c r="NLL47" s="83"/>
      <c r="NLM47" s="83"/>
      <c r="NLN47" s="83"/>
      <c r="NLO47" s="83"/>
      <c r="NLP47" s="83"/>
      <c r="NLQ47" s="83"/>
      <c r="NLR47" s="83"/>
      <c r="NLS47" s="83"/>
      <c r="NLT47" s="83"/>
      <c r="NLU47" s="83"/>
      <c r="NLV47" s="83"/>
      <c r="NLW47" s="83"/>
      <c r="NLX47" s="83"/>
      <c r="NLY47" s="83"/>
      <c r="NLZ47" s="83"/>
      <c r="NMA47" s="83"/>
      <c r="NMB47" s="83"/>
      <c r="NMC47" s="83"/>
      <c r="NMD47" s="83"/>
      <c r="NME47" s="83"/>
      <c r="NMF47" s="83"/>
      <c r="NMG47" s="83"/>
      <c r="NMH47" s="83"/>
      <c r="NMI47" s="83"/>
      <c r="NMJ47" s="83"/>
      <c r="NMK47" s="83"/>
      <c r="NML47" s="83"/>
      <c r="NMM47" s="83"/>
      <c r="NMN47" s="83"/>
      <c r="NMO47" s="83"/>
      <c r="NMP47" s="83"/>
      <c r="NMQ47" s="83"/>
      <c r="NMR47" s="83"/>
      <c r="NMS47" s="83"/>
      <c r="NMT47" s="83"/>
      <c r="NMU47" s="83"/>
      <c r="NMV47" s="83"/>
      <c r="NMW47" s="83"/>
      <c r="NMX47" s="83"/>
      <c r="NMY47" s="83"/>
      <c r="NMZ47" s="83"/>
      <c r="NNA47" s="83"/>
      <c r="NNB47" s="83"/>
      <c r="NNC47" s="83"/>
      <c r="NND47" s="83"/>
      <c r="NNE47" s="83"/>
      <c r="NNF47" s="83"/>
      <c r="NNG47" s="83"/>
      <c r="NNH47" s="83"/>
      <c r="NNI47" s="83"/>
      <c r="NNJ47" s="83"/>
      <c r="NNK47" s="83"/>
      <c r="NNL47" s="83"/>
      <c r="NNM47" s="83"/>
      <c r="NNN47" s="83"/>
      <c r="NNO47" s="83"/>
      <c r="NNP47" s="83"/>
      <c r="NNQ47" s="83"/>
      <c r="NNR47" s="83"/>
      <c r="NNS47" s="83"/>
      <c r="NNT47" s="83"/>
      <c r="NNU47" s="83"/>
      <c r="NNV47" s="83"/>
      <c r="NNW47" s="83"/>
      <c r="NNX47" s="83"/>
      <c r="NNY47" s="83"/>
      <c r="NNZ47" s="83"/>
      <c r="NOA47" s="83"/>
      <c r="NOB47" s="83"/>
      <c r="NOC47" s="83"/>
      <c r="NOD47" s="83"/>
      <c r="NOE47" s="83"/>
      <c r="NOF47" s="83"/>
      <c r="NOG47" s="83"/>
      <c r="NOH47" s="83"/>
      <c r="NOI47" s="83"/>
      <c r="NOJ47" s="83"/>
      <c r="NOK47" s="83"/>
      <c r="NOL47" s="83"/>
      <c r="NOM47" s="83"/>
      <c r="NON47" s="83"/>
      <c r="NOO47" s="83"/>
      <c r="NOP47" s="83"/>
      <c r="NOQ47" s="83"/>
      <c r="NOR47" s="83"/>
      <c r="NOS47" s="83"/>
      <c r="NOT47" s="83"/>
      <c r="NOU47" s="83"/>
      <c r="NOV47" s="83"/>
      <c r="NOW47" s="83"/>
      <c r="NOX47" s="83"/>
      <c r="NOY47" s="83"/>
      <c r="NOZ47" s="83"/>
      <c r="NPA47" s="83"/>
      <c r="NPB47" s="83"/>
      <c r="NPC47" s="83"/>
      <c r="NPD47" s="83"/>
      <c r="NPE47" s="83"/>
      <c r="NPF47" s="83"/>
      <c r="NPG47" s="83"/>
      <c r="NPH47" s="83"/>
      <c r="NPI47" s="83"/>
      <c r="NPJ47" s="83"/>
      <c r="NPK47" s="83"/>
      <c r="NPL47" s="83"/>
      <c r="NPM47" s="83"/>
      <c r="NPN47" s="83"/>
      <c r="NPO47" s="83"/>
      <c r="NPP47" s="83"/>
      <c r="NPQ47" s="83"/>
      <c r="NPR47" s="83"/>
      <c r="NPS47" s="83"/>
      <c r="NPT47" s="83"/>
      <c r="NPU47" s="83"/>
      <c r="NPV47" s="83"/>
      <c r="NPW47" s="83"/>
      <c r="NPX47" s="83"/>
      <c r="NPY47" s="83"/>
      <c r="NPZ47" s="83"/>
      <c r="NQA47" s="83"/>
      <c r="NQB47" s="83"/>
      <c r="NQC47" s="83"/>
      <c r="NQD47" s="83"/>
      <c r="NQE47" s="83"/>
      <c r="NQF47" s="83"/>
      <c r="NQG47" s="83"/>
      <c r="NQH47" s="83"/>
      <c r="NQI47" s="83"/>
      <c r="NQJ47" s="83"/>
      <c r="NQK47" s="83"/>
      <c r="NQL47" s="83"/>
      <c r="NQM47" s="83"/>
      <c r="NQN47" s="83"/>
      <c r="NQO47" s="83"/>
      <c r="NQP47" s="83"/>
      <c r="NQQ47" s="83"/>
      <c r="NQR47" s="83"/>
      <c r="NQS47" s="83"/>
      <c r="NQT47" s="83"/>
      <c r="NQU47" s="83"/>
      <c r="NQV47" s="83"/>
      <c r="NQW47" s="83"/>
      <c r="NQX47" s="83"/>
      <c r="NQY47" s="83"/>
      <c r="NQZ47" s="83"/>
      <c r="NRA47" s="83"/>
      <c r="NRB47" s="83"/>
      <c r="NRC47" s="83"/>
      <c r="NRD47" s="83"/>
      <c r="NRE47" s="83"/>
      <c r="NRF47" s="83"/>
      <c r="NRG47" s="83"/>
      <c r="NRH47" s="83"/>
      <c r="NRI47" s="83"/>
      <c r="NRJ47" s="83"/>
      <c r="NRK47" s="83"/>
      <c r="NRL47" s="83"/>
      <c r="NRM47" s="83"/>
      <c r="NRN47" s="83"/>
      <c r="NRO47" s="83"/>
      <c r="NRP47" s="83"/>
      <c r="NRQ47" s="83"/>
      <c r="NRR47" s="83"/>
      <c r="NRS47" s="83"/>
      <c r="NRT47" s="83"/>
      <c r="NRU47" s="83"/>
      <c r="NRV47" s="83"/>
      <c r="NRW47" s="83"/>
      <c r="NRX47" s="83"/>
      <c r="NRY47" s="83"/>
      <c r="NRZ47" s="83"/>
      <c r="NSA47" s="83"/>
      <c r="NSB47" s="83"/>
      <c r="NSC47" s="83"/>
      <c r="NSD47" s="83"/>
      <c r="NSE47" s="83"/>
      <c r="NSF47" s="83"/>
      <c r="NSG47" s="83"/>
      <c r="NSH47" s="83"/>
      <c r="NSI47" s="83"/>
      <c r="NSJ47" s="83"/>
      <c r="NSK47" s="83"/>
      <c r="NSL47" s="83"/>
      <c r="NSM47" s="83"/>
      <c r="NSN47" s="83"/>
      <c r="NSO47" s="83"/>
      <c r="NSP47" s="83"/>
      <c r="NSQ47" s="83"/>
      <c r="NSR47" s="83"/>
      <c r="NSS47" s="83"/>
      <c r="NST47" s="83"/>
      <c r="NSU47" s="83"/>
      <c r="NSV47" s="83"/>
      <c r="NSW47" s="83"/>
      <c r="NSX47" s="83"/>
      <c r="NSY47" s="83"/>
      <c r="NSZ47" s="83"/>
      <c r="NTA47" s="83"/>
      <c r="NTB47" s="83"/>
      <c r="NTC47" s="83"/>
      <c r="NTD47" s="83"/>
      <c r="NTE47" s="83"/>
      <c r="NTF47" s="83"/>
      <c r="NTG47" s="83"/>
      <c r="NTH47" s="83"/>
      <c r="NTI47" s="83"/>
      <c r="NTJ47" s="83"/>
      <c r="NTK47" s="83"/>
      <c r="NTL47" s="83"/>
      <c r="NTM47" s="83"/>
      <c r="NTN47" s="83"/>
      <c r="NTO47" s="83"/>
      <c r="NTP47" s="83"/>
      <c r="NTQ47" s="83"/>
      <c r="NTR47" s="83"/>
      <c r="NTS47" s="83"/>
      <c r="NTT47" s="83"/>
      <c r="NTU47" s="83"/>
      <c r="NTV47" s="83"/>
      <c r="NTW47" s="83"/>
      <c r="NTX47" s="83"/>
      <c r="NTY47" s="83"/>
      <c r="NTZ47" s="83"/>
      <c r="NUA47" s="83"/>
      <c r="NUB47" s="83"/>
      <c r="NUC47" s="83"/>
      <c r="NUD47" s="83"/>
      <c r="NUE47" s="83"/>
      <c r="NUF47" s="83"/>
      <c r="NUG47" s="83"/>
      <c r="NUH47" s="83"/>
      <c r="NUI47" s="83"/>
      <c r="NUJ47" s="83"/>
      <c r="NUK47" s="83"/>
      <c r="NUL47" s="83"/>
      <c r="NUM47" s="83"/>
      <c r="NUN47" s="83"/>
      <c r="NUO47" s="83"/>
      <c r="NUP47" s="83"/>
      <c r="NUQ47" s="83"/>
      <c r="NUR47" s="83"/>
      <c r="NUS47" s="83"/>
      <c r="NUT47" s="83"/>
      <c r="NUU47" s="83"/>
      <c r="NUV47" s="83"/>
      <c r="NUW47" s="83"/>
      <c r="NUX47" s="83"/>
      <c r="NUY47" s="83"/>
      <c r="NUZ47" s="83"/>
      <c r="NVA47" s="83"/>
      <c r="NVB47" s="83"/>
      <c r="NVC47" s="83"/>
      <c r="NVD47" s="83"/>
      <c r="NVE47" s="83"/>
      <c r="NVF47" s="83"/>
      <c r="NVG47" s="83"/>
      <c r="NVH47" s="83"/>
      <c r="NVI47" s="83"/>
      <c r="NVJ47" s="83"/>
      <c r="NVK47" s="83"/>
      <c r="NVL47" s="83"/>
      <c r="NVM47" s="83"/>
      <c r="NVN47" s="83"/>
      <c r="NVO47" s="83"/>
      <c r="NVP47" s="83"/>
      <c r="NVQ47" s="83"/>
      <c r="NVR47" s="83"/>
      <c r="NVS47" s="83"/>
      <c r="NVT47" s="83"/>
      <c r="NVU47" s="83"/>
      <c r="NVV47" s="83"/>
      <c r="NVW47" s="83"/>
      <c r="NVX47" s="83"/>
      <c r="NVY47" s="83"/>
      <c r="NVZ47" s="83"/>
      <c r="NWA47" s="83"/>
      <c r="NWB47" s="83"/>
      <c r="NWC47" s="83"/>
      <c r="NWD47" s="83"/>
      <c r="NWE47" s="83"/>
      <c r="NWF47" s="83"/>
      <c r="NWG47" s="83"/>
      <c r="NWH47" s="83"/>
      <c r="NWI47" s="83"/>
      <c r="NWJ47" s="83"/>
      <c r="NWK47" s="83"/>
      <c r="NWL47" s="83"/>
      <c r="NWM47" s="83"/>
      <c r="NWN47" s="83"/>
      <c r="NWO47" s="83"/>
      <c r="NWP47" s="83"/>
      <c r="NWQ47" s="83"/>
      <c r="NWR47" s="83"/>
      <c r="NWS47" s="83"/>
      <c r="NWT47" s="83"/>
      <c r="NWU47" s="83"/>
      <c r="NWV47" s="83"/>
      <c r="NWW47" s="83"/>
      <c r="NWX47" s="83"/>
      <c r="NWY47" s="83"/>
      <c r="NWZ47" s="83"/>
      <c r="NXA47" s="83"/>
      <c r="NXB47" s="83"/>
      <c r="NXC47" s="83"/>
      <c r="NXD47" s="83"/>
      <c r="NXE47" s="83"/>
      <c r="NXF47" s="83"/>
      <c r="NXG47" s="83"/>
      <c r="NXH47" s="83"/>
      <c r="NXI47" s="83"/>
      <c r="NXJ47" s="83"/>
      <c r="NXK47" s="83"/>
      <c r="NXL47" s="83"/>
      <c r="NXM47" s="83"/>
      <c r="NXN47" s="83"/>
      <c r="NXO47" s="83"/>
      <c r="NXP47" s="83"/>
      <c r="NXQ47" s="83"/>
      <c r="NXR47" s="83"/>
      <c r="NXS47" s="83"/>
      <c r="NXT47" s="83"/>
      <c r="NXU47" s="83"/>
      <c r="NXV47" s="83"/>
      <c r="NXW47" s="83"/>
      <c r="NXX47" s="83"/>
      <c r="NXY47" s="83"/>
      <c r="NXZ47" s="83"/>
      <c r="NYA47" s="83"/>
      <c r="NYB47" s="83"/>
      <c r="NYC47" s="83"/>
      <c r="NYD47" s="83"/>
      <c r="NYE47" s="83"/>
      <c r="NYF47" s="83"/>
      <c r="NYG47" s="83"/>
      <c r="NYH47" s="83"/>
      <c r="NYI47" s="83"/>
      <c r="NYJ47" s="83"/>
      <c r="NYK47" s="83"/>
      <c r="NYL47" s="83"/>
      <c r="NYM47" s="83"/>
      <c r="NYN47" s="83"/>
      <c r="NYO47" s="83"/>
      <c r="NYP47" s="83"/>
      <c r="NYQ47" s="83"/>
      <c r="NYR47" s="83"/>
      <c r="NYS47" s="83"/>
      <c r="NYT47" s="83"/>
      <c r="NYU47" s="83"/>
      <c r="NYV47" s="83"/>
      <c r="NYW47" s="83"/>
      <c r="NYX47" s="83"/>
      <c r="NYY47" s="83"/>
      <c r="NYZ47" s="83"/>
      <c r="NZA47" s="83"/>
      <c r="NZB47" s="83"/>
      <c r="NZC47" s="83"/>
      <c r="NZD47" s="83"/>
      <c r="NZE47" s="83"/>
      <c r="NZF47" s="83"/>
      <c r="NZG47" s="83"/>
      <c r="NZH47" s="83"/>
      <c r="NZI47" s="83"/>
      <c r="NZJ47" s="83"/>
      <c r="NZK47" s="83"/>
      <c r="NZL47" s="83"/>
      <c r="NZM47" s="83"/>
      <c r="NZN47" s="83"/>
      <c r="NZO47" s="83"/>
      <c r="NZP47" s="83"/>
      <c r="NZQ47" s="83"/>
      <c r="NZR47" s="83"/>
      <c r="NZS47" s="83"/>
      <c r="NZT47" s="83"/>
      <c r="NZU47" s="83"/>
      <c r="NZV47" s="83"/>
      <c r="NZW47" s="83"/>
      <c r="NZX47" s="83"/>
      <c r="NZY47" s="83"/>
      <c r="NZZ47" s="83"/>
      <c r="OAA47" s="83"/>
      <c r="OAB47" s="83"/>
      <c r="OAC47" s="83"/>
      <c r="OAD47" s="83"/>
      <c r="OAE47" s="83"/>
      <c r="OAF47" s="83"/>
      <c r="OAG47" s="83"/>
      <c r="OAH47" s="83"/>
      <c r="OAI47" s="83"/>
      <c r="OAJ47" s="83"/>
      <c r="OAK47" s="83"/>
      <c r="OAL47" s="83"/>
      <c r="OAM47" s="83"/>
      <c r="OAN47" s="83"/>
      <c r="OAO47" s="83"/>
      <c r="OAP47" s="83"/>
      <c r="OAQ47" s="83"/>
      <c r="OAR47" s="83"/>
      <c r="OAS47" s="83"/>
      <c r="OAT47" s="83"/>
      <c r="OAU47" s="83"/>
      <c r="OAV47" s="83"/>
      <c r="OAW47" s="83"/>
      <c r="OAX47" s="83"/>
      <c r="OAY47" s="83"/>
      <c r="OAZ47" s="83"/>
      <c r="OBA47" s="83"/>
      <c r="OBB47" s="83"/>
      <c r="OBC47" s="83"/>
      <c r="OBD47" s="83"/>
      <c r="OBE47" s="83"/>
      <c r="OBF47" s="83"/>
      <c r="OBG47" s="83"/>
      <c r="OBH47" s="83"/>
      <c r="OBI47" s="83"/>
      <c r="OBJ47" s="83"/>
      <c r="OBK47" s="83"/>
      <c r="OBL47" s="83"/>
      <c r="OBM47" s="83"/>
      <c r="OBN47" s="83"/>
      <c r="OBO47" s="83"/>
      <c r="OBP47" s="83"/>
      <c r="OBQ47" s="83"/>
      <c r="OBR47" s="83"/>
      <c r="OBS47" s="83"/>
      <c r="OBT47" s="83"/>
      <c r="OBU47" s="83"/>
      <c r="OBV47" s="83"/>
      <c r="OBW47" s="83"/>
      <c r="OBX47" s="83"/>
      <c r="OBY47" s="83"/>
      <c r="OBZ47" s="83"/>
      <c r="OCA47" s="83"/>
      <c r="OCB47" s="83"/>
      <c r="OCC47" s="83"/>
      <c r="OCD47" s="83"/>
      <c r="OCE47" s="83"/>
      <c r="OCF47" s="83"/>
      <c r="OCG47" s="83"/>
      <c r="OCH47" s="83"/>
      <c r="OCI47" s="83"/>
      <c r="OCJ47" s="83"/>
      <c r="OCK47" s="83"/>
      <c r="OCL47" s="83"/>
      <c r="OCM47" s="83"/>
      <c r="OCN47" s="83"/>
      <c r="OCO47" s="83"/>
      <c r="OCP47" s="83"/>
      <c r="OCQ47" s="83"/>
      <c r="OCR47" s="83"/>
      <c r="OCS47" s="83"/>
      <c r="OCT47" s="83"/>
      <c r="OCU47" s="83"/>
      <c r="OCV47" s="83"/>
      <c r="OCW47" s="83"/>
      <c r="OCX47" s="83"/>
      <c r="OCY47" s="83"/>
      <c r="OCZ47" s="83"/>
      <c r="ODA47" s="83"/>
      <c r="ODB47" s="83"/>
      <c r="ODC47" s="83"/>
      <c r="ODD47" s="83"/>
      <c r="ODE47" s="83"/>
      <c r="ODF47" s="83"/>
      <c r="ODG47" s="83"/>
      <c r="ODH47" s="83"/>
      <c r="ODI47" s="83"/>
      <c r="ODJ47" s="83"/>
      <c r="ODK47" s="83"/>
      <c r="ODL47" s="83"/>
      <c r="ODM47" s="83"/>
      <c r="ODN47" s="83"/>
      <c r="ODO47" s="83"/>
      <c r="ODP47" s="83"/>
      <c r="ODQ47" s="83"/>
      <c r="ODR47" s="83"/>
      <c r="ODS47" s="83"/>
      <c r="ODT47" s="83"/>
      <c r="ODU47" s="83"/>
      <c r="ODV47" s="83"/>
      <c r="ODW47" s="83"/>
      <c r="ODX47" s="83"/>
      <c r="ODY47" s="83"/>
      <c r="ODZ47" s="83"/>
      <c r="OEA47" s="83"/>
      <c r="OEB47" s="83"/>
      <c r="OEC47" s="83"/>
      <c r="OED47" s="83"/>
      <c r="OEE47" s="83"/>
      <c r="OEF47" s="83"/>
      <c r="OEG47" s="83"/>
      <c r="OEH47" s="83"/>
      <c r="OEI47" s="83"/>
      <c r="OEJ47" s="83"/>
      <c r="OEK47" s="83"/>
      <c r="OEL47" s="83"/>
      <c r="OEM47" s="83"/>
      <c r="OEN47" s="83"/>
      <c r="OEO47" s="83"/>
      <c r="OEP47" s="83"/>
      <c r="OEQ47" s="83"/>
      <c r="OER47" s="83"/>
      <c r="OES47" s="83"/>
      <c r="OET47" s="83"/>
      <c r="OEU47" s="83"/>
      <c r="OEV47" s="83"/>
      <c r="OEW47" s="83"/>
      <c r="OEX47" s="83"/>
      <c r="OEY47" s="83"/>
      <c r="OEZ47" s="83"/>
      <c r="OFA47" s="83"/>
      <c r="OFB47" s="83"/>
      <c r="OFC47" s="83"/>
      <c r="OFD47" s="83"/>
      <c r="OFE47" s="83"/>
      <c r="OFF47" s="83"/>
      <c r="OFG47" s="83"/>
      <c r="OFH47" s="83"/>
      <c r="OFI47" s="83"/>
      <c r="OFJ47" s="83"/>
      <c r="OFK47" s="83"/>
      <c r="OFL47" s="83"/>
      <c r="OFM47" s="83"/>
      <c r="OFN47" s="83"/>
      <c r="OFO47" s="83"/>
      <c r="OFP47" s="83"/>
      <c r="OFQ47" s="83"/>
      <c r="OFR47" s="83"/>
      <c r="OFS47" s="83"/>
      <c r="OFT47" s="83"/>
      <c r="OFU47" s="83"/>
      <c r="OFV47" s="83"/>
      <c r="OFW47" s="83"/>
      <c r="OFX47" s="83"/>
      <c r="OFY47" s="83"/>
      <c r="OFZ47" s="83"/>
      <c r="OGA47" s="83"/>
      <c r="OGB47" s="83"/>
      <c r="OGC47" s="83"/>
      <c r="OGD47" s="83"/>
      <c r="OGE47" s="83"/>
      <c r="OGF47" s="83"/>
      <c r="OGG47" s="83"/>
      <c r="OGH47" s="83"/>
      <c r="OGI47" s="83"/>
      <c r="OGJ47" s="83"/>
      <c r="OGK47" s="83"/>
      <c r="OGL47" s="83"/>
      <c r="OGM47" s="83"/>
      <c r="OGN47" s="83"/>
      <c r="OGO47" s="83"/>
      <c r="OGP47" s="83"/>
      <c r="OGQ47" s="83"/>
      <c r="OGR47" s="83"/>
      <c r="OGS47" s="83"/>
      <c r="OGT47" s="83"/>
      <c r="OGU47" s="83"/>
      <c r="OGV47" s="83"/>
      <c r="OGW47" s="83"/>
      <c r="OGX47" s="83"/>
      <c r="OGY47" s="83"/>
      <c r="OGZ47" s="83"/>
      <c r="OHA47" s="83"/>
      <c r="OHB47" s="83"/>
      <c r="OHC47" s="83"/>
      <c r="OHD47" s="83"/>
      <c r="OHE47" s="83"/>
      <c r="OHF47" s="83"/>
      <c r="OHG47" s="83"/>
      <c r="OHH47" s="83"/>
      <c r="OHI47" s="83"/>
      <c r="OHJ47" s="83"/>
      <c r="OHK47" s="83"/>
      <c r="OHL47" s="83"/>
      <c r="OHM47" s="83"/>
      <c r="OHN47" s="83"/>
      <c r="OHO47" s="83"/>
      <c r="OHP47" s="83"/>
      <c r="OHQ47" s="83"/>
      <c r="OHR47" s="83"/>
      <c r="OHS47" s="83"/>
      <c r="OHT47" s="83"/>
      <c r="OHU47" s="83"/>
      <c r="OHV47" s="83"/>
      <c r="OHW47" s="83"/>
      <c r="OHX47" s="83"/>
      <c r="OHY47" s="83"/>
      <c r="OHZ47" s="83"/>
      <c r="OIA47" s="83"/>
      <c r="OIB47" s="83"/>
      <c r="OIC47" s="83"/>
      <c r="OID47" s="83"/>
      <c r="OIE47" s="83"/>
      <c r="OIF47" s="83"/>
      <c r="OIG47" s="83"/>
      <c r="OIH47" s="83"/>
      <c r="OII47" s="83"/>
      <c r="OIJ47" s="83"/>
      <c r="OIK47" s="83"/>
      <c r="OIL47" s="83"/>
      <c r="OIM47" s="83"/>
      <c r="OIN47" s="83"/>
      <c r="OIO47" s="83"/>
      <c r="OIP47" s="83"/>
      <c r="OIQ47" s="83"/>
      <c r="OIR47" s="83"/>
      <c r="OIS47" s="83"/>
      <c r="OIT47" s="83"/>
      <c r="OIU47" s="83"/>
      <c r="OIV47" s="83"/>
      <c r="OIW47" s="83"/>
      <c r="OIX47" s="83"/>
      <c r="OIY47" s="83"/>
      <c r="OIZ47" s="83"/>
      <c r="OJA47" s="83"/>
      <c r="OJB47" s="83"/>
      <c r="OJC47" s="83"/>
      <c r="OJD47" s="83"/>
      <c r="OJE47" s="83"/>
      <c r="OJF47" s="83"/>
      <c r="OJG47" s="83"/>
      <c r="OJH47" s="83"/>
      <c r="OJI47" s="83"/>
      <c r="OJJ47" s="83"/>
      <c r="OJK47" s="83"/>
      <c r="OJL47" s="83"/>
      <c r="OJM47" s="83"/>
      <c r="OJN47" s="83"/>
      <c r="OJO47" s="83"/>
      <c r="OJP47" s="83"/>
      <c r="OJQ47" s="83"/>
      <c r="OJR47" s="83"/>
      <c r="OJS47" s="83"/>
      <c r="OJT47" s="83"/>
      <c r="OJU47" s="83"/>
      <c r="OJV47" s="83"/>
      <c r="OJW47" s="83"/>
      <c r="OJX47" s="83"/>
      <c r="OJY47" s="83"/>
      <c r="OJZ47" s="83"/>
      <c r="OKA47" s="83"/>
      <c r="OKB47" s="83"/>
      <c r="OKC47" s="83"/>
      <c r="OKD47" s="83"/>
      <c r="OKE47" s="83"/>
      <c r="OKF47" s="83"/>
      <c r="OKG47" s="83"/>
      <c r="OKH47" s="83"/>
      <c r="OKI47" s="83"/>
      <c r="OKJ47" s="83"/>
      <c r="OKK47" s="83"/>
      <c r="OKL47" s="83"/>
      <c r="OKM47" s="83"/>
      <c r="OKN47" s="83"/>
      <c r="OKO47" s="83"/>
      <c r="OKP47" s="83"/>
      <c r="OKQ47" s="83"/>
      <c r="OKR47" s="83"/>
      <c r="OKS47" s="83"/>
      <c r="OKT47" s="83"/>
      <c r="OKU47" s="83"/>
      <c r="OKV47" s="83"/>
      <c r="OKW47" s="83"/>
      <c r="OKX47" s="83"/>
      <c r="OKY47" s="83"/>
      <c r="OKZ47" s="83"/>
      <c r="OLA47" s="83"/>
      <c r="OLB47" s="83"/>
      <c r="OLC47" s="83"/>
      <c r="OLD47" s="83"/>
      <c r="OLE47" s="83"/>
      <c r="OLF47" s="83"/>
      <c r="OLG47" s="83"/>
      <c r="OLH47" s="83"/>
      <c r="OLI47" s="83"/>
      <c r="OLJ47" s="83"/>
      <c r="OLK47" s="83"/>
      <c r="OLL47" s="83"/>
      <c r="OLM47" s="83"/>
      <c r="OLN47" s="83"/>
      <c r="OLO47" s="83"/>
      <c r="OLP47" s="83"/>
      <c r="OLQ47" s="83"/>
      <c r="OLR47" s="83"/>
      <c r="OLS47" s="83"/>
      <c r="OLT47" s="83"/>
      <c r="OLU47" s="83"/>
      <c r="OLV47" s="83"/>
      <c r="OLW47" s="83"/>
      <c r="OLX47" s="83"/>
      <c r="OLY47" s="83"/>
      <c r="OLZ47" s="83"/>
      <c r="OMA47" s="83"/>
      <c r="OMB47" s="83"/>
      <c r="OMC47" s="83"/>
      <c r="OMD47" s="83"/>
      <c r="OME47" s="83"/>
      <c r="OMF47" s="83"/>
      <c r="OMG47" s="83"/>
      <c r="OMH47" s="83"/>
      <c r="OMI47" s="83"/>
      <c r="OMJ47" s="83"/>
      <c r="OMK47" s="83"/>
      <c r="OML47" s="83"/>
      <c r="OMM47" s="83"/>
      <c r="OMN47" s="83"/>
      <c r="OMO47" s="83"/>
      <c r="OMP47" s="83"/>
      <c r="OMQ47" s="83"/>
      <c r="OMR47" s="83"/>
      <c r="OMS47" s="83"/>
      <c r="OMT47" s="83"/>
      <c r="OMU47" s="83"/>
      <c r="OMV47" s="83"/>
      <c r="OMW47" s="83"/>
      <c r="OMX47" s="83"/>
      <c r="OMY47" s="83"/>
      <c r="OMZ47" s="83"/>
      <c r="ONA47" s="83"/>
      <c r="ONB47" s="83"/>
      <c r="ONC47" s="83"/>
      <c r="OND47" s="83"/>
      <c r="ONE47" s="83"/>
      <c r="ONF47" s="83"/>
      <c r="ONG47" s="83"/>
      <c r="ONH47" s="83"/>
      <c r="ONI47" s="83"/>
      <c r="ONJ47" s="83"/>
      <c r="ONK47" s="83"/>
      <c r="ONL47" s="83"/>
      <c r="ONM47" s="83"/>
      <c r="ONN47" s="83"/>
      <c r="ONO47" s="83"/>
      <c r="ONP47" s="83"/>
      <c r="ONQ47" s="83"/>
      <c r="ONR47" s="83"/>
      <c r="ONS47" s="83"/>
      <c r="ONT47" s="83"/>
      <c r="ONU47" s="83"/>
      <c r="ONV47" s="83"/>
      <c r="ONW47" s="83"/>
      <c r="ONX47" s="83"/>
      <c r="ONY47" s="83"/>
      <c r="ONZ47" s="83"/>
      <c r="OOA47" s="83"/>
      <c r="OOB47" s="83"/>
      <c r="OOC47" s="83"/>
      <c r="OOD47" s="83"/>
      <c r="OOE47" s="83"/>
      <c r="OOF47" s="83"/>
      <c r="OOG47" s="83"/>
      <c r="OOH47" s="83"/>
      <c r="OOI47" s="83"/>
      <c r="OOJ47" s="83"/>
      <c r="OOK47" s="83"/>
      <c r="OOL47" s="83"/>
      <c r="OOM47" s="83"/>
      <c r="OON47" s="83"/>
      <c r="OOO47" s="83"/>
      <c r="OOP47" s="83"/>
      <c r="OOQ47" s="83"/>
      <c r="OOR47" s="83"/>
      <c r="OOS47" s="83"/>
      <c r="OOT47" s="83"/>
      <c r="OOU47" s="83"/>
      <c r="OOV47" s="83"/>
      <c r="OOW47" s="83"/>
      <c r="OOX47" s="83"/>
      <c r="OOY47" s="83"/>
      <c r="OOZ47" s="83"/>
      <c r="OPA47" s="83"/>
      <c r="OPB47" s="83"/>
      <c r="OPC47" s="83"/>
      <c r="OPD47" s="83"/>
      <c r="OPE47" s="83"/>
      <c r="OPF47" s="83"/>
      <c r="OPG47" s="83"/>
      <c r="OPH47" s="83"/>
      <c r="OPI47" s="83"/>
      <c r="OPJ47" s="83"/>
      <c r="OPK47" s="83"/>
      <c r="OPL47" s="83"/>
      <c r="OPM47" s="83"/>
      <c r="OPN47" s="83"/>
      <c r="OPO47" s="83"/>
      <c r="OPP47" s="83"/>
      <c r="OPQ47" s="83"/>
      <c r="OPR47" s="83"/>
      <c r="OPS47" s="83"/>
      <c r="OPT47" s="83"/>
      <c r="OPU47" s="83"/>
      <c r="OPV47" s="83"/>
      <c r="OPW47" s="83"/>
      <c r="OPX47" s="83"/>
      <c r="OPY47" s="83"/>
      <c r="OPZ47" s="83"/>
      <c r="OQA47" s="83"/>
      <c r="OQB47" s="83"/>
      <c r="OQC47" s="83"/>
      <c r="OQD47" s="83"/>
      <c r="OQE47" s="83"/>
      <c r="OQF47" s="83"/>
      <c r="OQG47" s="83"/>
      <c r="OQH47" s="83"/>
      <c r="OQI47" s="83"/>
      <c r="OQJ47" s="83"/>
      <c r="OQK47" s="83"/>
      <c r="OQL47" s="83"/>
      <c r="OQM47" s="83"/>
      <c r="OQN47" s="83"/>
      <c r="OQO47" s="83"/>
      <c r="OQP47" s="83"/>
      <c r="OQQ47" s="83"/>
      <c r="OQR47" s="83"/>
      <c r="OQS47" s="83"/>
      <c r="OQT47" s="83"/>
      <c r="OQU47" s="83"/>
      <c r="OQV47" s="83"/>
      <c r="OQW47" s="83"/>
      <c r="OQX47" s="83"/>
      <c r="OQY47" s="83"/>
      <c r="OQZ47" s="83"/>
      <c r="ORA47" s="83"/>
      <c r="ORB47" s="83"/>
      <c r="ORC47" s="83"/>
      <c r="ORD47" s="83"/>
      <c r="ORE47" s="83"/>
      <c r="ORF47" s="83"/>
      <c r="ORG47" s="83"/>
      <c r="ORH47" s="83"/>
      <c r="ORI47" s="83"/>
      <c r="ORJ47" s="83"/>
      <c r="ORK47" s="83"/>
      <c r="ORL47" s="83"/>
      <c r="ORM47" s="83"/>
      <c r="ORN47" s="83"/>
      <c r="ORO47" s="83"/>
      <c r="ORP47" s="83"/>
      <c r="ORQ47" s="83"/>
      <c r="ORR47" s="83"/>
      <c r="ORS47" s="83"/>
      <c r="ORT47" s="83"/>
      <c r="ORU47" s="83"/>
      <c r="ORV47" s="83"/>
      <c r="ORW47" s="83"/>
      <c r="ORX47" s="83"/>
      <c r="ORY47" s="83"/>
      <c r="ORZ47" s="83"/>
      <c r="OSA47" s="83"/>
      <c r="OSB47" s="83"/>
      <c r="OSC47" s="83"/>
      <c r="OSD47" s="83"/>
      <c r="OSE47" s="83"/>
      <c r="OSF47" s="83"/>
      <c r="OSG47" s="83"/>
      <c r="OSH47" s="83"/>
      <c r="OSI47" s="83"/>
      <c r="OSJ47" s="83"/>
      <c r="OSK47" s="83"/>
      <c r="OSL47" s="83"/>
      <c r="OSM47" s="83"/>
      <c r="OSN47" s="83"/>
      <c r="OSO47" s="83"/>
      <c r="OSP47" s="83"/>
      <c r="OSQ47" s="83"/>
      <c r="OSR47" s="83"/>
      <c r="OSS47" s="83"/>
      <c r="OST47" s="83"/>
      <c r="OSU47" s="83"/>
      <c r="OSV47" s="83"/>
      <c r="OSW47" s="83"/>
      <c r="OSX47" s="83"/>
      <c r="OSY47" s="83"/>
      <c r="OSZ47" s="83"/>
      <c r="OTA47" s="83"/>
      <c r="OTB47" s="83"/>
      <c r="OTC47" s="83"/>
      <c r="OTD47" s="83"/>
      <c r="OTE47" s="83"/>
      <c r="OTF47" s="83"/>
      <c r="OTG47" s="83"/>
      <c r="OTH47" s="83"/>
      <c r="OTI47" s="83"/>
      <c r="OTJ47" s="83"/>
      <c r="OTK47" s="83"/>
      <c r="OTL47" s="83"/>
      <c r="OTM47" s="83"/>
      <c r="OTN47" s="83"/>
      <c r="OTO47" s="83"/>
      <c r="OTP47" s="83"/>
      <c r="OTQ47" s="83"/>
      <c r="OTR47" s="83"/>
      <c r="OTS47" s="83"/>
      <c r="OTT47" s="83"/>
      <c r="OTU47" s="83"/>
      <c r="OTV47" s="83"/>
      <c r="OTW47" s="83"/>
      <c r="OTX47" s="83"/>
      <c r="OTY47" s="83"/>
      <c r="OTZ47" s="83"/>
      <c r="OUA47" s="83"/>
      <c r="OUB47" s="83"/>
      <c r="OUC47" s="83"/>
      <c r="OUD47" s="83"/>
      <c r="OUE47" s="83"/>
      <c r="OUF47" s="83"/>
      <c r="OUG47" s="83"/>
      <c r="OUH47" s="83"/>
      <c r="OUI47" s="83"/>
      <c r="OUJ47" s="83"/>
      <c r="OUK47" s="83"/>
      <c r="OUL47" s="83"/>
      <c r="OUM47" s="83"/>
      <c r="OUN47" s="83"/>
      <c r="OUO47" s="83"/>
      <c r="OUP47" s="83"/>
      <c r="OUQ47" s="83"/>
      <c r="OUR47" s="83"/>
      <c r="OUS47" s="83"/>
      <c r="OUT47" s="83"/>
      <c r="OUU47" s="83"/>
      <c r="OUV47" s="83"/>
      <c r="OUW47" s="83"/>
      <c r="OUX47" s="83"/>
      <c r="OUY47" s="83"/>
      <c r="OUZ47" s="83"/>
      <c r="OVA47" s="83"/>
      <c r="OVB47" s="83"/>
      <c r="OVC47" s="83"/>
      <c r="OVD47" s="83"/>
      <c r="OVE47" s="83"/>
      <c r="OVF47" s="83"/>
      <c r="OVG47" s="83"/>
      <c r="OVH47" s="83"/>
      <c r="OVI47" s="83"/>
      <c r="OVJ47" s="83"/>
      <c r="OVK47" s="83"/>
      <c r="OVL47" s="83"/>
      <c r="OVM47" s="83"/>
      <c r="OVN47" s="83"/>
      <c r="OVO47" s="83"/>
      <c r="OVP47" s="83"/>
      <c r="OVQ47" s="83"/>
      <c r="OVR47" s="83"/>
      <c r="OVS47" s="83"/>
      <c r="OVT47" s="83"/>
      <c r="OVU47" s="83"/>
      <c r="OVV47" s="83"/>
      <c r="OVW47" s="83"/>
      <c r="OVX47" s="83"/>
      <c r="OVY47" s="83"/>
      <c r="OVZ47" s="83"/>
      <c r="OWA47" s="83"/>
      <c r="OWB47" s="83"/>
      <c r="OWC47" s="83"/>
      <c r="OWD47" s="83"/>
      <c r="OWE47" s="83"/>
      <c r="OWF47" s="83"/>
      <c r="OWG47" s="83"/>
      <c r="OWH47" s="83"/>
      <c r="OWI47" s="83"/>
      <c r="OWJ47" s="83"/>
      <c r="OWK47" s="83"/>
      <c r="OWL47" s="83"/>
      <c r="OWM47" s="83"/>
      <c r="OWN47" s="83"/>
      <c r="OWO47" s="83"/>
      <c r="OWP47" s="83"/>
      <c r="OWQ47" s="83"/>
      <c r="OWR47" s="83"/>
      <c r="OWS47" s="83"/>
      <c r="OWT47" s="83"/>
      <c r="OWU47" s="83"/>
      <c r="OWV47" s="83"/>
      <c r="OWW47" s="83"/>
      <c r="OWX47" s="83"/>
      <c r="OWY47" s="83"/>
      <c r="OWZ47" s="83"/>
      <c r="OXA47" s="83"/>
      <c r="OXB47" s="83"/>
      <c r="OXC47" s="83"/>
      <c r="OXD47" s="83"/>
      <c r="OXE47" s="83"/>
      <c r="OXF47" s="83"/>
      <c r="OXG47" s="83"/>
      <c r="OXH47" s="83"/>
      <c r="OXI47" s="83"/>
      <c r="OXJ47" s="83"/>
      <c r="OXK47" s="83"/>
      <c r="OXL47" s="83"/>
      <c r="OXM47" s="83"/>
      <c r="OXN47" s="83"/>
      <c r="OXO47" s="83"/>
      <c r="OXP47" s="83"/>
      <c r="OXQ47" s="83"/>
      <c r="OXR47" s="83"/>
      <c r="OXS47" s="83"/>
      <c r="OXT47" s="83"/>
      <c r="OXU47" s="83"/>
      <c r="OXV47" s="83"/>
      <c r="OXW47" s="83"/>
      <c r="OXX47" s="83"/>
      <c r="OXY47" s="83"/>
      <c r="OXZ47" s="83"/>
      <c r="OYA47" s="83"/>
      <c r="OYB47" s="83"/>
      <c r="OYC47" s="83"/>
      <c r="OYD47" s="83"/>
      <c r="OYE47" s="83"/>
      <c r="OYF47" s="83"/>
      <c r="OYG47" s="83"/>
      <c r="OYH47" s="83"/>
      <c r="OYI47" s="83"/>
      <c r="OYJ47" s="83"/>
      <c r="OYK47" s="83"/>
      <c r="OYL47" s="83"/>
      <c r="OYM47" s="83"/>
      <c r="OYN47" s="83"/>
      <c r="OYO47" s="83"/>
      <c r="OYP47" s="83"/>
      <c r="OYQ47" s="83"/>
      <c r="OYR47" s="83"/>
      <c r="OYS47" s="83"/>
      <c r="OYT47" s="83"/>
      <c r="OYU47" s="83"/>
      <c r="OYV47" s="83"/>
      <c r="OYW47" s="83"/>
      <c r="OYX47" s="83"/>
      <c r="OYY47" s="83"/>
      <c r="OYZ47" s="83"/>
      <c r="OZA47" s="83"/>
      <c r="OZB47" s="83"/>
      <c r="OZC47" s="83"/>
      <c r="OZD47" s="83"/>
      <c r="OZE47" s="83"/>
      <c r="OZF47" s="83"/>
      <c r="OZG47" s="83"/>
      <c r="OZH47" s="83"/>
      <c r="OZI47" s="83"/>
      <c r="OZJ47" s="83"/>
      <c r="OZK47" s="83"/>
      <c r="OZL47" s="83"/>
      <c r="OZM47" s="83"/>
      <c r="OZN47" s="83"/>
      <c r="OZO47" s="83"/>
      <c r="OZP47" s="83"/>
      <c r="OZQ47" s="83"/>
      <c r="OZR47" s="83"/>
      <c r="OZS47" s="83"/>
      <c r="OZT47" s="83"/>
      <c r="OZU47" s="83"/>
      <c r="OZV47" s="83"/>
      <c r="OZW47" s="83"/>
      <c r="OZX47" s="83"/>
      <c r="OZY47" s="83"/>
      <c r="OZZ47" s="83"/>
      <c r="PAA47" s="83"/>
      <c r="PAB47" s="83"/>
      <c r="PAC47" s="83"/>
      <c r="PAD47" s="83"/>
      <c r="PAE47" s="83"/>
      <c r="PAF47" s="83"/>
      <c r="PAG47" s="83"/>
      <c r="PAH47" s="83"/>
      <c r="PAI47" s="83"/>
      <c r="PAJ47" s="83"/>
      <c r="PAK47" s="83"/>
      <c r="PAL47" s="83"/>
      <c r="PAM47" s="83"/>
      <c r="PAN47" s="83"/>
      <c r="PAO47" s="83"/>
      <c r="PAP47" s="83"/>
      <c r="PAQ47" s="83"/>
      <c r="PAR47" s="83"/>
      <c r="PAS47" s="83"/>
      <c r="PAT47" s="83"/>
      <c r="PAU47" s="83"/>
      <c r="PAV47" s="83"/>
      <c r="PAW47" s="83"/>
      <c r="PAX47" s="83"/>
      <c r="PAY47" s="83"/>
      <c r="PAZ47" s="83"/>
      <c r="PBA47" s="83"/>
      <c r="PBB47" s="83"/>
      <c r="PBC47" s="83"/>
      <c r="PBD47" s="83"/>
      <c r="PBE47" s="83"/>
      <c r="PBF47" s="83"/>
      <c r="PBG47" s="83"/>
      <c r="PBH47" s="83"/>
      <c r="PBI47" s="83"/>
      <c r="PBJ47" s="83"/>
      <c r="PBK47" s="83"/>
      <c r="PBL47" s="83"/>
      <c r="PBM47" s="83"/>
      <c r="PBN47" s="83"/>
      <c r="PBO47" s="83"/>
      <c r="PBP47" s="83"/>
      <c r="PBQ47" s="83"/>
      <c r="PBR47" s="83"/>
      <c r="PBS47" s="83"/>
      <c r="PBT47" s="83"/>
      <c r="PBU47" s="83"/>
      <c r="PBV47" s="83"/>
      <c r="PBW47" s="83"/>
      <c r="PBX47" s="83"/>
      <c r="PBY47" s="83"/>
      <c r="PBZ47" s="83"/>
      <c r="PCA47" s="83"/>
      <c r="PCB47" s="83"/>
      <c r="PCC47" s="83"/>
      <c r="PCD47" s="83"/>
      <c r="PCE47" s="83"/>
      <c r="PCF47" s="83"/>
      <c r="PCG47" s="83"/>
      <c r="PCH47" s="83"/>
      <c r="PCI47" s="83"/>
      <c r="PCJ47" s="83"/>
      <c r="PCK47" s="83"/>
      <c r="PCL47" s="83"/>
      <c r="PCM47" s="83"/>
      <c r="PCN47" s="83"/>
      <c r="PCO47" s="83"/>
      <c r="PCP47" s="83"/>
      <c r="PCQ47" s="83"/>
      <c r="PCR47" s="83"/>
      <c r="PCS47" s="83"/>
      <c r="PCT47" s="83"/>
      <c r="PCU47" s="83"/>
      <c r="PCV47" s="83"/>
      <c r="PCW47" s="83"/>
      <c r="PCX47" s="83"/>
      <c r="PCY47" s="83"/>
      <c r="PCZ47" s="83"/>
      <c r="PDA47" s="83"/>
      <c r="PDB47" s="83"/>
      <c r="PDC47" s="83"/>
      <c r="PDD47" s="83"/>
      <c r="PDE47" s="83"/>
      <c r="PDF47" s="83"/>
      <c r="PDG47" s="83"/>
      <c r="PDH47" s="83"/>
      <c r="PDI47" s="83"/>
      <c r="PDJ47" s="83"/>
      <c r="PDK47" s="83"/>
      <c r="PDL47" s="83"/>
      <c r="PDM47" s="83"/>
      <c r="PDN47" s="83"/>
      <c r="PDO47" s="83"/>
      <c r="PDP47" s="83"/>
      <c r="PDQ47" s="83"/>
      <c r="PDR47" s="83"/>
      <c r="PDS47" s="83"/>
      <c r="PDT47" s="83"/>
      <c r="PDU47" s="83"/>
      <c r="PDV47" s="83"/>
      <c r="PDW47" s="83"/>
      <c r="PDX47" s="83"/>
      <c r="PDY47" s="83"/>
      <c r="PDZ47" s="83"/>
      <c r="PEA47" s="83"/>
      <c r="PEB47" s="83"/>
      <c r="PEC47" s="83"/>
      <c r="PED47" s="83"/>
      <c r="PEE47" s="83"/>
      <c r="PEF47" s="83"/>
      <c r="PEG47" s="83"/>
      <c r="PEH47" s="83"/>
      <c r="PEI47" s="83"/>
      <c r="PEJ47" s="83"/>
      <c r="PEK47" s="83"/>
      <c r="PEL47" s="83"/>
      <c r="PEM47" s="83"/>
      <c r="PEN47" s="83"/>
      <c r="PEO47" s="83"/>
      <c r="PEP47" s="83"/>
      <c r="PEQ47" s="83"/>
      <c r="PER47" s="83"/>
      <c r="PES47" s="83"/>
      <c r="PET47" s="83"/>
      <c r="PEU47" s="83"/>
      <c r="PEV47" s="83"/>
      <c r="PEW47" s="83"/>
      <c r="PEX47" s="83"/>
      <c r="PEY47" s="83"/>
      <c r="PEZ47" s="83"/>
      <c r="PFA47" s="83"/>
      <c r="PFB47" s="83"/>
      <c r="PFC47" s="83"/>
      <c r="PFD47" s="83"/>
      <c r="PFE47" s="83"/>
      <c r="PFF47" s="83"/>
      <c r="PFG47" s="83"/>
      <c r="PFH47" s="83"/>
      <c r="PFI47" s="83"/>
      <c r="PFJ47" s="83"/>
      <c r="PFK47" s="83"/>
      <c r="PFL47" s="83"/>
      <c r="PFM47" s="83"/>
      <c r="PFN47" s="83"/>
      <c r="PFO47" s="83"/>
      <c r="PFP47" s="83"/>
      <c r="PFQ47" s="83"/>
      <c r="PFR47" s="83"/>
      <c r="PFS47" s="83"/>
      <c r="PFT47" s="83"/>
      <c r="PFU47" s="83"/>
      <c r="PFV47" s="83"/>
      <c r="PFW47" s="83"/>
      <c r="PFX47" s="83"/>
      <c r="PFY47" s="83"/>
      <c r="PFZ47" s="83"/>
      <c r="PGA47" s="83"/>
      <c r="PGB47" s="83"/>
      <c r="PGC47" s="83"/>
      <c r="PGD47" s="83"/>
      <c r="PGE47" s="83"/>
      <c r="PGF47" s="83"/>
      <c r="PGG47" s="83"/>
      <c r="PGH47" s="83"/>
      <c r="PGI47" s="83"/>
      <c r="PGJ47" s="83"/>
      <c r="PGK47" s="83"/>
      <c r="PGL47" s="83"/>
      <c r="PGM47" s="83"/>
      <c r="PGN47" s="83"/>
      <c r="PGO47" s="83"/>
      <c r="PGP47" s="83"/>
      <c r="PGQ47" s="83"/>
      <c r="PGR47" s="83"/>
      <c r="PGS47" s="83"/>
      <c r="PGT47" s="83"/>
      <c r="PGU47" s="83"/>
      <c r="PGV47" s="83"/>
      <c r="PGW47" s="83"/>
      <c r="PGX47" s="83"/>
      <c r="PGY47" s="83"/>
      <c r="PGZ47" s="83"/>
      <c r="PHA47" s="83"/>
      <c r="PHB47" s="83"/>
      <c r="PHC47" s="83"/>
      <c r="PHD47" s="83"/>
      <c r="PHE47" s="83"/>
      <c r="PHF47" s="83"/>
      <c r="PHG47" s="83"/>
      <c r="PHH47" s="83"/>
      <c r="PHI47" s="83"/>
      <c r="PHJ47" s="83"/>
      <c r="PHK47" s="83"/>
      <c r="PHL47" s="83"/>
      <c r="PHM47" s="83"/>
      <c r="PHN47" s="83"/>
      <c r="PHO47" s="83"/>
      <c r="PHP47" s="83"/>
      <c r="PHQ47" s="83"/>
      <c r="PHR47" s="83"/>
      <c r="PHS47" s="83"/>
      <c r="PHT47" s="83"/>
      <c r="PHU47" s="83"/>
      <c r="PHV47" s="83"/>
      <c r="PHW47" s="83"/>
      <c r="PHX47" s="83"/>
      <c r="PHY47" s="83"/>
      <c r="PHZ47" s="83"/>
      <c r="PIA47" s="83"/>
      <c r="PIB47" s="83"/>
      <c r="PIC47" s="83"/>
      <c r="PID47" s="83"/>
      <c r="PIE47" s="83"/>
      <c r="PIF47" s="83"/>
      <c r="PIG47" s="83"/>
      <c r="PIH47" s="83"/>
      <c r="PII47" s="83"/>
      <c r="PIJ47" s="83"/>
      <c r="PIK47" s="83"/>
      <c r="PIL47" s="83"/>
      <c r="PIM47" s="83"/>
      <c r="PIN47" s="83"/>
      <c r="PIO47" s="83"/>
      <c r="PIP47" s="83"/>
      <c r="PIQ47" s="83"/>
      <c r="PIR47" s="83"/>
      <c r="PIS47" s="83"/>
      <c r="PIT47" s="83"/>
      <c r="PIU47" s="83"/>
      <c r="PIV47" s="83"/>
      <c r="PIW47" s="83"/>
      <c r="PIX47" s="83"/>
      <c r="PIY47" s="83"/>
      <c r="PIZ47" s="83"/>
      <c r="PJA47" s="83"/>
      <c r="PJB47" s="83"/>
      <c r="PJC47" s="83"/>
      <c r="PJD47" s="83"/>
      <c r="PJE47" s="83"/>
      <c r="PJF47" s="83"/>
      <c r="PJG47" s="83"/>
      <c r="PJH47" s="83"/>
      <c r="PJI47" s="83"/>
      <c r="PJJ47" s="83"/>
      <c r="PJK47" s="83"/>
      <c r="PJL47" s="83"/>
      <c r="PJM47" s="83"/>
      <c r="PJN47" s="83"/>
      <c r="PJO47" s="83"/>
      <c r="PJP47" s="83"/>
      <c r="PJQ47" s="83"/>
      <c r="PJR47" s="83"/>
      <c r="PJS47" s="83"/>
      <c r="PJT47" s="83"/>
      <c r="PJU47" s="83"/>
      <c r="PJV47" s="83"/>
      <c r="PJW47" s="83"/>
      <c r="PJX47" s="83"/>
      <c r="PJY47" s="83"/>
      <c r="PJZ47" s="83"/>
      <c r="PKA47" s="83"/>
      <c r="PKB47" s="83"/>
      <c r="PKC47" s="83"/>
      <c r="PKD47" s="83"/>
      <c r="PKE47" s="83"/>
      <c r="PKF47" s="83"/>
      <c r="PKG47" s="83"/>
      <c r="PKH47" s="83"/>
      <c r="PKI47" s="83"/>
      <c r="PKJ47" s="83"/>
      <c r="PKK47" s="83"/>
      <c r="PKL47" s="83"/>
      <c r="PKM47" s="83"/>
      <c r="PKN47" s="83"/>
      <c r="PKO47" s="83"/>
      <c r="PKP47" s="83"/>
      <c r="PKQ47" s="83"/>
      <c r="PKR47" s="83"/>
      <c r="PKS47" s="83"/>
      <c r="PKT47" s="83"/>
      <c r="PKU47" s="83"/>
      <c r="PKV47" s="83"/>
      <c r="PKW47" s="83"/>
      <c r="PKX47" s="83"/>
      <c r="PKY47" s="83"/>
      <c r="PKZ47" s="83"/>
      <c r="PLA47" s="83"/>
      <c r="PLB47" s="83"/>
      <c r="PLC47" s="83"/>
      <c r="PLD47" s="83"/>
      <c r="PLE47" s="83"/>
      <c r="PLF47" s="83"/>
      <c r="PLG47" s="83"/>
      <c r="PLH47" s="83"/>
      <c r="PLI47" s="83"/>
      <c r="PLJ47" s="83"/>
      <c r="PLK47" s="83"/>
      <c r="PLL47" s="83"/>
      <c r="PLM47" s="83"/>
      <c r="PLN47" s="83"/>
      <c r="PLO47" s="83"/>
      <c r="PLP47" s="83"/>
      <c r="PLQ47" s="83"/>
      <c r="PLR47" s="83"/>
      <c r="PLS47" s="83"/>
      <c r="PLT47" s="83"/>
      <c r="PLU47" s="83"/>
      <c r="PLV47" s="83"/>
      <c r="PLW47" s="83"/>
      <c r="PLX47" s="83"/>
      <c r="PLY47" s="83"/>
      <c r="PLZ47" s="83"/>
      <c r="PMA47" s="83"/>
      <c r="PMB47" s="83"/>
      <c r="PMC47" s="83"/>
      <c r="PMD47" s="83"/>
      <c r="PME47" s="83"/>
      <c r="PMF47" s="83"/>
      <c r="PMG47" s="83"/>
      <c r="PMH47" s="83"/>
      <c r="PMI47" s="83"/>
      <c r="PMJ47" s="83"/>
      <c r="PMK47" s="83"/>
      <c r="PML47" s="83"/>
      <c r="PMM47" s="83"/>
      <c r="PMN47" s="83"/>
      <c r="PMO47" s="83"/>
      <c r="PMP47" s="83"/>
      <c r="PMQ47" s="83"/>
      <c r="PMR47" s="83"/>
      <c r="PMS47" s="83"/>
      <c r="PMT47" s="83"/>
      <c r="PMU47" s="83"/>
      <c r="PMV47" s="83"/>
      <c r="PMW47" s="83"/>
      <c r="PMX47" s="83"/>
      <c r="PMY47" s="83"/>
      <c r="PMZ47" s="83"/>
      <c r="PNA47" s="83"/>
      <c r="PNB47" s="83"/>
      <c r="PNC47" s="83"/>
      <c r="PND47" s="83"/>
      <c r="PNE47" s="83"/>
      <c r="PNF47" s="83"/>
      <c r="PNG47" s="83"/>
      <c r="PNH47" s="83"/>
      <c r="PNI47" s="83"/>
      <c r="PNJ47" s="83"/>
      <c r="PNK47" s="83"/>
      <c r="PNL47" s="83"/>
      <c r="PNM47" s="83"/>
      <c r="PNN47" s="83"/>
      <c r="PNO47" s="83"/>
      <c r="PNP47" s="83"/>
      <c r="PNQ47" s="83"/>
      <c r="PNR47" s="83"/>
      <c r="PNS47" s="83"/>
      <c r="PNT47" s="83"/>
      <c r="PNU47" s="83"/>
      <c r="PNV47" s="83"/>
      <c r="PNW47" s="83"/>
      <c r="PNX47" s="83"/>
      <c r="PNY47" s="83"/>
      <c r="PNZ47" s="83"/>
      <c r="POA47" s="83"/>
      <c r="POB47" s="83"/>
      <c r="POC47" s="83"/>
      <c r="POD47" s="83"/>
      <c r="POE47" s="83"/>
      <c r="POF47" s="83"/>
      <c r="POG47" s="83"/>
      <c r="POH47" s="83"/>
      <c r="POI47" s="83"/>
      <c r="POJ47" s="83"/>
      <c r="POK47" s="83"/>
      <c r="POL47" s="83"/>
      <c r="POM47" s="83"/>
      <c r="PON47" s="83"/>
      <c r="POO47" s="83"/>
      <c r="POP47" s="83"/>
      <c r="POQ47" s="83"/>
      <c r="POR47" s="83"/>
      <c r="POS47" s="83"/>
      <c r="POT47" s="83"/>
      <c r="POU47" s="83"/>
      <c r="POV47" s="83"/>
      <c r="POW47" s="83"/>
      <c r="POX47" s="83"/>
      <c r="POY47" s="83"/>
      <c r="POZ47" s="83"/>
      <c r="PPA47" s="83"/>
      <c r="PPB47" s="83"/>
      <c r="PPC47" s="83"/>
      <c r="PPD47" s="83"/>
      <c r="PPE47" s="83"/>
      <c r="PPF47" s="83"/>
      <c r="PPG47" s="83"/>
      <c r="PPH47" s="83"/>
      <c r="PPI47" s="83"/>
      <c r="PPJ47" s="83"/>
      <c r="PPK47" s="83"/>
      <c r="PPL47" s="83"/>
      <c r="PPM47" s="83"/>
      <c r="PPN47" s="83"/>
      <c r="PPO47" s="83"/>
      <c r="PPP47" s="83"/>
      <c r="PPQ47" s="83"/>
      <c r="PPR47" s="83"/>
      <c r="PPS47" s="83"/>
      <c r="PPT47" s="83"/>
      <c r="PPU47" s="83"/>
      <c r="PPV47" s="83"/>
      <c r="PPW47" s="83"/>
      <c r="PPX47" s="83"/>
      <c r="PPY47" s="83"/>
      <c r="PPZ47" s="83"/>
      <c r="PQA47" s="83"/>
      <c r="PQB47" s="83"/>
      <c r="PQC47" s="83"/>
      <c r="PQD47" s="83"/>
      <c r="PQE47" s="83"/>
      <c r="PQF47" s="83"/>
      <c r="PQG47" s="83"/>
      <c r="PQH47" s="83"/>
      <c r="PQI47" s="83"/>
      <c r="PQJ47" s="83"/>
      <c r="PQK47" s="83"/>
      <c r="PQL47" s="83"/>
      <c r="PQM47" s="83"/>
      <c r="PQN47" s="83"/>
      <c r="PQO47" s="83"/>
      <c r="PQP47" s="83"/>
      <c r="PQQ47" s="83"/>
      <c r="PQR47" s="83"/>
      <c r="PQS47" s="83"/>
      <c r="PQT47" s="83"/>
      <c r="PQU47" s="83"/>
      <c r="PQV47" s="83"/>
      <c r="PQW47" s="83"/>
      <c r="PQX47" s="83"/>
      <c r="PQY47" s="83"/>
      <c r="PQZ47" s="83"/>
      <c r="PRA47" s="83"/>
      <c r="PRB47" s="83"/>
      <c r="PRC47" s="83"/>
      <c r="PRD47" s="83"/>
      <c r="PRE47" s="83"/>
      <c r="PRF47" s="83"/>
      <c r="PRG47" s="83"/>
      <c r="PRH47" s="83"/>
      <c r="PRI47" s="83"/>
      <c r="PRJ47" s="83"/>
      <c r="PRK47" s="83"/>
      <c r="PRL47" s="83"/>
      <c r="PRM47" s="83"/>
      <c r="PRN47" s="83"/>
      <c r="PRO47" s="83"/>
      <c r="PRP47" s="83"/>
      <c r="PRQ47" s="83"/>
      <c r="PRR47" s="83"/>
      <c r="PRS47" s="83"/>
      <c r="PRT47" s="83"/>
      <c r="PRU47" s="83"/>
      <c r="PRV47" s="83"/>
      <c r="PRW47" s="83"/>
      <c r="PRX47" s="83"/>
      <c r="PRY47" s="83"/>
      <c r="PRZ47" s="83"/>
      <c r="PSA47" s="83"/>
      <c r="PSB47" s="83"/>
      <c r="PSC47" s="83"/>
      <c r="PSD47" s="83"/>
      <c r="PSE47" s="83"/>
      <c r="PSF47" s="83"/>
      <c r="PSG47" s="83"/>
      <c r="PSH47" s="83"/>
      <c r="PSI47" s="83"/>
      <c r="PSJ47" s="83"/>
      <c r="PSK47" s="83"/>
      <c r="PSL47" s="83"/>
      <c r="PSM47" s="83"/>
      <c r="PSN47" s="83"/>
      <c r="PSO47" s="83"/>
      <c r="PSP47" s="83"/>
      <c r="PSQ47" s="83"/>
      <c r="PSR47" s="83"/>
      <c r="PSS47" s="83"/>
      <c r="PST47" s="83"/>
      <c r="PSU47" s="83"/>
      <c r="PSV47" s="83"/>
      <c r="PSW47" s="83"/>
      <c r="PSX47" s="83"/>
      <c r="PSY47" s="83"/>
      <c r="PSZ47" s="83"/>
      <c r="PTA47" s="83"/>
      <c r="PTB47" s="83"/>
      <c r="PTC47" s="83"/>
      <c r="PTD47" s="83"/>
      <c r="PTE47" s="83"/>
      <c r="PTF47" s="83"/>
      <c r="PTG47" s="83"/>
      <c r="PTH47" s="83"/>
      <c r="PTI47" s="83"/>
      <c r="PTJ47" s="83"/>
      <c r="PTK47" s="83"/>
      <c r="PTL47" s="83"/>
      <c r="PTM47" s="83"/>
      <c r="PTN47" s="83"/>
      <c r="PTO47" s="83"/>
      <c r="PTP47" s="83"/>
      <c r="PTQ47" s="83"/>
      <c r="PTR47" s="83"/>
      <c r="PTS47" s="83"/>
      <c r="PTT47" s="83"/>
      <c r="PTU47" s="83"/>
      <c r="PTV47" s="83"/>
      <c r="PTW47" s="83"/>
      <c r="PTX47" s="83"/>
      <c r="PTY47" s="83"/>
      <c r="PTZ47" s="83"/>
      <c r="PUA47" s="83"/>
      <c r="PUB47" s="83"/>
      <c r="PUC47" s="83"/>
      <c r="PUD47" s="83"/>
      <c r="PUE47" s="83"/>
      <c r="PUF47" s="83"/>
      <c r="PUG47" s="83"/>
      <c r="PUH47" s="83"/>
      <c r="PUI47" s="83"/>
      <c r="PUJ47" s="83"/>
      <c r="PUK47" s="83"/>
      <c r="PUL47" s="83"/>
      <c r="PUM47" s="83"/>
      <c r="PUN47" s="83"/>
      <c r="PUO47" s="83"/>
      <c r="PUP47" s="83"/>
      <c r="PUQ47" s="83"/>
      <c r="PUR47" s="83"/>
      <c r="PUS47" s="83"/>
      <c r="PUT47" s="83"/>
      <c r="PUU47" s="83"/>
      <c r="PUV47" s="83"/>
      <c r="PUW47" s="83"/>
      <c r="PUX47" s="83"/>
      <c r="PUY47" s="83"/>
      <c r="PUZ47" s="83"/>
      <c r="PVA47" s="83"/>
      <c r="PVB47" s="83"/>
      <c r="PVC47" s="83"/>
      <c r="PVD47" s="83"/>
      <c r="PVE47" s="83"/>
      <c r="PVF47" s="83"/>
      <c r="PVG47" s="83"/>
      <c r="PVH47" s="83"/>
      <c r="PVI47" s="83"/>
      <c r="PVJ47" s="83"/>
      <c r="PVK47" s="83"/>
      <c r="PVL47" s="83"/>
      <c r="PVM47" s="83"/>
      <c r="PVN47" s="83"/>
      <c r="PVO47" s="83"/>
      <c r="PVP47" s="83"/>
      <c r="PVQ47" s="83"/>
      <c r="PVR47" s="83"/>
      <c r="PVS47" s="83"/>
      <c r="PVT47" s="83"/>
      <c r="PVU47" s="83"/>
      <c r="PVV47" s="83"/>
      <c r="PVW47" s="83"/>
      <c r="PVX47" s="83"/>
      <c r="PVY47" s="83"/>
      <c r="PVZ47" s="83"/>
      <c r="PWA47" s="83"/>
      <c r="PWB47" s="83"/>
      <c r="PWC47" s="83"/>
      <c r="PWD47" s="83"/>
      <c r="PWE47" s="83"/>
      <c r="PWF47" s="83"/>
      <c r="PWG47" s="83"/>
      <c r="PWH47" s="83"/>
      <c r="PWI47" s="83"/>
      <c r="PWJ47" s="83"/>
      <c r="PWK47" s="83"/>
      <c r="PWL47" s="83"/>
      <c r="PWM47" s="83"/>
      <c r="PWN47" s="83"/>
      <c r="PWO47" s="83"/>
      <c r="PWP47" s="83"/>
      <c r="PWQ47" s="83"/>
      <c r="PWR47" s="83"/>
      <c r="PWS47" s="83"/>
      <c r="PWT47" s="83"/>
      <c r="PWU47" s="83"/>
      <c r="PWV47" s="83"/>
      <c r="PWW47" s="83"/>
      <c r="PWX47" s="83"/>
      <c r="PWY47" s="83"/>
      <c r="PWZ47" s="83"/>
      <c r="PXA47" s="83"/>
      <c r="PXB47" s="83"/>
      <c r="PXC47" s="83"/>
      <c r="PXD47" s="83"/>
      <c r="PXE47" s="83"/>
      <c r="PXF47" s="83"/>
      <c r="PXG47" s="83"/>
      <c r="PXH47" s="83"/>
      <c r="PXI47" s="83"/>
      <c r="PXJ47" s="83"/>
      <c r="PXK47" s="83"/>
      <c r="PXL47" s="83"/>
      <c r="PXM47" s="83"/>
      <c r="PXN47" s="83"/>
      <c r="PXO47" s="83"/>
      <c r="PXP47" s="83"/>
      <c r="PXQ47" s="83"/>
      <c r="PXR47" s="83"/>
      <c r="PXS47" s="83"/>
      <c r="PXT47" s="83"/>
      <c r="PXU47" s="83"/>
      <c r="PXV47" s="83"/>
      <c r="PXW47" s="83"/>
      <c r="PXX47" s="83"/>
      <c r="PXY47" s="83"/>
      <c r="PXZ47" s="83"/>
      <c r="PYA47" s="83"/>
      <c r="PYB47" s="83"/>
      <c r="PYC47" s="83"/>
      <c r="PYD47" s="83"/>
      <c r="PYE47" s="83"/>
      <c r="PYF47" s="83"/>
      <c r="PYG47" s="83"/>
      <c r="PYH47" s="83"/>
      <c r="PYI47" s="83"/>
      <c r="PYJ47" s="83"/>
      <c r="PYK47" s="83"/>
      <c r="PYL47" s="83"/>
      <c r="PYM47" s="83"/>
      <c r="PYN47" s="83"/>
      <c r="PYO47" s="83"/>
      <c r="PYP47" s="83"/>
      <c r="PYQ47" s="83"/>
      <c r="PYR47" s="83"/>
      <c r="PYS47" s="83"/>
      <c r="PYT47" s="83"/>
      <c r="PYU47" s="83"/>
      <c r="PYV47" s="83"/>
      <c r="PYW47" s="83"/>
      <c r="PYX47" s="83"/>
      <c r="PYY47" s="83"/>
      <c r="PYZ47" s="83"/>
      <c r="PZA47" s="83"/>
      <c r="PZB47" s="83"/>
      <c r="PZC47" s="83"/>
      <c r="PZD47" s="83"/>
      <c r="PZE47" s="83"/>
      <c r="PZF47" s="83"/>
      <c r="PZG47" s="83"/>
      <c r="PZH47" s="83"/>
      <c r="PZI47" s="83"/>
      <c r="PZJ47" s="83"/>
      <c r="PZK47" s="83"/>
      <c r="PZL47" s="83"/>
      <c r="PZM47" s="83"/>
      <c r="PZN47" s="83"/>
      <c r="PZO47" s="83"/>
      <c r="PZP47" s="83"/>
      <c r="PZQ47" s="83"/>
      <c r="PZR47" s="83"/>
      <c r="PZS47" s="83"/>
      <c r="PZT47" s="83"/>
      <c r="PZU47" s="83"/>
      <c r="PZV47" s="83"/>
      <c r="PZW47" s="83"/>
      <c r="PZX47" s="83"/>
      <c r="PZY47" s="83"/>
      <c r="PZZ47" s="83"/>
      <c r="QAA47" s="83"/>
      <c r="QAB47" s="83"/>
      <c r="QAC47" s="83"/>
      <c r="QAD47" s="83"/>
      <c r="QAE47" s="83"/>
      <c r="QAF47" s="83"/>
      <c r="QAG47" s="83"/>
      <c r="QAH47" s="83"/>
      <c r="QAI47" s="83"/>
      <c r="QAJ47" s="83"/>
      <c r="QAK47" s="83"/>
      <c r="QAL47" s="83"/>
      <c r="QAM47" s="83"/>
      <c r="QAN47" s="83"/>
      <c r="QAO47" s="83"/>
      <c r="QAP47" s="83"/>
      <c r="QAQ47" s="83"/>
      <c r="QAR47" s="83"/>
      <c r="QAS47" s="83"/>
      <c r="QAT47" s="83"/>
      <c r="QAU47" s="83"/>
      <c r="QAV47" s="83"/>
      <c r="QAW47" s="83"/>
      <c r="QAX47" s="83"/>
      <c r="QAY47" s="83"/>
      <c r="QAZ47" s="83"/>
      <c r="QBA47" s="83"/>
      <c r="QBB47" s="83"/>
      <c r="QBC47" s="83"/>
      <c r="QBD47" s="83"/>
      <c r="QBE47" s="83"/>
      <c r="QBF47" s="83"/>
      <c r="QBG47" s="83"/>
      <c r="QBH47" s="83"/>
      <c r="QBI47" s="83"/>
      <c r="QBJ47" s="83"/>
      <c r="QBK47" s="83"/>
      <c r="QBL47" s="83"/>
      <c r="QBM47" s="83"/>
      <c r="QBN47" s="83"/>
      <c r="QBO47" s="83"/>
      <c r="QBP47" s="83"/>
      <c r="QBQ47" s="83"/>
      <c r="QBR47" s="83"/>
      <c r="QBS47" s="83"/>
      <c r="QBT47" s="83"/>
      <c r="QBU47" s="83"/>
      <c r="QBV47" s="83"/>
      <c r="QBW47" s="83"/>
      <c r="QBX47" s="83"/>
      <c r="QBY47" s="83"/>
      <c r="QBZ47" s="83"/>
      <c r="QCA47" s="83"/>
      <c r="QCB47" s="83"/>
      <c r="QCC47" s="83"/>
      <c r="QCD47" s="83"/>
      <c r="QCE47" s="83"/>
      <c r="QCF47" s="83"/>
      <c r="QCG47" s="83"/>
      <c r="QCH47" s="83"/>
      <c r="QCI47" s="83"/>
      <c r="QCJ47" s="83"/>
      <c r="QCK47" s="83"/>
      <c r="QCL47" s="83"/>
      <c r="QCM47" s="83"/>
      <c r="QCN47" s="83"/>
      <c r="QCO47" s="83"/>
      <c r="QCP47" s="83"/>
      <c r="QCQ47" s="83"/>
      <c r="QCR47" s="83"/>
      <c r="QCS47" s="83"/>
      <c r="QCT47" s="83"/>
      <c r="QCU47" s="83"/>
      <c r="QCV47" s="83"/>
      <c r="QCW47" s="83"/>
      <c r="QCX47" s="83"/>
      <c r="QCY47" s="83"/>
      <c r="QCZ47" s="83"/>
      <c r="QDA47" s="83"/>
      <c r="QDB47" s="83"/>
      <c r="QDC47" s="83"/>
      <c r="QDD47" s="83"/>
      <c r="QDE47" s="83"/>
      <c r="QDF47" s="83"/>
      <c r="QDG47" s="83"/>
      <c r="QDH47" s="83"/>
      <c r="QDI47" s="83"/>
      <c r="QDJ47" s="83"/>
      <c r="QDK47" s="83"/>
      <c r="QDL47" s="83"/>
      <c r="QDM47" s="83"/>
      <c r="QDN47" s="83"/>
      <c r="QDO47" s="83"/>
      <c r="QDP47" s="83"/>
      <c r="QDQ47" s="83"/>
      <c r="QDR47" s="83"/>
      <c r="QDS47" s="83"/>
      <c r="QDT47" s="83"/>
      <c r="QDU47" s="83"/>
      <c r="QDV47" s="83"/>
      <c r="QDW47" s="83"/>
      <c r="QDX47" s="83"/>
      <c r="QDY47" s="83"/>
      <c r="QDZ47" s="83"/>
      <c r="QEA47" s="83"/>
      <c r="QEB47" s="83"/>
      <c r="QEC47" s="83"/>
      <c r="QED47" s="83"/>
      <c r="QEE47" s="83"/>
      <c r="QEF47" s="83"/>
      <c r="QEG47" s="83"/>
      <c r="QEH47" s="83"/>
      <c r="QEI47" s="83"/>
      <c r="QEJ47" s="83"/>
      <c r="QEK47" s="83"/>
      <c r="QEL47" s="83"/>
      <c r="QEM47" s="83"/>
      <c r="QEN47" s="83"/>
      <c r="QEO47" s="83"/>
      <c r="QEP47" s="83"/>
      <c r="QEQ47" s="83"/>
      <c r="QER47" s="83"/>
      <c r="QES47" s="83"/>
      <c r="QET47" s="83"/>
      <c r="QEU47" s="83"/>
      <c r="QEV47" s="83"/>
      <c r="QEW47" s="83"/>
      <c r="QEX47" s="83"/>
      <c r="QEY47" s="83"/>
      <c r="QEZ47" s="83"/>
      <c r="QFA47" s="83"/>
      <c r="QFB47" s="83"/>
      <c r="QFC47" s="83"/>
      <c r="QFD47" s="83"/>
      <c r="QFE47" s="83"/>
      <c r="QFF47" s="83"/>
      <c r="QFG47" s="83"/>
      <c r="QFH47" s="83"/>
      <c r="QFI47" s="83"/>
      <c r="QFJ47" s="83"/>
      <c r="QFK47" s="83"/>
      <c r="QFL47" s="83"/>
      <c r="QFM47" s="83"/>
      <c r="QFN47" s="83"/>
      <c r="QFO47" s="83"/>
      <c r="QFP47" s="83"/>
      <c r="QFQ47" s="83"/>
      <c r="QFR47" s="83"/>
      <c r="QFS47" s="83"/>
      <c r="QFT47" s="83"/>
      <c r="QFU47" s="83"/>
      <c r="QFV47" s="83"/>
      <c r="QFW47" s="83"/>
      <c r="QFX47" s="83"/>
      <c r="QFY47" s="83"/>
      <c r="QFZ47" s="83"/>
      <c r="QGA47" s="83"/>
      <c r="QGB47" s="83"/>
      <c r="QGC47" s="83"/>
      <c r="QGD47" s="83"/>
      <c r="QGE47" s="83"/>
      <c r="QGF47" s="83"/>
      <c r="QGG47" s="83"/>
      <c r="QGH47" s="83"/>
      <c r="QGI47" s="83"/>
      <c r="QGJ47" s="83"/>
      <c r="QGK47" s="83"/>
      <c r="QGL47" s="83"/>
      <c r="QGM47" s="83"/>
      <c r="QGN47" s="83"/>
      <c r="QGO47" s="83"/>
      <c r="QGP47" s="83"/>
      <c r="QGQ47" s="83"/>
      <c r="QGR47" s="83"/>
      <c r="QGS47" s="83"/>
      <c r="QGT47" s="83"/>
      <c r="QGU47" s="83"/>
      <c r="QGV47" s="83"/>
      <c r="QGW47" s="83"/>
      <c r="QGX47" s="83"/>
      <c r="QGY47" s="83"/>
      <c r="QGZ47" s="83"/>
      <c r="QHA47" s="83"/>
      <c r="QHB47" s="83"/>
      <c r="QHC47" s="83"/>
      <c r="QHD47" s="83"/>
      <c r="QHE47" s="83"/>
      <c r="QHF47" s="83"/>
      <c r="QHG47" s="83"/>
      <c r="QHH47" s="83"/>
      <c r="QHI47" s="83"/>
      <c r="QHJ47" s="83"/>
      <c r="QHK47" s="83"/>
      <c r="QHL47" s="83"/>
      <c r="QHM47" s="83"/>
      <c r="QHN47" s="83"/>
      <c r="QHO47" s="83"/>
      <c r="QHP47" s="83"/>
      <c r="QHQ47" s="83"/>
      <c r="QHR47" s="83"/>
      <c r="QHS47" s="83"/>
      <c r="QHT47" s="83"/>
      <c r="QHU47" s="83"/>
      <c r="QHV47" s="83"/>
      <c r="QHW47" s="83"/>
      <c r="QHX47" s="83"/>
      <c r="QHY47" s="83"/>
      <c r="QHZ47" s="83"/>
      <c r="QIA47" s="83"/>
      <c r="QIB47" s="83"/>
      <c r="QIC47" s="83"/>
      <c r="QID47" s="83"/>
      <c r="QIE47" s="83"/>
      <c r="QIF47" s="83"/>
      <c r="QIG47" s="83"/>
      <c r="QIH47" s="83"/>
      <c r="QII47" s="83"/>
      <c r="QIJ47" s="83"/>
      <c r="QIK47" s="83"/>
      <c r="QIL47" s="83"/>
      <c r="QIM47" s="83"/>
      <c r="QIN47" s="83"/>
      <c r="QIO47" s="83"/>
      <c r="QIP47" s="83"/>
      <c r="QIQ47" s="83"/>
      <c r="QIR47" s="83"/>
      <c r="QIS47" s="83"/>
      <c r="QIT47" s="83"/>
      <c r="QIU47" s="83"/>
      <c r="QIV47" s="83"/>
      <c r="QIW47" s="83"/>
      <c r="QIX47" s="83"/>
      <c r="QIY47" s="83"/>
      <c r="QIZ47" s="83"/>
      <c r="QJA47" s="83"/>
      <c r="QJB47" s="83"/>
      <c r="QJC47" s="83"/>
      <c r="QJD47" s="83"/>
      <c r="QJE47" s="83"/>
      <c r="QJF47" s="83"/>
      <c r="QJG47" s="83"/>
      <c r="QJH47" s="83"/>
      <c r="QJI47" s="83"/>
      <c r="QJJ47" s="83"/>
      <c r="QJK47" s="83"/>
      <c r="QJL47" s="83"/>
      <c r="QJM47" s="83"/>
      <c r="QJN47" s="83"/>
      <c r="QJO47" s="83"/>
      <c r="QJP47" s="83"/>
      <c r="QJQ47" s="83"/>
      <c r="QJR47" s="83"/>
      <c r="QJS47" s="83"/>
      <c r="QJT47" s="83"/>
      <c r="QJU47" s="83"/>
      <c r="QJV47" s="83"/>
      <c r="QJW47" s="83"/>
      <c r="QJX47" s="83"/>
      <c r="QJY47" s="83"/>
      <c r="QJZ47" s="83"/>
      <c r="QKA47" s="83"/>
      <c r="QKB47" s="83"/>
      <c r="QKC47" s="83"/>
      <c r="QKD47" s="83"/>
      <c r="QKE47" s="83"/>
      <c r="QKF47" s="83"/>
      <c r="QKG47" s="83"/>
      <c r="QKH47" s="83"/>
      <c r="QKI47" s="83"/>
      <c r="QKJ47" s="83"/>
      <c r="QKK47" s="83"/>
      <c r="QKL47" s="83"/>
      <c r="QKM47" s="83"/>
      <c r="QKN47" s="83"/>
      <c r="QKO47" s="83"/>
      <c r="QKP47" s="83"/>
      <c r="QKQ47" s="83"/>
      <c r="QKR47" s="83"/>
      <c r="QKS47" s="83"/>
      <c r="QKT47" s="83"/>
      <c r="QKU47" s="83"/>
      <c r="QKV47" s="83"/>
      <c r="QKW47" s="83"/>
      <c r="QKX47" s="83"/>
      <c r="QKY47" s="83"/>
      <c r="QKZ47" s="83"/>
      <c r="QLA47" s="83"/>
      <c r="QLB47" s="83"/>
      <c r="QLC47" s="83"/>
      <c r="QLD47" s="83"/>
      <c r="QLE47" s="83"/>
      <c r="QLF47" s="83"/>
      <c r="QLG47" s="83"/>
      <c r="QLH47" s="83"/>
      <c r="QLI47" s="83"/>
      <c r="QLJ47" s="83"/>
      <c r="QLK47" s="83"/>
      <c r="QLL47" s="83"/>
      <c r="QLM47" s="83"/>
      <c r="QLN47" s="83"/>
      <c r="QLO47" s="83"/>
      <c r="QLP47" s="83"/>
      <c r="QLQ47" s="83"/>
      <c r="QLR47" s="83"/>
      <c r="QLS47" s="83"/>
      <c r="QLT47" s="83"/>
      <c r="QLU47" s="83"/>
      <c r="QLV47" s="83"/>
      <c r="QLW47" s="83"/>
      <c r="QLX47" s="83"/>
      <c r="QLY47" s="83"/>
      <c r="QLZ47" s="83"/>
      <c r="QMA47" s="83"/>
      <c r="QMB47" s="83"/>
      <c r="QMC47" s="83"/>
      <c r="QMD47" s="83"/>
      <c r="QME47" s="83"/>
      <c r="QMF47" s="83"/>
      <c r="QMG47" s="83"/>
      <c r="QMH47" s="83"/>
      <c r="QMI47" s="83"/>
      <c r="QMJ47" s="83"/>
      <c r="QMK47" s="83"/>
      <c r="QML47" s="83"/>
      <c r="QMM47" s="83"/>
      <c r="QMN47" s="83"/>
      <c r="QMO47" s="83"/>
      <c r="QMP47" s="83"/>
      <c r="QMQ47" s="83"/>
      <c r="QMR47" s="83"/>
      <c r="QMS47" s="83"/>
      <c r="QMT47" s="83"/>
      <c r="QMU47" s="83"/>
      <c r="QMV47" s="83"/>
      <c r="QMW47" s="83"/>
      <c r="QMX47" s="83"/>
      <c r="QMY47" s="83"/>
      <c r="QMZ47" s="83"/>
      <c r="QNA47" s="83"/>
      <c r="QNB47" s="83"/>
      <c r="QNC47" s="83"/>
      <c r="QND47" s="83"/>
      <c r="QNE47" s="83"/>
      <c r="QNF47" s="83"/>
      <c r="QNG47" s="83"/>
      <c r="QNH47" s="83"/>
      <c r="QNI47" s="83"/>
      <c r="QNJ47" s="83"/>
      <c r="QNK47" s="83"/>
      <c r="QNL47" s="83"/>
      <c r="QNM47" s="83"/>
      <c r="QNN47" s="83"/>
      <c r="QNO47" s="83"/>
      <c r="QNP47" s="83"/>
      <c r="QNQ47" s="83"/>
      <c r="QNR47" s="83"/>
      <c r="QNS47" s="83"/>
      <c r="QNT47" s="83"/>
      <c r="QNU47" s="83"/>
      <c r="QNV47" s="83"/>
      <c r="QNW47" s="83"/>
      <c r="QNX47" s="83"/>
      <c r="QNY47" s="83"/>
      <c r="QNZ47" s="83"/>
      <c r="QOA47" s="83"/>
      <c r="QOB47" s="83"/>
      <c r="QOC47" s="83"/>
      <c r="QOD47" s="83"/>
      <c r="QOE47" s="83"/>
      <c r="QOF47" s="83"/>
      <c r="QOG47" s="83"/>
      <c r="QOH47" s="83"/>
      <c r="QOI47" s="83"/>
      <c r="QOJ47" s="83"/>
      <c r="QOK47" s="83"/>
      <c r="QOL47" s="83"/>
      <c r="QOM47" s="83"/>
      <c r="QON47" s="83"/>
      <c r="QOO47" s="83"/>
      <c r="QOP47" s="83"/>
      <c r="QOQ47" s="83"/>
      <c r="QOR47" s="83"/>
      <c r="QOS47" s="83"/>
      <c r="QOT47" s="83"/>
      <c r="QOU47" s="83"/>
      <c r="QOV47" s="83"/>
      <c r="QOW47" s="83"/>
      <c r="QOX47" s="83"/>
      <c r="QOY47" s="83"/>
      <c r="QOZ47" s="83"/>
      <c r="QPA47" s="83"/>
      <c r="QPB47" s="83"/>
      <c r="QPC47" s="83"/>
      <c r="QPD47" s="83"/>
      <c r="QPE47" s="83"/>
      <c r="QPF47" s="83"/>
      <c r="QPG47" s="83"/>
      <c r="QPH47" s="83"/>
      <c r="QPI47" s="83"/>
      <c r="QPJ47" s="83"/>
      <c r="QPK47" s="83"/>
      <c r="QPL47" s="83"/>
      <c r="QPM47" s="83"/>
      <c r="QPN47" s="83"/>
      <c r="QPO47" s="83"/>
      <c r="QPP47" s="83"/>
      <c r="QPQ47" s="83"/>
      <c r="QPR47" s="83"/>
      <c r="QPS47" s="83"/>
      <c r="QPT47" s="83"/>
      <c r="QPU47" s="83"/>
      <c r="QPV47" s="83"/>
      <c r="QPW47" s="83"/>
      <c r="QPX47" s="83"/>
      <c r="QPY47" s="83"/>
      <c r="QPZ47" s="83"/>
      <c r="QQA47" s="83"/>
      <c r="QQB47" s="83"/>
      <c r="QQC47" s="83"/>
      <c r="QQD47" s="83"/>
      <c r="QQE47" s="83"/>
      <c r="QQF47" s="83"/>
      <c r="QQG47" s="83"/>
      <c r="QQH47" s="83"/>
      <c r="QQI47" s="83"/>
      <c r="QQJ47" s="83"/>
      <c r="QQK47" s="83"/>
      <c r="QQL47" s="83"/>
      <c r="QQM47" s="83"/>
      <c r="QQN47" s="83"/>
      <c r="QQO47" s="83"/>
      <c r="QQP47" s="83"/>
      <c r="QQQ47" s="83"/>
      <c r="QQR47" s="83"/>
      <c r="QQS47" s="83"/>
      <c r="QQT47" s="83"/>
      <c r="QQU47" s="83"/>
      <c r="QQV47" s="83"/>
      <c r="QQW47" s="83"/>
      <c r="QQX47" s="83"/>
      <c r="QQY47" s="83"/>
      <c r="QQZ47" s="83"/>
      <c r="QRA47" s="83"/>
      <c r="QRB47" s="83"/>
      <c r="QRC47" s="83"/>
      <c r="QRD47" s="83"/>
      <c r="QRE47" s="83"/>
      <c r="QRF47" s="83"/>
      <c r="QRG47" s="83"/>
      <c r="QRH47" s="83"/>
      <c r="QRI47" s="83"/>
      <c r="QRJ47" s="83"/>
      <c r="QRK47" s="83"/>
      <c r="QRL47" s="83"/>
      <c r="QRM47" s="83"/>
      <c r="QRN47" s="83"/>
      <c r="QRO47" s="83"/>
      <c r="QRP47" s="83"/>
      <c r="QRQ47" s="83"/>
      <c r="QRR47" s="83"/>
      <c r="QRS47" s="83"/>
      <c r="QRT47" s="83"/>
      <c r="QRU47" s="83"/>
      <c r="QRV47" s="83"/>
      <c r="QRW47" s="83"/>
      <c r="QRX47" s="83"/>
      <c r="QRY47" s="83"/>
      <c r="QRZ47" s="83"/>
      <c r="QSA47" s="83"/>
      <c r="QSB47" s="83"/>
      <c r="QSC47" s="83"/>
      <c r="QSD47" s="83"/>
      <c r="QSE47" s="83"/>
      <c r="QSF47" s="83"/>
      <c r="QSG47" s="83"/>
      <c r="QSH47" s="83"/>
      <c r="QSI47" s="83"/>
      <c r="QSJ47" s="83"/>
      <c r="QSK47" s="83"/>
      <c r="QSL47" s="83"/>
      <c r="QSM47" s="83"/>
      <c r="QSN47" s="83"/>
      <c r="QSO47" s="83"/>
      <c r="QSP47" s="83"/>
      <c r="QSQ47" s="83"/>
      <c r="QSR47" s="83"/>
      <c r="QSS47" s="83"/>
      <c r="QST47" s="83"/>
      <c r="QSU47" s="83"/>
      <c r="QSV47" s="83"/>
      <c r="QSW47" s="83"/>
      <c r="QSX47" s="83"/>
      <c r="QSY47" s="83"/>
      <c r="QSZ47" s="83"/>
      <c r="QTA47" s="83"/>
      <c r="QTB47" s="83"/>
      <c r="QTC47" s="83"/>
      <c r="QTD47" s="83"/>
      <c r="QTE47" s="83"/>
      <c r="QTF47" s="83"/>
      <c r="QTG47" s="83"/>
      <c r="QTH47" s="83"/>
      <c r="QTI47" s="83"/>
      <c r="QTJ47" s="83"/>
      <c r="QTK47" s="83"/>
      <c r="QTL47" s="83"/>
      <c r="QTM47" s="83"/>
      <c r="QTN47" s="83"/>
      <c r="QTO47" s="83"/>
      <c r="QTP47" s="83"/>
      <c r="QTQ47" s="83"/>
      <c r="QTR47" s="83"/>
      <c r="QTS47" s="83"/>
      <c r="QTT47" s="83"/>
      <c r="QTU47" s="83"/>
      <c r="QTV47" s="83"/>
      <c r="QTW47" s="83"/>
      <c r="QTX47" s="83"/>
      <c r="QTY47" s="83"/>
      <c r="QTZ47" s="83"/>
      <c r="QUA47" s="83"/>
      <c r="QUB47" s="83"/>
      <c r="QUC47" s="83"/>
      <c r="QUD47" s="83"/>
      <c r="QUE47" s="83"/>
      <c r="QUF47" s="83"/>
      <c r="QUG47" s="83"/>
      <c r="QUH47" s="83"/>
      <c r="QUI47" s="83"/>
      <c r="QUJ47" s="83"/>
      <c r="QUK47" s="83"/>
      <c r="QUL47" s="83"/>
      <c r="QUM47" s="83"/>
      <c r="QUN47" s="83"/>
      <c r="QUO47" s="83"/>
      <c r="QUP47" s="83"/>
      <c r="QUQ47" s="83"/>
      <c r="QUR47" s="83"/>
      <c r="QUS47" s="83"/>
      <c r="QUT47" s="83"/>
      <c r="QUU47" s="83"/>
      <c r="QUV47" s="83"/>
      <c r="QUW47" s="83"/>
      <c r="QUX47" s="83"/>
      <c r="QUY47" s="83"/>
      <c r="QUZ47" s="83"/>
      <c r="QVA47" s="83"/>
      <c r="QVB47" s="83"/>
      <c r="QVC47" s="83"/>
      <c r="QVD47" s="83"/>
      <c r="QVE47" s="83"/>
      <c r="QVF47" s="83"/>
      <c r="QVG47" s="83"/>
      <c r="QVH47" s="83"/>
      <c r="QVI47" s="83"/>
      <c r="QVJ47" s="83"/>
      <c r="QVK47" s="83"/>
      <c r="QVL47" s="83"/>
      <c r="QVM47" s="83"/>
      <c r="QVN47" s="83"/>
      <c r="QVO47" s="83"/>
      <c r="QVP47" s="83"/>
      <c r="QVQ47" s="83"/>
      <c r="QVR47" s="83"/>
      <c r="QVS47" s="83"/>
      <c r="QVT47" s="83"/>
      <c r="QVU47" s="83"/>
      <c r="QVV47" s="83"/>
      <c r="QVW47" s="83"/>
      <c r="QVX47" s="83"/>
      <c r="QVY47" s="83"/>
      <c r="QVZ47" s="83"/>
      <c r="QWA47" s="83"/>
      <c r="QWB47" s="83"/>
      <c r="QWC47" s="83"/>
      <c r="QWD47" s="83"/>
      <c r="QWE47" s="83"/>
      <c r="QWF47" s="83"/>
      <c r="QWG47" s="83"/>
      <c r="QWH47" s="83"/>
      <c r="QWI47" s="83"/>
      <c r="QWJ47" s="83"/>
      <c r="QWK47" s="83"/>
      <c r="QWL47" s="83"/>
      <c r="QWM47" s="83"/>
      <c r="QWN47" s="83"/>
      <c r="QWO47" s="83"/>
      <c r="QWP47" s="83"/>
      <c r="QWQ47" s="83"/>
      <c r="QWR47" s="83"/>
      <c r="QWS47" s="83"/>
      <c r="QWT47" s="83"/>
      <c r="QWU47" s="83"/>
      <c r="QWV47" s="83"/>
      <c r="QWW47" s="83"/>
      <c r="QWX47" s="83"/>
      <c r="QWY47" s="83"/>
      <c r="QWZ47" s="83"/>
      <c r="QXA47" s="83"/>
      <c r="QXB47" s="83"/>
      <c r="QXC47" s="83"/>
      <c r="QXD47" s="83"/>
      <c r="QXE47" s="83"/>
      <c r="QXF47" s="83"/>
      <c r="QXG47" s="83"/>
      <c r="QXH47" s="83"/>
      <c r="QXI47" s="83"/>
      <c r="QXJ47" s="83"/>
      <c r="QXK47" s="83"/>
      <c r="QXL47" s="83"/>
      <c r="QXM47" s="83"/>
      <c r="QXN47" s="83"/>
      <c r="QXO47" s="83"/>
      <c r="QXP47" s="83"/>
      <c r="QXQ47" s="83"/>
      <c r="QXR47" s="83"/>
      <c r="QXS47" s="83"/>
      <c r="QXT47" s="83"/>
      <c r="QXU47" s="83"/>
      <c r="QXV47" s="83"/>
      <c r="QXW47" s="83"/>
      <c r="QXX47" s="83"/>
      <c r="QXY47" s="83"/>
      <c r="QXZ47" s="83"/>
      <c r="QYA47" s="83"/>
      <c r="QYB47" s="83"/>
      <c r="QYC47" s="83"/>
      <c r="QYD47" s="83"/>
      <c r="QYE47" s="83"/>
      <c r="QYF47" s="83"/>
      <c r="QYG47" s="83"/>
      <c r="QYH47" s="83"/>
      <c r="QYI47" s="83"/>
      <c r="QYJ47" s="83"/>
      <c r="QYK47" s="83"/>
      <c r="QYL47" s="83"/>
      <c r="QYM47" s="83"/>
      <c r="QYN47" s="83"/>
      <c r="QYO47" s="83"/>
      <c r="QYP47" s="83"/>
      <c r="QYQ47" s="83"/>
      <c r="QYR47" s="83"/>
      <c r="QYS47" s="83"/>
      <c r="QYT47" s="83"/>
      <c r="QYU47" s="83"/>
      <c r="QYV47" s="83"/>
      <c r="QYW47" s="83"/>
      <c r="QYX47" s="83"/>
      <c r="QYY47" s="83"/>
      <c r="QYZ47" s="83"/>
      <c r="QZA47" s="83"/>
      <c r="QZB47" s="83"/>
      <c r="QZC47" s="83"/>
      <c r="QZD47" s="83"/>
      <c r="QZE47" s="83"/>
      <c r="QZF47" s="83"/>
      <c r="QZG47" s="83"/>
      <c r="QZH47" s="83"/>
      <c r="QZI47" s="83"/>
      <c r="QZJ47" s="83"/>
      <c r="QZK47" s="83"/>
      <c r="QZL47" s="83"/>
      <c r="QZM47" s="83"/>
      <c r="QZN47" s="83"/>
      <c r="QZO47" s="83"/>
      <c r="QZP47" s="83"/>
      <c r="QZQ47" s="83"/>
      <c r="QZR47" s="83"/>
      <c r="QZS47" s="83"/>
      <c r="QZT47" s="83"/>
      <c r="QZU47" s="83"/>
      <c r="QZV47" s="83"/>
      <c r="QZW47" s="83"/>
      <c r="QZX47" s="83"/>
      <c r="QZY47" s="83"/>
      <c r="QZZ47" s="83"/>
      <c r="RAA47" s="83"/>
      <c r="RAB47" s="83"/>
      <c r="RAC47" s="83"/>
      <c r="RAD47" s="83"/>
      <c r="RAE47" s="83"/>
      <c r="RAF47" s="83"/>
      <c r="RAG47" s="83"/>
      <c r="RAH47" s="83"/>
      <c r="RAI47" s="83"/>
      <c r="RAJ47" s="83"/>
      <c r="RAK47" s="83"/>
      <c r="RAL47" s="83"/>
      <c r="RAM47" s="83"/>
      <c r="RAN47" s="83"/>
      <c r="RAO47" s="83"/>
      <c r="RAP47" s="83"/>
      <c r="RAQ47" s="83"/>
      <c r="RAR47" s="83"/>
      <c r="RAS47" s="83"/>
      <c r="RAT47" s="83"/>
      <c r="RAU47" s="83"/>
      <c r="RAV47" s="83"/>
      <c r="RAW47" s="83"/>
      <c r="RAX47" s="83"/>
      <c r="RAY47" s="83"/>
      <c r="RAZ47" s="83"/>
      <c r="RBA47" s="83"/>
      <c r="RBB47" s="83"/>
      <c r="RBC47" s="83"/>
      <c r="RBD47" s="83"/>
      <c r="RBE47" s="83"/>
      <c r="RBF47" s="83"/>
      <c r="RBG47" s="83"/>
      <c r="RBH47" s="83"/>
      <c r="RBI47" s="83"/>
      <c r="RBJ47" s="83"/>
      <c r="RBK47" s="83"/>
      <c r="RBL47" s="83"/>
      <c r="RBM47" s="83"/>
      <c r="RBN47" s="83"/>
      <c r="RBO47" s="83"/>
      <c r="RBP47" s="83"/>
      <c r="RBQ47" s="83"/>
      <c r="RBR47" s="83"/>
      <c r="RBS47" s="83"/>
      <c r="RBT47" s="83"/>
      <c r="RBU47" s="83"/>
      <c r="RBV47" s="83"/>
      <c r="RBW47" s="83"/>
      <c r="RBX47" s="83"/>
      <c r="RBY47" s="83"/>
      <c r="RBZ47" s="83"/>
      <c r="RCA47" s="83"/>
      <c r="RCB47" s="83"/>
      <c r="RCC47" s="83"/>
      <c r="RCD47" s="83"/>
      <c r="RCE47" s="83"/>
      <c r="RCF47" s="83"/>
      <c r="RCG47" s="83"/>
      <c r="RCH47" s="83"/>
      <c r="RCI47" s="83"/>
      <c r="RCJ47" s="83"/>
      <c r="RCK47" s="83"/>
      <c r="RCL47" s="83"/>
      <c r="RCM47" s="83"/>
      <c r="RCN47" s="83"/>
      <c r="RCO47" s="83"/>
      <c r="RCP47" s="83"/>
      <c r="RCQ47" s="83"/>
      <c r="RCR47" s="83"/>
      <c r="RCS47" s="83"/>
      <c r="RCT47" s="83"/>
      <c r="RCU47" s="83"/>
      <c r="RCV47" s="83"/>
      <c r="RCW47" s="83"/>
      <c r="RCX47" s="83"/>
      <c r="RCY47" s="83"/>
      <c r="RCZ47" s="83"/>
      <c r="RDA47" s="83"/>
      <c r="RDB47" s="83"/>
      <c r="RDC47" s="83"/>
      <c r="RDD47" s="83"/>
      <c r="RDE47" s="83"/>
      <c r="RDF47" s="83"/>
      <c r="RDG47" s="83"/>
      <c r="RDH47" s="83"/>
      <c r="RDI47" s="83"/>
      <c r="RDJ47" s="83"/>
      <c r="RDK47" s="83"/>
      <c r="RDL47" s="83"/>
      <c r="RDM47" s="83"/>
      <c r="RDN47" s="83"/>
      <c r="RDO47" s="83"/>
      <c r="RDP47" s="83"/>
      <c r="RDQ47" s="83"/>
      <c r="RDR47" s="83"/>
      <c r="RDS47" s="83"/>
      <c r="RDT47" s="83"/>
      <c r="RDU47" s="83"/>
      <c r="RDV47" s="83"/>
      <c r="RDW47" s="83"/>
      <c r="RDX47" s="83"/>
      <c r="RDY47" s="83"/>
      <c r="RDZ47" s="83"/>
      <c r="REA47" s="83"/>
      <c r="REB47" s="83"/>
      <c r="REC47" s="83"/>
      <c r="RED47" s="83"/>
      <c r="REE47" s="83"/>
      <c r="REF47" s="83"/>
      <c r="REG47" s="83"/>
      <c r="REH47" s="83"/>
      <c r="REI47" s="83"/>
      <c r="REJ47" s="83"/>
      <c r="REK47" s="83"/>
      <c r="REL47" s="83"/>
      <c r="REM47" s="83"/>
      <c r="REN47" s="83"/>
      <c r="REO47" s="83"/>
      <c r="REP47" s="83"/>
      <c r="REQ47" s="83"/>
      <c r="RER47" s="83"/>
      <c r="RES47" s="83"/>
      <c r="RET47" s="83"/>
      <c r="REU47" s="83"/>
      <c r="REV47" s="83"/>
      <c r="REW47" s="83"/>
      <c r="REX47" s="83"/>
      <c r="REY47" s="83"/>
      <c r="REZ47" s="83"/>
      <c r="RFA47" s="83"/>
      <c r="RFB47" s="83"/>
      <c r="RFC47" s="83"/>
      <c r="RFD47" s="83"/>
      <c r="RFE47" s="83"/>
      <c r="RFF47" s="83"/>
      <c r="RFG47" s="83"/>
      <c r="RFH47" s="83"/>
      <c r="RFI47" s="83"/>
      <c r="RFJ47" s="83"/>
      <c r="RFK47" s="83"/>
      <c r="RFL47" s="83"/>
      <c r="RFM47" s="83"/>
      <c r="RFN47" s="83"/>
      <c r="RFO47" s="83"/>
      <c r="RFP47" s="83"/>
      <c r="RFQ47" s="83"/>
      <c r="RFR47" s="83"/>
      <c r="RFS47" s="83"/>
      <c r="RFT47" s="83"/>
      <c r="RFU47" s="83"/>
      <c r="RFV47" s="83"/>
      <c r="RFW47" s="83"/>
      <c r="RFX47" s="83"/>
      <c r="RFY47" s="83"/>
      <c r="RFZ47" s="83"/>
      <c r="RGA47" s="83"/>
      <c r="RGB47" s="83"/>
      <c r="RGC47" s="83"/>
      <c r="RGD47" s="83"/>
      <c r="RGE47" s="83"/>
      <c r="RGF47" s="83"/>
      <c r="RGG47" s="83"/>
      <c r="RGH47" s="83"/>
      <c r="RGI47" s="83"/>
      <c r="RGJ47" s="83"/>
      <c r="RGK47" s="83"/>
      <c r="RGL47" s="83"/>
      <c r="RGM47" s="83"/>
      <c r="RGN47" s="83"/>
      <c r="RGO47" s="83"/>
      <c r="RGP47" s="83"/>
      <c r="RGQ47" s="83"/>
      <c r="RGR47" s="83"/>
      <c r="RGS47" s="83"/>
      <c r="RGT47" s="83"/>
      <c r="RGU47" s="83"/>
      <c r="RGV47" s="83"/>
      <c r="RGW47" s="83"/>
      <c r="RGX47" s="83"/>
      <c r="RGY47" s="83"/>
      <c r="RGZ47" s="83"/>
      <c r="RHA47" s="83"/>
      <c r="RHB47" s="83"/>
      <c r="RHC47" s="83"/>
      <c r="RHD47" s="83"/>
      <c r="RHE47" s="83"/>
      <c r="RHF47" s="83"/>
      <c r="RHG47" s="83"/>
      <c r="RHH47" s="83"/>
      <c r="RHI47" s="83"/>
      <c r="RHJ47" s="83"/>
      <c r="RHK47" s="83"/>
      <c r="RHL47" s="83"/>
      <c r="RHM47" s="83"/>
      <c r="RHN47" s="83"/>
      <c r="RHO47" s="83"/>
      <c r="RHP47" s="83"/>
      <c r="RHQ47" s="83"/>
      <c r="RHR47" s="83"/>
      <c r="RHS47" s="83"/>
      <c r="RHT47" s="83"/>
      <c r="RHU47" s="83"/>
      <c r="RHV47" s="83"/>
      <c r="RHW47" s="83"/>
      <c r="RHX47" s="83"/>
      <c r="RHY47" s="83"/>
      <c r="RHZ47" s="83"/>
      <c r="RIA47" s="83"/>
      <c r="RIB47" s="83"/>
      <c r="RIC47" s="83"/>
      <c r="RID47" s="83"/>
      <c r="RIE47" s="83"/>
      <c r="RIF47" s="83"/>
      <c r="RIG47" s="83"/>
      <c r="RIH47" s="83"/>
      <c r="RII47" s="83"/>
      <c r="RIJ47" s="83"/>
      <c r="RIK47" s="83"/>
      <c r="RIL47" s="83"/>
      <c r="RIM47" s="83"/>
      <c r="RIN47" s="83"/>
      <c r="RIO47" s="83"/>
      <c r="RIP47" s="83"/>
      <c r="RIQ47" s="83"/>
      <c r="RIR47" s="83"/>
      <c r="RIS47" s="83"/>
      <c r="RIT47" s="83"/>
      <c r="RIU47" s="83"/>
      <c r="RIV47" s="83"/>
      <c r="RIW47" s="83"/>
      <c r="RIX47" s="83"/>
      <c r="RIY47" s="83"/>
      <c r="RIZ47" s="83"/>
      <c r="RJA47" s="83"/>
      <c r="RJB47" s="83"/>
      <c r="RJC47" s="83"/>
      <c r="RJD47" s="83"/>
      <c r="RJE47" s="83"/>
      <c r="RJF47" s="83"/>
      <c r="RJG47" s="83"/>
      <c r="RJH47" s="83"/>
      <c r="RJI47" s="83"/>
      <c r="RJJ47" s="83"/>
      <c r="RJK47" s="83"/>
      <c r="RJL47" s="83"/>
      <c r="RJM47" s="83"/>
      <c r="RJN47" s="83"/>
      <c r="RJO47" s="83"/>
      <c r="RJP47" s="83"/>
      <c r="RJQ47" s="83"/>
      <c r="RJR47" s="83"/>
      <c r="RJS47" s="83"/>
      <c r="RJT47" s="83"/>
      <c r="RJU47" s="83"/>
      <c r="RJV47" s="83"/>
      <c r="RJW47" s="83"/>
      <c r="RJX47" s="83"/>
      <c r="RJY47" s="83"/>
      <c r="RJZ47" s="83"/>
      <c r="RKA47" s="83"/>
      <c r="RKB47" s="83"/>
      <c r="RKC47" s="83"/>
      <c r="RKD47" s="83"/>
      <c r="RKE47" s="83"/>
      <c r="RKF47" s="83"/>
      <c r="RKG47" s="83"/>
      <c r="RKH47" s="83"/>
      <c r="RKI47" s="83"/>
      <c r="RKJ47" s="83"/>
      <c r="RKK47" s="83"/>
      <c r="RKL47" s="83"/>
      <c r="RKM47" s="83"/>
      <c r="RKN47" s="83"/>
      <c r="RKO47" s="83"/>
      <c r="RKP47" s="83"/>
      <c r="RKQ47" s="83"/>
      <c r="RKR47" s="83"/>
      <c r="RKS47" s="83"/>
      <c r="RKT47" s="83"/>
      <c r="RKU47" s="83"/>
      <c r="RKV47" s="83"/>
      <c r="RKW47" s="83"/>
      <c r="RKX47" s="83"/>
      <c r="RKY47" s="83"/>
      <c r="RKZ47" s="83"/>
      <c r="RLA47" s="83"/>
      <c r="RLB47" s="83"/>
      <c r="RLC47" s="83"/>
      <c r="RLD47" s="83"/>
      <c r="RLE47" s="83"/>
      <c r="RLF47" s="83"/>
      <c r="RLG47" s="83"/>
      <c r="RLH47" s="83"/>
      <c r="RLI47" s="83"/>
      <c r="RLJ47" s="83"/>
      <c r="RLK47" s="83"/>
      <c r="RLL47" s="83"/>
      <c r="RLM47" s="83"/>
      <c r="RLN47" s="83"/>
      <c r="RLO47" s="83"/>
      <c r="RLP47" s="83"/>
      <c r="RLQ47" s="83"/>
      <c r="RLR47" s="83"/>
      <c r="RLS47" s="83"/>
      <c r="RLT47" s="83"/>
      <c r="RLU47" s="83"/>
      <c r="RLV47" s="83"/>
      <c r="RLW47" s="83"/>
      <c r="RLX47" s="83"/>
      <c r="RLY47" s="83"/>
      <c r="RLZ47" s="83"/>
      <c r="RMA47" s="83"/>
      <c r="RMB47" s="83"/>
      <c r="RMC47" s="83"/>
      <c r="RMD47" s="83"/>
      <c r="RME47" s="83"/>
      <c r="RMF47" s="83"/>
      <c r="RMG47" s="83"/>
      <c r="RMH47" s="83"/>
      <c r="RMI47" s="83"/>
      <c r="RMJ47" s="83"/>
      <c r="RMK47" s="83"/>
      <c r="RML47" s="83"/>
      <c r="RMM47" s="83"/>
      <c r="RMN47" s="83"/>
      <c r="RMO47" s="83"/>
      <c r="RMP47" s="83"/>
      <c r="RMQ47" s="83"/>
      <c r="RMR47" s="83"/>
      <c r="RMS47" s="83"/>
      <c r="RMT47" s="83"/>
      <c r="RMU47" s="83"/>
      <c r="RMV47" s="83"/>
      <c r="RMW47" s="83"/>
      <c r="RMX47" s="83"/>
      <c r="RMY47" s="83"/>
      <c r="RMZ47" s="83"/>
      <c r="RNA47" s="83"/>
      <c r="RNB47" s="83"/>
      <c r="RNC47" s="83"/>
      <c r="RND47" s="83"/>
      <c r="RNE47" s="83"/>
      <c r="RNF47" s="83"/>
      <c r="RNG47" s="83"/>
      <c r="RNH47" s="83"/>
      <c r="RNI47" s="83"/>
      <c r="RNJ47" s="83"/>
      <c r="RNK47" s="83"/>
      <c r="RNL47" s="83"/>
      <c r="RNM47" s="83"/>
      <c r="RNN47" s="83"/>
      <c r="RNO47" s="83"/>
      <c r="RNP47" s="83"/>
      <c r="RNQ47" s="83"/>
      <c r="RNR47" s="83"/>
      <c r="RNS47" s="83"/>
      <c r="RNT47" s="83"/>
      <c r="RNU47" s="83"/>
      <c r="RNV47" s="83"/>
      <c r="RNW47" s="83"/>
      <c r="RNX47" s="83"/>
      <c r="RNY47" s="83"/>
      <c r="RNZ47" s="83"/>
      <c r="ROA47" s="83"/>
      <c r="ROB47" s="83"/>
      <c r="ROC47" s="83"/>
      <c r="ROD47" s="83"/>
      <c r="ROE47" s="83"/>
      <c r="ROF47" s="83"/>
      <c r="ROG47" s="83"/>
      <c r="ROH47" s="83"/>
      <c r="ROI47" s="83"/>
      <c r="ROJ47" s="83"/>
      <c r="ROK47" s="83"/>
      <c r="ROL47" s="83"/>
      <c r="ROM47" s="83"/>
      <c r="RON47" s="83"/>
      <c r="ROO47" s="83"/>
      <c r="ROP47" s="83"/>
      <c r="ROQ47" s="83"/>
      <c r="ROR47" s="83"/>
      <c r="ROS47" s="83"/>
      <c r="ROT47" s="83"/>
      <c r="ROU47" s="83"/>
      <c r="ROV47" s="83"/>
      <c r="ROW47" s="83"/>
      <c r="ROX47" s="83"/>
      <c r="ROY47" s="83"/>
      <c r="ROZ47" s="83"/>
      <c r="RPA47" s="83"/>
      <c r="RPB47" s="83"/>
      <c r="RPC47" s="83"/>
      <c r="RPD47" s="83"/>
      <c r="RPE47" s="83"/>
      <c r="RPF47" s="83"/>
      <c r="RPG47" s="83"/>
      <c r="RPH47" s="83"/>
      <c r="RPI47" s="83"/>
      <c r="RPJ47" s="83"/>
      <c r="RPK47" s="83"/>
      <c r="RPL47" s="83"/>
      <c r="RPM47" s="83"/>
      <c r="RPN47" s="83"/>
      <c r="RPO47" s="83"/>
      <c r="RPP47" s="83"/>
      <c r="RPQ47" s="83"/>
      <c r="RPR47" s="83"/>
      <c r="RPS47" s="83"/>
      <c r="RPT47" s="83"/>
      <c r="RPU47" s="83"/>
      <c r="RPV47" s="83"/>
      <c r="RPW47" s="83"/>
      <c r="RPX47" s="83"/>
      <c r="RPY47" s="83"/>
      <c r="RPZ47" s="83"/>
      <c r="RQA47" s="83"/>
      <c r="RQB47" s="83"/>
      <c r="RQC47" s="83"/>
      <c r="RQD47" s="83"/>
      <c r="RQE47" s="83"/>
      <c r="RQF47" s="83"/>
      <c r="RQG47" s="83"/>
      <c r="RQH47" s="83"/>
      <c r="RQI47" s="83"/>
      <c r="RQJ47" s="83"/>
      <c r="RQK47" s="83"/>
      <c r="RQL47" s="83"/>
      <c r="RQM47" s="83"/>
      <c r="RQN47" s="83"/>
      <c r="RQO47" s="83"/>
      <c r="RQP47" s="83"/>
      <c r="RQQ47" s="83"/>
      <c r="RQR47" s="83"/>
      <c r="RQS47" s="83"/>
      <c r="RQT47" s="83"/>
      <c r="RQU47" s="83"/>
      <c r="RQV47" s="83"/>
      <c r="RQW47" s="83"/>
      <c r="RQX47" s="83"/>
      <c r="RQY47" s="83"/>
      <c r="RQZ47" s="83"/>
      <c r="RRA47" s="83"/>
      <c r="RRB47" s="83"/>
      <c r="RRC47" s="83"/>
      <c r="RRD47" s="83"/>
      <c r="RRE47" s="83"/>
      <c r="RRF47" s="83"/>
      <c r="RRG47" s="83"/>
      <c r="RRH47" s="83"/>
      <c r="RRI47" s="83"/>
      <c r="RRJ47" s="83"/>
      <c r="RRK47" s="83"/>
      <c r="RRL47" s="83"/>
      <c r="RRM47" s="83"/>
      <c r="RRN47" s="83"/>
      <c r="RRO47" s="83"/>
      <c r="RRP47" s="83"/>
      <c r="RRQ47" s="83"/>
      <c r="RRR47" s="83"/>
      <c r="RRS47" s="83"/>
      <c r="RRT47" s="83"/>
      <c r="RRU47" s="83"/>
      <c r="RRV47" s="83"/>
      <c r="RRW47" s="83"/>
      <c r="RRX47" s="83"/>
      <c r="RRY47" s="83"/>
      <c r="RRZ47" s="83"/>
      <c r="RSA47" s="83"/>
      <c r="RSB47" s="83"/>
      <c r="RSC47" s="83"/>
      <c r="RSD47" s="83"/>
      <c r="RSE47" s="83"/>
      <c r="RSF47" s="83"/>
      <c r="RSG47" s="83"/>
      <c r="RSH47" s="83"/>
      <c r="RSI47" s="83"/>
      <c r="RSJ47" s="83"/>
      <c r="RSK47" s="83"/>
      <c r="RSL47" s="83"/>
      <c r="RSM47" s="83"/>
      <c r="RSN47" s="83"/>
      <c r="RSO47" s="83"/>
      <c r="RSP47" s="83"/>
      <c r="RSQ47" s="83"/>
      <c r="RSR47" s="83"/>
      <c r="RSS47" s="83"/>
      <c r="RST47" s="83"/>
      <c r="RSU47" s="83"/>
      <c r="RSV47" s="83"/>
      <c r="RSW47" s="83"/>
      <c r="RSX47" s="83"/>
      <c r="RSY47" s="83"/>
      <c r="RSZ47" s="83"/>
      <c r="RTA47" s="83"/>
      <c r="RTB47" s="83"/>
      <c r="RTC47" s="83"/>
      <c r="RTD47" s="83"/>
      <c r="RTE47" s="83"/>
      <c r="RTF47" s="83"/>
      <c r="RTG47" s="83"/>
      <c r="RTH47" s="83"/>
      <c r="RTI47" s="83"/>
      <c r="RTJ47" s="83"/>
      <c r="RTK47" s="83"/>
      <c r="RTL47" s="83"/>
      <c r="RTM47" s="83"/>
      <c r="RTN47" s="83"/>
      <c r="RTO47" s="83"/>
      <c r="RTP47" s="83"/>
      <c r="RTQ47" s="83"/>
      <c r="RTR47" s="83"/>
      <c r="RTS47" s="83"/>
      <c r="RTT47" s="83"/>
      <c r="RTU47" s="83"/>
      <c r="RTV47" s="83"/>
      <c r="RTW47" s="83"/>
      <c r="RTX47" s="83"/>
      <c r="RTY47" s="83"/>
      <c r="RTZ47" s="83"/>
      <c r="RUA47" s="83"/>
      <c r="RUB47" s="83"/>
      <c r="RUC47" s="83"/>
      <c r="RUD47" s="83"/>
      <c r="RUE47" s="83"/>
      <c r="RUF47" s="83"/>
      <c r="RUG47" s="83"/>
      <c r="RUH47" s="83"/>
      <c r="RUI47" s="83"/>
      <c r="RUJ47" s="83"/>
      <c r="RUK47" s="83"/>
      <c r="RUL47" s="83"/>
      <c r="RUM47" s="83"/>
      <c r="RUN47" s="83"/>
      <c r="RUO47" s="83"/>
      <c r="RUP47" s="83"/>
      <c r="RUQ47" s="83"/>
      <c r="RUR47" s="83"/>
      <c r="RUS47" s="83"/>
      <c r="RUT47" s="83"/>
      <c r="RUU47" s="83"/>
      <c r="RUV47" s="83"/>
      <c r="RUW47" s="83"/>
      <c r="RUX47" s="83"/>
      <c r="RUY47" s="83"/>
      <c r="RUZ47" s="83"/>
      <c r="RVA47" s="83"/>
      <c r="RVB47" s="83"/>
      <c r="RVC47" s="83"/>
      <c r="RVD47" s="83"/>
      <c r="RVE47" s="83"/>
      <c r="RVF47" s="83"/>
      <c r="RVG47" s="83"/>
      <c r="RVH47" s="83"/>
      <c r="RVI47" s="83"/>
      <c r="RVJ47" s="83"/>
      <c r="RVK47" s="83"/>
      <c r="RVL47" s="83"/>
      <c r="RVM47" s="83"/>
      <c r="RVN47" s="83"/>
      <c r="RVO47" s="83"/>
      <c r="RVP47" s="83"/>
      <c r="RVQ47" s="83"/>
      <c r="RVR47" s="83"/>
      <c r="RVS47" s="83"/>
      <c r="RVT47" s="83"/>
      <c r="RVU47" s="83"/>
      <c r="RVV47" s="83"/>
      <c r="RVW47" s="83"/>
      <c r="RVX47" s="83"/>
      <c r="RVY47" s="83"/>
      <c r="RVZ47" s="83"/>
      <c r="RWA47" s="83"/>
      <c r="RWB47" s="83"/>
      <c r="RWC47" s="83"/>
      <c r="RWD47" s="83"/>
      <c r="RWE47" s="83"/>
      <c r="RWF47" s="83"/>
      <c r="RWG47" s="83"/>
      <c r="RWH47" s="83"/>
      <c r="RWI47" s="83"/>
      <c r="RWJ47" s="83"/>
      <c r="RWK47" s="83"/>
      <c r="RWL47" s="83"/>
      <c r="RWM47" s="83"/>
      <c r="RWN47" s="83"/>
      <c r="RWO47" s="83"/>
      <c r="RWP47" s="83"/>
      <c r="RWQ47" s="83"/>
      <c r="RWR47" s="83"/>
      <c r="RWS47" s="83"/>
      <c r="RWT47" s="83"/>
      <c r="RWU47" s="83"/>
      <c r="RWV47" s="83"/>
      <c r="RWW47" s="83"/>
      <c r="RWX47" s="83"/>
      <c r="RWY47" s="83"/>
      <c r="RWZ47" s="83"/>
      <c r="RXA47" s="83"/>
      <c r="RXB47" s="83"/>
      <c r="RXC47" s="83"/>
      <c r="RXD47" s="83"/>
      <c r="RXE47" s="83"/>
      <c r="RXF47" s="83"/>
      <c r="RXG47" s="83"/>
      <c r="RXH47" s="83"/>
      <c r="RXI47" s="83"/>
      <c r="RXJ47" s="83"/>
      <c r="RXK47" s="83"/>
      <c r="RXL47" s="83"/>
      <c r="RXM47" s="83"/>
      <c r="RXN47" s="83"/>
      <c r="RXO47" s="83"/>
      <c r="RXP47" s="83"/>
      <c r="RXQ47" s="83"/>
      <c r="RXR47" s="83"/>
      <c r="RXS47" s="83"/>
      <c r="RXT47" s="83"/>
      <c r="RXU47" s="83"/>
      <c r="RXV47" s="83"/>
      <c r="RXW47" s="83"/>
      <c r="RXX47" s="83"/>
      <c r="RXY47" s="83"/>
      <c r="RXZ47" s="83"/>
      <c r="RYA47" s="83"/>
      <c r="RYB47" s="83"/>
      <c r="RYC47" s="83"/>
      <c r="RYD47" s="83"/>
      <c r="RYE47" s="83"/>
      <c r="RYF47" s="83"/>
      <c r="RYG47" s="83"/>
      <c r="RYH47" s="83"/>
      <c r="RYI47" s="83"/>
      <c r="RYJ47" s="83"/>
      <c r="RYK47" s="83"/>
      <c r="RYL47" s="83"/>
      <c r="RYM47" s="83"/>
      <c r="RYN47" s="83"/>
      <c r="RYO47" s="83"/>
      <c r="RYP47" s="83"/>
      <c r="RYQ47" s="83"/>
      <c r="RYR47" s="83"/>
      <c r="RYS47" s="83"/>
      <c r="RYT47" s="83"/>
      <c r="RYU47" s="83"/>
      <c r="RYV47" s="83"/>
      <c r="RYW47" s="83"/>
      <c r="RYX47" s="83"/>
      <c r="RYY47" s="83"/>
      <c r="RYZ47" s="83"/>
      <c r="RZA47" s="83"/>
      <c r="RZB47" s="83"/>
      <c r="RZC47" s="83"/>
      <c r="RZD47" s="83"/>
      <c r="RZE47" s="83"/>
      <c r="RZF47" s="83"/>
      <c r="RZG47" s="83"/>
      <c r="RZH47" s="83"/>
      <c r="RZI47" s="83"/>
      <c r="RZJ47" s="83"/>
      <c r="RZK47" s="83"/>
      <c r="RZL47" s="83"/>
      <c r="RZM47" s="83"/>
      <c r="RZN47" s="83"/>
      <c r="RZO47" s="83"/>
      <c r="RZP47" s="83"/>
      <c r="RZQ47" s="83"/>
      <c r="RZR47" s="83"/>
      <c r="RZS47" s="83"/>
      <c r="RZT47" s="83"/>
      <c r="RZU47" s="83"/>
      <c r="RZV47" s="83"/>
      <c r="RZW47" s="83"/>
      <c r="RZX47" s="83"/>
      <c r="RZY47" s="83"/>
      <c r="RZZ47" s="83"/>
      <c r="SAA47" s="83"/>
      <c r="SAB47" s="83"/>
      <c r="SAC47" s="83"/>
      <c r="SAD47" s="83"/>
      <c r="SAE47" s="83"/>
      <c r="SAF47" s="83"/>
      <c r="SAG47" s="83"/>
      <c r="SAH47" s="83"/>
      <c r="SAI47" s="83"/>
      <c r="SAJ47" s="83"/>
      <c r="SAK47" s="83"/>
      <c r="SAL47" s="83"/>
      <c r="SAM47" s="83"/>
      <c r="SAN47" s="83"/>
      <c r="SAO47" s="83"/>
      <c r="SAP47" s="83"/>
      <c r="SAQ47" s="83"/>
      <c r="SAR47" s="83"/>
      <c r="SAS47" s="83"/>
      <c r="SAT47" s="83"/>
      <c r="SAU47" s="83"/>
      <c r="SAV47" s="83"/>
      <c r="SAW47" s="83"/>
      <c r="SAX47" s="83"/>
      <c r="SAY47" s="83"/>
      <c r="SAZ47" s="83"/>
      <c r="SBA47" s="83"/>
      <c r="SBB47" s="83"/>
      <c r="SBC47" s="83"/>
      <c r="SBD47" s="83"/>
      <c r="SBE47" s="83"/>
      <c r="SBF47" s="83"/>
      <c r="SBG47" s="83"/>
      <c r="SBH47" s="83"/>
      <c r="SBI47" s="83"/>
      <c r="SBJ47" s="83"/>
      <c r="SBK47" s="83"/>
      <c r="SBL47" s="83"/>
      <c r="SBM47" s="83"/>
      <c r="SBN47" s="83"/>
      <c r="SBO47" s="83"/>
      <c r="SBP47" s="83"/>
      <c r="SBQ47" s="83"/>
      <c r="SBR47" s="83"/>
      <c r="SBS47" s="83"/>
      <c r="SBT47" s="83"/>
      <c r="SBU47" s="83"/>
      <c r="SBV47" s="83"/>
      <c r="SBW47" s="83"/>
      <c r="SBX47" s="83"/>
      <c r="SBY47" s="83"/>
      <c r="SBZ47" s="83"/>
      <c r="SCA47" s="83"/>
      <c r="SCB47" s="83"/>
      <c r="SCC47" s="83"/>
      <c r="SCD47" s="83"/>
      <c r="SCE47" s="83"/>
      <c r="SCF47" s="83"/>
      <c r="SCG47" s="83"/>
      <c r="SCH47" s="83"/>
      <c r="SCI47" s="83"/>
      <c r="SCJ47" s="83"/>
      <c r="SCK47" s="83"/>
      <c r="SCL47" s="83"/>
      <c r="SCM47" s="83"/>
      <c r="SCN47" s="83"/>
      <c r="SCO47" s="83"/>
      <c r="SCP47" s="83"/>
      <c r="SCQ47" s="83"/>
      <c r="SCR47" s="83"/>
      <c r="SCS47" s="83"/>
      <c r="SCT47" s="83"/>
      <c r="SCU47" s="83"/>
      <c r="SCV47" s="83"/>
      <c r="SCW47" s="83"/>
      <c r="SCX47" s="83"/>
      <c r="SCY47" s="83"/>
      <c r="SCZ47" s="83"/>
      <c r="SDA47" s="83"/>
      <c r="SDB47" s="83"/>
      <c r="SDC47" s="83"/>
      <c r="SDD47" s="83"/>
      <c r="SDE47" s="83"/>
      <c r="SDF47" s="83"/>
      <c r="SDG47" s="83"/>
      <c r="SDH47" s="83"/>
      <c r="SDI47" s="83"/>
      <c r="SDJ47" s="83"/>
      <c r="SDK47" s="83"/>
      <c r="SDL47" s="83"/>
      <c r="SDM47" s="83"/>
      <c r="SDN47" s="83"/>
      <c r="SDO47" s="83"/>
      <c r="SDP47" s="83"/>
      <c r="SDQ47" s="83"/>
      <c r="SDR47" s="83"/>
      <c r="SDS47" s="83"/>
      <c r="SDT47" s="83"/>
      <c r="SDU47" s="83"/>
      <c r="SDV47" s="83"/>
      <c r="SDW47" s="83"/>
      <c r="SDX47" s="83"/>
      <c r="SDY47" s="83"/>
      <c r="SDZ47" s="83"/>
      <c r="SEA47" s="83"/>
      <c r="SEB47" s="83"/>
      <c r="SEC47" s="83"/>
      <c r="SED47" s="83"/>
      <c r="SEE47" s="83"/>
      <c r="SEF47" s="83"/>
      <c r="SEG47" s="83"/>
      <c r="SEH47" s="83"/>
      <c r="SEI47" s="83"/>
      <c r="SEJ47" s="83"/>
      <c r="SEK47" s="83"/>
      <c r="SEL47" s="83"/>
      <c r="SEM47" s="83"/>
      <c r="SEN47" s="83"/>
      <c r="SEO47" s="83"/>
      <c r="SEP47" s="83"/>
      <c r="SEQ47" s="83"/>
      <c r="SER47" s="83"/>
      <c r="SES47" s="83"/>
      <c r="SET47" s="83"/>
      <c r="SEU47" s="83"/>
      <c r="SEV47" s="83"/>
      <c r="SEW47" s="83"/>
      <c r="SEX47" s="83"/>
      <c r="SEY47" s="83"/>
      <c r="SEZ47" s="83"/>
      <c r="SFA47" s="83"/>
      <c r="SFB47" s="83"/>
      <c r="SFC47" s="83"/>
      <c r="SFD47" s="83"/>
      <c r="SFE47" s="83"/>
      <c r="SFF47" s="83"/>
      <c r="SFG47" s="83"/>
      <c r="SFH47" s="83"/>
      <c r="SFI47" s="83"/>
      <c r="SFJ47" s="83"/>
      <c r="SFK47" s="83"/>
      <c r="SFL47" s="83"/>
      <c r="SFM47" s="83"/>
      <c r="SFN47" s="83"/>
      <c r="SFO47" s="83"/>
      <c r="SFP47" s="83"/>
      <c r="SFQ47" s="83"/>
      <c r="SFR47" s="83"/>
      <c r="SFS47" s="83"/>
      <c r="SFT47" s="83"/>
      <c r="SFU47" s="83"/>
      <c r="SFV47" s="83"/>
      <c r="SFW47" s="83"/>
      <c r="SFX47" s="83"/>
      <c r="SFY47" s="83"/>
      <c r="SFZ47" s="83"/>
      <c r="SGA47" s="83"/>
      <c r="SGB47" s="83"/>
      <c r="SGC47" s="83"/>
      <c r="SGD47" s="83"/>
      <c r="SGE47" s="83"/>
      <c r="SGF47" s="83"/>
      <c r="SGG47" s="83"/>
      <c r="SGH47" s="83"/>
      <c r="SGI47" s="83"/>
      <c r="SGJ47" s="83"/>
      <c r="SGK47" s="83"/>
      <c r="SGL47" s="83"/>
      <c r="SGM47" s="83"/>
      <c r="SGN47" s="83"/>
      <c r="SGO47" s="83"/>
      <c r="SGP47" s="83"/>
      <c r="SGQ47" s="83"/>
      <c r="SGR47" s="83"/>
      <c r="SGS47" s="83"/>
      <c r="SGT47" s="83"/>
      <c r="SGU47" s="83"/>
      <c r="SGV47" s="83"/>
      <c r="SGW47" s="83"/>
      <c r="SGX47" s="83"/>
      <c r="SGY47" s="83"/>
      <c r="SGZ47" s="83"/>
      <c r="SHA47" s="83"/>
      <c r="SHB47" s="83"/>
      <c r="SHC47" s="83"/>
      <c r="SHD47" s="83"/>
      <c r="SHE47" s="83"/>
      <c r="SHF47" s="83"/>
      <c r="SHG47" s="83"/>
      <c r="SHH47" s="83"/>
      <c r="SHI47" s="83"/>
      <c r="SHJ47" s="83"/>
      <c r="SHK47" s="83"/>
      <c r="SHL47" s="83"/>
      <c r="SHM47" s="83"/>
      <c r="SHN47" s="83"/>
      <c r="SHO47" s="83"/>
      <c r="SHP47" s="83"/>
      <c r="SHQ47" s="83"/>
      <c r="SHR47" s="83"/>
      <c r="SHS47" s="83"/>
      <c r="SHT47" s="83"/>
      <c r="SHU47" s="83"/>
      <c r="SHV47" s="83"/>
      <c r="SHW47" s="83"/>
      <c r="SHX47" s="83"/>
      <c r="SHY47" s="83"/>
      <c r="SHZ47" s="83"/>
      <c r="SIA47" s="83"/>
      <c r="SIB47" s="83"/>
      <c r="SIC47" s="83"/>
      <c r="SID47" s="83"/>
      <c r="SIE47" s="83"/>
      <c r="SIF47" s="83"/>
      <c r="SIG47" s="83"/>
      <c r="SIH47" s="83"/>
      <c r="SII47" s="83"/>
      <c r="SIJ47" s="83"/>
      <c r="SIK47" s="83"/>
      <c r="SIL47" s="83"/>
      <c r="SIM47" s="83"/>
      <c r="SIN47" s="83"/>
      <c r="SIO47" s="83"/>
      <c r="SIP47" s="83"/>
      <c r="SIQ47" s="83"/>
      <c r="SIR47" s="83"/>
      <c r="SIS47" s="83"/>
      <c r="SIT47" s="83"/>
      <c r="SIU47" s="83"/>
      <c r="SIV47" s="83"/>
      <c r="SIW47" s="83"/>
      <c r="SIX47" s="83"/>
      <c r="SIY47" s="83"/>
      <c r="SIZ47" s="83"/>
      <c r="SJA47" s="83"/>
      <c r="SJB47" s="83"/>
      <c r="SJC47" s="83"/>
      <c r="SJD47" s="83"/>
      <c r="SJE47" s="83"/>
      <c r="SJF47" s="83"/>
      <c r="SJG47" s="83"/>
      <c r="SJH47" s="83"/>
      <c r="SJI47" s="83"/>
      <c r="SJJ47" s="83"/>
      <c r="SJK47" s="83"/>
      <c r="SJL47" s="83"/>
      <c r="SJM47" s="83"/>
      <c r="SJN47" s="83"/>
      <c r="SJO47" s="83"/>
      <c r="SJP47" s="83"/>
      <c r="SJQ47" s="83"/>
      <c r="SJR47" s="83"/>
      <c r="SJS47" s="83"/>
      <c r="SJT47" s="83"/>
      <c r="SJU47" s="83"/>
      <c r="SJV47" s="83"/>
      <c r="SJW47" s="83"/>
      <c r="SJX47" s="83"/>
      <c r="SJY47" s="83"/>
      <c r="SJZ47" s="83"/>
      <c r="SKA47" s="83"/>
      <c r="SKB47" s="83"/>
      <c r="SKC47" s="83"/>
      <c r="SKD47" s="83"/>
      <c r="SKE47" s="83"/>
      <c r="SKF47" s="83"/>
      <c r="SKG47" s="83"/>
      <c r="SKH47" s="83"/>
      <c r="SKI47" s="83"/>
      <c r="SKJ47" s="83"/>
      <c r="SKK47" s="83"/>
      <c r="SKL47" s="83"/>
      <c r="SKM47" s="83"/>
      <c r="SKN47" s="83"/>
      <c r="SKO47" s="83"/>
      <c r="SKP47" s="83"/>
      <c r="SKQ47" s="83"/>
      <c r="SKR47" s="83"/>
      <c r="SKS47" s="83"/>
      <c r="SKT47" s="83"/>
      <c r="SKU47" s="83"/>
      <c r="SKV47" s="83"/>
      <c r="SKW47" s="83"/>
      <c r="SKX47" s="83"/>
      <c r="SKY47" s="83"/>
      <c r="SKZ47" s="83"/>
      <c r="SLA47" s="83"/>
      <c r="SLB47" s="83"/>
      <c r="SLC47" s="83"/>
      <c r="SLD47" s="83"/>
      <c r="SLE47" s="83"/>
      <c r="SLF47" s="83"/>
      <c r="SLG47" s="83"/>
      <c r="SLH47" s="83"/>
      <c r="SLI47" s="83"/>
      <c r="SLJ47" s="83"/>
      <c r="SLK47" s="83"/>
      <c r="SLL47" s="83"/>
      <c r="SLM47" s="83"/>
      <c r="SLN47" s="83"/>
      <c r="SLO47" s="83"/>
      <c r="SLP47" s="83"/>
      <c r="SLQ47" s="83"/>
      <c r="SLR47" s="83"/>
      <c r="SLS47" s="83"/>
      <c r="SLT47" s="83"/>
      <c r="SLU47" s="83"/>
      <c r="SLV47" s="83"/>
      <c r="SLW47" s="83"/>
      <c r="SLX47" s="83"/>
      <c r="SLY47" s="83"/>
      <c r="SLZ47" s="83"/>
      <c r="SMA47" s="83"/>
      <c r="SMB47" s="83"/>
      <c r="SMC47" s="83"/>
      <c r="SMD47" s="83"/>
      <c r="SME47" s="83"/>
      <c r="SMF47" s="83"/>
      <c r="SMG47" s="83"/>
      <c r="SMH47" s="83"/>
      <c r="SMI47" s="83"/>
      <c r="SMJ47" s="83"/>
      <c r="SMK47" s="83"/>
      <c r="SML47" s="83"/>
      <c r="SMM47" s="83"/>
      <c r="SMN47" s="83"/>
      <c r="SMO47" s="83"/>
      <c r="SMP47" s="83"/>
      <c r="SMQ47" s="83"/>
      <c r="SMR47" s="83"/>
      <c r="SMS47" s="83"/>
      <c r="SMT47" s="83"/>
      <c r="SMU47" s="83"/>
      <c r="SMV47" s="83"/>
      <c r="SMW47" s="83"/>
      <c r="SMX47" s="83"/>
      <c r="SMY47" s="83"/>
      <c r="SMZ47" s="83"/>
      <c r="SNA47" s="83"/>
      <c r="SNB47" s="83"/>
      <c r="SNC47" s="83"/>
      <c r="SND47" s="83"/>
      <c r="SNE47" s="83"/>
      <c r="SNF47" s="83"/>
      <c r="SNG47" s="83"/>
      <c r="SNH47" s="83"/>
      <c r="SNI47" s="83"/>
      <c r="SNJ47" s="83"/>
      <c r="SNK47" s="83"/>
      <c r="SNL47" s="83"/>
      <c r="SNM47" s="83"/>
      <c r="SNN47" s="83"/>
      <c r="SNO47" s="83"/>
      <c r="SNP47" s="83"/>
      <c r="SNQ47" s="83"/>
      <c r="SNR47" s="83"/>
      <c r="SNS47" s="83"/>
      <c r="SNT47" s="83"/>
      <c r="SNU47" s="83"/>
      <c r="SNV47" s="83"/>
      <c r="SNW47" s="83"/>
      <c r="SNX47" s="83"/>
      <c r="SNY47" s="83"/>
      <c r="SNZ47" s="83"/>
      <c r="SOA47" s="83"/>
      <c r="SOB47" s="83"/>
      <c r="SOC47" s="83"/>
      <c r="SOD47" s="83"/>
      <c r="SOE47" s="83"/>
      <c r="SOF47" s="83"/>
      <c r="SOG47" s="83"/>
      <c r="SOH47" s="83"/>
      <c r="SOI47" s="83"/>
      <c r="SOJ47" s="83"/>
      <c r="SOK47" s="83"/>
      <c r="SOL47" s="83"/>
      <c r="SOM47" s="83"/>
      <c r="SON47" s="83"/>
      <c r="SOO47" s="83"/>
      <c r="SOP47" s="83"/>
      <c r="SOQ47" s="83"/>
      <c r="SOR47" s="83"/>
      <c r="SOS47" s="83"/>
      <c r="SOT47" s="83"/>
      <c r="SOU47" s="83"/>
      <c r="SOV47" s="83"/>
      <c r="SOW47" s="83"/>
      <c r="SOX47" s="83"/>
      <c r="SOY47" s="83"/>
      <c r="SOZ47" s="83"/>
      <c r="SPA47" s="83"/>
      <c r="SPB47" s="83"/>
      <c r="SPC47" s="83"/>
      <c r="SPD47" s="83"/>
      <c r="SPE47" s="83"/>
      <c r="SPF47" s="83"/>
      <c r="SPG47" s="83"/>
      <c r="SPH47" s="83"/>
      <c r="SPI47" s="83"/>
      <c r="SPJ47" s="83"/>
      <c r="SPK47" s="83"/>
      <c r="SPL47" s="83"/>
      <c r="SPM47" s="83"/>
      <c r="SPN47" s="83"/>
      <c r="SPO47" s="83"/>
      <c r="SPP47" s="83"/>
      <c r="SPQ47" s="83"/>
      <c r="SPR47" s="83"/>
      <c r="SPS47" s="83"/>
      <c r="SPT47" s="83"/>
      <c r="SPU47" s="83"/>
      <c r="SPV47" s="83"/>
      <c r="SPW47" s="83"/>
      <c r="SPX47" s="83"/>
      <c r="SPY47" s="83"/>
      <c r="SPZ47" s="83"/>
      <c r="SQA47" s="83"/>
      <c r="SQB47" s="83"/>
      <c r="SQC47" s="83"/>
      <c r="SQD47" s="83"/>
      <c r="SQE47" s="83"/>
      <c r="SQF47" s="83"/>
      <c r="SQG47" s="83"/>
      <c r="SQH47" s="83"/>
      <c r="SQI47" s="83"/>
      <c r="SQJ47" s="83"/>
      <c r="SQK47" s="83"/>
      <c r="SQL47" s="83"/>
      <c r="SQM47" s="83"/>
      <c r="SQN47" s="83"/>
      <c r="SQO47" s="83"/>
      <c r="SQP47" s="83"/>
      <c r="SQQ47" s="83"/>
      <c r="SQR47" s="83"/>
      <c r="SQS47" s="83"/>
      <c r="SQT47" s="83"/>
      <c r="SQU47" s="83"/>
      <c r="SQV47" s="83"/>
      <c r="SQW47" s="83"/>
      <c r="SQX47" s="83"/>
      <c r="SQY47" s="83"/>
      <c r="SQZ47" s="83"/>
      <c r="SRA47" s="83"/>
      <c r="SRB47" s="83"/>
      <c r="SRC47" s="83"/>
      <c r="SRD47" s="83"/>
      <c r="SRE47" s="83"/>
      <c r="SRF47" s="83"/>
      <c r="SRG47" s="83"/>
      <c r="SRH47" s="83"/>
      <c r="SRI47" s="83"/>
      <c r="SRJ47" s="83"/>
      <c r="SRK47" s="83"/>
      <c r="SRL47" s="83"/>
      <c r="SRM47" s="83"/>
      <c r="SRN47" s="83"/>
      <c r="SRO47" s="83"/>
      <c r="SRP47" s="83"/>
      <c r="SRQ47" s="83"/>
      <c r="SRR47" s="83"/>
      <c r="SRS47" s="83"/>
      <c r="SRT47" s="83"/>
      <c r="SRU47" s="83"/>
      <c r="SRV47" s="83"/>
      <c r="SRW47" s="83"/>
      <c r="SRX47" s="83"/>
      <c r="SRY47" s="83"/>
      <c r="SRZ47" s="83"/>
      <c r="SSA47" s="83"/>
      <c r="SSB47" s="83"/>
      <c r="SSC47" s="83"/>
      <c r="SSD47" s="83"/>
      <c r="SSE47" s="83"/>
      <c r="SSF47" s="83"/>
      <c r="SSG47" s="83"/>
      <c r="SSH47" s="83"/>
      <c r="SSI47" s="83"/>
      <c r="SSJ47" s="83"/>
      <c r="SSK47" s="83"/>
      <c r="SSL47" s="83"/>
      <c r="SSM47" s="83"/>
      <c r="SSN47" s="83"/>
      <c r="SSO47" s="83"/>
      <c r="SSP47" s="83"/>
      <c r="SSQ47" s="83"/>
      <c r="SSR47" s="83"/>
      <c r="SSS47" s="83"/>
      <c r="SST47" s="83"/>
      <c r="SSU47" s="83"/>
      <c r="SSV47" s="83"/>
      <c r="SSW47" s="83"/>
      <c r="SSX47" s="83"/>
      <c r="SSY47" s="83"/>
      <c r="SSZ47" s="83"/>
      <c r="STA47" s="83"/>
      <c r="STB47" s="83"/>
      <c r="STC47" s="83"/>
      <c r="STD47" s="83"/>
      <c r="STE47" s="83"/>
      <c r="STF47" s="83"/>
      <c r="STG47" s="83"/>
      <c r="STH47" s="83"/>
      <c r="STI47" s="83"/>
      <c r="STJ47" s="83"/>
      <c r="STK47" s="83"/>
      <c r="STL47" s="83"/>
      <c r="STM47" s="83"/>
      <c r="STN47" s="83"/>
      <c r="STO47" s="83"/>
      <c r="STP47" s="83"/>
      <c r="STQ47" s="83"/>
      <c r="STR47" s="83"/>
      <c r="STS47" s="83"/>
      <c r="STT47" s="83"/>
      <c r="STU47" s="83"/>
      <c r="STV47" s="83"/>
      <c r="STW47" s="83"/>
      <c r="STX47" s="83"/>
      <c r="STY47" s="83"/>
      <c r="STZ47" s="83"/>
      <c r="SUA47" s="83"/>
      <c r="SUB47" s="83"/>
      <c r="SUC47" s="83"/>
      <c r="SUD47" s="83"/>
      <c r="SUE47" s="83"/>
      <c r="SUF47" s="83"/>
      <c r="SUG47" s="83"/>
      <c r="SUH47" s="83"/>
      <c r="SUI47" s="83"/>
      <c r="SUJ47" s="83"/>
      <c r="SUK47" s="83"/>
      <c r="SUL47" s="83"/>
      <c r="SUM47" s="83"/>
      <c r="SUN47" s="83"/>
      <c r="SUO47" s="83"/>
      <c r="SUP47" s="83"/>
      <c r="SUQ47" s="83"/>
      <c r="SUR47" s="83"/>
      <c r="SUS47" s="83"/>
      <c r="SUT47" s="83"/>
      <c r="SUU47" s="83"/>
      <c r="SUV47" s="83"/>
      <c r="SUW47" s="83"/>
      <c r="SUX47" s="83"/>
      <c r="SUY47" s="83"/>
      <c r="SUZ47" s="83"/>
      <c r="SVA47" s="83"/>
      <c r="SVB47" s="83"/>
      <c r="SVC47" s="83"/>
      <c r="SVD47" s="83"/>
      <c r="SVE47" s="83"/>
      <c r="SVF47" s="83"/>
      <c r="SVG47" s="83"/>
      <c r="SVH47" s="83"/>
      <c r="SVI47" s="83"/>
      <c r="SVJ47" s="83"/>
      <c r="SVK47" s="83"/>
      <c r="SVL47" s="83"/>
      <c r="SVM47" s="83"/>
      <c r="SVN47" s="83"/>
      <c r="SVO47" s="83"/>
      <c r="SVP47" s="83"/>
      <c r="SVQ47" s="83"/>
      <c r="SVR47" s="83"/>
      <c r="SVS47" s="83"/>
      <c r="SVT47" s="83"/>
      <c r="SVU47" s="83"/>
      <c r="SVV47" s="83"/>
      <c r="SVW47" s="83"/>
      <c r="SVX47" s="83"/>
      <c r="SVY47" s="83"/>
      <c r="SVZ47" s="83"/>
      <c r="SWA47" s="83"/>
      <c r="SWB47" s="83"/>
      <c r="SWC47" s="83"/>
      <c r="SWD47" s="83"/>
      <c r="SWE47" s="83"/>
      <c r="SWF47" s="83"/>
      <c r="SWG47" s="83"/>
      <c r="SWH47" s="83"/>
      <c r="SWI47" s="83"/>
      <c r="SWJ47" s="83"/>
      <c r="SWK47" s="83"/>
      <c r="SWL47" s="83"/>
      <c r="SWM47" s="83"/>
      <c r="SWN47" s="83"/>
      <c r="SWO47" s="83"/>
      <c r="SWP47" s="83"/>
      <c r="SWQ47" s="83"/>
      <c r="SWR47" s="83"/>
      <c r="SWS47" s="83"/>
      <c r="SWT47" s="83"/>
      <c r="SWU47" s="83"/>
      <c r="SWV47" s="83"/>
      <c r="SWW47" s="83"/>
      <c r="SWX47" s="83"/>
      <c r="SWY47" s="83"/>
      <c r="SWZ47" s="83"/>
      <c r="SXA47" s="83"/>
      <c r="SXB47" s="83"/>
      <c r="SXC47" s="83"/>
      <c r="SXD47" s="83"/>
      <c r="SXE47" s="83"/>
      <c r="SXF47" s="83"/>
      <c r="SXG47" s="83"/>
      <c r="SXH47" s="83"/>
      <c r="SXI47" s="83"/>
      <c r="SXJ47" s="83"/>
      <c r="SXK47" s="83"/>
      <c r="SXL47" s="83"/>
      <c r="SXM47" s="83"/>
      <c r="SXN47" s="83"/>
      <c r="SXO47" s="83"/>
      <c r="SXP47" s="83"/>
      <c r="SXQ47" s="83"/>
      <c r="SXR47" s="83"/>
      <c r="SXS47" s="83"/>
      <c r="SXT47" s="83"/>
      <c r="SXU47" s="83"/>
      <c r="SXV47" s="83"/>
      <c r="SXW47" s="83"/>
      <c r="SXX47" s="83"/>
      <c r="SXY47" s="83"/>
      <c r="SXZ47" s="83"/>
      <c r="SYA47" s="83"/>
      <c r="SYB47" s="83"/>
      <c r="SYC47" s="83"/>
      <c r="SYD47" s="83"/>
      <c r="SYE47" s="83"/>
      <c r="SYF47" s="83"/>
      <c r="SYG47" s="83"/>
      <c r="SYH47" s="83"/>
      <c r="SYI47" s="83"/>
      <c r="SYJ47" s="83"/>
      <c r="SYK47" s="83"/>
      <c r="SYL47" s="83"/>
      <c r="SYM47" s="83"/>
      <c r="SYN47" s="83"/>
      <c r="SYO47" s="83"/>
      <c r="SYP47" s="83"/>
      <c r="SYQ47" s="83"/>
      <c r="SYR47" s="83"/>
      <c r="SYS47" s="83"/>
      <c r="SYT47" s="83"/>
      <c r="SYU47" s="83"/>
      <c r="SYV47" s="83"/>
      <c r="SYW47" s="83"/>
      <c r="SYX47" s="83"/>
      <c r="SYY47" s="83"/>
      <c r="SYZ47" s="83"/>
      <c r="SZA47" s="83"/>
      <c r="SZB47" s="83"/>
      <c r="SZC47" s="83"/>
      <c r="SZD47" s="83"/>
      <c r="SZE47" s="83"/>
      <c r="SZF47" s="83"/>
      <c r="SZG47" s="83"/>
      <c r="SZH47" s="83"/>
      <c r="SZI47" s="83"/>
      <c r="SZJ47" s="83"/>
      <c r="SZK47" s="83"/>
      <c r="SZL47" s="83"/>
      <c r="SZM47" s="83"/>
      <c r="SZN47" s="83"/>
      <c r="SZO47" s="83"/>
      <c r="SZP47" s="83"/>
      <c r="SZQ47" s="83"/>
      <c r="SZR47" s="83"/>
      <c r="SZS47" s="83"/>
      <c r="SZT47" s="83"/>
      <c r="SZU47" s="83"/>
      <c r="SZV47" s="83"/>
      <c r="SZW47" s="83"/>
      <c r="SZX47" s="83"/>
      <c r="SZY47" s="83"/>
      <c r="SZZ47" s="83"/>
      <c r="TAA47" s="83"/>
      <c r="TAB47" s="83"/>
      <c r="TAC47" s="83"/>
      <c r="TAD47" s="83"/>
      <c r="TAE47" s="83"/>
      <c r="TAF47" s="83"/>
      <c r="TAG47" s="83"/>
      <c r="TAH47" s="83"/>
      <c r="TAI47" s="83"/>
      <c r="TAJ47" s="83"/>
      <c r="TAK47" s="83"/>
      <c r="TAL47" s="83"/>
      <c r="TAM47" s="83"/>
      <c r="TAN47" s="83"/>
      <c r="TAO47" s="83"/>
      <c r="TAP47" s="83"/>
      <c r="TAQ47" s="83"/>
      <c r="TAR47" s="83"/>
      <c r="TAS47" s="83"/>
      <c r="TAT47" s="83"/>
      <c r="TAU47" s="83"/>
      <c r="TAV47" s="83"/>
      <c r="TAW47" s="83"/>
      <c r="TAX47" s="83"/>
      <c r="TAY47" s="83"/>
      <c r="TAZ47" s="83"/>
      <c r="TBA47" s="83"/>
      <c r="TBB47" s="83"/>
      <c r="TBC47" s="83"/>
      <c r="TBD47" s="83"/>
      <c r="TBE47" s="83"/>
      <c r="TBF47" s="83"/>
      <c r="TBG47" s="83"/>
      <c r="TBH47" s="83"/>
      <c r="TBI47" s="83"/>
      <c r="TBJ47" s="83"/>
      <c r="TBK47" s="83"/>
      <c r="TBL47" s="83"/>
      <c r="TBM47" s="83"/>
      <c r="TBN47" s="83"/>
      <c r="TBO47" s="83"/>
      <c r="TBP47" s="83"/>
      <c r="TBQ47" s="83"/>
      <c r="TBR47" s="83"/>
      <c r="TBS47" s="83"/>
      <c r="TBT47" s="83"/>
      <c r="TBU47" s="83"/>
      <c r="TBV47" s="83"/>
      <c r="TBW47" s="83"/>
      <c r="TBX47" s="83"/>
      <c r="TBY47" s="83"/>
      <c r="TBZ47" s="83"/>
      <c r="TCA47" s="83"/>
      <c r="TCB47" s="83"/>
      <c r="TCC47" s="83"/>
      <c r="TCD47" s="83"/>
      <c r="TCE47" s="83"/>
      <c r="TCF47" s="83"/>
      <c r="TCG47" s="83"/>
      <c r="TCH47" s="83"/>
      <c r="TCI47" s="83"/>
      <c r="TCJ47" s="83"/>
      <c r="TCK47" s="83"/>
      <c r="TCL47" s="83"/>
      <c r="TCM47" s="83"/>
      <c r="TCN47" s="83"/>
      <c r="TCO47" s="83"/>
      <c r="TCP47" s="83"/>
      <c r="TCQ47" s="83"/>
      <c r="TCR47" s="83"/>
      <c r="TCS47" s="83"/>
      <c r="TCT47" s="83"/>
      <c r="TCU47" s="83"/>
      <c r="TCV47" s="83"/>
      <c r="TCW47" s="83"/>
      <c r="TCX47" s="83"/>
      <c r="TCY47" s="83"/>
      <c r="TCZ47" s="83"/>
      <c r="TDA47" s="83"/>
      <c r="TDB47" s="83"/>
      <c r="TDC47" s="83"/>
      <c r="TDD47" s="83"/>
      <c r="TDE47" s="83"/>
      <c r="TDF47" s="83"/>
      <c r="TDG47" s="83"/>
      <c r="TDH47" s="83"/>
      <c r="TDI47" s="83"/>
      <c r="TDJ47" s="83"/>
      <c r="TDK47" s="83"/>
      <c r="TDL47" s="83"/>
      <c r="TDM47" s="83"/>
      <c r="TDN47" s="83"/>
      <c r="TDO47" s="83"/>
      <c r="TDP47" s="83"/>
      <c r="TDQ47" s="83"/>
      <c r="TDR47" s="83"/>
      <c r="TDS47" s="83"/>
      <c r="TDT47" s="83"/>
      <c r="TDU47" s="83"/>
      <c r="TDV47" s="83"/>
      <c r="TDW47" s="83"/>
      <c r="TDX47" s="83"/>
      <c r="TDY47" s="83"/>
      <c r="TDZ47" s="83"/>
      <c r="TEA47" s="83"/>
      <c r="TEB47" s="83"/>
      <c r="TEC47" s="83"/>
      <c r="TED47" s="83"/>
      <c r="TEE47" s="83"/>
      <c r="TEF47" s="83"/>
      <c r="TEG47" s="83"/>
      <c r="TEH47" s="83"/>
      <c r="TEI47" s="83"/>
      <c r="TEJ47" s="83"/>
      <c r="TEK47" s="83"/>
      <c r="TEL47" s="83"/>
      <c r="TEM47" s="83"/>
      <c r="TEN47" s="83"/>
      <c r="TEO47" s="83"/>
      <c r="TEP47" s="83"/>
      <c r="TEQ47" s="83"/>
      <c r="TER47" s="83"/>
      <c r="TES47" s="83"/>
      <c r="TET47" s="83"/>
      <c r="TEU47" s="83"/>
      <c r="TEV47" s="83"/>
      <c r="TEW47" s="83"/>
      <c r="TEX47" s="83"/>
      <c r="TEY47" s="83"/>
      <c r="TEZ47" s="83"/>
      <c r="TFA47" s="83"/>
      <c r="TFB47" s="83"/>
      <c r="TFC47" s="83"/>
      <c r="TFD47" s="83"/>
      <c r="TFE47" s="83"/>
      <c r="TFF47" s="83"/>
      <c r="TFG47" s="83"/>
      <c r="TFH47" s="83"/>
      <c r="TFI47" s="83"/>
      <c r="TFJ47" s="83"/>
      <c r="TFK47" s="83"/>
      <c r="TFL47" s="83"/>
      <c r="TFM47" s="83"/>
      <c r="TFN47" s="83"/>
      <c r="TFO47" s="83"/>
      <c r="TFP47" s="83"/>
      <c r="TFQ47" s="83"/>
      <c r="TFR47" s="83"/>
      <c r="TFS47" s="83"/>
      <c r="TFT47" s="83"/>
      <c r="TFU47" s="83"/>
      <c r="TFV47" s="83"/>
      <c r="TFW47" s="83"/>
      <c r="TFX47" s="83"/>
      <c r="TFY47" s="83"/>
      <c r="TFZ47" s="83"/>
      <c r="TGA47" s="83"/>
      <c r="TGB47" s="83"/>
      <c r="TGC47" s="83"/>
      <c r="TGD47" s="83"/>
      <c r="TGE47" s="83"/>
      <c r="TGF47" s="83"/>
      <c r="TGG47" s="83"/>
      <c r="TGH47" s="83"/>
      <c r="TGI47" s="83"/>
      <c r="TGJ47" s="83"/>
      <c r="TGK47" s="83"/>
      <c r="TGL47" s="83"/>
      <c r="TGM47" s="83"/>
      <c r="TGN47" s="83"/>
      <c r="TGO47" s="83"/>
      <c r="TGP47" s="83"/>
      <c r="TGQ47" s="83"/>
      <c r="TGR47" s="83"/>
      <c r="TGS47" s="83"/>
      <c r="TGT47" s="83"/>
      <c r="TGU47" s="83"/>
      <c r="TGV47" s="83"/>
      <c r="TGW47" s="83"/>
      <c r="TGX47" s="83"/>
      <c r="TGY47" s="83"/>
      <c r="TGZ47" s="83"/>
      <c r="THA47" s="83"/>
      <c r="THB47" s="83"/>
      <c r="THC47" s="83"/>
      <c r="THD47" s="83"/>
      <c r="THE47" s="83"/>
      <c r="THF47" s="83"/>
      <c r="THG47" s="83"/>
      <c r="THH47" s="83"/>
      <c r="THI47" s="83"/>
      <c r="THJ47" s="83"/>
      <c r="THK47" s="83"/>
      <c r="THL47" s="83"/>
      <c r="THM47" s="83"/>
      <c r="THN47" s="83"/>
      <c r="THO47" s="83"/>
      <c r="THP47" s="83"/>
      <c r="THQ47" s="83"/>
      <c r="THR47" s="83"/>
      <c r="THS47" s="83"/>
      <c r="THT47" s="83"/>
      <c r="THU47" s="83"/>
      <c r="THV47" s="83"/>
      <c r="THW47" s="83"/>
      <c r="THX47" s="83"/>
      <c r="THY47" s="83"/>
      <c r="THZ47" s="83"/>
      <c r="TIA47" s="83"/>
      <c r="TIB47" s="83"/>
      <c r="TIC47" s="83"/>
      <c r="TID47" s="83"/>
      <c r="TIE47" s="83"/>
      <c r="TIF47" s="83"/>
      <c r="TIG47" s="83"/>
      <c r="TIH47" s="83"/>
      <c r="TII47" s="83"/>
      <c r="TIJ47" s="83"/>
      <c r="TIK47" s="83"/>
      <c r="TIL47" s="83"/>
      <c r="TIM47" s="83"/>
      <c r="TIN47" s="83"/>
      <c r="TIO47" s="83"/>
      <c r="TIP47" s="83"/>
      <c r="TIQ47" s="83"/>
      <c r="TIR47" s="83"/>
      <c r="TIS47" s="83"/>
      <c r="TIT47" s="83"/>
      <c r="TIU47" s="83"/>
      <c r="TIV47" s="83"/>
      <c r="TIW47" s="83"/>
      <c r="TIX47" s="83"/>
      <c r="TIY47" s="83"/>
      <c r="TIZ47" s="83"/>
      <c r="TJA47" s="83"/>
      <c r="TJB47" s="83"/>
      <c r="TJC47" s="83"/>
      <c r="TJD47" s="83"/>
      <c r="TJE47" s="83"/>
      <c r="TJF47" s="83"/>
      <c r="TJG47" s="83"/>
      <c r="TJH47" s="83"/>
      <c r="TJI47" s="83"/>
      <c r="TJJ47" s="83"/>
      <c r="TJK47" s="83"/>
      <c r="TJL47" s="83"/>
      <c r="TJM47" s="83"/>
      <c r="TJN47" s="83"/>
      <c r="TJO47" s="83"/>
      <c r="TJP47" s="83"/>
      <c r="TJQ47" s="83"/>
      <c r="TJR47" s="83"/>
      <c r="TJS47" s="83"/>
      <c r="TJT47" s="83"/>
      <c r="TJU47" s="83"/>
      <c r="TJV47" s="83"/>
      <c r="TJW47" s="83"/>
      <c r="TJX47" s="83"/>
      <c r="TJY47" s="83"/>
      <c r="TJZ47" s="83"/>
      <c r="TKA47" s="83"/>
      <c r="TKB47" s="83"/>
      <c r="TKC47" s="83"/>
      <c r="TKD47" s="83"/>
      <c r="TKE47" s="83"/>
      <c r="TKF47" s="83"/>
      <c r="TKG47" s="83"/>
      <c r="TKH47" s="83"/>
      <c r="TKI47" s="83"/>
      <c r="TKJ47" s="83"/>
      <c r="TKK47" s="83"/>
      <c r="TKL47" s="83"/>
      <c r="TKM47" s="83"/>
      <c r="TKN47" s="83"/>
      <c r="TKO47" s="83"/>
      <c r="TKP47" s="83"/>
      <c r="TKQ47" s="83"/>
      <c r="TKR47" s="83"/>
      <c r="TKS47" s="83"/>
      <c r="TKT47" s="83"/>
      <c r="TKU47" s="83"/>
      <c r="TKV47" s="83"/>
      <c r="TKW47" s="83"/>
      <c r="TKX47" s="83"/>
      <c r="TKY47" s="83"/>
      <c r="TKZ47" s="83"/>
      <c r="TLA47" s="83"/>
      <c r="TLB47" s="83"/>
      <c r="TLC47" s="83"/>
      <c r="TLD47" s="83"/>
      <c r="TLE47" s="83"/>
      <c r="TLF47" s="83"/>
      <c r="TLG47" s="83"/>
      <c r="TLH47" s="83"/>
      <c r="TLI47" s="83"/>
      <c r="TLJ47" s="83"/>
      <c r="TLK47" s="83"/>
      <c r="TLL47" s="83"/>
      <c r="TLM47" s="83"/>
      <c r="TLN47" s="83"/>
      <c r="TLO47" s="83"/>
      <c r="TLP47" s="83"/>
      <c r="TLQ47" s="83"/>
      <c r="TLR47" s="83"/>
      <c r="TLS47" s="83"/>
      <c r="TLT47" s="83"/>
      <c r="TLU47" s="83"/>
      <c r="TLV47" s="83"/>
      <c r="TLW47" s="83"/>
      <c r="TLX47" s="83"/>
      <c r="TLY47" s="83"/>
      <c r="TLZ47" s="83"/>
      <c r="TMA47" s="83"/>
      <c r="TMB47" s="83"/>
      <c r="TMC47" s="83"/>
      <c r="TMD47" s="83"/>
      <c r="TME47" s="83"/>
      <c r="TMF47" s="83"/>
      <c r="TMG47" s="83"/>
      <c r="TMH47" s="83"/>
      <c r="TMI47" s="83"/>
      <c r="TMJ47" s="83"/>
      <c r="TMK47" s="83"/>
      <c r="TML47" s="83"/>
      <c r="TMM47" s="83"/>
      <c r="TMN47" s="83"/>
      <c r="TMO47" s="83"/>
      <c r="TMP47" s="83"/>
      <c r="TMQ47" s="83"/>
      <c r="TMR47" s="83"/>
      <c r="TMS47" s="83"/>
      <c r="TMT47" s="83"/>
      <c r="TMU47" s="83"/>
      <c r="TMV47" s="83"/>
      <c r="TMW47" s="83"/>
      <c r="TMX47" s="83"/>
      <c r="TMY47" s="83"/>
      <c r="TMZ47" s="83"/>
      <c r="TNA47" s="83"/>
      <c r="TNB47" s="83"/>
      <c r="TNC47" s="83"/>
      <c r="TND47" s="83"/>
      <c r="TNE47" s="83"/>
      <c r="TNF47" s="83"/>
      <c r="TNG47" s="83"/>
      <c r="TNH47" s="83"/>
      <c r="TNI47" s="83"/>
      <c r="TNJ47" s="83"/>
      <c r="TNK47" s="83"/>
      <c r="TNL47" s="83"/>
      <c r="TNM47" s="83"/>
      <c r="TNN47" s="83"/>
      <c r="TNO47" s="83"/>
      <c r="TNP47" s="83"/>
      <c r="TNQ47" s="83"/>
      <c r="TNR47" s="83"/>
      <c r="TNS47" s="83"/>
      <c r="TNT47" s="83"/>
      <c r="TNU47" s="83"/>
      <c r="TNV47" s="83"/>
      <c r="TNW47" s="83"/>
      <c r="TNX47" s="83"/>
      <c r="TNY47" s="83"/>
      <c r="TNZ47" s="83"/>
      <c r="TOA47" s="83"/>
      <c r="TOB47" s="83"/>
      <c r="TOC47" s="83"/>
      <c r="TOD47" s="83"/>
      <c r="TOE47" s="83"/>
      <c r="TOF47" s="83"/>
      <c r="TOG47" s="83"/>
      <c r="TOH47" s="83"/>
      <c r="TOI47" s="83"/>
      <c r="TOJ47" s="83"/>
      <c r="TOK47" s="83"/>
      <c r="TOL47" s="83"/>
      <c r="TOM47" s="83"/>
      <c r="TON47" s="83"/>
      <c r="TOO47" s="83"/>
      <c r="TOP47" s="83"/>
      <c r="TOQ47" s="83"/>
      <c r="TOR47" s="83"/>
      <c r="TOS47" s="83"/>
      <c r="TOT47" s="83"/>
      <c r="TOU47" s="83"/>
      <c r="TOV47" s="83"/>
      <c r="TOW47" s="83"/>
      <c r="TOX47" s="83"/>
      <c r="TOY47" s="83"/>
      <c r="TOZ47" s="83"/>
      <c r="TPA47" s="83"/>
      <c r="TPB47" s="83"/>
      <c r="TPC47" s="83"/>
      <c r="TPD47" s="83"/>
      <c r="TPE47" s="83"/>
      <c r="TPF47" s="83"/>
      <c r="TPG47" s="83"/>
      <c r="TPH47" s="83"/>
      <c r="TPI47" s="83"/>
      <c r="TPJ47" s="83"/>
      <c r="TPK47" s="83"/>
      <c r="TPL47" s="83"/>
      <c r="TPM47" s="83"/>
      <c r="TPN47" s="83"/>
      <c r="TPO47" s="83"/>
      <c r="TPP47" s="83"/>
      <c r="TPQ47" s="83"/>
      <c r="TPR47" s="83"/>
      <c r="TPS47" s="83"/>
      <c r="TPT47" s="83"/>
      <c r="TPU47" s="83"/>
      <c r="TPV47" s="83"/>
      <c r="TPW47" s="83"/>
      <c r="TPX47" s="83"/>
      <c r="TPY47" s="83"/>
      <c r="TPZ47" s="83"/>
      <c r="TQA47" s="83"/>
      <c r="TQB47" s="83"/>
      <c r="TQC47" s="83"/>
      <c r="TQD47" s="83"/>
      <c r="TQE47" s="83"/>
      <c r="TQF47" s="83"/>
      <c r="TQG47" s="83"/>
      <c r="TQH47" s="83"/>
      <c r="TQI47" s="83"/>
      <c r="TQJ47" s="83"/>
      <c r="TQK47" s="83"/>
      <c r="TQL47" s="83"/>
      <c r="TQM47" s="83"/>
      <c r="TQN47" s="83"/>
      <c r="TQO47" s="83"/>
      <c r="TQP47" s="83"/>
      <c r="TQQ47" s="83"/>
      <c r="TQR47" s="83"/>
      <c r="TQS47" s="83"/>
      <c r="TQT47" s="83"/>
      <c r="TQU47" s="83"/>
      <c r="TQV47" s="83"/>
      <c r="TQW47" s="83"/>
      <c r="TQX47" s="83"/>
      <c r="TQY47" s="83"/>
      <c r="TQZ47" s="83"/>
      <c r="TRA47" s="83"/>
      <c r="TRB47" s="83"/>
      <c r="TRC47" s="83"/>
      <c r="TRD47" s="83"/>
      <c r="TRE47" s="83"/>
      <c r="TRF47" s="83"/>
      <c r="TRG47" s="83"/>
      <c r="TRH47" s="83"/>
      <c r="TRI47" s="83"/>
      <c r="TRJ47" s="83"/>
      <c r="TRK47" s="83"/>
      <c r="TRL47" s="83"/>
      <c r="TRM47" s="83"/>
      <c r="TRN47" s="83"/>
      <c r="TRO47" s="83"/>
      <c r="TRP47" s="83"/>
      <c r="TRQ47" s="83"/>
      <c r="TRR47" s="83"/>
      <c r="TRS47" s="83"/>
      <c r="TRT47" s="83"/>
      <c r="TRU47" s="83"/>
      <c r="TRV47" s="83"/>
      <c r="TRW47" s="83"/>
      <c r="TRX47" s="83"/>
      <c r="TRY47" s="83"/>
      <c r="TRZ47" s="83"/>
      <c r="TSA47" s="83"/>
      <c r="TSB47" s="83"/>
      <c r="TSC47" s="83"/>
      <c r="TSD47" s="83"/>
      <c r="TSE47" s="83"/>
      <c r="TSF47" s="83"/>
      <c r="TSG47" s="83"/>
      <c r="TSH47" s="83"/>
      <c r="TSI47" s="83"/>
      <c r="TSJ47" s="83"/>
      <c r="TSK47" s="83"/>
      <c r="TSL47" s="83"/>
      <c r="TSM47" s="83"/>
      <c r="TSN47" s="83"/>
      <c r="TSO47" s="83"/>
      <c r="TSP47" s="83"/>
      <c r="TSQ47" s="83"/>
      <c r="TSR47" s="83"/>
      <c r="TSS47" s="83"/>
      <c r="TST47" s="83"/>
      <c r="TSU47" s="83"/>
      <c r="TSV47" s="83"/>
      <c r="TSW47" s="83"/>
      <c r="TSX47" s="83"/>
      <c r="TSY47" s="83"/>
      <c r="TSZ47" s="83"/>
      <c r="TTA47" s="83"/>
      <c r="TTB47" s="83"/>
      <c r="TTC47" s="83"/>
      <c r="TTD47" s="83"/>
      <c r="TTE47" s="83"/>
      <c r="TTF47" s="83"/>
      <c r="TTG47" s="83"/>
      <c r="TTH47" s="83"/>
      <c r="TTI47" s="83"/>
      <c r="TTJ47" s="83"/>
      <c r="TTK47" s="83"/>
      <c r="TTL47" s="83"/>
      <c r="TTM47" s="83"/>
      <c r="TTN47" s="83"/>
      <c r="TTO47" s="83"/>
      <c r="TTP47" s="83"/>
      <c r="TTQ47" s="83"/>
      <c r="TTR47" s="83"/>
      <c r="TTS47" s="83"/>
      <c r="TTT47" s="83"/>
      <c r="TTU47" s="83"/>
      <c r="TTV47" s="83"/>
      <c r="TTW47" s="83"/>
      <c r="TTX47" s="83"/>
      <c r="TTY47" s="83"/>
      <c r="TTZ47" s="83"/>
      <c r="TUA47" s="83"/>
      <c r="TUB47" s="83"/>
      <c r="TUC47" s="83"/>
      <c r="TUD47" s="83"/>
      <c r="TUE47" s="83"/>
      <c r="TUF47" s="83"/>
      <c r="TUG47" s="83"/>
      <c r="TUH47" s="83"/>
      <c r="TUI47" s="83"/>
      <c r="TUJ47" s="83"/>
      <c r="TUK47" s="83"/>
      <c r="TUL47" s="83"/>
      <c r="TUM47" s="83"/>
      <c r="TUN47" s="83"/>
      <c r="TUO47" s="83"/>
      <c r="TUP47" s="83"/>
      <c r="TUQ47" s="83"/>
      <c r="TUR47" s="83"/>
      <c r="TUS47" s="83"/>
      <c r="TUT47" s="83"/>
      <c r="TUU47" s="83"/>
      <c r="TUV47" s="83"/>
      <c r="TUW47" s="83"/>
      <c r="TUX47" s="83"/>
      <c r="TUY47" s="83"/>
      <c r="TUZ47" s="83"/>
      <c r="TVA47" s="83"/>
      <c r="TVB47" s="83"/>
      <c r="TVC47" s="83"/>
      <c r="TVD47" s="83"/>
      <c r="TVE47" s="83"/>
      <c r="TVF47" s="83"/>
      <c r="TVG47" s="83"/>
      <c r="TVH47" s="83"/>
      <c r="TVI47" s="83"/>
      <c r="TVJ47" s="83"/>
      <c r="TVK47" s="83"/>
      <c r="TVL47" s="83"/>
      <c r="TVM47" s="83"/>
      <c r="TVN47" s="83"/>
      <c r="TVO47" s="83"/>
      <c r="TVP47" s="83"/>
      <c r="TVQ47" s="83"/>
      <c r="TVR47" s="83"/>
      <c r="TVS47" s="83"/>
      <c r="TVT47" s="83"/>
      <c r="TVU47" s="83"/>
      <c r="TVV47" s="83"/>
      <c r="TVW47" s="83"/>
      <c r="TVX47" s="83"/>
      <c r="TVY47" s="83"/>
      <c r="TVZ47" s="83"/>
      <c r="TWA47" s="83"/>
      <c r="TWB47" s="83"/>
      <c r="TWC47" s="83"/>
      <c r="TWD47" s="83"/>
      <c r="TWE47" s="83"/>
      <c r="TWF47" s="83"/>
      <c r="TWG47" s="83"/>
      <c r="TWH47" s="83"/>
      <c r="TWI47" s="83"/>
      <c r="TWJ47" s="83"/>
      <c r="TWK47" s="83"/>
      <c r="TWL47" s="83"/>
      <c r="TWM47" s="83"/>
      <c r="TWN47" s="83"/>
      <c r="TWO47" s="83"/>
      <c r="TWP47" s="83"/>
      <c r="TWQ47" s="83"/>
      <c r="TWR47" s="83"/>
      <c r="TWS47" s="83"/>
      <c r="TWT47" s="83"/>
      <c r="TWU47" s="83"/>
      <c r="TWV47" s="83"/>
      <c r="TWW47" s="83"/>
      <c r="TWX47" s="83"/>
      <c r="TWY47" s="83"/>
      <c r="TWZ47" s="83"/>
      <c r="TXA47" s="83"/>
      <c r="TXB47" s="83"/>
      <c r="TXC47" s="83"/>
      <c r="TXD47" s="83"/>
      <c r="TXE47" s="83"/>
      <c r="TXF47" s="83"/>
      <c r="TXG47" s="83"/>
      <c r="TXH47" s="83"/>
      <c r="TXI47" s="83"/>
      <c r="TXJ47" s="83"/>
      <c r="TXK47" s="83"/>
      <c r="TXL47" s="83"/>
      <c r="TXM47" s="83"/>
      <c r="TXN47" s="83"/>
      <c r="TXO47" s="83"/>
      <c r="TXP47" s="83"/>
      <c r="TXQ47" s="83"/>
      <c r="TXR47" s="83"/>
      <c r="TXS47" s="83"/>
      <c r="TXT47" s="83"/>
      <c r="TXU47" s="83"/>
      <c r="TXV47" s="83"/>
      <c r="TXW47" s="83"/>
      <c r="TXX47" s="83"/>
      <c r="TXY47" s="83"/>
      <c r="TXZ47" s="83"/>
      <c r="TYA47" s="83"/>
      <c r="TYB47" s="83"/>
      <c r="TYC47" s="83"/>
      <c r="TYD47" s="83"/>
      <c r="TYE47" s="83"/>
      <c r="TYF47" s="83"/>
      <c r="TYG47" s="83"/>
      <c r="TYH47" s="83"/>
      <c r="TYI47" s="83"/>
      <c r="TYJ47" s="83"/>
      <c r="TYK47" s="83"/>
      <c r="TYL47" s="83"/>
      <c r="TYM47" s="83"/>
      <c r="TYN47" s="83"/>
      <c r="TYO47" s="83"/>
      <c r="TYP47" s="83"/>
      <c r="TYQ47" s="83"/>
      <c r="TYR47" s="83"/>
      <c r="TYS47" s="83"/>
      <c r="TYT47" s="83"/>
      <c r="TYU47" s="83"/>
      <c r="TYV47" s="83"/>
      <c r="TYW47" s="83"/>
      <c r="TYX47" s="83"/>
      <c r="TYY47" s="83"/>
      <c r="TYZ47" s="83"/>
      <c r="TZA47" s="83"/>
      <c r="TZB47" s="83"/>
      <c r="TZC47" s="83"/>
      <c r="TZD47" s="83"/>
      <c r="TZE47" s="83"/>
      <c r="TZF47" s="83"/>
      <c r="TZG47" s="83"/>
      <c r="TZH47" s="83"/>
      <c r="TZI47" s="83"/>
      <c r="TZJ47" s="83"/>
      <c r="TZK47" s="83"/>
      <c r="TZL47" s="83"/>
      <c r="TZM47" s="83"/>
      <c r="TZN47" s="83"/>
      <c r="TZO47" s="83"/>
      <c r="TZP47" s="83"/>
      <c r="TZQ47" s="83"/>
      <c r="TZR47" s="83"/>
      <c r="TZS47" s="83"/>
      <c r="TZT47" s="83"/>
      <c r="TZU47" s="83"/>
      <c r="TZV47" s="83"/>
      <c r="TZW47" s="83"/>
      <c r="TZX47" s="83"/>
      <c r="TZY47" s="83"/>
      <c r="TZZ47" s="83"/>
      <c r="UAA47" s="83"/>
      <c r="UAB47" s="83"/>
      <c r="UAC47" s="83"/>
      <c r="UAD47" s="83"/>
      <c r="UAE47" s="83"/>
      <c r="UAF47" s="83"/>
      <c r="UAG47" s="83"/>
      <c r="UAH47" s="83"/>
      <c r="UAI47" s="83"/>
      <c r="UAJ47" s="83"/>
      <c r="UAK47" s="83"/>
      <c r="UAL47" s="83"/>
      <c r="UAM47" s="83"/>
      <c r="UAN47" s="83"/>
      <c r="UAO47" s="83"/>
      <c r="UAP47" s="83"/>
      <c r="UAQ47" s="83"/>
      <c r="UAR47" s="83"/>
      <c r="UAS47" s="83"/>
      <c r="UAT47" s="83"/>
      <c r="UAU47" s="83"/>
      <c r="UAV47" s="83"/>
      <c r="UAW47" s="83"/>
      <c r="UAX47" s="83"/>
      <c r="UAY47" s="83"/>
      <c r="UAZ47" s="83"/>
      <c r="UBA47" s="83"/>
      <c r="UBB47" s="83"/>
      <c r="UBC47" s="83"/>
      <c r="UBD47" s="83"/>
      <c r="UBE47" s="83"/>
      <c r="UBF47" s="83"/>
      <c r="UBG47" s="83"/>
      <c r="UBH47" s="83"/>
      <c r="UBI47" s="83"/>
      <c r="UBJ47" s="83"/>
      <c r="UBK47" s="83"/>
      <c r="UBL47" s="83"/>
      <c r="UBM47" s="83"/>
      <c r="UBN47" s="83"/>
      <c r="UBO47" s="83"/>
      <c r="UBP47" s="83"/>
      <c r="UBQ47" s="83"/>
      <c r="UBR47" s="83"/>
      <c r="UBS47" s="83"/>
      <c r="UBT47" s="83"/>
      <c r="UBU47" s="83"/>
      <c r="UBV47" s="83"/>
      <c r="UBW47" s="83"/>
      <c r="UBX47" s="83"/>
      <c r="UBY47" s="83"/>
      <c r="UBZ47" s="83"/>
      <c r="UCA47" s="83"/>
      <c r="UCB47" s="83"/>
      <c r="UCC47" s="83"/>
      <c r="UCD47" s="83"/>
      <c r="UCE47" s="83"/>
      <c r="UCF47" s="83"/>
      <c r="UCG47" s="83"/>
      <c r="UCH47" s="83"/>
      <c r="UCI47" s="83"/>
      <c r="UCJ47" s="83"/>
      <c r="UCK47" s="83"/>
      <c r="UCL47" s="83"/>
      <c r="UCM47" s="83"/>
      <c r="UCN47" s="83"/>
      <c r="UCO47" s="83"/>
      <c r="UCP47" s="83"/>
      <c r="UCQ47" s="83"/>
      <c r="UCR47" s="83"/>
      <c r="UCS47" s="83"/>
      <c r="UCT47" s="83"/>
      <c r="UCU47" s="83"/>
      <c r="UCV47" s="83"/>
      <c r="UCW47" s="83"/>
      <c r="UCX47" s="83"/>
      <c r="UCY47" s="83"/>
      <c r="UCZ47" s="83"/>
      <c r="UDA47" s="83"/>
      <c r="UDB47" s="83"/>
      <c r="UDC47" s="83"/>
      <c r="UDD47" s="83"/>
      <c r="UDE47" s="83"/>
      <c r="UDF47" s="83"/>
      <c r="UDG47" s="83"/>
      <c r="UDH47" s="83"/>
      <c r="UDI47" s="83"/>
      <c r="UDJ47" s="83"/>
      <c r="UDK47" s="83"/>
      <c r="UDL47" s="83"/>
      <c r="UDM47" s="83"/>
      <c r="UDN47" s="83"/>
      <c r="UDO47" s="83"/>
      <c r="UDP47" s="83"/>
      <c r="UDQ47" s="83"/>
      <c r="UDR47" s="83"/>
      <c r="UDS47" s="83"/>
      <c r="UDT47" s="83"/>
      <c r="UDU47" s="83"/>
      <c r="UDV47" s="83"/>
      <c r="UDW47" s="83"/>
      <c r="UDX47" s="83"/>
      <c r="UDY47" s="83"/>
      <c r="UDZ47" s="83"/>
      <c r="UEA47" s="83"/>
      <c r="UEB47" s="83"/>
      <c r="UEC47" s="83"/>
      <c r="UED47" s="83"/>
      <c r="UEE47" s="83"/>
      <c r="UEF47" s="83"/>
      <c r="UEG47" s="83"/>
      <c r="UEH47" s="83"/>
      <c r="UEI47" s="83"/>
      <c r="UEJ47" s="83"/>
      <c r="UEK47" s="83"/>
      <c r="UEL47" s="83"/>
      <c r="UEM47" s="83"/>
      <c r="UEN47" s="83"/>
      <c r="UEO47" s="83"/>
      <c r="UEP47" s="83"/>
      <c r="UEQ47" s="83"/>
      <c r="UER47" s="83"/>
      <c r="UES47" s="83"/>
      <c r="UET47" s="83"/>
      <c r="UEU47" s="83"/>
      <c r="UEV47" s="83"/>
      <c r="UEW47" s="83"/>
      <c r="UEX47" s="83"/>
      <c r="UEY47" s="83"/>
      <c r="UEZ47" s="83"/>
      <c r="UFA47" s="83"/>
      <c r="UFB47" s="83"/>
      <c r="UFC47" s="83"/>
      <c r="UFD47" s="83"/>
      <c r="UFE47" s="83"/>
      <c r="UFF47" s="83"/>
      <c r="UFG47" s="83"/>
      <c r="UFH47" s="83"/>
      <c r="UFI47" s="83"/>
      <c r="UFJ47" s="83"/>
      <c r="UFK47" s="83"/>
      <c r="UFL47" s="83"/>
      <c r="UFM47" s="83"/>
      <c r="UFN47" s="83"/>
      <c r="UFO47" s="83"/>
      <c r="UFP47" s="83"/>
      <c r="UFQ47" s="83"/>
      <c r="UFR47" s="83"/>
      <c r="UFS47" s="83"/>
      <c r="UFT47" s="83"/>
      <c r="UFU47" s="83"/>
      <c r="UFV47" s="83"/>
      <c r="UFW47" s="83"/>
      <c r="UFX47" s="83"/>
      <c r="UFY47" s="83"/>
      <c r="UFZ47" s="83"/>
      <c r="UGA47" s="83"/>
      <c r="UGB47" s="83"/>
      <c r="UGC47" s="83"/>
      <c r="UGD47" s="83"/>
      <c r="UGE47" s="83"/>
      <c r="UGF47" s="83"/>
      <c r="UGG47" s="83"/>
      <c r="UGH47" s="83"/>
      <c r="UGI47" s="83"/>
      <c r="UGJ47" s="83"/>
      <c r="UGK47" s="83"/>
      <c r="UGL47" s="83"/>
      <c r="UGM47" s="83"/>
      <c r="UGN47" s="83"/>
      <c r="UGO47" s="83"/>
      <c r="UGP47" s="83"/>
      <c r="UGQ47" s="83"/>
      <c r="UGR47" s="83"/>
      <c r="UGS47" s="83"/>
      <c r="UGT47" s="83"/>
      <c r="UGU47" s="83"/>
      <c r="UGV47" s="83"/>
      <c r="UGW47" s="83"/>
      <c r="UGX47" s="83"/>
      <c r="UGY47" s="83"/>
      <c r="UGZ47" s="83"/>
      <c r="UHA47" s="83"/>
      <c r="UHB47" s="83"/>
      <c r="UHC47" s="83"/>
      <c r="UHD47" s="83"/>
      <c r="UHE47" s="83"/>
      <c r="UHF47" s="83"/>
      <c r="UHG47" s="83"/>
      <c r="UHH47" s="83"/>
      <c r="UHI47" s="83"/>
      <c r="UHJ47" s="83"/>
      <c r="UHK47" s="83"/>
      <c r="UHL47" s="83"/>
      <c r="UHM47" s="83"/>
      <c r="UHN47" s="83"/>
      <c r="UHO47" s="83"/>
      <c r="UHP47" s="83"/>
      <c r="UHQ47" s="83"/>
      <c r="UHR47" s="83"/>
      <c r="UHS47" s="83"/>
      <c r="UHT47" s="83"/>
      <c r="UHU47" s="83"/>
      <c r="UHV47" s="83"/>
      <c r="UHW47" s="83"/>
      <c r="UHX47" s="83"/>
      <c r="UHY47" s="83"/>
      <c r="UHZ47" s="83"/>
      <c r="UIA47" s="83"/>
      <c r="UIB47" s="83"/>
      <c r="UIC47" s="83"/>
      <c r="UID47" s="83"/>
      <c r="UIE47" s="83"/>
      <c r="UIF47" s="83"/>
      <c r="UIG47" s="83"/>
      <c r="UIH47" s="83"/>
      <c r="UII47" s="83"/>
      <c r="UIJ47" s="83"/>
      <c r="UIK47" s="83"/>
      <c r="UIL47" s="83"/>
      <c r="UIM47" s="83"/>
      <c r="UIN47" s="83"/>
      <c r="UIO47" s="83"/>
      <c r="UIP47" s="83"/>
      <c r="UIQ47" s="83"/>
      <c r="UIR47" s="83"/>
      <c r="UIS47" s="83"/>
      <c r="UIT47" s="83"/>
      <c r="UIU47" s="83"/>
      <c r="UIV47" s="83"/>
      <c r="UIW47" s="83"/>
      <c r="UIX47" s="83"/>
      <c r="UIY47" s="83"/>
      <c r="UIZ47" s="83"/>
      <c r="UJA47" s="83"/>
      <c r="UJB47" s="83"/>
      <c r="UJC47" s="83"/>
      <c r="UJD47" s="83"/>
      <c r="UJE47" s="83"/>
      <c r="UJF47" s="83"/>
      <c r="UJG47" s="83"/>
      <c r="UJH47" s="83"/>
      <c r="UJI47" s="83"/>
      <c r="UJJ47" s="83"/>
      <c r="UJK47" s="83"/>
      <c r="UJL47" s="83"/>
      <c r="UJM47" s="83"/>
      <c r="UJN47" s="83"/>
      <c r="UJO47" s="83"/>
      <c r="UJP47" s="83"/>
      <c r="UJQ47" s="83"/>
      <c r="UJR47" s="83"/>
      <c r="UJS47" s="83"/>
      <c r="UJT47" s="83"/>
      <c r="UJU47" s="83"/>
      <c r="UJV47" s="83"/>
      <c r="UJW47" s="83"/>
      <c r="UJX47" s="83"/>
      <c r="UJY47" s="83"/>
      <c r="UJZ47" s="83"/>
      <c r="UKA47" s="83"/>
      <c r="UKB47" s="83"/>
      <c r="UKC47" s="83"/>
      <c r="UKD47" s="83"/>
      <c r="UKE47" s="83"/>
      <c r="UKF47" s="83"/>
      <c r="UKG47" s="83"/>
      <c r="UKH47" s="83"/>
      <c r="UKI47" s="83"/>
      <c r="UKJ47" s="83"/>
      <c r="UKK47" s="83"/>
      <c r="UKL47" s="83"/>
      <c r="UKM47" s="83"/>
      <c r="UKN47" s="83"/>
      <c r="UKO47" s="83"/>
      <c r="UKP47" s="83"/>
      <c r="UKQ47" s="83"/>
      <c r="UKR47" s="83"/>
      <c r="UKS47" s="83"/>
      <c r="UKT47" s="83"/>
      <c r="UKU47" s="83"/>
      <c r="UKV47" s="83"/>
      <c r="UKW47" s="83"/>
      <c r="UKX47" s="83"/>
      <c r="UKY47" s="83"/>
      <c r="UKZ47" s="83"/>
      <c r="ULA47" s="83"/>
      <c r="ULB47" s="83"/>
      <c r="ULC47" s="83"/>
      <c r="ULD47" s="83"/>
      <c r="ULE47" s="83"/>
      <c r="ULF47" s="83"/>
      <c r="ULG47" s="83"/>
      <c r="ULH47" s="83"/>
      <c r="ULI47" s="83"/>
      <c r="ULJ47" s="83"/>
      <c r="ULK47" s="83"/>
      <c r="ULL47" s="83"/>
      <c r="ULM47" s="83"/>
      <c r="ULN47" s="83"/>
      <c r="ULO47" s="83"/>
      <c r="ULP47" s="83"/>
      <c r="ULQ47" s="83"/>
      <c r="ULR47" s="83"/>
      <c r="ULS47" s="83"/>
      <c r="ULT47" s="83"/>
      <c r="ULU47" s="83"/>
      <c r="ULV47" s="83"/>
      <c r="ULW47" s="83"/>
      <c r="ULX47" s="83"/>
      <c r="ULY47" s="83"/>
      <c r="ULZ47" s="83"/>
      <c r="UMA47" s="83"/>
      <c r="UMB47" s="83"/>
      <c r="UMC47" s="83"/>
      <c r="UMD47" s="83"/>
      <c r="UME47" s="83"/>
      <c r="UMF47" s="83"/>
      <c r="UMG47" s="83"/>
      <c r="UMH47" s="83"/>
      <c r="UMI47" s="83"/>
      <c r="UMJ47" s="83"/>
      <c r="UMK47" s="83"/>
      <c r="UML47" s="83"/>
      <c r="UMM47" s="83"/>
      <c r="UMN47" s="83"/>
      <c r="UMO47" s="83"/>
      <c r="UMP47" s="83"/>
      <c r="UMQ47" s="83"/>
      <c r="UMR47" s="83"/>
      <c r="UMS47" s="83"/>
      <c r="UMT47" s="83"/>
      <c r="UMU47" s="83"/>
      <c r="UMV47" s="83"/>
      <c r="UMW47" s="83"/>
      <c r="UMX47" s="83"/>
      <c r="UMY47" s="83"/>
      <c r="UMZ47" s="83"/>
      <c r="UNA47" s="83"/>
      <c r="UNB47" s="83"/>
      <c r="UNC47" s="83"/>
      <c r="UND47" s="83"/>
      <c r="UNE47" s="83"/>
      <c r="UNF47" s="83"/>
      <c r="UNG47" s="83"/>
      <c r="UNH47" s="83"/>
      <c r="UNI47" s="83"/>
      <c r="UNJ47" s="83"/>
      <c r="UNK47" s="83"/>
      <c r="UNL47" s="83"/>
      <c r="UNM47" s="83"/>
      <c r="UNN47" s="83"/>
      <c r="UNO47" s="83"/>
      <c r="UNP47" s="83"/>
      <c r="UNQ47" s="83"/>
      <c r="UNR47" s="83"/>
      <c r="UNS47" s="83"/>
      <c r="UNT47" s="83"/>
      <c r="UNU47" s="83"/>
      <c r="UNV47" s="83"/>
      <c r="UNW47" s="83"/>
      <c r="UNX47" s="83"/>
      <c r="UNY47" s="83"/>
      <c r="UNZ47" s="83"/>
      <c r="UOA47" s="83"/>
      <c r="UOB47" s="83"/>
      <c r="UOC47" s="83"/>
      <c r="UOD47" s="83"/>
      <c r="UOE47" s="83"/>
      <c r="UOF47" s="83"/>
      <c r="UOG47" s="83"/>
      <c r="UOH47" s="83"/>
      <c r="UOI47" s="83"/>
      <c r="UOJ47" s="83"/>
      <c r="UOK47" s="83"/>
      <c r="UOL47" s="83"/>
      <c r="UOM47" s="83"/>
      <c r="UON47" s="83"/>
      <c r="UOO47" s="83"/>
      <c r="UOP47" s="83"/>
      <c r="UOQ47" s="83"/>
      <c r="UOR47" s="83"/>
      <c r="UOS47" s="83"/>
      <c r="UOT47" s="83"/>
      <c r="UOU47" s="83"/>
      <c r="UOV47" s="83"/>
      <c r="UOW47" s="83"/>
      <c r="UOX47" s="83"/>
      <c r="UOY47" s="83"/>
      <c r="UOZ47" s="83"/>
      <c r="UPA47" s="83"/>
      <c r="UPB47" s="83"/>
      <c r="UPC47" s="83"/>
      <c r="UPD47" s="83"/>
      <c r="UPE47" s="83"/>
      <c r="UPF47" s="83"/>
      <c r="UPG47" s="83"/>
      <c r="UPH47" s="83"/>
      <c r="UPI47" s="83"/>
      <c r="UPJ47" s="83"/>
      <c r="UPK47" s="83"/>
      <c r="UPL47" s="83"/>
      <c r="UPM47" s="83"/>
      <c r="UPN47" s="83"/>
      <c r="UPO47" s="83"/>
      <c r="UPP47" s="83"/>
      <c r="UPQ47" s="83"/>
      <c r="UPR47" s="83"/>
      <c r="UPS47" s="83"/>
      <c r="UPT47" s="83"/>
      <c r="UPU47" s="83"/>
      <c r="UPV47" s="83"/>
      <c r="UPW47" s="83"/>
      <c r="UPX47" s="83"/>
      <c r="UPY47" s="83"/>
      <c r="UPZ47" s="83"/>
      <c r="UQA47" s="83"/>
      <c r="UQB47" s="83"/>
      <c r="UQC47" s="83"/>
      <c r="UQD47" s="83"/>
      <c r="UQE47" s="83"/>
      <c r="UQF47" s="83"/>
      <c r="UQG47" s="83"/>
      <c r="UQH47" s="83"/>
      <c r="UQI47" s="83"/>
      <c r="UQJ47" s="83"/>
      <c r="UQK47" s="83"/>
      <c r="UQL47" s="83"/>
      <c r="UQM47" s="83"/>
      <c r="UQN47" s="83"/>
      <c r="UQO47" s="83"/>
      <c r="UQP47" s="83"/>
      <c r="UQQ47" s="83"/>
      <c r="UQR47" s="83"/>
      <c r="UQS47" s="83"/>
      <c r="UQT47" s="83"/>
      <c r="UQU47" s="83"/>
      <c r="UQV47" s="83"/>
      <c r="UQW47" s="83"/>
      <c r="UQX47" s="83"/>
      <c r="UQY47" s="83"/>
      <c r="UQZ47" s="83"/>
      <c r="URA47" s="83"/>
      <c r="URB47" s="83"/>
      <c r="URC47" s="83"/>
      <c r="URD47" s="83"/>
      <c r="URE47" s="83"/>
      <c r="URF47" s="83"/>
      <c r="URG47" s="83"/>
      <c r="URH47" s="83"/>
      <c r="URI47" s="83"/>
      <c r="URJ47" s="83"/>
      <c r="URK47" s="83"/>
      <c r="URL47" s="83"/>
      <c r="URM47" s="83"/>
      <c r="URN47" s="83"/>
      <c r="URO47" s="83"/>
      <c r="URP47" s="83"/>
      <c r="URQ47" s="83"/>
      <c r="URR47" s="83"/>
      <c r="URS47" s="83"/>
      <c r="URT47" s="83"/>
      <c r="URU47" s="83"/>
      <c r="URV47" s="83"/>
      <c r="URW47" s="83"/>
      <c r="URX47" s="83"/>
      <c r="URY47" s="83"/>
      <c r="URZ47" s="83"/>
      <c r="USA47" s="83"/>
      <c r="USB47" s="83"/>
      <c r="USC47" s="83"/>
      <c r="USD47" s="83"/>
      <c r="USE47" s="83"/>
      <c r="USF47" s="83"/>
      <c r="USG47" s="83"/>
      <c r="USH47" s="83"/>
      <c r="USI47" s="83"/>
      <c r="USJ47" s="83"/>
      <c r="USK47" s="83"/>
      <c r="USL47" s="83"/>
      <c r="USM47" s="83"/>
      <c r="USN47" s="83"/>
      <c r="USO47" s="83"/>
      <c r="USP47" s="83"/>
      <c r="USQ47" s="83"/>
      <c r="USR47" s="83"/>
      <c r="USS47" s="83"/>
      <c r="UST47" s="83"/>
      <c r="USU47" s="83"/>
      <c r="USV47" s="83"/>
      <c r="USW47" s="83"/>
      <c r="USX47" s="83"/>
      <c r="USY47" s="83"/>
      <c r="USZ47" s="83"/>
      <c r="UTA47" s="83"/>
      <c r="UTB47" s="83"/>
      <c r="UTC47" s="83"/>
      <c r="UTD47" s="83"/>
      <c r="UTE47" s="83"/>
      <c r="UTF47" s="83"/>
      <c r="UTG47" s="83"/>
      <c r="UTH47" s="83"/>
      <c r="UTI47" s="83"/>
      <c r="UTJ47" s="83"/>
      <c r="UTK47" s="83"/>
      <c r="UTL47" s="83"/>
      <c r="UTM47" s="83"/>
      <c r="UTN47" s="83"/>
      <c r="UTO47" s="83"/>
      <c r="UTP47" s="83"/>
      <c r="UTQ47" s="83"/>
      <c r="UTR47" s="83"/>
      <c r="UTS47" s="83"/>
      <c r="UTT47" s="83"/>
      <c r="UTU47" s="83"/>
      <c r="UTV47" s="83"/>
      <c r="UTW47" s="83"/>
      <c r="UTX47" s="83"/>
      <c r="UTY47" s="83"/>
      <c r="UTZ47" s="83"/>
      <c r="UUA47" s="83"/>
      <c r="UUB47" s="83"/>
      <c r="UUC47" s="83"/>
      <c r="UUD47" s="83"/>
      <c r="UUE47" s="83"/>
      <c r="UUF47" s="83"/>
      <c r="UUG47" s="83"/>
      <c r="UUH47" s="83"/>
      <c r="UUI47" s="83"/>
      <c r="UUJ47" s="83"/>
      <c r="UUK47" s="83"/>
      <c r="UUL47" s="83"/>
      <c r="UUM47" s="83"/>
      <c r="UUN47" s="83"/>
      <c r="UUO47" s="83"/>
      <c r="UUP47" s="83"/>
      <c r="UUQ47" s="83"/>
      <c r="UUR47" s="83"/>
      <c r="UUS47" s="83"/>
      <c r="UUT47" s="83"/>
      <c r="UUU47" s="83"/>
      <c r="UUV47" s="83"/>
      <c r="UUW47" s="83"/>
      <c r="UUX47" s="83"/>
      <c r="UUY47" s="83"/>
      <c r="UUZ47" s="83"/>
      <c r="UVA47" s="83"/>
      <c r="UVB47" s="83"/>
      <c r="UVC47" s="83"/>
      <c r="UVD47" s="83"/>
      <c r="UVE47" s="83"/>
      <c r="UVF47" s="83"/>
      <c r="UVG47" s="83"/>
      <c r="UVH47" s="83"/>
      <c r="UVI47" s="83"/>
      <c r="UVJ47" s="83"/>
      <c r="UVK47" s="83"/>
      <c r="UVL47" s="83"/>
      <c r="UVM47" s="83"/>
      <c r="UVN47" s="83"/>
      <c r="UVO47" s="83"/>
      <c r="UVP47" s="83"/>
      <c r="UVQ47" s="83"/>
      <c r="UVR47" s="83"/>
      <c r="UVS47" s="83"/>
      <c r="UVT47" s="83"/>
      <c r="UVU47" s="83"/>
      <c r="UVV47" s="83"/>
      <c r="UVW47" s="83"/>
      <c r="UVX47" s="83"/>
      <c r="UVY47" s="83"/>
      <c r="UVZ47" s="83"/>
      <c r="UWA47" s="83"/>
      <c r="UWB47" s="83"/>
      <c r="UWC47" s="83"/>
      <c r="UWD47" s="83"/>
      <c r="UWE47" s="83"/>
      <c r="UWF47" s="83"/>
      <c r="UWG47" s="83"/>
      <c r="UWH47" s="83"/>
      <c r="UWI47" s="83"/>
      <c r="UWJ47" s="83"/>
      <c r="UWK47" s="83"/>
      <c r="UWL47" s="83"/>
      <c r="UWM47" s="83"/>
      <c r="UWN47" s="83"/>
      <c r="UWO47" s="83"/>
      <c r="UWP47" s="83"/>
      <c r="UWQ47" s="83"/>
      <c r="UWR47" s="83"/>
      <c r="UWS47" s="83"/>
      <c r="UWT47" s="83"/>
      <c r="UWU47" s="83"/>
      <c r="UWV47" s="83"/>
      <c r="UWW47" s="83"/>
      <c r="UWX47" s="83"/>
      <c r="UWY47" s="83"/>
      <c r="UWZ47" s="83"/>
      <c r="UXA47" s="83"/>
      <c r="UXB47" s="83"/>
      <c r="UXC47" s="83"/>
      <c r="UXD47" s="83"/>
      <c r="UXE47" s="83"/>
      <c r="UXF47" s="83"/>
      <c r="UXG47" s="83"/>
      <c r="UXH47" s="83"/>
      <c r="UXI47" s="83"/>
      <c r="UXJ47" s="83"/>
      <c r="UXK47" s="83"/>
      <c r="UXL47" s="83"/>
      <c r="UXM47" s="83"/>
      <c r="UXN47" s="83"/>
      <c r="UXO47" s="83"/>
      <c r="UXP47" s="83"/>
      <c r="UXQ47" s="83"/>
      <c r="UXR47" s="83"/>
      <c r="UXS47" s="83"/>
      <c r="UXT47" s="83"/>
      <c r="UXU47" s="83"/>
      <c r="UXV47" s="83"/>
      <c r="UXW47" s="83"/>
      <c r="UXX47" s="83"/>
      <c r="UXY47" s="83"/>
      <c r="UXZ47" s="83"/>
      <c r="UYA47" s="83"/>
      <c r="UYB47" s="83"/>
      <c r="UYC47" s="83"/>
      <c r="UYD47" s="83"/>
      <c r="UYE47" s="83"/>
      <c r="UYF47" s="83"/>
      <c r="UYG47" s="83"/>
      <c r="UYH47" s="83"/>
      <c r="UYI47" s="83"/>
      <c r="UYJ47" s="83"/>
      <c r="UYK47" s="83"/>
      <c r="UYL47" s="83"/>
      <c r="UYM47" s="83"/>
      <c r="UYN47" s="83"/>
      <c r="UYO47" s="83"/>
      <c r="UYP47" s="83"/>
      <c r="UYQ47" s="83"/>
      <c r="UYR47" s="83"/>
      <c r="UYS47" s="83"/>
      <c r="UYT47" s="83"/>
      <c r="UYU47" s="83"/>
      <c r="UYV47" s="83"/>
      <c r="UYW47" s="83"/>
      <c r="UYX47" s="83"/>
      <c r="UYY47" s="83"/>
      <c r="UYZ47" s="83"/>
      <c r="UZA47" s="83"/>
      <c r="UZB47" s="83"/>
      <c r="UZC47" s="83"/>
      <c r="UZD47" s="83"/>
      <c r="UZE47" s="83"/>
      <c r="UZF47" s="83"/>
      <c r="UZG47" s="83"/>
      <c r="UZH47" s="83"/>
      <c r="UZI47" s="83"/>
      <c r="UZJ47" s="83"/>
      <c r="UZK47" s="83"/>
      <c r="UZL47" s="83"/>
      <c r="UZM47" s="83"/>
      <c r="UZN47" s="83"/>
      <c r="UZO47" s="83"/>
      <c r="UZP47" s="83"/>
      <c r="UZQ47" s="83"/>
      <c r="UZR47" s="83"/>
      <c r="UZS47" s="83"/>
      <c r="UZT47" s="83"/>
      <c r="UZU47" s="83"/>
      <c r="UZV47" s="83"/>
      <c r="UZW47" s="83"/>
      <c r="UZX47" s="83"/>
      <c r="UZY47" s="83"/>
      <c r="UZZ47" s="83"/>
      <c r="VAA47" s="83"/>
      <c r="VAB47" s="83"/>
      <c r="VAC47" s="83"/>
      <c r="VAD47" s="83"/>
      <c r="VAE47" s="83"/>
      <c r="VAF47" s="83"/>
      <c r="VAG47" s="83"/>
      <c r="VAH47" s="83"/>
      <c r="VAI47" s="83"/>
      <c r="VAJ47" s="83"/>
      <c r="VAK47" s="83"/>
      <c r="VAL47" s="83"/>
      <c r="VAM47" s="83"/>
      <c r="VAN47" s="83"/>
      <c r="VAO47" s="83"/>
      <c r="VAP47" s="83"/>
      <c r="VAQ47" s="83"/>
      <c r="VAR47" s="83"/>
      <c r="VAS47" s="83"/>
      <c r="VAT47" s="83"/>
      <c r="VAU47" s="83"/>
      <c r="VAV47" s="83"/>
      <c r="VAW47" s="83"/>
      <c r="VAX47" s="83"/>
      <c r="VAY47" s="83"/>
      <c r="VAZ47" s="83"/>
      <c r="VBA47" s="83"/>
      <c r="VBB47" s="83"/>
      <c r="VBC47" s="83"/>
      <c r="VBD47" s="83"/>
      <c r="VBE47" s="83"/>
      <c r="VBF47" s="83"/>
      <c r="VBG47" s="83"/>
      <c r="VBH47" s="83"/>
      <c r="VBI47" s="83"/>
      <c r="VBJ47" s="83"/>
      <c r="VBK47" s="83"/>
      <c r="VBL47" s="83"/>
      <c r="VBM47" s="83"/>
      <c r="VBN47" s="83"/>
      <c r="VBO47" s="83"/>
      <c r="VBP47" s="83"/>
      <c r="VBQ47" s="83"/>
      <c r="VBR47" s="83"/>
      <c r="VBS47" s="83"/>
      <c r="VBT47" s="83"/>
      <c r="VBU47" s="83"/>
      <c r="VBV47" s="83"/>
      <c r="VBW47" s="83"/>
      <c r="VBX47" s="83"/>
      <c r="VBY47" s="83"/>
      <c r="VBZ47" s="83"/>
      <c r="VCA47" s="83"/>
      <c r="VCB47" s="83"/>
      <c r="VCC47" s="83"/>
      <c r="VCD47" s="83"/>
      <c r="VCE47" s="83"/>
      <c r="VCF47" s="83"/>
      <c r="VCG47" s="83"/>
      <c r="VCH47" s="83"/>
      <c r="VCI47" s="83"/>
      <c r="VCJ47" s="83"/>
      <c r="VCK47" s="83"/>
      <c r="VCL47" s="83"/>
      <c r="VCM47" s="83"/>
      <c r="VCN47" s="83"/>
      <c r="VCO47" s="83"/>
      <c r="VCP47" s="83"/>
      <c r="VCQ47" s="83"/>
      <c r="VCR47" s="83"/>
      <c r="VCS47" s="83"/>
      <c r="VCT47" s="83"/>
      <c r="VCU47" s="83"/>
      <c r="VCV47" s="83"/>
      <c r="VCW47" s="83"/>
      <c r="VCX47" s="83"/>
      <c r="VCY47" s="83"/>
      <c r="VCZ47" s="83"/>
      <c r="VDA47" s="83"/>
      <c r="VDB47" s="83"/>
      <c r="VDC47" s="83"/>
      <c r="VDD47" s="83"/>
      <c r="VDE47" s="83"/>
      <c r="VDF47" s="83"/>
      <c r="VDG47" s="83"/>
      <c r="VDH47" s="83"/>
      <c r="VDI47" s="83"/>
      <c r="VDJ47" s="83"/>
      <c r="VDK47" s="83"/>
      <c r="VDL47" s="83"/>
      <c r="VDM47" s="83"/>
      <c r="VDN47" s="83"/>
      <c r="VDO47" s="83"/>
      <c r="VDP47" s="83"/>
      <c r="VDQ47" s="83"/>
      <c r="VDR47" s="83"/>
      <c r="VDS47" s="83"/>
      <c r="VDT47" s="83"/>
      <c r="VDU47" s="83"/>
      <c r="VDV47" s="83"/>
      <c r="VDW47" s="83"/>
      <c r="VDX47" s="83"/>
      <c r="VDY47" s="83"/>
      <c r="VDZ47" s="83"/>
      <c r="VEA47" s="83"/>
      <c r="VEB47" s="83"/>
      <c r="VEC47" s="83"/>
      <c r="VED47" s="83"/>
      <c r="VEE47" s="83"/>
      <c r="VEF47" s="83"/>
      <c r="VEG47" s="83"/>
      <c r="VEH47" s="83"/>
      <c r="VEI47" s="83"/>
      <c r="VEJ47" s="83"/>
      <c r="VEK47" s="83"/>
      <c r="VEL47" s="83"/>
      <c r="VEM47" s="83"/>
      <c r="VEN47" s="83"/>
      <c r="VEO47" s="83"/>
      <c r="VEP47" s="83"/>
      <c r="VEQ47" s="83"/>
      <c r="VER47" s="83"/>
      <c r="VES47" s="83"/>
      <c r="VET47" s="83"/>
      <c r="VEU47" s="83"/>
      <c r="VEV47" s="83"/>
      <c r="VEW47" s="83"/>
      <c r="VEX47" s="83"/>
      <c r="VEY47" s="83"/>
      <c r="VEZ47" s="83"/>
      <c r="VFA47" s="83"/>
      <c r="VFB47" s="83"/>
      <c r="VFC47" s="83"/>
      <c r="VFD47" s="83"/>
      <c r="VFE47" s="83"/>
      <c r="VFF47" s="83"/>
      <c r="VFG47" s="83"/>
      <c r="VFH47" s="83"/>
      <c r="VFI47" s="83"/>
      <c r="VFJ47" s="83"/>
      <c r="VFK47" s="83"/>
      <c r="VFL47" s="83"/>
      <c r="VFM47" s="83"/>
      <c r="VFN47" s="83"/>
      <c r="VFO47" s="83"/>
      <c r="VFP47" s="83"/>
      <c r="VFQ47" s="83"/>
      <c r="VFR47" s="83"/>
      <c r="VFS47" s="83"/>
      <c r="VFT47" s="83"/>
      <c r="VFU47" s="83"/>
      <c r="VFV47" s="83"/>
      <c r="VFW47" s="83"/>
      <c r="VFX47" s="83"/>
      <c r="VFY47" s="83"/>
      <c r="VFZ47" s="83"/>
      <c r="VGA47" s="83"/>
      <c r="VGB47" s="83"/>
      <c r="VGC47" s="83"/>
      <c r="VGD47" s="83"/>
      <c r="VGE47" s="83"/>
      <c r="VGF47" s="83"/>
      <c r="VGG47" s="83"/>
      <c r="VGH47" s="83"/>
      <c r="VGI47" s="83"/>
      <c r="VGJ47" s="83"/>
      <c r="VGK47" s="83"/>
      <c r="VGL47" s="83"/>
      <c r="VGM47" s="83"/>
      <c r="VGN47" s="83"/>
      <c r="VGO47" s="83"/>
      <c r="VGP47" s="83"/>
      <c r="VGQ47" s="83"/>
      <c r="VGR47" s="83"/>
      <c r="VGS47" s="83"/>
      <c r="VGT47" s="83"/>
      <c r="VGU47" s="83"/>
      <c r="VGV47" s="83"/>
      <c r="VGW47" s="83"/>
      <c r="VGX47" s="83"/>
      <c r="VGY47" s="83"/>
      <c r="VGZ47" s="83"/>
      <c r="VHA47" s="83"/>
      <c r="VHB47" s="83"/>
      <c r="VHC47" s="83"/>
      <c r="VHD47" s="83"/>
      <c r="VHE47" s="83"/>
      <c r="VHF47" s="83"/>
      <c r="VHG47" s="83"/>
      <c r="VHH47" s="83"/>
      <c r="VHI47" s="83"/>
      <c r="VHJ47" s="83"/>
      <c r="VHK47" s="83"/>
      <c r="VHL47" s="83"/>
      <c r="VHM47" s="83"/>
      <c r="VHN47" s="83"/>
      <c r="VHO47" s="83"/>
      <c r="VHP47" s="83"/>
      <c r="VHQ47" s="83"/>
      <c r="VHR47" s="83"/>
      <c r="VHS47" s="83"/>
      <c r="VHT47" s="83"/>
      <c r="VHU47" s="83"/>
      <c r="VHV47" s="83"/>
      <c r="VHW47" s="83"/>
      <c r="VHX47" s="83"/>
      <c r="VHY47" s="83"/>
      <c r="VHZ47" s="83"/>
      <c r="VIA47" s="83"/>
      <c r="VIB47" s="83"/>
      <c r="VIC47" s="83"/>
      <c r="VID47" s="83"/>
      <c r="VIE47" s="83"/>
      <c r="VIF47" s="83"/>
      <c r="VIG47" s="83"/>
      <c r="VIH47" s="83"/>
      <c r="VII47" s="83"/>
      <c r="VIJ47" s="83"/>
      <c r="VIK47" s="83"/>
      <c r="VIL47" s="83"/>
      <c r="VIM47" s="83"/>
      <c r="VIN47" s="83"/>
      <c r="VIO47" s="83"/>
      <c r="VIP47" s="83"/>
      <c r="VIQ47" s="83"/>
      <c r="VIR47" s="83"/>
      <c r="VIS47" s="83"/>
      <c r="VIT47" s="83"/>
      <c r="VIU47" s="83"/>
      <c r="VIV47" s="83"/>
      <c r="VIW47" s="83"/>
      <c r="VIX47" s="83"/>
      <c r="VIY47" s="83"/>
      <c r="VIZ47" s="83"/>
      <c r="VJA47" s="83"/>
      <c r="VJB47" s="83"/>
      <c r="VJC47" s="83"/>
      <c r="VJD47" s="83"/>
      <c r="VJE47" s="83"/>
      <c r="VJF47" s="83"/>
      <c r="VJG47" s="83"/>
      <c r="VJH47" s="83"/>
      <c r="VJI47" s="83"/>
      <c r="VJJ47" s="83"/>
      <c r="VJK47" s="83"/>
      <c r="VJL47" s="83"/>
      <c r="VJM47" s="83"/>
      <c r="VJN47" s="83"/>
      <c r="VJO47" s="83"/>
      <c r="VJP47" s="83"/>
      <c r="VJQ47" s="83"/>
      <c r="VJR47" s="83"/>
      <c r="VJS47" s="83"/>
      <c r="VJT47" s="83"/>
      <c r="VJU47" s="83"/>
      <c r="VJV47" s="83"/>
      <c r="VJW47" s="83"/>
      <c r="VJX47" s="83"/>
      <c r="VJY47" s="83"/>
      <c r="VJZ47" s="83"/>
      <c r="VKA47" s="83"/>
      <c r="VKB47" s="83"/>
      <c r="VKC47" s="83"/>
      <c r="VKD47" s="83"/>
      <c r="VKE47" s="83"/>
      <c r="VKF47" s="83"/>
      <c r="VKG47" s="83"/>
      <c r="VKH47" s="83"/>
      <c r="VKI47" s="83"/>
      <c r="VKJ47" s="83"/>
      <c r="VKK47" s="83"/>
      <c r="VKL47" s="83"/>
      <c r="VKM47" s="83"/>
      <c r="VKN47" s="83"/>
      <c r="VKO47" s="83"/>
      <c r="VKP47" s="83"/>
      <c r="VKQ47" s="83"/>
      <c r="VKR47" s="83"/>
      <c r="VKS47" s="83"/>
      <c r="VKT47" s="83"/>
      <c r="VKU47" s="83"/>
      <c r="VKV47" s="83"/>
      <c r="VKW47" s="83"/>
      <c r="VKX47" s="83"/>
      <c r="VKY47" s="83"/>
      <c r="VKZ47" s="83"/>
      <c r="VLA47" s="83"/>
      <c r="VLB47" s="83"/>
      <c r="VLC47" s="83"/>
      <c r="VLD47" s="83"/>
      <c r="VLE47" s="83"/>
      <c r="VLF47" s="83"/>
      <c r="VLG47" s="83"/>
      <c r="VLH47" s="83"/>
      <c r="VLI47" s="83"/>
      <c r="VLJ47" s="83"/>
      <c r="VLK47" s="83"/>
      <c r="VLL47" s="83"/>
      <c r="VLM47" s="83"/>
      <c r="VLN47" s="83"/>
      <c r="VLO47" s="83"/>
      <c r="VLP47" s="83"/>
      <c r="VLQ47" s="83"/>
      <c r="VLR47" s="83"/>
      <c r="VLS47" s="83"/>
      <c r="VLT47" s="83"/>
      <c r="VLU47" s="83"/>
      <c r="VLV47" s="83"/>
      <c r="VLW47" s="83"/>
      <c r="VLX47" s="83"/>
      <c r="VLY47" s="83"/>
      <c r="VLZ47" s="83"/>
      <c r="VMA47" s="83"/>
      <c r="VMB47" s="83"/>
      <c r="VMC47" s="83"/>
      <c r="VMD47" s="83"/>
      <c r="VME47" s="83"/>
      <c r="VMF47" s="83"/>
      <c r="VMG47" s="83"/>
      <c r="VMH47" s="83"/>
      <c r="VMI47" s="83"/>
      <c r="VMJ47" s="83"/>
      <c r="VMK47" s="83"/>
      <c r="VML47" s="83"/>
      <c r="VMM47" s="83"/>
      <c r="VMN47" s="83"/>
      <c r="VMO47" s="83"/>
      <c r="VMP47" s="83"/>
      <c r="VMQ47" s="83"/>
      <c r="VMR47" s="83"/>
      <c r="VMS47" s="83"/>
      <c r="VMT47" s="83"/>
      <c r="VMU47" s="83"/>
      <c r="VMV47" s="83"/>
      <c r="VMW47" s="83"/>
      <c r="VMX47" s="83"/>
      <c r="VMY47" s="83"/>
      <c r="VMZ47" s="83"/>
      <c r="VNA47" s="83"/>
      <c r="VNB47" s="83"/>
      <c r="VNC47" s="83"/>
      <c r="VND47" s="83"/>
      <c r="VNE47" s="83"/>
      <c r="VNF47" s="83"/>
      <c r="VNG47" s="83"/>
      <c r="VNH47" s="83"/>
      <c r="VNI47" s="83"/>
      <c r="VNJ47" s="83"/>
      <c r="VNK47" s="83"/>
      <c r="VNL47" s="83"/>
      <c r="VNM47" s="83"/>
      <c r="VNN47" s="83"/>
      <c r="VNO47" s="83"/>
      <c r="VNP47" s="83"/>
      <c r="VNQ47" s="83"/>
      <c r="VNR47" s="83"/>
      <c r="VNS47" s="83"/>
      <c r="VNT47" s="83"/>
      <c r="VNU47" s="83"/>
      <c r="VNV47" s="83"/>
      <c r="VNW47" s="83"/>
      <c r="VNX47" s="83"/>
      <c r="VNY47" s="83"/>
      <c r="VNZ47" s="83"/>
      <c r="VOA47" s="83"/>
      <c r="VOB47" s="83"/>
      <c r="VOC47" s="83"/>
      <c r="VOD47" s="83"/>
      <c r="VOE47" s="83"/>
      <c r="VOF47" s="83"/>
      <c r="VOG47" s="83"/>
      <c r="VOH47" s="83"/>
      <c r="VOI47" s="83"/>
      <c r="VOJ47" s="83"/>
      <c r="VOK47" s="83"/>
      <c r="VOL47" s="83"/>
      <c r="VOM47" s="83"/>
      <c r="VON47" s="83"/>
      <c r="VOO47" s="83"/>
      <c r="VOP47" s="83"/>
      <c r="VOQ47" s="83"/>
      <c r="VOR47" s="83"/>
      <c r="VOS47" s="83"/>
      <c r="VOT47" s="83"/>
      <c r="VOU47" s="83"/>
      <c r="VOV47" s="83"/>
      <c r="VOW47" s="83"/>
      <c r="VOX47" s="83"/>
      <c r="VOY47" s="83"/>
      <c r="VOZ47" s="83"/>
      <c r="VPA47" s="83"/>
      <c r="VPB47" s="83"/>
      <c r="VPC47" s="83"/>
      <c r="VPD47" s="83"/>
      <c r="VPE47" s="83"/>
      <c r="VPF47" s="83"/>
      <c r="VPG47" s="83"/>
      <c r="VPH47" s="83"/>
      <c r="VPI47" s="83"/>
      <c r="VPJ47" s="83"/>
      <c r="VPK47" s="83"/>
      <c r="VPL47" s="83"/>
      <c r="VPM47" s="83"/>
      <c r="VPN47" s="83"/>
      <c r="VPO47" s="83"/>
      <c r="VPP47" s="83"/>
      <c r="VPQ47" s="83"/>
      <c r="VPR47" s="83"/>
      <c r="VPS47" s="83"/>
      <c r="VPT47" s="83"/>
      <c r="VPU47" s="83"/>
      <c r="VPV47" s="83"/>
      <c r="VPW47" s="83"/>
      <c r="VPX47" s="83"/>
      <c r="VPY47" s="83"/>
      <c r="VPZ47" s="83"/>
      <c r="VQA47" s="83"/>
      <c r="VQB47" s="83"/>
      <c r="VQC47" s="83"/>
      <c r="VQD47" s="83"/>
      <c r="VQE47" s="83"/>
      <c r="VQF47" s="83"/>
      <c r="VQG47" s="83"/>
      <c r="VQH47" s="83"/>
      <c r="VQI47" s="83"/>
      <c r="VQJ47" s="83"/>
      <c r="VQK47" s="83"/>
      <c r="VQL47" s="83"/>
      <c r="VQM47" s="83"/>
      <c r="VQN47" s="83"/>
      <c r="VQO47" s="83"/>
      <c r="VQP47" s="83"/>
      <c r="VQQ47" s="83"/>
      <c r="VQR47" s="83"/>
      <c r="VQS47" s="83"/>
      <c r="VQT47" s="83"/>
      <c r="VQU47" s="83"/>
      <c r="VQV47" s="83"/>
      <c r="VQW47" s="83"/>
      <c r="VQX47" s="83"/>
      <c r="VQY47" s="83"/>
      <c r="VQZ47" s="83"/>
      <c r="VRA47" s="83"/>
      <c r="VRB47" s="83"/>
      <c r="VRC47" s="83"/>
      <c r="VRD47" s="83"/>
      <c r="VRE47" s="83"/>
      <c r="VRF47" s="83"/>
      <c r="VRG47" s="83"/>
      <c r="VRH47" s="83"/>
      <c r="VRI47" s="83"/>
      <c r="VRJ47" s="83"/>
      <c r="VRK47" s="83"/>
      <c r="VRL47" s="83"/>
      <c r="VRM47" s="83"/>
      <c r="VRN47" s="83"/>
      <c r="VRO47" s="83"/>
      <c r="VRP47" s="83"/>
      <c r="VRQ47" s="83"/>
      <c r="VRR47" s="83"/>
      <c r="VRS47" s="83"/>
      <c r="VRT47" s="83"/>
      <c r="VRU47" s="83"/>
      <c r="VRV47" s="83"/>
      <c r="VRW47" s="83"/>
      <c r="VRX47" s="83"/>
      <c r="VRY47" s="83"/>
      <c r="VRZ47" s="83"/>
      <c r="VSA47" s="83"/>
      <c r="VSB47" s="83"/>
      <c r="VSC47" s="83"/>
      <c r="VSD47" s="83"/>
      <c r="VSE47" s="83"/>
      <c r="VSF47" s="83"/>
      <c r="VSG47" s="83"/>
      <c r="VSH47" s="83"/>
      <c r="VSI47" s="83"/>
      <c r="VSJ47" s="83"/>
      <c r="VSK47" s="83"/>
      <c r="VSL47" s="83"/>
      <c r="VSM47" s="83"/>
      <c r="VSN47" s="83"/>
      <c r="VSO47" s="83"/>
      <c r="VSP47" s="83"/>
      <c r="VSQ47" s="83"/>
      <c r="VSR47" s="83"/>
      <c r="VSS47" s="83"/>
      <c r="VST47" s="83"/>
      <c r="VSU47" s="83"/>
      <c r="VSV47" s="83"/>
      <c r="VSW47" s="83"/>
      <c r="VSX47" s="83"/>
      <c r="VSY47" s="83"/>
      <c r="VSZ47" s="83"/>
      <c r="VTA47" s="83"/>
      <c r="VTB47" s="83"/>
      <c r="VTC47" s="83"/>
      <c r="VTD47" s="83"/>
      <c r="VTE47" s="83"/>
      <c r="VTF47" s="83"/>
      <c r="VTG47" s="83"/>
      <c r="VTH47" s="83"/>
      <c r="VTI47" s="83"/>
      <c r="VTJ47" s="83"/>
      <c r="VTK47" s="83"/>
      <c r="VTL47" s="83"/>
      <c r="VTM47" s="83"/>
      <c r="VTN47" s="83"/>
      <c r="VTO47" s="83"/>
      <c r="VTP47" s="83"/>
      <c r="VTQ47" s="83"/>
      <c r="VTR47" s="83"/>
      <c r="VTS47" s="83"/>
      <c r="VTT47" s="83"/>
      <c r="VTU47" s="83"/>
      <c r="VTV47" s="83"/>
      <c r="VTW47" s="83"/>
      <c r="VTX47" s="83"/>
      <c r="VTY47" s="83"/>
      <c r="VTZ47" s="83"/>
      <c r="VUA47" s="83"/>
      <c r="VUB47" s="83"/>
      <c r="VUC47" s="83"/>
      <c r="VUD47" s="83"/>
      <c r="VUE47" s="83"/>
      <c r="VUF47" s="83"/>
      <c r="VUG47" s="83"/>
      <c r="VUH47" s="83"/>
      <c r="VUI47" s="83"/>
      <c r="VUJ47" s="83"/>
      <c r="VUK47" s="83"/>
      <c r="VUL47" s="83"/>
      <c r="VUM47" s="83"/>
      <c r="VUN47" s="83"/>
      <c r="VUO47" s="83"/>
      <c r="VUP47" s="83"/>
      <c r="VUQ47" s="83"/>
      <c r="VUR47" s="83"/>
      <c r="VUS47" s="83"/>
      <c r="VUT47" s="83"/>
      <c r="VUU47" s="83"/>
      <c r="VUV47" s="83"/>
      <c r="VUW47" s="83"/>
      <c r="VUX47" s="83"/>
      <c r="VUY47" s="83"/>
      <c r="VUZ47" s="83"/>
      <c r="VVA47" s="83"/>
      <c r="VVB47" s="83"/>
      <c r="VVC47" s="83"/>
      <c r="VVD47" s="83"/>
      <c r="VVE47" s="83"/>
      <c r="VVF47" s="83"/>
      <c r="VVG47" s="83"/>
      <c r="VVH47" s="83"/>
      <c r="VVI47" s="83"/>
      <c r="VVJ47" s="83"/>
      <c r="VVK47" s="83"/>
      <c r="VVL47" s="83"/>
      <c r="VVM47" s="83"/>
      <c r="VVN47" s="83"/>
      <c r="VVO47" s="83"/>
      <c r="VVP47" s="83"/>
      <c r="VVQ47" s="83"/>
      <c r="VVR47" s="83"/>
      <c r="VVS47" s="83"/>
      <c r="VVT47" s="83"/>
      <c r="VVU47" s="83"/>
      <c r="VVV47" s="83"/>
      <c r="VVW47" s="83"/>
      <c r="VVX47" s="83"/>
      <c r="VVY47" s="83"/>
      <c r="VVZ47" s="83"/>
      <c r="VWA47" s="83"/>
      <c r="VWB47" s="83"/>
      <c r="VWC47" s="83"/>
      <c r="VWD47" s="83"/>
      <c r="VWE47" s="83"/>
      <c r="VWF47" s="83"/>
      <c r="VWG47" s="83"/>
      <c r="VWH47" s="83"/>
      <c r="VWI47" s="83"/>
      <c r="VWJ47" s="83"/>
      <c r="VWK47" s="83"/>
      <c r="VWL47" s="83"/>
      <c r="VWM47" s="83"/>
      <c r="VWN47" s="83"/>
      <c r="VWO47" s="83"/>
      <c r="VWP47" s="83"/>
      <c r="VWQ47" s="83"/>
      <c r="VWR47" s="83"/>
      <c r="VWS47" s="83"/>
      <c r="VWT47" s="83"/>
      <c r="VWU47" s="83"/>
      <c r="VWV47" s="83"/>
      <c r="VWW47" s="83"/>
      <c r="VWX47" s="83"/>
      <c r="VWY47" s="83"/>
      <c r="VWZ47" s="83"/>
      <c r="VXA47" s="83"/>
      <c r="VXB47" s="83"/>
      <c r="VXC47" s="83"/>
      <c r="VXD47" s="83"/>
      <c r="VXE47" s="83"/>
      <c r="VXF47" s="83"/>
      <c r="VXG47" s="83"/>
      <c r="VXH47" s="83"/>
      <c r="VXI47" s="83"/>
      <c r="VXJ47" s="83"/>
      <c r="VXK47" s="83"/>
      <c r="VXL47" s="83"/>
      <c r="VXM47" s="83"/>
      <c r="VXN47" s="83"/>
      <c r="VXO47" s="83"/>
      <c r="VXP47" s="83"/>
      <c r="VXQ47" s="83"/>
      <c r="VXR47" s="83"/>
      <c r="VXS47" s="83"/>
      <c r="VXT47" s="83"/>
      <c r="VXU47" s="83"/>
      <c r="VXV47" s="83"/>
      <c r="VXW47" s="83"/>
      <c r="VXX47" s="83"/>
      <c r="VXY47" s="83"/>
      <c r="VXZ47" s="83"/>
      <c r="VYA47" s="83"/>
      <c r="VYB47" s="83"/>
      <c r="VYC47" s="83"/>
      <c r="VYD47" s="83"/>
      <c r="VYE47" s="83"/>
      <c r="VYF47" s="83"/>
      <c r="VYG47" s="83"/>
      <c r="VYH47" s="83"/>
      <c r="VYI47" s="83"/>
      <c r="VYJ47" s="83"/>
      <c r="VYK47" s="83"/>
      <c r="VYL47" s="83"/>
      <c r="VYM47" s="83"/>
      <c r="VYN47" s="83"/>
      <c r="VYO47" s="83"/>
      <c r="VYP47" s="83"/>
      <c r="VYQ47" s="83"/>
      <c r="VYR47" s="83"/>
      <c r="VYS47" s="83"/>
      <c r="VYT47" s="83"/>
      <c r="VYU47" s="83"/>
      <c r="VYV47" s="83"/>
      <c r="VYW47" s="83"/>
      <c r="VYX47" s="83"/>
      <c r="VYY47" s="83"/>
      <c r="VYZ47" s="83"/>
      <c r="VZA47" s="83"/>
      <c r="VZB47" s="83"/>
      <c r="VZC47" s="83"/>
      <c r="VZD47" s="83"/>
      <c r="VZE47" s="83"/>
      <c r="VZF47" s="83"/>
      <c r="VZG47" s="83"/>
      <c r="VZH47" s="83"/>
      <c r="VZI47" s="83"/>
      <c r="VZJ47" s="83"/>
      <c r="VZK47" s="83"/>
      <c r="VZL47" s="83"/>
      <c r="VZM47" s="83"/>
      <c r="VZN47" s="83"/>
      <c r="VZO47" s="83"/>
      <c r="VZP47" s="83"/>
      <c r="VZQ47" s="83"/>
      <c r="VZR47" s="83"/>
      <c r="VZS47" s="83"/>
      <c r="VZT47" s="83"/>
      <c r="VZU47" s="83"/>
      <c r="VZV47" s="83"/>
      <c r="VZW47" s="83"/>
      <c r="VZX47" s="83"/>
      <c r="VZY47" s="83"/>
      <c r="VZZ47" s="83"/>
      <c r="WAA47" s="83"/>
      <c r="WAB47" s="83"/>
      <c r="WAC47" s="83"/>
      <c r="WAD47" s="83"/>
      <c r="WAE47" s="83"/>
      <c r="WAF47" s="83"/>
      <c r="WAG47" s="83"/>
      <c r="WAH47" s="83"/>
      <c r="WAI47" s="83"/>
      <c r="WAJ47" s="83"/>
      <c r="WAK47" s="83"/>
      <c r="WAL47" s="83"/>
      <c r="WAM47" s="83"/>
      <c r="WAN47" s="83"/>
      <c r="WAO47" s="83"/>
      <c r="WAP47" s="83"/>
      <c r="WAQ47" s="83"/>
      <c r="WAR47" s="83"/>
      <c r="WAS47" s="83"/>
      <c r="WAT47" s="83"/>
      <c r="WAU47" s="83"/>
      <c r="WAV47" s="83"/>
      <c r="WAW47" s="83"/>
      <c r="WAX47" s="83"/>
      <c r="WAY47" s="83"/>
      <c r="WAZ47" s="83"/>
      <c r="WBA47" s="83"/>
      <c r="WBB47" s="83"/>
      <c r="WBC47" s="83"/>
      <c r="WBD47" s="83"/>
      <c r="WBE47" s="83"/>
      <c r="WBF47" s="83"/>
      <c r="WBG47" s="83"/>
      <c r="WBH47" s="83"/>
      <c r="WBI47" s="83"/>
      <c r="WBJ47" s="83"/>
      <c r="WBK47" s="83"/>
      <c r="WBL47" s="83"/>
      <c r="WBM47" s="83"/>
      <c r="WBN47" s="83"/>
      <c r="WBO47" s="83"/>
      <c r="WBP47" s="83"/>
      <c r="WBQ47" s="83"/>
      <c r="WBR47" s="83"/>
      <c r="WBS47" s="83"/>
      <c r="WBT47" s="83"/>
      <c r="WBU47" s="83"/>
      <c r="WBV47" s="83"/>
      <c r="WBW47" s="83"/>
      <c r="WBX47" s="83"/>
      <c r="WBY47" s="83"/>
      <c r="WBZ47" s="83"/>
      <c r="WCA47" s="83"/>
      <c r="WCB47" s="83"/>
      <c r="WCC47" s="83"/>
      <c r="WCD47" s="83"/>
      <c r="WCE47" s="83"/>
      <c r="WCF47" s="83"/>
      <c r="WCG47" s="83"/>
      <c r="WCH47" s="83"/>
      <c r="WCI47" s="83"/>
      <c r="WCJ47" s="83"/>
      <c r="WCK47" s="83"/>
      <c r="WCL47" s="83"/>
      <c r="WCM47" s="83"/>
      <c r="WCN47" s="83"/>
      <c r="WCO47" s="83"/>
      <c r="WCP47" s="83"/>
      <c r="WCQ47" s="83"/>
      <c r="WCR47" s="83"/>
      <c r="WCS47" s="83"/>
      <c r="WCT47" s="83"/>
      <c r="WCU47" s="83"/>
      <c r="WCV47" s="83"/>
      <c r="WCW47" s="83"/>
      <c r="WCX47" s="83"/>
      <c r="WCY47" s="83"/>
      <c r="WCZ47" s="83"/>
      <c r="WDA47" s="83"/>
      <c r="WDB47" s="83"/>
      <c r="WDC47" s="83"/>
      <c r="WDD47" s="83"/>
      <c r="WDE47" s="83"/>
      <c r="WDF47" s="83"/>
      <c r="WDG47" s="83"/>
      <c r="WDH47" s="83"/>
      <c r="WDI47" s="83"/>
      <c r="WDJ47" s="83"/>
      <c r="WDK47" s="83"/>
      <c r="WDL47" s="83"/>
      <c r="WDM47" s="83"/>
      <c r="WDN47" s="83"/>
      <c r="WDO47" s="83"/>
      <c r="WDP47" s="83"/>
      <c r="WDQ47" s="83"/>
      <c r="WDR47" s="83"/>
      <c r="WDS47" s="83"/>
      <c r="WDT47" s="83"/>
      <c r="WDU47" s="83"/>
      <c r="WDV47" s="83"/>
      <c r="WDW47" s="83"/>
      <c r="WDX47" s="83"/>
      <c r="WDY47" s="83"/>
      <c r="WDZ47" s="83"/>
      <c r="WEA47" s="83"/>
      <c r="WEB47" s="83"/>
      <c r="WEC47" s="83"/>
      <c r="WED47" s="83"/>
      <c r="WEE47" s="83"/>
      <c r="WEF47" s="83"/>
      <c r="WEG47" s="83"/>
      <c r="WEH47" s="83"/>
      <c r="WEI47" s="83"/>
      <c r="WEJ47" s="83"/>
      <c r="WEK47" s="83"/>
      <c r="WEL47" s="83"/>
      <c r="WEM47" s="83"/>
      <c r="WEN47" s="83"/>
      <c r="WEO47" s="83"/>
      <c r="WEP47" s="83"/>
      <c r="WEQ47" s="83"/>
      <c r="WER47" s="83"/>
      <c r="WES47" s="83"/>
      <c r="WET47" s="83"/>
      <c r="WEU47" s="83"/>
      <c r="WEV47" s="83"/>
      <c r="WEW47" s="83"/>
      <c r="WEX47" s="83"/>
      <c r="WEY47" s="83"/>
      <c r="WEZ47" s="83"/>
      <c r="WFA47" s="83"/>
      <c r="WFB47" s="83"/>
      <c r="WFC47" s="83"/>
      <c r="WFD47" s="83"/>
      <c r="WFE47" s="83"/>
      <c r="WFF47" s="83"/>
      <c r="WFG47" s="83"/>
      <c r="WFH47" s="83"/>
      <c r="WFI47" s="83"/>
      <c r="WFJ47" s="83"/>
      <c r="WFK47" s="83"/>
      <c r="WFL47" s="83"/>
      <c r="WFM47" s="83"/>
      <c r="WFN47" s="83"/>
      <c r="WFO47" s="83"/>
      <c r="WFP47" s="83"/>
      <c r="WFQ47" s="83"/>
      <c r="WFR47" s="83"/>
      <c r="WFS47" s="83"/>
      <c r="WFT47" s="83"/>
      <c r="WFU47" s="83"/>
      <c r="WFV47" s="83"/>
      <c r="WFW47" s="83"/>
      <c r="WFX47" s="83"/>
      <c r="WFY47" s="83"/>
      <c r="WFZ47" s="83"/>
      <c r="WGA47" s="83"/>
      <c r="WGB47" s="83"/>
      <c r="WGC47" s="83"/>
      <c r="WGD47" s="83"/>
      <c r="WGE47" s="83"/>
      <c r="WGF47" s="83"/>
      <c r="WGG47" s="83"/>
      <c r="WGH47" s="83"/>
      <c r="WGI47" s="83"/>
      <c r="WGJ47" s="83"/>
      <c r="WGK47" s="83"/>
      <c r="WGL47" s="83"/>
      <c r="WGM47" s="83"/>
      <c r="WGN47" s="83"/>
      <c r="WGO47" s="83"/>
      <c r="WGP47" s="83"/>
      <c r="WGQ47" s="83"/>
      <c r="WGR47" s="83"/>
      <c r="WGS47" s="83"/>
      <c r="WGT47" s="83"/>
      <c r="WGU47" s="83"/>
      <c r="WGV47" s="83"/>
      <c r="WGW47" s="83"/>
      <c r="WGX47" s="83"/>
      <c r="WGY47" s="83"/>
      <c r="WGZ47" s="83"/>
      <c r="WHA47" s="83"/>
      <c r="WHB47" s="83"/>
      <c r="WHC47" s="83"/>
      <c r="WHD47" s="83"/>
      <c r="WHE47" s="83"/>
      <c r="WHF47" s="83"/>
      <c r="WHG47" s="83"/>
      <c r="WHH47" s="83"/>
      <c r="WHI47" s="83"/>
      <c r="WHJ47" s="83"/>
      <c r="WHK47" s="83"/>
      <c r="WHL47" s="83"/>
      <c r="WHM47" s="83"/>
      <c r="WHN47" s="83"/>
      <c r="WHO47" s="83"/>
      <c r="WHP47" s="83"/>
      <c r="WHQ47" s="83"/>
      <c r="WHR47" s="83"/>
      <c r="WHS47" s="83"/>
      <c r="WHT47" s="83"/>
      <c r="WHU47" s="83"/>
      <c r="WHV47" s="83"/>
      <c r="WHW47" s="83"/>
      <c r="WHX47" s="83"/>
      <c r="WHY47" s="83"/>
      <c r="WHZ47" s="83"/>
      <c r="WIA47" s="83"/>
      <c r="WIB47" s="83"/>
      <c r="WIC47" s="83"/>
      <c r="WID47" s="83"/>
      <c r="WIE47" s="83"/>
      <c r="WIF47" s="83"/>
      <c r="WIG47" s="83"/>
      <c r="WIH47" s="83"/>
      <c r="WII47" s="83"/>
      <c r="WIJ47" s="83"/>
      <c r="WIK47" s="83"/>
      <c r="WIL47" s="83"/>
      <c r="WIM47" s="83"/>
      <c r="WIN47" s="83"/>
      <c r="WIO47" s="83"/>
      <c r="WIP47" s="83"/>
      <c r="WIQ47" s="83"/>
      <c r="WIR47" s="83"/>
      <c r="WIS47" s="83"/>
      <c r="WIT47" s="83"/>
      <c r="WIU47" s="83"/>
      <c r="WIV47" s="83"/>
      <c r="WIW47" s="83"/>
      <c r="WIX47" s="83"/>
      <c r="WIY47" s="83"/>
      <c r="WIZ47" s="83"/>
      <c r="WJA47" s="83"/>
      <c r="WJB47" s="83"/>
      <c r="WJC47" s="83"/>
      <c r="WJD47" s="83"/>
      <c r="WJE47" s="83"/>
      <c r="WJF47" s="83"/>
      <c r="WJG47" s="83"/>
      <c r="WJH47" s="83"/>
      <c r="WJI47" s="83"/>
      <c r="WJJ47" s="83"/>
      <c r="WJK47" s="83"/>
      <c r="WJL47" s="83"/>
      <c r="WJM47" s="83"/>
      <c r="WJN47" s="83"/>
      <c r="WJO47" s="83"/>
      <c r="WJP47" s="83"/>
      <c r="WJQ47" s="83"/>
      <c r="WJR47" s="83"/>
      <c r="WJS47" s="83"/>
      <c r="WJT47" s="83"/>
      <c r="WJU47" s="83"/>
      <c r="WJV47" s="83"/>
      <c r="WJW47" s="83"/>
      <c r="WJX47" s="83"/>
      <c r="WJY47" s="83"/>
      <c r="WJZ47" s="83"/>
      <c r="WKA47" s="83"/>
      <c r="WKB47" s="83"/>
      <c r="WKC47" s="83"/>
      <c r="WKD47" s="83"/>
      <c r="WKE47" s="83"/>
      <c r="WKF47" s="83"/>
      <c r="WKG47" s="83"/>
      <c r="WKH47" s="83"/>
      <c r="WKI47" s="83"/>
      <c r="WKJ47" s="83"/>
      <c r="WKK47" s="83"/>
      <c r="WKL47" s="83"/>
      <c r="WKM47" s="83"/>
      <c r="WKN47" s="83"/>
      <c r="WKO47" s="83"/>
      <c r="WKP47" s="83"/>
      <c r="WKQ47" s="83"/>
      <c r="WKR47" s="83"/>
      <c r="WKS47" s="83"/>
      <c r="WKT47" s="83"/>
      <c r="WKU47" s="83"/>
      <c r="WKV47" s="83"/>
      <c r="WKW47" s="83"/>
      <c r="WKX47" s="83"/>
      <c r="WKY47" s="83"/>
      <c r="WKZ47" s="83"/>
      <c r="WLA47" s="83"/>
      <c r="WLB47" s="83"/>
      <c r="WLC47" s="83"/>
      <c r="WLD47" s="83"/>
      <c r="WLE47" s="83"/>
      <c r="WLF47" s="83"/>
      <c r="WLG47" s="83"/>
      <c r="WLH47" s="83"/>
      <c r="WLI47" s="83"/>
      <c r="WLJ47" s="83"/>
      <c r="WLK47" s="83"/>
      <c r="WLL47" s="83"/>
      <c r="WLM47" s="83"/>
      <c r="WLN47" s="83"/>
      <c r="WLO47" s="83"/>
      <c r="WLP47" s="83"/>
      <c r="WLQ47" s="83"/>
      <c r="WLR47" s="83"/>
      <c r="WLS47" s="83"/>
      <c r="WLT47" s="83"/>
      <c r="WLU47" s="83"/>
      <c r="WLV47" s="83"/>
      <c r="WLW47" s="83"/>
      <c r="WLX47" s="83"/>
      <c r="WLY47" s="83"/>
      <c r="WLZ47" s="83"/>
      <c r="WMA47" s="83"/>
      <c r="WMB47" s="83"/>
      <c r="WMC47" s="83"/>
      <c r="WMD47" s="83"/>
      <c r="WME47" s="83"/>
      <c r="WMF47" s="83"/>
      <c r="WMG47" s="83"/>
      <c r="WMH47" s="83"/>
      <c r="WMI47" s="83"/>
      <c r="WMJ47" s="83"/>
      <c r="WMK47" s="83"/>
      <c r="WML47" s="83"/>
      <c r="WMM47" s="83"/>
      <c r="WMN47" s="83"/>
      <c r="WMO47" s="83"/>
      <c r="WMP47" s="83"/>
      <c r="WMQ47" s="83"/>
      <c r="WMR47" s="83"/>
      <c r="WMS47" s="83"/>
      <c r="WMT47" s="83"/>
      <c r="WMU47" s="83"/>
      <c r="WMV47" s="83"/>
      <c r="WMW47" s="83"/>
      <c r="WMX47" s="83"/>
      <c r="WMY47" s="83"/>
      <c r="WMZ47" s="83"/>
      <c r="WNA47" s="83"/>
      <c r="WNB47" s="83"/>
      <c r="WNC47" s="83"/>
      <c r="WND47" s="83"/>
      <c r="WNE47" s="83"/>
      <c r="WNF47" s="83"/>
      <c r="WNG47" s="83"/>
      <c r="WNH47" s="83"/>
      <c r="WNI47" s="83"/>
      <c r="WNJ47" s="83"/>
      <c r="WNK47" s="83"/>
      <c r="WNL47" s="83"/>
      <c r="WNM47" s="83"/>
      <c r="WNN47" s="83"/>
      <c r="WNO47" s="83"/>
      <c r="WNP47" s="83"/>
      <c r="WNQ47" s="83"/>
      <c r="WNR47" s="83"/>
      <c r="WNS47" s="83"/>
      <c r="WNT47" s="83"/>
      <c r="WNU47" s="83"/>
      <c r="WNV47" s="83"/>
      <c r="WNW47" s="83"/>
      <c r="WNX47" s="83"/>
      <c r="WNY47" s="83"/>
      <c r="WNZ47" s="83"/>
      <c r="WOA47" s="83"/>
      <c r="WOB47" s="83"/>
      <c r="WOC47" s="83"/>
      <c r="WOD47" s="83"/>
      <c r="WOE47" s="83"/>
      <c r="WOF47" s="83"/>
      <c r="WOG47" s="83"/>
      <c r="WOH47" s="83"/>
      <c r="WOI47" s="83"/>
      <c r="WOJ47" s="83"/>
      <c r="WOK47" s="83"/>
      <c r="WOL47" s="83"/>
      <c r="WOM47" s="83"/>
      <c r="WON47" s="83"/>
      <c r="WOO47" s="83"/>
      <c r="WOP47" s="83"/>
      <c r="WOQ47" s="83"/>
      <c r="WOR47" s="83"/>
      <c r="WOS47" s="83"/>
      <c r="WOT47" s="83"/>
      <c r="WOU47" s="83"/>
      <c r="WOV47" s="83"/>
      <c r="WOW47" s="83"/>
      <c r="WOX47" s="83"/>
      <c r="WOY47" s="83"/>
      <c r="WOZ47" s="83"/>
      <c r="WPA47" s="83"/>
      <c r="WPB47" s="83"/>
      <c r="WPC47" s="83"/>
      <c r="WPD47" s="83"/>
      <c r="WPE47" s="83"/>
      <c r="WPF47" s="83"/>
      <c r="WPG47" s="83"/>
      <c r="WPH47" s="83"/>
      <c r="WPI47" s="83"/>
      <c r="WPJ47" s="83"/>
      <c r="WPK47" s="83"/>
      <c r="WPL47" s="83"/>
      <c r="WPM47" s="83"/>
      <c r="WPN47" s="83"/>
      <c r="WPO47" s="83"/>
      <c r="WPP47" s="83"/>
      <c r="WPQ47" s="83"/>
      <c r="WPR47" s="83"/>
      <c r="WPS47" s="83"/>
      <c r="WPT47" s="83"/>
      <c r="WPU47" s="83"/>
      <c r="WPV47" s="83"/>
      <c r="WPW47" s="83"/>
      <c r="WPX47" s="83"/>
      <c r="WPY47" s="83"/>
      <c r="WPZ47" s="83"/>
      <c r="WQA47" s="83"/>
      <c r="WQB47" s="83"/>
      <c r="WQC47" s="83"/>
      <c r="WQD47" s="83"/>
      <c r="WQE47" s="83"/>
      <c r="WQF47" s="83"/>
      <c r="WQG47" s="83"/>
      <c r="WQH47" s="83"/>
      <c r="WQI47" s="83"/>
      <c r="WQJ47" s="83"/>
      <c r="WQK47" s="83"/>
      <c r="WQL47" s="83"/>
      <c r="WQM47" s="83"/>
      <c r="WQN47" s="83"/>
      <c r="WQO47" s="83"/>
      <c r="WQP47" s="83"/>
      <c r="WQQ47" s="83"/>
      <c r="WQR47" s="83"/>
      <c r="WQS47" s="83"/>
      <c r="WQT47" s="83"/>
      <c r="WQU47" s="83"/>
      <c r="WQV47" s="83"/>
      <c r="WQW47" s="83"/>
      <c r="WQX47" s="83"/>
      <c r="WQY47" s="83"/>
      <c r="WQZ47" s="83"/>
      <c r="WRA47" s="83"/>
      <c r="WRB47" s="83"/>
      <c r="WRC47" s="83"/>
      <c r="WRD47" s="83"/>
      <c r="WRE47" s="83"/>
      <c r="WRF47" s="83"/>
      <c r="WRG47" s="83"/>
      <c r="WRH47" s="83"/>
      <c r="WRI47" s="83"/>
      <c r="WRJ47" s="83"/>
      <c r="WRK47" s="83"/>
      <c r="WRL47" s="83"/>
      <c r="WRM47" s="83"/>
      <c r="WRN47" s="83"/>
      <c r="WRO47" s="83"/>
      <c r="WRP47" s="83"/>
      <c r="WRQ47" s="83"/>
      <c r="WRR47" s="83"/>
      <c r="WRS47" s="83"/>
      <c r="WRT47" s="83"/>
      <c r="WRU47" s="83"/>
      <c r="WRV47" s="83"/>
      <c r="WRW47" s="83"/>
      <c r="WRX47" s="83"/>
      <c r="WRY47" s="83"/>
      <c r="WRZ47" s="83"/>
      <c r="WSA47" s="83"/>
      <c r="WSB47" s="83"/>
      <c r="WSC47" s="83"/>
      <c r="WSD47" s="83"/>
      <c r="WSE47" s="83"/>
      <c r="WSF47" s="83"/>
      <c r="WSG47" s="83"/>
      <c r="WSH47" s="83"/>
      <c r="WSI47" s="83"/>
      <c r="WSJ47" s="83"/>
      <c r="WSK47" s="83"/>
      <c r="WSL47" s="83"/>
      <c r="WSM47" s="83"/>
      <c r="WSN47" s="83"/>
      <c r="WSO47" s="83"/>
      <c r="WSP47" s="83"/>
      <c r="WSQ47" s="83"/>
      <c r="WSR47" s="83"/>
      <c r="WSS47" s="83"/>
      <c r="WST47" s="83"/>
      <c r="WSU47" s="83"/>
      <c r="WSV47" s="83"/>
      <c r="WSW47" s="83"/>
      <c r="WSX47" s="83"/>
      <c r="WSY47" s="83"/>
      <c r="WSZ47" s="83"/>
      <c r="WTA47" s="83"/>
      <c r="WTB47" s="83"/>
      <c r="WTC47" s="83"/>
      <c r="WTD47" s="83"/>
      <c r="WTE47" s="83"/>
      <c r="WTF47" s="83"/>
      <c r="WTG47" s="83"/>
      <c r="WTH47" s="83"/>
      <c r="WTI47" s="83"/>
      <c r="WTJ47" s="83"/>
      <c r="WTK47" s="83"/>
      <c r="WTL47" s="83"/>
      <c r="WTM47" s="83"/>
      <c r="WTN47" s="83"/>
      <c r="WTO47" s="83"/>
      <c r="WTP47" s="83"/>
      <c r="WTQ47" s="83"/>
      <c r="WTR47" s="83"/>
      <c r="WTS47" s="83"/>
      <c r="WTT47" s="83"/>
      <c r="WTU47" s="83"/>
      <c r="WTV47" s="83"/>
      <c r="WTW47" s="83"/>
      <c r="WTX47" s="83"/>
      <c r="WTY47" s="83"/>
      <c r="WTZ47" s="83"/>
      <c r="WUA47" s="83"/>
      <c r="WUB47" s="83"/>
      <c r="WUC47" s="83"/>
      <c r="WUD47" s="83"/>
      <c r="WUE47" s="83"/>
      <c r="WUF47" s="83"/>
      <c r="WUG47" s="83"/>
      <c r="WUH47" s="83"/>
      <c r="WUI47" s="83"/>
      <c r="WUJ47" s="83"/>
      <c r="WUK47" s="83"/>
      <c r="WUL47" s="83"/>
      <c r="WUM47" s="83"/>
      <c r="WUN47" s="83"/>
      <c r="WUO47" s="83"/>
      <c r="WUP47" s="83"/>
      <c r="WUQ47" s="83"/>
      <c r="WUR47" s="83"/>
      <c r="WUS47" s="83"/>
      <c r="WUT47" s="83"/>
      <c r="WUU47" s="83"/>
      <c r="WUV47" s="83"/>
      <c r="WUW47" s="83"/>
      <c r="WUX47" s="83"/>
      <c r="WUY47" s="83"/>
      <c r="WUZ47" s="83"/>
      <c r="WVA47" s="83"/>
      <c r="WVB47" s="83"/>
      <c r="WVC47" s="83"/>
      <c r="WVD47" s="83"/>
      <c r="WVE47" s="83"/>
      <c r="WVF47" s="83"/>
      <c r="WVG47" s="83"/>
      <c r="WVH47" s="83"/>
      <c r="WVI47" s="83"/>
      <c r="WVJ47" s="83"/>
      <c r="WVK47" s="83"/>
      <c r="WVL47" s="83"/>
      <c r="WVM47" s="83"/>
      <c r="WVN47" s="83"/>
      <c r="WVO47" s="83"/>
      <c r="WVP47" s="83"/>
      <c r="WVQ47" s="83"/>
      <c r="WVR47" s="83"/>
      <c r="WVS47" s="83"/>
      <c r="WVT47" s="83"/>
      <c r="WVU47" s="83"/>
      <c r="WVV47" s="83"/>
      <c r="WVW47" s="83"/>
      <c r="WVX47" s="83"/>
      <c r="WVY47" s="83"/>
      <c r="WVZ47" s="83"/>
      <c r="WWA47" s="83"/>
      <c r="WWB47" s="83"/>
      <c r="WWC47" s="83"/>
      <c r="WWD47" s="83"/>
      <c r="WWE47" s="83"/>
      <c r="WWF47" s="83"/>
      <c r="WWG47" s="83"/>
    </row>
    <row r="48" spans="1:16153" s="113" customFormat="1">
      <c r="A48" s="83"/>
      <c r="B48" s="88">
        <v>54</v>
      </c>
      <c r="C48" s="76" t="s">
        <v>138</v>
      </c>
      <c r="D48" s="108">
        <v>48</v>
      </c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1"/>
      <c r="U48" s="111"/>
      <c r="V48" s="111"/>
      <c r="W48" s="111"/>
      <c r="X48" s="111"/>
      <c r="Y48" s="111"/>
      <c r="Z48" s="119"/>
      <c r="AA48" s="83"/>
      <c r="AB48" s="83"/>
      <c r="AC48" s="83"/>
      <c r="AD48" s="83"/>
      <c r="AE48" s="83"/>
      <c r="AF48" s="83"/>
      <c r="AG48" s="83"/>
      <c r="AH48" s="83"/>
      <c r="AI48" s="83"/>
      <c r="AJ48" s="83"/>
      <c r="AK48" s="83"/>
      <c r="AL48" s="83"/>
      <c r="AM48" s="83"/>
      <c r="AN48" s="83"/>
      <c r="AO48" s="83"/>
      <c r="AP48" s="83"/>
      <c r="AQ48" s="83"/>
      <c r="AR48" s="83"/>
      <c r="AS48" s="83"/>
      <c r="AT48" s="83"/>
      <c r="AU48" s="83"/>
      <c r="AV48" s="83"/>
      <c r="AW48" s="83"/>
      <c r="AX48" s="83"/>
      <c r="AY48" s="83"/>
      <c r="AZ48" s="83"/>
      <c r="BA48" s="83"/>
      <c r="BB48" s="83"/>
      <c r="BC48" s="83"/>
      <c r="BD48" s="83"/>
      <c r="BE48" s="83"/>
      <c r="BF48" s="83"/>
      <c r="BG48" s="83"/>
      <c r="BH48" s="83"/>
      <c r="BI48" s="83"/>
      <c r="BJ48" s="83"/>
      <c r="BK48" s="83"/>
      <c r="BL48" s="83"/>
      <c r="BM48" s="83"/>
      <c r="BN48" s="83"/>
      <c r="BO48" s="83"/>
      <c r="BP48" s="83"/>
      <c r="BQ48" s="83"/>
      <c r="BR48" s="83"/>
      <c r="BS48" s="83"/>
      <c r="BT48" s="83"/>
      <c r="BU48" s="83"/>
      <c r="BV48" s="83"/>
      <c r="BW48" s="83"/>
      <c r="BX48" s="83"/>
      <c r="BY48" s="83"/>
      <c r="BZ48" s="83"/>
      <c r="CA48" s="83"/>
      <c r="CB48" s="83"/>
      <c r="CC48" s="83"/>
      <c r="CD48" s="83"/>
      <c r="CE48" s="83"/>
      <c r="CF48" s="83"/>
      <c r="CG48" s="83"/>
      <c r="CH48" s="83"/>
      <c r="CI48" s="83"/>
      <c r="CJ48" s="83"/>
      <c r="CK48" s="83"/>
      <c r="CL48" s="83"/>
      <c r="CM48" s="83"/>
      <c r="CN48" s="83"/>
      <c r="CO48" s="83"/>
      <c r="CP48" s="83"/>
      <c r="CQ48" s="83"/>
      <c r="CR48" s="83"/>
      <c r="CS48" s="83"/>
      <c r="CT48" s="83"/>
      <c r="CU48" s="83"/>
      <c r="CV48" s="83"/>
      <c r="CW48" s="83"/>
      <c r="CX48" s="83"/>
      <c r="CY48" s="83"/>
      <c r="CZ48" s="83"/>
      <c r="DA48" s="83"/>
      <c r="DB48" s="83"/>
      <c r="DC48" s="83"/>
      <c r="DD48" s="83"/>
      <c r="DE48" s="83"/>
      <c r="DF48" s="83"/>
      <c r="DG48" s="83"/>
      <c r="DH48" s="83"/>
      <c r="DI48" s="83"/>
      <c r="DJ48" s="83"/>
      <c r="DK48" s="83"/>
      <c r="DL48" s="83"/>
      <c r="DM48" s="83"/>
      <c r="DN48" s="83"/>
      <c r="DO48" s="83"/>
      <c r="DP48" s="83"/>
      <c r="DQ48" s="83"/>
      <c r="DR48" s="83"/>
      <c r="DS48" s="83"/>
      <c r="DT48" s="83"/>
      <c r="DU48" s="83"/>
      <c r="DV48" s="83"/>
      <c r="DW48" s="83"/>
      <c r="DX48" s="83"/>
      <c r="DY48" s="83"/>
      <c r="DZ48" s="83"/>
      <c r="EA48" s="83"/>
      <c r="EB48" s="83"/>
      <c r="EC48" s="83"/>
      <c r="ED48" s="83"/>
      <c r="EE48" s="83"/>
      <c r="EF48" s="83"/>
      <c r="EG48" s="83"/>
      <c r="EH48" s="83"/>
      <c r="EI48" s="83"/>
      <c r="EJ48" s="83"/>
      <c r="EK48" s="83"/>
      <c r="EL48" s="83"/>
      <c r="EM48" s="83"/>
      <c r="EN48" s="83"/>
      <c r="EO48" s="83"/>
      <c r="EP48" s="83"/>
      <c r="EQ48" s="83"/>
      <c r="ER48" s="83"/>
      <c r="ES48" s="83"/>
      <c r="ET48" s="83"/>
      <c r="EU48" s="83"/>
      <c r="EV48" s="83"/>
      <c r="EW48" s="83"/>
      <c r="EX48" s="83"/>
      <c r="EY48" s="83"/>
      <c r="EZ48" s="83"/>
      <c r="FA48" s="83"/>
      <c r="FB48" s="83"/>
      <c r="FC48" s="83"/>
      <c r="FD48" s="83"/>
      <c r="FE48" s="83"/>
      <c r="FF48" s="83"/>
      <c r="FG48" s="83"/>
      <c r="FH48" s="83"/>
      <c r="FI48" s="83"/>
      <c r="FJ48" s="83"/>
      <c r="FK48" s="83"/>
      <c r="FL48" s="83"/>
      <c r="FM48" s="83"/>
      <c r="FN48" s="83"/>
      <c r="FO48" s="83"/>
      <c r="FP48" s="83"/>
      <c r="FQ48" s="83"/>
      <c r="FR48" s="83"/>
      <c r="FS48" s="83"/>
      <c r="FT48" s="83"/>
      <c r="FU48" s="83"/>
      <c r="FV48" s="83"/>
      <c r="FW48" s="83"/>
      <c r="FX48" s="83"/>
      <c r="FY48" s="83"/>
      <c r="FZ48" s="83"/>
      <c r="GA48" s="83"/>
      <c r="GB48" s="83"/>
      <c r="GC48" s="83"/>
      <c r="GD48" s="83"/>
      <c r="GE48" s="83"/>
      <c r="GF48" s="83"/>
      <c r="GG48" s="83"/>
      <c r="GH48" s="83"/>
      <c r="GI48" s="83"/>
      <c r="GJ48" s="83"/>
      <c r="GK48" s="83"/>
      <c r="GL48" s="83"/>
      <c r="GM48" s="83"/>
      <c r="GN48" s="83"/>
      <c r="GO48" s="83"/>
      <c r="GP48" s="83"/>
      <c r="GQ48" s="83"/>
      <c r="GR48" s="83"/>
      <c r="GS48" s="83"/>
      <c r="GT48" s="83"/>
      <c r="GU48" s="83"/>
      <c r="GV48" s="83"/>
      <c r="GW48" s="83"/>
      <c r="GX48" s="83"/>
      <c r="GY48" s="83"/>
      <c r="GZ48" s="83"/>
      <c r="HA48" s="83"/>
      <c r="HB48" s="83"/>
      <c r="HC48" s="83"/>
      <c r="HD48" s="83"/>
      <c r="HE48" s="83"/>
      <c r="HF48" s="83"/>
      <c r="HG48" s="83"/>
      <c r="HH48" s="83"/>
      <c r="HI48" s="83"/>
      <c r="HJ48" s="83"/>
      <c r="HK48" s="83"/>
      <c r="HL48" s="83"/>
      <c r="HM48" s="83"/>
      <c r="HN48" s="83"/>
      <c r="HO48" s="83"/>
      <c r="HP48" s="83"/>
      <c r="HQ48" s="83"/>
      <c r="HR48" s="83"/>
      <c r="HS48" s="83"/>
      <c r="HT48" s="83"/>
      <c r="HU48" s="83"/>
      <c r="HV48" s="83"/>
      <c r="HW48" s="83"/>
      <c r="HX48" s="83"/>
      <c r="HY48" s="83"/>
      <c r="HZ48" s="83"/>
      <c r="IA48" s="83"/>
      <c r="IB48" s="83"/>
      <c r="IC48" s="83"/>
      <c r="ID48" s="83"/>
      <c r="IE48" s="83"/>
      <c r="IF48" s="83"/>
      <c r="IG48" s="83"/>
      <c r="IH48" s="83"/>
      <c r="II48" s="83"/>
      <c r="IJ48" s="83"/>
      <c r="IK48" s="83"/>
      <c r="IL48" s="83"/>
      <c r="IM48" s="83"/>
      <c r="IN48" s="83"/>
      <c r="IO48" s="83"/>
      <c r="IP48" s="83"/>
      <c r="IQ48" s="83"/>
      <c r="IR48" s="83"/>
      <c r="IS48" s="83"/>
      <c r="IT48" s="83"/>
      <c r="IU48" s="83"/>
      <c r="IV48" s="83"/>
      <c r="IW48" s="83"/>
      <c r="IX48" s="83"/>
      <c r="IY48" s="83"/>
      <c r="IZ48" s="83"/>
      <c r="JA48" s="83"/>
      <c r="JB48" s="83"/>
      <c r="JC48" s="83"/>
      <c r="JD48" s="83"/>
      <c r="JE48" s="83"/>
      <c r="JF48" s="83"/>
      <c r="JG48" s="83"/>
      <c r="JH48" s="83"/>
      <c r="JI48" s="83"/>
      <c r="JJ48" s="83"/>
      <c r="JK48" s="83"/>
      <c r="JL48" s="83"/>
      <c r="JM48" s="83"/>
      <c r="JN48" s="83"/>
      <c r="JO48" s="83"/>
      <c r="JP48" s="83"/>
      <c r="JQ48" s="83"/>
      <c r="JR48" s="83"/>
      <c r="JS48" s="83"/>
      <c r="JT48" s="83"/>
      <c r="JU48" s="83"/>
      <c r="JV48" s="83"/>
      <c r="JW48" s="83"/>
      <c r="JX48" s="83"/>
      <c r="JY48" s="83"/>
      <c r="JZ48" s="83"/>
      <c r="KA48" s="83"/>
      <c r="KB48" s="83"/>
      <c r="KC48" s="83"/>
      <c r="KD48" s="83"/>
      <c r="KE48" s="83"/>
      <c r="KF48" s="83"/>
      <c r="KG48" s="83"/>
      <c r="KH48" s="83"/>
      <c r="KI48" s="83"/>
      <c r="KJ48" s="83"/>
      <c r="KK48" s="83"/>
      <c r="KL48" s="83"/>
      <c r="KM48" s="83"/>
      <c r="KN48" s="83"/>
      <c r="KO48" s="83"/>
      <c r="KP48" s="83"/>
      <c r="KQ48" s="83"/>
      <c r="KR48" s="83"/>
      <c r="KS48" s="83"/>
      <c r="KT48" s="83"/>
      <c r="KU48" s="83"/>
      <c r="KV48" s="83"/>
      <c r="KW48" s="83"/>
      <c r="KX48" s="83"/>
      <c r="KY48" s="83"/>
      <c r="KZ48" s="83"/>
      <c r="LA48" s="83"/>
      <c r="LB48" s="83"/>
      <c r="LC48" s="83"/>
      <c r="LD48" s="83"/>
      <c r="LE48" s="83"/>
      <c r="LF48" s="83"/>
      <c r="LG48" s="83"/>
      <c r="LH48" s="83"/>
      <c r="LI48" s="83"/>
      <c r="LJ48" s="83"/>
      <c r="LK48" s="83"/>
      <c r="LL48" s="83"/>
      <c r="LM48" s="83"/>
      <c r="LN48" s="83"/>
      <c r="LO48" s="83"/>
      <c r="LP48" s="83"/>
      <c r="LQ48" s="83"/>
      <c r="LR48" s="83"/>
      <c r="LS48" s="83"/>
      <c r="LT48" s="83"/>
      <c r="LU48" s="83"/>
      <c r="LV48" s="83"/>
      <c r="LW48" s="83"/>
      <c r="LX48" s="83"/>
      <c r="LY48" s="83"/>
      <c r="LZ48" s="83"/>
      <c r="MA48" s="83"/>
      <c r="MB48" s="83"/>
      <c r="MC48" s="83"/>
      <c r="MD48" s="83"/>
      <c r="ME48" s="83"/>
      <c r="MF48" s="83"/>
      <c r="MG48" s="83"/>
      <c r="MH48" s="83"/>
      <c r="MI48" s="83"/>
      <c r="MJ48" s="83"/>
      <c r="MK48" s="83"/>
      <c r="ML48" s="83"/>
      <c r="MM48" s="83"/>
      <c r="MN48" s="83"/>
      <c r="MO48" s="83"/>
      <c r="MP48" s="83"/>
      <c r="MQ48" s="83"/>
      <c r="MR48" s="83"/>
      <c r="MS48" s="83"/>
      <c r="MT48" s="83"/>
      <c r="MU48" s="83"/>
      <c r="MV48" s="83"/>
      <c r="MW48" s="83"/>
      <c r="MX48" s="83"/>
      <c r="MY48" s="83"/>
      <c r="MZ48" s="83"/>
      <c r="NA48" s="83"/>
      <c r="NB48" s="83"/>
      <c r="NC48" s="83"/>
      <c r="ND48" s="83"/>
      <c r="NE48" s="83"/>
      <c r="NF48" s="83"/>
      <c r="NG48" s="83"/>
      <c r="NH48" s="83"/>
      <c r="NI48" s="83"/>
      <c r="NJ48" s="83"/>
      <c r="NK48" s="83"/>
      <c r="NL48" s="83"/>
      <c r="NM48" s="83"/>
      <c r="NN48" s="83"/>
      <c r="NO48" s="83"/>
      <c r="NP48" s="83"/>
      <c r="NQ48" s="83"/>
      <c r="NR48" s="83"/>
      <c r="NS48" s="83"/>
      <c r="NT48" s="83"/>
      <c r="NU48" s="83"/>
      <c r="NV48" s="83"/>
      <c r="NW48" s="83"/>
      <c r="NX48" s="83"/>
      <c r="NY48" s="83"/>
      <c r="NZ48" s="83"/>
      <c r="OA48" s="83"/>
      <c r="OB48" s="83"/>
      <c r="OC48" s="83"/>
      <c r="OD48" s="83"/>
      <c r="OE48" s="83"/>
      <c r="OF48" s="83"/>
      <c r="OG48" s="83"/>
      <c r="OH48" s="83"/>
      <c r="OI48" s="83"/>
      <c r="OJ48" s="83"/>
      <c r="OK48" s="83"/>
      <c r="OL48" s="83"/>
      <c r="OM48" s="83"/>
      <c r="ON48" s="83"/>
      <c r="OO48" s="83"/>
      <c r="OP48" s="83"/>
      <c r="OQ48" s="83"/>
      <c r="OR48" s="83"/>
      <c r="OS48" s="83"/>
      <c r="OT48" s="83"/>
      <c r="OU48" s="83"/>
      <c r="OV48" s="83"/>
      <c r="OW48" s="83"/>
      <c r="OX48" s="83"/>
      <c r="OY48" s="83"/>
      <c r="OZ48" s="83"/>
      <c r="PA48" s="83"/>
      <c r="PB48" s="83"/>
      <c r="PC48" s="83"/>
      <c r="PD48" s="83"/>
      <c r="PE48" s="83"/>
      <c r="PF48" s="83"/>
      <c r="PG48" s="83"/>
      <c r="PH48" s="83"/>
      <c r="PI48" s="83"/>
      <c r="PJ48" s="83"/>
      <c r="PK48" s="83"/>
      <c r="PL48" s="83"/>
      <c r="PM48" s="83"/>
      <c r="PN48" s="83"/>
      <c r="PO48" s="83"/>
      <c r="PP48" s="83"/>
      <c r="PQ48" s="83"/>
      <c r="PR48" s="83"/>
      <c r="PS48" s="83"/>
      <c r="PT48" s="83"/>
      <c r="PU48" s="83"/>
      <c r="PV48" s="83"/>
      <c r="PW48" s="83"/>
      <c r="PX48" s="83"/>
      <c r="PY48" s="83"/>
      <c r="PZ48" s="83"/>
      <c r="QA48" s="83"/>
      <c r="QB48" s="83"/>
      <c r="QC48" s="83"/>
      <c r="QD48" s="83"/>
      <c r="QE48" s="83"/>
      <c r="QF48" s="83"/>
      <c r="QG48" s="83"/>
      <c r="QH48" s="83"/>
      <c r="QI48" s="83"/>
      <c r="QJ48" s="83"/>
      <c r="QK48" s="83"/>
      <c r="QL48" s="83"/>
      <c r="QM48" s="83"/>
      <c r="QN48" s="83"/>
      <c r="QO48" s="83"/>
      <c r="QP48" s="83"/>
      <c r="QQ48" s="83"/>
      <c r="QR48" s="83"/>
      <c r="QS48" s="83"/>
      <c r="QT48" s="83"/>
      <c r="QU48" s="83"/>
      <c r="QV48" s="83"/>
      <c r="QW48" s="83"/>
      <c r="QX48" s="83"/>
      <c r="QY48" s="83"/>
      <c r="QZ48" s="83"/>
      <c r="RA48" s="83"/>
      <c r="RB48" s="83"/>
      <c r="RC48" s="83"/>
      <c r="RD48" s="83"/>
      <c r="RE48" s="83"/>
      <c r="RF48" s="83"/>
      <c r="RG48" s="83"/>
      <c r="RH48" s="83"/>
      <c r="RI48" s="83"/>
      <c r="RJ48" s="83"/>
      <c r="RK48" s="83"/>
      <c r="RL48" s="83"/>
      <c r="RM48" s="83"/>
      <c r="RN48" s="83"/>
      <c r="RO48" s="83"/>
      <c r="RP48" s="83"/>
      <c r="RQ48" s="83"/>
      <c r="RR48" s="83"/>
      <c r="RS48" s="83"/>
      <c r="RT48" s="83"/>
      <c r="RU48" s="83"/>
      <c r="RV48" s="83"/>
      <c r="RW48" s="83"/>
      <c r="RX48" s="83"/>
      <c r="RY48" s="83"/>
      <c r="RZ48" s="83"/>
      <c r="SA48" s="83"/>
      <c r="SB48" s="83"/>
      <c r="SC48" s="83"/>
      <c r="SD48" s="83"/>
      <c r="SE48" s="83"/>
      <c r="SF48" s="83"/>
      <c r="SG48" s="83"/>
      <c r="SH48" s="83"/>
      <c r="SI48" s="83"/>
      <c r="SJ48" s="83"/>
      <c r="SK48" s="83"/>
      <c r="SL48" s="83"/>
      <c r="SM48" s="83"/>
      <c r="SN48" s="83"/>
      <c r="SO48" s="83"/>
      <c r="SP48" s="83"/>
      <c r="SQ48" s="83"/>
      <c r="SR48" s="83"/>
      <c r="SS48" s="83"/>
      <c r="ST48" s="83"/>
      <c r="SU48" s="83"/>
      <c r="SV48" s="83"/>
      <c r="SW48" s="83"/>
      <c r="SX48" s="83"/>
      <c r="SY48" s="83"/>
      <c r="SZ48" s="83"/>
      <c r="TA48" s="83"/>
      <c r="TB48" s="83"/>
      <c r="TC48" s="83"/>
      <c r="TD48" s="83"/>
      <c r="TE48" s="83"/>
      <c r="TF48" s="83"/>
      <c r="TG48" s="83"/>
      <c r="TH48" s="83"/>
      <c r="TI48" s="83"/>
      <c r="TJ48" s="83"/>
      <c r="TK48" s="83"/>
      <c r="TL48" s="83"/>
      <c r="TM48" s="83"/>
      <c r="TN48" s="83"/>
      <c r="TO48" s="83"/>
      <c r="TP48" s="83"/>
      <c r="TQ48" s="83"/>
      <c r="TR48" s="83"/>
      <c r="TS48" s="83"/>
      <c r="TT48" s="83"/>
      <c r="TU48" s="83"/>
      <c r="TV48" s="83"/>
      <c r="TW48" s="83"/>
      <c r="TX48" s="83"/>
      <c r="TY48" s="83"/>
      <c r="TZ48" s="83"/>
      <c r="UA48" s="83"/>
      <c r="UB48" s="83"/>
      <c r="UC48" s="83"/>
      <c r="UD48" s="83"/>
      <c r="UE48" s="83"/>
      <c r="UF48" s="83"/>
      <c r="UG48" s="83"/>
      <c r="UH48" s="83"/>
      <c r="UI48" s="83"/>
      <c r="UJ48" s="83"/>
      <c r="UK48" s="83"/>
      <c r="UL48" s="83"/>
      <c r="UM48" s="83"/>
      <c r="UN48" s="83"/>
      <c r="UO48" s="83"/>
      <c r="UP48" s="83"/>
      <c r="UQ48" s="83"/>
      <c r="UR48" s="83"/>
      <c r="US48" s="83"/>
      <c r="UT48" s="83"/>
      <c r="UU48" s="83"/>
      <c r="UV48" s="83"/>
      <c r="UW48" s="83"/>
      <c r="UX48" s="83"/>
      <c r="UY48" s="83"/>
      <c r="UZ48" s="83"/>
      <c r="VA48" s="83"/>
      <c r="VB48" s="83"/>
      <c r="VC48" s="83"/>
      <c r="VD48" s="83"/>
      <c r="VE48" s="83"/>
      <c r="VF48" s="83"/>
      <c r="VG48" s="83"/>
      <c r="VH48" s="83"/>
      <c r="VI48" s="83"/>
      <c r="VJ48" s="83"/>
      <c r="VK48" s="83"/>
      <c r="VL48" s="83"/>
      <c r="VM48" s="83"/>
      <c r="VN48" s="83"/>
      <c r="VO48" s="83"/>
      <c r="VP48" s="83"/>
      <c r="VQ48" s="83"/>
      <c r="VR48" s="83"/>
      <c r="VS48" s="83"/>
      <c r="VT48" s="83"/>
      <c r="VU48" s="83"/>
      <c r="VV48" s="83"/>
      <c r="VW48" s="83"/>
      <c r="VX48" s="83"/>
      <c r="VY48" s="83"/>
      <c r="VZ48" s="83"/>
      <c r="WA48" s="83"/>
      <c r="WB48" s="83"/>
      <c r="WC48" s="83"/>
      <c r="WD48" s="83"/>
      <c r="WE48" s="83"/>
      <c r="WF48" s="83"/>
      <c r="WG48" s="83"/>
      <c r="WH48" s="83"/>
      <c r="WI48" s="83"/>
      <c r="WJ48" s="83"/>
      <c r="WK48" s="83"/>
      <c r="WL48" s="83"/>
      <c r="WM48" s="83"/>
      <c r="WN48" s="83"/>
      <c r="WO48" s="83"/>
      <c r="WP48" s="83"/>
      <c r="WQ48" s="83"/>
      <c r="WR48" s="83"/>
      <c r="WS48" s="83"/>
      <c r="WT48" s="83"/>
      <c r="WU48" s="83"/>
      <c r="WV48" s="83"/>
      <c r="WW48" s="83"/>
      <c r="WX48" s="83"/>
      <c r="WY48" s="83"/>
      <c r="WZ48" s="83"/>
      <c r="XA48" s="83"/>
      <c r="XB48" s="83"/>
      <c r="XC48" s="83"/>
      <c r="XD48" s="83"/>
      <c r="XE48" s="83"/>
      <c r="XF48" s="83"/>
      <c r="XG48" s="83"/>
      <c r="XH48" s="83"/>
      <c r="XI48" s="83"/>
      <c r="XJ48" s="83"/>
      <c r="XK48" s="83"/>
      <c r="XL48" s="83"/>
      <c r="XM48" s="83"/>
      <c r="XN48" s="83"/>
      <c r="XO48" s="83"/>
      <c r="XP48" s="83"/>
      <c r="XQ48" s="83"/>
      <c r="XR48" s="83"/>
      <c r="XS48" s="83"/>
      <c r="XT48" s="83"/>
      <c r="XU48" s="83"/>
      <c r="XV48" s="83"/>
      <c r="XW48" s="83"/>
      <c r="XX48" s="83"/>
      <c r="XY48" s="83"/>
      <c r="XZ48" s="83"/>
      <c r="YA48" s="83"/>
      <c r="YB48" s="83"/>
      <c r="YC48" s="83"/>
      <c r="YD48" s="83"/>
      <c r="YE48" s="83"/>
      <c r="YF48" s="83"/>
      <c r="YG48" s="83"/>
      <c r="YH48" s="83"/>
      <c r="YI48" s="83"/>
      <c r="YJ48" s="83"/>
      <c r="YK48" s="83"/>
      <c r="YL48" s="83"/>
      <c r="YM48" s="83"/>
      <c r="YN48" s="83"/>
      <c r="YO48" s="83"/>
      <c r="YP48" s="83"/>
      <c r="YQ48" s="83"/>
      <c r="YR48" s="83"/>
      <c r="YS48" s="83"/>
      <c r="YT48" s="83"/>
      <c r="YU48" s="83"/>
      <c r="YV48" s="83"/>
      <c r="YW48" s="83"/>
      <c r="YX48" s="83"/>
      <c r="YY48" s="83"/>
      <c r="YZ48" s="83"/>
      <c r="ZA48" s="83"/>
      <c r="ZB48" s="83"/>
      <c r="ZC48" s="83"/>
      <c r="ZD48" s="83"/>
      <c r="ZE48" s="83"/>
      <c r="ZF48" s="83"/>
      <c r="ZG48" s="83"/>
      <c r="ZH48" s="83"/>
      <c r="ZI48" s="83"/>
      <c r="ZJ48" s="83"/>
      <c r="ZK48" s="83"/>
      <c r="ZL48" s="83"/>
      <c r="ZM48" s="83"/>
      <c r="ZN48" s="83"/>
      <c r="ZO48" s="83"/>
      <c r="ZP48" s="83"/>
      <c r="ZQ48" s="83"/>
      <c r="ZR48" s="83"/>
      <c r="ZS48" s="83"/>
      <c r="ZT48" s="83"/>
      <c r="ZU48" s="83"/>
      <c r="ZV48" s="83"/>
      <c r="ZW48" s="83"/>
      <c r="ZX48" s="83"/>
      <c r="ZY48" s="83"/>
      <c r="ZZ48" s="83"/>
      <c r="AAA48" s="83"/>
      <c r="AAB48" s="83"/>
      <c r="AAC48" s="83"/>
      <c r="AAD48" s="83"/>
      <c r="AAE48" s="83"/>
      <c r="AAF48" s="83"/>
      <c r="AAG48" s="83"/>
      <c r="AAH48" s="83"/>
      <c r="AAI48" s="83"/>
      <c r="AAJ48" s="83"/>
      <c r="AAK48" s="83"/>
      <c r="AAL48" s="83"/>
      <c r="AAM48" s="83"/>
      <c r="AAN48" s="83"/>
      <c r="AAO48" s="83"/>
      <c r="AAP48" s="83"/>
      <c r="AAQ48" s="83"/>
      <c r="AAR48" s="83"/>
      <c r="AAS48" s="83"/>
      <c r="AAT48" s="83"/>
      <c r="AAU48" s="83"/>
      <c r="AAV48" s="83"/>
      <c r="AAW48" s="83"/>
      <c r="AAX48" s="83"/>
      <c r="AAY48" s="83"/>
      <c r="AAZ48" s="83"/>
      <c r="ABA48" s="83"/>
      <c r="ABB48" s="83"/>
      <c r="ABC48" s="83"/>
      <c r="ABD48" s="83"/>
      <c r="ABE48" s="83"/>
      <c r="ABF48" s="83"/>
      <c r="ABG48" s="83"/>
      <c r="ABH48" s="83"/>
      <c r="ABI48" s="83"/>
      <c r="ABJ48" s="83"/>
      <c r="ABK48" s="83"/>
      <c r="ABL48" s="83"/>
      <c r="ABM48" s="83"/>
      <c r="ABN48" s="83"/>
      <c r="ABO48" s="83"/>
      <c r="ABP48" s="83"/>
      <c r="ABQ48" s="83"/>
      <c r="ABR48" s="83"/>
      <c r="ABS48" s="83"/>
      <c r="ABT48" s="83"/>
      <c r="ABU48" s="83"/>
      <c r="ABV48" s="83"/>
      <c r="ABW48" s="83"/>
      <c r="ABX48" s="83"/>
      <c r="ABY48" s="83"/>
      <c r="ABZ48" s="83"/>
      <c r="ACA48" s="83"/>
      <c r="ACB48" s="83"/>
      <c r="ACC48" s="83"/>
      <c r="ACD48" s="83"/>
      <c r="ACE48" s="83"/>
      <c r="ACF48" s="83"/>
      <c r="ACG48" s="83"/>
      <c r="ACH48" s="83"/>
      <c r="ACI48" s="83"/>
      <c r="ACJ48" s="83"/>
      <c r="ACK48" s="83"/>
      <c r="ACL48" s="83"/>
      <c r="ACM48" s="83"/>
      <c r="ACN48" s="83"/>
      <c r="ACO48" s="83"/>
      <c r="ACP48" s="83"/>
      <c r="ACQ48" s="83"/>
      <c r="ACR48" s="83"/>
      <c r="ACS48" s="83"/>
      <c r="ACT48" s="83"/>
      <c r="ACU48" s="83"/>
      <c r="ACV48" s="83"/>
      <c r="ACW48" s="83"/>
      <c r="ACX48" s="83"/>
      <c r="ACY48" s="83"/>
      <c r="ACZ48" s="83"/>
      <c r="ADA48" s="83"/>
      <c r="ADB48" s="83"/>
      <c r="ADC48" s="83"/>
      <c r="ADD48" s="83"/>
      <c r="ADE48" s="83"/>
      <c r="ADF48" s="83"/>
      <c r="ADG48" s="83"/>
      <c r="ADH48" s="83"/>
      <c r="ADI48" s="83"/>
      <c r="ADJ48" s="83"/>
      <c r="ADK48" s="83"/>
      <c r="ADL48" s="83"/>
      <c r="ADM48" s="83"/>
      <c r="ADN48" s="83"/>
      <c r="ADO48" s="83"/>
      <c r="ADP48" s="83"/>
      <c r="ADQ48" s="83"/>
      <c r="ADR48" s="83"/>
      <c r="ADS48" s="83"/>
      <c r="ADT48" s="83"/>
      <c r="ADU48" s="83"/>
      <c r="ADV48" s="83"/>
      <c r="ADW48" s="83"/>
      <c r="ADX48" s="83"/>
      <c r="ADY48" s="83"/>
      <c r="ADZ48" s="83"/>
      <c r="AEA48" s="83"/>
      <c r="AEB48" s="83"/>
      <c r="AEC48" s="83"/>
      <c r="AED48" s="83"/>
      <c r="AEE48" s="83"/>
      <c r="AEF48" s="83"/>
      <c r="AEG48" s="83"/>
      <c r="AEH48" s="83"/>
      <c r="AEI48" s="83"/>
      <c r="AEJ48" s="83"/>
      <c r="AEK48" s="83"/>
      <c r="AEL48" s="83"/>
      <c r="AEM48" s="83"/>
      <c r="AEN48" s="83"/>
      <c r="AEO48" s="83"/>
      <c r="AEP48" s="83"/>
      <c r="AEQ48" s="83"/>
      <c r="AER48" s="83"/>
      <c r="AES48" s="83"/>
      <c r="AET48" s="83"/>
      <c r="AEU48" s="83"/>
      <c r="AEV48" s="83"/>
      <c r="AEW48" s="83"/>
      <c r="AEX48" s="83"/>
      <c r="AEY48" s="83"/>
      <c r="AEZ48" s="83"/>
      <c r="AFA48" s="83"/>
      <c r="AFB48" s="83"/>
      <c r="AFC48" s="83"/>
      <c r="AFD48" s="83"/>
      <c r="AFE48" s="83"/>
      <c r="AFF48" s="83"/>
      <c r="AFG48" s="83"/>
      <c r="AFH48" s="83"/>
      <c r="AFI48" s="83"/>
      <c r="AFJ48" s="83"/>
      <c r="AFK48" s="83"/>
      <c r="AFL48" s="83"/>
      <c r="AFM48" s="83"/>
      <c r="AFN48" s="83"/>
      <c r="AFO48" s="83"/>
      <c r="AFP48" s="83"/>
      <c r="AFQ48" s="83"/>
      <c r="AFR48" s="83"/>
      <c r="AFS48" s="83"/>
      <c r="AFT48" s="83"/>
      <c r="AFU48" s="83"/>
      <c r="AFV48" s="83"/>
      <c r="AFW48" s="83"/>
      <c r="AFX48" s="83"/>
      <c r="AFY48" s="83"/>
      <c r="AFZ48" s="83"/>
      <c r="AGA48" s="83"/>
      <c r="AGB48" s="83"/>
      <c r="AGC48" s="83"/>
      <c r="AGD48" s="83"/>
      <c r="AGE48" s="83"/>
      <c r="AGF48" s="83"/>
      <c r="AGG48" s="83"/>
      <c r="AGH48" s="83"/>
      <c r="AGI48" s="83"/>
      <c r="AGJ48" s="83"/>
      <c r="AGK48" s="83"/>
      <c r="AGL48" s="83"/>
      <c r="AGM48" s="83"/>
      <c r="AGN48" s="83"/>
      <c r="AGO48" s="83"/>
      <c r="AGP48" s="83"/>
      <c r="AGQ48" s="83"/>
      <c r="AGR48" s="83"/>
      <c r="AGS48" s="83"/>
      <c r="AGT48" s="83"/>
      <c r="AGU48" s="83"/>
      <c r="AGV48" s="83"/>
      <c r="AGW48" s="83"/>
      <c r="AGX48" s="83"/>
      <c r="AGY48" s="83"/>
      <c r="AGZ48" s="83"/>
      <c r="AHA48" s="83"/>
      <c r="AHB48" s="83"/>
      <c r="AHC48" s="83"/>
      <c r="AHD48" s="83"/>
      <c r="AHE48" s="83"/>
      <c r="AHF48" s="83"/>
      <c r="AHG48" s="83"/>
      <c r="AHH48" s="83"/>
      <c r="AHI48" s="83"/>
      <c r="AHJ48" s="83"/>
      <c r="AHK48" s="83"/>
      <c r="AHL48" s="83"/>
      <c r="AHM48" s="83"/>
      <c r="AHN48" s="83"/>
      <c r="AHO48" s="83"/>
      <c r="AHP48" s="83"/>
      <c r="AHQ48" s="83"/>
      <c r="AHR48" s="83"/>
      <c r="AHS48" s="83"/>
      <c r="AHT48" s="83"/>
      <c r="AHU48" s="83"/>
      <c r="AHV48" s="83"/>
      <c r="AHW48" s="83"/>
      <c r="AHX48" s="83"/>
      <c r="AHY48" s="83"/>
      <c r="AHZ48" s="83"/>
      <c r="AIA48" s="83"/>
      <c r="AIB48" s="83"/>
      <c r="AIC48" s="83"/>
      <c r="AID48" s="83"/>
      <c r="AIE48" s="83"/>
      <c r="AIF48" s="83"/>
      <c r="AIG48" s="83"/>
      <c r="AIH48" s="83"/>
      <c r="AII48" s="83"/>
      <c r="AIJ48" s="83"/>
      <c r="AIK48" s="83"/>
      <c r="AIL48" s="83"/>
      <c r="AIM48" s="83"/>
      <c r="AIN48" s="83"/>
      <c r="AIO48" s="83"/>
      <c r="AIP48" s="83"/>
      <c r="AIQ48" s="83"/>
      <c r="AIR48" s="83"/>
      <c r="AIS48" s="83"/>
      <c r="AIT48" s="83"/>
      <c r="AIU48" s="83"/>
      <c r="AIV48" s="83"/>
      <c r="AIW48" s="83"/>
      <c r="AIX48" s="83"/>
      <c r="AIY48" s="83"/>
      <c r="AIZ48" s="83"/>
      <c r="AJA48" s="83"/>
      <c r="AJB48" s="83"/>
      <c r="AJC48" s="83"/>
      <c r="AJD48" s="83"/>
      <c r="AJE48" s="83"/>
      <c r="AJF48" s="83"/>
      <c r="AJG48" s="83"/>
      <c r="AJH48" s="83"/>
      <c r="AJI48" s="83"/>
      <c r="AJJ48" s="83"/>
      <c r="AJK48" s="83"/>
      <c r="AJL48" s="83"/>
      <c r="AJM48" s="83"/>
      <c r="AJN48" s="83"/>
      <c r="AJO48" s="83"/>
      <c r="AJP48" s="83"/>
      <c r="AJQ48" s="83"/>
      <c r="AJR48" s="83"/>
      <c r="AJS48" s="83"/>
      <c r="AJT48" s="83"/>
      <c r="AJU48" s="83"/>
      <c r="AJV48" s="83"/>
      <c r="AJW48" s="83"/>
      <c r="AJX48" s="83"/>
      <c r="AJY48" s="83"/>
      <c r="AJZ48" s="83"/>
      <c r="AKA48" s="83"/>
      <c r="AKB48" s="83"/>
      <c r="AKC48" s="83"/>
      <c r="AKD48" s="83"/>
      <c r="AKE48" s="83"/>
      <c r="AKF48" s="83"/>
      <c r="AKG48" s="83"/>
      <c r="AKH48" s="83"/>
      <c r="AKI48" s="83"/>
      <c r="AKJ48" s="83"/>
      <c r="AKK48" s="83"/>
      <c r="AKL48" s="83"/>
      <c r="AKM48" s="83"/>
      <c r="AKN48" s="83"/>
      <c r="AKO48" s="83"/>
      <c r="AKP48" s="83"/>
      <c r="AKQ48" s="83"/>
      <c r="AKR48" s="83"/>
      <c r="AKS48" s="83"/>
      <c r="AKT48" s="83"/>
      <c r="AKU48" s="83"/>
      <c r="AKV48" s="83"/>
      <c r="AKW48" s="83"/>
      <c r="AKX48" s="83"/>
      <c r="AKY48" s="83"/>
      <c r="AKZ48" s="83"/>
      <c r="ALA48" s="83"/>
      <c r="ALB48" s="83"/>
      <c r="ALC48" s="83"/>
      <c r="ALD48" s="83"/>
      <c r="ALE48" s="83"/>
      <c r="ALF48" s="83"/>
      <c r="ALG48" s="83"/>
      <c r="ALH48" s="83"/>
      <c r="ALI48" s="83"/>
      <c r="ALJ48" s="83"/>
      <c r="ALK48" s="83"/>
      <c r="ALL48" s="83"/>
      <c r="ALM48" s="83"/>
      <c r="ALN48" s="83"/>
      <c r="ALO48" s="83"/>
      <c r="ALP48" s="83"/>
      <c r="ALQ48" s="83"/>
      <c r="ALR48" s="83"/>
      <c r="ALS48" s="83"/>
      <c r="ALT48" s="83"/>
      <c r="ALU48" s="83"/>
      <c r="ALV48" s="83"/>
      <c r="ALW48" s="83"/>
      <c r="ALX48" s="83"/>
      <c r="ALY48" s="83"/>
      <c r="ALZ48" s="83"/>
      <c r="AMA48" s="83"/>
      <c r="AMB48" s="83"/>
      <c r="AMC48" s="83"/>
      <c r="AMD48" s="83"/>
      <c r="AME48" s="83"/>
      <c r="AMF48" s="83"/>
      <c r="AMG48" s="83"/>
      <c r="AMH48" s="83"/>
      <c r="AMI48" s="83"/>
      <c r="AMJ48" s="83"/>
      <c r="AMK48" s="83"/>
      <c r="AML48" s="83"/>
      <c r="AMM48" s="83"/>
      <c r="AMN48" s="83"/>
      <c r="AMO48" s="83"/>
      <c r="AMP48" s="83"/>
      <c r="AMQ48" s="83"/>
      <c r="AMR48" s="83"/>
      <c r="AMS48" s="83"/>
      <c r="AMT48" s="83"/>
      <c r="AMU48" s="83"/>
      <c r="AMV48" s="83"/>
      <c r="AMW48" s="83"/>
      <c r="AMX48" s="83"/>
      <c r="AMY48" s="83"/>
      <c r="AMZ48" s="83"/>
      <c r="ANA48" s="83"/>
      <c r="ANB48" s="83"/>
      <c r="ANC48" s="83"/>
      <c r="AND48" s="83"/>
      <c r="ANE48" s="83"/>
      <c r="ANF48" s="83"/>
      <c r="ANG48" s="83"/>
      <c r="ANH48" s="83"/>
      <c r="ANI48" s="83"/>
      <c r="ANJ48" s="83"/>
      <c r="ANK48" s="83"/>
      <c r="ANL48" s="83"/>
      <c r="ANM48" s="83"/>
      <c r="ANN48" s="83"/>
      <c r="ANO48" s="83"/>
      <c r="ANP48" s="83"/>
      <c r="ANQ48" s="83"/>
      <c r="ANR48" s="83"/>
      <c r="ANS48" s="83"/>
      <c r="ANT48" s="83"/>
      <c r="ANU48" s="83"/>
      <c r="ANV48" s="83"/>
      <c r="ANW48" s="83"/>
      <c r="ANX48" s="83"/>
      <c r="ANY48" s="83"/>
      <c r="ANZ48" s="83"/>
      <c r="AOA48" s="83"/>
      <c r="AOB48" s="83"/>
      <c r="AOC48" s="83"/>
      <c r="AOD48" s="83"/>
      <c r="AOE48" s="83"/>
      <c r="AOF48" s="83"/>
      <c r="AOG48" s="83"/>
      <c r="AOH48" s="83"/>
      <c r="AOI48" s="83"/>
      <c r="AOJ48" s="83"/>
      <c r="AOK48" s="83"/>
      <c r="AOL48" s="83"/>
      <c r="AOM48" s="83"/>
      <c r="AON48" s="83"/>
      <c r="AOO48" s="83"/>
      <c r="AOP48" s="83"/>
      <c r="AOQ48" s="83"/>
      <c r="AOR48" s="83"/>
      <c r="AOS48" s="83"/>
      <c r="AOT48" s="83"/>
      <c r="AOU48" s="83"/>
      <c r="AOV48" s="83"/>
      <c r="AOW48" s="83"/>
      <c r="AOX48" s="83"/>
      <c r="AOY48" s="83"/>
      <c r="AOZ48" s="83"/>
      <c r="APA48" s="83"/>
      <c r="APB48" s="83"/>
      <c r="APC48" s="83"/>
      <c r="APD48" s="83"/>
      <c r="APE48" s="83"/>
      <c r="APF48" s="83"/>
      <c r="APG48" s="83"/>
      <c r="APH48" s="83"/>
      <c r="API48" s="83"/>
      <c r="APJ48" s="83"/>
      <c r="APK48" s="83"/>
      <c r="APL48" s="83"/>
      <c r="APM48" s="83"/>
      <c r="APN48" s="83"/>
      <c r="APO48" s="83"/>
      <c r="APP48" s="83"/>
      <c r="APQ48" s="83"/>
      <c r="APR48" s="83"/>
      <c r="APS48" s="83"/>
      <c r="APT48" s="83"/>
      <c r="APU48" s="83"/>
      <c r="APV48" s="83"/>
      <c r="APW48" s="83"/>
      <c r="APX48" s="83"/>
      <c r="APY48" s="83"/>
      <c r="APZ48" s="83"/>
      <c r="AQA48" s="83"/>
      <c r="AQB48" s="83"/>
      <c r="AQC48" s="83"/>
      <c r="AQD48" s="83"/>
      <c r="AQE48" s="83"/>
      <c r="AQF48" s="83"/>
      <c r="AQG48" s="83"/>
      <c r="AQH48" s="83"/>
      <c r="AQI48" s="83"/>
      <c r="AQJ48" s="83"/>
      <c r="AQK48" s="83"/>
      <c r="AQL48" s="83"/>
      <c r="AQM48" s="83"/>
      <c r="AQN48" s="83"/>
      <c r="AQO48" s="83"/>
      <c r="AQP48" s="83"/>
      <c r="AQQ48" s="83"/>
      <c r="AQR48" s="83"/>
      <c r="AQS48" s="83"/>
      <c r="AQT48" s="83"/>
      <c r="AQU48" s="83"/>
      <c r="AQV48" s="83"/>
      <c r="AQW48" s="83"/>
      <c r="AQX48" s="83"/>
      <c r="AQY48" s="83"/>
      <c r="AQZ48" s="83"/>
      <c r="ARA48" s="83"/>
      <c r="ARB48" s="83"/>
      <c r="ARC48" s="83"/>
      <c r="ARD48" s="83"/>
      <c r="ARE48" s="83"/>
      <c r="ARF48" s="83"/>
      <c r="ARG48" s="83"/>
      <c r="ARH48" s="83"/>
      <c r="ARI48" s="83"/>
      <c r="ARJ48" s="83"/>
      <c r="ARK48" s="83"/>
      <c r="ARL48" s="83"/>
      <c r="ARM48" s="83"/>
      <c r="ARN48" s="83"/>
      <c r="ARO48" s="83"/>
      <c r="ARP48" s="83"/>
      <c r="ARQ48" s="83"/>
      <c r="ARR48" s="83"/>
      <c r="ARS48" s="83"/>
      <c r="ART48" s="83"/>
      <c r="ARU48" s="83"/>
      <c r="ARV48" s="83"/>
      <c r="ARW48" s="83"/>
      <c r="ARX48" s="83"/>
      <c r="ARY48" s="83"/>
      <c r="ARZ48" s="83"/>
      <c r="ASA48" s="83"/>
      <c r="ASB48" s="83"/>
      <c r="ASC48" s="83"/>
      <c r="ASD48" s="83"/>
      <c r="ASE48" s="83"/>
      <c r="ASF48" s="83"/>
      <c r="ASG48" s="83"/>
      <c r="ASH48" s="83"/>
      <c r="ASI48" s="83"/>
      <c r="ASJ48" s="83"/>
      <c r="ASK48" s="83"/>
      <c r="ASL48" s="83"/>
      <c r="ASM48" s="83"/>
      <c r="ASN48" s="83"/>
      <c r="ASO48" s="83"/>
      <c r="ASP48" s="83"/>
      <c r="ASQ48" s="83"/>
      <c r="ASR48" s="83"/>
      <c r="ASS48" s="83"/>
      <c r="AST48" s="83"/>
      <c r="ASU48" s="83"/>
      <c r="ASV48" s="83"/>
      <c r="ASW48" s="83"/>
      <c r="ASX48" s="83"/>
      <c r="ASY48" s="83"/>
      <c r="ASZ48" s="83"/>
      <c r="ATA48" s="83"/>
      <c r="ATB48" s="83"/>
      <c r="ATC48" s="83"/>
      <c r="ATD48" s="83"/>
      <c r="ATE48" s="83"/>
      <c r="ATF48" s="83"/>
      <c r="ATG48" s="83"/>
      <c r="ATH48" s="83"/>
      <c r="ATI48" s="83"/>
      <c r="ATJ48" s="83"/>
      <c r="ATK48" s="83"/>
      <c r="ATL48" s="83"/>
      <c r="ATM48" s="83"/>
      <c r="ATN48" s="83"/>
      <c r="ATO48" s="83"/>
      <c r="ATP48" s="83"/>
      <c r="ATQ48" s="83"/>
      <c r="ATR48" s="83"/>
      <c r="ATS48" s="83"/>
      <c r="ATT48" s="83"/>
      <c r="ATU48" s="83"/>
      <c r="ATV48" s="83"/>
      <c r="ATW48" s="83"/>
      <c r="ATX48" s="83"/>
      <c r="ATY48" s="83"/>
      <c r="ATZ48" s="83"/>
      <c r="AUA48" s="83"/>
      <c r="AUB48" s="83"/>
      <c r="AUC48" s="83"/>
      <c r="AUD48" s="83"/>
      <c r="AUE48" s="83"/>
      <c r="AUF48" s="83"/>
      <c r="AUG48" s="83"/>
      <c r="AUH48" s="83"/>
      <c r="AUI48" s="83"/>
      <c r="AUJ48" s="83"/>
      <c r="AUK48" s="83"/>
      <c r="AUL48" s="83"/>
      <c r="AUM48" s="83"/>
      <c r="AUN48" s="83"/>
      <c r="AUO48" s="83"/>
      <c r="AUP48" s="83"/>
      <c r="AUQ48" s="83"/>
      <c r="AUR48" s="83"/>
      <c r="AUS48" s="83"/>
      <c r="AUT48" s="83"/>
      <c r="AUU48" s="83"/>
      <c r="AUV48" s="83"/>
      <c r="AUW48" s="83"/>
      <c r="AUX48" s="83"/>
      <c r="AUY48" s="83"/>
      <c r="AUZ48" s="83"/>
      <c r="AVA48" s="83"/>
      <c r="AVB48" s="83"/>
      <c r="AVC48" s="83"/>
      <c r="AVD48" s="83"/>
      <c r="AVE48" s="83"/>
      <c r="AVF48" s="83"/>
      <c r="AVG48" s="83"/>
      <c r="AVH48" s="83"/>
      <c r="AVI48" s="83"/>
      <c r="AVJ48" s="83"/>
      <c r="AVK48" s="83"/>
      <c r="AVL48" s="83"/>
      <c r="AVM48" s="83"/>
      <c r="AVN48" s="83"/>
      <c r="AVO48" s="83"/>
      <c r="AVP48" s="83"/>
      <c r="AVQ48" s="83"/>
      <c r="AVR48" s="83"/>
      <c r="AVS48" s="83"/>
      <c r="AVT48" s="83"/>
      <c r="AVU48" s="83"/>
      <c r="AVV48" s="83"/>
      <c r="AVW48" s="83"/>
      <c r="AVX48" s="83"/>
      <c r="AVY48" s="83"/>
      <c r="AVZ48" s="83"/>
      <c r="AWA48" s="83"/>
      <c r="AWB48" s="83"/>
      <c r="AWC48" s="83"/>
      <c r="AWD48" s="83"/>
      <c r="AWE48" s="83"/>
      <c r="AWF48" s="83"/>
      <c r="AWG48" s="83"/>
      <c r="AWH48" s="83"/>
      <c r="AWI48" s="83"/>
      <c r="AWJ48" s="83"/>
      <c r="AWK48" s="83"/>
      <c r="AWL48" s="83"/>
      <c r="AWM48" s="83"/>
      <c r="AWN48" s="83"/>
      <c r="AWO48" s="83"/>
      <c r="AWP48" s="83"/>
      <c r="AWQ48" s="83"/>
      <c r="AWR48" s="83"/>
      <c r="AWS48" s="83"/>
      <c r="AWT48" s="83"/>
      <c r="AWU48" s="83"/>
      <c r="AWV48" s="83"/>
      <c r="AWW48" s="83"/>
      <c r="AWX48" s="83"/>
      <c r="AWY48" s="83"/>
      <c r="AWZ48" s="83"/>
      <c r="AXA48" s="83"/>
      <c r="AXB48" s="83"/>
      <c r="AXC48" s="83"/>
      <c r="AXD48" s="83"/>
      <c r="AXE48" s="83"/>
      <c r="AXF48" s="83"/>
      <c r="AXG48" s="83"/>
      <c r="AXH48" s="83"/>
      <c r="AXI48" s="83"/>
      <c r="AXJ48" s="83"/>
      <c r="AXK48" s="83"/>
      <c r="AXL48" s="83"/>
      <c r="AXM48" s="83"/>
      <c r="AXN48" s="83"/>
      <c r="AXO48" s="83"/>
      <c r="AXP48" s="83"/>
      <c r="AXQ48" s="83"/>
      <c r="AXR48" s="83"/>
      <c r="AXS48" s="83"/>
      <c r="AXT48" s="83"/>
      <c r="AXU48" s="83"/>
      <c r="AXV48" s="83"/>
      <c r="AXW48" s="83"/>
      <c r="AXX48" s="83"/>
      <c r="AXY48" s="83"/>
      <c r="AXZ48" s="83"/>
      <c r="AYA48" s="83"/>
      <c r="AYB48" s="83"/>
      <c r="AYC48" s="83"/>
      <c r="AYD48" s="83"/>
      <c r="AYE48" s="83"/>
      <c r="AYF48" s="83"/>
      <c r="AYG48" s="83"/>
      <c r="AYH48" s="83"/>
      <c r="AYI48" s="83"/>
      <c r="AYJ48" s="83"/>
      <c r="AYK48" s="83"/>
      <c r="AYL48" s="83"/>
      <c r="AYM48" s="83"/>
      <c r="AYN48" s="83"/>
      <c r="AYO48" s="83"/>
      <c r="AYP48" s="83"/>
      <c r="AYQ48" s="83"/>
      <c r="AYR48" s="83"/>
      <c r="AYS48" s="83"/>
      <c r="AYT48" s="83"/>
      <c r="AYU48" s="83"/>
      <c r="AYV48" s="83"/>
      <c r="AYW48" s="83"/>
      <c r="AYX48" s="83"/>
      <c r="AYY48" s="83"/>
      <c r="AYZ48" s="83"/>
      <c r="AZA48" s="83"/>
      <c r="AZB48" s="83"/>
      <c r="AZC48" s="83"/>
      <c r="AZD48" s="83"/>
      <c r="AZE48" s="83"/>
      <c r="AZF48" s="83"/>
      <c r="AZG48" s="83"/>
      <c r="AZH48" s="83"/>
      <c r="AZI48" s="83"/>
      <c r="AZJ48" s="83"/>
      <c r="AZK48" s="83"/>
      <c r="AZL48" s="83"/>
      <c r="AZM48" s="83"/>
      <c r="AZN48" s="83"/>
      <c r="AZO48" s="83"/>
      <c r="AZP48" s="83"/>
      <c r="AZQ48" s="83"/>
      <c r="AZR48" s="83"/>
      <c r="AZS48" s="83"/>
      <c r="AZT48" s="83"/>
      <c r="AZU48" s="83"/>
      <c r="AZV48" s="83"/>
      <c r="AZW48" s="83"/>
      <c r="AZX48" s="83"/>
      <c r="AZY48" s="83"/>
      <c r="AZZ48" s="83"/>
      <c r="BAA48" s="83"/>
      <c r="BAB48" s="83"/>
      <c r="BAC48" s="83"/>
      <c r="BAD48" s="83"/>
      <c r="BAE48" s="83"/>
      <c r="BAF48" s="83"/>
      <c r="BAG48" s="83"/>
      <c r="BAH48" s="83"/>
      <c r="BAI48" s="83"/>
      <c r="BAJ48" s="83"/>
      <c r="BAK48" s="83"/>
      <c r="BAL48" s="83"/>
      <c r="BAM48" s="83"/>
      <c r="BAN48" s="83"/>
      <c r="BAO48" s="83"/>
      <c r="BAP48" s="83"/>
      <c r="BAQ48" s="83"/>
      <c r="BAR48" s="83"/>
      <c r="BAS48" s="83"/>
      <c r="BAT48" s="83"/>
      <c r="BAU48" s="83"/>
      <c r="BAV48" s="83"/>
      <c r="BAW48" s="83"/>
      <c r="BAX48" s="83"/>
      <c r="BAY48" s="83"/>
      <c r="BAZ48" s="83"/>
      <c r="BBA48" s="83"/>
      <c r="BBB48" s="83"/>
      <c r="BBC48" s="83"/>
      <c r="BBD48" s="83"/>
      <c r="BBE48" s="83"/>
      <c r="BBF48" s="83"/>
      <c r="BBG48" s="83"/>
      <c r="BBH48" s="83"/>
      <c r="BBI48" s="83"/>
      <c r="BBJ48" s="83"/>
      <c r="BBK48" s="83"/>
      <c r="BBL48" s="83"/>
      <c r="BBM48" s="83"/>
      <c r="BBN48" s="83"/>
      <c r="BBO48" s="83"/>
      <c r="BBP48" s="83"/>
      <c r="BBQ48" s="83"/>
      <c r="BBR48" s="83"/>
      <c r="BBS48" s="83"/>
      <c r="BBT48" s="83"/>
      <c r="BBU48" s="83"/>
      <c r="BBV48" s="83"/>
      <c r="BBW48" s="83"/>
      <c r="BBX48" s="83"/>
      <c r="BBY48" s="83"/>
      <c r="BBZ48" s="83"/>
      <c r="BCA48" s="83"/>
      <c r="BCB48" s="83"/>
      <c r="BCC48" s="83"/>
      <c r="BCD48" s="83"/>
      <c r="BCE48" s="83"/>
      <c r="BCF48" s="83"/>
      <c r="BCG48" s="83"/>
      <c r="BCH48" s="83"/>
      <c r="BCI48" s="83"/>
      <c r="BCJ48" s="83"/>
      <c r="BCK48" s="83"/>
      <c r="BCL48" s="83"/>
      <c r="BCM48" s="83"/>
      <c r="BCN48" s="83"/>
      <c r="BCO48" s="83"/>
      <c r="BCP48" s="83"/>
      <c r="BCQ48" s="83"/>
      <c r="BCR48" s="83"/>
      <c r="BCS48" s="83"/>
      <c r="BCT48" s="83"/>
      <c r="BCU48" s="83"/>
      <c r="BCV48" s="83"/>
      <c r="BCW48" s="83"/>
      <c r="BCX48" s="83"/>
      <c r="BCY48" s="83"/>
      <c r="BCZ48" s="83"/>
      <c r="BDA48" s="83"/>
      <c r="BDB48" s="83"/>
      <c r="BDC48" s="83"/>
      <c r="BDD48" s="83"/>
      <c r="BDE48" s="83"/>
      <c r="BDF48" s="83"/>
      <c r="BDG48" s="83"/>
      <c r="BDH48" s="83"/>
      <c r="BDI48" s="83"/>
      <c r="BDJ48" s="83"/>
      <c r="BDK48" s="83"/>
      <c r="BDL48" s="83"/>
      <c r="BDM48" s="83"/>
      <c r="BDN48" s="83"/>
      <c r="BDO48" s="83"/>
      <c r="BDP48" s="83"/>
      <c r="BDQ48" s="83"/>
      <c r="BDR48" s="83"/>
      <c r="BDS48" s="83"/>
      <c r="BDT48" s="83"/>
      <c r="BDU48" s="83"/>
      <c r="BDV48" s="83"/>
      <c r="BDW48" s="83"/>
      <c r="BDX48" s="83"/>
      <c r="BDY48" s="83"/>
      <c r="BDZ48" s="83"/>
      <c r="BEA48" s="83"/>
      <c r="BEB48" s="83"/>
      <c r="BEC48" s="83"/>
      <c r="BED48" s="83"/>
      <c r="BEE48" s="83"/>
      <c r="BEF48" s="83"/>
      <c r="BEG48" s="83"/>
      <c r="BEH48" s="83"/>
      <c r="BEI48" s="83"/>
      <c r="BEJ48" s="83"/>
      <c r="BEK48" s="83"/>
      <c r="BEL48" s="83"/>
      <c r="BEM48" s="83"/>
      <c r="BEN48" s="83"/>
      <c r="BEO48" s="83"/>
      <c r="BEP48" s="83"/>
      <c r="BEQ48" s="83"/>
      <c r="BER48" s="83"/>
      <c r="BES48" s="83"/>
      <c r="BET48" s="83"/>
      <c r="BEU48" s="83"/>
      <c r="BEV48" s="83"/>
      <c r="BEW48" s="83"/>
      <c r="BEX48" s="83"/>
      <c r="BEY48" s="83"/>
      <c r="BEZ48" s="83"/>
      <c r="BFA48" s="83"/>
      <c r="BFB48" s="83"/>
      <c r="BFC48" s="83"/>
      <c r="BFD48" s="83"/>
      <c r="BFE48" s="83"/>
      <c r="BFF48" s="83"/>
      <c r="BFG48" s="83"/>
      <c r="BFH48" s="83"/>
      <c r="BFI48" s="83"/>
      <c r="BFJ48" s="83"/>
      <c r="BFK48" s="83"/>
      <c r="BFL48" s="83"/>
      <c r="BFM48" s="83"/>
      <c r="BFN48" s="83"/>
      <c r="BFO48" s="83"/>
      <c r="BFP48" s="83"/>
      <c r="BFQ48" s="83"/>
      <c r="BFR48" s="83"/>
      <c r="BFS48" s="83"/>
      <c r="BFT48" s="83"/>
      <c r="BFU48" s="83"/>
      <c r="BFV48" s="83"/>
      <c r="BFW48" s="83"/>
      <c r="BFX48" s="83"/>
      <c r="BFY48" s="83"/>
      <c r="BFZ48" s="83"/>
      <c r="BGA48" s="83"/>
      <c r="BGB48" s="83"/>
      <c r="BGC48" s="83"/>
      <c r="BGD48" s="83"/>
      <c r="BGE48" s="83"/>
      <c r="BGF48" s="83"/>
      <c r="BGG48" s="83"/>
      <c r="BGH48" s="83"/>
      <c r="BGI48" s="83"/>
      <c r="BGJ48" s="83"/>
      <c r="BGK48" s="83"/>
      <c r="BGL48" s="83"/>
      <c r="BGM48" s="83"/>
      <c r="BGN48" s="83"/>
      <c r="BGO48" s="83"/>
      <c r="BGP48" s="83"/>
      <c r="BGQ48" s="83"/>
      <c r="BGR48" s="83"/>
      <c r="BGS48" s="83"/>
      <c r="BGT48" s="83"/>
      <c r="BGU48" s="83"/>
      <c r="BGV48" s="83"/>
      <c r="BGW48" s="83"/>
      <c r="BGX48" s="83"/>
      <c r="BGY48" s="83"/>
      <c r="BGZ48" s="83"/>
      <c r="BHA48" s="83"/>
      <c r="BHB48" s="83"/>
      <c r="BHC48" s="83"/>
      <c r="BHD48" s="83"/>
      <c r="BHE48" s="83"/>
      <c r="BHF48" s="83"/>
      <c r="BHG48" s="83"/>
      <c r="BHH48" s="83"/>
      <c r="BHI48" s="83"/>
      <c r="BHJ48" s="83"/>
      <c r="BHK48" s="83"/>
      <c r="BHL48" s="83"/>
      <c r="BHM48" s="83"/>
      <c r="BHN48" s="83"/>
      <c r="BHO48" s="83"/>
      <c r="BHP48" s="83"/>
      <c r="BHQ48" s="83"/>
      <c r="BHR48" s="83"/>
      <c r="BHS48" s="83"/>
      <c r="BHT48" s="83"/>
      <c r="BHU48" s="83"/>
      <c r="BHV48" s="83"/>
      <c r="BHW48" s="83"/>
      <c r="BHX48" s="83"/>
      <c r="BHY48" s="83"/>
      <c r="BHZ48" s="83"/>
      <c r="BIA48" s="83"/>
      <c r="BIB48" s="83"/>
      <c r="BIC48" s="83"/>
      <c r="BID48" s="83"/>
      <c r="BIE48" s="83"/>
      <c r="BIF48" s="83"/>
      <c r="BIG48" s="83"/>
      <c r="BIH48" s="83"/>
      <c r="BII48" s="83"/>
      <c r="BIJ48" s="83"/>
      <c r="BIK48" s="83"/>
      <c r="BIL48" s="83"/>
      <c r="BIM48" s="83"/>
      <c r="BIN48" s="83"/>
      <c r="BIO48" s="83"/>
      <c r="BIP48" s="83"/>
      <c r="BIQ48" s="83"/>
      <c r="BIR48" s="83"/>
      <c r="BIS48" s="83"/>
      <c r="BIT48" s="83"/>
      <c r="BIU48" s="83"/>
      <c r="BIV48" s="83"/>
      <c r="BIW48" s="83"/>
      <c r="BIX48" s="83"/>
      <c r="BIY48" s="83"/>
      <c r="BIZ48" s="83"/>
      <c r="BJA48" s="83"/>
      <c r="BJB48" s="83"/>
      <c r="BJC48" s="83"/>
      <c r="BJD48" s="83"/>
      <c r="BJE48" s="83"/>
      <c r="BJF48" s="83"/>
      <c r="BJG48" s="83"/>
      <c r="BJH48" s="83"/>
      <c r="BJI48" s="83"/>
      <c r="BJJ48" s="83"/>
      <c r="BJK48" s="83"/>
      <c r="BJL48" s="83"/>
      <c r="BJM48" s="83"/>
      <c r="BJN48" s="83"/>
      <c r="BJO48" s="83"/>
      <c r="BJP48" s="83"/>
      <c r="BJQ48" s="83"/>
      <c r="BJR48" s="83"/>
      <c r="BJS48" s="83"/>
      <c r="BJT48" s="83"/>
      <c r="BJU48" s="83"/>
      <c r="BJV48" s="83"/>
      <c r="BJW48" s="83"/>
      <c r="BJX48" s="83"/>
      <c r="BJY48" s="83"/>
      <c r="BJZ48" s="83"/>
      <c r="BKA48" s="83"/>
      <c r="BKB48" s="83"/>
      <c r="BKC48" s="83"/>
      <c r="BKD48" s="83"/>
      <c r="BKE48" s="83"/>
      <c r="BKF48" s="83"/>
      <c r="BKG48" s="83"/>
      <c r="BKH48" s="83"/>
      <c r="BKI48" s="83"/>
      <c r="BKJ48" s="83"/>
      <c r="BKK48" s="83"/>
      <c r="BKL48" s="83"/>
      <c r="BKM48" s="83"/>
      <c r="BKN48" s="83"/>
      <c r="BKO48" s="83"/>
      <c r="BKP48" s="83"/>
      <c r="BKQ48" s="83"/>
      <c r="BKR48" s="83"/>
      <c r="BKS48" s="83"/>
      <c r="BKT48" s="83"/>
      <c r="BKU48" s="83"/>
      <c r="BKV48" s="83"/>
      <c r="BKW48" s="83"/>
      <c r="BKX48" s="83"/>
      <c r="BKY48" s="83"/>
      <c r="BKZ48" s="83"/>
      <c r="BLA48" s="83"/>
      <c r="BLB48" s="83"/>
      <c r="BLC48" s="83"/>
      <c r="BLD48" s="83"/>
      <c r="BLE48" s="83"/>
      <c r="BLF48" s="83"/>
      <c r="BLG48" s="83"/>
      <c r="BLH48" s="83"/>
      <c r="BLI48" s="83"/>
      <c r="BLJ48" s="83"/>
      <c r="BLK48" s="83"/>
      <c r="BLL48" s="83"/>
      <c r="BLM48" s="83"/>
      <c r="BLN48" s="83"/>
      <c r="BLO48" s="83"/>
      <c r="BLP48" s="83"/>
      <c r="BLQ48" s="83"/>
      <c r="BLR48" s="83"/>
      <c r="BLS48" s="83"/>
      <c r="BLT48" s="83"/>
      <c r="BLU48" s="83"/>
      <c r="BLV48" s="83"/>
      <c r="BLW48" s="83"/>
      <c r="BLX48" s="83"/>
      <c r="BLY48" s="83"/>
      <c r="BLZ48" s="83"/>
      <c r="BMA48" s="83"/>
      <c r="BMB48" s="83"/>
      <c r="BMC48" s="83"/>
      <c r="BMD48" s="83"/>
      <c r="BME48" s="83"/>
      <c r="BMF48" s="83"/>
      <c r="BMG48" s="83"/>
      <c r="BMH48" s="83"/>
      <c r="BMI48" s="83"/>
      <c r="BMJ48" s="83"/>
      <c r="BMK48" s="83"/>
      <c r="BML48" s="83"/>
      <c r="BMM48" s="83"/>
      <c r="BMN48" s="83"/>
      <c r="BMO48" s="83"/>
      <c r="BMP48" s="83"/>
      <c r="BMQ48" s="83"/>
      <c r="BMR48" s="83"/>
      <c r="BMS48" s="83"/>
      <c r="BMT48" s="83"/>
      <c r="BMU48" s="83"/>
      <c r="BMV48" s="83"/>
      <c r="BMW48" s="83"/>
      <c r="BMX48" s="83"/>
      <c r="BMY48" s="83"/>
      <c r="BMZ48" s="83"/>
      <c r="BNA48" s="83"/>
      <c r="BNB48" s="83"/>
      <c r="BNC48" s="83"/>
      <c r="BND48" s="83"/>
      <c r="BNE48" s="83"/>
      <c r="BNF48" s="83"/>
      <c r="BNG48" s="83"/>
      <c r="BNH48" s="83"/>
      <c r="BNI48" s="83"/>
      <c r="BNJ48" s="83"/>
      <c r="BNK48" s="83"/>
      <c r="BNL48" s="83"/>
      <c r="BNM48" s="83"/>
      <c r="BNN48" s="83"/>
      <c r="BNO48" s="83"/>
      <c r="BNP48" s="83"/>
      <c r="BNQ48" s="83"/>
      <c r="BNR48" s="83"/>
      <c r="BNS48" s="83"/>
      <c r="BNT48" s="83"/>
      <c r="BNU48" s="83"/>
      <c r="BNV48" s="83"/>
      <c r="BNW48" s="83"/>
      <c r="BNX48" s="83"/>
      <c r="BNY48" s="83"/>
      <c r="BNZ48" s="83"/>
      <c r="BOA48" s="83"/>
      <c r="BOB48" s="83"/>
      <c r="BOC48" s="83"/>
      <c r="BOD48" s="83"/>
      <c r="BOE48" s="83"/>
      <c r="BOF48" s="83"/>
      <c r="BOG48" s="83"/>
      <c r="BOH48" s="83"/>
      <c r="BOI48" s="83"/>
      <c r="BOJ48" s="83"/>
      <c r="BOK48" s="83"/>
      <c r="BOL48" s="83"/>
      <c r="BOM48" s="83"/>
      <c r="BON48" s="83"/>
      <c r="BOO48" s="83"/>
      <c r="BOP48" s="83"/>
      <c r="BOQ48" s="83"/>
      <c r="BOR48" s="83"/>
      <c r="BOS48" s="83"/>
      <c r="BOT48" s="83"/>
      <c r="BOU48" s="83"/>
      <c r="BOV48" s="83"/>
      <c r="BOW48" s="83"/>
      <c r="BOX48" s="83"/>
      <c r="BOY48" s="83"/>
      <c r="BOZ48" s="83"/>
      <c r="BPA48" s="83"/>
      <c r="BPB48" s="83"/>
      <c r="BPC48" s="83"/>
      <c r="BPD48" s="83"/>
      <c r="BPE48" s="83"/>
      <c r="BPF48" s="83"/>
      <c r="BPG48" s="83"/>
      <c r="BPH48" s="83"/>
      <c r="BPI48" s="83"/>
      <c r="BPJ48" s="83"/>
      <c r="BPK48" s="83"/>
      <c r="BPL48" s="83"/>
      <c r="BPM48" s="83"/>
      <c r="BPN48" s="83"/>
      <c r="BPO48" s="83"/>
      <c r="BPP48" s="83"/>
      <c r="BPQ48" s="83"/>
      <c r="BPR48" s="83"/>
      <c r="BPS48" s="83"/>
      <c r="BPT48" s="83"/>
      <c r="BPU48" s="83"/>
      <c r="BPV48" s="83"/>
      <c r="BPW48" s="83"/>
      <c r="BPX48" s="83"/>
      <c r="BPY48" s="83"/>
      <c r="BPZ48" s="83"/>
      <c r="BQA48" s="83"/>
      <c r="BQB48" s="83"/>
      <c r="BQC48" s="83"/>
      <c r="BQD48" s="83"/>
      <c r="BQE48" s="83"/>
      <c r="BQF48" s="83"/>
      <c r="BQG48" s="83"/>
      <c r="BQH48" s="83"/>
      <c r="BQI48" s="83"/>
      <c r="BQJ48" s="83"/>
      <c r="BQK48" s="83"/>
      <c r="BQL48" s="83"/>
      <c r="BQM48" s="83"/>
      <c r="BQN48" s="83"/>
      <c r="BQO48" s="83"/>
      <c r="BQP48" s="83"/>
      <c r="BQQ48" s="83"/>
      <c r="BQR48" s="83"/>
      <c r="BQS48" s="83"/>
      <c r="BQT48" s="83"/>
      <c r="BQU48" s="83"/>
      <c r="BQV48" s="83"/>
      <c r="BQW48" s="83"/>
      <c r="BQX48" s="83"/>
      <c r="BQY48" s="83"/>
      <c r="BQZ48" s="83"/>
      <c r="BRA48" s="83"/>
      <c r="BRB48" s="83"/>
      <c r="BRC48" s="83"/>
      <c r="BRD48" s="83"/>
      <c r="BRE48" s="83"/>
      <c r="BRF48" s="83"/>
      <c r="BRG48" s="83"/>
      <c r="BRH48" s="83"/>
      <c r="BRI48" s="83"/>
      <c r="BRJ48" s="83"/>
      <c r="BRK48" s="83"/>
      <c r="BRL48" s="83"/>
      <c r="BRM48" s="83"/>
      <c r="BRN48" s="83"/>
      <c r="BRO48" s="83"/>
      <c r="BRP48" s="83"/>
      <c r="BRQ48" s="83"/>
      <c r="BRR48" s="83"/>
      <c r="BRS48" s="83"/>
      <c r="BRT48" s="83"/>
      <c r="BRU48" s="83"/>
      <c r="BRV48" s="83"/>
      <c r="BRW48" s="83"/>
      <c r="BRX48" s="83"/>
      <c r="BRY48" s="83"/>
      <c r="BRZ48" s="83"/>
      <c r="BSA48" s="83"/>
      <c r="BSB48" s="83"/>
      <c r="BSC48" s="83"/>
      <c r="BSD48" s="83"/>
      <c r="BSE48" s="83"/>
      <c r="BSF48" s="83"/>
      <c r="BSG48" s="83"/>
      <c r="BSH48" s="83"/>
      <c r="BSI48" s="83"/>
      <c r="BSJ48" s="83"/>
      <c r="BSK48" s="83"/>
      <c r="BSL48" s="83"/>
      <c r="BSM48" s="83"/>
      <c r="BSN48" s="83"/>
      <c r="BSO48" s="83"/>
      <c r="BSP48" s="83"/>
      <c r="BSQ48" s="83"/>
      <c r="BSR48" s="83"/>
      <c r="BSS48" s="83"/>
      <c r="BST48" s="83"/>
      <c r="BSU48" s="83"/>
      <c r="BSV48" s="83"/>
      <c r="BSW48" s="83"/>
      <c r="BSX48" s="83"/>
      <c r="BSY48" s="83"/>
      <c r="BSZ48" s="83"/>
      <c r="BTA48" s="83"/>
      <c r="BTB48" s="83"/>
      <c r="BTC48" s="83"/>
      <c r="BTD48" s="83"/>
      <c r="BTE48" s="83"/>
      <c r="BTF48" s="83"/>
      <c r="BTG48" s="83"/>
      <c r="BTH48" s="83"/>
      <c r="BTI48" s="83"/>
      <c r="BTJ48" s="83"/>
      <c r="BTK48" s="83"/>
      <c r="BTL48" s="83"/>
      <c r="BTM48" s="83"/>
      <c r="BTN48" s="83"/>
      <c r="BTO48" s="83"/>
      <c r="BTP48" s="83"/>
      <c r="BTQ48" s="83"/>
      <c r="BTR48" s="83"/>
      <c r="BTS48" s="83"/>
      <c r="BTT48" s="83"/>
      <c r="BTU48" s="83"/>
      <c r="BTV48" s="83"/>
      <c r="BTW48" s="83"/>
      <c r="BTX48" s="83"/>
      <c r="BTY48" s="83"/>
      <c r="BTZ48" s="83"/>
      <c r="BUA48" s="83"/>
      <c r="BUB48" s="83"/>
      <c r="BUC48" s="83"/>
      <c r="BUD48" s="83"/>
      <c r="BUE48" s="83"/>
      <c r="BUF48" s="83"/>
      <c r="BUG48" s="83"/>
      <c r="BUH48" s="83"/>
      <c r="BUI48" s="83"/>
      <c r="BUJ48" s="83"/>
      <c r="BUK48" s="83"/>
      <c r="BUL48" s="83"/>
      <c r="BUM48" s="83"/>
      <c r="BUN48" s="83"/>
      <c r="BUO48" s="83"/>
      <c r="BUP48" s="83"/>
      <c r="BUQ48" s="83"/>
      <c r="BUR48" s="83"/>
      <c r="BUS48" s="83"/>
      <c r="BUT48" s="83"/>
      <c r="BUU48" s="83"/>
      <c r="BUV48" s="83"/>
      <c r="BUW48" s="83"/>
      <c r="BUX48" s="83"/>
      <c r="BUY48" s="83"/>
      <c r="BUZ48" s="83"/>
      <c r="BVA48" s="83"/>
      <c r="BVB48" s="83"/>
      <c r="BVC48" s="83"/>
      <c r="BVD48" s="83"/>
      <c r="BVE48" s="83"/>
      <c r="BVF48" s="83"/>
      <c r="BVG48" s="83"/>
      <c r="BVH48" s="83"/>
      <c r="BVI48" s="83"/>
      <c r="BVJ48" s="83"/>
      <c r="BVK48" s="83"/>
      <c r="BVL48" s="83"/>
      <c r="BVM48" s="83"/>
      <c r="BVN48" s="83"/>
      <c r="BVO48" s="83"/>
      <c r="BVP48" s="83"/>
      <c r="BVQ48" s="83"/>
      <c r="BVR48" s="83"/>
      <c r="BVS48" s="83"/>
      <c r="BVT48" s="83"/>
      <c r="BVU48" s="83"/>
      <c r="BVV48" s="83"/>
      <c r="BVW48" s="83"/>
      <c r="BVX48" s="83"/>
      <c r="BVY48" s="83"/>
      <c r="BVZ48" s="83"/>
      <c r="BWA48" s="83"/>
      <c r="BWB48" s="83"/>
      <c r="BWC48" s="83"/>
      <c r="BWD48" s="83"/>
      <c r="BWE48" s="83"/>
      <c r="BWF48" s="83"/>
      <c r="BWG48" s="83"/>
      <c r="BWH48" s="83"/>
      <c r="BWI48" s="83"/>
      <c r="BWJ48" s="83"/>
      <c r="BWK48" s="83"/>
      <c r="BWL48" s="83"/>
      <c r="BWM48" s="83"/>
      <c r="BWN48" s="83"/>
      <c r="BWO48" s="83"/>
      <c r="BWP48" s="83"/>
      <c r="BWQ48" s="83"/>
      <c r="BWR48" s="83"/>
      <c r="BWS48" s="83"/>
      <c r="BWT48" s="83"/>
      <c r="BWU48" s="83"/>
      <c r="BWV48" s="83"/>
      <c r="BWW48" s="83"/>
      <c r="BWX48" s="83"/>
      <c r="BWY48" s="83"/>
      <c r="BWZ48" s="83"/>
      <c r="BXA48" s="83"/>
      <c r="BXB48" s="83"/>
      <c r="BXC48" s="83"/>
      <c r="BXD48" s="83"/>
      <c r="BXE48" s="83"/>
      <c r="BXF48" s="83"/>
      <c r="BXG48" s="83"/>
      <c r="BXH48" s="83"/>
      <c r="BXI48" s="83"/>
      <c r="BXJ48" s="83"/>
      <c r="BXK48" s="83"/>
      <c r="BXL48" s="83"/>
      <c r="BXM48" s="83"/>
      <c r="BXN48" s="83"/>
      <c r="BXO48" s="83"/>
      <c r="BXP48" s="83"/>
      <c r="BXQ48" s="83"/>
      <c r="BXR48" s="83"/>
      <c r="BXS48" s="83"/>
      <c r="BXT48" s="83"/>
      <c r="BXU48" s="83"/>
      <c r="BXV48" s="83"/>
      <c r="BXW48" s="83"/>
      <c r="BXX48" s="83"/>
      <c r="BXY48" s="83"/>
      <c r="BXZ48" s="83"/>
      <c r="BYA48" s="83"/>
      <c r="BYB48" s="83"/>
      <c r="BYC48" s="83"/>
      <c r="BYD48" s="83"/>
      <c r="BYE48" s="83"/>
      <c r="BYF48" s="83"/>
      <c r="BYG48" s="83"/>
      <c r="BYH48" s="83"/>
      <c r="BYI48" s="83"/>
      <c r="BYJ48" s="83"/>
      <c r="BYK48" s="83"/>
      <c r="BYL48" s="83"/>
      <c r="BYM48" s="83"/>
      <c r="BYN48" s="83"/>
      <c r="BYO48" s="83"/>
      <c r="BYP48" s="83"/>
      <c r="BYQ48" s="83"/>
      <c r="BYR48" s="83"/>
      <c r="BYS48" s="83"/>
      <c r="BYT48" s="83"/>
      <c r="BYU48" s="83"/>
      <c r="BYV48" s="83"/>
      <c r="BYW48" s="83"/>
      <c r="BYX48" s="83"/>
      <c r="BYY48" s="83"/>
      <c r="BYZ48" s="83"/>
      <c r="BZA48" s="83"/>
      <c r="BZB48" s="83"/>
      <c r="BZC48" s="83"/>
      <c r="BZD48" s="83"/>
      <c r="BZE48" s="83"/>
      <c r="BZF48" s="83"/>
      <c r="BZG48" s="83"/>
      <c r="BZH48" s="83"/>
      <c r="BZI48" s="83"/>
      <c r="BZJ48" s="83"/>
      <c r="BZK48" s="83"/>
      <c r="BZL48" s="83"/>
      <c r="BZM48" s="83"/>
      <c r="BZN48" s="83"/>
      <c r="BZO48" s="83"/>
      <c r="BZP48" s="83"/>
      <c r="BZQ48" s="83"/>
      <c r="BZR48" s="83"/>
      <c r="BZS48" s="83"/>
      <c r="BZT48" s="83"/>
      <c r="BZU48" s="83"/>
      <c r="BZV48" s="83"/>
      <c r="BZW48" s="83"/>
      <c r="BZX48" s="83"/>
      <c r="BZY48" s="83"/>
      <c r="BZZ48" s="83"/>
      <c r="CAA48" s="83"/>
      <c r="CAB48" s="83"/>
      <c r="CAC48" s="83"/>
      <c r="CAD48" s="83"/>
      <c r="CAE48" s="83"/>
      <c r="CAF48" s="83"/>
      <c r="CAG48" s="83"/>
      <c r="CAH48" s="83"/>
      <c r="CAI48" s="83"/>
      <c r="CAJ48" s="83"/>
      <c r="CAK48" s="83"/>
      <c r="CAL48" s="83"/>
      <c r="CAM48" s="83"/>
      <c r="CAN48" s="83"/>
      <c r="CAO48" s="83"/>
      <c r="CAP48" s="83"/>
      <c r="CAQ48" s="83"/>
      <c r="CAR48" s="83"/>
      <c r="CAS48" s="83"/>
      <c r="CAT48" s="83"/>
      <c r="CAU48" s="83"/>
      <c r="CAV48" s="83"/>
      <c r="CAW48" s="83"/>
      <c r="CAX48" s="83"/>
      <c r="CAY48" s="83"/>
      <c r="CAZ48" s="83"/>
      <c r="CBA48" s="83"/>
      <c r="CBB48" s="83"/>
      <c r="CBC48" s="83"/>
      <c r="CBD48" s="83"/>
      <c r="CBE48" s="83"/>
      <c r="CBF48" s="83"/>
      <c r="CBG48" s="83"/>
      <c r="CBH48" s="83"/>
      <c r="CBI48" s="83"/>
      <c r="CBJ48" s="83"/>
      <c r="CBK48" s="83"/>
      <c r="CBL48" s="83"/>
      <c r="CBM48" s="83"/>
      <c r="CBN48" s="83"/>
      <c r="CBO48" s="83"/>
      <c r="CBP48" s="83"/>
      <c r="CBQ48" s="83"/>
      <c r="CBR48" s="83"/>
      <c r="CBS48" s="83"/>
      <c r="CBT48" s="83"/>
      <c r="CBU48" s="83"/>
      <c r="CBV48" s="83"/>
      <c r="CBW48" s="83"/>
      <c r="CBX48" s="83"/>
      <c r="CBY48" s="83"/>
      <c r="CBZ48" s="83"/>
      <c r="CCA48" s="83"/>
      <c r="CCB48" s="83"/>
      <c r="CCC48" s="83"/>
      <c r="CCD48" s="83"/>
      <c r="CCE48" s="83"/>
      <c r="CCF48" s="83"/>
      <c r="CCG48" s="83"/>
      <c r="CCH48" s="83"/>
      <c r="CCI48" s="83"/>
      <c r="CCJ48" s="83"/>
      <c r="CCK48" s="83"/>
      <c r="CCL48" s="83"/>
      <c r="CCM48" s="83"/>
      <c r="CCN48" s="83"/>
      <c r="CCO48" s="83"/>
      <c r="CCP48" s="83"/>
      <c r="CCQ48" s="83"/>
      <c r="CCR48" s="83"/>
      <c r="CCS48" s="83"/>
      <c r="CCT48" s="83"/>
      <c r="CCU48" s="83"/>
      <c r="CCV48" s="83"/>
      <c r="CCW48" s="83"/>
      <c r="CCX48" s="83"/>
      <c r="CCY48" s="83"/>
      <c r="CCZ48" s="83"/>
      <c r="CDA48" s="83"/>
      <c r="CDB48" s="83"/>
      <c r="CDC48" s="83"/>
      <c r="CDD48" s="83"/>
      <c r="CDE48" s="83"/>
      <c r="CDF48" s="83"/>
      <c r="CDG48" s="83"/>
      <c r="CDH48" s="83"/>
      <c r="CDI48" s="83"/>
      <c r="CDJ48" s="83"/>
      <c r="CDK48" s="83"/>
      <c r="CDL48" s="83"/>
      <c r="CDM48" s="83"/>
      <c r="CDN48" s="83"/>
      <c r="CDO48" s="83"/>
      <c r="CDP48" s="83"/>
      <c r="CDQ48" s="83"/>
      <c r="CDR48" s="83"/>
      <c r="CDS48" s="83"/>
      <c r="CDT48" s="83"/>
      <c r="CDU48" s="83"/>
      <c r="CDV48" s="83"/>
      <c r="CDW48" s="83"/>
      <c r="CDX48" s="83"/>
      <c r="CDY48" s="83"/>
      <c r="CDZ48" s="83"/>
      <c r="CEA48" s="83"/>
      <c r="CEB48" s="83"/>
      <c r="CEC48" s="83"/>
      <c r="CED48" s="83"/>
      <c r="CEE48" s="83"/>
      <c r="CEF48" s="83"/>
      <c r="CEG48" s="83"/>
      <c r="CEH48" s="83"/>
      <c r="CEI48" s="83"/>
      <c r="CEJ48" s="83"/>
      <c r="CEK48" s="83"/>
      <c r="CEL48" s="83"/>
      <c r="CEM48" s="83"/>
      <c r="CEN48" s="83"/>
      <c r="CEO48" s="83"/>
      <c r="CEP48" s="83"/>
      <c r="CEQ48" s="83"/>
      <c r="CER48" s="83"/>
      <c r="CES48" s="83"/>
      <c r="CET48" s="83"/>
      <c r="CEU48" s="83"/>
      <c r="CEV48" s="83"/>
      <c r="CEW48" s="83"/>
      <c r="CEX48" s="83"/>
      <c r="CEY48" s="83"/>
      <c r="CEZ48" s="83"/>
      <c r="CFA48" s="83"/>
      <c r="CFB48" s="83"/>
      <c r="CFC48" s="83"/>
      <c r="CFD48" s="83"/>
      <c r="CFE48" s="83"/>
      <c r="CFF48" s="83"/>
      <c r="CFG48" s="83"/>
      <c r="CFH48" s="83"/>
      <c r="CFI48" s="83"/>
      <c r="CFJ48" s="83"/>
      <c r="CFK48" s="83"/>
      <c r="CFL48" s="83"/>
      <c r="CFM48" s="83"/>
      <c r="CFN48" s="83"/>
      <c r="CFO48" s="83"/>
      <c r="CFP48" s="83"/>
      <c r="CFQ48" s="83"/>
      <c r="CFR48" s="83"/>
      <c r="CFS48" s="83"/>
      <c r="CFT48" s="83"/>
      <c r="CFU48" s="83"/>
      <c r="CFV48" s="83"/>
      <c r="CFW48" s="83"/>
      <c r="CFX48" s="83"/>
      <c r="CFY48" s="83"/>
      <c r="CFZ48" s="83"/>
      <c r="CGA48" s="83"/>
      <c r="CGB48" s="83"/>
      <c r="CGC48" s="83"/>
      <c r="CGD48" s="83"/>
      <c r="CGE48" s="83"/>
      <c r="CGF48" s="83"/>
      <c r="CGG48" s="83"/>
      <c r="CGH48" s="83"/>
      <c r="CGI48" s="83"/>
      <c r="CGJ48" s="83"/>
      <c r="CGK48" s="83"/>
      <c r="CGL48" s="83"/>
      <c r="CGM48" s="83"/>
      <c r="CGN48" s="83"/>
      <c r="CGO48" s="83"/>
      <c r="CGP48" s="83"/>
      <c r="CGQ48" s="83"/>
      <c r="CGR48" s="83"/>
      <c r="CGS48" s="83"/>
      <c r="CGT48" s="83"/>
      <c r="CGU48" s="83"/>
      <c r="CGV48" s="83"/>
      <c r="CGW48" s="83"/>
      <c r="CGX48" s="83"/>
      <c r="CGY48" s="83"/>
      <c r="CGZ48" s="83"/>
      <c r="CHA48" s="83"/>
      <c r="CHB48" s="83"/>
      <c r="CHC48" s="83"/>
      <c r="CHD48" s="83"/>
      <c r="CHE48" s="83"/>
      <c r="CHF48" s="83"/>
      <c r="CHG48" s="83"/>
      <c r="CHH48" s="83"/>
      <c r="CHI48" s="83"/>
      <c r="CHJ48" s="83"/>
      <c r="CHK48" s="83"/>
      <c r="CHL48" s="83"/>
      <c r="CHM48" s="83"/>
      <c r="CHN48" s="83"/>
      <c r="CHO48" s="83"/>
      <c r="CHP48" s="83"/>
      <c r="CHQ48" s="83"/>
      <c r="CHR48" s="83"/>
      <c r="CHS48" s="83"/>
      <c r="CHT48" s="83"/>
      <c r="CHU48" s="83"/>
      <c r="CHV48" s="83"/>
      <c r="CHW48" s="83"/>
      <c r="CHX48" s="83"/>
      <c r="CHY48" s="83"/>
      <c r="CHZ48" s="83"/>
      <c r="CIA48" s="83"/>
      <c r="CIB48" s="83"/>
      <c r="CIC48" s="83"/>
      <c r="CID48" s="83"/>
      <c r="CIE48" s="83"/>
      <c r="CIF48" s="83"/>
      <c r="CIG48" s="83"/>
      <c r="CIH48" s="83"/>
      <c r="CII48" s="83"/>
      <c r="CIJ48" s="83"/>
      <c r="CIK48" s="83"/>
      <c r="CIL48" s="83"/>
      <c r="CIM48" s="83"/>
      <c r="CIN48" s="83"/>
      <c r="CIO48" s="83"/>
      <c r="CIP48" s="83"/>
      <c r="CIQ48" s="83"/>
      <c r="CIR48" s="83"/>
      <c r="CIS48" s="83"/>
      <c r="CIT48" s="83"/>
      <c r="CIU48" s="83"/>
      <c r="CIV48" s="83"/>
      <c r="CIW48" s="83"/>
      <c r="CIX48" s="83"/>
      <c r="CIY48" s="83"/>
      <c r="CIZ48" s="83"/>
      <c r="CJA48" s="83"/>
      <c r="CJB48" s="83"/>
      <c r="CJC48" s="83"/>
      <c r="CJD48" s="83"/>
      <c r="CJE48" s="83"/>
      <c r="CJF48" s="83"/>
      <c r="CJG48" s="83"/>
      <c r="CJH48" s="83"/>
      <c r="CJI48" s="83"/>
      <c r="CJJ48" s="83"/>
      <c r="CJK48" s="83"/>
      <c r="CJL48" s="83"/>
      <c r="CJM48" s="83"/>
      <c r="CJN48" s="83"/>
      <c r="CJO48" s="83"/>
      <c r="CJP48" s="83"/>
      <c r="CJQ48" s="83"/>
      <c r="CJR48" s="83"/>
      <c r="CJS48" s="83"/>
      <c r="CJT48" s="83"/>
      <c r="CJU48" s="83"/>
      <c r="CJV48" s="83"/>
      <c r="CJW48" s="83"/>
      <c r="CJX48" s="83"/>
      <c r="CJY48" s="83"/>
      <c r="CJZ48" s="83"/>
      <c r="CKA48" s="83"/>
      <c r="CKB48" s="83"/>
      <c r="CKC48" s="83"/>
      <c r="CKD48" s="83"/>
      <c r="CKE48" s="83"/>
      <c r="CKF48" s="83"/>
      <c r="CKG48" s="83"/>
      <c r="CKH48" s="83"/>
      <c r="CKI48" s="83"/>
      <c r="CKJ48" s="83"/>
      <c r="CKK48" s="83"/>
      <c r="CKL48" s="83"/>
      <c r="CKM48" s="83"/>
      <c r="CKN48" s="83"/>
      <c r="CKO48" s="83"/>
      <c r="CKP48" s="83"/>
      <c r="CKQ48" s="83"/>
      <c r="CKR48" s="83"/>
      <c r="CKS48" s="83"/>
      <c r="CKT48" s="83"/>
      <c r="CKU48" s="83"/>
      <c r="CKV48" s="83"/>
      <c r="CKW48" s="83"/>
      <c r="CKX48" s="83"/>
      <c r="CKY48" s="83"/>
      <c r="CKZ48" s="83"/>
      <c r="CLA48" s="83"/>
      <c r="CLB48" s="83"/>
      <c r="CLC48" s="83"/>
      <c r="CLD48" s="83"/>
      <c r="CLE48" s="83"/>
      <c r="CLF48" s="83"/>
      <c r="CLG48" s="83"/>
      <c r="CLH48" s="83"/>
      <c r="CLI48" s="83"/>
      <c r="CLJ48" s="83"/>
      <c r="CLK48" s="83"/>
      <c r="CLL48" s="83"/>
      <c r="CLM48" s="83"/>
      <c r="CLN48" s="83"/>
      <c r="CLO48" s="83"/>
      <c r="CLP48" s="83"/>
      <c r="CLQ48" s="83"/>
      <c r="CLR48" s="83"/>
      <c r="CLS48" s="83"/>
      <c r="CLT48" s="83"/>
      <c r="CLU48" s="83"/>
      <c r="CLV48" s="83"/>
      <c r="CLW48" s="83"/>
      <c r="CLX48" s="83"/>
      <c r="CLY48" s="83"/>
      <c r="CLZ48" s="83"/>
      <c r="CMA48" s="83"/>
      <c r="CMB48" s="83"/>
      <c r="CMC48" s="83"/>
      <c r="CMD48" s="83"/>
      <c r="CME48" s="83"/>
      <c r="CMF48" s="83"/>
      <c r="CMG48" s="83"/>
      <c r="CMH48" s="83"/>
      <c r="CMI48" s="83"/>
      <c r="CMJ48" s="83"/>
      <c r="CMK48" s="83"/>
      <c r="CML48" s="83"/>
      <c r="CMM48" s="83"/>
      <c r="CMN48" s="83"/>
      <c r="CMO48" s="83"/>
      <c r="CMP48" s="83"/>
      <c r="CMQ48" s="83"/>
      <c r="CMR48" s="83"/>
      <c r="CMS48" s="83"/>
      <c r="CMT48" s="83"/>
      <c r="CMU48" s="83"/>
      <c r="CMV48" s="83"/>
      <c r="CMW48" s="83"/>
      <c r="CMX48" s="83"/>
      <c r="CMY48" s="83"/>
      <c r="CMZ48" s="83"/>
      <c r="CNA48" s="83"/>
      <c r="CNB48" s="83"/>
      <c r="CNC48" s="83"/>
      <c r="CND48" s="83"/>
      <c r="CNE48" s="83"/>
      <c r="CNF48" s="83"/>
      <c r="CNG48" s="83"/>
      <c r="CNH48" s="83"/>
      <c r="CNI48" s="83"/>
      <c r="CNJ48" s="83"/>
      <c r="CNK48" s="83"/>
      <c r="CNL48" s="83"/>
      <c r="CNM48" s="83"/>
      <c r="CNN48" s="83"/>
      <c r="CNO48" s="83"/>
      <c r="CNP48" s="83"/>
      <c r="CNQ48" s="83"/>
      <c r="CNR48" s="83"/>
      <c r="CNS48" s="83"/>
      <c r="CNT48" s="83"/>
      <c r="CNU48" s="83"/>
      <c r="CNV48" s="83"/>
      <c r="CNW48" s="83"/>
      <c r="CNX48" s="83"/>
      <c r="CNY48" s="83"/>
      <c r="CNZ48" s="83"/>
      <c r="COA48" s="83"/>
      <c r="COB48" s="83"/>
      <c r="COC48" s="83"/>
      <c r="COD48" s="83"/>
      <c r="COE48" s="83"/>
      <c r="COF48" s="83"/>
      <c r="COG48" s="83"/>
      <c r="COH48" s="83"/>
      <c r="COI48" s="83"/>
      <c r="COJ48" s="83"/>
      <c r="COK48" s="83"/>
      <c r="COL48" s="83"/>
      <c r="COM48" s="83"/>
      <c r="CON48" s="83"/>
      <c r="COO48" s="83"/>
      <c r="COP48" s="83"/>
      <c r="COQ48" s="83"/>
      <c r="COR48" s="83"/>
      <c r="COS48" s="83"/>
      <c r="COT48" s="83"/>
      <c r="COU48" s="83"/>
      <c r="COV48" s="83"/>
      <c r="COW48" s="83"/>
      <c r="COX48" s="83"/>
      <c r="COY48" s="83"/>
      <c r="COZ48" s="83"/>
      <c r="CPA48" s="83"/>
      <c r="CPB48" s="83"/>
      <c r="CPC48" s="83"/>
      <c r="CPD48" s="83"/>
      <c r="CPE48" s="83"/>
      <c r="CPF48" s="83"/>
      <c r="CPG48" s="83"/>
      <c r="CPH48" s="83"/>
      <c r="CPI48" s="83"/>
      <c r="CPJ48" s="83"/>
      <c r="CPK48" s="83"/>
      <c r="CPL48" s="83"/>
      <c r="CPM48" s="83"/>
      <c r="CPN48" s="83"/>
      <c r="CPO48" s="83"/>
      <c r="CPP48" s="83"/>
      <c r="CPQ48" s="83"/>
      <c r="CPR48" s="83"/>
      <c r="CPS48" s="83"/>
      <c r="CPT48" s="83"/>
      <c r="CPU48" s="83"/>
      <c r="CPV48" s="83"/>
      <c r="CPW48" s="83"/>
      <c r="CPX48" s="83"/>
      <c r="CPY48" s="83"/>
      <c r="CPZ48" s="83"/>
      <c r="CQA48" s="83"/>
      <c r="CQB48" s="83"/>
      <c r="CQC48" s="83"/>
      <c r="CQD48" s="83"/>
      <c r="CQE48" s="83"/>
      <c r="CQF48" s="83"/>
      <c r="CQG48" s="83"/>
      <c r="CQH48" s="83"/>
      <c r="CQI48" s="83"/>
      <c r="CQJ48" s="83"/>
      <c r="CQK48" s="83"/>
      <c r="CQL48" s="83"/>
      <c r="CQM48" s="83"/>
      <c r="CQN48" s="83"/>
      <c r="CQO48" s="83"/>
      <c r="CQP48" s="83"/>
      <c r="CQQ48" s="83"/>
      <c r="CQR48" s="83"/>
      <c r="CQS48" s="83"/>
      <c r="CQT48" s="83"/>
      <c r="CQU48" s="83"/>
      <c r="CQV48" s="83"/>
      <c r="CQW48" s="83"/>
      <c r="CQX48" s="83"/>
      <c r="CQY48" s="83"/>
      <c r="CQZ48" s="83"/>
      <c r="CRA48" s="83"/>
      <c r="CRB48" s="83"/>
      <c r="CRC48" s="83"/>
      <c r="CRD48" s="83"/>
      <c r="CRE48" s="83"/>
      <c r="CRF48" s="83"/>
      <c r="CRG48" s="83"/>
      <c r="CRH48" s="83"/>
      <c r="CRI48" s="83"/>
      <c r="CRJ48" s="83"/>
      <c r="CRK48" s="83"/>
      <c r="CRL48" s="83"/>
      <c r="CRM48" s="83"/>
      <c r="CRN48" s="83"/>
      <c r="CRO48" s="83"/>
      <c r="CRP48" s="83"/>
      <c r="CRQ48" s="83"/>
      <c r="CRR48" s="83"/>
      <c r="CRS48" s="83"/>
      <c r="CRT48" s="83"/>
      <c r="CRU48" s="83"/>
      <c r="CRV48" s="83"/>
      <c r="CRW48" s="83"/>
      <c r="CRX48" s="83"/>
      <c r="CRY48" s="83"/>
      <c r="CRZ48" s="83"/>
      <c r="CSA48" s="83"/>
      <c r="CSB48" s="83"/>
      <c r="CSC48" s="83"/>
      <c r="CSD48" s="83"/>
      <c r="CSE48" s="83"/>
      <c r="CSF48" s="83"/>
      <c r="CSG48" s="83"/>
      <c r="CSH48" s="83"/>
      <c r="CSI48" s="83"/>
      <c r="CSJ48" s="83"/>
      <c r="CSK48" s="83"/>
      <c r="CSL48" s="83"/>
      <c r="CSM48" s="83"/>
      <c r="CSN48" s="83"/>
      <c r="CSO48" s="83"/>
      <c r="CSP48" s="83"/>
      <c r="CSQ48" s="83"/>
      <c r="CSR48" s="83"/>
      <c r="CSS48" s="83"/>
      <c r="CST48" s="83"/>
      <c r="CSU48" s="83"/>
      <c r="CSV48" s="83"/>
      <c r="CSW48" s="83"/>
      <c r="CSX48" s="83"/>
      <c r="CSY48" s="83"/>
      <c r="CSZ48" s="83"/>
      <c r="CTA48" s="83"/>
      <c r="CTB48" s="83"/>
      <c r="CTC48" s="83"/>
      <c r="CTD48" s="83"/>
      <c r="CTE48" s="83"/>
      <c r="CTF48" s="83"/>
      <c r="CTG48" s="83"/>
      <c r="CTH48" s="83"/>
      <c r="CTI48" s="83"/>
      <c r="CTJ48" s="83"/>
      <c r="CTK48" s="83"/>
      <c r="CTL48" s="83"/>
      <c r="CTM48" s="83"/>
      <c r="CTN48" s="83"/>
      <c r="CTO48" s="83"/>
      <c r="CTP48" s="83"/>
      <c r="CTQ48" s="83"/>
      <c r="CTR48" s="83"/>
      <c r="CTS48" s="83"/>
      <c r="CTT48" s="83"/>
      <c r="CTU48" s="83"/>
      <c r="CTV48" s="83"/>
      <c r="CTW48" s="83"/>
      <c r="CTX48" s="83"/>
      <c r="CTY48" s="83"/>
      <c r="CTZ48" s="83"/>
      <c r="CUA48" s="83"/>
      <c r="CUB48" s="83"/>
      <c r="CUC48" s="83"/>
      <c r="CUD48" s="83"/>
      <c r="CUE48" s="83"/>
      <c r="CUF48" s="83"/>
      <c r="CUG48" s="83"/>
      <c r="CUH48" s="83"/>
      <c r="CUI48" s="83"/>
      <c r="CUJ48" s="83"/>
      <c r="CUK48" s="83"/>
      <c r="CUL48" s="83"/>
      <c r="CUM48" s="83"/>
      <c r="CUN48" s="83"/>
      <c r="CUO48" s="83"/>
      <c r="CUP48" s="83"/>
      <c r="CUQ48" s="83"/>
      <c r="CUR48" s="83"/>
      <c r="CUS48" s="83"/>
      <c r="CUT48" s="83"/>
      <c r="CUU48" s="83"/>
      <c r="CUV48" s="83"/>
      <c r="CUW48" s="83"/>
      <c r="CUX48" s="83"/>
      <c r="CUY48" s="83"/>
      <c r="CUZ48" s="83"/>
      <c r="CVA48" s="83"/>
      <c r="CVB48" s="83"/>
      <c r="CVC48" s="83"/>
      <c r="CVD48" s="83"/>
      <c r="CVE48" s="83"/>
      <c r="CVF48" s="83"/>
      <c r="CVG48" s="83"/>
      <c r="CVH48" s="83"/>
      <c r="CVI48" s="83"/>
      <c r="CVJ48" s="83"/>
      <c r="CVK48" s="83"/>
      <c r="CVL48" s="83"/>
      <c r="CVM48" s="83"/>
      <c r="CVN48" s="83"/>
      <c r="CVO48" s="83"/>
      <c r="CVP48" s="83"/>
      <c r="CVQ48" s="83"/>
      <c r="CVR48" s="83"/>
      <c r="CVS48" s="83"/>
      <c r="CVT48" s="83"/>
      <c r="CVU48" s="83"/>
      <c r="CVV48" s="83"/>
      <c r="CVW48" s="83"/>
      <c r="CVX48" s="83"/>
      <c r="CVY48" s="83"/>
      <c r="CVZ48" s="83"/>
      <c r="CWA48" s="83"/>
      <c r="CWB48" s="83"/>
      <c r="CWC48" s="83"/>
      <c r="CWD48" s="83"/>
      <c r="CWE48" s="83"/>
      <c r="CWF48" s="83"/>
      <c r="CWG48" s="83"/>
      <c r="CWH48" s="83"/>
      <c r="CWI48" s="83"/>
      <c r="CWJ48" s="83"/>
      <c r="CWK48" s="83"/>
      <c r="CWL48" s="83"/>
      <c r="CWM48" s="83"/>
      <c r="CWN48" s="83"/>
      <c r="CWO48" s="83"/>
      <c r="CWP48" s="83"/>
      <c r="CWQ48" s="83"/>
      <c r="CWR48" s="83"/>
      <c r="CWS48" s="83"/>
      <c r="CWT48" s="83"/>
      <c r="CWU48" s="83"/>
      <c r="CWV48" s="83"/>
      <c r="CWW48" s="83"/>
      <c r="CWX48" s="83"/>
      <c r="CWY48" s="83"/>
      <c r="CWZ48" s="83"/>
      <c r="CXA48" s="83"/>
      <c r="CXB48" s="83"/>
      <c r="CXC48" s="83"/>
      <c r="CXD48" s="83"/>
      <c r="CXE48" s="83"/>
      <c r="CXF48" s="83"/>
      <c r="CXG48" s="83"/>
      <c r="CXH48" s="83"/>
      <c r="CXI48" s="83"/>
      <c r="CXJ48" s="83"/>
      <c r="CXK48" s="83"/>
      <c r="CXL48" s="83"/>
      <c r="CXM48" s="83"/>
      <c r="CXN48" s="83"/>
      <c r="CXO48" s="83"/>
      <c r="CXP48" s="83"/>
      <c r="CXQ48" s="83"/>
      <c r="CXR48" s="83"/>
      <c r="CXS48" s="83"/>
      <c r="CXT48" s="83"/>
      <c r="CXU48" s="83"/>
      <c r="CXV48" s="83"/>
      <c r="CXW48" s="83"/>
      <c r="CXX48" s="83"/>
      <c r="CXY48" s="83"/>
      <c r="CXZ48" s="83"/>
      <c r="CYA48" s="83"/>
      <c r="CYB48" s="83"/>
      <c r="CYC48" s="83"/>
      <c r="CYD48" s="83"/>
      <c r="CYE48" s="83"/>
      <c r="CYF48" s="83"/>
      <c r="CYG48" s="83"/>
      <c r="CYH48" s="83"/>
      <c r="CYI48" s="83"/>
      <c r="CYJ48" s="83"/>
      <c r="CYK48" s="83"/>
      <c r="CYL48" s="83"/>
      <c r="CYM48" s="83"/>
      <c r="CYN48" s="83"/>
      <c r="CYO48" s="83"/>
      <c r="CYP48" s="83"/>
      <c r="CYQ48" s="83"/>
      <c r="CYR48" s="83"/>
      <c r="CYS48" s="83"/>
      <c r="CYT48" s="83"/>
      <c r="CYU48" s="83"/>
      <c r="CYV48" s="83"/>
      <c r="CYW48" s="83"/>
      <c r="CYX48" s="83"/>
      <c r="CYY48" s="83"/>
      <c r="CYZ48" s="83"/>
      <c r="CZA48" s="83"/>
      <c r="CZB48" s="83"/>
      <c r="CZC48" s="83"/>
      <c r="CZD48" s="83"/>
      <c r="CZE48" s="83"/>
      <c r="CZF48" s="83"/>
      <c r="CZG48" s="83"/>
      <c r="CZH48" s="83"/>
      <c r="CZI48" s="83"/>
      <c r="CZJ48" s="83"/>
      <c r="CZK48" s="83"/>
      <c r="CZL48" s="83"/>
      <c r="CZM48" s="83"/>
      <c r="CZN48" s="83"/>
      <c r="CZO48" s="83"/>
      <c r="CZP48" s="83"/>
      <c r="CZQ48" s="83"/>
      <c r="CZR48" s="83"/>
      <c r="CZS48" s="83"/>
      <c r="CZT48" s="83"/>
      <c r="CZU48" s="83"/>
      <c r="CZV48" s="83"/>
      <c r="CZW48" s="83"/>
      <c r="CZX48" s="83"/>
      <c r="CZY48" s="83"/>
      <c r="CZZ48" s="83"/>
      <c r="DAA48" s="83"/>
      <c r="DAB48" s="83"/>
      <c r="DAC48" s="83"/>
      <c r="DAD48" s="83"/>
      <c r="DAE48" s="83"/>
      <c r="DAF48" s="83"/>
      <c r="DAG48" s="83"/>
      <c r="DAH48" s="83"/>
      <c r="DAI48" s="83"/>
      <c r="DAJ48" s="83"/>
      <c r="DAK48" s="83"/>
      <c r="DAL48" s="83"/>
      <c r="DAM48" s="83"/>
      <c r="DAN48" s="83"/>
      <c r="DAO48" s="83"/>
      <c r="DAP48" s="83"/>
      <c r="DAQ48" s="83"/>
      <c r="DAR48" s="83"/>
      <c r="DAS48" s="83"/>
      <c r="DAT48" s="83"/>
      <c r="DAU48" s="83"/>
      <c r="DAV48" s="83"/>
      <c r="DAW48" s="83"/>
      <c r="DAX48" s="83"/>
      <c r="DAY48" s="83"/>
      <c r="DAZ48" s="83"/>
      <c r="DBA48" s="83"/>
      <c r="DBB48" s="83"/>
      <c r="DBC48" s="83"/>
      <c r="DBD48" s="83"/>
      <c r="DBE48" s="83"/>
      <c r="DBF48" s="83"/>
      <c r="DBG48" s="83"/>
      <c r="DBH48" s="83"/>
      <c r="DBI48" s="83"/>
      <c r="DBJ48" s="83"/>
      <c r="DBK48" s="83"/>
      <c r="DBL48" s="83"/>
      <c r="DBM48" s="83"/>
      <c r="DBN48" s="83"/>
      <c r="DBO48" s="83"/>
      <c r="DBP48" s="83"/>
      <c r="DBQ48" s="83"/>
      <c r="DBR48" s="83"/>
      <c r="DBS48" s="83"/>
      <c r="DBT48" s="83"/>
      <c r="DBU48" s="83"/>
      <c r="DBV48" s="83"/>
      <c r="DBW48" s="83"/>
      <c r="DBX48" s="83"/>
      <c r="DBY48" s="83"/>
      <c r="DBZ48" s="83"/>
      <c r="DCA48" s="83"/>
      <c r="DCB48" s="83"/>
      <c r="DCC48" s="83"/>
      <c r="DCD48" s="83"/>
      <c r="DCE48" s="83"/>
      <c r="DCF48" s="83"/>
      <c r="DCG48" s="83"/>
      <c r="DCH48" s="83"/>
      <c r="DCI48" s="83"/>
      <c r="DCJ48" s="83"/>
      <c r="DCK48" s="83"/>
      <c r="DCL48" s="83"/>
      <c r="DCM48" s="83"/>
      <c r="DCN48" s="83"/>
      <c r="DCO48" s="83"/>
      <c r="DCP48" s="83"/>
      <c r="DCQ48" s="83"/>
      <c r="DCR48" s="83"/>
      <c r="DCS48" s="83"/>
      <c r="DCT48" s="83"/>
      <c r="DCU48" s="83"/>
      <c r="DCV48" s="83"/>
      <c r="DCW48" s="83"/>
      <c r="DCX48" s="83"/>
      <c r="DCY48" s="83"/>
      <c r="DCZ48" s="83"/>
      <c r="DDA48" s="83"/>
      <c r="DDB48" s="83"/>
      <c r="DDC48" s="83"/>
      <c r="DDD48" s="83"/>
      <c r="DDE48" s="83"/>
      <c r="DDF48" s="83"/>
      <c r="DDG48" s="83"/>
      <c r="DDH48" s="83"/>
      <c r="DDI48" s="83"/>
      <c r="DDJ48" s="83"/>
      <c r="DDK48" s="83"/>
      <c r="DDL48" s="83"/>
      <c r="DDM48" s="83"/>
      <c r="DDN48" s="83"/>
      <c r="DDO48" s="83"/>
      <c r="DDP48" s="83"/>
      <c r="DDQ48" s="83"/>
      <c r="DDR48" s="83"/>
      <c r="DDS48" s="83"/>
      <c r="DDT48" s="83"/>
      <c r="DDU48" s="83"/>
      <c r="DDV48" s="83"/>
      <c r="DDW48" s="83"/>
      <c r="DDX48" s="83"/>
      <c r="DDY48" s="83"/>
      <c r="DDZ48" s="83"/>
      <c r="DEA48" s="83"/>
      <c r="DEB48" s="83"/>
      <c r="DEC48" s="83"/>
      <c r="DED48" s="83"/>
      <c r="DEE48" s="83"/>
      <c r="DEF48" s="83"/>
      <c r="DEG48" s="83"/>
      <c r="DEH48" s="83"/>
      <c r="DEI48" s="83"/>
      <c r="DEJ48" s="83"/>
      <c r="DEK48" s="83"/>
      <c r="DEL48" s="83"/>
      <c r="DEM48" s="83"/>
      <c r="DEN48" s="83"/>
      <c r="DEO48" s="83"/>
      <c r="DEP48" s="83"/>
      <c r="DEQ48" s="83"/>
      <c r="DER48" s="83"/>
      <c r="DES48" s="83"/>
      <c r="DET48" s="83"/>
      <c r="DEU48" s="83"/>
      <c r="DEV48" s="83"/>
      <c r="DEW48" s="83"/>
      <c r="DEX48" s="83"/>
      <c r="DEY48" s="83"/>
      <c r="DEZ48" s="83"/>
      <c r="DFA48" s="83"/>
      <c r="DFB48" s="83"/>
      <c r="DFC48" s="83"/>
      <c r="DFD48" s="83"/>
      <c r="DFE48" s="83"/>
      <c r="DFF48" s="83"/>
      <c r="DFG48" s="83"/>
      <c r="DFH48" s="83"/>
      <c r="DFI48" s="83"/>
      <c r="DFJ48" s="83"/>
      <c r="DFK48" s="83"/>
      <c r="DFL48" s="83"/>
      <c r="DFM48" s="83"/>
      <c r="DFN48" s="83"/>
      <c r="DFO48" s="83"/>
      <c r="DFP48" s="83"/>
      <c r="DFQ48" s="83"/>
      <c r="DFR48" s="83"/>
      <c r="DFS48" s="83"/>
      <c r="DFT48" s="83"/>
      <c r="DFU48" s="83"/>
      <c r="DFV48" s="83"/>
      <c r="DFW48" s="83"/>
      <c r="DFX48" s="83"/>
      <c r="DFY48" s="83"/>
      <c r="DFZ48" s="83"/>
      <c r="DGA48" s="83"/>
      <c r="DGB48" s="83"/>
      <c r="DGC48" s="83"/>
      <c r="DGD48" s="83"/>
      <c r="DGE48" s="83"/>
      <c r="DGF48" s="83"/>
      <c r="DGG48" s="83"/>
      <c r="DGH48" s="83"/>
      <c r="DGI48" s="83"/>
      <c r="DGJ48" s="83"/>
      <c r="DGK48" s="83"/>
      <c r="DGL48" s="83"/>
      <c r="DGM48" s="83"/>
      <c r="DGN48" s="83"/>
      <c r="DGO48" s="83"/>
      <c r="DGP48" s="83"/>
      <c r="DGQ48" s="83"/>
      <c r="DGR48" s="83"/>
      <c r="DGS48" s="83"/>
      <c r="DGT48" s="83"/>
      <c r="DGU48" s="83"/>
      <c r="DGV48" s="83"/>
      <c r="DGW48" s="83"/>
      <c r="DGX48" s="83"/>
      <c r="DGY48" s="83"/>
      <c r="DGZ48" s="83"/>
      <c r="DHA48" s="83"/>
      <c r="DHB48" s="83"/>
      <c r="DHC48" s="83"/>
      <c r="DHD48" s="83"/>
      <c r="DHE48" s="83"/>
      <c r="DHF48" s="83"/>
      <c r="DHG48" s="83"/>
      <c r="DHH48" s="83"/>
      <c r="DHI48" s="83"/>
      <c r="DHJ48" s="83"/>
      <c r="DHK48" s="83"/>
      <c r="DHL48" s="83"/>
      <c r="DHM48" s="83"/>
      <c r="DHN48" s="83"/>
      <c r="DHO48" s="83"/>
      <c r="DHP48" s="83"/>
      <c r="DHQ48" s="83"/>
      <c r="DHR48" s="83"/>
      <c r="DHS48" s="83"/>
      <c r="DHT48" s="83"/>
      <c r="DHU48" s="83"/>
      <c r="DHV48" s="83"/>
      <c r="DHW48" s="83"/>
      <c r="DHX48" s="83"/>
      <c r="DHY48" s="83"/>
      <c r="DHZ48" s="83"/>
      <c r="DIA48" s="83"/>
      <c r="DIB48" s="83"/>
      <c r="DIC48" s="83"/>
      <c r="DID48" s="83"/>
      <c r="DIE48" s="83"/>
      <c r="DIF48" s="83"/>
      <c r="DIG48" s="83"/>
      <c r="DIH48" s="83"/>
      <c r="DII48" s="83"/>
      <c r="DIJ48" s="83"/>
      <c r="DIK48" s="83"/>
      <c r="DIL48" s="83"/>
      <c r="DIM48" s="83"/>
      <c r="DIN48" s="83"/>
      <c r="DIO48" s="83"/>
      <c r="DIP48" s="83"/>
      <c r="DIQ48" s="83"/>
      <c r="DIR48" s="83"/>
      <c r="DIS48" s="83"/>
      <c r="DIT48" s="83"/>
      <c r="DIU48" s="83"/>
      <c r="DIV48" s="83"/>
      <c r="DIW48" s="83"/>
      <c r="DIX48" s="83"/>
      <c r="DIY48" s="83"/>
      <c r="DIZ48" s="83"/>
      <c r="DJA48" s="83"/>
      <c r="DJB48" s="83"/>
      <c r="DJC48" s="83"/>
      <c r="DJD48" s="83"/>
      <c r="DJE48" s="83"/>
      <c r="DJF48" s="83"/>
      <c r="DJG48" s="83"/>
      <c r="DJH48" s="83"/>
      <c r="DJI48" s="83"/>
      <c r="DJJ48" s="83"/>
      <c r="DJK48" s="83"/>
      <c r="DJL48" s="83"/>
      <c r="DJM48" s="83"/>
      <c r="DJN48" s="83"/>
      <c r="DJO48" s="83"/>
      <c r="DJP48" s="83"/>
      <c r="DJQ48" s="83"/>
      <c r="DJR48" s="83"/>
      <c r="DJS48" s="83"/>
      <c r="DJT48" s="83"/>
      <c r="DJU48" s="83"/>
      <c r="DJV48" s="83"/>
      <c r="DJW48" s="83"/>
      <c r="DJX48" s="83"/>
      <c r="DJY48" s="83"/>
      <c r="DJZ48" s="83"/>
      <c r="DKA48" s="83"/>
      <c r="DKB48" s="83"/>
      <c r="DKC48" s="83"/>
      <c r="DKD48" s="83"/>
      <c r="DKE48" s="83"/>
      <c r="DKF48" s="83"/>
      <c r="DKG48" s="83"/>
      <c r="DKH48" s="83"/>
      <c r="DKI48" s="83"/>
      <c r="DKJ48" s="83"/>
      <c r="DKK48" s="83"/>
      <c r="DKL48" s="83"/>
      <c r="DKM48" s="83"/>
      <c r="DKN48" s="83"/>
      <c r="DKO48" s="83"/>
      <c r="DKP48" s="83"/>
      <c r="DKQ48" s="83"/>
      <c r="DKR48" s="83"/>
      <c r="DKS48" s="83"/>
      <c r="DKT48" s="83"/>
      <c r="DKU48" s="83"/>
      <c r="DKV48" s="83"/>
      <c r="DKW48" s="83"/>
      <c r="DKX48" s="83"/>
      <c r="DKY48" s="83"/>
      <c r="DKZ48" s="83"/>
      <c r="DLA48" s="83"/>
      <c r="DLB48" s="83"/>
      <c r="DLC48" s="83"/>
      <c r="DLD48" s="83"/>
      <c r="DLE48" s="83"/>
      <c r="DLF48" s="83"/>
      <c r="DLG48" s="83"/>
      <c r="DLH48" s="83"/>
      <c r="DLI48" s="83"/>
      <c r="DLJ48" s="83"/>
      <c r="DLK48" s="83"/>
      <c r="DLL48" s="83"/>
      <c r="DLM48" s="83"/>
      <c r="DLN48" s="83"/>
      <c r="DLO48" s="83"/>
      <c r="DLP48" s="83"/>
      <c r="DLQ48" s="83"/>
      <c r="DLR48" s="83"/>
      <c r="DLS48" s="83"/>
      <c r="DLT48" s="83"/>
      <c r="DLU48" s="83"/>
      <c r="DLV48" s="83"/>
      <c r="DLW48" s="83"/>
      <c r="DLX48" s="83"/>
      <c r="DLY48" s="83"/>
      <c r="DLZ48" s="83"/>
      <c r="DMA48" s="83"/>
      <c r="DMB48" s="83"/>
      <c r="DMC48" s="83"/>
      <c r="DMD48" s="83"/>
      <c r="DME48" s="83"/>
      <c r="DMF48" s="83"/>
      <c r="DMG48" s="83"/>
      <c r="DMH48" s="83"/>
      <c r="DMI48" s="83"/>
      <c r="DMJ48" s="83"/>
      <c r="DMK48" s="83"/>
      <c r="DML48" s="83"/>
      <c r="DMM48" s="83"/>
      <c r="DMN48" s="83"/>
      <c r="DMO48" s="83"/>
      <c r="DMP48" s="83"/>
      <c r="DMQ48" s="83"/>
      <c r="DMR48" s="83"/>
      <c r="DMS48" s="83"/>
      <c r="DMT48" s="83"/>
      <c r="DMU48" s="83"/>
      <c r="DMV48" s="83"/>
      <c r="DMW48" s="83"/>
      <c r="DMX48" s="83"/>
      <c r="DMY48" s="83"/>
      <c r="DMZ48" s="83"/>
      <c r="DNA48" s="83"/>
      <c r="DNB48" s="83"/>
      <c r="DNC48" s="83"/>
      <c r="DND48" s="83"/>
      <c r="DNE48" s="83"/>
      <c r="DNF48" s="83"/>
      <c r="DNG48" s="83"/>
      <c r="DNH48" s="83"/>
      <c r="DNI48" s="83"/>
      <c r="DNJ48" s="83"/>
      <c r="DNK48" s="83"/>
      <c r="DNL48" s="83"/>
      <c r="DNM48" s="83"/>
      <c r="DNN48" s="83"/>
      <c r="DNO48" s="83"/>
      <c r="DNP48" s="83"/>
      <c r="DNQ48" s="83"/>
      <c r="DNR48" s="83"/>
      <c r="DNS48" s="83"/>
      <c r="DNT48" s="83"/>
      <c r="DNU48" s="83"/>
      <c r="DNV48" s="83"/>
      <c r="DNW48" s="83"/>
      <c r="DNX48" s="83"/>
      <c r="DNY48" s="83"/>
      <c r="DNZ48" s="83"/>
      <c r="DOA48" s="83"/>
      <c r="DOB48" s="83"/>
      <c r="DOC48" s="83"/>
      <c r="DOD48" s="83"/>
      <c r="DOE48" s="83"/>
      <c r="DOF48" s="83"/>
      <c r="DOG48" s="83"/>
      <c r="DOH48" s="83"/>
      <c r="DOI48" s="83"/>
      <c r="DOJ48" s="83"/>
      <c r="DOK48" s="83"/>
      <c r="DOL48" s="83"/>
      <c r="DOM48" s="83"/>
      <c r="DON48" s="83"/>
      <c r="DOO48" s="83"/>
      <c r="DOP48" s="83"/>
      <c r="DOQ48" s="83"/>
      <c r="DOR48" s="83"/>
      <c r="DOS48" s="83"/>
      <c r="DOT48" s="83"/>
      <c r="DOU48" s="83"/>
      <c r="DOV48" s="83"/>
      <c r="DOW48" s="83"/>
      <c r="DOX48" s="83"/>
      <c r="DOY48" s="83"/>
      <c r="DOZ48" s="83"/>
      <c r="DPA48" s="83"/>
      <c r="DPB48" s="83"/>
      <c r="DPC48" s="83"/>
      <c r="DPD48" s="83"/>
      <c r="DPE48" s="83"/>
      <c r="DPF48" s="83"/>
      <c r="DPG48" s="83"/>
      <c r="DPH48" s="83"/>
      <c r="DPI48" s="83"/>
      <c r="DPJ48" s="83"/>
      <c r="DPK48" s="83"/>
      <c r="DPL48" s="83"/>
      <c r="DPM48" s="83"/>
      <c r="DPN48" s="83"/>
      <c r="DPO48" s="83"/>
      <c r="DPP48" s="83"/>
      <c r="DPQ48" s="83"/>
      <c r="DPR48" s="83"/>
      <c r="DPS48" s="83"/>
      <c r="DPT48" s="83"/>
      <c r="DPU48" s="83"/>
      <c r="DPV48" s="83"/>
      <c r="DPW48" s="83"/>
      <c r="DPX48" s="83"/>
      <c r="DPY48" s="83"/>
      <c r="DPZ48" s="83"/>
      <c r="DQA48" s="83"/>
      <c r="DQB48" s="83"/>
      <c r="DQC48" s="83"/>
      <c r="DQD48" s="83"/>
      <c r="DQE48" s="83"/>
      <c r="DQF48" s="83"/>
      <c r="DQG48" s="83"/>
      <c r="DQH48" s="83"/>
      <c r="DQI48" s="83"/>
      <c r="DQJ48" s="83"/>
      <c r="DQK48" s="83"/>
      <c r="DQL48" s="83"/>
      <c r="DQM48" s="83"/>
      <c r="DQN48" s="83"/>
      <c r="DQO48" s="83"/>
      <c r="DQP48" s="83"/>
      <c r="DQQ48" s="83"/>
      <c r="DQR48" s="83"/>
      <c r="DQS48" s="83"/>
      <c r="DQT48" s="83"/>
      <c r="DQU48" s="83"/>
      <c r="DQV48" s="83"/>
      <c r="DQW48" s="83"/>
      <c r="DQX48" s="83"/>
      <c r="DQY48" s="83"/>
      <c r="DQZ48" s="83"/>
      <c r="DRA48" s="83"/>
      <c r="DRB48" s="83"/>
      <c r="DRC48" s="83"/>
      <c r="DRD48" s="83"/>
      <c r="DRE48" s="83"/>
      <c r="DRF48" s="83"/>
      <c r="DRG48" s="83"/>
      <c r="DRH48" s="83"/>
      <c r="DRI48" s="83"/>
      <c r="DRJ48" s="83"/>
      <c r="DRK48" s="83"/>
      <c r="DRL48" s="83"/>
      <c r="DRM48" s="83"/>
      <c r="DRN48" s="83"/>
      <c r="DRO48" s="83"/>
      <c r="DRP48" s="83"/>
      <c r="DRQ48" s="83"/>
      <c r="DRR48" s="83"/>
      <c r="DRS48" s="83"/>
      <c r="DRT48" s="83"/>
      <c r="DRU48" s="83"/>
      <c r="DRV48" s="83"/>
      <c r="DRW48" s="83"/>
      <c r="DRX48" s="83"/>
      <c r="DRY48" s="83"/>
      <c r="DRZ48" s="83"/>
      <c r="DSA48" s="83"/>
      <c r="DSB48" s="83"/>
      <c r="DSC48" s="83"/>
      <c r="DSD48" s="83"/>
      <c r="DSE48" s="83"/>
      <c r="DSF48" s="83"/>
      <c r="DSG48" s="83"/>
      <c r="DSH48" s="83"/>
      <c r="DSI48" s="83"/>
      <c r="DSJ48" s="83"/>
      <c r="DSK48" s="83"/>
      <c r="DSL48" s="83"/>
      <c r="DSM48" s="83"/>
      <c r="DSN48" s="83"/>
      <c r="DSO48" s="83"/>
      <c r="DSP48" s="83"/>
      <c r="DSQ48" s="83"/>
      <c r="DSR48" s="83"/>
      <c r="DSS48" s="83"/>
      <c r="DST48" s="83"/>
      <c r="DSU48" s="83"/>
      <c r="DSV48" s="83"/>
      <c r="DSW48" s="83"/>
      <c r="DSX48" s="83"/>
      <c r="DSY48" s="83"/>
      <c r="DSZ48" s="83"/>
      <c r="DTA48" s="83"/>
      <c r="DTB48" s="83"/>
      <c r="DTC48" s="83"/>
      <c r="DTD48" s="83"/>
      <c r="DTE48" s="83"/>
      <c r="DTF48" s="83"/>
      <c r="DTG48" s="83"/>
      <c r="DTH48" s="83"/>
      <c r="DTI48" s="83"/>
      <c r="DTJ48" s="83"/>
      <c r="DTK48" s="83"/>
      <c r="DTL48" s="83"/>
      <c r="DTM48" s="83"/>
      <c r="DTN48" s="83"/>
      <c r="DTO48" s="83"/>
      <c r="DTP48" s="83"/>
      <c r="DTQ48" s="83"/>
      <c r="DTR48" s="83"/>
      <c r="DTS48" s="83"/>
      <c r="DTT48" s="83"/>
      <c r="DTU48" s="83"/>
      <c r="DTV48" s="83"/>
      <c r="DTW48" s="83"/>
      <c r="DTX48" s="83"/>
      <c r="DTY48" s="83"/>
      <c r="DTZ48" s="83"/>
      <c r="DUA48" s="83"/>
      <c r="DUB48" s="83"/>
      <c r="DUC48" s="83"/>
      <c r="DUD48" s="83"/>
      <c r="DUE48" s="83"/>
      <c r="DUF48" s="83"/>
      <c r="DUG48" s="83"/>
      <c r="DUH48" s="83"/>
      <c r="DUI48" s="83"/>
      <c r="DUJ48" s="83"/>
      <c r="DUK48" s="83"/>
      <c r="DUL48" s="83"/>
      <c r="DUM48" s="83"/>
      <c r="DUN48" s="83"/>
      <c r="DUO48" s="83"/>
      <c r="DUP48" s="83"/>
      <c r="DUQ48" s="83"/>
      <c r="DUR48" s="83"/>
      <c r="DUS48" s="83"/>
      <c r="DUT48" s="83"/>
      <c r="DUU48" s="83"/>
      <c r="DUV48" s="83"/>
      <c r="DUW48" s="83"/>
      <c r="DUX48" s="83"/>
      <c r="DUY48" s="83"/>
      <c r="DUZ48" s="83"/>
      <c r="DVA48" s="83"/>
      <c r="DVB48" s="83"/>
      <c r="DVC48" s="83"/>
      <c r="DVD48" s="83"/>
      <c r="DVE48" s="83"/>
      <c r="DVF48" s="83"/>
      <c r="DVG48" s="83"/>
      <c r="DVH48" s="83"/>
      <c r="DVI48" s="83"/>
      <c r="DVJ48" s="83"/>
      <c r="DVK48" s="83"/>
      <c r="DVL48" s="83"/>
      <c r="DVM48" s="83"/>
      <c r="DVN48" s="83"/>
      <c r="DVO48" s="83"/>
      <c r="DVP48" s="83"/>
      <c r="DVQ48" s="83"/>
      <c r="DVR48" s="83"/>
      <c r="DVS48" s="83"/>
      <c r="DVT48" s="83"/>
      <c r="DVU48" s="83"/>
      <c r="DVV48" s="83"/>
      <c r="DVW48" s="83"/>
      <c r="DVX48" s="83"/>
      <c r="DVY48" s="83"/>
      <c r="DVZ48" s="83"/>
      <c r="DWA48" s="83"/>
      <c r="DWB48" s="83"/>
      <c r="DWC48" s="83"/>
      <c r="DWD48" s="83"/>
      <c r="DWE48" s="83"/>
      <c r="DWF48" s="83"/>
      <c r="DWG48" s="83"/>
      <c r="DWH48" s="83"/>
      <c r="DWI48" s="83"/>
      <c r="DWJ48" s="83"/>
      <c r="DWK48" s="83"/>
      <c r="DWL48" s="83"/>
      <c r="DWM48" s="83"/>
      <c r="DWN48" s="83"/>
      <c r="DWO48" s="83"/>
      <c r="DWP48" s="83"/>
      <c r="DWQ48" s="83"/>
      <c r="DWR48" s="83"/>
      <c r="DWS48" s="83"/>
      <c r="DWT48" s="83"/>
      <c r="DWU48" s="83"/>
      <c r="DWV48" s="83"/>
      <c r="DWW48" s="83"/>
      <c r="DWX48" s="83"/>
      <c r="DWY48" s="83"/>
      <c r="DWZ48" s="83"/>
      <c r="DXA48" s="83"/>
      <c r="DXB48" s="83"/>
      <c r="DXC48" s="83"/>
      <c r="DXD48" s="83"/>
      <c r="DXE48" s="83"/>
      <c r="DXF48" s="83"/>
      <c r="DXG48" s="83"/>
      <c r="DXH48" s="83"/>
      <c r="DXI48" s="83"/>
      <c r="DXJ48" s="83"/>
      <c r="DXK48" s="83"/>
      <c r="DXL48" s="83"/>
      <c r="DXM48" s="83"/>
      <c r="DXN48" s="83"/>
      <c r="DXO48" s="83"/>
      <c r="DXP48" s="83"/>
      <c r="DXQ48" s="83"/>
      <c r="DXR48" s="83"/>
      <c r="DXS48" s="83"/>
      <c r="DXT48" s="83"/>
      <c r="DXU48" s="83"/>
      <c r="DXV48" s="83"/>
      <c r="DXW48" s="83"/>
      <c r="DXX48" s="83"/>
      <c r="DXY48" s="83"/>
      <c r="DXZ48" s="83"/>
      <c r="DYA48" s="83"/>
      <c r="DYB48" s="83"/>
      <c r="DYC48" s="83"/>
      <c r="DYD48" s="83"/>
      <c r="DYE48" s="83"/>
      <c r="DYF48" s="83"/>
      <c r="DYG48" s="83"/>
      <c r="DYH48" s="83"/>
      <c r="DYI48" s="83"/>
      <c r="DYJ48" s="83"/>
      <c r="DYK48" s="83"/>
      <c r="DYL48" s="83"/>
      <c r="DYM48" s="83"/>
      <c r="DYN48" s="83"/>
      <c r="DYO48" s="83"/>
      <c r="DYP48" s="83"/>
      <c r="DYQ48" s="83"/>
      <c r="DYR48" s="83"/>
      <c r="DYS48" s="83"/>
      <c r="DYT48" s="83"/>
      <c r="DYU48" s="83"/>
      <c r="DYV48" s="83"/>
      <c r="DYW48" s="83"/>
      <c r="DYX48" s="83"/>
      <c r="DYY48" s="83"/>
      <c r="DYZ48" s="83"/>
      <c r="DZA48" s="83"/>
      <c r="DZB48" s="83"/>
      <c r="DZC48" s="83"/>
      <c r="DZD48" s="83"/>
      <c r="DZE48" s="83"/>
      <c r="DZF48" s="83"/>
      <c r="DZG48" s="83"/>
      <c r="DZH48" s="83"/>
      <c r="DZI48" s="83"/>
      <c r="DZJ48" s="83"/>
      <c r="DZK48" s="83"/>
      <c r="DZL48" s="83"/>
      <c r="DZM48" s="83"/>
      <c r="DZN48" s="83"/>
      <c r="DZO48" s="83"/>
      <c r="DZP48" s="83"/>
      <c r="DZQ48" s="83"/>
      <c r="DZR48" s="83"/>
      <c r="DZS48" s="83"/>
      <c r="DZT48" s="83"/>
      <c r="DZU48" s="83"/>
      <c r="DZV48" s="83"/>
      <c r="DZW48" s="83"/>
      <c r="DZX48" s="83"/>
      <c r="DZY48" s="83"/>
      <c r="DZZ48" s="83"/>
      <c r="EAA48" s="83"/>
      <c r="EAB48" s="83"/>
      <c r="EAC48" s="83"/>
      <c r="EAD48" s="83"/>
      <c r="EAE48" s="83"/>
      <c r="EAF48" s="83"/>
      <c r="EAG48" s="83"/>
      <c r="EAH48" s="83"/>
      <c r="EAI48" s="83"/>
      <c r="EAJ48" s="83"/>
      <c r="EAK48" s="83"/>
      <c r="EAL48" s="83"/>
      <c r="EAM48" s="83"/>
      <c r="EAN48" s="83"/>
      <c r="EAO48" s="83"/>
      <c r="EAP48" s="83"/>
      <c r="EAQ48" s="83"/>
      <c r="EAR48" s="83"/>
      <c r="EAS48" s="83"/>
      <c r="EAT48" s="83"/>
      <c r="EAU48" s="83"/>
      <c r="EAV48" s="83"/>
      <c r="EAW48" s="83"/>
      <c r="EAX48" s="83"/>
      <c r="EAY48" s="83"/>
      <c r="EAZ48" s="83"/>
      <c r="EBA48" s="83"/>
      <c r="EBB48" s="83"/>
      <c r="EBC48" s="83"/>
      <c r="EBD48" s="83"/>
      <c r="EBE48" s="83"/>
      <c r="EBF48" s="83"/>
      <c r="EBG48" s="83"/>
      <c r="EBH48" s="83"/>
      <c r="EBI48" s="83"/>
      <c r="EBJ48" s="83"/>
      <c r="EBK48" s="83"/>
      <c r="EBL48" s="83"/>
      <c r="EBM48" s="83"/>
      <c r="EBN48" s="83"/>
      <c r="EBO48" s="83"/>
      <c r="EBP48" s="83"/>
      <c r="EBQ48" s="83"/>
      <c r="EBR48" s="83"/>
      <c r="EBS48" s="83"/>
      <c r="EBT48" s="83"/>
      <c r="EBU48" s="83"/>
      <c r="EBV48" s="83"/>
      <c r="EBW48" s="83"/>
      <c r="EBX48" s="83"/>
      <c r="EBY48" s="83"/>
      <c r="EBZ48" s="83"/>
      <c r="ECA48" s="83"/>
      <c r="ECB48" s="83"/>
      <c r="ECC48" s="83"/>
      <c r="ECD48" s="83"/>
      <c r="ECE48" s="83"/>
      <c r="ECF48" s="83"/>
      <c r="ECG48" s="83"/>
      <c r="ECH48" s="83"/>
      <c r="ECI48" s="83"/>
      <c r="ECJ48" s="83"/>
      <c r="ECK48" s="83"/>
      <c r="ECL48" s="83"/>
      <c r="ECM48" s="83"/>
      <c r="ECN48" s="83"/>
      <c r="ECO48" s="83"/>
      <c r="ECP48" s="83"/>
      <c r="ECQ48" s="83"/>
      <c r="ECR48" s="83"/>
      <c r="ECS48" s="83"/>
      <c r="ECT48" s="83"/>
      <c r="ECU48" s="83"/>
      <c r="ECV48" s="83"/>
      <c r="ECW48" s="83"/>
      <c r="ECX48" s="83"/>
      <c r="ECY48" s="83"/>
      <c r="ECZ48" s="83"/>
      <c r="EDA48" s="83"/>
      <c r="EDB48" s="83"/>
      <c r="EDC48" s="83"/>
      <c r="EDD48" s="83"/>
      <c r="EDE48" s="83"/>
      <c r="EDF48" s="83"/>
      <c r="EDG48" s="83"/>
      <c r="EDH48" s="83"/>
      <c r="EDI48" s="83"/>
      <c r="EDJ48" s="83"/>
      <c r="EDK48" s="83"/>
      <c r="EDL48" s="83"/>
      <c r="EDM48" s="83"/>
      <c r="EDN48" s="83"/>
      <c r="EDO48" s="83"/>
      <c r="EDP48" s="83"/>
      <c r="EDQ48" s="83"/>
      <c r="EDR48" s="83"/>
      <c r="EDS48" s="83"/>
      <c r="EDT48" s="83"/>
      <c r="EDU48" s="83"/>
      <c r="EDV48" s="83"/>
      <c r="EDW48" s="83"/>
      <c r="EDX48" s="83"/>
      <c r="EDY48" s="83"/>
      <c r="EDZ48" s="83"/>
      <c r="EEA48" s="83"/>
      <c r="EEB48" s="83"/>
      <c r="EEC48" s="83"/>
      <c r="EED48" s="83"/>
      <c r="EEE48" s="83"/>
      <c r="EEF48" s="83"/>
      <c r="EEG48" s="83"/>
      <c r="EEH48" s="83"/>
      <c r="EEI48" s="83"/>
      <c r="EEJ48" s="83"/>
      <c r="EEK48" s="83"/>
      <c r="EEL48" s="83"/>
      <c r="EEM48" s="83"/>
      <c r="EEN48" s="83"/>
      <c r="EEO48" s="83"/>
      <c r="EEP48" s="83"/>
      <c r="EEQ48" s="83"/>
      <c r="EER48" s="83"/>
      <c r="EES48" s="83"/>
      <c r="EET48" s="83"/>
      <c r="EEU48" s="83"/>
      <c r="EEV48" s="83"/>
      <c r="EEW48" s="83"/>
      <c r="EEX48" s="83"/>
      <c r="EEY48" s="83"/>
      <c r="EEZ48" s="83"/>
      <c r="EFA48" s="83"/>
      <c r="EFB48" s="83"/>
      <c r="EFC48" s="83"/>
      <c r="EFD48" s="83"/>
      <c r="EFE48" s="83"/>
      <c r="EFF48" s="83"/>
      <c r="EFG48" s="83"/>
      <c r="EFH48" s="83"/>
      <c r="EFI48" s="83"/>
      <c r="EFJ48" s="83"/>
      <c r="EFK48" s="83"/>
      <c r="EFL48" s="83"/>
      <c r="EFM48" s="83"/>
      <c r="EFN48" s="83"/>
      <c r="EFO48" s="83"/>
      <c r="EFP48" s="83"/>
      <c r="EFQ48" s="83"/>
      <c r="EFR48" s="83"/>
      <c r="EFS48" s="83"/>
      <c r="EFT48" s="83"/>
      <c r="EFU48" s="83"/>
      <c r="EFV48" s="83"/>
      <c r="EFW48" s="83"/>
      <c r="EFX48" s="83"/>
      <c r="EFY48" s="83"/>
      <c r="EFZ48" s="83"/>
      <c r="EGA48" s="83"/>
      <c r="EGB48" s="83"/>
      <c r="EGC48" s="83"/>
      <c r="EGD48" s="83"/>
      <c r="EGE48" s="83"/>
      <c r="EGF48" s="83"/>
      <c r="EGG48" s="83"/>
      <c r="EGH48" s="83"/>
      <c r="EGI48" s="83"/>
      <c r="EGJ48" s="83"/>
      <c r="EGK48" s="83"/>
      <c r="EGL48" s="83"/>
      <c r="EGM48" s="83"/>
      <c r="EGN48" s="83"/>
      <c r="EGO48" s="83"/>
      <c r="EGP48" s="83"/>
      <c r="EGQ48" s="83"/>
      <c r="EGR48" s="83"/>
      <c r="EGS48" s="83"/>
      <c r="EGT48" s="83"/>
      <c r="EGU48" s="83"/>
      <c r="EGV48" s="83"/>
      <c r="EGW48" s="83"/>
      <c r="EGX48" s="83"/>
      <c r="EGY48" s="83"/>
      <c r="EGZ48" s="83"/>
      <c r="EHA48" s="83"/>
      <c r="EHB48" s="83"/>
      <c r="EHC48" s="83"/>
      <c r="EHD48" s="83"/>
      <c r="EHE48" s="83"/>
      <c r="EHF48" s="83"/>
      <c r="EHG48" s="83"/>
      <c r="EHH48" s="83"/>
      <c r="EHI48" s="83"/>
      <c r="EHJ48" s="83"/>
      <c r="EHK48" s="83"/>
      <c r="EHL48" s="83"/>
      <c r="EHM48" s="83"/>
      <c r="EHN48" s="83"/>
      <c r="EHO48" s="83"/>
      <c r="EHP48" s="83"/>
      <c r="EHQ48" s="83"/>
      <c r="EHR48" s="83"/>
      <c r="EHS48" s="83"/>
      <c r="EHT48" s="83"/>
      <c r="EHU48" s="83"/>
      <c r="EHV48" s="83"/>
      <c r="EHW48" s="83"/>
      <c r="EHX48" s="83"/>
      <c r="EHY48" s="83"/>
      <c r="EHZ48" s="83"/>
      <c r="EIA48" s="83"/>
      <c r="EIB48" s="83"/>
      <c r="EIC48" s="83"/>
      <c r="EID48" s="83"/>
      <c r="EIE48" s="83"/>
      <c r="EIF48" s="83"/>
      <c r="EIG48" s="83"/>
      <c r="EIH48" s="83"/>
      <c r="EII48" s="83"/>
      <c r="EIJ48" s="83"/>
      <c r="EIK48" s="83"/>
      <c r="EIL48" s="83"/>
      <c r="EIM48" s="83"/>
      <c r="EIN48" s="83"/>
      <c r="EIO48" s="83"/>
      <c r="EIP48" s="83"/>
      <c r="EIQ48" s="83"/>
      <c r="EIR48" s="83"/>
      <c r="EIS48" s="83"/>
      <c r="EIT48" s="83"/>
      <c r="EIU48" s="83"/>
      <c r="EIV48" s="83"/>
      <c r="EIW48" s="83"/>
      <c r="EIX48" s="83"/>
      <c r="EIY48" s="83"/>
      <c r="EIZ48" s="83"/>
      <c r="EJA48" s="83"/>
      <c r="EJB48" s="83"/>
      <c r="EJC48" s="83"/>
      <c r="EJD48" s="83"/>
      <c r="EJE48" s="83"/>
      <c r="EJF48" s="83"/>
      <c r="EJG48" s="83"/>
      <c r="EJH48" s="83"/>
      <c r="EJI48" s="83"/>
      <c r="EJJ48" s="83"/>
      <c r="EJK48" s="83"/>
      <c r="EJL48" s="83"/>
      <c r="EJM48" s="83"/>
      <c r="EJN48" s="83"/>
      <c r="EJO48" s="83"/>
      <c r="EJP48" s="83"/>
      <c r="EJQ48" s="83"/>
      <c r="EJR48" s="83"/>
      <c r="EJS48" s="83"/>
      <c r="EJT48" s="83"/>
      <c r="EJU48" s="83"/>
      <c r="EJV48" s="83"/>
      <c r="EJW48" s="83"/>
      <c r="EJX48" s="83"/>
      <c r="EJY48" s="83"/>
      <c r="EJZ48" s="83"/>
      <c r="EKA48" s="83"/>
      <c r="EKB48" s="83"/>
      <c r="EKC48" s="83"/>
      <c r="EKD48" s="83"/>
      <c r="EKE48" s="83"/>
      <c r="EKF48" s="83"/>
      <c r="EKG48" s="83"/>
      <c r="EKH48" s="83"/>
      <c r="EKI48" s="83"/>
      <c r="EKJ48" s="83"/>
      <c r="EKK48" s="83"/>
      <c r="EKL48" s="83"/>
      <c r="EKM48" s="83"/>
      <c r="EKN48" s="83"/>
      <c r="EKO48" s="83"/>
      <c r="EKP48" s="83"/>
      <c r="EKQ48" s="83"/>
      <c r="EKR48" s="83"/>
      <c r="EKS48" s="83"/>
      <c r="EKT48" s="83"/>
      <c r="EKU48" s="83"/>
      <c r="EKV48" s="83"/>
      <c r="EKW48" s="83"/>
      <c r="EKX48" s="83"/>
      <c r="EKY48" s="83"/>
      <c r="EKZ48" s="83"/>
      <c r="ELA48" s="83"/>
      <c r="ELB48" s="83"/>
      <c r="ELC48" s="83"/>
      <c r="ELD48" s="83"/>
      <c r="ELE48" s="83"/>
      <c r="ELF48" s="83"/>
      <c r="ELG48" s="83"/>
      <c r="ELH48" s="83"/>
      <c r="ELI48" s="83"/>
      <c r="ELJ48" s="83"/>
      <c r="ELK48" s="83"/>
      <c r="ELL48" s="83"/>
      <c r="ELM48" s="83"/>
      <c r="ELN48" s="83"/>
      <c r="ELO48" s="83"/>
      <c r="ELP48" s="83"/>
      <c r="ELQ48" s="83"/>
      <c r="ELR48" s="83"/>
      <c r="ELS48" s="83"/>
      <c r="ELT48" s="83"/>
      <c r="ELU48" s="83"/>
      <c r="ELV48" s="83"/>
      <c r="ELW48" s="83"/>
      <c r="ELX48" s="83"/>
      <c r="ELY48" s="83"/>
      <c r="ELZ48" s="83"/>
      <c r="EMA48" s="83"/>
      <c r="EMB48" s="83"/>
      <c r="EMC48" s="83"/>
      <c r="EMD48" s="83"/>
      <c r="EME48" s="83"/>
      <c r="EMF48" s="83"/>
      <c r="EMG48" s="83"/>
      <c r="EMH48" s="83"/>
      <c r="EMI48" s="83"/>
      <c r="EMJ48" s="83"/>
      <c r="EMK48" s="83"/>
      <c r="EML48" s="83"/>
      <c r="EMM48" s="83"/>
      <c r="EMN48" s="83"/>
      <c r="EMO48" s="83"/>
      <c r="EMP48" s="83"/>
      <c r="EMQ48" s="83"/>
      <c r="EMR48" s="83"/>
      <c r="EMS48" s="83"/>
      <c r="EMT48" s="83"/>
      <c r="EMU48" s="83"/>
      <c r="EMV48" s="83"/>
      <c r="EMW48" s="83"/>
      <c r="EMX48" s="83"/>
      <c r="EMY48" s="83"/>
      <c r="EMZ48" s="83"/>
      <c r="ENA48" s="83"/>
      <c r="ENB48" s="83"/>
      <c r="ENC48" s="83"/>
      <c r="END48" s="83"/>
      <c r="ENE48" s="83"/>
      <c r="ENF48" s="83"/>
      <c r="ENG48" s="83"/>
      <c r="ENH48" s="83"/>
      <c r="ENI48" s="83"/>
      <c r="ENJ48" s="83"/>
      <c r="ENK48" s="83"/>
      <c r="ENL48" s="83"/>
      <c r="ENM48" s="83"/>
      <c r="ENN48" s="83"/>
      <c r="ENO48" s="83"/>
      <c r="ENP48" s="83"/>
      <c r="ENQ48" s="83"/>
      <c r="ENR48" s="83"/>
      <c r="ENS48" s="83"/>
      <c r="ENT48" s="83"/>
      <c r="ENU48" s="83"/>
      <c r="ENV48" s="83"/>
      <c r="ENW48" s="83"/>
      <c r="ENX48" s="83"/>
      <c r="ENY48" s="83"/>
      <c r="ENZ48" s="83"/>
      <c r="EOA48" s="83"/>
      <c r="EOB48" s="83"/>
      <c r="EOC48" s="83"/>
      <c r="EOD48" s="83"/>
      <c r="EOE48" s="83"/>
      <c r="EOF48" s="83"/>
      <c r="EOG48" s="83"/>
      <c r="EOH48" s="83"/>
      <c r="EOI48" s="83"/>
      <c r="EOJ48" s="83"/>
      <c r="EOK48" s="83"/>
      <c r="EOL48" s="83"/>
      <c r="EOM48" s="83"/>
      <c r="EON48" s="83"/>
      <c r="EOO48" s="83"/>
      <c r="EOP48" s="83"/>
      <c r="EOQ48" s="83"/>
      <c r="EOR48" s="83"/>
      <c r="EOS48" s="83"/>
      <c r="EOT48" s="83"/>
      <c r="EOU48" s="83"/>
      <c r="EOV48" s="83"/>
      <c r="EOW48" s="83"/>
      <c r="EOX48" s="83"/>
      <c r="EOY48" s="83"/>
      <c r="EOZ48" s="83"/>
      <c r="EPA48" s="83"/>
      <c r="EPB48" s="83"/>
      <c r="EPC48" s="83"/>
      <c r="EPD48" s="83"/>
      <c r="EPE48" s="83"/>
      <c r="EPF48" s="83"/>
      <c r="EPG48" s="83"/>
      <c r="EPH48" s="83"/>
      <c r="EPI48" s="83"/>
      <c r="EPJ48" s="83"/>
      <c r="EPK48" s="83"/>
      <c r="EPL48" s="83"/>
      <c r="EPM48" s="83"/>
      <c r="EPN48" s="83"/>
      <c r="EPO48" s="83"/>
      <c r="EPP48" s="83"/>
      <c r="EPQ48" s="83"/>
      <c r="EPR48" s="83"/>
      <c r="EPS48" s="83"/>
      <c r="EPT48" s="83"/>
      <c r="EPU48" s="83"/>
      <c r="EPV48" s="83"/>
      <c r="EPW48" s="83"/>
      <c r="EPX48" s="83"/>
      <c r="EPY48" s="83"/>
      <c r="EPZ48" s="83"/>
      <c r="EQA48" s="83"/>
      <c r="EQB48" s="83"/>
      <c r="EQC48" s="83"/>
      <c r="EQD48" s="83"/>
      <c r="EQE48" s="83"/>
      <c r="EQF48" s="83"/>
      <c r="EQG48" s="83"/>
      <c r="EQH48" s="83"/>
      <c r="EQI48" s="83"/>
      <c r="EQJ48" s="83"/>
      <c r="EQK48" s="83"/>
      <c r="EQL48" s="83"/>
      <c r="EQM48" s="83"/>
      <c r="EQN48" s="83"/>
      <c r="EQO48" s="83"/>
      <c r="EQP48" s="83"/>
      <c r="EQQ48" s="83"/>
      <c r="EQR48" s="83"/>
      <c r="EQS48" s="83"/>
      <c r="EQT48" s="83"/>
      <c r="EQU48" s="83"/>
      <c r="EQV48" s="83"/>
      <c r="EQW48" s="83"/>
      <c r="EQX48" s="83"/>
      <c r="EQY48" s="83"/>
      <c r="EQZ48" s="83"/>
      <c r="ERA48" s="83"/>
      <c r="ERB48" s="83"/>
      <c r="ERC48" s="83"/>
      <c r="ERD48" s="83"/>
      <c r="ERE48" s="83"/>
      <c r="ERF48" s="83"/>
      <c r="ERG48" s="83"/>
      <c r="ERH48" s="83"/>
      <c r="ERI48" s="83"/>
      <c r="ERJ48" s="83"/>
      <c r="ERK48" s="83"/>
      <c r="ERL48" s="83"/>
      <c r="ERM48" s="83"/>
      <c r="ERN48" s="83"/>
      <c r="ERO48" s="83"/>
      <c r="ERP48" s="83"/>
      <c r="ERQ48" s="83"/>
      <c r="ERR48" s="83"/>
      <c r="ERS48" s="83"/>
      <c r="ERT48" s="83"/>
      <c r="ERU48" s="83"/>
      <c r="ERV48" s="83"/>
      <c r="ERW48" s="83"/>
      <c r="ERX48" s="83"/>
      <c r="ERY48" s="83"/>
      <c r="ERZ48" s="83"/>
      <c r="ESA48" s="83"/>
      <c r="ESB48" s="83"/>
      <c r="ESC48" s="83"/>
      <c r="ESD48" s="83"/>
      <c r="ESE48" s="83"/>
      <c r="ESF48" s="83"/>
      <c r="ESG48" s="83"/>
      <c r="ESH48" s="83"/>
      <c r="ESI48" s="83"/>
      <c r="ESJ48" s="83"/>
      <c r="ESK48" s="83"/>
      <c r="ESL48" s="83"/>
      <c r="ESM48" s="83"/>
      <c r="ESN48" s="83"/>
      <c r="ESO48" s="83"/>
      <c r="ESP48" s="83"/>
      <c r="ESQ48" s="83"/>
      <c r="ESR48" s="83"/>
      <c r="ESS48" s="83"/>
      <c r="EST48" s="83"/>
      <c r="ESU48" s="83"/>
      <c r="ESV48" s="83"/>
      <c r="ESW48" s="83"/>
      <c r="ESX48" s="83"/>
      <c r="ESY48" s="83"/>
      <c r="ESZ48" s="83"/>
      <c r="ETA48" s="83"/>
      <c r="ETB48" s="83"/>
      <c r="ETC48" s="83"/>
      <c r="ETD48" s="83"/>
      <c r="ETE48" s="83"/>
      <c r="ETF48" s="83"/>
      <c r="ETG48" s="83"/>
      <c r="ETH48" s="83"/>
      <c r="ETI48" s="83"/>
      <c r="ETJ48" s="83"/>
      <c r="ETK48" s="83"/>
      <c r="ETL48" s="83"/>
      <c r="ETM48" s="83"/>
      <c r="ETN48" s="83"/>
      <c r="ETO48" s="83"/>
      <c r="ETP48" s="83"/>
      <c r="ETQ48" s="83"/>
      <c r="ETR48" s="83"/>
      <c r="ETS48" s="83"/>
      <c r="ETT48" s="83"/>
      <c r="ETU48" s="83"/>
      <c r="ETV48" s="83"/>
      <c r="ETW48" s="83"/>
      <c r="ETX48" s="83"/>
      <c r="ETY48" s="83"/>
      <c r="ETZ48" s="83"/>
      <c r="EUA48" s="83"/>
      <c r="EUB48" s="83"/>
      <c r="EUC48" s="83"/>
      <c r="EUD48" s="83"/>
      <c r="EUE48" s="83"/>
      <c r="EUF48" s="83"/>
      <c r="EUG48" s="83"/>
      <c r="EUH48" s="83"/>
      <c r="EUI48" s="83"/>
      <c r="EUJ48" s="83"/>
      <c r="EUK48" s="83"/>
      <c r="EUL48" s="83"/>
      <c r="EUM48" s="83"/>
      <c r="EUN48" s="83"/>
      <c r="EUO48" s="83"/>
      <c r="EUP48" s="83"/>
      <c r="EUQ48" s="83"/>
      <c r="EUR48" s="83"/>
      <c r="EUS48" s="83"/>
      <c r="EUT48" s="83"/>
      <c r="EUU48" s="83"/>
      <c r="EUV48" s="83"/>
      <c r="EUW48" s="83"/>
      <c r="EUX48" s="83"/>
      <c r="EUY48" s="83"/>
      <c r="EUZ48" s="83"/>
      <c r="EVA48" s="83"/>
      <c r="EVB48" s="83"/>
      <c r="EVC48" s="83"/>
      <c r="EVD48" s="83"/>
      <c r="EVE48" s="83"/>
      <c r="EVF48" s="83"/>
      <c r="EVG48" s="83"/>
      <c r="EVH48" s="83"/>
      <c r="EVI48" s="83"/>
      <c r="EVJ48" s="83"/>
      <c r="EVK48" s="83"/>
      <c r="EVL48" s="83"/>
      <c r="EVM48" s="83"/>
      <c r="EVN48" s="83"/>
      <c r="EVO48" s="83"/>
      <c r="EVP48" s="83"/>
      <c r="EVQ48" s="83"/>
      <c r="EVR48" s="83"/>
      <c r="EVS48" s="83"/>
      <c r="EVT48" s="83"/>
      <c r="EVU48" s="83"/>
      <c r="EVV48" s="83"/>
      <c r="EVW48" s="83"/>
      <c r="EVX48" s="83"/>
      <c r="EVY48" s="83"/>
      <c r="EVZ48" s="83"/>
      <c r="EWA48" s="83"/>
      <c r="EWB48" s="83"/>
      <c r="EWC48" s="83"/>
      <c r="EWD48" s="83"/>
      <c r="EWE48" s="83"/>
      <c r="EWF48" s="83"/>
      <c r="EWG48" s="83"/>
      <c r="EWH48" s="83"/>
      <c r="EWI48" s="83"/>
      <c r="EWJ48" s="83"/>
      <c r="EWK48" s="83"/>
      <c r="EWL48" s="83"/>
      <c r="EWM48" s="83"/>
      <c r="EWN48" s="83"/>
      <c r="EWO48" s="83"/>
      <c r="EWP48" s="83"/>
      <c r="EWQ48" s="83"/>
      <c r="EWR48" s="83"/>
      <c r="EWS48" s="83"/>
      <c r="EWT48" s="83"/>
      <c r="EWU48" s="83"/>
      <c r="EWV48" s="83"/>
      <c r="EWW48" s="83"/>
      <c r="EWX48" s="83"/>
      <c r="EWY48" s="83"/>
      <c r="EWZ48" s="83"/>
      <c r="EXA48" s="83"/>
      <c r="EXB48" s="83"/>
      <c r="EXC48" s="83"/>
      <c r="EXD48" s="83"/>
      <c r="EXE48" s="83"/>
      <c r="EXF48" s="83"/>
      <c r="EXG48" s="83"/>
      <c r="EXH48" s="83"/>
      <c r="EXI48" s="83"/>
      <c r="EXJ48" s="83"/>
      <c r="EXK48" s="83"/>
      <c r="EXL48" s="83"/>
      <c r="EXM48" s="83"/>
      <c r="EXN48" s="83"/>
      <c r="EXO48" s="83"/>
      <c r="EXP48" s="83"/>
      <c r="EXQ48" s="83"/>
      <c r="EXR48" s="83"/>
      <c r="EXS48" s="83"/>
      <c r="EXT48" s="83"/>
      <c r="EXU48" s="83"/>
      <c r="EXV48" s="83"/>
      <c r="EXW48" s="83"/>
      <c r="EXX48" s="83"/>
      <c r="EXY48" s="83"/>
      <c r="EXZ48" s="83"/>
      <c r="EYA48" s="83"/>
      <c r="EYB48" s="83"/>
      <c r="EYC48" s="83"/>
      <c r="EYD48" s="83"/>
      <c r="EYE48" s="83"/>
      <c r="EYF48" s="83"/>
      <c r="EYG48" s="83"/>
      <c r="EYH48" s="83"/>
      <c r="EYI48" s="83"/>
      <c r="EYJ48" s="83"/>
      <c r="EYK48" s="83"/>
      <c r="EYL48" s="83"/>
      <c r="EYM48" s="83"/>
      <c r="EYN48" s="83"/>
      <c r="EYO48" s="83"/>
      <c r="EYP48" s="83"/>
      <c r="EYQ48" s="83"/>
      <c r="EYR48" s="83"/>
      <c r="EYS48" s="83"/>
      <c r="EYT48" s="83"/>
      <c r="EYU48" s="83"/>
      <c r="EYV48" s="83"/>
      <c r="EYW48" s="83"/>
      <c r="EYX48" s="83"/>
      <c r="EYY48" s="83"/>
      <c r="EYZ48" s="83"/>
      <c r="EZA48" s="83"/>
      <c r="EZB48" s="83"/>
      <c r="EZC48" s="83"/>
      <c r="EZD48" s="83"/>
      <c r="EZE48" s="83"/>
      <c r="EZF48" s="83"/>
      <c r="EZG48" s="83"/>
      <c r="EZH48" s="83"/>
      <c r="EZI48" s="83"/>
      <c r="EZJ48" s="83"/>
      <c r="EZK48" s="83"/>
      <c r="EZL48" s="83"/>
      <c r="EZM48" s="83"/>
      <c r="EZN48" s="83"/>
      <c r="EZO48" s="83"/>
      <c r="EZP48" s="83"/>
      <c r="EZQ48" s="83"/>
      <c r="EZR48" s="83"/>
      <c r="EZS48" s="83"/>
      <c r="EZT48" s="83"/>
      <c r="EZU48" s="83"/>
      <c r="EZV48" s="83"/>
      <c r="EZW48" s="83"/>
      <c r="EZX48" s="83"/>
      <c r="EZY48" s="83"/>
      <c r="EZZ48" s="83"/>
      <c r="FAA48" s="83"/>
      <c r="FAB48" s="83"/>
      <c r="FAC48" s="83"/>
      <c r="FAD48" s="83"/>
      <c r="FAE48" s="83"/>
      <c r="FAF48" s="83"/>
      <c r="FAG48" s="83"/>
      <c r="FAH48" s="83"/>
      <c r="FAI48" s="83"/>
      <c r="FAJ48" s="83"/>
      <c r="FAK48" s="83"/>
      <c r="FAL48" s="83"/>
      <c r="FAM48" s="83"/>
      <c r="FAN48" s="83"/>
      <c r="FAO48" s="83"/>
      <c r="FAP48" s="83"/>
      <c r="FAQ48" s="83"/>
      <c r="FAR48" s="83"/>
      <c r="FAS48" s="83"/>
      <c r="FAT48" s="83"/>
      <c r="FAU48" s="83"/>
      <c r="FAV48" s="83"/>
      <c r="FAW48" s="83"/>
      <c r="FAX48" s="83"/>
      <c r="FAY48" s="83"/>
      <c r="FAZ48" s="83"/>
      <c r="FBA48" s="83"/>
      <c r="FBB48" s="83"/>
      <c r="FBC48" s="83"/>
      <c r="FBD48" s="83"/>
      <c r="FBE48" s="83"/>
      <c r="FBF48" s="83"/>
      <c r="FBG48" s="83"/>
      <c r="FBH48" s="83"/>
      <c r="FBI48" s="83"/>
      <c r="FBJ48" s="83"/>
      <c r="FBK48" s="83"/>
      <c r="FBL48" s="83"/>
      <c r="FBM48" s="83"/>
      <c r="FBN48" s="83"/>
      <c r="FBO48" s="83"/>
      <c r="FBP48" s="83"/>
      <c r="FBQ48" s="83"/>
      <c r="FBR48" s="83"/>
      <c r="FBS48" s="83"/>
      <c r="FBT48" s="83"/>
      <c r="FBU48" s="83"/>
      <c r="FBV48" s="83"/>
      <c r="FBW48" s="83"/>
      <c r="FBX48" s="83"/>
      <c r="FBY48" s="83"/>
      <c r="FBZ48" s="83"/>
      <c r="FCA48" s="83"/>
      <c r="FCB48" s="83"/>
      <c r="FCC48" s="83"/>
      <c r="FCD48" s="83"/>
      <c r="FCE48" s="83"/>
      <c r="FCF48" s="83"/>
      <c r="FCG48" s="83"/>
      <c r="FCH48" s="83"/>
      <c r="FCI48" s="83"/>
      <c r="FCJ48" s="83"/>
      <c r="FCK48" s="83"/>
      <c r="FCL48" s="83"/>
      <c r="FCM48" s="83"/>
      <c r="FCN48" s="83"/>
      <c r="FCO48" s="83"/>
      <c r="FCP48" s="83"/>
      <c r="FCQ48" s="83"/>
      <c r="FCR48" s="83"/>
      <c r="FCS48" s="83"/>
      <c r="FCT48" s="83"/>
      <c r="FCU48" s="83"/>
      <c r="FCV48" s="83"/>
      <c r="FCW48" s="83"/>
      <c r="FCX48" s="83"/>
      <c r="FCY48" s="83"/>
      <c r="FCZ48" s="83"/>
      <c r="FDA48" s="83"/>
      <c r="FDB48" s="83"/>
      <c r="FDC48" s="83"/>
      <c r="FDD48" s="83"/>
      <c r="FDE48" s="83"/>
      <c r="FDF48" s="83"/>
      <c r="FDG48" s="83"/>
      <c r="FDH48" s="83"/>
      <c r="FDI48" s="83"/>
      <c r="FDJ48" s="83"/>
      <c r="FDK48" s="83"/>
      <c r="FDL48" s="83"/>
      <c r="FDM48" s="83"/>
      <c r="FDN48" s="83"/>
      <c r="FDO48" s="83"/>
      <c r="FDP48" s="83"/>
      <c r="FDQ48" s="83"/>
      <c r="FDR48" s="83"/>
      <c r="FDS48" s="83"/>
      <c r="FDT48" s="83"/>
      <c r="FDU48" s="83"/>
      <c r="FDV48" s="83"/>
      <c r="FDW48" s="83"/>
      <c r="FDX48" s="83"/>
      <c r="FDY48" s="83"/>
      <c r="FDZ48" s="83"/>
      <c r="FEA48" s="83"/>
      <c r="FEB48" s="83"/>
      <c r="FEC48" s="83"/>
      <c r="FED48" s="83"/>
      <c r="FEE48" s="83"/>
      <c r="FEF48" s="83"/>
      <c r="FEG48" s="83"/>
      <c r="FEH48" s="83"/>
      <c r="FEI48" s="83"/>
      <c r="FEJ48" s="83"/>
      <c r="FEK48" s="83"/>
      <c r="FEL48" s="83"/>
      <c r="FEM48" s="83"/>
      <c r="FEN48" s="83"/>
      <c r="FEO48" s="83"/>
      <c r="FEP48" s="83"/>
      <c r="FEQ48" s="83"/>
      <c r="FER48" s="83"/>
      <c r="FES48" s="83"/>
      <c r="FET48" s="83"/>
      <c r="FEU48" s="83"/>
      <c r="FEV48" s="83"/>
      <c r="FEW48" s="83"/>
      <c r="FEX48" s="83"/>
      <c r="FEY48" s="83"/>
      <c r="FEZ48" s="83"/>
      <c r="FFA48" s="83"/>
      <c r="FFB48" s="83"/>
      <c r="FFC48" s="83"/>
      <c r="FFD48" s="83"/>
      <c r="FFE48" s="83"/>
      <c r="FFF48" s="83"/>
      <c r="FFG48" s="83"/>
      <c r="FFH48" s="83"/>
      <c r="FFI48" s="83"/>
      <c r="FFJ48" s="83"/>
      <c r="FFK48" s="83"/>
      <c r="FFL48" s="83"/>
      <c r="FFM48" s="83"/>
      <c r="FFN48" s="83"/>
      <c r="FFO48" s="83"/>
      <c r="FFP48" s="83"/>
      <c r="FFQ48" s="83"/>
      <c r="FFR48" s="83"/>
      <c r="FFS48" s="83"/>
      <c r="FFT48" s="83"/>
      <c r="FFU48" s="83"/>
      <c r="FFV48" s="83"/>
      <c r="FFW48" s="83"/>
      <c r="FFX48" s="83"/>
      <c r="FFY48" s="83"/>
      <c r="FFZ48" s="83"/>
      <c r="FGA48" s="83"/>
      <c r="FGB48" s="83"/>
      <c r="FGC48" s="83"/>
      <c r="FGD48" s="83"/>
      <c r="FGE48" s="83"/>
      <c r="FGF48" s="83"/>
      <c r="FGG48" s="83"/>
      <c r="FGH48" s="83"/>
      <c r="FGI48" s="83"/>
      <c r="FGJ48" s="83"/>
      <c r="FGK48" s="83"/>
      <c r="FGL48" s="83"/>
      <c r="FGM48" s="83"/>
      <c r="FGN48" s="83"/>
      <c r="FGO48" s="83"/>
      <c r="FGP48" s="83"/>
      <c r="FGQ48" s="83"/>
      <c r="FGR48" s="83"/>
      <c r="FGS48" s="83"/>
      <c r="FGT48" s="83"/>
      <c r="FGU48" s="83"/>
      <c r="FGV48" s="83"/>
      <c r="FGW48" s="83"/>
      <c r="FGX48" s="83"/>
      <c r="FGY48" s="83"/>
      <c r="FGZ48" s="83"/>
      <c r="FHA48" s="83"/>
      <c r="FHB48" s="83"/>
      <c r="FHC48" s="83"/>
      <c r="FHD48" s="83"/>
      <c r="FHE48" s="83"/>
      <c r="FHF48" s="83"/>
      <c r="FHG48" s="83"/>
      <c r="FHH48" s="83"/>
      <c r="FHI48" s="83"/>
      <c r="FHJ48" s="83"/>
      <c r="FHK48" s="83"/>
      <c r="FHL48" s="83"/>
      <c r="FHM48" s="83"/>
      <c r="FHN48" s="83"/>
      <c r="FHO48" s="83"/>
      <c r="FHP48" s="83"/>
      <c r="FHQ48" s="83"/>
      <c r="FHR48" s="83"/>
      <c r="FHS48" s="83"/>
      <c r="FHT48" s="83"/>
      <c r="FHU48" s="83"/>
      <c r="FHV48" s="83"/>
      <c r="FHW48" s="83"/>
      <c r="FHX48" s="83"/>
      <c r="FHY48" s="83"/>
      <c r="FHZ48" s="83"/>
      <c r="FIA48" s="83"/>
      <c r="FIB48" s="83"/>
      <c r="FIC48" s="83"/>
      <c r="FID48" s="83"/>
      <c r="FIE48" s="83"/>
      <c r="FIF48" s="83"/>
      <c r="FIG48" s="83"/>
      <c r="FIH48" s="83"/>
      <c r="FII48" s="83"/>
      <c r="FIJ48" s="83"/>
      <c r="FIK48" s="83"/>
      <c r="FIL48" s="83"/>
      <c r="FIM48" s="83"/>
      <c r="FIN48" s="83"/>
      <c r="FIO48" s="83"/>
      <c r="FIP48" s="83"/>
      <c r="FIQ48" s="83"/>
      <c r="FIR48" s="83"/>
      <c r="FIS48" s="83"/>
      <c r="FIT48" s="83"/>
      <c r="FIU48" s="83"/>
      <c r="FIV48" s="83"/>
      <c r="FIW48" s="83"/>
      <c r="FIX48" s="83"/>
      <c r="FIY48" s="83"/>
      <c r="FIZ48" s="83"/>
      <c r="FJA48" s="83"/>
      <c r="FJB48" s="83"/>
      <c r="FJC48" s="83"/>
      <c r="FJD48" s="83"/>
      <c r="FJE48" s="83"/>
      <c r="FJF48" s="83"/>
      <c r="FJG48" s="83"/>
      <c r="FJH48" s="83"/>
      <c r="FJI48" s="83"/>
      <c r="FJJ48" s="83"/>
      <c r="FJK48" s="83"/>
      <c r="FJL48" s="83"/>
      <c r="FJM48" s="83"/>
      <c r="FJN48" s="83"/>
      <c r="FJO48" s="83"/>
      <c r="FJP48" s="83"/>
      <c r="FJQ48" s="83"/>
      <c r="FJR48" s="83"/>
      <c r="FJS48" s="83"/>
      <c r="FJT48" s="83"/>
      <c r="FJU48" s="83"/>
      <c r="FJV48" s="83"/>
      <c r="FJW48" s="83"/>
      <c r="FJX48" s="83"/>
      <c r="FJY48" s="83"/>
      <c r="FJZ48" s="83"/>
      <c r="FKA48" s="83"/>
      <c r="FKB48" s="83"/>
      <c r="FKC48" s="83"/>
      <c r="FKD48" s="83"/>
      <c r="FKE48" s="83"/>
      <c r="FKF48" s="83"/>
      <c r="FKG48" s="83"/>
      <c r="FKH48" s="83"/>
      <c r="FKI48" s="83"/>
      <c r="FKJ48" s="83"/>
      <c r="FKK48" s="83"/>
      <c r="FKL48" s="83"/>
      <c r="FKM48" s="83"/>
      <c r="FKN48" s="83"/>
      <c r="FKO48" s="83"/>
      <c r="FKP48" s="83"/>
      <c r="FKQ48" s="83"/>
      <c r="FKR48" s="83"/>
      <c r="FKS48" s="83"/>
      <c r="FKT48" s="83"/>
      <c r="FKU48" s="83"/>
      <c r="FKV48" s="83"/>
      <c r="FKW48" s="83"/>
      <c r="FKX48" s="83"/>
      <c r="FKY48" s="83"/>
      <c r="FKZ48" s="83"/>
      <c r="FLA48" s="83"/>
      <c r="FLB48" s="83"/>
      <c r="FLC48" s="83"/>
      <c r="FLD48" s="83"/>
      <c r="FLE48" s="83"/>
      <c r="FLF48" s="83"/>
      <c r="FLG48" s="83"/>
      <c r="FLH48" s="83"/>
      <c r="FLI48" s="83"/>
      <c r="FLJ48" s="83"/>
      <c r="FLK48" s="83"/>
      <c r="FLL48" s="83"/>
      <c r="FLM48" s="83"/>
      <c r="FLN48" s="83"/>
      <c r="FLO48" s="83"/>
      <c r="FLP48" s="83"/>
      <c r="FLQ48" s="83"/>
      <c r="FLR48" s="83"/>
      <c r="FLS48" s="83"/>
      <c r="FLT48" s="83"/>
      <c r="FLU48" s="83"/>
      <c r="FLV48" s="83"/>
      <c r="FLW48" s="83"/>
      <c r="FLX48" s="83"/>
      <c r="FLY48" s="83"/>
      <c r="FLZ48" s="83"/>
      <c r="FMA48" s="83"/>
      <c r="FMB48" s="83"/>
      <c r="FMC48" s="83"/>
      <c r="FMD48" s="83"/>
      <c r="FME48" s="83"/>
      <c r="FMF48" s="83"/>
      <c r="FMG48" s="83"/>
      <c r="FMH48" s="83"/>
      <c r="FMI48" s="83"/>
      <c r="FMJ48" s="83"/>
      <c r="FMK48" s="83"/>
      <c r="FML48" s="83"/>
      <c r="FMM48" s="83"/>
      <c r="FMN48" s="83"/>
      <c r="FMO48" s="83"/>
      <c r="FMP48" s="83"/>
      <c r="FMQ48" s="83"/>
      <c r="FMR48" s="83"/>
      <c r="FMS48" s="83"/>
      <c r="FMT48" s="83"/>
      <c r="FMU48" s="83"/>
      <c r="FMV48" s="83"/>
      <c r="FMW48" s="83"/>
      <c r="FMX48" s="83"/>
      <c r="FMY48" s="83"/>
      <c r="FMZ48" s="83"/>
      <c r="FNA48" s="83"/>
      <c r="FNB48" s="83"/>
      <c r="FNC48" s="83"/>
      <c r="FND48" s="83"/>
      <c r="FNE48" s="83"/>
      <c r="FNF48" s="83"/>
      <c r="FNG48" s="83"/>
      <c r="FNH48" s="83"/>
      <c r="FNI48" s="83"/>
      <c r="FNJ48" s="83"/>
      <c r="FNK48" s="83"/>
      <c r="FNL48" s="83"/>
      <c r="FNM48" s="83"/>
      <c r="FNN48" s="83"/>
      <c r="FNO48" s="83"/>
      <c r="FNP48" s="83"/>
      <c r="FNQ48" s="83"/>
      <c r="FNR48" s="83"/>
      <c r="FNS48" s="83"/>
      <c r="FNT48" s="83"/>
      <c r="FNU48" s="83"/>
      <c r="FNV48" s="83"/>
      <c r="FNW48" s="83"/>
      <c r="FNX48" s="83"/>
      <c r="FNY48" s="83"/>
      <c r="FNZ48" s="83"/>
      <c r="FOA48" s="83"/>
      <c r="FOB48" s="83"/>
      <c r="FOC48" s="83"/>
      <c r="FOD48" s="83"/>
      <c r="FOE48" s="83"/>
      <c r="FOF48" s="83"/>
      <c r="FOG48" s="83"/>
      <c r="FOH48" s="83"/>
      <c r="FOI48" s="83"/>
      <c r="FOJ48" s="83"/>
      <c r="FOK48" s="83"/>
      <c r="FOL48" s="83"/>
      <c r="FOM48" s="83"/>
      <c r="FON48" s="83"/>
      <c r="FOO48" s="83"/>
      <c r="FOP48" s="83"/>
      <c r="FOQ48" s="83"/>
      <c r="FOR48" s="83"/>
      <c r="FOS48" s="83"/>
      <c r="FOT48" s="83"/>
      <c r="FOU48" s="83"/>
      <c r="FOV48" s="83"/>
      <c r="FOW48" s="83"/>
      <c r="FOX48" s="83"/>
      <c r="FOY48" s="83"/>
      <c r="FOZ48" s="83"/>
      <c r="FPA48" s="83"/>
      <c r="FPB48" s="83"/>
      <c r="FPC48" s="83"/>
      <c r="FPD48" s="83"/>
      <c r="FPE48" s="83"/>
      <c r="FPF48" s="83"/>
      <c r="FPG48" s="83"/>
      <c r="FPH48" s="83"/>
      <c r="FPI48" s="83"/>
      <c r="FPJ48" s="83"/>
      <c r="FPK48" s="83"/>
      <c r="FPL48" s="83"/>
      <c r="FPM48" s="83"/>
      <c r="FPN48" s="83"/>
      <c r="FPO48" s="83"/>
      <c r="FPP48" s="83"/>
      <c r="FPQ48" s="83"/>
      <c r="FPR48" s="83"/>
      <c r="FPS48" s="83"/>
      <c r="FPT48" s="83"/>
      <c r="FPU48" s="83"/>
      <c r="FPV48" s="83"/>
      <c r="FPW48" s="83"/>
      <c r="FPX48" s="83"/>
      <c r="FPY48" s="83"/>
      <c r="FPZ48" s="83"/>
      <c r="FQA48" s="83"/>
      <c r="FQB48" s="83"/>
      <c r="FQC48" s="83"/>
      <c r="FQD48" s="83"/>
      <c r="FQE48" s="83"/>
      <c r="FQF48" s="83"/>
      <c r="FQG48" s="83"/>
      <c r="FQH48" s="83"/>
      <c r="FQI48" s="83"/>
      <c r="FQJ48" s="83"/>
      <c r="FQK48" s="83"/>
      <c r="FQL48" s="83"/>
      <c r="FQM48" s="83"/>
      <c r="FQN48" s="83"/>
      <c r="FQO48" s="83"/>
      <c r="FQP48" s="83"/>
      <c r="FQQ48" s="83"/>
      <c r="FQR48" s="83"/>
      <c r="FQS48" s="83"/>
      <c r="FQT48" s="83"/>
      <c r="FQU48" s="83"/>
      <c r="FQV48" s="83"/>
      <c r="FQW48" s="83"/>
      <c r="FQX48" s="83"/>
      <c r="FQY48" s="83"/>
      <c r="FQZ48" s="83"/>
      <c r="FRA48" s="83"/>
      <c r="FRB48" s="83"/>
      <c r="FRC48" s="83"/>
      <c r="FRD48" s="83"/>
      <c r="FRE48" s="83"/>
      <c r="FRF48" s="83"/>
      <c r="FRG48" s="83"/>
      <c r="FRH48" s="83"/>
      <c r="FRI48" s="83"/>
      <c r="FRJ48" s="83"/>
      <c r="FRK48" s="83"/>
      <c r="FRL48" s="83"/>
      <c r="FRM48" s="83"/>
      <c r="FRN48" s="83"/>
      <c r="FRO48" s="83"/>
      <c r="FRP48" s="83"/>
      <c r="FRQ48" s="83"/>
      <c r="FRR48" s="83"/>
      <c r="FRS48" s="83"/>
      <c r="FRT48" s="83"/>
      <c r="FRU48" s="83"/>
      <c r="FRV48" s="83"/>
      <c r="FRW48" s="83"/>
      <c r="FRX48" s="83"/>
      <c r="FRY48" s="83"/>
      <c r="FRZ48" s="83"/>
      <c r="FSA48" s="83"/>
      <c r="FSB48" s="83"/>
      <c r="FSC48" s="83"/>
      <c r="FSD48" s="83"/>
      <c r="FSE48" s="83"/>
      <c r="FSF48" s="83"/>
      <c r="FSG48" s="83"/>
      <c r="FSH48" s="83"/>
      <c r="FSI48" s="83"/>
      <c r="FSJ48" s="83"/>
      <c r="FSK48" s="83"/>
      <c r="FSL48" s="83"/>
      <c r="FSM48" s="83"/>
      <c r="FSN48" s="83"/>
      <c r="FSO48" s="83"/>
      <c r="FSP48" s="83"/>
      <c r="FSQ48" s="83"/>
      <c r="FSR48" s="83"/>
      <c r="FSS48" s="83"/>
      <c r="FST48" s="83"/>
      <c r="FSU48" s="83"/>
      <c r="FSV48" s="83"/>
      <c r="FSW48" s="83"/>
      <c r="FSX48" s="83"/>
      <c r="FSY48" s="83"/>
      <c r="FSZ48" s="83"/>
      <c r="FTA48" s="83"/>
      <c r="FTB48" s="83"/>
      <c r="FTC48" s="83"/>
      <c r="FTD48" s="83"/>
      <c r="FTE48" s="83"/>
      <c r="FTF48" s="83"/>
      <c r="FTG48" s="83"/>
      <c r="FTH48" s="83"/>
      <c r="FTI48" s="83"/>
      <c r="FTJ48" s="83"/>
      <c r="FTK48" s="83"/>
      <c r="FTL48" s="83"/>
      <c r="FTM48" s="83"/>
      <c r="FTN48" s="83"/>
      <c r="FTO48" s="83"/>
      <c r="FTP48" s="83"/>
      <c r="FTQ48" s="83"/>
      <c r="FTR48" s="83"/>
      <c r="FTS48" s="83"/>
      <c r="FTT48" s="83"/>
      <c r="FTU48" s="83"/>
      <c r="FTV48" s="83"/>
      <c r="FTW48" s="83"/>
      <c r="FTX48" s="83"/>
      <c r="FTY48" s="83"/>
      <c r="FTZ48" s="83"/>
      <c r="FUA48" s="83"/>
      <c r="FUB48" s="83"/>
      <c r="FUC48" s="83"/>
      <c r="FUD48" s="83"/>
      <c r="FUE48" s="83"/>
      <c r="FUF48" s="83"/>
      <c r="FUG48" s="83"/>
      <c r="FUH48" s="83"/>
      <c r="FUI48" s="83"/>
      <c r="FUJ48" s="83"/>
      <c r="FUK48" s="83"/>
      <c r="FUL48" s="83"/>
      <c r="FUM48" s="83"/>
      <c r="FUN48" s="83"/>
      <c r="FUO48" s="83"/>
      <c r="FUP48" s="83"/>
      <c r="FUQ48" s="83"/>
      <c r="FUR48" s="83"/>
      <c r="FUS48" s="83"/>
      <c r="FUT48" s="83"/>
      <c r="FUU48" s="83"/>
      <c r="FUV48" s="83"/>
      <c r="FUW48" s="83"/>
      <c r="FUX48" s="83"/>
      <c r="FUY48" s="83"/>
      <c r="FUZ48" s="83"/>
      <c r="FVA48" s="83"/>
      <c r="FVB48" s="83"/>
      <c r="FVC48" s="83"/>
      <c r="FVD48" s="83"/>
      <c r="FVE48" s="83"/>
      <c r="FVF48" s="83"/>
      <c r="FVG48" s="83"/>
      <c r="FVH48" s="83"/>
      <c r="FVI48" s="83"/>
      <c r="FVJ48" s="83"/>
      <c r="FVK48" s="83"/>
      <c r="FVL48" s="83"/>
      <c r="FVM48" s="83"/>
      <c r="FVN48" s="83"/>
      <c r="FVO48" s="83"/>
      <c r="FVP48" s="83"/>
      <c r="FVQ48" s="83"/>
      <c r="FVR48" s="83"/>
      <c r="FVS48" s="83"/>
      <c r="FVT48" s="83"/>
      <c r="FVU48" s="83"/>
      <c r="FVV48" s="83"/>
      <c r="FVW48" s="83"/>
      <c r="FVX48" s="83"/>
      <c r="FVY48" s="83"/>
      <c r="FVZ48" s="83"/>
      <c r="FWA48" s="83"/>
      <c r="FWB48" s="83"/>
      <c r="FWC48" s="83"/>
      <c r="FWD48" s="83"/>
      <c r="FWE48" s="83"/>
      <c r="FWF48" s="83"/>
      <c r="FWG48" s="83"/>
      <c r="FWH48" s="83"/>
      <c r="FWI48" s="83"/>
      <c r="FWJ48" s="83"/>
      <c r="FWK48" s="83"/>
      <c r="FWL48" s="83"/>
      <c r="FWM48" s="83"/>
      <c r="FWN48" s="83"/>
      <c r="FWO48" s="83"/>
      <c r="FWP48" s="83"/>
      <c r="FWQ48" s="83"/>
      <c r="FWR48" s="83"/>
      <c r="FWS48" s="83"/>
      <c r="FWT48" s="83"/>
      <c r="FWU48" s="83"/>
      <c r="FWV48" s="83"/>
      <c r="FWW48" s="83"/>
      <c r="FWX48" s="83"/>
      <c r="FWY48" s="83"/>
      <c r="FWZ48" s="83"/>
      <c r="FXA48" s="83"/>
      <c r="FXB48" s="83"/>
      <c r="FXC48" s="83"/>
      <c r="FXD48" s="83"/>
      <c r="FXE48" s="83"/>
      <c r="FXF48" s="83"/>
      <c r="FXG48" s="83"/>
      <c r="FXH48" s="83"/>
      <c r="FXI48" s="83"/>
      <c r="FXJ48" s="83"/>
      <c r="FXK48" s="83"/>
      <c r="FXL48" s="83"/>
      <c r="FXM48" s="83"/>
      <c r="FXN48" s="83"/>
      <c r="FXO48" s="83"/>
      <c r="FXP48" s="83"/>
      <c r="FXQ48" s="83"/>
      <c r="FXR48" s="83"/>
      <c r="FXS48" s="83"/>
      <c r="FXT48" s="83"/>
      <c r="FXU48" s="83"/>
      <c r="FXV48" s="83"/>
      <c r="FXW48" s="83"/>
      <c r="FXX48" s="83"/>
      <c r="FXY48" s="83"/>
      <c r="FXZ48" s="83"/>
      <c r="FYA48" s="83"/>
      <c r="FYB48" s="83"/>
      <c r="FYC48" s="83"/>
      <c r="FYD48" s="83"/>
      <c r="FYE48" s="83"/>
      <c r="FYF48" s="83"/>
      <c r="FYG48" s="83"/>
      <c r="FYH48" s="83"/>
      <c r="FYI48" s="83"/>
      <c r="FYJ48" s="83"/>
      <c r="FYK48" s="83"/>
      <c r="FYL48" s="83"/>
      <c r="FYM48" s="83"/>
      <c r="FYN48" s="83"/>
      <c r="FYO48" s="83"/>
      <c r="FYP48" s="83"/>
      <c r="FYQ48" s="83"/>
      <c r="FYR48" s="83"/>
      <c r="FYS48" s="83"/>
      <c r="FYT48" s="83"/>
      <c r="FYU48" s="83"/>
      <c r="FYV48" s="83"/>
      <c r="FYW48" s="83"/>
      <c r="FYX48" s="83"/>
      <c r="FYY48" s="83"/>
      <c r="FYZ48" s="83"/>
      <c r="FZA48" s="83"/>
      <c r="FZB48" s="83"/>
      <c r="FZC48" s="83"/>
      <c r="FZD48" s="83"/>
      <c r="FZE48" s="83"/>
      <c r="FZF48" s="83"/>
      <c r="FZG48" s="83"/>
      <c r="FZH48" s="83"/>
      <c r="FZI48" s="83"/>
      <c r="FZJ48" s="83"/>
      <c r="FZK48" s="83"/>
      <c r="FZL48" s="83"/>
      <c r="FZM48" s="83"/>
      <c r="FZN48" s="83"/>
      <c r="FZO48" s="83"/>
      <c r="FZP48" s="83"/>
      <c r="FZQ48" s="83"/>
      <c r="FZR48" s="83"/>
      <c r="FZS48" s="83"/>
      <c r="FZT48" s="83"/>
      <c r="FZU48" s="83"/>
      <c r="FZV48" s="83"/>
      <c r="FZW48" s="83"/>
      <c r="FZX48" s="83"/>
      <c r="FZY48" s="83"/>
      <c r="FZZ48" s="83"/>
      <c r="GAA48" s="83"/>
      <c r="GAB48" s="83"/>
      <c r="GAC48" s="83"/>
      <c r="GAD48" s="83"/>
      <c r="GAE48" s="83"/>
      <c r="GAF48" s="83"/>
      <c r="GAG48" s="83"/>
      <c r="GAH48" s="83"/>
      <c r="GAI48" s="83"/>
      <c r="GAJ48" s="83"/>
      <c r="GAK48" s="83"/>
      <c r="GAL48" s="83"/>
      <c r="GAM48" s="83"/>
      <c r="GAN48" s="83"/>
      <c r="GAO48" s="83"/>
      <c r="GAP48" s="83"/>
      <c r="GAQ48" s="83"/>
      <c r="GAR48" s="83"/>
      <c r="GAS48" s="83"/>
      <c r="GAT48" s="83"/>
      <c r="GAU48" s="83"/>
      <c r="GAV48" s="83"/>
      <c r="GAW48" s="83"/>
      <c r="GAX48" s="83"/>
      <c r="GAY48" s="83"/>
      <c r="GAZ48" s="83"/>
      <c r="GBA48" s="83"/>
      <c r="GBB48" s="83"/>
      <c r="GBC48" s="83"/>
      <c r="GBD48" s="83"/>
      <c r="GBE48" s="83"/>
      <c r="GBF48" s="83"/>
      <c r="GBG48" s="83"/>
      <c r="GBH48" s="83"/>
      <c r="GBI48" s="83"/>
      <c r="GBJ48" s="83"/>
      <c r="GBK48" s="83"/>
      <c r="GBL48" s="83"/>
      <c r="GBM48" s="83"/>
      <c r="GBN48" s="83"/>
      <c r="GBO48" s="83"/>
      <c r="GBP48" s="83"/>
      <c r="GBQ48" s="83"/>
      <c r="GBR48" s="83"/>
      <c r="GBS48" s="83"/>
      <c r="GBT48" s="83"/>
      <c r="GBU48" s="83"/>
      <c r="GBV48" s="83"/>
      <c r="GBW48" s="83"/>
      <c r="GBX48" s="83"/>
      <c r="GBY48" s="83"/>
      <c r="GBZ48" s="83"/>
      <c r="GCA48" s="83"/>
      <c r="GCB48" s="83"/>
      <c r="GCC48" s="83"/>
      <c r="GCD48" s="83"/>
      <c r="GCE48" s="83"/>
      <c r="GCF48" s="83"/>
      <c r="GCG48" s="83"/>
      <c r="GCH48" s="83"/>
      <c r="GCI48" s="83"/>
      <c r="GCJ48" s="83"/>
      <c r="GCK48" s="83"/>
      <c r="GCL48" s="83"/>
      <c r="GCM48" s="83"/>
      <c r="GCN48" s="83"/>
      <c r="GCO48" s="83"/>
      <c r="GCP48" s="83"/>
      <c r="GCQ48" s="83"/>
      <c r="GCR48" s="83"/>
      <c r="GCS48" s="83"/>
      <c r="GCT48" s="83"/>
      <c r="GCU48" s="83"/>
      <c r="GCV48" s="83"/>
      <c r="GCW48" s="83"/>
      <c r="GCX48" s="83"/>
      <c r="GCY48" s="83"/>
      <c r="GCZ48" s="83"/>
      <c r="GDA48" s="83"/>
      <c r="GDB48" s="83"/>
      <c r="GDC48" s="83"/>
      <c r="GDD48" s="83"/>
      <c r="GDE48" s="83"/>
      <c r="GDF48" s="83"/>
      <c r="GDG48" s="83"/>
      <c r="GDH48" s="83"/>
      <c r="GDI48" s="83"/>
      <c r="GDJ48" s="83"/>
      <c r="GDK48" s="83"/>
      <c r="GDL48" s="83"/>
      <c r="GDM48" s="83"/>
      <c r="GDN48" s="83"/>
      <c r="GDO48" s="83"/>
      <c r="GDP48" s="83"/>
      <c r="GDQ48" s="83"/>
      <c r="GDR48" s="83"/>
      <c r="GDS48" s="83"/>
      <c r="GDT48" s="83"/>
      <c r="GDU48" s="83"/>
      <c r="GDV48" s="83"/>
      <c r="GDW48" s="83"/>
      <c r="GDX48" s="83"/>
      <c r="GDY48" s="83"/>
      <c r="GDZ48" s="83"/>
      <c r="GEA48" s="83"/>
      <c r="GEB48" s="83"/>
      <c r="GEC48" s="83"/>
      <c r="GED48" s="83"/>
      <c r="GEE48" s="83"/>
      <c r="GEF48" s="83"/>
      <c r="GEG48" s="83"/>
      <c r="GEH48" s="83"/>
      <c r="GEI48" s="83"/>
      <c r="GEJ48" s="83"/>
      <c r="GEK48" s="83"/>
      <c r="GEL48" s="83"/>
      <c r="GEM48" s="83"/>
      <c r="GEN48" s="83"/>
      <c r="GEO48" s="83"/>
      <c r="GEP48" s="83"/>
      <c r="GEQ48" s="83"/>
      <c r="GER48" s="83"/>
      <c r="GES48" s="83"/>
      <c r="GET48" s="83"/>
      <c r="GEU48" s="83"/>
      <c r="GEV48" s="83"/>
      <c r="GEW48" s="83"/>
      <c r="GEX48" s="83"/>
      <c r="GEY48" s="83"/>
      <c r="GEZ48" s="83"/>
      <c r="GFA48" s="83"/>
      <c r="GFB48" s="83"/>
      <c r="GFC48" s="83"/>
      <c r="GFD48" s="83"/>
      <c r="GFE48" s="83"/>
      <c r="GFF48" s="83"/>
      <c r="GFG48" s="83"/>
      <c r="GFH48" s="83"/>
      <c r="GFI48" s="83"/>
      <c r="GFJ48" s="83"/>
      <c r="GFK48" s="83"/>
      <c r="GFL48" s="83"/>
      <c r="GFM48" s="83"/>
      <c r="GFN48" s="83"/>
      <c r="GFO48" s="83"/>
      <c r="GFP48" s="83"/>
      <c r="GFQ48" s="83"/>
      <c r="GFR48" s="83"/>
      <c r="GFS48" s="83"/>
      <c r="GFT48" s="83"/>
      <c r="GFU48" s="83"/>
      <c r="GFV48" s="83"/>
      <c r="GFW48" s="83"/>
      <c r="GFX48" s="83"/>
      <c r="GFY48" s="83"/>
      <c r="GFZ48" s="83"/>
      <c r="GGA48" s="83"/>
      <c r="GGB48" s="83"/>
      <c r="GGC48" s="83"/>
      <c r="GGD48" s="83"/>
      <c r="GGE48" s="83"/>
      <c r="GGF48" s="83"/>
      <c r="GGG48" s="83"/>
      <c r="GGH48" s="83"/>
      <c r="GGI48" s="83"/>
      <c r="GGJ48" s="83"/>
      <c r="GGK48" s="83"/>
      <c r="GGL48" s="83"/>
      <c r="GGM48" s="83"/>
      <c r="GGN48" s="83"/>
      <c r="GGO48" s="83"/>
      <c r="GGP48" s="83"/>
      <c r="GGQ48" s="83"/>
      <c r="GGR48" s="83"/>
      <c r="GGS48" s="83"/>
      <c r="GGT48" s="83"/>
      <c r="GGU48" s="83"/>
      <c r="GGV48" s="83"/>
      <c r="GGW48" s="83"/>
      <c r="GGX48" s="83"/>
      <c r="GGY48" s="83"/>
      <c r="GGZ48" s="83"/>
      <c r="GHA48" s="83"/>
      <c r="GHB48" s="83"/>
      <c r="GHC48" s="83"/>
      <c r="GHD48" s="83"/>
      <c r="GHE48" s="83"/>
      <c r="GHF48" s="83"/>
      <c r="GHG48" s="83"/>
      <c r="GHH48" s="83"/>
      <c r="GHI48" s="83"/>
      <c r="GHJ48" s="83"/>
      <c r="GHK48" s="83"/>
      <c r="GHL48" s="83"/>
      <c r="GHM48" s="83"/>
      <c r="GHN48" s="83"/>
      <c r="GHO48" s="83"/>
      <c r="GHP48" s="83"/>
      <c r="GHQ48" s="83"/>
      <c r="GHR48" s="83"/>
      <c r="GHS48" s="83"/>
      <c r="GHT48" s="83"/>
      <c r="GHU48" s="83"/>
      <c r="GHV48" s="83"/>
      <c r="GHW48" s="83"/>
      <c r="GHX48" s="83"/>
      <c r="GHY48" s="83"/>
      <c r="GHZ48" s="83"/>
      <c r="GIA48" s="83"/>
      <c r="GIB48" s="83"/>
      <c r="GIC48" s="83"/>
      <c r="GID48" s="83"/>
      <c r="GIE48" s="83"/>
      <c r="GIF48" s="83"/>
      <c r="GIG48" s="83"/>
      <c r="GIH48" s="83"/>
      <c r="GII48" s="83"/>
      <c r="GIJ48" s="83"/>
      <c r="GIK48" s="83"/>
      <c r="GIL48" s="83"/>
      <c r="GIM48" s="83"/>
      <c r="GIN48" s="83"/>
      <c r="GIO48" s="83"/>
      <c r="GIP48" s="83"/>
      <c r="GIQ48" s="83"/>
      <c r="GIR48" s="83"/>
      <c r="GIS48" s="83"/>
      <c r="GIT48" s="83"/>
      <c r="GIU48" s="83"/>
      <c r="GIV48" s="83"/>
      <c r="GIW48" s="83"/>
      <c r="GIX48" s="83"/>
      <c r="GIY48" s="83"/>
      <c r="GIZ48" s="83"/>
      <c r="GJA48" s="83"/>
      <c r="GJB48" s="83"/>
      <c r="GJC48" s="83"/>
      <c r="GJD48" s="83"/>
      <c r="GJE48" s="83"/>
      <c r="GJF48" s="83"/>
      <c r="GJG48" s="83"/>
      <c r="GJH48" s="83"/>
      <c r="GJI48" s="83"/>
      <c r="GJJ48" s="83"/>
      <c r="GJK48" s="83"/>
      <c r="GJL48" s="83"/>
      <c r="GJM48" s="83"/>
      <c r="GJN48" s="83"/>
      <c r="GJO48" s="83"/>
      <c r="GJP48" s="83"/>
      <c r="GJQ48" s="83"/>
      <c r="GJR48" s="83"/>
      <c r="GJS48" s="83"/>
      <c r="GJT48" s="83"/>
      <c r="GJU48" s="83"/>
      <c r="GJV48" s="83"/>
      <c r="GJW48" s="83"/>
      <c r="GJX48" s="83"/>
      <c r="GJY48" s="83"/>
      <c r="GJZ48" s="83"/>
      <c r="GKA48" s="83"/>
      <c r="GKB48" s="83"/>
      <c r="GKC48" s="83"/>
      <c r="GKD48" s="83"/>
      <c r="GKE48" s="83"/>
      <c r="GKF48" s="83"/>
      <c r="GKG48" s="83"/>
      <c r="GKH48" s="83"/>
      <c r="GKI48" s="83"/>
      <c r="GKJ48" s="83"/>
      <c r="GKK48" s="83"/>
      <c r="GKL48" s="83"/>
      <c r="GKM48" s="83"/>
      <c r="GKN48" s="83"/>
      <c r="GKO48" s="83"/>
      <c r="GKP48" s="83"/>
      <c r="GKQ48" s="83"/>
      <c r="GKR48" s="83"/>
      <c r="GKS48" s="83"/>
      <c r="GKT48" s="83"/>
      <c r="GKU48" s="83"/>
      <c r="GKV48" s="83"/>
      <c r="GKW48" s="83"/>
      <c r="GKX48" s="83"/>
      <c r="GKY48" s="83"/>
      <c r="GKZ48" s="83"/>
      <c r="GLA48" s="83"/>
      <c r="GLB48" s="83"/>
      <c r="GLC48" s="83"/>
      <c r="GLD48" s="83"/>
      <c r="GLE48" s="83"/>
      <c r="GLF48" s="83"/>
      <c r="GLG48" s="83"/>
      <c r="GLH48" s="83"/>
      <c r="GLI48" s="83"/>
      <c r="GLJ48" s="83"/>
      <c r="GLK48" s="83"/>
      <c r="GLL48" s="83"/>
      <c r="GLM48" s="83"/>
      <c r="GLN48" s="83"/>
      <c r="GLO48" s="83"/>
      <c r="GLP48" s="83"/>
      <c r="GLQ48" s="83"/>
      <c r="GLR48" s="83"/>
      <c r="GLS48" s="83"/>
      <c r="GLT48" s="83"/>
      <c r="GLU48" s="83"/>
      <c r="GLV48" s="83"/>
      <c r="GLW48" s="83"/>
      <c r="GLX48" s="83"/>
      <c r="GLY48" s="83"/>
      <c r="GLZ48" s="83"/>
      <c r="GMA48" s="83"/>
      <c r="GMB48" s="83"/>
      <c r="GMC48" s="83"/>
      <c r="GMD48" s="83"/>
      <c r="GME48" s="83"/>
      <c r="GMF48" s="83"/>
      <c r="GMG48" s="83"/>
      <c r="GMH48" s="83"/>
      <c r="GMI48" s="83"/>
      <c r="GMJ48" s="83"/>
      <c r="GMK48" s="83"/>
      <c r="GML48" s="83"/>
      <c r="GMM48" s="83"/>
      <c r="GMN48" s="83"/>
      <c r="GMO48" s="83"/>
      <c r="GMP48" s="83"/>
      <c r="GMQ48" s="83"/>
      <c r="GMR48" s="83"/>
      <c r="GMS48" s="83"/>
      <c r="GMT48" s="83"/>
      <c r="GMU48" s="83"/>
      <c r="GMV48" s="83"/>
      <c r="GMW48" s="83"/>
      <c r="GMX48" s="83"/>
      <c r="GMY48" s="83"/>
      <c r="GMZ48" s="83"/>
      <c r="GNA48" s="83"/>
      <c r="GNB48" s="83"/>
      <c r="GNC48" s="83"/>
      <c r="GND48" s="83"/>
      <c r="GNE48" s="83"/>
      <c r="GNF48" s="83"/>
      <c r="GNG48" s="83"/>
      <c r="GNH48" s="83"/>
      <c r="GNI48" s="83"/>
      <c r="GNJ48" s="83"/>
      <c r="GNK48" s="83"/>
      <c r="GNL48" s="83"/>
      <c r="GNM48" s="83"/>
      <c r="GNN48" s="83"/>
      <c r="GNO48" s="83"/>
      <c r="GNP48" s="83"/>
      <c r="GNQ48" s="83"/>
      <c r="GNR48" s="83"/>
      <c r="GNS48" s="83"/>
      <c r="GNT48" s="83"/>
      <c r="GNU48" s="83"/>
      <c r="GNV48" s="83"/>
      <c r="GNW48" s="83"/>
      <c r="GNX48" s="83"/>
      <c r="GNY48" s="83"/>
      <c r="GNZ48" s="83"/>
      <c r="GOA48" s="83"/>
      <c r="GOB48" s="83"/>
      <c r="GOC48" s="83"/>
      <c r="GOD48" s="83"/>
      <c r="GOE48" s="83"/>
      <c r="GOF48" s="83"/>
      <c r="GOG48" s="83"/>
      <c r="GOH48" s="83"/>
      <c r="GOI48" s="83"/>
      <c r="GOJ48" s="83"/>
      <c r="GOK48" s="83"/>
      <c r="GOL48" s="83"/>
      <c r="GOM48" s="83"/>
      <c r="GON48" s="83"/>
      <c r="GOO48" s="83"/>
      <c r="GOP48" s="83"/>
      <c r="GOQ48" s="83"/>
      <c r="GOR48" s="83"/>
      <c r="GOS48" s="83"/>
      <c r="GOT48" s="83"/>
      <c r="GOU48" s="83"/>
      <c r="GOV48" s="83"/>
      <c r="GOW48" s="83"/>
      <c r="GOX48" s="83"/>
      <c r="GOY48" s="83"/>
      <c r="GOZ48" s="83"/>
      <c r="GPA48" s="83"/>
      <c r="GPB48" s="83"/>
      <c r="GPC48" s="83"/>
      <c r="GPD48" s="83"/>
      <c r="GPE48" s="83"/>
      <c r="GPF48" s="83"/>
      <c r="GPG48" s="83"/>
      <c r="GPH48" s="83"/>
      <c r="GPI48" s="83"/>
      <c r="GPJ48" s="83"/>
      <c r="GPK48" s="83"/>
      <c r="GPL48" s="83"/>
      <c r="GPM48" s="83"/>
      <c r="GPN48" s="83"/>
      <c r="GPO48" s="83"/>
      <c r="GPP48" s="83"/>
      <c r="GPQ48" s="83"/>
      <c r="GPR48" s="83"/>
      <c r="GPS48" s="83"/>
      <c r="GPT48" s="83"/>
      <c r="GPU48" s="83"/>
      <c r="GPV48" s="83"/>
      <c r="GPW48" s="83"/>
      <c r="GPX48" s="83"/>
      <c r="GPY48" s="83"/>
      <c r="GPZ48" s="83"/>
      <c r="GQA48" s="83"/>
      <c r="GQB48" s="83"/>
      <c r="GQC48" s="83"/>
      <c r="GQD48" s="83"/>
      <c r="GQE48" s="83"/>
      <c r="GQF48" s="83"/>
      <c r="GQG48" s="83"/>
      <c r="GQH48" s="83"/>
      <c r="GQI48" s="83"/>
      <c r="GQJ48" s="83"/>
      <c r="GQK48" s="83"/>
      <c r="GQL48" s="83"/>
      <c r="GQM48" s="83"/>
      <c r="GQN48" s="83"/>
      <c r="GQO48" s="83"/>
      <c r="GQP48" s="83"/>
      <c r="GQQ48" s="83"/>
      <c r="GQR48" s="83"/>
      <c r="GQS48" s="83"/>
      <c r="GQT48" s="83"/>
      <c r="GQU48" s="83"/>
      <c r="GQV48" s="83"/>
      <c r="GQW48" s="83"/>
      <c r="GQX48" s="83"/>
      <c r="GQY48" s="83"/>
      <c r="GQZ48" s="83"/>
      <c r="GRA48" s="83"/>
      <c r="GRB48" s="83"/>
      <c r="GRC48" s="83"/>
      <c r="GRD48" s="83"/>
      <c r="GRE48" s="83"/>
      <c r="GRF48" s="83"/>
      <c r="GRG48" s="83"/>
      <c r="GRH48" s="83"/>
      <c r="GRI48" s="83"/>
      <c r="GRJ48" s="83"/>
      <c r="GRK48" s="83"/>
      <c r="GRL48" s="83"/>
      <c r="GRM48" s="83"/>
      <c r="GRN48" s="83"/>
      <c r="GRO48" s="83"/>
      <c r="GRP48" s="83"/>
      <c r="GRQ48" s="83"/>
      <c r="GRR48" s="83"/>
      <c r="GRS48" s="83"/>
      <c r="GRT48" s="83"/>
      <c r="GRU48" s="83"/>
      <c r="GRV48" s="83"/>
      <c r="GRW48" s="83"/>
      <c r="GRX48" s="83"/>
      <c r="GRY48" s="83"/>
      <c r="GRZ48" s="83"/>
      <c r="GSA48" s="83"/>
      <c r="GSB48" s="83"/>
      <c r="GSC48" s="83"/>
      <c r="GSD48" s="83"/>
      <c r="GSE48" s="83"/>
      <c r="GSF48" s="83"/>
      <c r="GSG48" s="83"/>
      <c r="GSH48" s="83"/>
      <c r="GSI48" s="83"/>
      <c r="GSJ48" s="83"/>
      <c r="GSK48" s="83"/>
      <c r="GSL48" s="83"/>
      <c r="GSM48" s="83"/>
      <c r="GSN48" s="83"/>
      <c r="GSO48" s="83"/>
      <c r="GSP48" s="83"/>
      <c r="GSQ48" s="83"/>
      <c r="GSR48" s="83"/>
      <c r="GSS48" s="83"/>
      <c r="GST48" s="83"/>
      <c r="GSU48" s="83"/>
      <c r="GSV48" s="83"/>
      <c r="GSW48" s="83"/>
      <c r="GSX48" s="83"/>
      <c r="GSY48" s="83"/>
      <c r="GSZ48" s="83"/>
      <c r="GTA48" s="83"/>
      <c r="GTB48" s="83"/>
      <c r="GTC48" s="83"/>
      <c r="GTD48" s="83"/>
      <c r="GTE48" s="83"/>
      <c r="GTF48" s="83"/>
      <c r="GTG48" s="83"/>
      <c r="GTH48" s="83"/>
      <c r="GTI48" s="83"/>
      <c r="GTJ48" s="83"/>
      <c r="GTK48" s="83"/>
      <c r="GTL48" s="83"/>
      <c r="GTM48" s="83"/>
      <c r="GTN48" s="83"/>
      <c r="GTO48" s="83"/>
      <c r="GTP48" s="83"/>
      <c r="GTQ48" s="83"/>
      <c r="GTR48" s="83"/>
      <c r="GTS48" s="83"/>
      <c r="GTT48" s="83"/>
      <c r="GTU48" s="83"/>
      <c r="GTV48" s="83"/>
      <c r="GTW48" s="83"/>
      <c r="GTX48" s="83"/>
      <c r="GTY48" s="83"/>
      <c r="GTZ48" s="83"/>
      <c r="GUA48" s="83"/>
      <c r="GUB48" s="83"/>
      <c r="GUC48" s="83"/>
      <c r="GUD48" s="83"/>
      <c r="GUE48" s="83"/>
      <c r="GUF48" s="83"/>
      <c r="GUG48" s="83"/>
      <c r="GUH48" s="83"/>
      <c r="GUI48" s="83"/>
      <c r="GUJ48" s="83"/>
      <c r="GUK48" s="83"/>
      <c r="GUL48" s="83"/>
      <c r="GUM48" s="83"/>
      <c r="GUN48" s="83"/>
      <c r="GUO48" s="83"/>
      <c r="GUP48" s="83"/>
      <c r="GUQ48" s="83"/>
      <c r="GUR48" s="83"/>
      <c r="GUS48" s="83"/>
      <c r="GUT48" s="83"/>
      <c r="GUU48" s="83"/>
      <c r="GUV48" s="83"/>
      <c r="GUW48" s="83"/>
      <c r="GUX48" s="83"/>
      <c r="GUY48" s="83"/>
      <c r="GUZ48" s="83"/>
      <c r="GVA48" s="83"/>
      <c r="GVB48" s="83"/>
      <c r="GVC48" s="83"/>
      <c r="GVD48" s="83"/>
      <c r="GVE48" s="83"/>
      <c r="GVF48" s="83"/>
      <c r="GVG48" s="83"/>
      <c r="GVH48" s="83"/>
      <c r="GVI48" s="83"/>
      <c r="GVJ48" s="83"/>
      <c r="GVK48" s="83"/>
      <c r="GVL48" s="83"/>
      <c r="GVM48" s="83"/>
      <c r="GVN48" s="83"/>
      <c r="GVO48" s="83"/>
      <c r="GVP48" s="83"/>
      <c r="GVQ48" s="83"/>
      <c r="GVR48" s="83"/>
      <c r="GVS48" s="83"/>
      <c r="GVT48" s="83"/>
      <c r="GVU48" s="83"/>
      <c r="GVV48" s="83"/>
      <c r="GVW48" s="83"/>
      <c r="GVX48" s="83"/>
      <c r="GVY48" s="83"/>
      <c r="GVZ48" s="83"/>
      <c r="GWA48" s="83"/>
      <c r="GWB48" s="83"/>
      <c r="GWC48" s="83"/>
      <c r="GWD48" s="83"/>
      <c r="GWE48" s="83"/>
      <c r="GWF48" s="83"/>
      <c r="GWG48" s="83"/>
      <c r="GWH48" s="83"/>
      <c r="GWI48" s="83"/>
      <c r="GWJ48" s="83"/>
      <c r="GWK48" s="83"/>
      <c r="GWL48" s="83"/>
      <c r="GWM48" s="83"/>
      <c r="GWN48" s="83"/>
      <c r="GWO48" s="83"/>
      <c r="GWP48" s="83"/>
      <c r="GWQ48" s="83"/>
      <c r="GWR48" s="83"/>
      <c r="GWS48" s="83"/>
      <c r="GWT48" s="83"/>
      <c r="GWU48" s="83"/>
      <c r="GWV48" s="83"/>
      <c r="GWW48" s="83"/>
      <c r="GWX48" s="83"/>
      <c r="GWY48" s="83"/>
      <c r="GWZ48" s="83"/>
      <c r="GXA48" s="83"/>
      <c r="GXB48" s="83"/>
      <c r="GXC48" s="83"/>
      <c r="GXD48" s="83"/>
      <c r="GXE48" s="83"/>
      <c r="GXF48" s="83"/>
      <c r="GXG48" s="83"/>
      <c r="GXH48" s="83"/>
      <c r="GXI48" s="83"/>
      <c r="GXJ48" s="83"/>
      <c r="GXK48" s="83"/>
      <c r="GXL48" s="83"/>
      <c r="GXM48" s="83"/>
      <c r="GXN48" s="83"/>
      <c r="GXO48" s="83"/>
      <c r="GXP48" s="83"/>
      <c r="GXQ48" s="83"/>
      <c r="GXR48" s="83"/>
      <c r="GXS48" s="83"/>
      <c r="GXT48" s="83"/>
      <c r="GXU48" s="83"/>
      <c r="GXV48" s="83"/>
      <c r="GXW48" s="83"/>
      <c r="GXX48" s="83"/>
      <c r="GXY48" s="83"/>
      <c r="GXZ48" s="83"/>
      <c r="GYA48" s="83"/>
      <c r="GYB48" s="83"/>
      <c r="GYC48" s="83"/>
      <c r="GYD48" s="83"/>
      <c r="GYE48" s="83"/>
      <c r="GYF48" s="83"/>
      <c r="GYG48" s="83"/>
      <c r="GYH48" s="83"/>
      <c r="GYI48" s="83"/>
      <c r="GYJ48" s="83"/>
      <c r="GYK48" s="83"/>
      <c r="GYL48" s="83"/>
      <c r="GYM48" s="83"/>
      <c r="GYN48" s="83"/>
      <c r="GYO48" s="83"/>
      <c r="GYP48" s="83"/>
      <c r="GYQ48" s="83"/>
      <c r="GYR48" s="83"/>
      <c r="GYS48" s="83"/>
      <c r="GYT48" s="83"/>
      <c r="GYU48" s="83"/>
      <c r="GYV48" s="83"/>
      <c r="GYW48" s="83"/>
      <c r="GYX48" s="83"/>
      <c r="GYY48" s="83"/>
      <c r="GYZ48" s="83"/>
      <c r="GZA48" s="83"/>
      <c r="GZB48" s="83"/>
      <c r="GZC48" s="83"/>
      <c r="GZD48" s="83"/>
      <c r="GZE48" s="83"/>
      <c r="GZF48" s="83"/>
      <c r="GZG48" s="83"/>
      <c r="GZH48" s="83"/>
      <c r="GZI48" s="83"/>
      <c r="GZJ48" s="83"/>
      <c r="GZK48" s="83"/>
      <c r="GZL48" s="83"/>
      <c r="GZM48" s="83"/>
      <c r="GZN48" s="83"/>
      <c r="GZO48" s="83"/>
      <c r="GZP48" s="83"/>
      <c r="GZQ48" s="83"/>
      <c r="GZR48" s="83"/>
      <c r="GZS48" s="83"/>
      <c r="GZT48" s="83"/>
      <c r="GZU48" s="83"/>
      <c r="GZV48" s="83"/>
      <c r="GZW48" s="83"/>
      <c r="GZX48" s="83"/>
      <c r="GZY48" s="83"/>
      <c r="GZZ48" s="83"/>
      <c r="HAA48" s="83"/>
      <c r="HAB48" s="83"/>
      <c r="HAC48" s="83"/>
      <c r="HAD48" s="83"/>
      <c r="HAE48" s="83"/>
      <c r="HAF48" s="83"/>
      <c r="HAG48" s="83"/>
      <c r="HAH48" s="83"/>
      <c r="HAI48" s="83"/>
      <c r="HAJ48" s="83"/>
      <c r="HAK48" s="83"/>
      <c r="HAL48" s="83"/>
      <c r="HAM48" s="83"/>
      <c r="HAN48" s="83"/>
      <c r="HAO48" s="83"/>
      <c r="HAP48" s="83"/>
      <c r="HAQ48" s="83"/>
      <c r="HAR48" s="83"/>
      <c r="HAS48" s="83"/>
      <c r="HAT48" s="83"/>
      <c r="HAU48" s="83"/>
      <c r="HAV48" s="83"/>
      <c r="HAW48" s="83"/>
      <c r="HAX48" s="83"/>
      <c r="HAY48" s="83"/>
      <c r="HAZ48" s="83"/>
      <c r="HBA48" s="83"/>
      <c r="HBB48" s="83"/>
      <c r="HBC48" s="83"/>
      <c r="HBD48" s="83"/>
      <c r="HBE48" s="83"/>
      <c r="HBF48" s="83"/>
      <c r="HBG48" s="83"/>
      <c r="HBH48" s="83"/>
      <c r="HBI48" s="83"/>
      <c r="HBJ48" s="83"/>
      <c r="HBK48" s="83"/>
      <c r="HBL48" s="83"/>
      <c r="HBM48" s="83"/>
      <c r="HBN48" s="83"/>
      <c r="HBO48" s="83"/>
      <c r="HBP48" s="83"/>
      <c r="HBQ48" s="83"/>
      <c r="HBR48" s="83"/>
      <c r="HBS48" s="83"/>
      <c r="HBT48" s="83"/>
      <c r="HBU48" s="83"/>
      <c r="HBV48" s="83"/>
      <c r="HBW48" s="83"/>
      <c r="HBX48" s="83"/>
      <c r="HBY48" s="83"/>
      <c r="HBZ48" s="83"/>
      <c r="HCA48" s="83"/>
      <c r="HCB48" s="83"/>
      <c r="HCC48" s="83"/>
      <c r="HCD48" s="83"/>
      <c r="HCE48" s="83"/>
      <c r="HCF48" s="83"/>
      <c r="HCG48" s="83"/>
      <c r="HCH48" s="83"/>
      <c r="HCI48" s="83"/>
      <c r="HCJ48" s="83"/>
      <c r="HCK48" s="83"/>
      <c r="HCL48" s="83"/>
      <c r="HCM48" s="83"/>
      <c r="HCN48" s="83"/>
      <c r="HCO48" s="83"/>
      <c r="HCP48" s="83"/>
      <c r="HCQ48" s="83"/>
      <c r="HCR48" s="83"/>
      <c r="HCS48" s="83"/>
      <c r="HCT48" s="83"/>
      <c r="HCU48" s="83"/>
      <c r="HCV48" s="83"/>
      <c r="HCW48" s="83"/>
      <c r="HCX48" s="83"/>
      <c r="HCY48" s="83"/>
      <c r="HCZ48" s="83"/>
      <c r="HDA48" s="83"/>
      <c r="HDB48" s="83"/>
      <c r="HDC48" s="83"/>
      <c r="HDD48" s="83"/>
      <c r="HDE48" s="83"/>
      <c r="HDF48" s="83"/>
      <c r="HDG48" s="83"/>
      <c r="HDH48" s="83"/>
      <c r="HDI48" s="83"/>
      <c r="HDJ48" s="83"/>
      <c r="HDK48" s="83"/>
      <c r="HDL48" s="83"/>
      <c r="HDM48" s="83"/>
      <c r="HDN48" s="83"/>
      <c r="HDO48" s="83"/>
      <c r="HDP48" s="83"/>
      <c r="HDQ48" s="83"/>
      <c r="HDR48" s="83"/>
      <c r="HDS48" s="83"/>
      <c r="HDT48" s="83"/>
      <c r="HDU48" s="83"/>
      <c r="HDV48" s="83"/>
      <c r="HDW48" s="83"/>
      <c r="HDX48" s="83"/>
      <c r="HDY48" s="83"/>
      <c r="HDZ48" s="83"/>
      <c r="HEA48" s="83"/>
      <c r="HEB48" s="83"/>
      <c r="HEC48" s="83"/>
      <c r="HED48" s="83"/>
      <c r="HEE48" s="83"/>
      <c r="HEF48" s="83"/>
      <c r="HEG48" s="83"/>
      <c r="HEH48" s="83"/>
      <c r="HEI48" s="83"/>
      <c r="HEJ48" s="83"/>
      <c r="HEK48" s="83"/>
      <c r="HEL48" s="83"/>
      <c r="HEM48" s="83"/>
      <c r="HEN48" s="83"/>
      <c r="HEO48" s="83"/>
      <c r="HEP48" s="83"/>
      <c r="HEQ48" s="83"/>
      <c r="HER48" s="83"/>
      <c r="HES48" s="83"/>
      <c r="HET48" s="83"/>
      <c r="HEU48" s="83"/>
      <c r="HEV48" s="83"/>
      <c r="HEW48" s="83"/>
      <c r="HEX48" s="83"/>
      <c r="HEY48" s="83"/>
      <c r="HEZ48" s="83"/>
      <c r="HFA48" s="83"/>
      <c r="HFB48" s="83"/>
      <c r="HFC48" s="83"/>
      <c r="HFD48" s="83"/>
      <c r="HFE48" s="83"/>
      <c r="HFF48" s="83"/>
      <c r="HFG48" s="83"/>
      <c r="HFH48" s="83"/>
      <c r="HFI48" s="83"/>
      <c r="HFJ48" s="83"/>
      <c r="HFK48" s="83"/>
      <c r="HFL48" s="83"/>
      <c r="HFM48" s="83"/>
      <c r="HFN48" s="83"/>
      <c r="HFO48" s="83"/>
      <c r="HFP48" s="83"/>
      <c r="HFQ48" s="83"/>
      <c r="HFR48" s="83"/>
      <c r="HFS48" s="83"/>
      <c r="HFT48" s="83"/>
      <c r="HFU48" s="83"/>
      <c r="HFV48" s="83"/>
      <c r="HFW48" s="83"/>
      <c r="HFX48" s="83"/>
      <c r="HFY48" s="83"/>
      <c r="HFZ48" s="83"/>
      <c r="HGA48" s="83"/>
      <c r="HGB48" s="83"/>
      <c r="HGC48" s="83"/>
      <c r="HGD48" s="83"/>
      <c r="HGE48" s="83"/>
      <c r="HGF48" s="83"/>
      <c r="HGG48" s="83"/>
      <c r="HGH48" s="83"/>
      <c r="HGI48" s="83"/>
      <c r="HGJ48" s="83"/>
      <c r="HGK48" s="83"/>
      <c r="HGL48" s="83"/>
      <c r="HGM48" s="83"/>
      <c r="HGN48" s="83"/>
      <c r="HGO48" s="83"/>
      <c r="HGP48" s="83"/>
      <c r="HGQ48" s="83"/>
      <c r="HGR48" s="83"/>
      <c r="HGS48" s="83"/>
      <c r="HGT48" s="83"/>
      <c r="HGU48" s="83"/>
      <c r="HGV48" s="83"/>
      <c r="HGW48" s="83"/>
      <c r="HGX48" s="83"/>
      <c r="HGY48" s="83"/>
      <c r="HGZ48" s="83"/>
      <c r="HHA48" s="83"/>
      <c r="HHB48" s="83"/>
      <c r="HHC48" s="83"/>
      <c r="HHD48" s="83"/>
      <c r="HHE48" s="83"/>
      <c r="HHF48" s="83"/>
      <c r="HHG48" s="83"/>
      <c r="HHH48" s="83"/>
      <c r="HHI48" s="83"/>
      <c r="HHJ48" s="83"/>
      <c r="HHK48" s="83"/>
      <c r="HHL48" s="83"/>
      <c r="HHM48" s="83"/>
      <c r="HHN48" s="83"/>
      <c r="HHO48" s="83"/>
      <c r="HHP48" s="83"/>
      <c r="HHQ48" s="83"/>
      <c r="HHR48" s="83"/>
      <c r="HHS48" s="83"/>
      <c r="HHT48" s="83"/>
      <c r="HHU48" s="83"/>
      <c r="HHV48" s="83"/>
      <c r="HHW48" s="83"/>
      <c r="HHX48" s="83"/>
      <c r="HHY48" s="83"/>
      <c r="HHZ48" s="83"/>
      <c r="HIA48" s="83"/>
      <c r="HIB48" s="83"/>
      <c r="HIC48" s="83"/>
      <c r="HID48" s="83"/>
      <c r="HIE48" s="83"/>
      <c r="HIF48" s="83"/>
      <c r="HIG48" s="83"/>
      <c r="HIH48" s="83"/>
      <c r="HII48" s="83"/>
      <c r="HIJ48" s="83"/>
      <c r="HIK48" s="83"/>
      <c r="HIL48" s="83"/>
      <c r="HIM48" s="83"/>
      <c r="HIN48" s="83"/>
      <c r="HIO48" s="83"/>
      <c r="HIP48" s="83"/>
      <c r="HIQ48" s="83"/>
      <c r="HIR48" s="83"/>
      <c r="HIS48" s="83"/>
      <c r="HIT48" s="83"/>
      <c r="HIU48" s="83"/>
      <c r="HIV48" s="83"/>
      <c r="HIW48" s="83"/>
      <c r="HIX48" s="83"/>
      <c r="HIY48" s="83"/>
      <c r="HIZ48" s="83"/>
      <c r="HJA48" s="83"/>
      <c r="HJB48" s="83"/>
      <c r="HJC48" s="83"/>
      <c r="HJD48" s="83"/>
      <c r="HJE48" s="83"/>
      <c r="HJF48" s="83"/>
      <c r="HJG48" s="83"/>
      <c r="HJH48" s="83"/>
      <c r="HJI48" s="83"/>
      <c r="HJJ48" s="83"/>
      <c r="HJK48" s="83"/>
      <c r="HJL48" s="83"/>
      <c r="HJM48" s="83"/>
      <c r="HJN48" s="83"/>
      <c r="HJO48" s="83"/>
      <c r="HJP48" s="83"/>
      <c r="HJQ48" s="83"/>
      <c r="HJR48" s="83"/>
      <c r="HJS48" s="83"/>
      <c r="HJT48" s="83"/>
      <c r="HJU48" s="83"/>
      <c r="HJV48" s="83"/>
      <c r="HJW48" s="83"/>
      <c r="HJX48" s="83"/>
      <c r="HJY48" s="83"/>
      <c r="HJZ48" s="83"/>
      <c r="HKA48" s="83"/>
      <c r="HKB48" s="83"/>
      <c r="HKC48" s="83"/>
      <c r="HKD48" s="83"/>
      <c r="HKE48" s="83"/>
      <c r="HKF48" s="83"/>
      <c r="HKG48" s="83"/>
      <c r="HKH48" s="83"/>
      <c r="HKI48" s="83"/>
      <c r="HKJ48" s="83"/>
      <c r="HKK48" s="83"/>
      <c r="HKL48" s="83"/>
      <c r="HKM48" s="83"/>
      <c r="HKN48" s="83"/>
      <c r="HKO48" s="83"/>
      <c r="HKP48" s="83"/>
      <c r="HKQ48" s="83"/>
      <c r="HKR48" s="83"/>
      <c r="HKS48" s="83"/>
      <c r="HKT48" s="83"/>
      <c r="HKU48" s="83"/>
      <c r="HKV48" s="83"/>
      <c r="HKW48" s="83"/>
      <c r="HKX48" s="83"/>
      <c r="HKY48" s="83"/>
      <c r="HKZ48" s="83"/>
      <c r="HLA48" s="83"/>
      <c r="HLB48" s="83"/>
      <c r="HLC48" s="83"/>
      <c r="HLD48" s="83"/>
      <c r="HLE48" s="83"/>
      <c r="HLF48" s="83"/>
      <c r="HLG48" s="83"/>
      <c r="HLH48" s="83"/>
      <c r="HLI48" s="83"/>
      <c r="HLJ48" s="83"/>
      <c r="HLK48" s="83"/>
      <c r="HLL48" s="83"/>
      <c r="HLM48" s="83"/>
      <c r="HLN48" s="83"/>
      <c r="HLO48" s="83"/>
      <c r="HLP48" s="83"/>
      <c r="HLQ48" s="83"/>
      <c r="HLR48" s="83"/>
      <c r="HLS48" s="83"/>
      <c r="HLT48" s="83"/>
      <c r="HLU48" s="83"/>
      <c r="HLV48" s="83"/>
      <c r="HLW48" s="83"/>
      <c r="HLX48" s="83"/>
      <c r="HLY48" s="83"/>
      <c r="HLZ48" s="83"/>
      <c r="HMA48" s="83"/>
      <c r="HMB48" s="83"/>
      <c r="HMC48" s="83"/>
      <c r="HMD48" s="83"/>
      <c r="HME48" s="83"/>
      <c r="HMF48" s="83"/>
      <c r="HMG48" s="83"/>
      <c r="HMH48" s="83"/>
      <c r="HMI48" s="83"/>
      <c r="HMJ48" s="83"/>
      <c r="HMK48" s="83"/>
      <c r="HML48" s="83"/>
      <c r="HMM48" s="83"/>
      <c r="HMN48" s="83"/>
      <c r="HMO48" s="83"/>
      <c r="HMP48" s="83"/>
      <c r="HMQ48" s="83"/>
      <c r="HMR48" s="83"/>
      <c r="HMS48" s="83"/>
      <c r="HMT48" s="83"/>
      <c r="HMU48" s="83"/>
      <c r="HMV48" s="83"/>
      <c r="HMW48" s="83"/>
      <c r="HMX48" s="83"/>
      <c r="HMY48" s="83"/>
      <c r="HMZ48" s="83"/>
      <c r="HNA48" s="83"/>
      <c r="HNB48" s="83"/>
      <c r="HNC48" s="83"/>
      <c r="HND48" s="83"/>
      <c r="HNE48" s="83"/>
      <c r="HNF48" s="83"/>
      <c r="HNG48" s="83"/>
      <c r="HNH48" s="83"/>
      <c r="HNI48" s="83"/>
      <c r="HNJ48" s="83"/>
      <c r="HNK48" s="83"/>
      <c r="HNL48" s="83"/>
      <c r="HNM48" s="83"/>
      <c r="HNN48" s="83"/>
      <c r="HNO48" s="83"/>
      <c r="HNP48" s="83"/>
      <c r="HNQ48" s="83"/>
      <c r="HNR48" s="83"/>
      <c r="HNS48" s="83"/>
      <c r="HNT48" s="83"/>
      <c r="HNU48" s="83"/>
      <c r="HNV48" s="83"/>
      <c r="HNW48" s="83"/>
      <c r="HNX48" s="83"/>
      <c r="HNY48" s="83"/>
      <c r="HNZ48" s="83"/>
      <c r="HOA48" s="83"/>
      <c r="HOB48" s="83"/>
      <c r="HOC48" s="83"/>
      <c r="HOD48" s="83"/>
      <c r="HOE48" s="83"/>
      <c r="HOF48" s="83"/>
      <c r="HOG48" s="83"/>
      <c r="HOH48" s="83"/>
      <c r="HOI48" s="83"/>
      <c r="HOJ48" s="83"/>
      <c r="HOK48" s="83"/>
      <c r="HOL48" s="83"/>
      <c r="HOM48" s="83"/>
      <c r="HON48" s="83"/>
      <c r="HOO48" s="83"/>
      <c r="HOP48" s="83"/>
      <c r="HOQ48" s="83"/>
      <c r="HOR48" s="83"/>
      <c r="HOS48" s="83"/>
      <c r="HOT48" s="83"/>
      <c r="HOU48" s="83"/>
      <c r="HOV48" s="83"/>
      <c r="HOW48" s="83"/>
      <c r="HOX48" s="83"/>
      <c r="HOY48" s="83"/>
      <c r="HOZ48" s="83"/>
      <c r="HPA48" s="83"/>
      <c r="HPB48" s="83"/>
      <c r="HPC48" s="83"/>
      <c r="HPD48" s="83"/>
      <c r="HPE48" s="83"/>
      <c r="HPF48" s="83"/>
      <c r="HPG48" s="83"/>
      <c r="HPH48" s="83"/>
      <c r="HPI48" s="83"/>
      <c r="HPJ48" s="83"/>
      <c r="HPK48" s="83"/>
      <c r="HPL48" s="83"/>
      <c r="HPM48" s="83"/>
      <c r="HPN48" s="83"/>
      <c r="HPO48" s="83"/>
      <c r="HPP48" s="83"/>
      <c r="HPQ48" s="83"/>
      <c r="HPR48" s="83"/>
      <c r="HPS48" s="83"/>
      <c r="HPT48" s="83"/>
      <c r="HPU48" s="83"/>
      <c r="HPV48" s="83"/>
      <c r="HPW48" s="83"/>
      <c r="HPX48" s="83"/>
      <c r="HPY48" s="83"/>
      <c r="HPZ48" s="83"/>
      <c r="HQA48" s="83"/>
      <c r="HQB48" s="83"/>
      <c r="HQC48" s="83"/>
      <c r="HQD48" s="83"/>
      <c r="HQE48" s="83"/>
      <c r="HQF48" s="83"/>
      <c r="HQG48" s="83"/>
      <c r="HQH48" s="83"/>
      <c r="HQI48" s="83"/>
      <c r="HQJ48" s="83"/>
      <c r="HQK48" s="83"/>
      <c r="HQL48" s="83"/>
      <c r="HQM48" s="83"/>
      <c r="HQN48" s="83"/>
      <c r="HQO48" s="83"/>
      <c r="HQP48" s="83"/>
      <c r="HQQ48" s="83"/>
      <c r="HQR48" s="83"/>
      <c r="HQS48" s="83"/>
      <c r="HQT48" s="83"/>
      <c r="HQU48" s="83"/>
      <c r="HQV48" s="83"/>
      <c r="HQW48" s="83"/>
      <c r="HQX48" s="83"/>
      <c r="HQY48" s="83"/>
      <c r="HQZ48" s="83"/>
      <c r="HRA48" s="83"/>
      <c r="HRB48" s="83"/>
      <c r="HRC48" s="83"/>
      <c r="HRD48" s="83"/>
      <c r="HRE48" s="83"/>
      <c r="HRF48" s="83"/>
      <c r="HRG48" s="83"/>
      <c r="HRH48" s="83"/>
      <c r="HRI48" s="83"/>
      <c r="HRJ48" s="83"/>
      <c r="HRK48" s="83"/>
      <c r="HRL48" s="83"/>
      <c r="HRM48" s="83"/>
      <c r="HRN48" s="83"/>
      <c r="HRO48" s="83"/>
      <c r="HRP48" s="83"/>
      <c r="HRQ48" s="83"/>
      <c r="HRR48" s="83"/>
      <c r="HRS48" s="83"/>
      <c r="HRT48" s="83"/>
      <c r="HRU48" s="83"/>
      <c r="HRV48" s="83"/>
      <c r="HRW48" s="83"/>
      <c r="HRX48" s="83"/>
      <c r="HRY48" s="83"/>
      <c r="HRZ48" s="83"/>
      <c r="HSA48" s="83"/>
      <c r="HSB48" s="83"/>
      <c r="HSC48" s="83"/>
      <c r="HSD48" s="83"/>
      <c r="HSE48" s="83"/>
      <c r="HSF48" s="83"/>
      <c r="HSG48" s="83"/>
      <c r="HSH48" s="83"/>
      <c r="HSI48" s="83"/>
      <c r="HSJ48" s="83"/>
      <c r="HSK48" s="83"/>
      <c r="HSL48" s="83"/>
      <c r="HSM48" s="83"/>
      <c r="HSN48" s="83"/>
      <c r="HSO48" s="83"/>
      <c r="HSP48" s="83"/>
      <c r="HSQ48" s="83"/>
      <c r="HSR48" s="83"/>
      <c r="HSS48" s="83"/>
      <c r="HST48" s="83"/>
      <c r="HSU48" s="83"/>
      <c r="HSV48" s="83"/>
      <c r="HSW48" s="83"/>
      <c r="HSX48" s="83"/>
      <c r="HSY48" s="83"/>
      <c r="HSZ48" s="83"/>
      <c r="HTA48" s="83"/>
      <c r="HTB48" s="83"/>
      <c r="HTC48" s="83"/>
      <c r="HTD48" s="83"/>
      <c r="HTE48" s="83"/>
      <c r="HTF48" s="83"/>
      <c r="HTG48" s="83"/>
      <c r="HTH48" s="83"/>
      <c r="HTI48" s="83"/>
      <c r="HTJ48" s="83"/>
      <c r="HTK48" s="83"/>
      <c r="HTL48" s="83"/>
      <c r="HTM48" s="83"/>
      <c r="HTN48" s="83"/>
      <c r="HTO48" s="83"/>
      <c r="HTP48" s="83"/>
      <c r="HTQ48" s="83"/>
      <c r="HTR48" s="83"/>
      <c r="HTS48" s="83"/>
      <c r="HTT48" s="83"/>
      <c r="HTU48" s="83"/>
      <c r="HTV48" s="83"/>
      <c r="HTW48" s="83"/>
      <c r="HTX48" s="83"/>
      <c r="HTY48" s="83"/>
      <c r="HTZ48" s="83"/>
      <c r="HUA48" s="83"/>
      <c r="HUB48" s="83"/>
      <c r="HUC48" s="83"/>
      <c r="HUD48" s="83"/>
      <c r="HUE48" s="83"/>
      <c r="HUF48" s="83"/>
      <c r="HUG48" s="83"/>
      <c r="HUH48" s="83"/>
      <c r="HUI48" s="83"/>
      <c r="HUJ48" s="83"/>
      <c r="HUK48" s="83"/>
      <c r="HUL48" s="83"/>
      <c r="HUM48" s="83"/>
      <c r="HUN48" s="83"/>
      <c r="HUO48" s="83"/>
      <c r="HUP48" s="83"/>
      <c r="HUQ48" s="83"/>
      <c r="HUR48" s="83"/>
      <c r="HUS48" s="83"/>
      <c r="HUT48" s="83"/>
      <c r="HUU48" s="83"/>
      <c r="HUV48" s="83"/>
      <c r="HUW48" s="83"/>
      <c r="HUX48" s="83"/>
      <c r="HUY48" s="83"/>
      <c r="HUZ48" s="83"/>
      <c r="HVA48" s="83"/>
      <c r="HVB48" s="83"/>
      <c r="HVC48" s="83"/>
      <c r="HVD48" s="83"/>
      <c r="HVE48" s="83"/>
      <c r="HVF48" s="83"/>
      <c r="HVG48" s="83"/>
      <c r="HVH48" s="83"/>
      <c r="HVI48" s="83"/>
      <c r="HVJ48" s="83"/>
      <c r="HVK48" s="83"/>
      <c r="HVL48" s="83"/>
      <c r="HVM48" s="83"/>
      <c r="HVN48" s="83"/>
      <c r="HVO48" s="83"/>
      <c r="HVP48" s="83"/>
      <c r="HVQ48" s="83"/>
      <c r="HVR48" s="83"/>
      <c r="HVS48" s="83"/>
      <c r="HVT48" s="83"/>
      <c r="HVU48" s="83"/>
      <c r="HVV48" s="83"/>
      <c r="HVW48" s="83"/>
      <c r="HVX48" s="83"/>
      <c r="HVY48" s="83"/>
      <c r="HVZ48" s="83"/>
      <c r="HWA48" s="83"/>
      <c r="HWB48" s="83"/>
      <c r="HWC48" s="83"/>
      <c r="HWD48" s="83"/>
      <c r="HWE48" s="83"/>
      <c r="HWF48" s="83"/>
      <c r="HWG48" s="83"/>
      <c r="HWH48" s="83"/>
      <c r="HWI48" s="83"/>
      <c r="HWJ48" s="83"/>
      <c r="HWK48" s="83"/>
      <c r="HWL48" s="83"/>
      <c r="HWM48" s="83"/>
      <c r="HWN48" s="83"/>
      <c r="HWO48" s="83"/>
      <c r="HWP48" s="83"/>
      <c r="HWQ48" s="83"/>
      <c r="HWR48" s="83"/>
      <c r="HWS48" s="83"/>
      <c r="HWT48" s="83"/>
      <c r="HWU48" s="83"/>
      <c r="HWV48" s="83"/>
      <c r="HWW48" s="83"/>
      <c r="HWX48" s="83"/>
      <c r="HWY48" s="83"/>
      <c r="HWZ48" s="83"/>
      <c r="HXA48" s="83"/>
      <c r="HXB48" s="83"/>
      <c r="HXC48" s="83"/>
      <c r="HXD48" s="83"/>
      <c r="HXE48" s="83"/>
      <c r="HXF48" s="83"/>
      <c r="HXG48" s="83"/>
      <c r="HXH48" s="83"/>
      <c r="HXI48" s="83"/>
      <c r="HXJ48" s="83"/>
      <c r="HXK48" s="83"/>
      <c r="HXL48" s="83"/>
      <c r="HXM48" s="83"/>
      <c r="HXN48" s="83"/>
      <c r="HXO48" s="83"/>
      <c r="HXP48" s="83"/>
      <c r="HXQ48" s="83"/>
      <c r="HXR48" s="83"/>
      <c r="HXS48" s="83"/>
      <c r="HXT48" s="83"/>
      <c r="HXU48" s="83"/>
      <c r="HXV48" s="83"/>
      <c r="HXW48" s="83"/>
      <c r="HXX48" s="83"/>
      <c r="HXY48" s="83"/>
      <c r="HXZ48" s="83"/>
      <c r="HYA48" s="83"/>
      <c r="HYB48" s="83"/>
      <c r="HYC48" s="83"/>
      <c r="HYD48" s="83"/>
      <c r="HYE48" s="83"/>
      <c r="HYF48" s="83"/>
      <c r="HYG48" s="83"/>
      <c r="HYH48" s="83"/>
      <c r="HYI48" s="83"/>
      <c r="HYJ48" s="83"/>
      <c r="HYK48" s="83"/>
      <c r="HYL48" s="83"/>
      <c r="HYM48" s="83"/>
      <c r="HYN48" s="83"/>
      <c r="HYO48" s="83"/>
      <c r="HYP48" s="83"/>
      <c r="HYQ48" s="83"/>
      <c r="HYR48" s="83"/>
      <c r="HYS48" s="83"/>
      <c r="HYT48" s="83"/>
      <c r="HYU48" s="83"/>
      <c r="HYV48" s="83"/>
      <c r="HYW48" s="83"/>
      <c r="HYX48" s="83"/>
      <c r="HYY48" s="83"/>
      <c r="HYZ48" s="83"/>
      <c r="HZA48" s="83"/>
      <c r="HZB48" s="83"/>
      <c r="HZC48" s="83"/>
      <c r="HZD48" s="83"/>
      <c r="HZE48" s="83"/>
      <c r="HZF48" s="83"/>
      <c r="HZG48" s="83"/>
      <c r="HZH48" s="83"/>
      <c r="HZI48" s="83"/>
      <c r="HZJ48" s="83"/>
      <c r="HZK48" s="83"/>
      <c r="HZL48" s="83"/>
      <c r="HZM48" s="83"/>
      <c r="HZN48" s="83"/>
      <c r="HZO48" s="83"/>
      <c r="HZP48" s="83"/>
      <c r="HZQ48" s="83"/>
      <c r="HZR48" s="83"/>
      <c r="HZS48" s="83"/>
      <c r="HZT48" s="83"/>
      <c r="HZU48" s="83"/>
      <c r="HZV48" s="83"/>
      <c r="HZW48" s="83"/>
      <c r="HZX48" s="83"/>
      <c r="HZY48" s="83"/>
      <c r="HZZ48" s="83"/>
      <c r="IAA48" s="83"/>
      <c r="IAB48" s="83"/>
      <c r="IAC48" s="83"/>
      <c r="IAD48" s="83"/>
      <c r="IAE48" s="83"/>
      <c r="IAF48" s="83"/>
      <c r="IAG48" s="83"/>
      <c r="IAH48" s="83"/>
      <c r="IAI48" s="83"/>
      <c r="IAJ48" s="83"/>
      <c r="IAK48" s="83"/>
      <c r="IAL48" s="83"/>
      <c r="IAM48" s="83"/>
      <c r="IAN48" s="83"/>
      <c r="IAO48" s="83"/>
      <c r="IAP48" s="83"/>
      <c r="IAQ48" s="83"/>
      <c r="IAR48" s="83"/>
      <c r="IAS48" s="83"/>
      <c r="IAT48" s="83"/>
      <c r="IAU48" s="83"/>
      <c r="IAV48" s="83"/>
      <c r="IAW48" s="83"/>
      <c r="IAX48" s="83"/>
      <c r="IAY48" s="83"/>
      <c r="IAZ48" s="83"/>
      <c r="IBA48" s="83"/>
      <c r="IBB48" s="83"/>
      <c r="IBC48" s="83"/>
      <c r="IBD48" s="83"/>
      <c r="IBE48" s="83"/>
      <c r="IBF48" s="83"/>
      <c r="IBG48" s="83"/>
      <c r="IBH48" s="83"/>
      <c r="IBI48" s="83"/>
      <c r="IBJ48" s="83"/>
      <c r="IBK48" s="83"/>
      <c r="IBL48" s="83"/>
      <c r="IBM48" s="83"/>
      <c r="IBN48" s="83"/>
      <c r="IBO48" s="83"/>
      <c r="IBP48" s="83"/>
      <c r="IBQ48" s="83"/>
      <c r="IBR48" s="83"/>
      <c r="IBS48" s="83"/>
      <c r="IBT48" s="83"/>
      <c r="IBU48" s="83"/>
      <c r="IBV48" s="83"/>
      <c r="IBW48" s="83"/>
      <c r="IBX48" s="83"/>
      <c r="IBY48" s="83"/>
      <c r="IBZ48" s="83"/>
      <c r="ICA48" s="83"/>
      <c r="ICB48" s="83"/>
      <c r="ICC48" s="83"/>
      <c r="ICD48" s="83"/>
      <c r="ICE48" s="83"/>
      <c r="ICF48" s="83"/>
      <c r="ICG48" s="83"/>
      <c r="ICH48" s="83"/>
      <c r="ICI48" s="83"/>
      <c r="ICJ48" s="83"/>
      <c r="ICK48" s="83"/>
      <c r="ICL48" s="83"/>
      <c r="ICM48" s="83"/>
      <c r="ICN48" s="83"/>
      <c r="ICO48" s="83"/>
      <c r="ICP48" s="83"/>
      <c r="ICQ48" s="83"/>
      <c r="ICR48" s="83"/>
      <c r="ICS48" s="83"/>
      <c r="ICT48" s="83"/>
      <c r="ICU48" s="83"/>
      <c r="ICV48" s="83"/>
      <c r="ICW48" s="83"/>
      <c r="ICX48" s="83"/>
      <c r="ICY48" s="83"/>
      <c r="ICZ48" s="83"/>
      <c r="IDA48" s="83"/>
      <c r="IDB48" s="83"/>
      <c r="IDC48" s="83"/>
      <c r="IDD48" s="83"/>
      <c r="IDE48" s="83"/>
      <c r="IDF48" s="83"/>
      <c r="IDG48" s="83"/>
      <c r="IDH48" s="83"/>
      <c r="IDI48" s="83"/>
      <c r="IDJ48" s="83"/>
      <c r="IDK48" s="83"/>
      <c r="IDL48" s="83"/>
      <c r="IDM48" s="83"/>
      <c r="IDN48" s="83"/>
      <c r="IDO48" s="83"/>
      <c r="IDP48" s="83"/>
      <c r="IDQ48" s="83"/>
      <c r="IDR48" s="83"/>
      <c r="IDS48" s="83"/>
      <c r="IDT48" s="83"/>
      <c r="IDU48" s="83"/>
      <c r="IDV48" s="83"/>
      <c r="IDW48" s="83"/>
      <c r="IDX48" s="83"/>
      <c r="IDY48" s="83"/>
      <c r="IDZ48" s="83"/>
      <c r="IEA48" s="83"/>
      <c r="IEB48" s="83"/>
      <c r="IEC48" s="83"/>
      <c r="IED48" s="83"/>
      <c r="IEE48" s="83"/>
      <c r="IEF48" s="83"/>
      <c r="IEG48" s="83"/>
      <c r="IEH48" s="83"/>
      <c r="IEI48" s="83"/>
      <c r="IEJ48" s="83"/>
      <c r="IEK48" s="83"/>
      <c r="IEL48" s="83"/>
      <c r="IEM48" s="83"/>
      <c r="IEN48" s="83"/>
      <c r="IEO48" s="83"/>
      <c r="IEP48" s="83"/>
      <c r="IEQ48" s="83"/>
      <c r="IER48" s="83"/>
      <c r="IES48" s="83"/>
      <c r="IET48" s="83"/>
      <c r="IEU48" s="83"/>
      <c r="IEV48" s="83"/>
      <c r="IEW48" s="83"/>
      <c r="IEX48" s="83"/>
      <c r="IEY48" s="83"/>
      <c r="IEZ48" s="83"/>
      <c r="IFA48" s="83"/>
      <c r="IFB48" s="83"/>
      <c r="IFC48" s="83"/>
      <c r="IFD48" s="83"/>
      <c r="IFE48" s="83"/>
      <c r="IFF48" s="83"/>
      <c r="IFG48" s="83"/>
      <c r="IFH48" s="83"/>
      <c r="IFI48" s="83"/>
      <c r="IFJ48" s="83"/>
      <c r="IFK48" s="83"/>
      <c r="IFL48" s="83"/>
      <c r="IFM48" s="83"/>
      <c r="IFN48" s="83"/>
      <c r="IFO48" s="83"/>
      <c r="IFP48" s="83"/>
      <c r="IFQ48" s="83"/>
      <c r="IFR48" s="83"/>
      <c r="IFS48" s="83"/>
      <c r="IFT48" s="83"/>
      <c r="IFU48" s="83"/>
      <c r="IFV48" s="83"/>
      <c r="IFW48" s="83"/>
      <c r="IFX48" s="83"/>
      <c r="IFY48" s="83"/>
      <c r="IFZ48" s="83"/>
      <c r="IGA48" s="83"/>
      <c r="IGB48" s="83"/>
      <c r="IGC48" s="83"/>
      <c r="IGD48" s="83"/>
      <c r="IGE48" s="83"/>
      <c r="IGF48" s="83"/>
      <c r="IGG48" s="83"/>
      <c r="IGH48" s="83"/>
      <c r="IGI48" s="83"/>
      <c r="IGJ48" s="83"/>
      <c r="IGK48" s="83"/>
      <c r="IGL48" s="83"/>
      <c r="IGM48" s="83"/>
      <c r="IGN48" s="83"/>
      <c r="IGO48" s="83"/>
      <c r="IGP48" s="83"/>
      <c r="IGQ48" s="83"/>
      <c r="IGR48" s="83"/>
      <c r="IGS48" s="83"/>
      <c r="IGT48" s="83"/>
      <c r="IGU48" s="83"/>
      <c r="IGV48" s="83"/>
      <c r="IGW48" s="83"/>
      <c r="IGX48" s="83"/>
      <c r="IGY48" s="83"/>
      <c r="IGZ48" s="83"/>
      <c r="IHA48" s="83"/>
      <c r="IHB48" s="83"/>
      <c r="IHC48" s="83"/>
      <c r="IHD48" s="83"/>
      <c r="IHE48" s="83"/>
      <c r="IHF48" s="83"/>
      <c r="IHG48" s="83"/>
      <c r="IHH48" s="83"/>
      <c r="IHI48" s="83"/>
      <c r="IHJ48" s="83"/>
      <c r="IHK48" s="83"/>
      <c r="IHL48" s="83"/>
      <c r="IHM48" s="83"/>
      <c r="IHN48" s="83"/>
      <c r="IHO48" s="83"/>
      <c r="IHP48" s="83"/>
      <c r="IHQ48" s="83"/>
      <c r="IHR48" s="83"/>
      <c r="IHS48" s="83"/>
      <c r="IHT48" s="83"/>
      <c r="IHU48" s="83"/>
      <c r="IHV48" s="83"/>
      <c r="IHW48" s="83"/>
      <c r="IHX48" s="83"/>
      <c r="IHY48" s="83"/>
      <c r="IHZ48" s="83"/>
      <c r="IIA48" s="83"/>
      <c r="IIB48" s="83"/>
      <c r="IIC48" s="83"/>
      <c r="IID48" s="83"/>
      <c r="IIE48" s="83"/>
      <c r="IIF48" s="83"/>
      <c r="IIG48" s="83"/>
      <c r="IIH48" s="83"/>
      <c r="III48" s="83"/>
      <c r="IIJ48" s="83"/>
      <c r="IIK48" s="83"/>
      <c r="IIL48" s="83"/>
      <c r="IIM48" s="83"/>
      <c r="IIN48" s="83"/>
      <c r="IIO48" s="83"/>
      <c r="IIP48" s="83"/>
      <c r="IIQ48" s="83"/>
      <c r="IIR48" s="83"/>
      <c r="IIS48" s="83"/>
      <c r="IIT48" s="83"/>
      <c r="IIU48" s="83"/>
      <c r="IIV48" s="83"/>
      <c r="IIW48" s="83"/>
      <c r="IIX48" s="83"/>
      <c r="IIY48" s="83"/>
      <c r="IIZ48" s="83"/>
      <c r="IJA48" s="83"/>
      <c r="IJB48" s="83"/>
      <c r="IJC48" s="83"/>
      <c r="IJD48" s="83"/>
      <c r="IJE48" s="83"/>
      <c r="IJF48" s="83"/>
      <c r="IJG48" s="83"/>
      <c r="IJH48" s="83"/>
      <c r="IJI48" s="83"/>
      <c r="IJJ48" s="83"/>
      <c r="IJK48" s="83"/>
      <c r="IJL48" s="83"/>
      <c r="IJM48" s="83"/>
      <c r="IJN48" s="83"/>
      <c r="IJO48" s="83"/>
      <c r="IJP48" s="83"/>
      <c r="IJQ48" s="83"/>
      <c r="IJR48" s="83"/>
      <c r="IJS48" s="83"/>
      <c r="IJT48" s="83"/>
      <c r="IJU48" s="83"/>
      <c r="IJV48" s="83"/>
      <c r="IJW48" s="83"/>
      <c r="IJX48" s="83"/>
      <c r="IJY48" s="83"/>
      <c r="IJZ48" s="83"/>
      <c r="IKA48" s="83"/>
      <c r="IKB48" s="83"/>
      <c r="IKC48" s="83"/>
      <c r="IKD48" s="83"/>
      <c r="IKE48" s="83"/>
      <c r="IKF48" s="83"/>
      <c r="IKG48" s="83"/>
      <c r="IKH48" s="83"/>
      <c r="IKI48" s="83"/>
      <c r="IKJ48" s="83"/>
      <c r="IKK48" s="83"/>
      <c r="IKL48" s="83"/>
      <c r="IKM48" s="83"/>
      <c r="IKN48" s="83"/>
      <c r="IKO48" s="83"/>
      <c r="IKP48" s="83"/>
      <c r="IKQ48" s="83"/>
      <c r="IKR48" s="83"/>
      <c r="IKS48" s="83"/>
      <c r="IKT48" s="83"/>
      <c r="IKU48" s="83"/>
      <c r="IKV48" s="83"/>
      <c r="IKW48" s="83"/>
      <c r="IKX48" s="83"/>
      <c r="IKY48" s="83"/>
      <c r="IKZ48" s="83"/>
      <c r="ILA48" s="83"/>
      <c r="ILB48" s="83"/>
      <c r="ILC48" s="83"/>
      <c r="ILD48" s="83"/>
      <c r="ILE48" s="83"/>
      <c r="ILF48" s="83"/>
      <c r="ILG48" s="83"/>
      <c r="ILH48" s="83"/>
      <c r="ILI48" s="83"/>
      <c r="ILJ48" s="83"/>
      <c r="ILK48" s="83"/>
      <c r="ILL48" s="83"/>
      <c r="ILM48" s="83"/>
      <c r="ILN48" s="83"/>
      <c r="ILO48" s="83"/>
      <c r="ILP48" s="83"/>
      <c r="ILQ48" s="83"/>
      <c r="ILR48" s="83"/>
      <c r="ILS48" s="83"/>
      <c r="ILT48" s="83"/>
      <c r="ILU48" s="83"/>
      <c r="ILV48" s="83"/>
      <c r="ILW48" s="83"/>
      <c r="ILX48" s="83"/>
      <c r="ILY48" s="83"/>
      <c r="ILZ48" s="83"/>
      <c r="IMA48" s="83"/>
      <c r="IMB48" s="83"/>
      <c r="IMC48" s="83"/>
      <c r="IMD48" s="83"/>
      <c r="IME48" s="83"/>
      <c r="IMF48" s="83"/>
      <c r="IMG48" s="83"/>
      <c r="IMH48" s="83"/>
      <c r="IMI48" s="83"/>
      <c r="IMJ48" s="83"/>
      <c r="IMK48" s="83"/>
      <c r="IML48" s="83"/>
      <c r="IMM48" s="83"/>
      <c r="IMN48" s="83"/>
      <c r="IMO48" s="83"/>
      <c r="IMP48" s="83"/>
      <c r="IMQ48" s="83"/>
      <c r="IMR48" s="83"/>
      <c r="IMS48" s="83"/>
      <c r="IMT48" s="83"/>
      <c r="IMU48" s="83"/>
      <c r="IMV48" s="83"/>
      <c r="IMW48" s="83"/>
      <c r="IMX48" s="83"/>
      <c r="IMY48" s="83"/>
      <c r="IMZ48" s="83"/>
      <c r="INA48" s="83"/>
      <c r="INB48" s="83"/>
      <c r="INC48" s="83"/>
      <c r="IND48" s="83"/>
      <c r="INE48" s="83"/>
      <c r="INF48" s="83"/>
      <c r="ING48" s="83"/>
      <c r="INH48" s="83"/>
      <c r="INI48" s="83"/>
      <c r="INJ48" s="83"/>
      <c r="INK48" s="83"/>
      <c r="INL48" s="83"/>
      <c r="INM48" s="83"/>
      <c r="INN48" s="83"/>
      <c r="INO48" s="83"/>
      <c r="INP48" s="83"/>
      <c r="INQ48" s="83"/>
      <c r="INR48" s="83"/>
      <c r="INS48" s="83"/>
      <c r="INT48" s="83"/>
      <c r="INU48" s="83"/>
      <c r="INV48" s="83"/>
      <c r="INW48" s="83"/>
      <c r="INX48" s="83"/>
      <c r="INY48" s="83"/>
      <c r="INZ48" s="83"/>
      <c r="IOA48" s="83"/>
      <c r="IOB48" s="83"/>
      <c r="IOC48" s="83"/>
      <c r="IOD48" s="83"/>
      <c r="IOE48" s="83"/>
      <c r="IOF48" s="83"/>
      <c r="IOG48" s="83"/>
      <c r="IOH48" s="83"/>
      <c r="IOI48" s="83"/>
      <c r="IOJ48" s="83"/>
      <c r="IOK48" s="83"/>
      <c r="IOL48" s="83"/>
      <c r="IOM48" s="83"/>
      <c r="ION48" s="83"/>
      <c r="IOO48" s="83"/>
      <c r="IOP48" s="83"/>
      <c r="IOQ48" s="83"/>
      <c r="IOR48" s="83"/>
      <c r="IOS48" s="83"/>
      <c r="IOT48" s="83"/>
      <c r="IOU48" s="83"/>
      <c r="IOV48" s="83"/>
      <c r="IOW48" s="83"/>
      <c r="IOX48" s="83"/>
      <c r="IOY48" s="83"/>
      <c r="IOZ48" s="83"/>
      <c r="IPA48" s="83"/>
      <c r="IPB48" s="83"/>
      <c r="IPC48" s="83"/>
      <c r="IPD48" s="83"/>
      <c r="IPE48" s="83"/>
      <c r="IPF48" s="83"/>
      <c r="IPG48" s="83"/>
      <c r="IPH48" s="83"/>
      <c r="IPI48" s="83"/>
      <c r="IPJ48" s="83"/>
      <c r="IPK48" s="83"/>
      <c r="IPL48" s="83"/>
      <c r="IPM48" s="83"/>
      <c r="IPN48" s="83"/>
      <c r="IPO48" s="83"/>
      <c r="IPP48" s="83"/>
      <c r="IPQ48" s="83"/>
      <c r="IPR48" s="83"/>
      <c r="IPS48" s="83"/>
      <c r="IPT48" s="83"/>
      <c r="IPU48" s="83"/>
      <c r="IPV48" s="83"/>
      <c r="IPW48" s="83"/>
      <c r="IPX48" s="83"/>
      <c r="IPY48" s="83"/>
      <c r="IPZ48" s="83"/>
      <c r="IQA48" s="83"/>
      <c r="IQB48" s="83"/>
      <c r="IQC48" s="83"/>
      <c r="IQD48" s="83"/>
      <c r="IQE48" s="83"/>
      <c r="IQF48" s="83"/>
      <c r="IQG48" s="83"/>
      <c r="IQH48" s="83"/>
      <c r="IQI48" s="83"/>
      <c r="IQJ48" s="83"/>
      <c r="IQK48" s="83"/>
      <c r="IQL48" s="83"/>
      <c r="IQM48" s="83"/>
      <c r="IQN48" s="83"/>
      <c r="IQO48" s="83"/>
      <c r="IQP48" s="83"/>
      <c r="IQQ48" s="83"/>
      <c r="IQR48" s="83"/>
      <c r="IQS48" s="83"/>
      <c r="IQT48" s="83"/>
      <c r="IQU48" s="83"/>
      <c r="IQV48" s="83"/>
      <c r="IQW48" s="83"/>
      <c r="IQX48" s="83"/>
      <c r="IQY48" s="83"/>
      <c r="IQZ48" s="83"/>
      <c r="IRA48" s="83"/>
      <c r="IRB48" s="83"/>
      <c r="IRC48" s="83"/>
      <c r="IRD48" s="83"/>
      <c r="IRE48" s="83"/>
      <c r="IRF48" s="83"/>
      <c r="IRG48" s="83"/>
      <c r="IRH48" s="83"/>
      <c r="IRI48" s="83"/>
      <c r="IRJ48" s="83"/>
      <c r="IRK48" s="83"/>
      <c r="IRL48" s="83"/>
      <c r="IRM48" s="83"/>
      <c r="IRN48" s="83"/>
      <c r="IRO48" s="83"/>
      <c r="IRP48" s="83"/>
      <c r="IRQ48" s="83"/>
      <c r="IRR48" s="83"/>
      <c r="IRS48" s="83"/>
      <c r="IRT48" s="83"/>
      <c r="IRU48" s="83"/>
      <c r="IRV48" s="83"/>
      <c r="IRW48" s="83"/>
      <c r="IRX48" s="83"/>
      <c r="IRY48" s="83"/>
      <c r="IRZ48" s="83"/>
      <c r="ISA48" s="83"/>
      <c r="ISB48" s="83"/>
      <c r="ISC48" s="83"/>
      <c r="ISD48" s="83"/>
      <c r="ISE48" s="83"/>
      <c r="ISF48" s="83"/>
      <c r="ISG48" s="83"/>
      <c r="ISH48" s="83"/>
      <c r="ISI48" s="83"/>
      <c r="ISJ48" s="83"/>
      <c r="ISK48" s="83"/>
      <c r="ISL48" s="83"/>
      <c r="ISM48" s="83"/>
      <c r="ISN48" s="83"/>
      <c r="ISO48" s="83"/>
      <c r="ISP48" s="83"/>
      <c r="ISQ48" s="83"/>
      <c r="ISR48" s="83"/>
      <c r="ISS48" s="83"/>
      <c r="IST48" s="83"/>
      <c r="ISU48" s="83"/>
      <c r="ISV48" s="83"/>
      <c r="ISW48" s="83"/>
      <c r="ISX48" s="83"/>
      <c r="ISY48" s="83"/>
      <c r="ISZ48" s="83"/>
      <c r="ITA48" s="83"/>
      <c r="ITB48" s="83"/>
      <c r="ITC48" s="83"/>
      <c r="ITD48" s="83"/>
      <c r="ITE48" s="83"/>
      <c r="ITF48" s="83"/>
      <c r="ITG48" s="83"/>
      <c r="ITH48" s="83"/>
      <c r="ITI48" s="83"/>
      <c r="ITJ48" s="83"/>
      <c r="ITK48" s="83"/>
      <c r="ITL48" s="83"/>
      <c r="ITM48" s="83"/>
      <c r="ITN48" s="83"/>
      <c r="ITO48" s="83"/>
      <c r="ITP48" s="83"/>
      <c r="ITQ48" s="83"/>
      <c r="ITR48" s="83"/>
      <c r="ITS48" s="83"/>
      <c r="ITT48" s="83"/>
      <c r="ITU48" s="83"/>
      <c r="ITV48" s="83"/>
      <c r="ITW48" s="83"/>
      <c r="ITX48" s="83"/>
      <c r="ITY48" s="83"/>
      <c r="ITZ48" s="83"/>
      <c r="IUA48" s="83"/>
      <c r="IUB48" s="83"/>
      <c r="IUC48" s="83"/>
      <c r="IUD48" s="83"/>
      <c r="IUE48" s="83"/>
      <c r="IUF48" s="83"/>
      <c r="IUG48" s="83"/>
      <c r="IUH48" s="83"/>
      <c r="IUI48" s="83"/>
      <c r="IUJ48" s="83"/>
      <c r="IUK48" s="83"/>
      <c r="IUL48" s="83"/>
      <c r="IUM48" s="83"/>
      <c r="IUN48" s="83"/>
      <c r="IUO48" s="83"/>
      <c r="IUP48" s="83"/>
      <c r="IUQ48" s="83"/>
      <c r="IUR48" s="83"/>
      <c r="IUS48" s="83"/>
      <c r="IUT48" s="83"/>
      <c r="IUU48" s="83"/>
      <c r="IUV48" s="83"/>
      <c r="IUW48" s="83"/>
      <c r="IUX48" s="83"/>
      <c r="IUY48" s="83"/>
      <c r="IUZ48" s="83"/>
      <c r="IVA48" s="83"/>
      <c r="IVB48" s="83"/>
      <c r="IVC48" s="83"/>
      <c r="IVD48" s="83"/>
      <c r="IVE48" s="83"/>
      <c r="IVF48" s="83"/>
      <c r="IVG48" s="83"/>
      <c r="IVH48" s="83"/>
      <c r="IVI48" s="83"/>
      <c r="IVJ48" s="83"/>
      <c r="IVK48" s="83"/>
      <c r="IVL48" s="83"/>
      <c r="IVM48" s="83"/>
      <c r="IVN48" s="83"/>
      <c r="IVO48" s="83"/>
      <c r="IVP48" s="83"/>
      <c r="IVQ48" s="83"/>
      <c r="IVR48" s="83"/>
      <c r="IVS48" s="83"/>
      <c r="IVT48" s="83"/>
      <c r="IVU48" s="83"/>
      <c r="IVV48" s="83"/>
      <c r="IVW48" s="83"/>
      <c r="IVX48" s="83"/>
      <c r="IVY48" s="83"/>
      <c r="IVZ48" s="83"/>
      <c r="IWA48" s="83"/>
      <c r="IWB48" s="83"/>
      <c r="IWC48" s="83"/>
      <c r="IWD48" s="83"/>
      <c r="IWE48" s="83"/>
      <c r="IWF48" s="83"/>
      <c r="IWG48" s="83"/>
      <c r="IWH48" s="83"/>
      <c r="IWI48" s="83"/>
      <c r="IWJ48" s="83"/>
      <c r="IWK48" s="83"/>
      <c r="IWL48" s="83"/>
      <c r="IWM48" s="83"/>
      <c r="IWN48" s="83"/>
      <c r="IWO48" s="83"/>
      <c r="IWP48" s="83"/>
      <c r="IWQ48" s="83"/>
      <c r="IWR48" s="83"/>
      <c r="IWS48" s="83"/>
      <c r="IWT48" s="83"/>
      <c r="IWU48" s="83"/>
      <c r="IWV48" s="83"/>
      <c r="IWW48" s="83"/>
      <c r="IWX48" s="83"/>
      <c r="IWY48" s="83"/>
      <c r="IWZ48" s="83"/>
      <c r="IXA48" s="83"/>
      <c r="IXB48" s="83"/>
      <c r="IXC48" s="83"/>
      <c r="IXD48" s="83"/>
      <c r="IXE48" s="83"/>
      <c r="IXF48" s="83"/>
      <c r="IXG48" s="83"/>
      <c r="IXH48" s="83"/>
      <c r="IXI48" s="83"/>
      <c r="IXJ48" s="83"/>
      <c r="IXK48" s="83"/>
      <c r="IXL48" s="83"/>
      <c r="IXM48" s="83"/>
      <c r="IXN48" s="83"/>
      <c r="IXO48" s="83"/>
      <c r="IXP48" s="83"/>
      <c r="IXQ48" s="83"/>
      <c r="IXR48" s="83"/>
      <c r="IXS48" s="83"/>
      <c r="IXT48" s="83"/>
      <c r="IXU48" s="83"/>
      <c r="IXV48" s="83"/>
      <c r="IXW48" s="83"/>
      <c r="IXX48" s="83"/>
      <c r="IXY48" s="83"/>
      <c r="IXZ48" s="83"/>
      <c r="IYA48" s="83"/>
      <c r="IYB48" s="83"/>
      <c r="IYC48" s="83"/>
      <c r="IYD48" s="83"/>
      <c r="IYE48" s="83"/>
      <c r="IYF48" s="83"/>
      <c r="IYG48" s="83"/>
      <c r="IYH48" s="83"/>
      <c r="IYI48" s="83"/>
      <c r="IYJ48" s="83"/>
      <c r="IYK48" s="83"/>
      <c r="IYL48" s="83"/>
      <c r="IYM48" s="83"/>
      <c r="IYN48" s="83"/>
      <c r="IYO48" s="83"/>
      <c r="IYP48" s="83"/>
      <c r="IYQ48" s="83"/>
      <c r="IYR48" s="83"/>
      <c r="IYS48" s="83"/>
      <c r="IYT48" s="83"/>
      <c r="IYU48" s="83"/>
      <c r="IYV48" s="83"/>
      <c r="IYW48" s="83"/>
      <c r="IYX48" s="83"/>
      <c r="IYY48" s="83"/>
      <c r="IYZ48" s="83"/>
      <c r="IZA48" s="83"/>
      <c r="IZB48" s="83"/>
      <c r="IZC48" s="83"/>
      <c r="IZD48" s="83"/>
      <c r="IZE48" s="83"/>
      <c r="IZF48" s="83"/>
      <c r="IZG48" s="83"/>
      <c r="IZH48" s="83"/>
      <c r="IZI48" s="83"/>
      <c r="IZJ48" s="83"/>
      <c r="IZK48" s="83"/>
      <c r="IZL48" s="83"/>
      <c r="IZM48" s="83"/>
      <c r="IZN48" s="83"/>
      <c r="IZO48" s="83"/>
      <c r="IZP48" s="83"/>
      <c r="IZQ48" s="83"/>
      <c r="IZR48" s="83"/>
      <c r="IZS48" s="83"/>
      <c r="IZT48" s="83"/>
      <c r="IZU48" s="83"/>
      <c r="IZV48" s="83"/>
      <c r="IZW48" s="83"/>
      <c r="IZX48" s="83"/>
      <c r="IZY48" s="83"/>
      <c r="IZZ48" s="83"/>
      <c r="JAA48" s="83"/>
      <c r="JAB48" s="83"/>
      <c r="JAC48" s="83"/>
      <c r="JAD48" s="83"/>
      <c r="JAE48" s="83"/>
      <c r="JAF48" s="83"/>
      <c r="JAG48" s="83"/>
      <c r="JAH48" s="83"/>
      <c r="JAI48" s="83"/>
      <c r="JAJ48" s="83"/>
      <c r="JAK48" s="83"/>
      <c r="JAL48" s="83"/>
      <c r="JAM48" s="83"/>
      <c r="JAN48" s="83"/>
      <c r="JAO48" s="83"/>
      <c r="JAP48" s="83"/>
      <c r="JAQ48" s="83"/>
      <c r="JAR48" s="83"/>
      <c r="JAS48" s="83"/>
      <c r="JAT48" s="83"/>
      <c r="JAU48" s="83"/>
      <c r="JAV48" s="83"/>
      <c r="JAW48" s="83"/>
      <c r="JAX48" s="83"/>
      <c r="JAY48" s="83"/>
      <c r="JAZ48" s="83"/>
      <c r="JBA48" s="83"/>
      <c r="JBB48" s="83"/>
      <c r="JBC48" s="83"/>
      <c r="JBD48" s="83"/>
      <c r="JBE48" s="83"/>
      <c r="JBF48" s="83"/>
      <c r="JBG48" s="83"/>
      <c r="JBH48" s="83"/>
      <c r="JBI48" s="83"/>
      <c r="JBJ48" s="83"/>
      <c r="JBK48" s="83"/>
      <c r="JBL48" s="83"/>
      <c r="JBM48" s="83"/>
      <c r="JBN48" s="83"/>
      <c r="JBO48" s="83"/>
      <c r="JBP48" s="83"/>
      <c r="JBQ48" s="83"/>
      <c r="JBR48" s="83"/>
      <c r="JBS48" s="83"/>
      <c r="JBT48" s="83"/>
      <c r="JBU48" s="83"/>
      <c r="JBV48" s="83"/>
      <c r="JBW48" s="83"/>
      <c r="JBX48" s="83"/>
      <c r="JBY48" s="83"/>
      <c r="JBZ48" s="83"/>
      <c r="JCA48" s="83"/>
      <c r="JCB48" s="83"/>
      <c r="JCC48" s="83"/>
      <c r="JCD48" s="83"/>
      <c r="JCE48" s="83"/>
      <c r="JCF48" s="83"/>
      <c r="JCG48" s="83"/>
      <c r="JCH48" s="83"/>
      <c r="JCI48" s="83"/>
      <c r="JCJ48" s="83"/>
      <c r="JCK48" s="83"/>
      <c r="JCL48" s="83"/>
      <c r="JCM48" s="83"/>
      <c r="JCN48" s="83"/>
      <c r="JCO48" s="83"/>
      <c r="JCP48" s="83"/>
      <c r="JCQ48" s="83"/>
      <c r="JCR48" s="83"/>
      <c r="JCS48" s="83"/>
      <c r="JCT48" s="83"/>
      <c r="JCU48" s="83"/>
      <c r="JCV48" s="83"/>
      <c r="JCW48" s="83"/>
      <c r="JCX48" s="83"/>
      <c r="JCY48" s="83"/>
      <c r="JCZ48" s="83"/>
      <c r="JDA48" s="83"/>
      <c r="JDB48" s="83"/>
      <c r="JDC48" s="83"/>
      <c r="JDD48" s="83"/>
      <c r="JDE48" s="83"/>
      <c r="JDF48" s="83"/>
      <c r="JDG48" s="83"/>
      <c r="JDH48" s="83"/>
      <c r="JDI48" s="83"/>
      <c r="JDJ48" s="83"/>
      <c r="JDK48" s="83"/>
      <c r="JDL48" s="83"/>
      <c r="JDM48" s="83"/>
      <c r="JDN48" s="83"/>
      <c r="JDO48" s="83"/>
      <c r="JDP48" s="83"/>
      <c r="JDQ48" s="83"/>
      <c r="JDR48" s="83"/>
      <c r="JDS48" s="83"/>
      <c r="JDT48" s="83"/>
      <c r="JDU48" s="83"/>
      <c r="JDV48" s="83"/>
      <c r="JDW48" s="83"/>
      <c r="JDX48" s="83"/>
      <c r="JDY48" s="83"/>
      <c r="JDZ48" s="83"/>
      <c r="JEA48" s="83"/>
      <c r="JEB48" s="83"/>
      <c r="JEC48" s="83"/>
      <c r="JED48" s="83"/>
      <c r="JEE48" s="83"/>
      <c r="JEF48" s="83"/>
      <c r="JEG48" s="83"/>
      <c r="JEH48" s="83"/>
      <c r="JEI48" s="83"/>
      <c r="JEJ48" s="83"/>
      <c r="JEK48" s="83"/>
      <c r="JEL48" s="83"/>
      <c r="JEM48" s="83"/>
      <c r="JEN48" s="83"/>
      <c r="JEO48" s="83"/>
      <c r="JEP48" s="83"/>
      <c r="JEQ48" s="83"/>
      <c r="JER48" s="83"/>
      <c r="JES48" s="83"/>
      <c r="JET48" s="83"/>
      <c r="JEU48" s="83"/>
      <c r="JEV48" s="83"/>
      <c r="JEW48" s="83"/>
      <c r="JEX48" s="83"/>
      <c r="JEY48" s="83"/>
      <c r="JEZ48" s="83"/>
      <c r="JFA48" s="83"/>
      <c r="JFB48" s="83"/>
      <c r="JFC48" s="83"/>
      <c r="JFD48" s="83"/>
      <c r="JFE48" s="83"/>
      <c r="JFF48" s="83"/>
      <c r="JFG48" s="83"/>
      <c r="JFH48" s="83"/>
      <c r="JFI48" s="83"/>
      <c r="JFJ48" s="83"/>
      <c r="JFK48" s="83"/>
      <c r="JFL48" s="83"/>
      <c r="JFM48" s="83"/>
      <c r="JFN48" s="83"/>
      <c r="JFO48" s="83"/>
      <c r="JFP48" s="83"/>
      <c r="JFQ48" s="83"/>
      <c r="JFR48" s="83"/>
      <c r="JFS48" s="83"/>
      <c r="JFT48" s="83"/>
      <c r="JFU48" s="83"/>
      <c r="JFV48" s="83"/>
      <c r="JFW48" s="83"/>
      <c r="JFX48" s="83"/>
      <c r="JFY48" s="83"/>
      <c r="JFZ48" s="83"/>
      <c r="JGA48" s="83"/>
      <c r="JGB48" s="83"/>
      <c r="JGC48" s="83"/>
      <c r="JGD48" s="83"/>
      <c r="JGE48" s="83"/>
      <c r="JGF48" s="83"/>
      <c r="JGG48" s="83"/>
      <c r="JGH48" s="83"/>
      <c r="JGI48" s="83"/>
      <c r="JGJ48" s="83"/>
      <c r="JGK48" s="83"/>
      <c r="JGL48" s="83"/>
      <c r="JGM48" s="83"/>
      <c r="JGN48" s="83"/>
      <c r="JGO48" s="83"/>
      <c r="JGP48" s="83"/>
      <c r="JGQ48" s="83"/>
      <c r="JGR48" s="83"/>
      <c r="JGS48" s="83"/>
      <c r="JGT48" s="83"/>
      <c r="JGU48" s="83"/>
      <c r="JGV48" s="83"/>
      <c r="JGW48" s="83"/>
      <c r="JGX48" s="83"/>
      <c r="JGY48" s="83"/>
      <c r="JGZ48" s="83"/>
      <c r="JHA48" s="83"/>
      <c r="JHB48" s="83"/>
      <c r="JHC48" s="83"/>
      <c r="JHD48" s="83"/>
      <c r="JHE48" s="83"/>
      <c r="JHF48" s="83"/>
      <c r="JHG48" s="83"/>
      <c r="JHH48" s="83"/>
      <c r="JHI48" s="83"/>
      <c r="JHJ48" s="83"/>
      <c r="JHK48" s="83"/>
      <c r="JHL48" s="83"/>
      <c r="JHM48" s="83"/>
      <c r="JHN48" s="83"/>
      <c r="JHO48" s="83"/>
      <c r="JHP48" s="83"/>
      <c r="JHQ48" s="83"/>
      <c r="JHR48" s="83"/>
      <c r="JHS48" s="83"/>
      <c r="JHT48" s="83"/>
      <c r="JHU48" s="83"/>
      <c r="JHV48" s="83"/>
      <c r="JHW48" s="83"/>
      <c r="JHX48" s="83"/>
      <c r="JHY48" s="83"/>
      <c r="JHZ48" s="83"/>
      <c r="JIA48" s="83"/>
      <c r="JIB48" s="83"/>
      <c r="JIC48" s="83"/>
      <c r="JID48" s="83"/>
      <c r="JIE48" s="83"/>
      <c r="JIF48" s="83"/>
      <c r="JIG48" s="83"/>
      <c r="JIH48" s="83"/>
      <c r="JII48" s="83"/>
      <c r="JIJ48" s="83"/>
      <c r="JIK48" s="83"/>
      <c r="JIL48" s="83"/>
      <c r="JIM48" s="83"/>
      <c r="JIN48" s="83"/>
      <c r="JIO48" s="83"/>
      <c r="JIP48" s="83"/>
      <c r="JIQ48" s="83"/>
      <c r="JIR48" s="83"/>
      <c r="JIS48" s="83"/>
      <c r="JIT48" s="83"/>
      <c r="JIU48" s="83"/>
      <c r="JIV48" s="83"/>
      <c r="JIW48" s="83"/>
      <c r="JIX48" s="83"/>
      <c r="JIY48" s="83"/>
      <c r="JIZ48" s="83"/>
      <c r="JJA48" s="83"/>
      <c r="JJB48" s="83"/>
      <c r="JJC48" s="83"/>
      <c r="JJD48" s="83"/>
      <c r="JJE48" s="83"/>
      <c r="JJF48" s="83"/>
      <c r="JJG48" s="83"/>
      <c r="JJH48" s="83"/>
      <c r="JJI48" s="83"/>
      <c r="JJJ48" s="83"/>
      <c r="JJK48" s="83"/>
      <c r="JJL48" s="83"/>
      <c r="JJM48" s="83"/>
      <c r="JJN48" s="83"/>
      <c r="JJO48" s="83"/>
      <c r="JJP48" s="83"/>
      <c r="JJQ48" s="83"/>
      <c r="JJR48" s="83"/>
      <c r="JJS48" s="83"/>
      <c r="JJT48" s="83"/>
      <c r="JJU48" s="83"/>
      <c r="JJV48" s="83"/>
      <c r="JJW48" s="83"/>
      <c r="JJX48" s="83"/>
      <c r="JJY48" s="83"/>
      <c r="JJZ48" s="83"/>
      <c r="JKA48" s="83"/>
      <c r="JKB48" s="83"/>
      <c r="JKC48" s="83"/>
      <c r="JKD48" s="83"/>
      <c r="JKE48" s="83"/>
      <c r="JKF48" s="83"/>
      <c r="JKG48" s="83"/>
      <c r="JKH48" s="83"/>
      <c r="JKI48" s="83"/>
      <c r="JKJ48" s="83"/>
      <c r="JKK48" s="83"/>
      <c r="JKL48" s="83"/>
      <c r="JKM48" s="83"/>
      <c r="JKN48" s="83"/>
      <c r="JKO48" s="83"/>
      <c r="JKP48" s="83"/>
      <c r="JKQ48" s="83"/>
      <c r="JKR48" s="83"/>
      <c r="JKS48" s="83"/>
      <c r="JKT48" s="83"/>
      <c r="JKU48" s="83"/>
      <c r="JKV48" s="83"/>
      <c r="JKW48" s="83"/>
      <c r="JKX48" s="83"/>
      <c r="JKY48" s="83"/>
      <c r="JKZ48" s="83"/>
      <c r="JLA48" s="83"/>
      <c r="JLB48" s="83"/>
      <c r="JLC48" s="83"/>
      <c r="JLD48" s="83"/>
      <c r="JLE48" s="83"/>
      <c r="JLF48" s="83"/>
      <c r="JLG48" s="83"/>
      <c r="JLH48" s="83"/>
      <c r="JLI48" s="83"/>
      <c r="JLJ48" s="83"/>
      <c r="JLK48" s="83"/>
      <c r="JLL48" s="83"/>
      <c r="JLM48" s="83"/>
      <c r="JLN48" s="83"/>
      <c r="JLO48" s="83"/>
      <c r="JLP48" s="83"/>
      <c r="JLQ48" s="83"/>
      <c r="JLR48" s="83"/>
      <c r="JLS48" s="83"/>
      <c r="JLT48" s="83"/>
      <c r="JLU48" s="83"/>
      <c r="JLV48" s="83"/>
      <c r="JLW48" s="83"/>
      <c r="JLX48" s="83"/>
      <c r="JLY48" s="83"/>
      <c r="JLZ48" s="83"/>
      <c r="JMA48" s="83"/>
      <c r="JMB48" s="83"/>
      <c r="JMC48" s="83"/>
      <c r="JMD48" s="83"/>
      <c r="JME48" s="83"/>
      <c r="JMF48" s="83"/>
      <c r="JMG48" s="83"/>
      <c r="JMH48" s="83"/>
      <c r="JMI48" s="83"/>
      <c r="JMJ48" s="83"/>
      <c r="JMK48" s="83"/>
      <c r="JML48" s="83"/>
      <c r="JMM48" s="83"/>
      <c r="JMN48" s="83"/>
      <c r="JMO48" s="83"/>
      <c r="JMP48" s="83"/>
      <c r="JMQ48" s="83"/>
      <c r="JMR48" s="83"/>
      <c r="JMS48" s="83"/>
      <c r="JMT48" s="83"/>
      <c r="JMU48" s="83"/>
      <c r="JMV48" s="83"/>
      <c r="JMW48" s="83"/>
      <c r="JMX48" s="83"/>
      <c r="JMY48" s="83"/>
      <c r="JMZ48" s="83"/>
      <c r="JNA48" s="83"/>
      <c r="JNB48" s="83"/>
      <c r="JNC48" s="83"/>
      <c r="JND48" s="83"/>
      <c r="JNE48" s="83"/>
      <c r="JNF48" s="83"/>
      <c r="JNG48" s="83"/>
      <c r="JNH48" s="83"/>
      <c r="JNI48" s="83"/>
      <c r="JNJ48" s="83"/>
      <c r="JNK48" s="83"/>
      <c r="JNL48" s="83"/>
      <c r="JNM48" s="83"/>
      <c r="JNN48" s="83"/>
      <c r="JNO48" s="83"/>
      <c r="JNP48" s="83"/>
      <c r="JNQ48" s="83"/>
      <c r="JNR48" s="83"/>
      <c r="JNS48" s="83"/>
      <c r="JNT48" s="83"/>
      <c r="JNU48" s="83"/>
      <c r="JNV48" s="83"/>
      <c r="JNW48" s="83"/>
      <c r="JNX48" s="83"/>
      <c r="JNY48" s="83"/>
      <c r="JNZ48" s="83"/>
      <c r="JOA48" s="83"/>
      <c r="JOB48" s="83"/>
      <c r="JOC48" s="83"/>
      <c r="JOD48" s="83"/>
      <c r="JOE48" s="83"/>
      <c r="JOF48" s="83"/>
      <c r="JOG48" s="83"/>
      <c r="JOH48" s="83"/>
      <c r="JOI48" s="83"/>
      <c r="JOJ48" s="83"/>
      <c r="JOK48" s="83"/>
      <c r="JOL48" s="83"/>
      <c r="JOM48" s="83"/>
      <c r="JON48" s="83"/>
      <c r="JOO48" s="83"/>
      <c r="JOP48" s="83"/>
      <c r="JOQ48" s="83"/>
      <c r="JOR48" s="83"/>
      <c r="JOS48" s="83"/>
      <c r="JOT48" s="83"/>
      <c r="JOU48" s="83"/>
      <c r="JOV48" s="83"/>
      <c r="JOW48" s="83"/>
      <c r="JOX48" s="83"/>
      <c r="JOY48" s="83"/>
      <c r="JOZ48" s="83"/>
      <c r="JPA48" s="83"/>
      <c r="JPB48" s="83"/>
      <c r="JPC48" s="83"/>
      <c r="JPD48" s="83"/>
      <c r="JPE48" s="83"/>
      <c r="JPF48" s="83"/>
      <c r="JPG48" s="83"/>
      <c r="JPH48" s="83"/>
      <c r="JPI48" s="83"/>
      <c r="JPJ48" s="83"/>
      <c r="JPK48" s="83"/>
      <c r="JPL48" s="83"/>
      <c r="JPM48" s="83"/>
      <c r="JPN48" s="83"/>
      <c r="JPO48" s="83"/>
      <c r="JPP48" s="83"/>
      <c r="JPQ48" s="83"/>
      <c r="JPR48" s="83"/>
      <c r="JPS48" s="83"/>
      <c r="JPT48" s="83"/>
      <c r="JPU48" s="83"/>
      <c r="JPV48" s="83"/>
      <c r="JPW48" s="83"/>
      <c r="JPX48" s="83"/>
      <c r="JPY48" s="83"/>
      <c r="JPZ48" s="83"/>
      <c r="JQA48" s="83"/>
      <c r="JQB48" s="83"/>
      <c r="JQC48" s="83"/>
      <c r="JQD48" s="83"/>
      <c r="JQE48" s="83"/>
      <c r="JQF48" s="83"/>
      <c r="JQG48" s="83"/>
      <c r="JQH48" s="83"/>
      <c r="JQI48" s="83"/>
      <c r="JQJ48" s="83"/>
      <c r="JQK48" s="83"/>
      <c r="JQL48" s="83"/>
      <c r="JQM48" s="83"/>
      <c r="JQN48" s="83"/>
      <c r="JQO48" s="83"/>
      <c r="JQP48" s="83"/>
      <c r="JQQ48" s="83"/>
      <c r="JQR48" s="83"/>
      <c r="JQS48" s="83"/>
      <c r="JQT48" s="83"/>
      <c r="JQU48" s="83"/>
      <c r="JQV48" s="83"/>
      <c r="JQW48" s="83"/>
      <c r="JQX48" s="83"/>
      <c r="JQY48" s="83"/>
      <c r="JQZ48" s="83"/>
      <c r="JRA48" s="83"/>
      <c r="JRB48" s="83"/>
      <c r="JRC48" s="83"/>
      <c r="JRD48" s="83"/>
      <c r="JRE48" s="83"/>
      <c r="JRF48" s="83"/>
      <c r="JRG48" s="83"/>
      <c r="JRH48" s="83"/>
      <c r="JRI48" s="83"/>
      <c r="JRJ48" s="83"/>
      <c r="JRK48" s="83"/>
      <c r="JRL48" s="83"/>
      <c r="JRM48" s="83"/>
      <c r="JRN48" s="83"/>
      <c r="JRO48" s="83"/>
      <c r="JRP48" s="83"/>
      <c r="JRQ48" s="83"/>
      <c r="JRR48" s="83"/>
      <c r="JRS48" s="83"/>
      <c r="JRT48" s="83"/>
      <c r="JRU48" s="83"/>
      <c r="JRV48" s="83"/>
      <c r="JRW48" s="83"/>
      <c r="JRX48" s="83"/>
      <c r="JRY48" s="83"/>
      <c r="JRZ48" s="83"/>
      <c r="JSA48" s="83"/>
      <c r="JSB48" s="83"/>
      <c r="JSC48" s="83"/>
      <c r="JSD48" s="83"/>
      <c r="JSE48" s="83"/>
      <c r="JSF48" s="83"/>
      <c r="JSG48" s="83"/>
      <c r="JSH48" s="83"/>
      <c r="JSI48" s="83"/>
      <c r="JSJ48" s="83"/>
      <c r="JSK48" s="83"/>
      <c r="JSL48" s="83"/>
      <c r="JSM48" s="83"/>
      <c r="JSN48" s="83"/>
      <c r="JSO48" s="83"/>
      <c r="JSP48" s="83"/>
      <c r="JSQ48" s="83"/>
      <c r="JSR48" s="83"/>
      <c r="JSS48" s="83"/>
      <c r="JST48" s="83"/>
      <c r="JSU48" s="83"/>
      <c r="JSV48" s="83"/>
      <c r="JSW48" s="83"/>
      <c r="JSX48" s="83"/>
      <c r="JSY48" s="83"/>
      <c r="JSZ48" s="83"/>
      <c r="JTA48" s="83"/>
      <c r="JTB48" s="83"/>
      <c r="JTC48" s="83"/>
      <c r="JTD48" s="83"/>
      <c r="JTE48" s="83"/>
      <c r="JTF48" s="83"/>
      <c r="JTG48" s="83"/>
      <c r="JTH48" s="83"/>
      <c r="JTI48" s="83"/>
      <c r="JTJ48" s="83"/>
      <c r="JTK48" s="83"/>
      <c r="JTL48" s="83"/>
      <c r="JTM48" s="83"/>
      <c r="JTN48" s="83"/>
      <c r="JTO48" s="83"/>
      <c r="JTP48" s="83"/>
      <c r="JTQ48" s="83"/>
      <c r="JTR48" s="83"/>
      <c r="JTS48" s="83"/>
      <c r="JTT48" s="83"/>
      <c r="JTU48" s="83"/>
      <c r="JTV48" s="83"/>
      <c r="JTW48" s="83"/>
      <c r="JTX48" s="83"/>
      <c r="JTY48" s="83"/>
      <c r="JTZ48" s="83"/>
      <c r="JUA48" s="83"/>
      <c r="JUB48" s="83"/>
      <c r="JUC48" s="83"/>
      <c r="JUD48" s="83"/>
      <c r="JUE48" s="83"/>
      <c r="JUF48" s="83"/>
      <c r="JUG48" s="83"/>
      <c r="JUH48" s="83"/>
      <c r="JUI48" s="83"/>
      <c r="JUJ48" s="83"/>
      <c r="JUK48" s="83"/>
      <c r="JUL48" s="83"/>
      <c r="JUM48" s="83"/>
      <c r="JUN48" s="83"/>
      <c r="JUO48" s="83"/>
      <c r="JUP48" s="83"/>
      <c r="JUQ48" s="83"/>
      <c r="JUR48" s="83"/>
      <c r="JUS48" s="83"/>
      <c r="JUT48" s="83"/>
      <c r="JUU48" s="83"/>
      <c r="JUV48" s="83"/>
      <c r="JUW48" s="83"/>
      <c r="JUX48" s="83"/>
      <c r="JUY48" s="83"/>
      <c r="JUZ48" s="83"/>
      <c r="JVA48" s="83"/>
      <c r="JVB48" s="83"/>
      <c r="JVC48" s="83"/>
      <c r="JVD48" s="83"/>
      <c r="JVE48" s="83"/>
      <c r="JVF48" s="83"/>
      <c r="JVG48" s="83"/>
      <c r="JVH48" s="83"/>
      <c r="JVI48" s="83"/>
      <c r="JVJ48" s="83"/>
      <c r="JVK48" s="83"/>
      <c r="JVL48" s="83"/>
      <c r="JVM48" s="83"/>
      <c r="JVN48" s="83"/>
      <c r="JVO48" s="83"/>
      <c r="JVP48" s="83"/>
      <c r="JVQ48" s="83"/>
      <c r="JVR48" s="83"/>
      <c r="JVS48" s="83"/>
      <c r="JVT48" s="83"/>
      <c r="JVU48" s="83"/>
      <c r="JVV48" s="83"/>
      <c r="JVW48" s="83"/>
      <c r="JVX48" s="83"/>
      <c r="JVY48" s="83"/>
      <c r="JVZ48" s="83"/>
      <c r="JWA48" s="83"/>
      <c r="JWB48" s="83"/>
      <c r="JWC48" s="83"/>
      <c r="JWD48" s="83"/>
      <c r="JWE48" s="83"/>
      <c r="JWF48" s="83"/>
      <c r="JWG48" s="83"/>
      <c r="JWH48" s="83"/>
      <c r="JWI48" s="83"/>
      <c r="JWJ48" s="83"/>
      <c r="JWK48" s="83"/>
      <c r="JWL48" s="83"/>
      <c r="JWM48" s="83"/>
      <c r="JWN48" s="83"/>
      <c r="JWO48" s="83"/>
      <c r="JWP48" s="83"/>
      <c r="JWQ48" s="83"/>
      <c r="JWR48" s="83"/>
      <c r="JWS48" s="83"/>
      <c r="JWT48" s="83"/>
      <c r="JWU48" s="83"/>
      <c r="JWV48" s="83"/>
      <c r="JWW48" s="83"/>
      <c r="JWX48" s="83"/>
      <c r="JWY48" s="83"/>
      <c r="JWZ48" s="83"/>
      <c r="JXA48" s="83"/>
      <c r="JXB48" s="83"/>
      <c r="JXC48" s="83"/>
      <c r="JXD48" s="83"/>
      <c r="JXE48" s="83"/>
      <c r="JXF48" s="83"/>
      <c r="JXG48" s="83"/>
      <c r="JXH48" s="83"/>
      <c r="JXI48" s="83"/>
      <c r="JXJ48" s="83"/>
      <c r="JXK48" s="83"/>
      <c r="JXL48" s="83"/>
      <c r="JXM48" s="83"/>
      <c r="JXN48" s="83"/>
      <c r="JXO48" s="83"/>
      <c r="JXP48" s="83"/>
      <c r="JXQ48" s="83"/>
      <c r="JXR48" s="83"/>
      <c r="JXS48" s="83"/>
      <c r="JXT48" s="83"/>
      <c r="JXU48" s="83"/>
      <c r="JXV48" s="83"/>
      <c r="JXW48" s="83"/>
      <c r="JXX48" s="83"/>
      <c r="JXY48" s="83"/>
      <c r="JXZ48" s="83"/>
      <c r="JYA48" s="83"/>
      <c r="JYB48" s="83"/>
      <c r="JYC48" s="83"/>
      <c r="JYD48" s="83"/>
      <c r="JYE48" s="83"/>
      <c r="JYF48" s="83"/>
      <c r="JYG48" s="83"/>
      <c r="JYH48" s="83"/>
      <c r="JYI48" s="83"/>
      <c r="JYJ48" s="83"/>
      <c r="JYK48" s="83"/>
      <c r="JYL48" s="83"/>
      <c r="JYM48" s="83"/>
      <c r="JYN48" s="83"/>
      <c r="JYO48" s="83"/>
      <c r="JYP48" s="83"/>
      <c r="JYQ48" s="83"/>
      <c r="JYR48" s="83"/>
      <c r="JYS48" s="83"/>
      <c r="JYT48" s="83"/>
      <c r="JYU48" s="83"/>
      <c r="JYV48" s="83"/>
      <c r="JYW48" s="83"/>
      <c r="JYX48" s="83"/>
      <c r="JYY48" s="83"/>
      <c r="JYZ48" s="83"/>
      <c r="JZA48" s="83"/>
      <c r="JZB48" s="83"/>
      <c r="JZC48" s="83"/>
      <c r="JZD48" s="83"/>
      <c r="JZE48" s="83"/>
      <c r="JZF48" s="83"/>
      <c r="JZG48" s="83"/>
      <c r="JZH48" s="83"/>
      <c r="JZI48" s="83"/>
      <c r="JZJ48" s="83"/>
      <c r="JZK48" s="83"/>
      <c r="JZL48" s="83"/>
      <c r="JZM48" s="83"/>
      <c r="JZN48" s="83"/>
      <c r="JZO48" s="83"/>
      <c r="JZP48" s="83"/>
      <c r="JZQ48" s="83"/>
      <c r="JZR48" s="83"/>
      <c r="JZS48" s="83"/>
      <c r="JZT48" s="83"/>
      <c r="JZU48" s="83"/>
      <c r="JZV48" s="83"/>
      <c r="JZW48" s="83"/>
      <c r="JZX48" s="83"/>
      <c r="JZY48" s="83"/>
      <c r="JZZ48" s="83"/>
      <c r="KAA48" s="83"/>
      <c r="KAB48" s="83"/>
      <c r="KAC48" s="83"/>
      <c r="KAD48" s="83"/>
      <c r="KAE48" s="83"/>
      <c r="KAF48" s="83"/>
      <c r="KAG48" s="83"/>
      <c r="KAH48" s="83"/>
      <c r="KAI48" s="83"/>
      <c r="KAJ48" s="83"/>
      <c r="KAK48" s="83"/>
      <c r="KAL48" s="83"/>
      <c r="KAM48" s="83"/>
      <c r="KAN48" s="83"/>
      <c r="KAO48" s="83"/>
      <c r="KAP48" s="83"/>
      <c r="KAQ48" s="83"/>
      <c r="KAR48" s="83"/>
      <c r="KAS48" s="83"/>
      <c r="KAT48" s="83"/>
      <c r="KAU48" s="83"/>
      <c r="KAV48" s="83"/>
      <c r="KAW48" s="83"/>
      <c r="KAX48" s="83"/>
      <c r="KAY48" s="83"/>
      <c r="KAZ48" s="83"/>
      <c r="KBA48" s="83"/>
      <c r="KBB48" s="83"/>
      <c r="KBC48" s="83"/>
      <c r="KBD48" s="83"/>
      <c r="KBE48" s="83"/>
      <c r="KBF48" s="83"/>
      <c r="KBG48" s="83"/>
      <c r="KBH48" s="83"/>
      <c r="KBI48" s="83"/>
      <c r="KBJ48" s="83"/>
      <c r="KBK48" s="83"/>
      <c r="KBL48" s="83"/>
      <c r="KBM48" s="83"/>
      <c r="KBN48" s="83"/>
      <c r="KBO48" s="83"/>
      <c r="KBP48" s="83"/>
      <c r="KBQ48" s="83"/>
      <c r="KBR48" s="83"/>
      <c r="KBS48" s="83"/>
      <c r="KBT48" s="83"/>
      <c r="KBU48" s="83"/>
      <c r="KBV48" s="83"/>
      <c r="KBW48" s="83"/>
      <c r="KBX48" s="83"/>
      <c r="KBY48" s="83"/>
      <c r="KBZ48" s="83"/>
      <c r="KCA48" s="83"/>
      <c r="KCB48" s="83"/>
      <c r="KCC48" s="83"/>
      <c r="KCD48" s="83"/>
      <c r="KCE48" s="83"/>
      <c r="KCF48" s="83"/>
      <c r="KCG48" s="83"/>
      <c r="KCH48" s="83"/>
      <c r="KCI48" s="83"/>
      <c r="KCJ48" s="83"/>
      <c r="KCK48" s="83"/>
      <c r="KCL48" s="83"/>
      <c r="KCM48" s="83"/>
      <c r="KCN48" s="83"/>
      <c r="KCO48" s="83"/>
      <c r="KCP48" s="83"/>
      <c r="KCQ48" s="83"/>
      <c r="KCR48" s="83"/>
      <c r="KCS48" s="83"/>
      <c r="KCT48" s="83"/>
      <c r="KCU48" s="83"/>
      <c r="KCV48" s="83"/>
      <c r="KCW48" s="83"/>
      <c r="KCX48" s="83"/>
      <c r="KCY48" s="83"/>
      <c r="KCZ48" s="83"/>
      <c r="KDA48" s="83"/>
      <c r="KDB48" s="83"/>
      <c r="KDC48" s="83"/>
      <c r="KDD48" s="83"/>
      <c r="KDE48" s="83"/>
      <c r="KDF48" s="83"/>
      <c r="KDG48" s="83"/>
      <c r="KDH48" s="83"/>
      <c r="KDI48" s="83"/>
      <c r="KDJ48" s="83"/>
      <c r="KDK48" s="83"/>
      <c r="KDL48" s="83"/>
      <c r="KDM48" s="83"/>
      <c r="KDN48" s="83"/>
      <c r="KDO48" s="83"/>
      <c r="KDP48" s="83"/>
      <c r="KDQ48" s="83"/>
      <c r="KDR48" s="83"/>
      <c r="KDS48" s="83"/>
      <c r="KDT48" s="83"/>
      <c r="KDU48" s="83"/>
      <c r="KDV48" s="83"/>
      <c r="KDW48" s="83"/>
      <c r="KDX48" s="83"/>
      <c r="KDY48" s="83"/>
      <c r="KDZ48" s="83"/>
      <c r="KEA48" s="83"/>
      <c r="KEB48" s="83"/>
      <c r="KEC48" s="83"/>
      <c r="KED48" s="83"/>
      <c r="KEE48" s="83"/>
      <c r="KEF48" s="83"/>
      <c r="KEG48" s="83"/>
      <c r="KEH48" s="83"/>
      <c r="KEI48" s="83"/>
      <c r="KEJ48" s="83"/>
      <c r="KEK48" s="83"/>
      <c r="KEL48" s="83"/>
      <c r="KEM48" s="83"/>
      <c r="KEN48" s="83"/>
      <c r="KEO48" s="83"/>
      <c r="KEP48" s="83"/>
      <c r="KEQ48" s="83"/>
      <c r="KER48" s="83"/>
      <c r="KES48" s="83"/>
      <c r="KET48" s="83"/>
      <c r="KEU48" s="83"/>
      <c r="KEV48" s="83"/>
      <c r="KEW48" s="83"/>
      <c r="KEX48" s="83"/>
      <c r="KEY48" s="83"/>
      <c r="KEZ48" s="83"/>
      <c r="KFA48" s="83"/>
      <c r="KFB48" s="83"/>
      <c r="KFC48" s="83"/>
      <c r="KFD48" s="83"/>
      <c r="KFE48" s="83"/>
      <c r="KFF48" s="83"/>
      <c r="KFG48" s="83"/>
      <c r="KFH48" s="83"/>
      <c r="KFI48" s="83"/>
      <c r="KFJ48" s="83"/>
      <c r="KFK48" s="83"/>
      <c r="KFL48" s="83"/>
      <c r="KFM48" s="83"/>
      <c r="KFN48" s="83"/>
      <c r="KFO48" s="83"/>
      <c r="KFP48" s="83"/>
      <c r="KFQ48" s="83"/>
      <c r="KFR48" s="83"/>
      <c r="KFS48" s="83"/>
      <c r="KFT48" s="83"/>
      <c r="KFU48" s="83"/>
      <c r="KFV48" s="83"/>
      <c r="KFW48" s="83"/>
      <c r="KFX48" s="83"/>
      <c r="KFY48" s="83"/>
      <c r="KFZ48" s="83"/>
      <c r="KGA48" s="83"/>
      <c r="KGB48" s="83"/>
      <c r="KGC48" s="83"/>
      <c r="KGD48" s="83"/>
      <c r="KGE48" s="83"/>
      <c r="KGF48" s="83"/>
      <c r="KGG48" s="83"/>
      <c r="KGH48" s="83"/>
      <c r="KGI48" s="83"/>
      <c r="KGJ48" s="83"/>
      <c r="KGK48" s="83"/>
      <c r="KGL48" s="83"/>
      <c r="KGM48" s="83"/>
      <c r="KGN48" s="83"/>
      <c r="KGO48" s="83"/>
      <c r="KGP48" s="83"/>
      <c r="KGQ48" s="83"/>
      <c r="KGR48" s="83"/>
      <c r="KGS48" s="83"/>
      <c r="KGT48" s="83"/>
      <c r="KGU48" s="83"/>
      <c r="KGV48" s="83"/>
      <c r="KGW48" s="83"/>
      <c r="KGX48" s="83"/>
      <c r="KGY48" s="83"/>
      <c r="KGZ48" s="83"/>
      <c r="KHA48" s="83"/>
      <c r="KHB48" s="83"/>
      <c r="KHC48" s="83"/>
      <c r="KHD48" s="83"/>
      <c r="KHE48" s="83"/>
      <c r="KHF48" s="83"/>
      <c r="KHG48" s="83"/>
      <c r="KHH48" s="83"/>
      <c r="KHI48" s="83"/>
      <c r="KHJ48" s="83"/>
      <c r="KHK48" s="83"/>
      <c r="KHL48" s="83"/>
      <c r="KHM48" s="83"/>
      <c r="KHN48" s="83"/>
      <c r="KHO48" s="83"/>
      <c r="KHP48" s="83"/>
      <c r="KHQ48" s="83"/>
      <c r="KHR48" s="83"/>
      <c r="KHS48" s="83"/>
      <c r="KHT48" s="83"/>
      <c r="KHU48" s="83"/>
      <c r="KHV48" s="83"/>
      <c r="KHW48" s="83"/>
      <c r="KHX48" s="83"/>
      <c r="KHY48" s="83"/>
      <c r="KHZ48" s="83"/>
      <c r="KIA48" s="83"/>
      <c r="KIB48" s="83"/>
      <c r="KIC48" s="83"/>
      <c r="KID48" s="83"/>
      <c r="KIE48" s="83"/>
      <c r="KIF48" s="83"/>
      <c r="KIG48" s="83"/>
      <c r="KIH48" s="83"/>
      <c r="KII48" s="83"/>
      <c r="KIJ48" s="83"/>
      <c r="KIK48" s="83"/>
      <c r="KIL48" s="83"/>
      <c r="KIM48" s="83"/>
      <c r="KIN48" s="83"/>
      <c r="KIO48" s="83"/>
      <c r="KIP48" s="83"/>
      <c r="KIQ48" s="83"/>
      <c r="KIR48" s="83"/>
      <c r="KIS48" s="83"/>
      <c r="KIT48" s="83"/>
      <c r="KIU48" s="83"/>
      <c r="KIV48" s="83"/>
      <c r="KIW48" s="83"/>
      <c r="KIX48" s="83"/>
      <c r="KIY48" s="83"/>
      <c r="KIZ48" s="83"/>
      <c r="KJA48" s="83"/>
      <c r="KJB48" s="83"/>
      <c r="KJC48" s="83"/>
      <c r="KJD48" s="83"/>
      <c r="KJE48" s="83"/>
      <c r="KJF48" s="83"/>
      <c r="KJG48" s="83"/>
      <c r="KJH48" s="83"/>
      <c r="KJI48" s="83"/>
      <c r="KJJ48" s="83"/>
      <c r="KJK48" s="83"/>
      <c r="KJL48" s="83"/>
      <c r="KJM48" s="83"/>
      <c r="KJN48" s="83"/>
      <c r="KJO48" s="83"/>
      <c r="KJP48" s="83"/>
      <c r="KJQ48" s="83"/>
      <c r="KJR48" s="83"/>
      <c r="KJS48" s="83"/>
      <c r="KJT48" s="83"/>
      <c r="KJU48" s="83"/>
      <c r="KJV48" s="83"/>
      <c r="KJW48" s="83"/>
      <c r="KJX48" s="83"/>
      <c r="KJY48" s="83"/>
      <c r="KJZ48" s="83"/>
      <c r="KKA48" s="83"/>
      <c r="KKB48" s="83"/>
      <c r="KKC48" s="83"/>
      <c r="KKD48" s="83"/>
      <c r="KKE48" s="83"/>
      <c r="KKF48" s="83"/>
      <c r="KKG48" s="83"/>
      <c r="KKH48" s="83"/>
      <c r="KKI48" s="83"/>
      <c r="KKJ48" s="83"/>
      <c r="KKK48" s="83"/>
      <c r="KKL48" s="83"/>
      <c r="KKM48" s="83"/>
      <c r="KKN48" s="83"/>
      <c r="KKO48" s="83"/>
      <c r="KKP48" s="83"/>
      <c r="KKQ48" s="83"/>
      <c r="KKR48" s="83"/>
      <c r="KKS48" s="83"/>
      <c r="KKT48" s="83"/>
      <c r="KKU48" s="83"/>
      <c r="KKV48" s="83"/>
      <c r="KKW48" s="83"/>
      <c r="KKX48" s="83"/>
      <c r="KKY48" s="83"/>
      <c r="KKZ48" s="83"/>
      <c r="KLA48" s="83"/>
      <c r="KLB48" s="83"/>
      <c r="KLC48" s="83"/>
      <c r="KLD48" s="83"/>
      <c r="KLE48" s="83"/>
      <c r="KLF48" s="83"/>
      <c r="KLG48" s="83"/>
      <c r="KLH48" s="83"/>
      <c r="KLI48" s="83"/>
      <c r="KLJ48" s="83"/>
      <c r="KLK48" s="83"/>
      <c r="KLL48" s="83"/>
      <c r="KLM48" s="83"/>
      <c r="KLN48" s="83"/>
      <c r="KLO48" s="83"/>
      <c r="KLP48" s="83"/>
      <c r="KLQ48" s="83"/>
      <c r="KLR48" s="83"/>
      <c r="KLS48" s="83"/>
      <c r="KLT48" s="83"/>
      <c r="KLU48" s="83"/>
      <c r="KLV48" s="83"/>
      <c r="KLW48" s="83"/>
      <c r="KLX48" s="83"/>
      <c r="KLY48" s="83"/>
      <c r="KLZ48" s="83"/>
      <c r="KMA48" s="83"/>
      <c r="KMB48" s="83"/>
      <c r="KMC48" s="83"/>
      <c r="KMD48" s="83"/>
      <c r="KME48" s="83"/>
      <c r="KMF48" s="83"/>
      <c r="KMG48" s="83"/>
      <c r="KMH48" s="83"/>
      <c r="KMI48" s="83"/>
      <c r="KMJ48" s="83"/>
      <c r="KMK48" s="83"/>
      <c r="KML48" s="83"/>
      <c r="KMM48" s="83"/>
      <c r="KMN48" s="83"/>
      <c r="KMO48" s="83"/>
      <c r="KMP48" s="83"/>
      <c r="KMQ48" s="83"/>
      <c r="KMR48" s="83"/>
      <c r="KMS48" s="83"/>
      <c r="KMT48" s="83"/>
      <c r="KMU48" s="83"/>
      <c r="KMV48" s="83"/>
      <c r="KMW48" s="83"/>
      <c r="KMX48" s="83"/>
      <c r="KMY48" s="83"/>
      <c r="KMZ48" s="83"/>
      <c r="KNA48" s="83"/>
      <c r="KNB48" s="83"/>
      <c r="KNC48" s="83"/>
      <c r="KND48" s="83"/>
      <c r="KNE48" s="83"/>
      <c r="KNF48" s="83"/>
      <c r="KNG48" s="83"/>
      <c r="KNH48" s="83"/>
      <c r="KNI48" s="83"/>
      <c r="KNJ48" s="83"/>
      <c r="KNK48" s="83"/>
      <c r="KNL48" s="83"/>
      <c r="KNM48" s="83"/>
      <c r="KNN48" s="83"/>
      <c r="KNO48" s="83"/>
      <c r="KNP48" s="83"/>
      <c r="KNQ48" s="83"/>
      <c r="KNR48" s="83"/>
      <c r="KNS48" s="83"/>
      <c r="KNT48" s="83"/>
      <c r="KNU48" s="83"/>
      <c r="KNV48" s="83"/>
      <c r="KNW48" s="83"/>
      <c r="KNX48" s="83"/>
      <c r="KNY48" s="83"/>
      <c r="KNZ48" s="83"/>
      <c r="KOA48" s="83"/>
      <c r="KOB48" s="83"/>
      <c r="KOC48" s="83"/>
      <c r="KOD48" s="83"/>
      <c r="KOE48" s="83"/>
      <c r="KOF48" s="83"/>
      <c r="KOG48" s="83"/>
      <c r="KOH48" s="83"/>
      <c r="KOI48" s="83"/>
      <c r="KOJ48" s="83"/>
      <c r="KOK48" s="83"/>
      <c r="KOL48" s="83"/>
      <c r="KOM48" s="83"/>
      <c r="KON48" s="83"/>
      <c r="KOO48" s="83"/>
      <c r="KOP48" s="83"/>
      <c r="KOQ48" s="83"/>
      <c r="KOR48" s="83"/>
      <c r="KOS48" s="83"/>
      <c r="KOT48" s="83"/>
      <c r="KOU48" s="83"/>
      <c r="KOV48" s="83"/>
      <c r="KOW48" s="83"/>
      <c r="KOX48" s="83"/>
      <c r="KOY48" s="83"/>
      <c r="KOZ48" s="83"/>
      <c r="KPA48" s="83"/>
      <c r="KPB48" s="83"/>
      <c r="KPC48" s="83"/>
      <c r="KPD48" s="83"/>
      <c r="KPE48" s="83"/>
      <c r="KPF48" s="83"/>
      <c r="KPG48" s="83"/>
      <c r="KPH48" s="83"/>
      <c r="KPI48" s="83"/>
      <c r="KPJ48" s="83"/>
      <c r="KPK48" s="83"/>
      <c r="KPL48" s="83"/>
      <c r="KPM48" s="83"/>
      <c r="KPN48" s="83"/>
      <c r="KPO48" s="83"/>
      <c r="KPP48" s="83"/>
      <c r="KPQ48" s="83"/>
      <c r="KPR48" s="83"/>
      <c r="KPS48" s="83"/>
      <c r="KPT48" s="83"/>
      <c r="KPU48" s="83"/>
      <c r="KPV48" s="83"/>
      <c r="KPW48" s="83"/>
      <c r="KPX48" s="83"/>
      <c r="KPY48" s="83"/>
      <c r="KPZ48" s="83"/>
      <c r="KQA48" s="83"/>
      <c r="KQB48" s="83"/>
      <c r="KQC48" s="83"/>
      <c r="KQD48" s="83"/>
      <c r="KQE48" s="83"/>
      <c r="KQF48" s="83"/>
      <c r="KQG48" s="83"/>
      <c r="KQH48" s="83"/>
      <c r="KQI48" s="83"/>
      <c r="KQJ48" s="83"/>
      <c r="KQK48" s="83"/>
      <c r="KQL48" s="83"/>
      <c r="KQM48" s="83"/>
      <c r="KQN48" s="83"/>
      <c r="KQO48" s="83"/>
      <c r="KQP48" s="83"/>
      <c r="KQQ48" s="83"/>
      <c r="KQR48" s="83"/>
      <c r="KQS48" s="83"/>
      <c r="KQT48" s="83"/>
      <c r="KQU48" s="83"/>
      <c r="KQV48" s="83"/>
      <c r="KQW48" s="83"/>
      <c r="KQX48" s="83"/>
      <c r="KQY48" s="83"/>
      <c r="KQZ48" s="83"/>
      <c r="KRA48" s="83"/>
      <c r="KRB48" s="83"/>
      <c r="KRC48" s="83"/>
      <c r="KRD48" s="83"/>
      <c r="KRE48" s="83"/>
      <c r="KRF48" s="83"/>
      <c r="KRG48" s="83"/>
      <c r="KRH48" s="83"/>
      <c r="KRI48" s="83"/>
      <c r="KRJ48" s="83"/>
      <c r="KRK48" s="83"/>
      <c r="KRL48" s="83"/>
      <c r="KRM48" s="83"/>
      <c r="KRN48" s="83"/>
      <c r="KRO48" s="83"/>
      <c r="KRP48" s="83"/>
      <c r="KRQ48" s="83"/>
      <c r="KRR48" s="83"/>
      <c r="KRS48" s="83"/>
      <c r="KRT48" s="83"/>
      <c r="KRU48" s="83"/>
      <c r="KRV48" s="83"/>
      <c r="KRW48" s="83"/>
      <c r="KRX48" s="83"/>
      <c r="KRY48" s="83"/>
      <c r="KRZ48" s="83"/>
      <c r="KSA48" s="83"/>
      <c r="KSB48" s="83"/>
      <c r="KSC48" s="83"/>
      <c r="KSD48" s="83"/>
      <c r="KSE48" s="83"/>
      <c r="KSF48" s="83"/>
      <c r="KSG48" s="83"/>
      <c r="KSH48" s="83"/>
      <c r="KSI48" s="83"/>
      <c r="KSJ48" s="83"/>
      <c r="KSK48" s="83"/>
      <c r="KSL48" s="83"/>
      <c r="KSM48" s="83"/>
      <c r="KSN48" s="83"/>
      <c r="KSO48" s="83"/>
      <c r="KSP48" s="83"/>
      <c r="KSQ48" s="83"/>
      <c r="KSR48" s="83"/>
      <c r="KSS48" s="83"/>
      <c r="KST48" s="83"/>
      <c r="KSU48" s="83"/>
      <c r="KSV48" s="83"/>
      <c r="KSW48" s="83"/>
      <c r="KSX48" s="83"/>
      <c r="KSY48" s="83"/>
      <c r="KSZ48" s="83"/>
      <c r="KTA48" s="83"/>
      <c r="KTB48" s="83"/>
      <c r="KTC48" s="83"/>
      <c r="KTD48" s="83"/>
      <c r="KTE48" s="83"/>
      <c r="KTF48" s="83"/>
      <c r="KTG48" s="83"/>
      <c r="KTH48" s="83"/>
      <c r="KTI48" s="83"/>
      <c r="KTJ48" s="83"/>
      <c r="KTK48" s="83"/>
      <c r="KTL48" s="83"/>
      <c r="KTM48" s="83"/>
      <c r="KTN48" s="83"/>
      <c r="KTO48" s="83"/>
      <c r="KTP48" s="83"/>
      <c r="KTQ48" s="83"/>
      <c r="KTR48" s="83"/>
      <c r="KTS48" s="83"/>
      <c r="KTT48" s="83"/>
      <c r="KTU48" s="83"/>
      <c r="KTV48" s="83"/>
      <c r="KTW48" s="83"/>
      <c r="KTX48" s="83"/>
      <c r="KTY48" s="83"/>
      <c r="KTZ48" s="83"/>
      <c r="KUA48" s="83"/>
      <c r="KUB48" s="83"/>
      <c r="KUC48" s="83"/>
      <c r="KUD48" s="83"/>
      <c r="KUE48" s="83"/>
      <c r="KUF48" s="83"/>
      <c r="KUG48" s="83"/>
      <c r="KUH48" s="83"/>
      <c r="KUI48" s="83"/>
      <c r="KUJ48" s="83"/>
      <c r="KUK48" s="83"/>
      <c r="KUL48" s="83"/>
      <c r="KUM48" s="83"/>
      <c r="KUN48" s="83"/>
      <c r="KUO48" s="83"/>
      <c r="KUP48" s="83"/>
      <c r="KUQ48" s="83"/>
      <c r="KUR48" s="83"/>
      <c r="KUS48" s="83"/>
      <c r="KUT48" s="83"/>
      <c r="KUU48" s="83"/>
      <c r="KUV48" s="83"/>
      <c r="KUW48" s="83"/>
      <c r="KUX48" s="83"/>
      <c r="KUY48" s="83"/>
      <c r="KUZ48" s="83"/>
      <c r="KVA48" s="83"/>
      <c r="KVB48" s="83"/>
      <c r="KVC48" s="83"/>
      <c r="KVD48" s="83"/>
      <c r="KVE48" s="83"/>
      <c r="KVF48" s="83"/>
      <c r="KVG48" s="83"/>
      <c r="KVH48" s="83"/>
      <c r="KVI48" s="83"/>
      <c r="KVJ48" s="83"/>
      <c r="KVK48" s="83"/>
      <c r="KVL48" s="83"/>
      <c r="KVM48" s="83"/>
      <c r="KVN48" s="83"/>
      <c r="KVO48" s="83"/>
      <c r="KVP48" s="83"/>
      <c r="KVQ48" s="83"/>
      <c r="KVR48" s="83"/>
      <c r="KVS48" s="83"/>
      <c r="KVT48" s="83"/>
      <c r="KVU48" s="83"/>
      <c r="KVV48" s="83"/>
      <c r="KVW48" s="83"/>
      <c r="KVX48" s="83"/>
      <c r="KVY48" s="83"/>
      <c r="KVZ48" s="83"/>
      <c r="KWA48" s="83"/>
      <c r="KWB48" s="83"/>
      <c r="KWC48" s="83"/>
      <c r="KWD48" s="83"/>
      <c r="KWE48" s="83"/>
      <c r="KWF48" s="83"/>
      <c r="KWG48" s="83"/>
      <c r="KWH48" s="83"/>
      <c r="KWI48" s="83"/>
      <c r="KWJ48" s="83"/>
      <c r="KWK48" s="83"/>
      <c r="KWL48" s="83"/>
      <c r="KWM48" s="83"/>
      <c r="KWN48" s="83"/>
      <c r="KWO48" s="83"/>
      <c r="KWP48" s="83"/>
      <c r="KWQ48" s="83"/>
      <c r="KWR48" s="83"/>
      <c r="KWS48" s="83"/>
      <c r="KWT48" s="83"/>
      <c r="KWU48" s="83"/>
      <c r="KWV48" s="83"/>
      <c r="KWW48" s="83"/>
      <c r="KWX48" s="83"/>
      <c r="KWY48" s="83"/>
      <c r="KWZ48" s="83"/>
      <c r="KXA48" s="83"/>
      <c r="KXB48" s="83"/>
      <c r="KXC48" s="83"/>
      <c r="KXD48" s="83"/>
      <c r="KXE48" s="83"/>
      <c r="KXF48" s="83"/>
      <c r="KXG48" s="83"/>
      <c r="KXH48" s="83"/>
      <c r="KXI48" s="83"/>
      <c r="KXJ48" s="83"/>
      <c r="KXK48" s="83"/>
      <c r="KXL48" s="83"/>
      <c r="KXM48" s="83"/>
      <c r="KXN48" s="83"/>
      <c r="KXO48" s="83"/>
      <c r="KXP48" s="83"/>
      <c r="KXQ48" s="83"/>
      <c r="KXR48" s="83"/>
      <c r="KXS48" s="83"/>
      <c r="KXT48" s="83"/>
      <c r="KXU48" s="83"/>
      <c r="KXV48" s="83"/>
      <c r="KXW48" s="83"/>
      <c r="KXX48" s="83"/>
      <c r="KXY48" s="83"/>
      <c r="KXZ48" s="83"/>
      <c r="KYA48" s="83"/>
      <c r="KYB48" s="83"/>
      <c r="KYC48" s="83"/>
      <c r="KYD48" s="83"/>
      <c r="KYE48" s="83"/>
      <c r="KYF48" s="83"/>
      <c r="KYG48" s="83"/>
      <c r="KYH48" s="83"/>
      <c r="KYI48" s="83"/>
      <c r="KYJ48" s="83"/>
      <c r="KYK48" s="83"/>
      <c r="KYL48" s="83"/>
      <c r="KYM48" s="83"/>
      <c r="KYN48" s="83"/>
      <c r="KYO48" s="83"/>
      <c r="KYP48" s="83"/>
      <c r="KYQ48" s="83"/>
      <c r="KYR48" s="83"/>
      <c r="KYS48" s="83"/>
      <c r="KYT48" s="83"/>
      <c r="KYU48" s="83"/>
      <c r="KYV48" s="83"/>
      <c r="KYW48" s="83"/>
      <c r="KYX48" s="83"/>
      <c r="KYY48" s="83"/>
      <c r="KYZ48" s="83"/>
      <c r="KZA48" s="83"/>
      <c r="KZB48" s="83"/>
      <c r="KZC48" s="83"/>
      <c r="KZD48" s="83"/>
      <c r="KZE48" s="83"/>
      <c r="KZF48" s="83"/>
      <c r="KZG48" s="83"/>
      <c r="KZH48" s="83"/>
      <c r="KZI48" s="83"/>
      <c r="KZJ48" s="83"/>
      <c r="KZK48" s="83"/>
      <c r="KZL48" s="83"/>
      <c r="KZM48" s="83"/>
      <c r="KZN48" s="83"/>
      <c r="KZO48" s="83"/>
      <c r="KZP48" s="83"/>
      <c r="KZQ48" s="83"/>
      <c r="KZR48" s="83"/>
      <c r="KZS48" s="83"/>
      <c r="KZT48" s="83"/>
      <c r="KZU48" s="83"/>
      <c r="KZV48" s="83"/>
      <c r="KZW48" s="83"/>
      <c r="KZX48" s="83"/>
      <c r="KZY48" s="83"/>
      <c r="KZZ48" s="83"/>
      <c r="LAA48" s="83"/>
      <c r="LAB48" s="83"/>
      <c r="LAC48" s="83"/>
      <c r="LAD48" s="83"/>
      <c r="LAE48" s="83"/>
      <c r="LAF48" s="83"/>
      <c r="LAG48" s="83"/>
      <c r="LAH48" s="83"/>
      <c r="LAI48" s="83"/>
      <c r="LAJ48" s="83"/>
      <c r="LAK48" s="83"/>
      <c r="LAL48" s="83"/>
      <c r="LAM48" s="83"/>
      <c r="LAN48" s="83"/>
      <c r="LAO48" s="83"/>
      <c r="LAP48" s="83"/>
      <c r="LAQ48" s="83"/>
      <c r="LAR48" s="83"/>
      <c r="LAS48" s="83"/>
      <c r="LAT48" s="83"/>
      <c r="LAU48" s="83"/>
      <c r="LAV48" s="83"/>
      <c r="LAW48" s="83"/>
      <c r="LAX48" s="83"/>
      <c r="LAY48" s="83"/>
      <c r="LAZ48" s="83"/>
      <c r="LBA48" s="83"/>
      <c r="LBB48" s="83"/>
      <c r="LBC48" s="83"/>
      <c r="LBD48" s="83"/>
      <c r="LBE48" s="83"/>
      <c r="LBF48" s="83"/>
      <c r="LBG48" s="83"/>
      <c r="LBH48" s="83"/>
      <c r="LBI48" s="83"/>
      <c r="LBJ48" s="83"/>
      <c r="LBK48" s="83"/>
      <c r="LBL48" s="83"/>
      <c r="LBM48" s="83"/>
      <c r="LBN48" s="83"/>
      <c r="LBO48" s="83"/>
      <c r="LBP48" s="83"/>
      <c r="LBQ48" s="83"/>
      <c r="LBR48" s="83"/>
      <c r="LBS48" s="83"/>
      <c r="LBT48" s="83"/>
      <c r="LBU48" s="83"/>
      <c r="LBV48" s="83"/>
      <c r="LBW48" s="83"/>
      <c r="LBX48" s="83"/>
      <c r="LBY48" s="83"/>
      <c r="LBZ48" s="83"/>
      <c r="LCA48" s="83"/>
      <c r="LCB48" s="83"/>
      <c r="LCC48" s="83"/>
      <c r="LCD48" s="83"/>
      <c r="LCE48" s="83"/>
      <c r="LCF48" s="83"/>
      <c r="LCG48" s="83"/>
      <c r="LCH48" s="83"/>
      <c r="LCI48" s="83"/>
      <c r="LCJ48" s="83"/>
      <c r="LCK48" s="83"/>
      <c r="LCL48" s="83"/>
      <c r="LCM48" s="83"/>
      <c r="LCN48" s="83"/>
      <c r="LCO48" s="83"/>
      <c r="LCP48" s="83"/>
      <c r="LCQ48" s="83"/>
      <c r="LCR48" s="83"/>
      <c r="LCS48" s="83"/>
      <c r="LCT48" s="83"/>
      <c r="LCU48" s="83"/>
      <c r="LCV48" s="83"/>
      <c r="LCW48" s="83"/>
      <c r="LCX48" s="83"/>
      <c r="LCY48" s="83"/>
      <c r="LCZ48" s="83"/>
      <c r="LDA48" s="83"/>
      <c r="LDB48" s="83"/>
      <c r="LDC48" s="83"/>
      <c r="LDD48" s="83"/>
      <c r="LDE48" s="83"/>
      <c r="LDF48" s="83"/>
      <c r="LDG48" s="83"/>
      <c r="LDH48" s="83"/>
      <c r="LDI48" s="83"/>
      <c r="LDJ48" s="83"/>
      <c r="LDK48" s="83"/>
      <c r="LDL48" s="83"/>
      <c r="LDM48" s="83"/>
      <c r="LDN48" s="83"/>
      <c r="LDO48" s="83"/>
      <c r="LDP48" s="83"/>
      <c r="LDQ48" s="83"/>
      <c r="LDR48" s="83"/>
      <c r="LDS48" s="83"/>
      <c r="LDT48" s="83"/>
      <c r="LDU48" s="83"/>
      <c r="LDV48" s="83"/>
      <c r="LDW48" s="83"/>
      <c r="LDX48" s="83"/>
      <c r="LDY48" s="83"/>
      <c r="LDZ48" s="83"/>
      <c r="LEA48" s="83"/>
      <c r="LEB48" s="83"/>
      <c r="LEC48" s="83"/>
      <c r="LED48" s="83"/>
      <c r="LEE48" s="83"/>
      <c r="LEF48" s="83"/>
      <c r="LEG48" s="83"/>
      <c r="LEH48" s="83"/>
      <c r="LEI48" s="83"/>
      <c r="LEJ48" s="83"/>
      <c r="LEK48" s="83"/>
      <c r="LEL48" s="83"/>
      <c r="LEM48" s="83"/>
      <c r="LEN48" s="83"/>
      <c r="LEO48" s="83"/>
      <c r="LEP48" s="83"/>
      <c r="LEQ48" s="83"/>
      <c r="LER48" s="83"/>
      <c r="LES48" s="83"/>
      <c r="LET48" s="83"/>
      <c r="LEU48" s="83"/>
      <c r="LEV48" s="83"/>
      <c r="LEW48" s="83"/>
      <c r="LEX48" s="83"/>
      <c r="LEY48" s="83"/>
      <c r="LEZ48" s="83"/>
      <c r="LFA48" s="83"/>
      <c r="LFB48" s="83"/>
      <c r="LFC48" s="83"/>
      <c r="LFD48" s="83"/>
      <c r="LFE48" s="83"/>
      <c r="LFF48" s="83"/>
      <c r="LFG48" s="83"/>
      <c r="LFH48" s="83"/>
      <c r="LFI48" s="83"/>
      <c r="LFJ48" s="83"/>
      <c r="LFK48" s="83"/>
      <c r="LFL48" s="83"/>
      <c r="LFM48" s="83"/>
      <c r="LFN48" s="83"/>
      <c r="LFO48" s="83"/>
      <c r="LFP48" s="83"/>
      <c r="LFQ48" s="83"/>
      <c r="LFR48" s="83"/>
      <c r="LFS48" s="83"/>
      <c r="LFT48" s="83"/>
      <c r="LFU48" s="83"/>
      <c r="LFV48" s="83"/>
      <c r="LFW48" s="83"/>
      <c r="LFX48" s="83"/>
      <c r="LFY48" s="83"/>
      <c r="LFZ48" s="83"/>
      <c r="LGA48" s="83"/>
      <c r="LGB48" s="83"/>
      <c r="LGC48" s="83"/>
      <c r="LGD48" s="83"/>
      <c r="LGE48" s="83"/>
      <c r="LGF48" s="83"/>
      <c r="LGG48" s="83"/>
      <c r="LGH48" s="83"/>
      <c r="LGI48" s="83"/>
      <c r="LGJ48" s="83"/>
      <c r="LGK48" s="83"/>
      <c r="LGL48" s="83"/>
      <c r="LGM48" s="83"/>
      <c r="LGN48" s="83"/>
      <c r="LGO48" s="83"/>
      <c r="LGP48" s="83"/>
      <c r="LGQ48" s="83"/>
      <c r="LGR48" s="83"/>
      <c r="LGS48" s="83"/>
      <c r="LGT48" s="83"/>
      <c r="LGU48" s="83"/>
      <c r="LGV48" s="83"/>
      <c r="LGW48" s="83"/>
      <c r="LGX48" s="83"/>
      <c r="LGY48" s="83"/>
      <c r="LGZ48" s="83"/>
      <c r="LHA48" s="83"/>
      <c r="LHB48" s="83"/>
      <c r="LHC48" s="83"/>
      <c r="LHD48" s="83"/>
      <c r="LHE48" s="83"/>
      <c r="LHF48" s="83"/>
      <c r="LHG48" s="83"/>
      <c r="LHH48" s="83"/>
      <c r="LHI48" s="83"/>
      <c r="LHJ48" s="83"/>
      <c r="LHK48" s="83"/>
      <c r="LHL48" s="83"/>
      <c r="LHM48" s="83"/>
      <c r="LHN48" s="83"/>
      <c r="LHO48" s="83"/>
      <c r="LHP48" s="83"/>
      <c r="LHQ48" s="83"/>
      <c r="LHR48" s="83"/>
      <c r="LHS48" s="83"/>
      <c r="LHT48" s="83"/>
      <c r="LHU48" s="83"/>
      <c r="LHV48" s="83"/>
      <c r="LHW48" s="83"/>
      <c r="LHX48" s="83"/>
      <c r="LHY48" s="83"/>
      <c r="LHZ48" s="83"/>
      <c r="LIA48" s="83"/>
      <c r="LIB48" s="83"/>
      <c r="LIC48" s="83"/>
      <c r="LID48" s="83"/>
      <c r="LIE48" s="83"/>
      <c r="LIF48" s="83"/>
      <c r="LIG48" s="83"/>
      <c r="LIH48" s="83"/>
      <c r="LII48" s="83"/>
      <c r="LIJ48" s="83"/>
      <c r="LIK48" s="83"/>
      <c r="LIL48" s="83"/>
      <c r="LIM48" s="83"/>
      <c r="LIN48" s="83"/>
      <c r="LIO48" s="83"/>
      <c r="LIP48" s="83"/>
      <c r="LIQ48" s="83"/>
      <c r="LIR48" s="83"/>
      <c r="LIS48" s="83"/>
      <c r="LIT48" s="83"/>
      <c r="LIU48" s="83"/>
      <c r="LIV48" s="83"/>
      <c r="LIW48" s="83"/>
      <c r="LIX48" s="83"/>
      <c r="LIY48" s="83"/>
      <c r="LIZ48" s="83"/>
      <c r="LJA48" s="83"/>
      <c r="LJB48" s="83"/>
      <c r="LJC48" s="83"/>
      <c r="LJD48" s="83"/>
      <c r="LJE48" s="83"/>
      <c r="LJF48" s="83"/>
      <c r="LJG48" s="83"/>
      <c r="LJH48" s="83"/>
      <c r="LJI48" s="83"/>
      <c r="LJJ48" s="83"/>
      <c r="LJK48" s="83"/>
      <c r="LJL48" s="83"/>
      <c r="LJM48" s="83"/>
      <c r="LJN48" s="83"/>
      <c r="LJO48" s="83"/>
      <c r="LJP48" s="83"/>
      <c r="LJQ48" s="83"/>
      <c r="LJR48" s="83"/>
      <c r="LJS48" s="83"/>
      <c r="LJT48" s="83"/>
      <c r="LJU48" s="83"/>
      <c r="LJV48" s="83"/>
      <c r="LJW48" s="83"/>
      <c r="LJX48" s="83"/>
      <c r="LJY48" s="83"/>
      <c r="LJZ48" s="83"/>
      <c r="LKA48" s="83"/>
      <c r="LKB48" s="83"/>
      <c r="LKC48" s="83"/>
      <c r="LKD48" s="83"/>
      <c r="LKE48" s="83"/>
      <c r="LKF48" s="83"/>
      <c r="LKG48" s="83"/>
      <c r="LKH48" s="83"/>
      <c r="LKI48" s="83"/>
      <c r="LKJ48" s="83"/>
      <c r="LKK48" s="83"/>
      <c r="LKL48" s="83"/>
      <c r="LKM48" s="83"/>
      <c r="LKN48" s="83"/>
      <c r="LKO48" s="83"/>
      <c r="LKP48" s="83"/>
      <c r="LKQ48" s="83"/>
      <c r="LKR48" s="83"/>
      <c r="LKS48" s="83"/>
      <c r="LKT48" s="83"/>
      <c r="LKU48" s="83"/>
      <c r="LKV48" s="83"/>
      <c r="LKW48" s="83"/>
      <c r="LKX48" s="83"/>
      <c r="LKY48" s="83"/>
      <c r="LKZ48" s="83"/>
      <c r="LLA48" s="83"/>
      <c r="LLB48" s="83"/>
      <c r="LLC48" s="83"/>
      <c r="LLD48" s="83"/>
      <c r="LLE48" s="83"/>
      <c r="LLF48" s="83"/>
      <c r="LLG48" s="83"/>
      <c r="LLH48" s="83"/>
      <c r="LLI48" s="83"/>
      <c r="LLJ48" s="83"/>
      <c r="LLK48" s="83"/>
      <c r="LLL48" s="83"/>
      <c r="LLM48" s="83"/>
      <c r="LLN48" s="83"/>
      <c r="LLO48" s="83"/>
      <c r="LLP48" s="83"/>
      <c r="LLQ48" s="83"/>
      <c r="LLR48" s="83"/>
      <c r="LLS48" s="83"/>
      <c r="LLT48" s="83"/>
      <c r="LLU48" s="83"/>
      <c r="LLV48" s="83"/>
      <c r="LLW48" s="83"/>
      <c r="LLX48" s="83"/>
      <c r="LLY48" s="83"/>
      <c r="LLZ48" s="83"/>
      <c r="LMA48" s="83"/>
      <c r="LMB48" s="83"/>
      <c r="LMC48" s="83"/>
      <c r="LMD48" s="83"/>
      <c r="LME48" s="83"/>
      <c r="LMF48" s="83"/>
      <c r="LMG48" s="83"/>
      <c r="LMH48" s="83"/>
      <c r="LMI48" s="83"/>
      <c r="LMJ48" s="83"/>
      <c r="LMK48" s="83"/>
      <c r="LML48" s="83"/>
      <c r="LMM48" s="83"/>
      <c r="LMN48" s="83"/>
      <c r="LMO48" s="83"/>
      <c r="LMP48" s="83"/>
      <c r="LMQ48" s="83"/>
      <c r="LMR48" s="83"/>
      <c r="LMS48" s="83"/>
      <c r="LMT48" s="83"/>
      <c r="LMU48" s="83"/>
      <c r="LMV48" s="83"/>
      <c r="LMW48" s="83"/>
      <c r="LMX48" s="83"/>
      <c r="LMY48" s="83"/>
      <c r="LMZ48" s="83"/>
      <c r="LNA48" s="83"/>
      <c r="LNB48" s="83"/>
      <c r="LNC48" s="83"/>
      <c r="LND48" s="83"/>
      <c r="LNE48" s="83"/>
      <c r="LNF48" s="83"/>
      <c r="LNG48" s="83"/>
      <c r="LNH48" s="83"/>
      <c r="LNI48" s="83"/>
      <c r="LNJ48" s="83"/>
      <c r="LNK48" s="83"/>
      <c r="LNL48" s="83"/>
      <c r="LNM48" s="83"/>
      <c r="LNN48" s="83"/>
      <c r="LNO48" s="83"/>
      <c r="LNP48" s="83"/>
      <c r="LNQ48" s="83"/>
      <c r="LNR48" s="83"/>
      <c r="LNS48" s="83"/>
      <c r="LNT48" s="83"/>
      <c r="LNU48" s="83"/>
      <c r="LNV48" s="83"/>
      <c r="LNW48" s="83"/>
      <c r="LNX48" s="83"/>
      <c r="LNY48" s="83"/>
      <c r="LNZ48" s="83"/>
      <c r="LOA48" s="83"/>
      <c r="LOB48" s="83"/>
      <c r="LOC48" s="83"/>
      <c r="LOD48" s="83"/>
      <c r="LOE48" s="83"/>
      <c r="LOF48" s="83"/>
      <c r="LOG48" s="83"/>
      <c r="LOH48" s="83"/>
      <c r="LOI48" s="83"/>
      <c r="LOJ48" s="83"/>
      <c r="LOK48" s="83"/>
      <c r="LOL48" s="83"/>
      <c r="LOM48" s="83"/>
      <c r="LON48" s="83"/>
      <c r="LOO48" s="83"/>
      <c r="LOP48" s="83"/>
      <c r="LOQ48" s="83"/>
      <c r="LOR48" s="83"/>
      <c r="LOS48" s="83"/>
      <c r="LOT48" s="83"/>
      <c r="LOU48" s="83"/>
      <c r="LOV48" s="83"/>
      <c r="LOW48" s="83"/>
      <c r="LOX48" s="83"/>
      <c r="LOY48" s="83"/>
      <c r="LOZ48" s="83"/>
      <c r="LPA48" s="83"/>
      <c r="LPB48" s="83"/>
      <c r="LPC48" s="83"/>
      <c r="LPD48" s="83"/>
      <c r="LPE48" s="83"/>
      <c r="LPF48" s="83"/>
      <c r="LPG48" s="83"/>
      <c r="LPH48" s="83"/>
      <c r="LPI48" s="83"/>
      <c r="LPJ48" s="83"/>
      <c r="LPK48" s="83"/>
      <c r="LPL48" s="83"/>
      <c r="LPM48" s="83"/>
      <c r="LPN48" s="83"/>
      <c r="LPO48" s="83"/>
      <c r="LPP48" s="83"/>
      <c r="LPQ48" s="83"/>
      <c r="LPR48" s="83"/>
      <c r="LPS48" s="83"/>
      <c r="LPT48" s="83"/>
      <c r="LPU48" s="83"/>
      <c r="LPV48" s="83"/>
      <c r="LPW48" s="83"/>
      <c r="LPX48" s="83"/>
      <c r="LPY48" s="83"/>
      <c r="LPZ48" s="83"/>
      <c r="LQA48" s="83"/>
      <c r="LQB48" s="83"/>
      <c r="LQC48" s="83"/>
      <c r="LQD48" s="83"/>
      <c r="LQE48" s="83"/>
      <c r="LQF48" s="83"/>
      <c r="LQG48" s="83"/>
      <c r="LQH48" s="83"/>
      <c r="LQI48" s="83"/>
      <c r="LQJ48" s="83"/>
      <c r="LQK48" s="83"/>
      <c r="LQL48" s="83"/>
      <c r="LQM48" s="83"/>
      <c r="LQN48" s="83"/>
      <c r="LQO48" s="83"/>
      <c r="LQP48" s="83"/>
      <c r="LQQ48" s="83"/>
      <c r="LQR48" s="83"/>
      <c r="LQS48" s="83"/>
      <c r="LQT48" s="83"/>
      <c r="LQU48" s="83"/>
      <c r="LQV48" s="83"/>
      <c r="LQW48" s="83"/>
      <c r="LQX48" s="83"/>
      <c r="LQY48" s="83"/>
      <c r="LQZ48" s="83"/>
      <c r="LRA48" s="83"/>
      <c r="LRB48" s="83"/>
      <c r="LRC48" s="83"/>
      <c r="LRD48" s="83"/>
      <c r="LRE48" s="83"/>
      <c r="LRF48" s="83"/>
      <c r="LRG48" s="83"/>
      <c r="LRH48" s="83"/>
      <c r="LRI48" s="83"/>
      <c r="LRJ48" s="83"/>
      <c r="LRK48" s="83"/>
      <c r="LRL48" s="83"/>
      <c r="LRM48" s="83"/>
      <c r="LRN48" s="83"/>
      <c r="LRO48" s="83"/>
      <c r="LRP48" s="83"/>
      <c r="LRQ48" s="83"/>
      <c r="LRR48" s="83"/>
      <c r="LRS48" s="83"/>
      <c r="LRT48" s="83"/>
      <c r="LRU48" s="83"/>
      <c r="LRV48" s="83"/>
      <c r="LRW48" s="83"/>
      <c r="LRX48" s="83"/>
      <c r="LRY48" s="83"/>
      <c r="LRZ48" s="83"/>
      <c r="LSA48" s="83"/>
      <c r="LSB48" s="83"/>
      <c r="LSC48" s="83"/>
      <c r="LSD48" s="83"/>
      <c r="LSE48" s="83"/>
      <c r="LSF48" s="83"/>
      <c r="LSG48" s="83"/>
      <c r="LSH48" s="83"/>
      <c r="LSI48" s="83"/>
      <c r="LSJ48" s="83"/>
      <c r="LSK48" s="83"/>
      <c r="LSL48" s="83"/>
      <c r="LSM48" s="83"/>
      <c r="LSN48" s="83"/>
      <c r="LSO48" s="83"/>
      <c r="LSP48" s="83"/>
      <c r="LSQ48" s="83"/>
      <c r="LSR48" s="83"/>
      <c r="LSS48" s="83"/>
      <c r="LST48" s="83"/>
      <c r="LSU48" s="83"/>
      <c r="LSV48" s="83"/>
      <c r="LSW48" s="83"/>
      <c r="LSX48" s="83"/>
      <c r="LSY48" s="83"/>
      <c r="LSZ48" s="83"/>
      <c r="LTA48" s="83"/>
      <c r="LTB48" s="83"/>
      <c r="LTC48" s="83"/>
      <c r="LTD48" s="83"/>
      <c r="LTE48" s="83"/>
      <c r="LTF48" s="83"/>
      <c r="LTG48" s="83"/>
      <c r="LTH48" s="83"/>
      <c r="LTI48" s="83"/>
      <c r="LTJ48" s="83"/>
      <c r="LTK48" s="83"/>
      <c r="LTL48" s="83"/>
      <c r="LTM48" s="83"/>
      <c r="LTN48" s="83"/>
      <c r="LTO48" s="83"/>
      <c r="LTP48" s="83"/>
      <c r="LTQ48" s="83"/>
      <c r="LTR48" s="83"/>
      <c r="LTS48" s="83"/>
      <c r="LTT48" s="83"/>
      <c r="LTU48" s="83"/>
      <c r="LTV48" s="83"/>
      <c r="LTW48" s="83"/>
      <c r="LTX48" s="83"/>
      <c r="LTY48" s="83"/>
      <c r="LTZ48" s="83"/>
      <c r="LUA48" s="83"/>
      <c r="LUB48" s="83"/>
      <c r="LUC48" s="83"/>
      <c r="LUD48" s="83"/>
      <c r="LUE48" s="83"/>
      <c r="LUF48" s="83"/>
      <c r="LUG48" s="83"/>
      <c r="LUH48" s="83"/>
      <c r="LUI48" s="83"/>
      <c r="LUJ48" s="83"/>
      <c r="LUK48" s="83"/>
      <c r="LUL48" s="83"/>
      <c r="LUM48" s="83"/>
      <c r="LUN48" s="83"/>
      <c r="LUO48" s="83"/>
      <c r="LUP48" s="83"/>
      <c r="LUQ48" s="83"/>
      <c r="LUR48" s="83"/>
      <c r="LUS48" s="83"/>
      <c r="LUT48" s="83"/>
      <c r="LUU48" s="83"/>
      <c r="LUV48" s="83"/>
      <c r="LUW48" s="83"/>
      <c r="LUX48" s="83"/>
      <c r="LUY48" s="83"/>
      <c r="LUZ48" s="83"/>
      <c r="LVA48" s="83"/>
      <c r="LVB48" s="83"/>
      <c r="LVC48" s="83"/>
      <c r="LVD48" s="83"/>
      <c r="LVE48" s="83"/>
      <c r="LVF48" s="83"/>
      <c r="LVG48" s="83"/>
      <c r="LVH48" s="83"/>
      <c r="LVI48" s="83"/>
      <c r="LVJ48" s="83"/>
      <c r="LVK48" s="83"/>
      <c r="LVL48" s="83"/>
      <c r="LVM48" s="83"/>
      <c r="LVN48" s="83"/>
      <c r="LVO48" s="83"/>
      <c r="LVP48" s="83"/>
      <c r="LVQ48" s="83"/>
      <c r="LVR48" s="83"/>
      <c r="LVS48" s="83"/>
      <c r="LVT48" s="83"/>
      <c r="LVU48" s="83"/>
      <c r="LVV48" s="83"/>
      <c r="LVW48" s="83"/>
      <c r="LVX48" s="83"/>
      <c r="LVY48" s="83"/>
      <c r="LVZ48" s="83"/>
      <c r="LWA48" s="83"/>
      <c r="LWB48" s="83"/>
      <c r="LWC48" s="83"/>
      <c r="LWD48" s="83"/>
      <c r="LWE48" s="83"/>
      <c r="LWF48" s="83"/>
      <c r="LWG48" s="83"/>
      <c r="LWH48" s="83"/>
      <c r="LWI48" s="83"/>
      <c r="LWJ48" s="83"/>
      <c r="LWK48" s="83"/>
      <c r="LWL48" s="83"/>
      <c r="LWM48" s="83"/>
      <c r="LWN48" s="83"/>
      <c r="LWO48" s="83"/>
      <c r="LWP48" s="83"/>
      <c r="LWQ48" s="83"/>
      <c r="LWR48" s="83"/>
      <c r="LWS48" s="83"/>
      <c r="LWT48" s="83"/>
      <c r="LWU48" s="83"/>
      <c r="LWV48" s="83"/>
      <c r="LWW48" s="83"/>
      <c r="LWX48" s="83"/>
      <c r="LWY48" s="83"/>
      <c r="LWZ48" s="83"/>
      <c r="LXA48" s="83"/>
      <c r="LXB48" s="83"/>
      <c r="LXC48" s="83"/>
      <c r="LXD48" s="83"/>
      <c r="LXE48" s="83"/>
      <c r="LXF48" s="83"/>
      <c r="LXG48" s="83"/>
      <c r="LXH48" s="83"/>
      <c r="LXI48" s="83"/>
      <c r="LXJ48" s="83"/>
      <c r="LXK48" s="83"/>
      <c r="LXL48" s="83"/>
      <c r="LXM48" s="83"/>
      <c r="LXN48" s="83"/>
      <c r="LXO48" s="83"/>
      <c r="LXP48" s="83"/>
      <c r="LXQ48" s="83"/>
      <c r="LXR48" s="83"/>
      <c r="LXS48" s="83"/>
      <c r="LXT48" s="83"/>
      <c r="LXU48" s="83"/>
      <c r="LXV48" s="83"/>
      <c r="LXW48" s="83"/>
      <c r="LXX48" s="83"/>
      <c r="LXY48" s="83"/>
      <c r="LXZ48" s="83"/>
      <c r="LYA48" s="83"/>
      <c r="LYB48" s="83"/>
      <c r="LYC48" s="83"/>
      <c r="LYD48" s="83"/>
      <c r="LYE48" s="83"/>
      <c r="LYF48" s="83"/>
      <c r="LYG48" s="83"/>
      <c r="LYH48" s="83"/>
      <c r="LYI48" s="83"/>
      <c r="LYJ48" s="83"/>
      <c r="LYK48" s="83"/>
      <c r="LYL48" s="83"/>
      <c r="LYM48" s="83"/>
      <c r="LYN48" s="83"/>
      <c r="LYO48" s="83"/>
      <c r="LYP48" s="83"/>
      <c r="LYQ48" s="83"/>
      <c r="LYR48" s="83"/>
      <c r="LYS48" s="83"/>
      <c r="LYT48" s="83"/>
      <c r="LYU48" s="83"/>
      <c r="LYV48" s="83"/>
      <c r="LYW48" s="83"/>
      <c r="LYX48" s="83"/>
      <c r="LYY48" s="83"/>
      <c r="LYZ48" s="83"/>
      <c r="LZA48" s="83"/>
      <c r="LZB48" s="83"/>
      <c r="LZC48" s="83"/>
      <c r="LZD48" s="83"/>
      <c r="LZE48" s="83"/>
      <c r="LZF48" s="83"/>
      <c r="LZG48" s="83"/>
      <c r="LZH48" s="83"/>
      <c r="LZI48" s="83"/>
      <c r="LZJ48" s="83"/>
      <c r="LZK48" s="83"/>
      <c r="LZL48" s="83"/>
      <c r="LZM48" s="83"/>
      <c r="LZN48" s="83"/>
      <c r="LZO48" s="83"/>
      <c r="LZP48" s="83"/>
      <c r="LZQ48" s="83"/>
      <c r="LZR48" s="83"/>
      <c r="LZS48" s="83"/>
      <c r="LZT48" s="83"/>
      <c r="LZU48" s="83"/>
      <c r="LZV48" s="83"/>
      <c r="LZW48" s="83"/>
      <c r="LZX48" s="83"/>
      <c r="LZY48" s="83"/>
      <c r="LZZ48" s="83"/>
      <c r="MAA48" s="83"/>
      <c r="MAB48" s="83"/>
      <c r="MAC48" s="83"/>
      <c r="MAD48" s="83"/>
      <c r="MAE48" s="83"/>
      <c r="MAF48" s="83"/>
      <c r="MAG48" s="83"/>
      <c r="MAH48" s="83"/>
      <c r="MAI48" s="83"/>
      <c r="MAJ48" s="83"/>
      <c r="MAK48" s="83"/>
      <c r="MAL48" s="83"/>
      <c r="MAM48" s="83"/>
      <c r="MAN48" s="83"/>
      <c r="MAO48" s="83"/>
      <c r="MAP48" s="83"/>
      <c r="MAQ48" s="83"/>
      <c r="MAR48" s="83"/>
      <c r="MAS48" s="83"/>
      <c r="MAT48" s="83"/>
      <c r="MAU48" s="83"/>
      <c r="MAV48" s="83"/>
      <c r="MAW48" s="83"/>
      <c r="MAX48" s="83"/>
      <c r="MAY48" s="83"/>
      <c r="MAZ48" s="83"/>
      <c r="MBA48" s="83"/>
      <c r="MBB48" s="83"/>
      <c r="MBC48" s="83"/>
      <c r="MBD48" s="83"/>
      <c r="MBE48" s="83"/>
      <c r="MBF48" s="83"/>
      <c r="MBG48" s="83"/>
      <c r="MBH48" s="83"/>
      <c r="MBI48" s="83"/>
      <c r="MBJ48" s="83"/>
      <c r="MBK48" s="83"/>
      <c r="MBL48" s="83"/>
      <c r="MBM48" s="83"/>
      <c r="MBN48" s="83"/>
      <c r="MBO48" s="83"/>
      <c r="MBP48" s="83"/>
      <c r="MBQ48" s="83"/>
      <c r="MBR48" s="83"/>
      <c r="MBS48" s="83"/>
      <c r="MBT48" s="83"/>
      <c r="MBU48" s="83"/>
      <c r="MBV48" s="83"/>
      <c r="MBW48" s="83"/>
      <c r="MBX48" s="83"/>
      <c r="MBY48" s="83"/>
      <c r="MBZ48" s="83"/>
      <c r="MCA48" s="83"/>
      <c r="MCB48" s="83"/>
      <c r="MCC48" s="83"/>
      <c r="MCD48" s="83"/>
      <c r="MCE48" s="83"/>
      <c r="MCF48" s="83"/>
      <c r="MCG48" s="83"/>
      <c r="MCH48" s="83"/>
      <c r="MCI48" s="83"/>
      <c r="MCJ48" s="83"/>
      <c r="MCK48" s="83"/>
      <c r="MCL48" s="83"/>
      <c r="MCM48" s="83"/>
      <c r="MCN48" s="83"/>
      <c r="MCO48" s="83"/>
      <c r="MCP48" s="83"/>
      <c r="MCQ48" s="83"/>
      <c r="MCR48" s="83"/>
      <c r="MCS48" s="83"/>
      <c r="MCT48" s="83"/>
      <c r="MCU48" s="83"/>
      <c r="MCV48" s="83"/>
      <c r="MCW48" s="83"/>
      <c r="MCX48" s="83"/>
      <c r="MCY48" s="83"/>
      <c r="MCZ48" s="83"/>
      <c r="MDA48" s="83"/>
      <c r="MDB48" s="83"/>
      <c r="MDC48" s="83"/>
      <c r="MDD48" s="83"/>
      <c r="MDE48" s="83"/>
      <c r="MDF48" s="83"/>
      <c r="MDG48" s="83"/>
      <c r="MDH48" s="83"/>
      <c r="MDI48" s="83"/>
      <c r="MDJ48" s="83"/>
      <c r="MDK48" s="83"/>
      <c r="MDL48" s="83"/>
      <c r="MDM48" s="83"/>
      <c r="MDN48" s="83"/>
      <c r="MDO48" s="83"/>
      <c r="MDP48" s="83"/>
      <c r="MDQ48" s="83"/>
      <c r="MDR48" s="83"/>
      <c r="MDS48" s="83"/>
      <c r="MDT48" s="83"/>
      <c r="MDU48" s="83"/>
      <c r="MDV48" s="83"/>
      <c r="MDW48" s="83"/>
      <c r="MDX48" s="83"/>
      <c r="MDY48" s="83"/>
      <c r="MDZ48" s="83"/>
      <c r="MEA48" s="83"/>
      <c r="MEB48" s="83"/>
      <c r="MEC48" s="83"/>
      <c r="MED48" s="83"/>
      <c r="MEE48" s="83"/>
      <c r="MEF48" s="83"/>
      <c r="MEG48" s="83"/>
      <c r="MEH48" s="83"/>
      <c r="MEI48" s="83"/>
      <c r="MEJ48" s="83"/>
      <c r="MEK48" s="83"/>
      <c r="MEL48" s="83"/>
      <c r="MEM48" s="83"/>
      <c r="MEN48" s="83"/>
      <c r="MEO48" s="83"/>
      <c r="MEP48" s="83"/>
      <c r="MEQ48" s="83"/>
      <c r="MER48" s="83"/>
      <c r="MES48" s="83"/>
      <c r="MET48" s="83"/>
      <c r="MEU48" s="83"/>
      <c r="MEV48" s="83"/>
      <c r="MEW48" s="83"/>
      <c r="MEX48" s="83"/>
      <c r="MEY48" s="83"/>
      <c r="MEZ48" s="83"/>
      <c r="MFA48" s="83"/>
      <c r="MFB48" s="83"/>
      <c r="MFC48" s="83"/>
      <c r="MFD48" s="83"/>
      <c r="MFE48" s="83"/>
      <c r="MFF48" s="83"/>
      <c r="MFG48" s="83"/>
      <c r="MFH48" s="83"/>
      <c r="MFI48" s="83"/>
      <c r="MFJ48" s="83"/>
      <c r="MFK48" s="83"/>
      <c r="MFL48" s="83"/>
      <c r="MFM48" s="83"/>
      <c r="MFN48" s="83"/>
      <c r="MFO48" s="83"/>
      <c r="MFP48" s="83"/>
      <c r="MFQ48" s="83"/>
      <c r="MFR48" s="83"/>
      <c r="MFS48" s="83"/>
      <c r="MFT48" s="83"/>
      <c r="MFU48" s="83"/>
      <c r="MFV48" s="83"/>
      <c r="MFW48" s="83"/>
      <c r="MFX48" s="83"/>
      <c r="MFY48" s="83"/>
      <c r="MFZ48" s="83"/>
      <c r="MGA48" s="83"/>
      <c r="MGB48" s="83"/>
      <c r="MGC48" s="83"/>
      <c r="MGD48" s="83"/>
      <c r="MGE48" s="83"/>
      <c r="MGF48" s="83"/>
      <c r="MGG48" s="83"/>
      <c r="MGH48" s="83"/>
      <c r="MGI48" s="83"/>
      <c r="MGJ48" s="83"/>
      <c r="MGK48" s="83"/>
      <c r="MGL48" s="83"/>
      <c r="MGM48" s="83"/>
      <c r="MGN48" s="83"/>
      <c r="MGO48" s="83"/>
      <c r="MGP48" s="83"/>
      <c r="MGQ48" s="83"/>
      <c r="MGR48" s="83"/>
      <c r="MGS48" s="83"/>
      <c r="MGT48" s="83"/>
      <c r="MGU48" s="83"/>
      <c r="MGV48" s="83"/>
      <c r="MGW48" s="83"/>
      <c r="MGX48" s="83"/>
      <c r="MGY48" s="83"/>
      <c r="MGZ48" s="83"/>
      <c r="MHA48" s="83"/>
      <c r="MHB48" s="83"/>
      <c r="MHC48" s="83"/>
      <c r="MHD48" s="83"/>
      <c r="MHE48" s="83"/>
      <c r="MHF48" s="83"/>
      <c r="MHG48" s="83"/>
      <c r="MHH48" s="83"/>
      <c r="MHI48" s="83"/>
      <c r="MHJ48" s="83"/>
      <c r="MHK48" s="83"/>
      <c r="MHL48" s="83"/>
      <c r="MHM48" s="83"/>
      <c r="MHN48" s="83"/>
      <c r="MHO48" s="83"/>
      <c r="MHP48" s="83"/>
      <c r="MHQ48" s="83"/>
      <c r="MHR48" s="83"/>
      <c r="MHS48" s="83"/>
      <c r="MHT48" s="83"/>
      <c r="MHU48" s="83"/>
      <c r="MHV48" s="83"/>
      <c r="MHW48" s="83"/>
      <c r="MHX48" s="83"/>
      <c r="MHY48" s="83"/>
      <c r="MHZ48" s="83"/>
      <c r="MIA48" s="83"/>
      <c r="MIB48" s="83"/>
      <c r="MIC48" s="83"/>
      <c r="MID48" s="83"/>
      <c r="MIE48" s="83"/>
      <c r="MIF48" s="83"/>
      <c r="MIG48" s="83"/>
      <c r="MIH48" s="83"/>
      <c r="MII48" s="83"/>
      <c r="MIJ48" s="83"/>
      <c r="MIK48" s="83"/>
      <c r="MIL48" s="83"/>
      <c r="MIM48" s="83"/>
      <c r="MIN48" s="83"/>
      <c r="MIO48" s="83"/>
      <c r="MIP48" s="83"/>
      <c r="MIQ48" s="83"/>
      <c r="MIR48" s="83"/>
      <c r="MIS48" s="83"/>
      <c r="MIT48" s="83"/>
      <c r="MIU48" s="83"/>
      <c r="MIV48" s="83"/>
      <c r="MIW48" s="83"/>
      <c r="MIX48" s="83"/>
      <c r="MIY48" s="83"/>
      <c r="MIZ48" s="83"/>
      <c r="MJA48" s="83"/>
      <c r="MJB48" s="83"/>
      <c r="MJC48" s="83"/>
      <c r="MJD48" s="83"/>
      <c r="MJE48" s="83"/>
      <c r="MJF48" s="83"/>
      <c r="MJG48" s="83"/>
      <c r="MJH48" s="83"/>
      <c r="MJI48" s="83"/>
      <c r="MJJ48" s="83"/>
      <c r="MJK48" s="83"/>
      <c r="MJL48" s="83"/>
      <c r="MJM48" s="83"/>
      <c r="MJN48" s="83"/>
      <c r="MJO48" s="83"/>
      <c r="MJP48" s="83"/>
      <c r="MJQ48" s="83"/>
      <c r="MJR48" s="83"/>
      <c r="MJS48" s="83"/>
      <c r="MJT48" s="83"/>
      <c r="MJU48" s="83"/>
      <c r="MJV48" s="83"/>
      <c r="MJW48" s="83"/>
      <c r="MJX48" s="83"/>
      <c r="MJY48" s="83"/>
      <c r="MJZ48" s="83"/>
      <c r="MKA48" s="83"/>
      <c r="MKB48" s="83"/>
      <c r="MKC48" s="83"/>
      <c r="MKD48" s="83"/>
      <c r="MKE48" s="83"/>
      <c r="MKF48" s="83"/>
      <c r="MKG48" s="83"/>
      <c r="MKH48" s="83"/>
      <c r="MKI48" s="83"/>
      <c r="MKJ48" s="83"/>
      <c r="MKK48" s="83"/>
      <c r="MKL48" s="83"/>
      <c r="MKM48" s="83"/>
      <c r="MKN48" s="83"/>
      <c r="MKO48" s="83"/>
      <c r="MKP48" s="83"/>
      <c r="MKQ48" s="83"/>
      <c r="MKR48" s="83"/>
      <c r="MKS48" s="83"/>
      <c r="MKT48" s="83"/>
      <c r="MKU48" s="83"/>
      <c r="MKV48" s="83"/>
      <c r="MKW48" s="83"/>
      <c r="MKX48" s="83"/>
      <c r="MKY48" s="83"/>
      <c r="MKZ48" s="83"/>
      <c r="MLA48" s="83"/>
      <c r="MLB48" s="83"/>
      <c r="MLC48" s="83"/>
      <c r="MLD48" s="83"/>
      <c r="MLE48" s="83"/>
      <c r="MLF48" s="83"/>
      <c r="MLG48" s="83"/>
      <c r="MLH48" s="83"/>
      <c r="MLI48" s="83"/>
      <c r="MLJ48" s="83"/>
      <c r="MLK48" s="83"/>
      <c r="MLL48" s="83"/>
      <c r="MLM48" s="83"/>
      <c r="MLN48" s="83"/>
      <c r="MLO48" s="83"/>
      <c r="MLP48" s="83"/>
      <c r="MLQ48" s="83"/>
      <c r="MLR48" s="83"/>
      <c r="MLS48" s="83"/>
      <c r="MLT48" s="83"/>
      <c r="MLU48" s="83"/>
      <c r="MLV48" s="83"/>
      <c r="MLW48" s="83"/>
      <c r="MLX48" s="83"/>
      <c r="MLY48" s="83"/>
      <c r="MLZ48" s="83"/>
      <c r="MMA48" s="83"/>
      <c r="MMB48" s="83"/>
      <c r="MMC48" s="83"/>
      <c r="MMD48" s="83"/>
      <c r="MME48" s="83"/>
      <c r="MMF48" s="83"/>
      <c r="MMG48" s="83"/>
      <c r="MMH48" s="83"/>
      <c r="MMI48" s="83"/>
      <c r="MMJ48" s="83"/>
      <c r="MMK48" s="83"/>
      <c r="MML48" s="83"/>
      <c r="MMM48" s="83"/>
      <c r="MMN48" s="83"/>
      <c r="MMO48" s="83"/>
      <c r="MMP48" s="83"/>
      <c r="MMQ48" s="83"/>
      <c r="MMR48" s="83"/>
      <c r="MMS48" s="83"/>
      <c r="MMT48" s="83"/>
      <c r="MMU48" s="83"/>
      <c r="MMV48" s="83"/>
      <c r="MMW48" s="83"/>
      <c r="MMX48" s="83"/>
      <c r="MMY48" s="83"/>
      <c r="MMZ48" s="83"/>
      <c r="MNA48" s="83"/>
      <c r="MNB48" s="83"/>
      <c r="MNC48" s="83"/>
      <c r="MND48" s="83"/>
      <c r="MNE48" s="83"/>
      <c r="MNF48" s="83"/>
      <c r="MNG48" s="83"/>
      <c r="MNH48" s="83"/>
      <c r="MNI48" s="83"/>
      <c r="MNJ48" s="83"/>
      <c r="MNK48" s="83"/>
      <c r="MNL48" s="83"/>
      <c r="MNM48" s="83"/>
      <c r="MNN48" s="83"/>
      <c r="MNO48" s="83"/>
      <c r="MNP48" s="83"/>
      <c r="MNQ48" s="83"/>
      <c r="MNR48" s="83"/>
      <c r="MNS48" s="83"/>
      <c r="MNT48" s="83"/>
      <c r="MNU48" s="83"/>
      <c r="MNV48" s="83"/>
      <c r="MNW48" s="83"/>
      <c r="MNX48" s="83"/>
      <c r="MNY48" s="83"/>
      <c r="MNZ48" s="83"/>
      <c r="MOA48" s="83"/>
      <c r="MOB48" s="83"/>
      <c r="MOC48" s="83"/>
      <c r="MOD48" s="83"/>
      <c r="MOE48" s="83"/>
      <c r="MOF48" s="83"/>
      <c r="MOG48" s="83"/>
      <c r="MOH48" s="83"/>
      <c r="MOI48" s="83"/>
      <c r="MOJ48" s="83"/>
      <c r="MOK48" s="83"/>
      <c r="MOL48" s="83"/>
      <c r="MOM48" s="83"/>
      <c r="MON48" s="83"/>
      <c r="MOO48" s="83"/>
      <c r="MOP48" s="83"/>
      <c r="MOQ48" s="83"/>
      <c r="MOR48" s="83"/>
      <c r="MOS48" s="83"/>
      <c r="MOT48" s="83"/>
      <c r="MOU48" s="83"/>
      <c r="MOV48" s="83"/>
      <c r="MOW48" s="83"/>
      <c r="MOX48" s="83"/>
      <c r="MOY48" s="83"/>
      <c r="MOZ48" s="83"/>
      <c r="MPA48" s="83"/>
      <c r="MPB48" s="83"/>
      <c r="MPC48" s="83"/>
      <c r="MPD48" s="83"/>
      <c r="MPE48" s="83"/>
      <c r="MPF48" s="83"/>
      <c r="MPG48" s="83"/>
      <c r="MPH48" s="83"/>
      <c r="MPI48" s="83"/>
      <c r="MPJ48" s="83"/>
      <c r="MPK48" s="83"/>
      <c r="MPL48" s="83"/>
      <c r="MPM48" s="83"/>
      <c r="MPN48" s="83"/>
      <c r="MPO48" s="83"/>
      <c r="MPP48" s="83"/>
      <c r="MPQ48" s="83"/>
      <c r="MPR48" s="83"/>
      <c r="MPS48" s="83"/>
      <c r="MPT48" s="83"/>
      <c r="MPU48" s="83"/>
      <c r="MPV48" s="83"/>
      <c r="MPW48" s="83"/>
      <c r="MPX48" s="83"/>
      <c r="MPY48" s="83"/>
      <c r="MPZ48" s="83"/>
      <c r="MQA48" s="83"/>
      <c r="MQB48" s="83"/>
      <c r="MQC48" s="83"/>
      <c r="MQD48" s="83"/>
      <c r="MQE48" s="83"/>
      <c r="MQF48" s="83"/>
      <c r="MQG48" s="83"/>
      <c r="MQH48" s="83"/>
      <c r="MQI48" s="83"/>
      <c r="MQJ48" s="83"/>
      <c r="MQK48" s="83"/>
      <c r="MQL48" s="83"/>
      <c r="MQM48" s="83"/>
      <c r="MQN48" s="83"/>
      <c r="MQO48" s="83"/>
      <c r="MQP48" s="83"/>
      <c r="MQQ48" s="83"/>
      <c r="MQR48" s="83"/>
      <c r="MQS48" s="83"/>
      <c r="MQT48" s="83"/>
      <c r="MQU48" s="83"/>
      <c r="MQV48" s="83"/>
      <c r="MQW48" s="83"/>
      <c r="MQX48" s="83"/>
      <c r="MQY48" s="83"/>
      <c r="MQZ48" s="83"/>
      <c r="MRA48" s="83"/>
      <c r="MRB48" s="83"/>
      <c r="MRC48" s="83"/>
      <c r="MRD48" s="83"/>
      <c r="MRE48" s="83"/>
      <c r="MRF48" s="83"/>
      <c r="MRG48" s="83"/>
      <c r="MRH48" s="83"/>
      <c r="MRI48" s="83"/>
      <c r="MRJ48" s="83"/>
      <c r="MRK48" s="83"/>
      <c r="MRL48" s="83"/>
      <c r="MRM48" s="83"/>
      <c r="MRN48" s="83"/>
      <c r="MRO48" s="83"/>
      <c r="MRP48" s="83"/>
      <c r="MRQ48" s="83"/>
      <c r="MRR48" s="83"/>
      <c r="MRS48" s="83"/>
      <c r="MRT48" s="83"/>
      <c r="MRU48" s="83"/>
      <c r="MRV48" s="83"/>
      <c r="MRW48" s="83"/>
      <c r="MRX48" s="83"/>
      <c r="MRY48" s="83"/>
      <c r="MRZ48" s="83"/>
      <c r="MSA48" s="83"/>
      <c r="MSB48" s="83"/>
      <c r="MSC48" s="83"/>
      <c r="MSD48" s="83"/>
      <c r="MSE48" s="83"/>
      <c r="MSF48" s="83"/>
      <c r="MSG48" s="83"/>
      <c r="MSH48" s="83"/>
      <c r="MSI48" s="83"/>
      <c r="MSJ48" s="83"/>
      <c r="MSK48" s="83"/>
      <c r="MSL48" s="83"/>
      <c r="MSM48" s="83"/>
      <c r="MSN48" s="83"/>
      <c r="MSO48" s="83"/>
      <c r="MSP48" s="83"/>
      <c r="MSQ48" s="83"/>
      <c r="MSR48" s="83"/>
      <c r="MSS48" s="83"/>
      <c r="MST48" s="83"/>
      <c r="MSU48" s="83"/>
      <c r="MSV48" s="83"/>
      <c r="MSW48" s="83"/>
      <c r="MSX48" s="83"/>
      <c r="MSY48" s="83"/>
      <c r="MSZ48" s="83"/>
      <c r="MTA48" s="83"/>
      <c r="MTB48" s="83"/>
      <c r="MTC48" s="83"/>
      <c r="MTD48" s="83"/>
      <c r="MTE48" s="83"/>
      <c r="MTF48" s="83"/>
      <c r="MTG48" s="83"/>
      <c r="MTH48" s="83"/>
      <c r="MTI48" s="83"/>
      <c r="MTJ48" s="83"/>
      <c r="MTK48" s="83"/>
      <c r="MTL48" s="83"/>
      <c r="MTM48" s="83"/>
      <c r="MTN48" s="83"/>
      <c r="MTO48" s="83"/>
      <c r="MTP48" s="83"/>
      <c r="MTQ48" s="83"/>
      <c r="MTR48" s="83"/>
      <c r="MTS48" s="83"/>
      <c r="MTT48" s="83"/>
      <c r="MTU48" s="83"/>
      <c r="MTV48" s="83"/>
      <c r="MTW48" s="83"/>
      <c r="MTX48" s="83"/>
      <c r="MTY48" s="83"/>
      <c r="MTZ48" s="83"/>
      <c r="MUA48" s="83"/>
      <c r="MUB48" s="83"/>
      <c r="MUC48" s="83"/>
      <c r="MUD48" s="83"/>
      <c r="MUE48" s="83"/>
      <c r="MUF48" s="83"/>
      <c r="MUG48" s="83"/>
      <c r="MUH48" s="83"/>
      <c r="MUI48" s="83"/>
      <c r="MUJ48" s="83"/>
      <c r="MUK48" s="83"/>
      <c r="MUL48" s="83"/>
      <c r="MUM48" s="83"/>
      <c r="MUN48" s="83"/>
      <c r="MUO48" s="83"/>
      <c r="MUP48" s="83"/>
      <c r="MUQ48" s="83"/>
      <c r="MUR48" s="83"/>
      <c r="MUS48" s="83"/>
      <c r="MUT48" s="83"/>
      <c r="MUU48" s="83"/>
      <c r="MUV48" s="83"/>
      <c r="MUW48" s="83"/>
      <c r="MUX48" s="83"/>
      <c r="MUY48" s="83"/>
      <c r="MUZ48" s="83"/>
      <c r="MVA48" s="83"/>
      <c r="MVB48" s="83"/>
      <c r="MVC48" s="83"/>
      <c r="MVD48" s="83"/>
      <c r="MVE48" s="83"/>
      <c r="MVF48" s="83"/>
      <c r="MVG48" s="83"/>
      <c r="MVH48" s="83"/>
      <c r="MVI48" s="83"/>
      <c r="MVJ48" s="83"/>
      <c r="MVK48" s="83"/>
      <c r="MVL48" s="83"/>
      <c r="MVM48" s="83"/>
      <c r="MVN48" s="83"/>
      <c r="MVO48" s="83"/>
      <c r="MVP48" s="83"/>
      <c r="MVQ48" s="83"/>
      <c r="MVR48" s="83"/>
      <c r="MVS48" s="83"/>
      <c r="MVT48" s="83"/>
      <c r="MVU48" s="83"/>
      <c r="MVV48" s="83"/>
      <c r="MVW48" s="83"/>
      <c r="MVX48" s="83"/>
      <c r="MVY48" s="83"/>
      <c r="MVZ48" s="83"/>
      <c r="MWA48" s="83"/>
      <c r="MWB48" s="83"/>
      <c r="MWC48" s="83"/>
      <c r="MWD48" s="83"/>
      <c r="MWE48" s="83"/>
      <c r="MWF48" s="83"/>
      <c r="MWG48" s="83"/>
      <c r="MWH48" s="83"/>
      <c r="MWI48" s="83"/>
      <c r="MWJ48" s="83"/>
      <c r="MWK48" s="83"/>
      <c r="MWL48" s="83"/>
      <c r="MWM48" s="83"/>
      <c r="MWN48" s="83"/>
      <c r="MWO48" s="83"/>
      <c r="MWP48" s="83"/>
      <c r="MWQ48" s="83"/>
      <c r="MWR48" s="83"/>
      <c r="MWS48" s="83"/>
      <c r="MWT48" s="83"/>
      <c r="MWU48" s="83"/>
      <c r="MWV48" s="83"/>
      <c r="MWW48" s="83"/>
      <c r="MWX48" s="83"/>
      <c r="MWY48" s="83"/>
      <c r="MWZ48" s="83"/>
      <c r="MXA48" s="83"/>
      <c r="MXB48" s="83"/>
      <c r="MXC48" s="83"/>
      <c r="MXD48" s="83"/>
      <c r="MXE48" s="83"/>
      <c r="MXF48" s="83"/>
      <c r="MXG48" s="83"/>
      <c r="MXH48" s="83"/>
      <c r="MXI48" s="83"/>
      <c r="MXJ48" s="83"/>
      <c r="MXK48" s="83"/>
      <c r="MXL48" s="83"/>
      <c r="MXM48" s="83"/>
      <c r="MXN48" s="83"/>
      <c r="MXO48" s="83"/>
      <c r="MXP48" s="83"/>
      <c r="MXQ48" s="83"/>
      <c r="MXR48" s="83"/>
      <c r="MXS48" s="83"/>
      <c r="MXT48" s="83"/>
      <c r="MXU48" s="83"/>
      <c r="MXV48" s="83"/>
      <c r="MXW48" s="83"/>
      <c r="MXX48" s="83"/>
      <c r="MXY48" s="83"/>
      <c r="MXZ48" s="83"/>
      <c r="MYA48" s="83"/>
      <c r="MYB48" s="83"/>
      <c r="MYC48" s="83"/>
      <c r="MYD48" s="83"/>
      <c r="MYE48" s="83"/>
      <c r="MYF48" s="83"/>
      <c r="MYG48" s="83"/>
      <c r="MYH48" s="83"/>
      <c r="MYI48" s="83"/>
      <c r="MYJ48" s="83"/>
      <c r="MYK48" s="83"/>
      <c r="MYL48" s="83"/>
      <c r="MYM48" s="83"/>
      <c r="MYN48" s="83"/>
      <c r="MYO48" s="83"/>
      <c r="MYP48" s="83"/>
      <c r="MYQ48" s="83"/>
      <c r="MYR48" s="83"/>
      <c r="MYS48" s="83"/>
      <c r="MYT48" s="83"/>
      <c r="MYU48" s="83"/>
      <c r="MYV48" s="83"/>
      <c r="MYW48" s="83"/>
      <c r="MYX48" s="83"/>
      <c r="MYY48" s="83"/>
      <c r="MYZ48" s="83"/>
      <c r="MZA48" s="83"/>
      <c r="MZB48" s="83"/>
      <c r="MZC48" s="83"/>
      <c r="MZD48" s="83"/>
      <c r="MZE48" s="83"/>
      <c r="MZF48" s="83"/>
      <c r="MZG48" s="83"/>
      <c r="MZH48" s="83"/>
      <c r="MZI48" s="83"/>
      <c r="MZJ48" s="83"/>
      <c r="MZK48" s="83"/>
      <c r="MZL48" s="83"/>
      <c r="MZM48" s="83"/>
      <c r="MZN48" s="83"/>
      <c r="MZO48" s="83"/>
      <c r="MZP48" s="83"/>
      <c r="MZQ48" s="83"/>
      <c r="MZR48" s="83"/>
      <c r="MZS48" s="83"/>
      <c r="MZT48" s="83"/>
      <c r="MZU48" s="83"/>
      <c r="MZV48" s="83"/>
      <c r="MZW48" s="83"/>
      <c r="MZX48" s="83"/>
      <c r="MZY48" s="83"/>
      <c r="MZZ48" s="83"/>
      <c r="NAA48" s="83"/>
      <c r="NAB48" s="83"/>
      <c r="NAC48" s="83"/>
      <c r="NAD48" s="83"/>
      <c r="NAE48" s="83"/>
      <c r="NAF48" s="83"/>
      <c r="NAG48" s="83"/>
      <c r="NAH48" s="83"/>
      <c r="NAI48" s="83"/>
      <c r="NAJ48" s="83"/>
      <c r="NAK48" s="83"/>
      <c r="NAL48" s="83"/>
      <c r="NAM48" s="83"/>
      <c r="NAN48" s="83"/>
      <c r="NAO48" s="83"/>
      <c r="NAP48" s="83"/>
      <c r="NAQ48" s="83"/>
      <c r="NAR48" s="83"/>
      <c r="NAS48" s="83"/>
      <c r="NAT48" s="83"/>
      <c r="NAU48" s="83"/>
      <c r="NAV48" s="83"/>
      <c r="NAW48" s="83"/>
      <c r="NAX48" s="83"/>
      <c r="NAY48" s="83"/>
      <c r="NAZ48" s="83"/>
      <c r="NBA48" s="83"/>
      <c r="NBB48" s="83"/>
      <c r="NBC48" s="83"/>
      <c r="NBD48" s="83"/>
      <c r="NBE48" s="83"/>
      <c r="NBF48" s="83"/>
      <c r="NBG48" s="83"/>
      <c r="NBH48" s="83"/>
      <c r="NBI48" s="83"/>
      <c r="NBJ48" s="83"/>
      <c r="NBK48" s="83"/>
      <c r="NBL48" s="83"/>
      <c r="NBM48" s="83"/>
      <c r="NBN48" s="83"/>
      <c r="NBO48" s="83"/>
      <c r="NBP48" s="83"/>
      <c r="NBQ48" s="83"/>
      <c r="NBR48" s="83"/>
      <c r="NBS48" s="83"/>
      <c r="NBT48" s="83"/>
      <c r="NBU48" s="83"/>
      <c r="NBV48" s="83"/>
      <c r="NBW48" s="83"/>
      <c r="NBX48" s="83"/>
      <c r="NBY48" s="83"/>
      <c r="NBZ48" s="83"/>
      <c r="NCA48" s="83"/>
      <c r="NCB48" s="83"/>
      <c r="NCC48" s="83"/>
      <c r="NCD48" s="83"/>
      <c r="NCE48" s="83"/>
      <c r="NCF48" s="83"/>
      <c r="NCG48" s="83"/>
      <c r="NCH48" s="83"/>
      <c r="NCI48" s="83"/>
      <c r="NCJ48" s="83"/>
      <c r="NCK48" s="83"/>
      <c r="NCL48" s="83"/>
      <c r="NCM48" s="83"/>
      <c r="NCN48" s="83"/>
      <c r="NCO48" s="83"/>
      <c r="NCP48" s="83"/>
      <c r="NCQ48" s="83"/>
      <c r="NCR48" s="83"/>
      <c r="NCS48" s="83"/>
      <c r="NCT48" s="83"/>
      <c r="NCU48" s="83"/>
      <c r="NCV48" s="83"/>
      <c r="NCW48" s="83"/>
      <c r="NCX48" s="83"/>
      <c r="NCY48" s="83"/>
      <c r="NCZ48" s="83"/>
      <c r="NDA48" s="83"/>
      <c r="NDB48" s="83"/>
      <c r="NDC48" s="83"/>
      <c r="NDD48" s="83"/>
      <c r="NDE48" s="83"/>
      <c r="NDF48" s="83"/>
      <c r="NDG48" s="83"/>
      <c r="NDH48" s="83"/>
      <c r="NDI48" s="83"/>
      <c r="NDJ48" s="83"/>
      <c r="NDK48" s="83"/>
      <c r="NDL48" s="83"/>
      <c r="NDM48" s="83"/>
      <c r="NDN48" s="83"/>
      <c r="NDO48" s="83"/>
      <c r="NDP48" s="83"/>
      <c r="NDQ48" s="83"/>
      <c r="NDR48" s="83"/>
      <c r="NDS48" s="83"/>
      <c r="NDT48" s="83"/>
      <c r="NDU48" s="83"/>
      <c r="NDV48" s="83"/>
      <c r="NDW48" s="83"/>
      <c r="NDX48" s="83"/>
      <c r="NDY48" s="83"/>
      <c r="NDZ48" s="83"/>
      <c r="NEA48" s="83"/>
      <c r="NEB48" s="83"/>
      <c r="NEC48" s="83"/>
      <c r="NED48" s="83"/>
      <c r="NEE48" s="83"/>
      <c r="NEF48" s="83"/>
      <c r="NEG48" s="83"/>
      <c r="NEH48" s="83"/>
      <c r="NEI48" s="83"/>
      <c r="NEJ48" s="83"/>
      <c r="NEK48" s="83"/>
      <c r="NEL48" s="83"/>
      <c r="NEM48" s="83"/>
      <c r="NEN48" s="83"/>
      <c r="NEO48" s="83"/>
      <c r="NEP48" s="83"/>
      <c r="NEQ48" s="83"/>
      <c r="NER48" s="83"/>
      <c r="NES48" s="83"/>
      <c r="NET48" s="83"/>
      <c r="NEU48" s="83"/>
      <c r="NEV48" s="83"/>
      <c r="NEW48" s="83"/>
      <c r="NEX48" s="83"/>
      <c r="NEY48" s="83"/>
      <c r="NEZ48" s="83"/>
      <c r="NFA48" s="83"/>
      <c r="NFB48" s="83"/>
      <c r="NFC48" s="83"/>
      <c r="NFD48" s="83"/>
      <c r="NFE48" s="83"/>
      <c r="NFF48" s="83"/>
      <c r="NFG48" s="83"/>
      <c r="NFH48" s="83"/>
      <c r="NFI48" s="83"/>
      <c r="NFJ48" s="83"/>
      <c r="NFK48" s="83"/>
      <c r="NFL48" s="83"/>
      <c r="NFM48" s="83"/>
      <c r="NFN48" s="83"/>
      <c r="NFO48" s="83"/>
      <c r="NFP48" s="83"/>
      <c r="NFQ48" s="83"/>
      <c r="NFR48" s="83"/>
      <c r="NFS48" s="83"/>
      <c r="NFT48" s="83"/>
      <c r="NFU48" s="83"/>
      <c r="NFV48" s="83"/>
      <c r="NFW48" s="83"/>
      <c r="NFX48" s="83"/>
      <c r="NFY48" s="83"/>
      <c r="NFZ48" s="83"/>
      <c r="NGA48" s="83"/>
      <c r="NGB48" s="83"/>
      <c r="NGC48" s="83"/>
      <c r="NGD48" s="83"/>
      <c r="NGE48" s="83"/>
      <c r="NGF48" s="83"/>
      <c r="NGG48" s="83"/>
      <c r="NGH48" s="83"/>
      <c r="NGI48" s="83"/>
      <c r="NGJ48" s="83"/>
      <c r="NGK48" s="83"/>
      <c r="NGL48" s="83"/>
      <c r="NGM48" s="83"/>
      <c r="NGN48" s="83"/>
      <c r="NGO48" s="83"/>
      <c r="NGP48" s="83"/>
      <c r="NGQ48" s="83"/>
      <c r="NGR48" s="83"/>
      <c r="NGS48" s="83"/>
      <c r="NGT48" s="83"/>
      <c r="NGU48" s="83"/>
      <c r="NGV48" s="83"/>
      <c r="NGW48" s="83"/>
      <c r="NGX48" s="83"/>
      <c r="NGY48" s="83"/>
      <c r="NGZ48" s="83"/>
      <c r="NHA48" s="83"/>
      <c r="NHB48" s="83"/>
      <c r="NHC48" s="83"/>
      <c r="NHD48" s="83"/>
      <c r="NHE48" s="83"/>
      <c r="NHF48" s="83"/>
      <c r="NHG48" s="83"/>
      <c r="NHH48" s="83"/>
      <c r="NHI48" s="83"/>
      <c r="NHJ48" s="83"/>
      <c r="NHK48" s="83"/>
      <c r="NHL48" s="83"/>
      <c r="NHM48" s="83"/>
      <c r="NHN48" s="83"/>
      <c r="NHO48" s="83"/>
      <c r="NHP48" s="83"/>
      <c r="NHQ48" s="83"/>
      <c r="NHR48" s="83"/>
      <c r="NHS48" s="83"/>
      <c r="NHT48" s="83"/>
      <c r="NHU48" s="83"/>
      <c r="NHV48" s="83"/>
      <c r="NHW48" s="83"/>
      <c r="NHX48" s="83"/>
      <c r="NHY48" s="83"/>
      <c r="NHZ48" s="83"/>
      <c r="NIA48" s="83"/>
      <c r="NIB48" s="83"/>
      <c r="NIC48" s="83"/>
      <c r="NID48" s="83"/>
      <c r="NIE48" s="83"/>
      <c r="NIF48" s="83"/>
      <c r="NIG48" s="83"/>
      <c r="NIH48" s="83"/>
      <c r="NII48" s="83"/>
      <c r="NIJ48" s="83"/>
      <c r="NIK48" s="83"/>
      <c r="NIL48" s="83"/>
      <c r="NIM48" s="83"/>
      <c r="NIN48" s="83"/>
      <c r="NIO48" s="83"/>
      <c r="NIP48" s="83"/>
      <c r="NIQ48" s="83"/>
      <c r="NIR48" s="83"/>
      <c r="NIS48" s="83"/>
      <c r="NIT48" s="83"/>
      <c r="NIU48" s="83"/>
      <c r="NIV48" s="83"/>
      <c r="NIW48" s="83"/>
      <c r="NIX48" s="83"/>
      <c r="NIY48" s="83"/>
      <c r="NIZ48" s="83"/>
      <c r="NJA48" s="83"/>
      <c r="NJB48" s="83"/>
      <c r="NJC48" s="83"/>
      <c r="NJD48" s="83"/>
      <c r="NJE48" s="83"/>
      <c r="NJF48" s="83"/>
      <c r="NJG48" s="83"/>
      <c r="NJH48" s="83"/>
      <c r="NJI48" s="83"/>
      <c r="NJJ48" s="83"/>
      <c r="NJK48" s="83"/>
      <c r="NJL48" s="83"/>
      <c r="NJM48" s="83"/>
      <c r="NJN48" s="83"/>
      <c r="NJO48" s="83"/>
      <c r="NJP48" s="83"/>
      <c r="NJQ48" s="83"/>
      <c r="NJR48" s="83"/>
      <c r="NJS48" s="83"/>
      <c r="NJT48" s="83"/>
      <c r="NJU48" s="83"/>
      <c r="NJV48" s="83"/>
      <c r="NJW48" s="83"/>
      <c r="NJX48" s="83"/>
      <c r="NJY48" s="83"/>
      <c r="NJZ48" s="83"/>
      <c r="NKA48" s="83"/>
      <c r="NKB48" s="83"/>
      <c r="NKC48" s="83"/>
      <c r="NKD48" s="83"/>
      <c r="NKE48" s="83"/>
      <c r="NKF48" s="83"/>
      <c r="NKG48" s="83"/>
      <c r="NKH48" s="83"/>
      <c r="NKI48" s="83"/>
      <c r="NKJ48" s="83"/>
      <c r="NKK48" s="83"/>
      <c r="NKL48" s="83"/>
      <c r="NKM48" s="83"/>
      <c r="NKN48" s="83"/>
      <c r="NKO48" s="83"/>
      <c r="NKP48" s="83"/>
      <c r="NKQ48" s="83"/>
      <c r="NKR48" s="83"/>
      <c r="NKS48" s="83"/>
      <c r="NKT48" s="83"/>
      <c r="NKU48" s="83"/>
      <c r="NKV48" s="83"/>
      <c r="NKW48" s="83"/>
      <c r="NKX48" s="83"/>
      <c r="NKY48" s="83"/>
      <c r="NKZ48" s="83"/>
      <c r="NLA48" s="83"/>
      <c r="NLB48" s="83"/>
      <c r="NLC48" s="83"/>
      <c r="NLD48" s="83"/>
      <c r="NLE48" s="83"/>
      <c r="NLF48" s="83"/>
      <c r="NLG48" s="83"/>
      <c r="NLH48" s="83"/>
      <c r="NLI48" s="83"/>
      <c r="NLJ48" s="83"/>
      <c r="NLK48" s="83"/>
      <c r="NLL48" s="83"/>
      <c r="NLM48" s="83"/>
      <c r="NLN48" s="83"/>
      <c r="NLO48" s="83"/>
      <c r="NLP48" s="83"/>
      <c r="NLQ48" s="83"/>
      <c r="NLR48" s="83"/>
      <c r="NLS48" s="83"/>
      <c r="NLT48" s="83"/>
      <c r="NLU48" s="83"/>
      <c r="NLV48" s="83"/>
      <c r="NLW48" s="83"/>
      <c r="NLX48" s="83"/>
      <c r="NLY48" s="83"/>
      <c r="NLZ48" s="83"/>
      <c r="NMA48" s="83"/>
      <c r="NMB48" s="83"/>
      <c r="NMC48" s="83"/>
      <c r="NMD48" s="83"/>
      <c r="NME48" s="83"/>
      <c r="NMF48" s="83"/>
      <c r="NMG48" s="83"/>
      <c r="NMH48" s="83"/>
      <c r="NMI48" s="83"/>
      <c r="NMJ48" s="83"/>
      <c r="NMK48" s="83"/>
      <c r="NML48" s="83"/>
      <c r="NMM48" s="83"/>
      <c r="NMN48" s="83"/>
      <c r="NMO48" s="83"/>
      <c r="NMP48" s="83"/>
      <c r="NMQ48" s="83"/>
      <c r="NMR48" s="83"/>
      <c r="NMS48" s="83"/>
      <c r="NMT48" s="83"/>
      <c r="NMU48" s="83"/>
      <c r="NMV48" s="83"/>
      <c r="NMW48" s="83"/>
      <c r="NMX48" s="83"/>
      <c r="NMY48" s="83"/>
      <c r="NMZ48" s="83"/>
      <c r="NNA48" s="83"/>
      <c r="NNB48" s="83"/>
      <c r="NNC48" s="83"/>
      <c r="NND48" s="83"/>
      <c r="NNE48" s="83"/>
      <c r="NNF48" s="83"/>
      <c r="NNG48" s="83"/>
      <c r="NNH48" s="83"/>
      <c r="NNI48" s="83"/>
      <c r="NNJ48" s="83"/>
      <c r="NNK48" s="83"/>
      <c r="NNL48" s="83"/>
      <c r="NNM48" s="83"/>
      <c r="NNN48" s="83"/>
      <c r="NNO48" s="83"/>
      <c r="NNP48" s="83"/>
      <c r="NNQ48" s="83"/>
      <c r="NNR48" s="83"/>
      <c r="NNS48" s="83"/>
      <c r="NNT48" s="83"/>
      <c r="NNU48" s="83"/>
      <c r="NNV48" s="83"/>
      <c r="NNW48" s="83"/>
      <c r="NNX48" s="83"/>
      <c r="NNY48" s="83"/>
      <c r="NNZ48" s="83"/>
      <c r="NOA48" s="83"/>
      <c r="NOB48" s="83"/>
      <c r="NOC48" s="83"/>
      <c r="NOD48" s="83"/>
      <c r="NOE48" s="83"/>
      <c r="NOF48" s="83"/>
      <c r="NOG48" s="83"/>
      <c r="NOH48" s="83"/>
      <c r="NOI48" s="83"/>
      <c r="NOJ48" s="83"/>
      <c r="NOK48" s="83"/>
      <c r="NOL48" s="83"/>
      <c r="NOM48" s="83"/>
      <c r="NON48" s="83"/>
      <c r="NOO48" s="83"/>
      <c r="NOP48" s="83"/>
      <c r="NOQ48" s="83"/>
      <c r="NOR48" s="83"/>
      <c r="NOS48" s="83"/>
      <c r="NOT48" s="83"/>
      <c r="NOU48" s="83"/>
      <c r="NOV48" s="83"/>
      <c r="NOW48" s="83"/>
      <c r="NOX48" s="83"/>
      <c r="NOY48" s="83"/>
      <c r="NOZ48" s="83"/>
      <c r="NPA48" s="83"/>
      <c r="NPB48" s="83"/>
      <c r="NPC48" s="83"/>
      <c r="NPD48" s="83"/>
      <c r="NPE48" s="83"/>
      <c r="NPF48" s="83"/>
      <c r="NPG48" s="83"/>
      <c r="NPH48" s="83"/>
      <c r="NPI48" s="83"/>
      <c r="NPJ48" s="83"/>
      <c r="NPK48" s="83"/>
      <c r="NPL48" s="83"/>
      <c r="NPM48" s="83"/>
      <c r="NPN48" s="83"/>
      <c r="NPO48" s="83"/>
      <c r="NPP48" s="83"/>
      <c r="NPQ48" s="83"/>
      <c r="NPR48" s="83"/>
      <c r="NPS48" s="83"/>
      <c r="NPT48" s="83"/>
      <c r="NPU48" s="83"/>
      <c r="NPV48" s="83"/>
      <c r="NPW48" s="83"/>
      <c r="NPX48" s="83"/>
      <c r="NPY48" s="83"/>
      <c r="NPZ48" s="83"/>
      <c r="NQA48" s="83"/>
      <c r="NQB48" s="83"/>
      <c r="NQC48" s="83"/>
      <c r="NQD48" s="83"/>
      <c r="NQE48" s="83"/>
      <c r="NQF48" s="83"/>
      <c r="NQG48" s="83"/>
      <c r="NQH48" s="83"/>
      <c r="NQI48" s="83"/>
      <c r="NQJ48" s="83"/>
      <c r="NQK48" s="83"/>
      <c r="NQL48" s="83"/>
      <c r="NQM48" s="83"/>
      <c r="NQN48" s="83"/>
      <c r="NQO48" s="83"/>
      <c r="NQP48" s="83"/>
      <c r="NQQ48" s="83"/>
      <c r="NQR48" s="83"/>
      <c r="NQS48" s="83"/>
      <c r="NQT48" s="83"/>
      <c r="NQU48" s="83"/>
      <c r="NQV48" s="83"/>
      <c r="NQW48" s="83"/>
      <c r="NQX48" s="83"/>
      <c r="NQY48" s="83"/>
      <c r="NQZ48" s="83"/>
      <c r="NRA48" s="83"/>
      <c r="NRB48" s="83"/>
      <c r="NRC48" s="83"/>
      <c r="NRD48" s="83"/>
      <c r="NRE48" s="83"/>
      <c r="NRF48" s="83"/>
      <c r="NRG48" s="83"/>
      <c r="NRH48" s="83"/>
      <c r="NRI48" s="83"/>
      <c r="NRJ48" s="83"/>
      <c r="NRK48" s="83"/>
      <c r="NRL48" s="83"/>
      <c r="NRM48" s="83"/>
      <c r="NRN48" s="83"/>
      <c r="NRO48" s="83"/>
      <c r="NRP48" s="83"/>
      <c r="NRQ48" s="83"/>
      <c r="NRR48" s="83"/>
      <c r="NRS48" s="83"/>
      <c r="NRT48" s="83"/>
      <c r="NRU48" s="83"/>
      <c r="NRV48" s="83"/>
      <c r="NRW48" s="83"/>
      <c r="NRX48" s="83"/>
      <c r="NRY48" s="83"/>
      <c r="NRZ48" s="83"/>
      <c r="NSA48" s="83"/>
      <c r="NSB48" s="83"/>
      <c r="NSC48" s="83"/>
      <c r="NSD48" s="83"/>
      <c r="NSE48" s="83"/>
      <c r="NSF48" s="83"/>
      <c r="NSG48" s="83"/>
      <c r="NSH48" s="83"/>
      <c r="NSI48" s="83"/>
      <c r="NSJ48" s="83"/>
      <c r="NSK48" s="83"/>
      <c r="NSL48" s="83"/>
      <c r="NSM48" s="83"/>
      <c r="NSN48" s="83"/>
      <c r="NSO48" s="83"/>
      <c r="NSP48" s="83"/>
      <c r="NSQ48" s="83"/>
      <c r="NSR48" s="83"/>
      <c r="NSS48" s="83"/>
      <c r="NST48" s="83"/>
      <c r="NSU48" s="83"/>
      <c r="NSV48" s="83"/>
      <c r="NSW48" s="83"/>
      <c r="NSX48" s="83"/>
      <c r="NSY48" s="83"/>
      <c r="NSZ48" s="83"/>
      <c r="NTA48" s="83"/>
      <c r="NTB48" s="83"/>
      <c r="NTC48" s="83"/>
      <c r="NTD48" s="83"/>
      <c r="NTE48" s="83"/>
      <c r="NTF48" s="83"/>
      <c r="NTG48" s="83"/>
      <c r="NTH48" s="83"/>
      <c r="NTI48" s="83"/>
      <c r="NTJ48" s="83"/>
      <c r="NTK48" s="83"/>
      <c r="NTL48" s="83"/>
      <c r="NTM48" s="83"/>
      <c r="NTN48" s="83"/>
      <c r="NTO48" s="83"/>
      <c r="NTP48" s="83"/>
      <c r="NTQ48" s="83"/>
      <c r="NTR48" s="83"/>
      <c r="NTS48" s="83"/>
      <c r="NTT48" s="83"/>
      <c r="NTU48" s="83"/>
      <c r="NTV48" s="83"/>
      <c r="NTW48" s="83"/>
      <c r="NTX48" s="83"/>
      <c r="NTY48" s="83"/>
      <c r="NTZ48" s="83"/>
      <c r="NUA48" s="83"/>
      <c r="NUB48" s="83"/>
      <c r="NUC48" s="83"/>
      <c r="NUD48" s="83"/>
      <c r="NUE48" s="83"/>
      <c r="NUF48" s="83"/>
      <c r="NUG48" s="83"/>
      <c r="NUH48" s="83"/>
      <c r="NUI48" s="83"/>
      <c r="NUJ48" s="83"/>
      <c r="NUK48" s="83"/>
      <c r="NUL48" s="83"/>
      <c r="NUM48" s="83"/>
      <c r="NUN48" s="83"/>
      <c r="NUO48" s="83"/>
      <c r="NUP48" s="83"/>
      <c r="NUQ48" s="83"/>
      <c r="NUR48" s="83"/>
      <c r="NUS48" s="83"/>
      <c r="NUT48" s="83"/>
      <c r="NUU48" s="83"/>
      <c r="NUV48" s="83"/>
      <c r="NUW48" s="83"/>
      <c r="NUX48" s="83"/>
      <c r="NUY48" s="83"/>
      <c r="NUZ48" s="83"/>
      <c r="NVA48" s="83"/>
      <c r="NVB48" s="83"/>
      <c r="NVC48" s="83"/>
      <c r="NVD48" s="83"/>
      <c r="NVE48" s="83"/>
      <c r="NVF48" s="83"/>
      <c r="NVG48" s="83"/>
      <c r="NVH48" s="83"/>
      <c r="NVI48" s="83"/>
      <c r="NVJ48" s="83"/>
      <c r="NVK48" s="83"/>
      <c r="NVL48" s="83"/>
      <c r="NVM48" s="83"/>
      <c r="NVN48" s="83"/>
      <c r="NVO48" s="83"/>
      <c r="NVP48" s="83"/>
      <c r="NVQ48" s="83"/>
      <c r="NVR48" s="83"/>
      <c r="NVS48" s="83"/>
      <c r="NVT48" s="83"/>
      <c r="NVU48" s="83"/>
      <c r="NVV48" s="83"/>
      <c r="NVW48" s="83"/>
      <c r="NVX48" s="83"/>
      <c r="NVY48" s="83"/>
      <c r="NVZ48" s="83"/>
      <c r="NWA48" s="83"/>
      <c r="NWB48" s="83"/>
      <c r="NWC48" s="83"/>
      <c r="NWD48" s="83"/>
      <c r="NWE48" s="83"/>
      <c r="NWF48" s="83"/>
      <c r="NWG48" s="83"/>
      <c r="NWH48" s="83"/>
      <c r="NWI48" s="83"/>
      <c r="NWJ48" s="83"/>
      <c r="NWK48" s="83"/>
      <c r="NWL48" s="83"/>
      <c r="NWM48" s="83"/>
      <c r="NWN48" s="83"/>
      <c r="NWO48" s="83"/>
      <c r="NWP48" s="83"/>
      <c r="NWQ48" s="83"/>
      <c r="NWR48" s="83"/>
      <c r="NWS48" s="83"/>
      <c r="NWT48" s="83"/>
      <c r="NWU48" s="83"/>
      <c r="NWV48" s="83"/>
      <c r="NWW48" s="83"/>
      <c r="NWX48" s="83"/>
      <c r="NWY48" s="83"/>
      <c r="NWZ48" s="83"/>
      <c r="NXA48" s="83"/>
      <c r="NXB48" s="83"/>
      <c r="NXC48" s="83"/>
      <c r="NXD48" s="83"/>
      <c r="NXE48" s="83"/>
      <c r="NXF48" s="83"/>
      <c r="NXG48" s="83"/>
      <c r="NXH48" s="83"/>
      <c r="NXI48" s="83"/>
      <c r="NXJ48" s="83"/>
      <c r="NXK48" s="83"/>
      <c r="NXL48" s="83"/>
      <c r="NXM48" s="83"/>
      <c r="NXN48" s="83"/>
      <c r="NXO48" s="83"/>
      <c r="NXP48" s="83"/>
      <c r="NXQ48" s="83"/>
      <c r="NXR48" s="83"/>
      <c r="NXS48" s="83"/>
      <c r="NXT48" s="83"/>
      <c r="NXU48" s="83"/>
      <c r="NXV48" s="83"/>
      <c r="NXW48" s="83"/>
      <c r="NXX48" s="83"/>
      <c r="NXY48" s="83"/>
      <c r="NXZ48" s="83"/>
      <c r="NYA48" s="83"/>
      <c r="NYB48" s="83"/>
      <c r="NYC48" s="83"/>
      <c r="NYD48" s="83"/>
      <c r="NYE48" s="83"/>
      <c r="NYF48" s="83"/>
      <c r="NYG48" s="83"/>
      <c r="NYH48" s="83"/>
      <c r="NYI48" s="83"/>
      <c r="NYJ48" s="83"/>
      <c r="NYK48" s="83"/>
      <c r="NYL48" s="83"/>
      <c r="NYM48" s="83"/>
      <c r="NYN48" s="83"/>
      <c r="NYO48" s="83"/>
      <c r="NYP48" s="83"/>
      <c r="NYQ48" s="83"/>
      <c r="NYR48" s="83"/>
      <c r="NYS48" s="83"/>
      <c r="NYT48" s="83"/>
      <c r="NYU48" s="83"/>
      <c r="NYV48" s="83"/>
      <c r="NYW48" s="83"/>
      <c r="NYX48" s="83"/>
      <c r="NYY48" s="83"/>
      <c r="NYZ48" s="83"/>
      <c r="NZA48" s="83"/>
      <c r="NZB48" s="83"/>
      <c r="NZC48" s="83"/>
      <c r="NZD48" s="83"/>
      <c r="NZE48" s="83"/>
      <c r="NZF48" s="83"/>
      <c r="NZG48" s="83"/>
      <c r="NZH48" s="83"/>
      <c r="NZI48" s="83"/>
      <c r="NZJ48" s="83"/>
      <c r="NZK48" s="83"/>
      <c r="NZL48" s="83"/>
      <c r="NZM48" s="83"/>
      <c r="NZN48" s="83"/>
      <c r="NZO48" s="83"/>
      <c r="NZP48" s="83"/>
      <c r="NZQ48" s="83"/>
      <c r="NZR48" s="83"/>
      <c r="NZS48" s="83"/>
      <c r="NZT48" s="83"/>
      <c r="NZU48" s="83"/>
      <c r="NZV48" s="83"/>
      <c r="NZW48" s="83"/>
      <c r="NZX48" s="83"/>
      <c r="NZY48" s="83"/>
      <c r="NZZ48" s="83"/>
      <c r="OAA48" s="83"/>
      <c r="OAB48" s="83"/>
      <c r="OAC48" s="83"/>
      <c r="OAD48" s="83"/>
      <c r="OAE48" s="83"/>
      <c r="OAF48" s="83"/>
      <c r="OAG48" s="83"/>
      <c r="OAH48" s="83"/>
      <c r="OAI48" s="83"/>
      <c r="OAJ48" s="83"/>
      <c r="OAK48" s="83"/>
      <c r="OAL48" s="83"/>
      <c r="OAM48" s="83"/>
      <c r="OAN48" s="83"/>
      <c r="OAO48" s="83"/>
      <c r="OAP48" s="83"/>
      <c r="OAQ48" s="83"/>
      <c r="OAR48" s="83"/>
      <c r="OAS48" s="83"/>
      <c r="OAT48" s="83"/>
      <c r="OAU48" s="83"/>
      <c r="OAV48" s="83"/>
      <c r="OAW48" s="83"/>
      <c r="OAX48" s="83"/>
      <c r="OAY48" s="83"/>
      <c r="OAZ48" s="83"/>
      <c r="OBA48" s="83"/>
      <c r="OBB48" s="83"/>
      <c r="OBC48" s="83"/>
      <c r="OBD48" s="83"/>
      <c r="OBE48" s="83"/>
      <c r="OBF48" s="83"/>
      <c r="OBG48" s="83"/>
      <c r="OBH48" s="83"/>
      <c r="OBI48" s="83"/>
      <c r="OBJ48" s="83"/>
      <c r="OBK48" s="83"/>
      <c r="OBL48" s="83"/>
      <c r="OBM48" s="83"/>
      <c r="OBN48" s="83"/>
      <c r="OBO48" s="83"/>
      <c r="OBP48" s="83"/>
      <c r="OBQ48" s="83"/>
      <c r="OBR48" s="83"/>
      <c r="OBS48" s="83"/>
      <c r="OBT48" s="83"/>
      <c r="OBU48" s="83"/>
      <c r="OBV48" s="83"/>
      <c r="OBW48" s="83"/>
      <c r="OBX48" s="83"/>
      <c r="OBY48" s="83"/>
      <c r="OBZ48" s="83"/>
      <c r="OCA48" s="83"/>
      <c r="OCB48" s="83"/>
      <c r="OCC48" s="83"/>
      <c r="OCD48" s="83"/>
      <c r="OCE48" s="83"/>
      <c r="OCF48" s="83"/>
      <c r="OCG48" s="83"/>
      <c r="OCH48" s="83"/>
      <c r="OCI48" s="83"/>
      <c r="OCJ48" s="83"/>
      <c r="OCK48" s="83"/>
      <c r="OCL48" s="83"/>
      <c r="OCM48" s="83"/>
      <c r="OCN48" s="83"/>
      <c r="OCO48" s="83"/>
      <c r="OCP48" s="83"/>
      <c r="OCQ48" s="83"/>
      <c r="OCR48" s="83"/>
      <c r="OCS48" s="83"/>
      <c r="OCT48" s="83"/>
      <c r="OCU48" s="83"/>
      <c r="OCV48" s="83"/>
      <c r="OCW48" s="83"/>
      <c r="OCX48" s="83"/>
      <c r="OCY48" s="83"/>
      <c r="OCZ48" s="83"/>
      <c r="ODA48" s="83"/>
      <c r="ODB48" s="83"/>
      <c r="ODC48" s="83"/>
      <c r="ODD48" s="83"/>
      <c r="ODE48" s="83"/>
      <c r="ODF48" s="83"/>
      <c r="ODG48" s="83"/>
      <c r="ODH48" s="83"/>
      <c r="ODI48" s="83"/>
      <c r="ODJ48" s="83"/>
      <c r="ODK48" s="83"/>
      <c r="ODL48" s="83"/>
      <c r="ODM48" s="83"/>
      <c r="ODN48" s="83"/>
      <c r="ODO48" s="83"/>
      <c r="ODP48" s="83"/>
      <c r="ODQ48" s="83"/>
      <c r="ODR48" s="83"/>
      <c r="ODS48" s="83"/>
      <c r="ODT48" s="83"/>
      <c r="ODU48" s="83"/>
      <c r="ODV48" s="83"/>
      <c r="ODW48" s="83"/>
      <c r="ODX48" s="83"/>
      <c r="ODY48" s="83"/>
      <c r="ODZ48" s="83"/>
      <c r="OEA48" s="83"/>
      <c r="OEB48" s="83"/>
      <c r="OEC48" s="83"/>
      <c r="OED48" s="83"/>
      <c r="OEE48" s="83"/>
      <c r="OEF48" s="83"/>
      <c r="OEG48" s="83"/>
      <c r="OEH48" s="83"/>
      <c r="OEI48" s="83"/>
      <c r="OEJ48" s="83"/>
      <c r="OEK48" s="83"/>
      <c r="OEL48" s="83"/>
      <c r="OEM48" s="83"/>
      <c r="OEN48" s="83"/>
      <c r="OEO48" s="83"/>
      <c r="OEP48" s="83"/>
      <c r="OEQ48" s="83"/>
      <c r="OER48" s="83"/>
      <c r="OES48" s="83"/>
      <c r="OET48" s="83"/>
      <c r="OEU48" s="83"/>
      <c r="OEV48" s="83"/>
      <c r="OEW48" s="83"/>
      <c r="OEX48" s="83"/>
      <c r="OEY48" s="83"/>
      <c r="OEZ48" s="83"/>
      <c r="OFA48" s="83"/>
      <c r="OFB48" s="83"/>
      <c r="OFC48" s="83"/>
      <c r="OFD48" s="83"/>
      <c r="OFE48" s="83"/>
      <c r="OFF48" s="83"/>
      <c r="OFG48" s="83"/>
      <c r="OFH48" s="83"/>
      <c r="OFI48" s="83"/>
      <c r="OFJ48" s="83"/>
      <c r="OFK48" s="83"/>
      <c r="OFL48" s="83"/>
      <c r="OFM48" s="83"/>
      <c r="OFN48" s="83"/>
      <c r="OFO48" s="83"/>
      <c r="OFP48" s="83"/>
      <c r="OFQ48" s="83"/>
      <c r="OFR48" s="83"/>
      <c r="OFS48" s="83"/>
      <c r="OFT48" s="83"/>
      <c r="OFU48" s="83"/>
      <c r="OFV48" s="83"/>
      <c r="OFW48" s="83"/>
      <c r="OFX48" s="83"/>
      <c r="OFY48" s="83"/>
      <c r="OFZ48" s="83"/>
      <c r="OGA48" s="83"/>
      <c r="OGB48" s="83"/>
      <c r="OGC48" s="83"/>
      <c r="OGD48" s="83"/>
      <c r="OGE48" s="83"/>
      <c r="OGF48" s="83"/>
      <c r="OGG48" s="83"/>
      <c r="OGH48" s="83"/>
      <c r="OGI48" s="83"/>
      <c r="OGJ48" s="83"/>
      <c r="OGK48" s="83"/>
      <c r="OGL48" s="83"/>
      <c r="OGM48" s="83"/>
      <c r="OGN48" s="83"/>
      <c r="OGO48" s="83"/>
      <c r="OGP48" s="83"/>
      <c r="OGQ48" s="83"/>
      <c r="OGR48" s="83"/>
      <c r="OGS48" s="83"/>
      <c r="OGT48" s="83"/>
      <c r="OGU48" s="83"/>
      <c r="OGV48" s="83"/>
      <c r="OGW48" s="83"/>
      <c r="OGX48" s="83"/>
      <c r="OGY48" s="83"/>
      <c r="OGZ48" s="83"/>
      <c r="OHA48" s="83"/>
      <c r="OHB48" s="83"/>
      <c r="OHC48" s="83"/>
      <c r="OHD48" s="83"/>
      <c r="OHE48" s="83"/>
      <c r="OHF48" s="83"/>
      <c r="OHG48" s="83"/>
      <c r="OHH48" s="83"/>
      <c r="OHI48" s="83"/>
      <c r="OHJ48" s="83"/>
      <c r="OHK48" s="83"/>
      <c r="OHL48" s="83"/>
      <c r="OHM48" s="83"/>
      <c r="OHN48" s="83"/>
      <c r="OHO48" s="83"/>
      <c r="OHP48" s="83"/>
      <c r="OHQ48" s="83"/>
      <c r="OHR48" s="83"/>
      <c r="OHS48" s="83"/>
      <c r="OHT48" s="83"/>
      <c r="OHU48" s="83"/>
      <c r="OHV48" s="83"/>
      <c r="OHW48" s="83"/>
      <c r="OHX48" s="83"/>
      <c r="OHY48" s="83"/>
      <c r="OHZ48" s="83"/>
      <c r="OIA48" s="83"/>
      <c r="OIB48" s="83"/>
      <c r="OIC48" s="83"/>
      <c r="OID48" s="83"/>
      <c r="OIE48" s="83"/>
      <c r="OIF48" s="83"/>
      <c r="OIG48" s="83"/>
      <c r="OIH48" s="83"/>
      <c r="OII48" s="83"/>
      <c r="OIJ48" s="83"/>
      <c r="OIK48" s="83"/>
      <c r="OIL48" s="83"/>
      <c r="OIM48" s="83"/>
      <c r="OIN48" s="83"/>
      <c r="OIO48" s="83"/>
      <c r="OIP48" s="83"/>
      <c r="OIQ48" s="83"/>
      <c r="OIR48" s="83"/>
      <c r="OIS48" s="83"/>
      <c r="OIT48" s="83"/>
      <c r="OIU48" s="83"/>
      <c r="OIV48" s="83"/>
      <c r="OIW48" s="83"/>
      <c r="OIX48" s="83"/>
      <c r="OIY48" s="83"/>
      <c r="OIZ48" s="83"/>
      <c r="OJA48" s="83"/>
      <c r="OJB48" s="83"/>
      <c r="OJC48" s="83"/>
      <c r="OJD48" s="83"/>
      <c r="OJE48" s="83"/>
      <c r="OJF48" s="83"/>
      <c r="OJG48" s="83"/>
      <c r="OJH48" s="83"/>
      <c r="OJI48" s="83"/>
      <c r="OJJ48" s="83"/>
      <c r="OJK48" s="83"/>
      <c r="OJL48" s="83"/>
      <c r="OJM48" s="83"/>
      <c r="OJN48" s="83"/>
      <c r="OJO48" s="83"/>
      <c r="OJP48" s="83"/>
      <c r="OJQ48" s="83"/>
      <c r="OJR48" s="83"/>
      <c r="OJS48" s="83"/>
      <c r="OJT48" s="83"/>
      <c r="OJU48" s="83"/>
      <c r="OJV48" s="83"/>
      <c r="OJW48" s="83"/>
      <c r="OJX48" s="83"/>
      <c r="OJY48" s="83"/>
      <c r="OJZ48" s="83"/>
      <c r="OKA48" s="83"/>
      <c r="OKB48" s="83"/>
      <c r="OKC48" s="83"/>
      <c r="OKD48" s="83"/>
      <c r="OKE48" s="83"/>
      <c r="OKF48" s="83"/>
      <c r="OKG48" s="83"/>
      <c r="OKH48" s="83"/>
      <c r="OKI48" s="83"/>
      <c r="OKJ48" s="83"/>
      <c r="OKK48" s="83"/>
      <c r="OKL48" s="83"/>
      <c r="OKM48" s="83"/>
      <c r="OKN48" s="83"/>
      <c r="OKO48" s="83"/>
      <c r="OKP48" s="83"/>
      <c r="OKQ48" s="83"/>
      <c r="OKR48" s="83"/>
      <c r="OKS48" s="83"/>
      <c r="OKT48" s="83"/>
      <c r="OKU48" s="83"/>
      <c r="OKV48" s="83"/>
      <c r="OKW48" s="83"/>
      <c r="OKX48" s="83"/>
      <c r="OKY48" s="83"/>
      <c r="OKZ48" s="83"/>
      <c r="OLA48" s="83"/>
      <c r="OLB48" s="83"/>
      <c r="OLC48" s="83"/>
      <c r="OLD48" s="83"/>
      <c r="OLE48" s="83"/>
      <c r="OLF48" s="83"/>
      <c r="OLG48" s="83"/>
      <c r="OLH48" s="83"/>
      <c r="OLI48" s="83"/>
      <c r="OLJ48" s="83"/>
      <c r="OLK48" s="83"/>
      <c r="OLL48" s="83"/>
      <c r="OLM48" s="83"/>
      <c r="OLN48" s="83"/>
      <c r="OLO48" s="83"/>
      <c r="OLP48" s="83"/>
      <c r="OLQ48" s="83"/>
      <c r="OLR48" s="83"/>
      <c r="OLS48" s="83"/>
      <c r="OLT48" s="83"/>
      <c r="OLU48" s="83"/>
      <c r="OLV48" s="83"/>
      <c r="OLW48" s="83"/>
      <c r="OLX48" s="83"/>
      <c r="OLY48" s="83"/>
      <c r="OLZ48" s="83"/>
      <c r="OMA48" s="83"/>
      <c r="OMB48" s="83"/>
      <c r="OMC48" s="83"/>
      <c r="OMD48" s="83"/>
      <c r="OME48" s="83"/>
      <c r="OMF48" s="83"/>
      <c r="OMG48" s="83"/>
      <c r="OMH48" s="83"/>
      <c r="OMI48" s="83"/>
      <c r="OMJ48" s="83"/>
      <c r="OMK48" s="83"/>
      <c r="OML48" s="83"/>
      <c r="OMM48" s="83"/>
      <c r="OMN48" s="83"/>
      <c r="OMO48" s="83"/>
      <c r="OMP48" s="83"/>
      <c r="OMQ48" s="83"/>
      <c r="OMR48" s="83"/>
      <c r="OMS48" s="83"/>
      <c r="OMT48" s="83"/>
      <c r="OMU48" s="83"/>
      <c r="OMV48" s="83"/>
      <c r="OMW48" s="83"/>
      <c r="OMX48" s="83"/>
      <c r="OMY48" s="83"/>
      <c r="OMZ48" s="83"/>
      <c r="ONA48" s="83"/>
      <c r="ONB48" s="83"/>
      <c r="ONC48" s="83"/>
      <c r="OND48" s="83"/>
      <c r="ONE48" s="83"/>
      <c r="ONF48" s="83"/>
      <c r="ONG48" s="83"/>
      <c r="ONH48" s="83"/>
      <c r="ONI48" s="83"/>
      <c r="ONJ48" s="83"/>
      <c r="ONK48" s="83"/>
      <c r="ONL48" s="83"/>
      <c r="ONM48" s="83"/>
      <c r="ONN48" s="83"/>
      <c r="ONO48" s="83"/>
      <c r="ONP48" s="83"/>
      <c r="ONQ48" s="83"/>
      <c r="ONR48" s="83"/>
      <c r="ONS48" s="83"/>
      <c r="ONT48" s="83"/>
      <c r="ONU48" s="83"/>
      <c r="ONV48" s="83"/>
      <c r="ONW48" s="83"/>
      <c r="ONX48" s="83"/>
      <c r="ONY48" s="83"/>
      <c r="ONZ48" s="83"/>
      <c r="OOA48" s="83"/>
      <c r="OOB48" s="83"/>
      <c r="OOC48" s="83"/>
      <c r="OOD48" s="83"/>
      <c r="OOE48" s="83"/>
      <c r="OOF48" s="83"/>
      <c r="OOG48" s="83"/>
      <c r="OOH48" s="83"/>
      <c r="OOI48" s="83"/>
      <c r="OOJ48" s="83"/>
      <c r="OOK48" s="83"/>
      <c r="OOL48" s="83"/>
      <c r="OOM48" s="83"/>
      <c r="OON48" s="83"/>
      <c r="OOO48" s="83"/>
      <c r="OOP48" s="83"/>
      <c r="OOQ48" s="83"/>
      <c r="OOR48" s="83"/>
      <c r="OOS48" s="83"/>
      <c r="OOT48" s="83"/>
      <c r="OOU48" s="83"/>
      <c r="OOV48" s="83"/>
      <c r="OOW48" s="83"/>
      <c r="OOX48" s="83"/>
      <c r="OOY48" s="83"/>
      <c r="OOZ48" s="83"/>
      <c r="OPA48" s="83"/>
      <c r="OPB48" s="83"/>
      <c r="OPC48" s="83"/>
      <c r="OPD48" s="83"/>
      <c r="OPE48" s="83"/>
      <c r="OPF48" s="83"/>
      <c r="OPG48" s="83"/>
      <c r="OPH48" s="83"/>
      <c r="OPI48" s="83"/>
      <c r="OPJ48" s="83"/>
      <c r="OPK48" s="83"/>
      <c r="OPL48" s="83"/>
      <c r="OPM48" s="83"/>
      <c r="OPN48" s="83"/>
      <c r="OPO48" s="83"/>
      <c r="OPP48" s="83"/>
      <c r="OPQ48" s="83"/>
      <c r="OPR48" s="83"/>
      <c r="OPS48" s="83"/>
      <c r="OPT48" s="83"/>
      <c r="OPU48" s="83"/>
      <c r="OPV48" s="83"/>
      <c r="OPW48" s="83"/>
      <c r="OPX48" s="83"/>
      <c r="OPY48" s="83"/>
      <c r="OPZ48" s="83"/>
      <c r="OQA48" s="83"/>
      <c r="OQB48" s="83"/>
      <c r="OQC48" s="83"/>
      <c r="OQD48" s="83"/>
      <c r="OQE48" s="83"/>
      <c r="OQF48" s="83"/>
      <c r="OQG48" s="83"/>
      <c r="OQH48" s="83"/>
      <c r="OQI48" s="83"/>
      <c r="OQJ48" s="83"/>
      <c r="OQK48" s="83"/>
      <c r="OQL48" s="83"/>
      <c r="OQM48" s="83"/>
      <c r="OQN48" s="83"/>
      <c r="OQO48" s="83"/>
      <c r="OQP48" s="83"/>
      <c r="OQQ48" s="83"/>
      <c r="OQR48" s="83"/>
      <c r="OQS48" s="83"/>
      <c r="OQT48" s="83"/>
      <c r="OQU48" s="83"/>
      <c r="OQV48" s="83"/>
      <c r="OQW48" s="83"/>
      <c r="OQX48" s="83"/>
      <c r="OQY48" s="83"/>
      <c r="OQZ48" s="83"/>
      <c r="ORA48" s="83"/>
      <c r="ORB48" s="83"/>
      <c r="ORC48" s="83"/>
      <c r="ORD48" s="83"/>
      <c r="ORE48" s="83"/>
      <c r="ORF48" s="83"/>
      <c r="ORG48" s="83"/>
      <c r="ORH48" s="83"/>
      <c r="ORI48" s="83"/>
      <c r="ORJ48" s="83"/>
      <c r="ORK48" s="83"/>
      <c r="ORL48" s="83"/>
      <c r="ORM48" s="83"/>
      <c r="ORN48" s="83"/>
      <c r="ORO48" s="83"/>
      <c r="ORP48" s="83"/>
      <c r="ORQ48" s="83"/>
      <c r="ORR48" s="83"/>
      <c r="ORS48" s="83"/>
      <c r="ORT48" s="83"/>
      <c r="ORU48" s="83"/>
      <c r="ORV48" s="83"/>
      <c r="ORW48" s="83"/>
      <c r="ORX48" s="83"/>
      <c r="ORY48" s="83"/>
      <c r="ORZ48" s="83"/>
      <c r="OSA48" s="83"/>
      <c r="OSB48" s="83"/>
      <c r="OSC48" s="83"/>
      <c r="OSD48" s="83"/>
      <c r="OSE48" s="83"/>
      <c r="OSF48" s="83"/>
      <c r="OSG48" s="83"/>
      <c r="OSH48" s="83"/>
      <c r="OSI48" s="83"/>
      <c r="OSJ48" s="83"/>
      <c r="OSK48" s="83"/>
      <c r="OSL48" s="83"/>
      <c r="OSM48" s="83"/>
      <c r="OSN48" s="83"/>
      <c r="OSO48" s="83"/>
      <c r="OSP48" s="83"/>
      <c r="OSQ48" s="83"/>
      <c r="OSR48" s="83"/>
      <c r="OSS48" s="83"/>
      <c r="OST48" s="83"/>
      <c r="OSU48" s="83"/>
      <c r="OSV48" s="83"/>
      <c r="OSW48" s="83"/>
      <c r="OSX48" s="83"/>
      <c r="OSY48" s="83"/>
      <c r="OSZ48" s="83"/>
      <c r="OTA48" s="83"/>
      <c r="OTB48" s="83"/>
      <c r="OTC48" s="83"/>
      <c r="OTD48" s="83"/>
      <c r="OTE48" s="83"/>
      <c r="OTF48" s="83"/>
      <c r="OTG48" s="83"/>
      <c r="OTH48" s="83"/>
      <c r="OTI48" s="83"/>
      <c r="OTJ48" s="83"/>
      <c r="OTK48" s="83"/>
      <c r="OTL48" s="83"/>
      <c r="OTM48" s="83"/>
      <c r="OTN48" s="83"/>
      <c r="OTO48" s="83"/>
      <c r="OTP48" s="83"/>
      <c r="OTQ48" s="83"/>
      <c r="OTR48" s="83"/>
      <c r="OTS48" s="83"/>
      <c r="OTT48" s="83"/>
      <c r="OTU48" s="83"/>
      <c r="OTV48" s="83"/>
      <c r="OTW48" s="83"/>
      <c r="OTX48" s="83"/>
      <c r="OTY48" s="83"/>
      <c r="OTZ48" s="83"/>
      <c r="OUA48" s="83"/>
      <c r="OUB48" s="83"/>
      <c r="OUC48" s="83"/>
      <c r="OUD48" s="83"/>
      <c r="OUE48" s="83"/>
      <c r="OUF48" s="83"/>
      <c r="OUG48" s="83"/>
      <c r="OUH48" s="83"/>
      <c r="OUI48" s="83"/>
      <c r="OUJ48" s="83"/>
      <c r="OUK48" s="83"/>
      <c r="OUL48" s="83"/>
      <c r="OUM48" s="83"/>
      <c r="OUN48" s="83"/>
      <c r="OUO48" s="83"/>
      <c r="OUP48" s="83"/>
      <c r="OUQ48" s="83"/>
      <c r="OUR48" s="83"/>
      <c r="OUS48" s="83"/>
      <c r="OUT48" s="83"/>
      <c r="OUU48" s="83"/>
      <c r="OUV48" s="83"/>
      <c r="OUW48" s="83"/>
      <c r="OUX48" s="83"/>
      <c r="OUY48" s="83"/>
      <c r="OUZ48" s="83"/>
      <c r="OVA48" s="83"/>
      <c r="OVB48" s="83"/>
      <c r="OVC48" s="83"/>
      <c r="OVD48" s="83"/>
      <c r="OVE48" s="83"/>
      <c r="OVF48" s="83"/>
      <c r="OVG48" s="83"/>
      <c r="OVH48" s="83"/>
      <c r="OVI48" s="83"/>
      <c r="OVJ48" s="83"/>
      <c r="OVK48" s="83"/>
      <c r="OVL48" s="83"/>
      <c r="OVM48" s="83"/>
      <c r="OVN48" s="83"/>
      <c r="OVO48" s="83"/>
      <c r="OVP48" s="83"/>
      <c r="OVQ48" s="83"/>
      <c r="OVR48" s="83"/>
      <c r="OVS48" s="83"/>
      <c r="OVT48" s="83"/>
      <c r="OVU48" s="83"/>
      <c r="OVV48" s="83"/>
      <c r="OVW48" s="83"/>
      <c r="OVX48" s="83"/>
      <c r="OVY48" s="83"/>
      <c r="OVZ48" s="83"/>
      <c r="OWA48" s="83"/>
      <c r="OWB48" s="83"/>
      <c r="OWC48" s="83"/>
      <c r="OWD48" s="83"/>
      <c r="OWE48" s="83"/>
      <c r="OWF48" s="83"/>
      <c r="OWG48" s="83"/>
      <c r="OWH48" s="83"/>
      <c r="OWI48" s="83"/>
      <c r="OWJ48" s="83"/>
      <c r="OWK48" s="83"/>
      <c r="OWL48" s="83"/>
      <c r="OWM48" s="83"/>
      <c r="OWN48" s="83"/>
      <c r="OWO48" s="83"/>
      <c r="OWP48" s="83"/>
      <c r="OWQ48" s="83"/>
      <c r="OWR48" s="83"/>
      <c r="OWS48" s="83"/>
      <c r="OWT48" s="83"/>
      <c r="OWU48" s="83"/>
      <c r="OWV48" s="83"/>
      <c r="OWW48" s="83"/>
      <c r="OWX48" s="83"/>
      <c r="OWY48" s="83"/>
      <c r="OWZ48" s="83"/>
      <c r="OXA48" s="83"/>
      <c r="OXB48" s="83"/>
      <c r="OXC48" s="83"/>
      <c r="OXD48" s="83"/>
      <c r="OXE48" s="83"/>
      <c r="OXF48" s="83"/>
      <c r="OXG48" s="83"/>
      <c r="OXH48" s="83"/>
      <c r="OXI48" s="83"/>
      <c r="OXJ48" s="83"/>
      <c r="OXK48" s="83"/>
      <c r="OXL48" s="83"/>
      <c r="OXM48" s="83"/>
      <c r="OXN48" s="83"/>
      <c r="OXO48" s="83"/>
      <c r="OXP48" s="83"/>
      <c r="OXQ48" s="83"/>
      <c r="OXR48" s="83"/>
      <c r="OXS48" s="83"/>
      <c r="OXT48" s="83"/>
      <c r="OXU48" s="83"/>
      <c r="OXV48" s="83"/>
      <c r="OXW48" s="83"/>
      <c r="OXX48" s="83"/>
      <c r="OXY48" s="83"/>
      <c r="OXZ48" s="83"/>
      <c r="OYA48" s="83"/>
      <c r="OYB48" s="83"/>
      <c r="OYC48" s="83"/>
      <c r="OYD48" s="83"/>
      <c r="OYE48" s="83"/>
      <c r="OYF48" s="83"/>
      <c r="OYG48" s="83"/>
      <c r="OYH48" s="83"/>
      <c r="OYI48" s="83"/>
      <c r="OYJ48" s="83"/>
      <c r="OYK48" s="83"/>
      <c r="OYL48" s="83"/>
      <c r="OYM48" s="83"/>
      <c r="OYN48" s="83"/>
      <c r="OYO48" s="83"/>
      <c r="OYP48" s="83"/>
      <c r="OYQ48" s="83"/>
      <c r="OYR48" s="83"/>
      <c r="OYS48" s="83"/>
      <c r="OYT48" s="83"/>
      <c r="OYU48" s="83"/>
      <c r="OYV48" s="83"/>
      <c r="OYW48" s="83"/>
      <c r="OYX48" s="83"/>
      <c r="OYY48" s="83"/>
      <c r="OYZ48" s="83"/>
      <c r="OZA48" s="83"/>
      <c r="OZB48" s="83"/>
      <c r="OZC48" s="83"/>
      <c r="OZD48" s="83"/>
      <c r="OZE48" s="83"/>
      <c r="OZF48" s="83"/>
      <c r="OZG48" s="83"/>
      <c r="OZH48" s="83"/>
      <c r="OZI48" s="83"/>
      <c r="OZJ48" s="83"/>
      <c r="OZK48" s="83"/>
      <c r="OZL48" s="83"/>
      <c r="OZM48" s="83"/>
      <c r="OZN48" s="83"/>
      <c r="OZO48" s="83"/>
      <c r="OZP48" s="83"/>
      <c r="OZQ48" s="83"/>
      <c r="OZR48" s="83"/>
      <c r="OZS48" s="83"/>
      <c r="OZT48" s="83"/>
      <c r="OZU48" s="83"/>
      <c r="OZV48" s="83"/>
      <c r="OZW48" s="83"/>
      <c r="OZX48" s="83"/>
      <c r="OZY48" s="83"/>
      <c r="OZZ48" s="83"/>
      <c r="PAA48" s="83"/>
      <c r="PAB48" s="83"/>
      <c r="PAC48" s="83"/>
      <c r="PAD48" s="83"/>
      <c r="PAE48" s="83"/>
      <c r="PAF48" s="83"/>
      <c r="PAG48" s="83"/>
      <c r="PAH48" s="83"/>
      <c r="PAI48" s="83"/>
      <c r="PAJ48" s="83"/>
      <c r="PAK48" s="83"/>
      <c r="PAL48" s="83"/>
      <c r="PAM48" s="83"/>
      <c r="PAN48" s="83"/>
      <c r="PAO48" s="83"/>
      <c r="PAP48" s="83"/>
      <c r="PAQ48" s="83"/>
      <c r="PAR48" s="83"/>
      <c r="PAS48" s="83"/>
      <c r="PAT48" s="83"/>
      <c r="PAU48" s="83"/>
      <c r="PAV48" s="83"/>
      <c r="PAW48" s="83"/>
      <c r="PAX48" s="83"/>
      <c r="PAY48" s="83"/>
      <c r="PAZ48" s="83"/>
      <c r="PBA48" s="83"/>
      <c r="PBB48" s="83"/>
      <c r="PBC48" s="83"/>
      <c r="PBD48" s="83"/>
      <c r="PBE48" s="83"/>
      <c r="PBF48" s="83"/>
      <c r="PBG48" s="83"/>
      <c r="PBH48" s="83"/>
      <c r="PBI48" s="83"/>
      <c r="PBJ48" s="83"/>
      <c r="PBK48" s="83"/>
      <c r="PBL48" s="83"/>
      <c r="PBM48" s="83"/>
      <c r="PBN48" s="83"/>
      <c r="PBO48" s="83"/>
      <c r="PBP48" s="83"/>
      <c r="PBQ48" s="83"/>
      <c r="PBR48" s="83"/>
      <c r="PBS48" s="83"/>
      <c r="PBT48" s="83"/>
      <c r="PBU48" s="83"/>
      <c r="PBV48" s="83"/>
      <c r="PBW48" s="83"/>
      <c r="PBX48" s="83"/>
      <c r="PBY48" s="83"/>
      <c r="PBZ48" s="83"/>
      <c r="PCA48" s="83"/>
      <c r="PCB48" s="83"/>
      <c r="PCC48" s="83"/>
      <c r="PCD48" s="83"/>
      <c r="PCE48" s="83"/>
      <c r="PCF48" s="83"/>
      <c r="PCG48" s="83"/>
      <c r="PCH48" s="83"/>
      <c r="PCI48" s="83"/>
      <c r="PCJ48" s="83"/>
      <c r="PCK48" s="83"/>
      <c r="PCL48" s="83"/>
      <c r="PCM48" s="83"/>
      <c r="PCN48" s="83"/>
      <c r="PCO48" s="83"/>
      <c r="PCP48" s="83"/>
      <c r="PCQ48" s="83"/>
      <c r="PCR48" s="83"/>
      <c r="PCS48" s="83"/>
      <c r="PCT48" s="83"/>
      <c r="PCU48" s="83"/>
      <c r="PCV48" s="83"/>
      <c r="PCW48" s="83"/>
      <c r="PCX48" s="83"/>
      <c r="PCY48" s="83"/>
      <c r="PCZ48" s="83"/>
      <c r="PDA48" s="83"/>
      <c r="PDB48" s="83"/>
      <c r="PDC48" s="83"/>
      <c r="PDD48" s="83"/>
      <c r="PDE48" s="83"/>
      <c r="PDF48" s="83"/>
      <c r="PDG48" s="83"/>
      <c r="PDH48" s="83"/>
      <c r="PDI48" s="83"/>
      <c r="PDJ48" s="83"/>
      <c r="PDK48" s="83"/>
      <c r="PDL48" s="83"/>
      <c r="PDM48" s="83"/>
      <c r="PDN48" s="83"/>
      <c r="PDO48" s="83"/>
      <c r="PDP48" s="83"/>
      <c r="PDQ48" s="83"/>
      <c r="PDR48" s="83"/>
      <c r="PDS48" s="83"/>
      <c r="PDT48" s="83"/>
      <c r="PDU48" s="83"/>
      <c r="PDV48" s="83"/>
      <c r="PDW48" s="83"/>
      <c r="PDX48" s="83"/>
      <c r="PDY48" s="83"/>
      <c r="PDZ48" s="83"/>
      <c r="PEA48" s="83"/>
      <c r="PEB48" s="83"/>
      <c r="PEC48" s="83"/>
      <c r="PED48" s="83"/>
      <c r="PEE48" s="83"/>
      <c r="PEF48" s="83"/>
      <c r="PEG48" s="83"/>
      <c r="PEH48" s="83"/>
      <c r="PEI48" s="83"/>
      <c r="PEJ48" s="83"/>
      <c r="PEK48" s="83"/>
      <c r="PEL48" s="83"/>
      <c r="PEM48" s="83"/>
      <c r="PEN48" s="83"/>
      <c r="PEO48" s="83"/>
      <c r="PEP48" s="83"/>
      <c r="PEQ48" s="83"/>
      <c r="PER48" s="83"/>
      <c r="PES48" s="83"/>
      <c r="PET48" s="83"/>
      <c r="PEU48" s="83"/>
      <c r="PEV48" s="83"/>
      <c r="PEW48" s="83"/>
      <c r="PEX48" s="83"/>
      <c r="PEY48" s="83"/>
      <c r="PEZ48" s="83"/>
      <c r="PFA48" s="83"/>
      <c r="PFB48" s="83"/>
      <c r="PFC48" s="83"/>
      <c r="PFD48" s="83"/>
      <c r="PFE48" s="83"/>
      <c r="PFF48" s="83"/>
      <c r="PFG48" s="83"/>
      <c r="PFH48" s="83"/>
      <c r="PFI48" s="83"/>
      <c r="PFJ48" s="83"/>
      <c r="PFK48" s="83"/>
      <c r="PFL48" s="83"/>
      <c r="PFM48" s="83"/>
      <c r="PFN48" s="83"/>
      <c r="PFO48" s="83"/>
      <c r="PFP48" s="83"/>
      <c r="PFQ48" s="83"/>
      <c r="PFR48" s="83"/>
      <c r="PFS48" s="83"/>
      <c r="PFT48" s="83"/>
      <c r="PFU48" s="83"/>
      <c r="PFV48" s="83"/>
      <c r="PFW48" s="83"/>
      <c r="PFX48" s="83"/>
      <c r="PFY48" s="83"/>
      <c r="PFZ48" s="83"/>
      <c r="PGA48" s="83"/>
      <c r="PGB48" s="83"/>
      <c r="PGC48" s="83"/>
      <c r="PGD48" s="83"/>
      <c r="PGE48" s="83"/>
      <c r="PGF48" s="83"/>
      <c r="PGG48" s="83"/>
      <c r="PGH48" s="83"/>
      <c r="PGI48" s="83"/>
      <c r="PGJ48" s="83"/>
      <c r="PGK48" s="83"/>
      <c r="PGL48" s="83"/>
      <c r="PGM48" s="83"/>
      <c r="PGN48" s="83"/>
      <c r="PGO48" s="83"/>
      <c r="PGP48" s="83"/>
      <c r="PGQ48" s="83"/>
      <c r="PGR48" s="83"/>
      <c r="PGS48" s="83"/>
      <c r="PGT48" s="83"/>
      <c r="PGU48" s="83"/>
      <c r="PGV48" s="83"/>
      <c r="PGW48" s="83"/>
      <c r="PGX48" s="83"/>
      <c r="PGY48" s="83"/>
      <c r="PGZ48" s="83"/>
      <c r="PHA48" s="83"/>
      <c r="PHB48" s="83"/>
      <c r="PHC48" s="83"/>
      <c r="PHD48" s="83"/>
      <c r="PHE48" s="83"/>
      <c r="PHF48" s="83"/>
      <c r="PHG48" s="83"/>
      <c r="PHH48" s="83"/>
      <c r="PHI48" s="83"/>
      <c r="PHJ48" s="83"/>
      <c r="PHK48" s="83"/>
      <c r="PHL48" s="83"/>
      <c r="PHM48" s="83"/>
      <c r="PHN48" s="83"/>
      <c r="PHO48" s="83"/>
      <c r="PHP48" s="83"/>
      <c r="PHQ48" s="83"/>
      <c r="PHR48" s="83"/>
      <c r="PHS48" s="83"/>
      <c r="PHT48" s="83"/>
      <c r="PHU48" s="83"/>
      <c r="PHV48" s="83"/>
      <c r="PHW48" s="83"/>
      <c r="PHX48" s="83"/>
      <c r="PHY48" s="83"/>
      <c r="PHZ48" s="83"/>
      <c r="PIA48" s="83"/>
      <c r="PIB48" s="83"/>
      <c r="PIC48" s="83"/>
      <c r="PID48" s="83"/>
      <c r="PIE48" s="83"/>
      <c r="PIF48" s="83"/>
      <c r="PIG48" s="83"/>
      <c r="PIH48" s="83"/>
      <c r="PII48" s="83"/>
      <c r="PIJ48" s="83"/>
      <c r="PIK48" s="83"/>
      <c r="PIL48" s="83"/>
      <c r="PIM48" s="83"/>
      <c r="PIN48" s="83"/>
      <c r="PIO48" s="83"/>
      <c r="PIP48" s="83"/>
      <c r="PIQ48" s="83"/>
      <c r="PIR48" s="83"/>
      <c r="PIS48" s="83"/>
      <c r="PIT48" s="83"/>
      <c r="PIU48" s="83"/>
      <c r="PIV48" s="83"/>
      <c r="PIW48" s="83"/>
      <c r="PIX48" s="83"/>
      <c r="PIY48" s="83"/>
      <c r="PIZ48" s="83"/>
      <c r="PJA48" s="83"/>
      <c r="PJB48" s="83"/>
      <c r="PJC48" s="83"/>
      <c r="PJD48" s="83"/>
      <c r="PJE48" s="83"/>
      <c r="PJF48" s="83"/>
      <c r="PJG48" s="83"/>
      <c r="PJH48" s="83"/>
      <c r="PJI48" s="83"/>
      <c r="PJJ48" s="83"/>
      <c r="PJK48" s="83"/>
      <c r="PJL48" s="83"/>
      <c r="PJM48" s="83"/>
      <c r="PJN48" s="83"/>
      <c r="PJO48" s="83"/>
      <c r="PJP48" s="83"/>
      <c r="PJQ48" s="83"/>
      <c r="PJR48" s="83"/>
      <c r="PJS48" s="83"/>
      <c r="PJT48" s="83"/>
      <c r="PJU48" s="83"/>
      <c r="PJV48" s="83"/>
      <c r="PJW48" s="83"/>
      <c r="PJX48" s="83"/>
      <c r="PJY48" s="83"/>
      <c r="PJZ48" s="83"/>
      <c r="PKA48" s="83"/>
      <c r="PKB48" s="83"/>
      <c r="PKC48" s="83"/>
      <c r="PKD48" s="83"/>
      <c r="PKE48" s="83"/>
      <c r="PKF48" s="83"/>
      <c r="PKG48" s="83"/>
      <c r="PKH48" s="83"/>
      <c r="PKI48" s="83"/>
      <c r="PKJ48" s="83"/>
      <c r="PKK48" s="83"/>
      <c r="PKL48" s="83"/>
      <c r="PKM48" s="83"/>
      <c r="PKN48" s="83"/>
      <c r="PKO48" s="83"/>
      <c r="PKP48" s="83"/>
      <c r="PKQ48" s="83"/>
      <c r="PKR48" s="83"/>
      <c r="PKS48" s="83"/>
      <c r="PKT48" s="83"/>
      <c r="PKU48" s="83"/>
      <c r="PKV48" s="83"/>
      <c r="PKW48" s="83"/>
      <c r="PKX48" s="83"/>
      <c r="PKY48" s="83"/>
      <c r="PKZ48" s="83"/>
      <c r="PLA48" s="83"/>
      <c r="PLB48" s="83"/>
      <c r="PLC48" s="83"/>
      <c r="PLD48" s="83"/>
      <c r="PLE48" s="83"/>
      <c r="PLF48" s="83"/>
      <c r="PLG48" s="83"/>
      <c r="PLH48" s="83"/>
      <c r="PLI48" s="83"/>
      <c r="PLJ48" s="83"/>
      <c r="PLK48" s="83"/>
      <c r="PLL48" s="83"/>
      <c r="PLM48" s="83"/>
      <c r="PLN48" s="83"/>
      <c r="PLO48" s="83"/>
      <c r="PLP48" s="83"/>
      <c r="PLQ48" s="83"/>
      <c r="PLR48" s="83"/>
      <c r="PLS48" s="83"/>
      <c r="PLT48" s="83"/>
      <c r="PLU48" s="83"/>
      <c r="PLV48" s="83"/>
      <c r="PLW48" s="83"/>
      <c r="PLX48" s="83"/>
      <c r="PLY48" s="83"/>
      <c r="PLZ48" s="83"/>
      <c r="PMA48" s="83"/>
      <c r="PMB48" s="83"/>
      <c r="PMC48" s="83"/>
      <c r="PMD48" s="83"/>
      <c r="PME48" s="83"/>
      <c r="PMF48" s="83"/>
      <c r="PMG48" s="83"/>
      <c r="PMH48" s="83"/>
      <c r="PMI48" s="83"/>
      <c r="PMJ48" s="83"/>
      <c r="PMK48" s="83"/>
      <c r="PML48" s="83"/>
      <c r="PMM48" s="83"/>
      <c r="PMN48" s="83"/>
      <c r="PMO48" s="83"/>
      <c r="PMP48" s="83"/>
      <c r="PMQ48" s="83"/>
      <c r="PMR48" s="83"/>
      <c r="PMS48" s="83"/>
      <c r="PMT48" s="83"/>
      <c r="PMU48" s="83"/>
      <c r="PMV48" s="83"/>
      <c r="PMW48" s="83"/>
      <c r="PMX48" s="83"/>
      <c r="PMY48" s="83"/>
      <c r="PMZ48" s="83"/>
      <c r="PNA48" s="83"/>
      <c r="PNB48" s="83"/>
      <c r="PNC48" s="83"/>
      <c r="PND48" s="83"/>
      <c r="PNE48" s="83"/>
      <c r="PNF48" s="83"/>
      <c r="PNG48" s="83"/>
      <c r="PNH48" s="83"/>
      <c r="PNI48" s="83"/>
      <c r="PNJ48" s="83"/>
      <c r="PNK48" s="83"/>
      <c r="PNL48" s="83"/>
      <c r="PNM48" s="83"/>
      <c r="PNN48" s="83"/>
      <c r="PNO48" s="83"/>
      <c r="PNP48" s="83"/>
      <c r="PNQ48" s="83"/>
      <c r="PNR48" s="83"/>
      <c r="PNS48" s="83"/>
      <c r="PNT48" s="83"/>
      <c r="PNU48" s="83"/>
      <c r="PNV48" s="83"/>
      <c r="PNW48" s="83"/>
      <c r="PNX48" s="83"/>
      <c r="PNY48" s="83"/>
      <c r="PNZ48" s="83"/>
      <c r="POA48" s="83"/>
      <c r="POB48" s="83"/>
      <c r="POC48" s="83"/>
      <c r="POD48" s="83"/>
      <c r="POE48" s="83"/>
      <c r="POF48" s="83"/>
      <c r="POG48" s="83"/>
      <c r="POH48" s="83"/>
      <c r="POI48" s="83"/>
      <c r="POJ48" s="83"/>
      <c r="POK48" s="83"/>
      <c r="POL48" s="83"/>
      <c r="POM48" s="83"/>
      <c r="PON48" s="83"/>
      <c r="POO48" s="83"/>
      <c r="POP48" s="83"/>
      <c r="POQ48" s="83"/>
      <c r="POR48" s="83"/>
      <c r="POS48" s="83"/>
      <c r="POT48" s="83"/>
      <c r="POU48" s="83"/>
      <c r="POV48" s="83"/>
      <c r="POW48" s="83"/>
      <c r="POX48" s="83"/>
      <c r="POY48" s="83"/>
      <c r="POZ48" s="83"/>
      <c r="PPA48" s="83"/>
      <c r="PPB48" s="83"/>
      <c r="PPC48" s="83"/>
      <c r="PPD48" s="83"/>
      <c r="PPE48" s="83"/>
      <c r="PPF48" s="83"/>
      <c r="PPG48" s="83"/>
      <c r="PPH48" s="83"/>
      <c r="PPI48" s="83"/>
      <c r="PPJ48" s="83"/>
      <c r="PPK48" s="83"/>
      <c r="PPL48" s="83"/>
      <c r="PPM48" s="83"/>
      <c r="PPN48" s="83"/>
      <c r="PPO48" s="83"/>
      <c r="PPP48" s="83"/>
      <c r="PPQ48" s="83"/>
      <c r="PPR48" s="83"/>
      <c r="PPS48" s="83"/>
      <c r="PPT48" s="83"/>
      <c r="PPU48" s="83"/>
      <c r="PPV48" s="83"/>
      <c r="PPW48" s="83"/>
      <c r="PPX48" s="83"/>
      <c r="PPY48" s="83"/>
      <c r="PPZ48" s="83"/>
      <c r="PQA48" s="83"/>
      <c r="PQB48" s="83"/>
      <c r="PQC48" s="83"/>
      <c r="PQD48" s="83"/>
      <c r="PQE48" s="83"/>
      <c r="PQF48" s="83"/>
      <c r="PQG48" s="83"/>
      <c r="PQH48" s="83"/>
      <c r="PQI48" s="83"/>
      <c r="PQJ48" s="83"/>
      <c r="PQK48" s="83"/>
      <c r="PQL48" s="83"/>
      <c r="PQM48" s="83"/>
      <c r="PQN48" s="83"/>
      <c r="PQO48" s="83"/>
      <c r="PQP48" s="83"/>
      <c r="PQQ48" s="83"/>
      <c r="PQR48" s="83"/>
      <c r="PQS48" s="83"/>
      <c r="PQT48" s="83"/>
      <c r="PQU48" s="83"/>
      <c r="PQV48" s="83"/>
      <c r="PQW48" s="83"/>
      <c r="PQX48" s="83"/>
      <c r="PQY48" s="83"/>
      <c r="PQZ48" s="83"/>
      <c r="PRA48" s="83"/>
      <c r="PRB48" s="83"/>
      <c r="PRC48" s="83"/>
      <c r="PRD48" s="83"/>
      <c r="PRE48" s="83"/>
      <c r="PRF48" s="83"/>
      <c r="PRG48" s="83"/>
      <c r="PRH48" s="83"/>
      <c r="PRI48" s="83"/>
      <c r="PRJ48" s="83"/>
      <c r="PRK48" s="83"/>
      <c r="PRL48" s="83"/>
      <c r="PRM48" s="83"/>
      <c r="PRN48" s="83"/>
      <c r="PRO48" s="83"/>
      <c r="PRP48" s="83"/>
      <c r="PRQ48" s="83"/>
      <c r="PRR48" s="83"/>
      <c r="PRS48" s="83"/>
      <c r="PRT48" s="83"/>
      <c r="PRU48" s="83"/>
      <c r="PRV48" s="83"/>
      <c r="PRW48" s="83"/>
      <c r="PRX48" s="83"/>
      <c r="PRY48" s="83"/>
      <c r="PRZ48" s="83"/>
      <c r="PSA48" s="83"/>
      <c r="PSB48" s="83"/>
      <c r="PSC48" s="83"/>
      <c r="PSD48" s="83"/>
      <c r="PSE48" s="83"/>
      <c r="PSF48" s="83"/>
      <c r="PSG48" s="83"/>
      <c r="PSH48" s="83"/>
      <c r="PSI48" s="83"/>
      <c r="PSJ48" s="83"/>
      <c r="PSK48" s="83"/>
      <c r="PSL48" s="83"/>
      <c r="PSM48" s="83"/>
      <c r="PSN48" s="83"/>
      <c r="PSO48" s="83"/>
      <c r="PSP48" s="83"/>
      <c r="PSQ48" s="83"/>
      <c r="PSR48" s="83"/>
      <c r="PSS48" s="83"/>
      <c r="PST48" s="83"/>
      <c r="PSU48" s="83"/>
      <c r="PSV48" s="83"/>
      <c r="PSW48" s="83"/>
      <c r="PSX48" s="83"/>
      <c r="PSY48" s="83"/>
      <c r="PSZ48" s="83"/>
      <c r="PTA48" s="83"/>
      <c r="PTB48" s="83"/>
      <c r="PTC48" s="83"/>
      <c r="PTD48" s="83"/>
      <c r="PTE48" s="83"/>
      <c r="PTF48" s="83"/>
      <c r="PTG48" s="83"/>
      <c r="PTH48" s="83"/>
      <c r="PTI48" s="83"/>
      <c r="PTJ48" s="83"/>
      <c r="PTK48" s="83"/>
      <c r="PTL48" s="83"/>
      <c r="PTM48" s="83"/>
      <c r="PTN48" s="83"/>
      <c r="PTO48" s="83"/>
      <c r="PTP48" s="83"/>
      <c r="PTQ48" s="83"/>
      <c r="PTR48" s="83"/>
      <c r="PTS48" s="83"/>
      <c r="PTT48" s="83"/>
      <c r="PTU48" s="83"/>
      <c r="PTV48" s="83"/>
      <c r="PTW48" s="83"/>
      <c r="PTX48" s="83"/>
      <c r="PTY48" s="83"/>
      <c r="PTZ48" s="83"/>
      <c r="PUA48" s="83"/>
      <c r="PUB48" s="83"/>
      <c r="PUC48" s="83"/>
      <c r="PUD48" s="83"/>
      <c r="PUE48" s="83"/>
      <c r="PUF48" s="83"/>
      <c r="PUG48" s="83"/>
      <c r="PUH48" s="83"/>
      <c r="PUI48" s="83"/>
      <c r="PUJ48" s="83"/>
      <c r="PUK48" s="83"/>
      <c r="PUL48" s="83"/>
      <c r="PUM48" s="83"/>
      <c r="PUN48" s="83"/>
      <c r="PUO48" s="83"/>
      <c r="PUP48" s="83"/>
      <c r="PUQ48" s="83"/>
      <c r="PUR48" s="83"/>
      <c r="PUS48" s="83"/>
      <c r="PUT48" s="83"/>
      <c r="PUU48" s="83"/>
      <c r="PUV48" s="83"/>
      <c r="PUW48" s="83"/>
      <c r="PUX48" s="83"/>
      <c r="PUY48" s="83"/>
      <c r="PUZ48" s="83"/>
      <c r="PVA48" s="83"/>
      <c r="PVB48" s="83"/>
      <c r="PVC48" s="83"/>
      <c r="PVD48" s="83"/>
      <c r="PVE48" s="83"/>
      <c r="PVF48" s="83"/>
      <c r="PVG48" s="83"/>
      <c r="PVH48" s="83"/>
      <c r="PVI48" s="83"/>
      <c r="PVJ48" s="83"/>
      <c r="PVK48" s="83"/>
      <c r="PVL48" s="83"/>
      <c r="PVM48" s="83"/>
      <c r="PVN48" s="83"/>
      <c r="PVO48" s="83"/>
      <c r="PVP48" s="83"/>
      <c r="PVQ48" s="83"/>
      <c r="PVR48" s="83"/>
      <c r="PVS48" s="83"/>
      <c r="PVT48" s="83"/>
      <c r="PVU48" s="83"/>
      <c r="PVV48" s="83"/>
      <c r="PVW48" s="83"/>
      <c r="PVX48" s="83"/>
      <c r="PVY48" s="83"/>
      <c r="PVZ48" s="83"/>
      <c r="PWA48" s="83"/>
      <c r="PWB48" s="83"/>
      <c r="PWC48" s="83"/>
      <c r="PWD48" s="83"/>
      <c r="PWE48" s="83"/>
      <c r="PWF48" s="83"/>
      <c r="PWG48" s="83"/>
      <c r="PWH48" s="83"/>
      <c r="PWI48" s="83"/>
      <c r="PWJ48" s="83"/>
      <c r="PWK48" s="83"/>
      <c r="PWL48" s="83"/>
      <c r="PWM48" s="83"/>
      <c r="PWN48" s="83"/>
      <c r="PWO48" s="83"/>
      <c r="PWP48" s="83"/>
      <c r="PWQ48" s="83"/>
      <c r="PWR48" s="83"/>
      <c r="PWS48" s="83"/>
      <c r="PWT48" s="83"/>
      <c r="PWU48" s="83"/>
      <c r="PWV48" s="83"/>
      <c r="PWW48" s="83"/>
      <c r="PWX48" s="83"/>
      <c r="PWY48" s="83"/>
      <c r="PWZ48" s="83"/>
      <c r="PXA48" s="83"/>
      <c r="PXB48" s="83"/>
      <c r="PXC48" s="83"/>
      <c r="PXD48" s="83"/>
      <c r="PXE48" s="83"/>
      <c r="PXF48" s="83"/>
      <c r="PXG48" s="83"/>
      <c r="PXH48" s="83"/>
      <c r="PXI48" s="83"/>
      <c r="PXJ48" s="83"/>
      <c r="PXK48" s="83"/>
      <c r="PXL48" s="83"/>
      <c r="PXM48" s="83"/>
      <c r="PXN48" s="83"/>
      <c r="PXO48" s="83"/>
      <c r="PXP48" s="83"/>
      <c r="PXQ48" s="83"/>
      <c r="PXR48" s="83"/>
      <c r="PXS48" s="83"/>
      <c r="PXT48" s="83"/>
      <c r="PXU48" s="83"/>
      <c r="PXV48" s="83"/>
      <c r="PXW48" s="83"/>
      <c r="PXX48" s="83"/>
      <c r="PXY48" s="83"/>
      <c r="PXZ48" s="83"/>
      <c r="PYA48" s="83"/>
      <c r="PYB48" s="83"/>
      <c r="PYC48" s="83"/>
      <c r="PYD48" s="83"/>
      <c r="PYE48" s="83"/>
      <c r="PYF48" s="83"/>
      <c r="PYG48" s="83"/>
      <c r="PYH48" s="83"/>
      <c r="PYI48" s="83"/>
      <c r="PYJ48" s="83"/>
      <c r="PYK48" s="83"/>
      <c r="PYL48" s="83"/>
      <c r="PYM48" s="83"/>
      <c r="PYN48" s="83"/>
      <c r="PYO48" s="83"/>
      <c r="PYP48" s="83"/>
      <c r="PYQ48" s="83"/>
      <c r="PYR48" s="83"/>
      <c r="PYS48" s="83"/>
      <c r="PYT48" s="83"/>
      <c r="PYU48" s="83"/>
      <c r="PYV48" s="83"/>
      <c r="PYW48" s="83"/>
      <c r="PYX48" s="83"/>
      <c r="PYY48" s="83"/>
      <c r="PYZ48" s="83"/>
      <c r="PZA48" s="83"/>
      <c r="PZB48" s="83"/>
      <c r="PZC48" s="83"/>
      <c r="PZD48" s="83"/>
      <c r="PZE48" s="83"/>
      <c r="PZF48" s="83"/>
      <c r="PZG48" s="83"/>
      <c r="PZH48" s="83"/>
      <c r="PZI48" s="83"/>
      <c r="PZJ48" s="83"/>
      <c r="PZK48" s="83"/>
      <c r="PZL48" s="83"/>
      <c r="PZM48" s="83"/>
      <c r="PZN48" s="83"/>
      <c r="PZO48" s="83"/>
      <c r="PZP48" s="83"/>
      <c r="PZQ48" s="83"/>
      <c r="PZR48" s="83"/>
      <c r="PZS48" s="83"/>
      <c r="PZT48" s="83"/>
      <c r="PZU48" s="83"/>
      <c r="PZV48" s="83"/>
      <c r="PZW48" s="83"/>
      <c r="PZX48" s="83"/>
      <c r="PZY48" s="83"/>
      <c r="PZZ48" s="83"/>
      <c r="QAA48" s="83"/>
      <c r="QAB48" s="83"/>
      <c r="QAC48" s="83"/>
      <c r="QAD48" s="83"/>
      <c r="QAE48" s="83"/>
      <c r="QAF48" s="83"/>
      <c r="QAG48" s="83"/>
      <c r="QAH48" s="83"/>
      <c r="QAI48" s="83"/>
      <c r="QAJ48" s="83"/>
      <c r="QAK48" s="83"/>
      <c r="QAL48" s="83"/>
      <c r="QAM48" s="83"/>
      <c r="QAN48" s="83"/>
      <c r="QAO48" s="83"/>
      <c r="QAP48" s="83"/>
      <c r="QAQ48" s="83"/>
      <c r="QAR48" s="83"/>
      <c r="QAS48" s="83"/>
      <c r="QAT48" s="83"/>
      <c r="QAU48" s="83"/>
      <c r="QAV48" s="83"/>
      <c r="QAW48" s="83"/>
      <c r="QAX48" s="83"/>
      <c r="QAY48" s="83"/>
      <c r="QAZ48" s="83"/>
      <c r="QBA48" s="83"/>
      <c r="QBB48" s="83"/>
      <c r="QBC48" s="83"/>
      <c r="QBD48" s="83"/>
      <c r="QBE48" s="83"/>
      <c r="QBF48" s="83"/>
      <c r="QBG48" s="83"/>
      <c r="QBH48" s="83"/>
      <c r="QBI48" s="83"/>
      <c r="QBJ48" s="83"/>
      <c r="QBK48" s="83"/>
      <c r="QBL48" s="83"/>
      <c r="QBM48" s="83"/>
      <c r="QBN48" s="83"/>
      <c r="QBO48" s="83"/>
      <c r="QBP48" s="83"/>
      <c r="QBQ48" s="83"/>
      <c r="QBR48" s="83"/>
      <c r="QBS48" s="83"/>
      <c r="QBT48" s="83"/>
      <c r="QBU48" s="83"/>
      <c r="QBV48" s="83"/>
      <c r="QBW48" s="83"/>
      <c r="QBX48" s="83"/>
      <c r="QBY48" s="83"/>
      <c r="QBZ48" s="83"/>
      <c r="QCA48" s="83"/>
      <c r="QCB48" s="83"/>
      <c r="QCC48" s="83"/>
      <c r="QCD48" s="83"/>
      <c r="QCE48" s="83"/>
      <c r="QCF48" s="83"/>
      <c r="QCG48" s="83"/>
      <c r="QCH48" s="83"/>
      <c r="QCI48" s="83"/>
      <c r="QCJ48" s="83"/>
      <c r="QCK48" s="83"/>
      <c r="QCL48" s="83"/>
      <c r="QCM48" s="83"/>
      <c r="QCN48" s="83"/>
      <c r="QCO48" s="83"/>
      <c r="QCP48" s="83"/>
      <c r="QCQ48" s="83"/>
      <c r="QCR48" s="83"/>
      <c r="QCS48" s="83"/>
      <c r="QCT48" s="83"/>
      <c r="QCU48" s="83"/>
      <c r="QCV48" s="83"/>
      <c r="QCW48" s="83"/>
      <c r="QCX48" s="83"/>
      <c r="QCY48" s="83"/>
      <c r="QCZ48" s="83"/>
      <c r="QDA48" s="83"/>
      <c r="QDB48" s="83"/>
      <c r="QDC48" s="83"/>
      <c r="QDD48" s="83"/>
      <c r="QDE48" s="83"/>
      <c r="QDF48" s="83"/>
      <c r="QDG48" s="83"/>
      <c r="QDH48" s="83"/>
      <c r="QDI48" s="83"/>
      <c r="QDJ48" s="83"/>
      <c r="QDK48" s="83"/>
      <c r="QDL48" s="83"/>
      <c r="QDM48" s="83"/>
      <c r="QDN48" s="83"/>
      <c r="QDO48" s="83"/>
      <c r="QDP48" s="83"/>
      <c r="QDQ48" s="83"/>
      <c r="QDR48" s="83"/>
      <c r="QDS48" s="83"/>
      <c r="QDT48" s="83"/>
      <c r="QDU48" s="83"/>
      <c r="QDV48" s="83"/>
      <c r="QDW48" s="83"/>
      <c r="QDX48" s="83"/>
      <c r="QDY48" s="83"/>
      <c r="QDZ48" s="83"/>
      <c r="QEA48" s="83"/>
      <c r="QEB48" s="83"/>
      <c r="QEC48" s="83"/>
      <c r="QED48" s="83"/>
      <c r="QEE48" s="83"/>
      <c r="QEF48" s="83"/>
      <c r="QEG48" s="83"/>
      <c r="QEH48" s="83"/>
      <c r="QEI48" s="83"/>
      <c r="QEJ48" s="83"/>
      <c r="QEK48" s="83"/>
      <c r="QEL48" s="83"/>
      <c r="QEM48" s="83"/>
      <c r="QEN48" s="83"/>
      <c r="QEO48" s="83"/>
      <c r="QEP48" s="83"/>
      <c r="QEQ48" s="83"/>
      <c r="QER48" s="83"/>
      <c r="QES48" s="83"/>
      <c r="QET48" s="83"/>
      <c r="QEU48" s="83"/>
      <c r="QEV48" s="83"/>
      <c r="QEW48" s="83"/>
      <c r="QEX48" s="83"/>
      <c r="QEY48" s="83"/>
      <c r="QEZ48" s="83"/>
      <c r="QFA48" s="83"/>
      <c r="QFB48" s="83"/>
      <c r="QFC48" s="83"/>
      <c r="QFD48" s="83"/>
      <c r="QFE48" s="83"/>
      <c r="QFF48" s="83"/>
      <c r="QFG48" s="83"/>
      <c r="QFH48" s="83"/>
      <c r="QFI48" s="83"/>
      <c r="QFJ48" s="83"/>
      <c r="QFK48" s="83"/>
      <c r="QFL48" s="83"/>
      <c r="QFM48" s="83"/>
      <c r="QFN48" s="83"/>
      <c r="QFO48" s="83"/>
      <c r="QFP48" s="83"/>
      <c r="QFQ48" s="83"/>
      <c r="QFR48" s="83"/>
      <c r="QFS48" s="83"/>
      <c r="QFT48" s="83"/>
      <c r="QFU48" s="83"/>
      <c r="QFV48" s="83"/>
      <c r="QFW48" s="83"/>
      <c r="QFX48" s="83"/>
      <c r="QFY48" s="83"/>
      <c r="QFZ48" s="83"/>
      <c r="QGA48" s="83"/>
      <c r="QGB48" s="83"/>
      <c r="QGC48" s="83"/>
      <c r="QGD48" s="83"/>
      <c r="QGE48" s="83"/>
      <c r="QGF48" s="83"/>
      <c r="QGG48" s="83"/>
      <c r="QGH48" s="83"/>
      <c r="QGI48" s="83"/>
      <c r="QGJ48" s="83"/>
      <c r="QGK48" s="83"/>
      <c r="QGL48" s="83"/>
      <c r="QGM48" s="83"/>
      <c r="QGN48" s="83"/>
      <c r="QGO48" s="83"/>
      <c r="QGP48" s="83"/>
      <c r="QGQ48" s="83"/>
      <c r="QGR48" s="83"/>
      <c r="QGS48" s="83"/>
      <c r="QGT48" s="83"/>
      <c r="QGU48" s="83"/>
      <c r="QGV48" s="83"/>
      <c r="QGW48" s="83"/>
      <c r="QGX48" s="83"/>
      <c r="QGY48" s="83"/>
      <c r="QGZ48" s="83"/>
      <c r="QHA48" s="83"/>
      <c r="QHB48" s="83"/>
      <c r="QHC48" s="83"/>
      <c r="QHD48" s="83"/>
      <c r="QHE48" s="83"/>
      <c r="QHF48" s="83"/>
      <c r="QHG48" s="83"/>
      <c r="QHH48" s="83"/>
      <c r="QHI48" s="83"/>
      <c r="QHJ48" s="83"/>
      <c r="QHK48" s="83"/>
      <c r="QHL48" s="83"/>
      <c r="QHM48" s="83"/>
      <c r="QHN48" s="83"/>
      <c r="QHO48" s="83"/>
      <c r="QHP48" s="83"/>
      <c r="QHQ48" s="83"/>
      <c r="QHR48" s="83"/>
      <c r="QHS48" s="83"/>
      <c r="QHT48" s="83"/>
      <c r="QHU48" s="83"/>
      <c r="QHV48" s="83"/>
      <c r="QHW48" s="83"/>
      <c r="QHX48" s="83"/>
      <c r="QHY48" s="83"/>
      <c r="QHZ48" s="83"/>
      <c r="QIA48" s="83"/>
      <c r="QIB48" s="83"/>
      <c r="QIC48" s="83"/>
      <c r="QID48" s="83"/>
      <c r="QIE48" s="83"/>
      <c r="QIF48" s="83"/>
      <c r="QIG48" s="83"/>
      <c r="QIH48" s="83"/>
      <c r="QII48" s="83"/>
      <c r="QIJ48" s="83"/>
      <c r="QIK48" s="83"/>
      <c r="QIL48" s="83"/>
      <c r="QIM48" s="83"/>
      <c r="QIN48" s="83"/>
      <c r="QIO48" s="83"/>
      <c r="QIP48" s="83"/>
      <c r="QIQ48" s="83"/>
      <c r="QIR48" s="83"/>
      <c r="QIS48" s="83"/>
      <c r="QIT48" s="83"/>
      <c r="QIU48" s="83"/>
      <c r="QIV48" s="83"/>
      <c r="QIW48" s="83"/>
      <c r="QIX48" s="83"/>
      <c r="QIY48" s="83"/>
      <c r="QIZ48" s="83"/>
      <c r="QJA48" s="83"/>
      <c r="QJB48" s="83"/>
      <c r="QJC48" s="83"/>
      <c r="QJD48" s="83"/>
      <c r="QJE48" s="83"/>
      <c r="QJF48" s="83"/>
      <c r="QJG48" s="83"/>
      <c r="QJH48" s="83"/>
      <c r="QJI48" s="83"/>
      <c r="QJJ48" s="83"/>
      <c r="QJK48" s="83"/>
      <c r="QJL48" s="83"/>
      <c r="QJM48" s="83"/>
      <c r="QJN48" s="83"/>
      <c r="QJO48" s="83"/>
      <c r="QJP48" s="83"/>
      <c r="QJQ48" s="83"/>
      <c r="QJR48" s="83"/>
      <c r="QJS48" s="83"/>
      <c r="QJT48" s="83"/>
      <c r="QJU48" s="83"/>
      <c r="QJV48" s="83"/>
      <c r="QJW48" s="83"/>
      <c r="QJX48" s="83"/>
      <c r="QJY48" s="83"/>
      <c r="QJZ48" s="83"/>
      <c r="QKA48" s="83"/>
      <c r="QKB48" s="83"/>
      <c r="QKC48" s="83"/>
      <c r="QKD48" s="83"/>
      <c r="QKE48" s="83"/>
      <c r="QKF48" s="83"/>
      <c r="QKG48" s="83"/>
      <c r="QKH48" s="83"/>
      <c r="QKI48" s="83"/>
      <c r="QKJ48" s="83"/>
      <c r="QKK48" s="83"/>
      <c r="QKL48" s="83"/>
      <c r="QKM48" s="83"/>
      <c r="QKN48" s="83"/>
      <c r="QKO48" s="83"/>
      <c r="QKP48" s="83"/>
      <c r="QKQ48" s="83"/>
      <c r="QKR48" s="83"/>
      <c r="QKS48" s="83"/>
      <c r="QKT48" s="83"/>
      <c r="QKU48" s="83"/>
      <c r="QKV48" s="83"/>
      <c r="QKW48" s="83"/>
      <c r="QKX48" s="83"/>
      <c r="QKY48" s="83"/>
      <c r="QKZ48" s="83"/>
      <c r="QLA48" s="83"/>
      <c r="QLB48" s="83"/>
      <c r="QLC48" s="83"/>
      <c r="QLD48" s="83"/>
      <c r="QLE48" s="83"/>
      <c r="QLF48" s="83"/>
      <c r="QLG48" s="83"/>
      <c r="QLH48" s="83"/>
      <c r="QLI48" s="83"/>
      <c r="QLJ48" s="83"/>
      <c r="QLK48" s="83"/>
      <c r="QLL48" s="83"/>
      <c r="QLM48" s="83"/>
      <c r="QLN48" s="83"/>
      <c r="QLO48" s="83"/>
      <c r="QLP48" s="83"/>
      <c r="QLQ48" s="83"/>
      <c r="QLR48" s="83"/>
      <c r="QLS48" s="83"/>
      <c r="QLT48" s="83"/>
      <c r="QLU48" s="83"/>
      <c r="QLV48" s="83"/>
      <c r="QLW48" s="83"/>
      <c r="QLX48" s="83"/>
      <c r="QLY48" s="83"/>
      <c r="QLZ48" s="83"/>
      <c r="QMA48" s="83"/>
      <c r="QMB48" s="83"/>
      <c r="QMC48" s="83"/>
      <c r="QMD48" s="83"/>
      <c r="QME48" s="83"/>
      <c r="QMF48" s="83"/>
      <c r="QMG48" s="83"/>
      <c r="QMH48" s="83"/>
      <c r="QMI48" s="83"/>
      <c r="QMJ48" s="83"/>
      <c r="QMK48" s="83"/>
      <c r="QML48" s="83"/>
      <c r="QMM48" s="83"/>
      <c r="QMN48" s="83"/>
      <c r="QMO48" s="83"/>
      <c r="QMP48" s="83"/>
      <c r="QMQ48" s="83"/>
      <c r="QMR48" s="83"/>
      <c r="QMS48" s="83"/>
      <c r="QMT48" s="83"/>
      <c r="QMU48" s="83"/>
      <c r="QMV48" s="83"/>
      <c r="QMW48" s="83"/>
      <c r="QMX48" s="83"/>
      <c r="QMY48" s="83"/>
      <c r="QMZ48" s="83"/>
      <c r="QNA48" s="83"/>
      <c r="QNB48" s="83"/>
      <c r="QNC48" s="83"/>
      <c r="QND48" s="83"/>
      <c r="QNE48" s="83"/>
      <c r="QNF48" s="83"/>
      <c r="QNG48" s="83"/>
      <c r="QNH48" s="83"/>
      <c r="QNI48" s="83"/>
      <c r="QNJ48" s="83"/>
      <c r="QNK48" s="83"/>
      <c r="QNL48" s="83"/>
      <c r="QNM48" s="83"/>
      <c r="QNN48" s="83"/>
      <c r="QNO48" s="83"/>
      <c r="QNP48" s="83"/>
      <c r="QNQ48" s="83"/>
      <c r="QNR48" s="83"/>
      <c r="QNS48" s="83"/>
      <c r="QNT48" s="83"/>
      <c r="QNU48" s="83"/>
      <c r="QNV48" s="83"/>
      <c r="QNW48" s="83"/>
      <c r="QNX48" s="83"/>
      <c r="QNY48" s="83"/>
      <c r="QNZ48" s="83"/>
      <c r="QOA48" s="83"/>
      <c r="QOB48" s="83"/>
      <c r="QOC48" s="83"/>
      <c r="QOD48" s="83"/>
      <c r="QOE48" s="83"/>
      <c r="QOF48" s="83"/>
      <c r="QOG48" s="83"/>
      <c r="QOH48" s="83"/>
      <c r="QOI48" s="83"/>
      <c r="QOJ48" s="83"/>
      <c r="QOK48" s="83"/>
      <c r="QOL48" s="83"/>
      <c r="QOM48" s="83"/>
      <c r="QON48" s="83"/>
      <c r="QOO48" s="83"/>
      <c r="QOP48" s="83"/>
      <c r="QOQ48" s="83"/>
      <c r="QOR48" s="83"/>
      <c r="QOS48" s="83"/>
      <c r="QOT48" s="83"/>
      <c r="QOU48" s="83"/>
      <c r="QOV48" s="83"/>
      <c r="QOW48" s="83"/>
      <c r="QOX48" s="83"/>
      <c r="QOY48" s="83"/>
      <c r="QOZ48" s="83"/>
      <c r="QPA48" s="83"/>
      <c r="QPB48" s="83"/>
      <c r="QPC48" s="83"/>
      <c r="QPD48" s="83"/>
      <c r="QPE48" s="83"/>
      <c r="QPF48" s="83"/>
      <c r="QPG48" s="83"/>
      <c r="QPH48" s="83"/>
      <c r="QPI48" s="83"/>
      <c r="QPJ48" s="83"/>
      <c r="QPK48" s="83"/>
      <c r="QPL48" s="83"/>
      <c r="QPM48" s="83"/>
      <c r="QPN48" s="83"/>
      <c r="QPO48" s="83"/>
      <c r="QPP48" s="83"/>
      <c r="QPQ48" s="83"/>
      <c r="QPR48" s="83"/>
      <c r="QPS48" s="83"/>
      <c r="QPT48" s="83"/>
      <c r="QPU48" s="83"/>
      <c r="QPV48" s="83"/>
      <c r="QPW48" s="83"/>
      <c r="QPX48" s="83"/>
      <c r="QPY48" s="83"/>
      <c r="QPZ48" s="83"/>
      <c r="QQA48" s="83"/>
      <c r="QQB48" s="83"/>
      <c r="QQC48" s="83"/>
      <c r="QQD48" s="83"/>
      <c r="QQE48" s="83"/>
      <c r="QQF48" s="83"/>
      <c r="QQG48" s="83"/>
      <c r="QQH48" s="83"/>
      <c r="QQI48" s="83"/>
      <c r="QQJ48" s="83"/>
      <c r="QQK48" s="83"/>
      <c r="QQL48" s="83"/>
      <c r="QQM48" s="83"/>
      <c r="QQN48" s="83"/>
      <c r="QQO48" s="83"/>
      <c r="QQP48" s="83"/>
      <c r="QQQ48" s="83"/>
      <c r="QQR48" s="83"/>
      <c r="QQS48" s="83"/>
      <c r="QQT48" s="83"/>
      <c r="QQU48" s="83"/>
      <c r="QQV48" s="83"/>
      <c r="QQW48" s="83"/>
      <c r="QQX48" s="83"/>
      <c r="QQY48" s="83"/>
      <c r="QQZ48" s="83"/>
      <c r="QRA48" s="83"/>
      <c r="QRB48" s="83"/>
      <c r="QRC48" s="83"/>
      <c r="QRD48" s="83"/>
      <c r="QRE48" s="83"/>
      <c r="QRF48" s="83"/>
      <c r="QRG48" s="83"/>
      <c r="QRH48" s="83"/>
      <c r="QRI48" s="83"/>
      <c r="QRJ48" s="83"/>
      <c r="QRK48" s="83"/>
      <c r="QRL48" s="83"/>
      <c r="QRM48" s="83"/>
      <c r="QRN48" s="83"/>
      <c r="QRO48" s="83"/>
      <c r="QRP48" s="83"/>
      <c r="QRQ48" s="83"/>
      <c r="QRR48" s="83"/>
      <c r="QRS48" s="83"/>
      <c r="QRT48" s="83"/>
      <c r="QRU48" s="83"/>
      <c r="QRV48" s="83"/>
      <c r="QRW48" s="83"/>
      <c r="QRX48" s="83"/>
      <c r="QRY48" s="83"/>
      <c r="QRZ48" s="83"/>
      <c r="QSA48" s="83"/>
      <c r="QSB48" s="83"/>
      <c r="QSC48" s="83"/>
      <c r="QSD48" s="83"/>
      <c r="QSE48" s="83"/>
      <c r="QSF48" s="83"/>
      <c r="QSG48" s="83"/>
      <c r="QSH48" s="83"/>
      <c r="QSI48" s="83"/>
      <c r="QSJ48" s="83"/>
      <c r="QSK48" s="83"/>
      <c r="QSL48" s="83"/>
      <c r="QSM48" s="83"/>
      <c r="QSN48" s="83"/>
      <c r="QSO48" s="83"/>
      <c r="QSP48" s="83"/>
      <c r="QSQ48" s="83"/>
      <c r="QSR48" s="83"/>
      <c r="QSS48" s="83"/>
      <c r="QST48" s="83"/>
      <c r="QSU48" s="83"/>
      <c r="QSV48" s="83"/>
      <c r="QSW48" s="83"/>
      <c r="QSX48" s="83"/>
      <c r="QSY48" s="83"/>
      <c r="QSZ48" s="83"/>
      <c r="QTA48" s="83"/>
      <c r="QTB48" s="83"/>
      <c r="QTC48" s="83"/>
      <c r="QTD48" s="83"/>
      <c r="QTE48" s="83"/>
      <c r="QTF48" s="83"/>
      <c r="QTG48" s="83"/>
      <c r="QTH48" s="83"/>
      <c r="QTI48" s="83"/>
      <c r="QTJ48" s="83"/>
      <c r="QTK48" s="83"/>
      <c r="QTL48" s="83"/>
      <c r="QTM48" s="83"/>
      <c r="QTN48" s="83"/>
      <c r="QTO48" s="83"/>
      <c r="QTP48" s="83"/>
      <c r="QTQ48" s="83"/>
      <c r="QTR48" s="83"/>
      <c r="QTS48" s="83"/>
      <c r="QTT48" s="83"/>
      <c r="QTU48" s="83"/>
      <c r="QTV48" s="83"/>
      <c r="QTW48" s="83"/>
      <c r="QTX48" s="83"/>
      <c r="QTY48" s="83"/>
      <c r="QTZ48" s="83"/>
      <c r="QUA48" s="83"/>
      <c r="QUB48" s="83"/>
      <c r="QUC48" s="83"/>
      <c r="QUD48" s="83"/>
      <c r="QUE48" s="83"/>
      <c r="QUF48" s="83"/>
      <c r="QUG48" s="83"/>
      <c r="QUH48" s="83"/>
      <c r="QUI48" s="83"/>
      <c r="QUJ48" s="83"/>
      <c r="QUK48" s="83"/>
      <c r="QUL48" s="83"/>
      <c r="QUM48" s="83"/>
      <c r="QUN48" s="83"/>
      <c r="QUO48" s="83"/>
      <c r="QUP48" s="83"/>
      <c r="QUQ48" s="83"/>
      <c r="QUR48" s="83"/>
      <c r="QUS48" s="83"/>
      <c r="QUT48" s="83"/>
      <c r="QUU48" s="83"/>
      <c r="QUV48" s="83"/>
      <c r="QUW48" s="83"/>
      <c r="QUX48" s="83"/>
      <c r="QUY48" s="83"/>
      <c r="QUZ48" s="83"/>
      <c r="QVA48" s="83"/>
      <c r="QVB48" s="83"/>
      <c r="QVC48" s="83"/>
      <c r="QVD48" s="83"/>
      <c r="QVE48" s="83"/>
      <c r="QVF48" s="83"/>
      <c r="QVG48" s="83"/>
      <c r="QVH48" s="83"/>
      <c r="QVI48" s="83"/>
      <c r="QVJ48" s="83"/>
      <c r="QVK48" s="83"/>
      <c r="QVL48" s="83"/>
      <c r="QVM48" s="83"/>
      <c r="QVN48" s="83"/>
      <c r="QVO48" s="83"/>
      <c r="QVP48" s="83"/>
      <c r="QVQ48" s="83"/>
      <c r="QVR48" s="83"/>
      <c r="QVS48" s="83"/>
      <c r="QVT48" s="83"/>
      <c r="QVU48" s="83"/>
      <c r="QVV48" s="83"/>
      <c r="QVW48" s="83"/>
      <c r="QVX48" s="83"/>
      <c r="QVY48" s="83"/>
      <c r="QVZ48" s="83"/>
      <c r="QWA48" s="83"/>
      <c r="QWB48" s="83"/>
      <c r="QWC48" s="83"/>
      <c r="QWD48" s="83"/>
      <c r="QWE48" s="83"/>
      <c r="QWF48" s="83"/>
      <c r="QWG48" s="83"/>
      <c r="QWH48" s="83"/>
      <c r="QWI48" s="83"/>
      <c r="QWJ48" s="83"/>
      <c r="QWK48" s="83"/>
      <c r="QWL48" s="83"/>
      <c r="QWM48" s="83"/>
      <c r="QWN48" s="83"/>
      <c r="QWO48" s="83"/>
      <c r="QWP48" s="83"/>
      <c r="QWQ48" s="83"/>
      <c r="QWR48" s="83"/>
      <c r="QWS48" s="83"/>
      <c r="QWT48" s="83"/>
      <c r="QWU48" s="83"/>
      <c r="QWV48" s="83"/>
      <c r="QWW48" s="83"/>
      <c r="QWX48" s="83"/>
      <c r="QWY48" s="83"/>
      <c r="QWZ48" s="83"/>
      <c r="QXA48" s="83"/>
      <c r="QXB48" s="83"/>
      <c r="QXC48" s="83"/>
      <c r="QXD48" s="83"/>
      <c r="QXE48" s="83"/>
      <c r="QXF48" s="83"/>
      <c r="QXG48" s="83"/>
      <c r="QXH48" s="83"/>
      <c r="QXI48" s="83"/>
      <c r="QXJ48" s="83"/>
      <c r="QXK48" s="83"/>
      <c r="QXL48" s="83"/>
      <c r="QXM48" s="83"/>
      <c r="QXN48" s="83"/>
      <c r="QXO48" s="83"/>
      <c r="QXP48" s="83"/>
      <c r="QXQ48" s="83"/>
      <c r="QXR48" s="83"/>
      <c r="QXS48" s="83"/>
      <c r="QXT48" s="83"/>
      <c r="QXU48" s="83"/>
      <c r="QXV48" s="83"/>
      <c r="QXW48" s="83"/>
      <c r="QXX48" s="83"/>
      <c r="QXY48" s="83"/>
      <c r="QXZ48" s="83"/>
      <c r="QYA48" s="83"/>
      <c r="QYB48" s="83"/>
      <c r="QYC48" s="83"/>
      <c r="QYD48" s="83"/>
      <c r="QYE48" s="83"/>
      <c r="QYF48" s="83"/>
      <c r="QYG48" s="83"/>
      <c r="QYH48" s="83"/>
      <c r="QYI48" s="83"/>
      <c r="QYJ48" s="83"/>
      <c r="QYK48" s="83"/>
      <c r="QYL48" s="83"/>
      <c r="QYM48" s="83"/>
      <c r="QYN48" s="83"/>
      <c r="QYO48" s="83"/>
      <c r="QYP48" s="83"/>
      <c r="QYQ48" s="83"/>
      <c r="QYR48" s="83"/>
      <c r="QYS48" s="83"/>
      <c r="QYT48" s="83"/>
      <c r="QYU48" s="83"/>
      <c r="QYV48" s="83"/>
      <c r="QYW48" s="83"/>
      <c r="QYX48" s="83"/>
      <c r="QYY48" s="83"/>
      <c r="QYZ48" s="83"/>
      <c r="QZA48" s="83"/>
      <c r="QZB48" s="83"/>
      <c r="QZC48" s="83"/>
      <c r="QZD48" s="83"/>
      <c r="QZE48" s="83"/>
      <c r="QZF48" s="83"/>
      <c r="QZG48" s="83"/>
      <c r="QZH48" s="83"/>
      <c r="QZI48" s="83"/>
      <c r="QZJ48" s="83"/>
      <c r="QZK48" s="83"/>
      <c r="QZL48" s="83"/>
      <c r="QZM48" s="83"/>
      <c r="QZN48" s="83"/>
      <c r="QZO48" s="83"/>
      <c r="QZP48" s="83"/>
      <c r="QZQ48" s="83"/>
      <c r="QZR48" s="83"/>
      <c r="QZS48" s="83"/>
      <c r="QZT48" s="83"/>
      <c r="QZU48" s="83"/>
      <c r="QZV48" s="83"/>
      <c r="QZW48" s="83"/>
      <c r="QZX48" s="83"/>
      <c r="QZY48" s="83"/>
      <c r="QZZ48" s="83"/>
      <c r="RAA48" s="83"/>
      <c r="RAB48" s="83"/>
      <c r="RAC48" s="83"/>
      <c r="RAD48" s="83"/>
      <c r="RAE48" s="83"/>
      <c r="RAF48" s="83"/>
      <c r="RAG48" s="83"/>
      <c r="RAH48" s="83"/>
      <c r="RAI48" s="83"/>
      <c r="RAJ48" s="83"/>
      <c r="RAK48" s="83"/>
      <c r="RAL48" s="83"/>
      <c r="RAM48" s="83"/>
      <c r="RAN48" s="83"/>
      <c r="RAO48" s="83"/>
      <c r="RAP48" s="83"/>
      <c r="RAQ48" s="83"/>
      <c r="RAR48" s="83"/>
      <c r="RAS48" s="83"/>
      <c r="RAT48" s="83"/>
      <c r="RAU48" s="83"/>
      <c r="RAV48" s="83"/>
      <c r="RAW48" s="83"/>
      <c r="RAX48" s="83"/>
      <c r="RAY48" s="83"/>
      <c r="RAZ48" s="83"/>
      <c r="RBA48" s="83"/>
      <c r="RBB48" s="83"/>
      <c r="RBC48" s="83"/>
      <c r="RBD48" s="83"/>
      <c r="RBE48" s="83"/>
      <c r="RBF48" s="83"/>
      <c r="RBG48" s="83"/>
      <c r="RBH48" s="83"/>
      <c r="RBI48" s="83"/>
      <c r="RBJ48" s="83"/>
      <c r="RBK48" s="83"/>
      <c r="RBL48" s="83"/>
      <c r="RBM48" s="83"/>
      <c r="RBN48" s="83"/>
      <c r="RBO48" s="83"/>
      <c r="RBP48" s="83"/>
      <c r="RBQ48" s="83"/>
      <c r="RBR48" s="83"/>
      <c r="RBS48" s="83"/>
      <c r="RBT48" s="83"/>
      <c r="RBU48" s="83"/>
      <c r="RBV48" s="83"/>
      <c r="RBW48" s="83"/>
      <c r="RBX48" s="83"/>
      <c r="RBY48" s="83"/>
      <c r="RBZ48" s="83"/>
      <c r="RCA48" s="83"/>
      <c r="RCB48" s="83"/>
      <c r="RCC48" s="83"/>
      <c r="RCD48" s="83"/>
      <c r="RCE48" s="83"/>
      <c r="RCF48" s="83"/>
      <c r="RCG48" s="83"/>
      <c r="RCH48" s="83"/>
      <c r="RCI48" s="83"/>
      <c r="RCJ48" s="83"/>
      <c r="RCK48" s="83"/>
      <c r="RCL48" s="83"/>
      <c r="RCM48" s="83"/>
      <c r="RCN48" s="83"/>
      <c r="RCO48" s="83"/>
      <c r="RCP48" s="83"/>
      <c r="RCQ48" s="83"/>
      <c r="RCR48" s="83"/>
      <c r="RCS48" s="83"/>
      <c r="RCT48" s="83"/>
      <c r="RCU48" s="83"/>
      <c r="RCV48" s="83"/>
      <c r="RCW48" s="83"/>
      <c r="RCX48" s="83"/>
      <c r="RCY48" s="83"/>
      <c r="RCZ48" s="83"/>
      <c r="RDA48" s="83"/>
      <c r="RDB48" s="83"/>
      <c r="RDC48" s="83"/>
      <c r="RDD48" s="83"/>
      <c r="RDE48" s="83"/>
      <c r="RDF48" s="83"/>
      <c r="RDG48" s="83"/>
      <c r="RDH48" s="83"/>
      <c r="RDI48" s="83"/>
      <c r="RDJ48" s="83"/>
      <c r="RDK48" s="83"/>
      <c r="RDL48" s="83"/>
      <c r="RDM48" s="83"/>
      <c r="RDN48" s="83"/>
      <c r="RDO48" s="83"/>
      <c r="RDP48" s="83"/>
      <c r="RDQ48" s="83"/>
      <c r="RDR48" s="83"/>
      <c r="RDS48" s="83"/>
      <c r="RDT48" s="83"/>
      <c r="RDU48" s="83"/>
      <c r="RDV48" s="83"/>
      <c r="RDW48" s="83"/>
      <c r="RDX48" s="83"/>
      <c r="RDY48" s="83"/>
      <c r="RDZ48" s="83"/>
      <c r="REA48" s="83"/>
      <c r="REB48" s="83"/>
      <c r="REC48" s="83"/>
      <c r="RED48" s="83"/>
      <c r="REE48" s="83"/>
      <c r="REF48" s="83"/>
      <c r="REG48" s="83"/>
      <c r="REH48" s="83"/>
      <c r="REI48" s="83"/>
      <c r="REJ48" s="83"/>
      <c r="REK48" s="83"/>
      <c r="REL48" s="83"/>
      <c r="REM48" s="83"/>
      <c r="REN48" s="83"/>
      <c r="REO48" s="83"/>
      <c r="REP48" s="83"/>
      <c r="REQ48" s="83"/>
      <c r="RER48" s="83"/>
      <c r="RES48" s="83"/>
      <c r="RET48" s="83"/>
      <c r="REU48" s="83"/>
      <c r="REV48" s="83"/>
      <c r="REW48" s="83"/>
      <c r="REX48" s="83"/>
      <c r="REY48" s="83"/>
      <c r="REZ48" s="83"/>
      <c r="RFA48" s="83"/>
      <c r="RFB48" s="83"/>
      <c r="RFC48" s="83"/>
      <c r="RFD48" s="83"/>
      <c r="RFE48" s="83"/>
      <c r="RFF48" s="83"/>
      <c r="RFG48" s="83"/>
      <c r="RFH48" s="83"/>
      <c r="RFI48" s="83"/>
      <c r="RFJ48" s="83"/>
      <c r="RFK48" s="83"/>
      <c r="RFL48" s="83"/>
      <c r="RFM48" s="83"/>
      <c r="RFN48" s="83"/>
      <c r="RFO48" s="83"/>
      <c r="RFP48" s="83"/>
      <c r="RFQ48" s="83"/>
      <c r="RFR48" s="83"/>
      <c r="RFS48" s="83"/>
      <c r="RFT48" s="83"/>
      <c r="RFU48" s="83"/>
      <c r="RFV48" s="83"/>
      <c r="RFW48" s="83"/>
      <c r="RFX48" s="83"/>
      <c r="RFY48" s="83"/>
      <c r="RFZ48" s="83"/>
      <c r="RGA48" s="83"/>
      <c r="RGB48" s="83"/>
      <c r="RGC48" s="83"/>
      <c r="RGD48" s="83"/>
      <c r="RGE48" s="83"/>
      <c r="RGF48" s="83"/>
      <c r="RGG48" s="83"/>
      <c r="RGH48" s="83"/>
      <c r="RGI48" s="83"/>
      <c r="RGJ48" s="83"/>
      <c r="RGK48" s="83"/>
      <c r="RGL48" s="83"/>
      <c r="RGM48" s="83"/>
      <c r="RGN48" s="83"/>
      <c r="RGO48" s="83"/>
      <c r="RGP48" s="83"/>
      <c r="RGQ48" s="83"/>
      <c r="RGR48" s="83"/>
      <c r="RGS48" s="83"/>
      <c r="RGT48" s="83"/>
      <c r="RGU48" s="83"/>
      <c r="RGV48" s="83"/>
      <c r="RGW48" s="83"/>
      <c r="RGX48" s="83"/>
      <c r="RGY48" s="83"/>
      <c r="RGZ48" s="83"/>
      <c r="RHA48" s="83"/>
      <c r="RHB48" s="83"/>
      <c r="RHC48" s="83"/>
      <c r="RHD48" s="83"/>
      <c r="RHE48" s="83"/>
      <c r="RHF48" s="83"/>
      <c r="RHG48" s="83"/>
      <c r="RHH48" s="83"/>
      <c r="RHI48" s="83"/>
      <c r="RHJ48" s="83"/>
      <c r="RHK48" s="83"/>
      <c r="RHL48" s="83"/>
      <c r="RHM48" s="83"/>
      <c r="RHN48" s="83"/>
      <c r="RHO48" s="83"/>
      <c r="RHP48" s="83"/>
      <c r="RHQ48" s="83"/>
      <c r="RHR48" s="83"/>
      <c r="RHS48" s="83"/>
      <c r="RHT48" s="83"/>
      <c r="RHU48" s="83"/>
      <c r="RHV48" s="83"/>
      <c r="RHW48" s="83"/>
      <c r="RHX48" s="83"/>
      <c r="RHY48" s="83"/>
      <c r="RHZ48" s="83"/>
      <c r="RIA48" s="83"/>
      <c r="RIB48" s="83"/>
      <c r="RIC48" s="83"/>
      <c r="RID48" s="83"/>
      <c r="RIE48" s="83"/>
      <c r="RIF48" s="83"/>
      <c r="RIG48" s="83"/>
      <c r="RIH48" s="83"/>
      <c r="RII48" s="83"/>
      <c r="RIJ48" s="83"/>
      <c r="RIK48" s="83"/>
      <c r="RIL48" s="83"/>
      <c r="RIM48" s="83"/>
      <c r="RIN48" s="83"/>
      <c r="RIO48" s="83"/>
      <c r="RIP48" s="83"/>
      <c r="RIQ48" s="83"/>
      <c r="RIR48" s="83"/>
      <c r="RIS48" s="83"/>
      <c r="RIT48" s="83"/>
      <c r="RIU48" s="83"/>
      <c r="RIV48" s="83"/>
      <c r="RIW48" s="83"/>
      <c r="RIX48" s="83"/>
      <c r="RIY48" s="83"/>
      <c r="RIZ48" s="83"/>
      <c r="RJA48" s="83"/>
      <c r="RJB48" s="83"/>
      <c r="RJC48" s="83"/>
      <c r="RJD48" s="83"/>
      <c r="RJE48" s="83"/>
      <c r="RJF48" s="83"/>
      <c r="RJG48" s="83"/>
      <c r="RJH48" s="83"/>
      <c r="RJI48" s="83"/>
      <c r="RJJ48" s="83"/>
      <c r="RJK48" s="83"/>
      <c r="RJL48" s="83"/>
      <c r="RJM48" s="83"/>
      <c r="RJN48" s="83"/>
      <c r="RJO48" s="83"/>
      <c r="RJP48" s="83"/>
      <c r="RJQ48" s="83"/>
      <c r="RJR48" s="83"/>
      <c r="RJS48" s="83"/>
      <c r="RJT48" s="83"/>
      <c r="RJU48" s="83"/>
      <c r="RJV48" s="83"/>
      <c r="RJW48" s="83"/>
      <c r="RJX48" s="83"/>
      <c r="RJY48" s="83"/>
      <c r="RJZ48" s="83"/>
      <c r="RKA48" s="83"/>
      <c r="RKB48" s="83"/>
      <c r="RKC48" s="83"/>
      <c r="RKD48" s="83"/>
      <c r="RKE48" s="83"/>
      <c r="RKF48" s="83"/>
      <c r="RKG48" s="83"/>
      <c r="RKH48" s="83"/>
      <c r="RKI48" s="83"/>
      <c r="RKJ48" s="83"/>
      <c r="RKK48" s="83"/>
      <c r="RKL48" s="83"/>
      <c r="RKM48" s="83"/>
      <c r="RKN48" s="83"/>
      <c r="RKO48" s="83"/>
      <c r="RKP48" s="83"/>
      <c r="RKQ48" s="83"/>
      <c r="RKR48" s="83"/>
      <c r="RKS48" s="83"/>
      <c r="RKT48" s="83"/>
      <c r="RKU48" s="83"/>
      <c r="RKV48" s="83"/>
      <c r="RKW48" s="83"/>
      <c r="RKX48" s="83"/>
      <c r="RKY48" s="83"/>
      <c r="RKZ48" s="83"/>
      <c r="RLA48" s="83"/>
      <c r="RLB48" s="83"/>
      <c r="RLC48" s="83"/>
      <c r="RLD48" s="83"/>
      <c r="RLE48" s="83"/>
      <c r="RLF48" s="83"/>
      <c r="RLG48" s="83"/>
      <c r="RLH48" s="83"/>
      <c r="RLI48" s="83"/>
      <c r="RLJ48" s="83"/>
      <c r="RLK48" s="83"/>
      <c r="RLL48" s="83"/>
      <c r="RLM48" s="83"/>
      <c r="RLN48" s="83"/>
      <c r="RLO48" s="83"/>
      <c r="RLP48" s="83"/>
      <c r="RLQ48" s="83"/>
      <c r="RLR48" s="83"/>
      <c r="RLS48" s="83"/>
      <c r="RLT48" s="83"/>
      <c r="RLU48" s="83"/>
      <c r="RLV48" s="83"/>
      <c r="RLW48" s="83"/>
      <c r="RLX48" s="83"/>
      <c r="RLY48" s="83"/>
      <c r="RLZ48" s="83"/>
      <c r="RMA48" s="83"/>
      <c r="RMB48" s="83"/>
      <c r="RMC48" s="83"/>
      <c r="RMD48" s="83"/>
      <c r="RME48" s="83"/>
      <c r="RMF48" s="83"/>
      <c r="RMG48" s="83"/>
      <c r="RMH48" s="83"/>
      <c r="RMI48" s="83"/>
      <c r="RMJ48" s="83"/>
      <c r="RMK48" s="83"/>
      <c r="RML48" s="83"/>
      <c r="RMM48" s="83"/>
      <c r="RMN48" s="83"/>
      <c r="RMO48" s="83"/>
      <c r="RMP48" s="83"/>
      <c r="RMQ48" s="83"/>
      <c r="RMR48" s="83"/>
      <c r="RMS48" s="83"/>
      <c r="RMT48" s="83"/>
      <c r="RMU48" s="83"/>
      <c r="RMV48" s="83"/>
      <c r="RMW48" s="83"/>
      <c r="RMX48" s="83"/>
      <c r="RMY48" s="83"/>
      <c r="RMZ48" s="83"/>
      <c r="RNA48" s="83"/>
      <c r="RNB48" s="83"/>
      <c r="RNC48" s="83"/>
      <c r="RND48" s="83"/>
      <c r="RNE48" s="83"/>
      <c r="RNF48" s="83"/>
      <c r="RNG48" s="83"/>
      <c r="RNH48" s="83"/>
      <c r="RNI48" s="83"/>
      <c r="RNJ48" s="83"/>
      <c r="RNK48" s="83"/>
      <c r="RNL48" s="83"/>
      <c r="RNM48" s="83"/>
      <c r="RNN48" s="83"/>
      <c r="RNO48" s="83"/>
      <c r="RNP48" s="83"/>
      <c r="RNQ48" s="83"/>
      <c r="RNR48" s="83"/>
      <c r="RNS48" s="83"/>
      <c r="RNT48" s="83"/>
      <c r="RNU48" s="83"/>
      <c r="RNV48" s="83"/>
      <c r="RNW48" s="83"/>
      <c r="RNX48" s="83"/>
      <c r="RNY48" s="83"/>
      <c r="RNZ48" s="83"/>
      <c r="ROA48" s="83"/>
      <c r="ROB48" s="83"/>
      <c r="ROC48" s="83"/>
      <c r="ROD48" s="83"/>
      <c r="ROE48" s="83"/>
      <c r="ROF48" s="83"/>
      <c r="ROG48" s="83"/>
      <c r="ROH48" s="83"/>
      <c r="ROI48" s="83"/>
      <c r="ROJ48" s="83"/>
      <c r="ROK48" s="83"/>
      <c r="ROL48" s="83"/>
      <c r="ROM48" s="83"/>
      <c r="RON48" s="83"/>
      <c r="ROO48" s="83"/>
      <c r="ROP48" s="83"/>
      <c r="ROQ48" s="83"/>
      <c r="ROR48" s="83"/>
      <c r="ROS48" s="83"/>
      <c r="ROT48" s="83"/>
      <c r="ROU48" s="83"/>
      <c r="ROV48" s="83"/>
      <c r="ROW48" s="83"/>
      <c r="ROX48" s="83"/>
      <c r="ROY48" s="83"/>
      <c r="ROZ48" s="83"/>
      <c r="RPA48" s="83"/>
      <c r="RPB48" s="83"/>
      <c r="RPC48" s="83"/>
      <c r="RPD48" s="83"/>
      <c r="RPE48" s="83"/>
      <c r="RPF48" s="83"/>
      <c r="RPG48" s="83"/>
      <c r="RPH48" s="83"/>
      <c r="RPI48" s="83"/>
      <c r="RPJ48" s="83"/>
      <c r="RPK48" s="83"/>
      <c r="RPL48" s="83"/>
      <c r="RPM48" s="83"/>
      <c r="RPN48" s="83"/>
      <c r="RPO48" s="83"/>
      <c r="RPP48" s="83"/>
      <c r="RPQ48" s="83"/>
      <c r="RPR48" s="83"/>
      <c r="RPS48" s="83"/>
      <c r="RPT48" s="83"/>
      <c r="RPU48" s="83"/>
      <c r="RPV48" s="83"/>
      <c r="RPW48" s="83"/>
      <c r="RPX48" s="83"/>
      <c r="RPY48" s="83"/>
      <c r="RPZ48" s="83"/>
      <c r="RQA48" s="83"/>
      <c r="RQB48" s="83"/>
      <c r="RQC48" s="83"/>
      <c r="RQD48" s="83"/>
      <c r="RQE48" s="83"/>
      <c r="RQF48" s="83"/>
      <c r="RQG48" s="83"/>
      <c r="RQH48" s="83"/>
      <c r="RQI48" s="83"/>
      <c r="RQJ48" s="83"/>
      <c r="RQK48" s="83"/>
      <c r="RQL48" s="83"/>
      <c r="RQM48" s="83"/>
      <c r="RQN48" s="83"/>
      <c r="RQO48" s="83"/>
      <c r="RQP48" s="83"/>
      <c r="RQQ48" s="83"/>
      <c r="RQR48" s="83"/>
      <c r="RQS48" s="83"/>
      <c r="RQT48" s="83"/>
      <c r="RQU48" s="83"/>
      <c r="RQV48" s="83"/>
      <c r="RQW48" s="83"/>
      <c r="RQX48" s="83"/>
      <c r="RQY48" s="83"/>
      <c r="RQZ48" s="83"/>
      <c r="RRA48" s="83"/>
      <c r="RRB48" s="83"/>
      <c r="RRC48" s="83"/>
      <c r="RRD48" s="83"/>
      <c r="RRE48" s="83"/>
      <c r="RRF48" s="83"/>
      <c r="RRG48" s="83"/>
      <c r="RRH48" s="83"/>
      <c r="RRI48" s="83"/>
      <c r="RRJ48" s="83"/>
      <c r="RRK48" s="83"/>
      <c r="RRL48" s="83"/>
      <c r="RRM48" s="83"/>
      <c r="RRN48" s="83"/>
      <c r="RRO48" s="83"/>
      <c r="RRP48" s="83"/>
      <c r="RRQ48" s="83"/>
      <c r="RRR48" s="83"/>
      <c r="RRS48" s="83"/>
      <c r="RRT48" s="83"/>
      <c r="RRU48" s="83"/>
      <c r="RRV48" s="83"/>
      <c r="RRW48" s="83"/>
      <c r="RRX48" s="83"/>
      <c r="RRY48" s="83"/>
      <c r="RRZ48" s="83"/>
      <c r="RSA48" s="83"/>
      <c r="RSB48" s="83"/>
      <c r="RSC48" s="83"/>
      <c r="RSD48" s="83"/>
      <c r="RSE48" s="83"/>
      <c r="RSF48" s="83"/>
      <c r="RSG48" s="83"/>
      <c r="RSH48" s="83"/>
      <c r="RSI48" s="83"/>
      <c r="RSJ48" s="83"/>
      <c r="RSK48" s="83"/>
      <c r="RSL48" s="83"/>
      <c r="RSM48" s="83"/>
      <c r="RSN48" s="83"/>
      <c r="RSO48" s="83"/>
      <c r="RSP48" s="83"/>
      <c r="RSQ48" s="83"/>
      <c r="RSR48" s="83"/>
      <c r="RSS48" s="83"/>
      <c r="RST48" s="83"/>
      <c r="RSU48" s="83"/>
      <c r="RSV48" s="83"/>
      <c r="RSW48" s="83"/>
      <c r="RSX48" s="83"/>
      <c r="RSY48" s="83"/>
      <c r="RSZ48" s="83"/>
      <c r="RTA48" s="83"/>
      <c r="RTB48" s="83"/>
      <c r="RTC48" s="83"/>
      <c r="RTD48" s="83"/>
      <c r="RTE48" s="83"/>
      <c r="RTF48" s="83"/>
      <c r="RTG48" s="83"/>
      <c r="RTH48" s="83"/>
      <c r="RTI48" s="83"/>
      <c r="RTJ48" s="83"/>
      <c r="RTK48" s="83"/>
      <c r="RTL48" s="83"/>
      <c r="RTM48" s="83"/>
      <c r="RTN48" s="83"/>
      <c r="RTO48" s="83"/>
      <c r="RTP48" s="83"/>
      <c r="RTQ48" s="83"/>
      <c r="RTR48" s="83"/>
      <c r="RTS48" s="83"/>
      <c r="RTT48" s="83"/>
      <c r="RTU48" s="83"/>
      <c r="RTV48" s="83"/>
      <c r="RTW48" s="83"/>
      <c r="RTX48" s="83"/>
      <c r="RTY48" s="83"/>
      <c r="RTZ48" s="83"/>
      <c r="RUA48" s="83"/>
      <c r="RUB48" s="83"/>
      <c r="RUC48" s="83"/>
      <c r="RUD48" s="83"/>
      <c r="RUE48" s="83"/>
      <c r="RUF48" s="83"/>
      <c r="RUG48" s="83"/>
      <c r="RUH48" s="83"/>
      <c r="RUI48" s="83"/>
      <c r="RUJ48" s="83"/>
      <c r="RUK48" s="83"/>
      <c r="RUL48" s="83"/>
      <c r="RUM48" s="83"/>
      <c r="RUN48" s="83"/>
      <c r="RUO48" s="83"/>
      <c r="RUP48" s="83"/>
      <c r="RUQ48" s="83"/>
      <c r="RUR48" s="83"/>
      <c r="RUS48" s="83"/>
      <c r="RUT48" s="83"/>
      <c r="RUU48" s="83"/>
      <c r="RUV48" s="83"/>
      <c r="RUW48" s="83"/>
      <c r="RUX48" s="83"/>
      <c r="RUY48" s="83"/>
      <c r="RUZ48" s="83"/>
      <c r="RVA48" s="83"/>
      <c r="RVB48" s="83"/>
      <c r="RVC48" s="83"/>
      <c r="RVD48" s="83"/>
      <c r="RVE48" s="83"/>
      <c r="RVF48" s="83"/>
      <c r="RVG48" s="83"/>
      <c r="RVH48" s="83"/>
      <c r="RVI48" s="83"/>
      <c r="RVJ48" s="83"/>
      <c r="RVK48" s="83"/>
      <c r="RVL48" s="83"/>
      <c r="RVM48" s="83"/>
      <c r="RVN48" s="83"/>
      <c r="RVO48" s="83"/>
      <c r="RVP48" s="83"/>
      <c r="RVQ48" s="83"/>
      <c r="RVR48" s="83"/>
      <c r="RVS48" s="83"/>
      <c r="RVT48" s="83"/>
      <c r="RVU48" s="83"/>
      <c r="RVV48" s="83"/>
      <c r="RVW48" s="83"/>
      <c r="RVX48" s="83"/>
      <c r="RVY48" s="83"/>
      <c r="RVZ48" s="83"/>
      <c r="RWA48" s="83"/>
      <c r="RWB48" s="83"/>
      <c r="RWC48" s="83"/>
      <c r="RWD48" s="83"/>
      <c r="RWE48" s="83"/>
      <c r="RWF48" s="83"/>
      <c r="RWG48" s="83"/>
      <c r="RWH48" s="83"/>
      <c r="RWI48" s="83"/>
      <c r="RWJ48" s="83"/>
      <c r="RWK48" s="83"/>
      <c r="RWL48" s="83"/>
      <c r="RWM48" s="83"/>
      <c r="RWN48" s="83"/>
      <c r="RWO48" s="83"/>
      <c r="RWP48" s="83"/>
      <c r="RWQ48" s="83"/>
      <c r="RWR48" s="83"/>
      <c r="RWS48" s="83"/>
      <c r="RWT48" s="83"/>
      <c r="RWU48" s="83"/>
      <c r="RWV48" s="83"/>
      <c r="RWW48" s="83"/>
      <c r="RWX48" s="83"/>
      <c r="RWY48" s="83"/>
      <c r="RWZ48" s="83"/>
      <c r="RXA48" s="83"/>
      <c r="RXB48" s="83"/>
      <c r="RXC48" s="83"/>
      <c r="RXD48" s="83"/>
      <c r="RXE48" s="83"/>
      <c r="RXF48" s="83"/>
      <c r="RXG48" s="83"/>
      <c r="RXH48" s="83"/>
      <c r="RXI48" s="83"/>
      <c r="RXJ48" s="83"/>
      <c r="RXK48" s="83"/>
      <c r="RXL48" s="83"/>
      <c r="RXM48" s="83"/>
      <c r="RXN48" s="83"/>
      <c r="RXO48" s="83"/>
      <c r="RXP48" s="83"/>
      <c r="RXQ48" s="83"/>
      <c r="RXR48" s="83"/>
      <c r="RXS48" s="83"/>
      <c r="RXT48" s="83"/>
      <c r="RXU48" s="83"/>
      <c r="RXV48" s="83"/>
      <c r="RXW48" s="83"/>
      <c r="RXX48" s="83"/>
      <c r="RXY48" s="83"/>
      <c r="RXZ48" s="83"/>
      <c r="RYA48" s="83"/>
      <c r="RYB48" s="83"/>
      <c r="RYC48" s="83"/>
      <c r="RYD48" s="83"/>
      <c r="RYE48" s="83"/>
      <c r="RYF48" s="83"/>
      <c r="RYG48" s="83"/>
      <c r="RYH48" s="83"/>
      <c r="RYI48" s="83"/>
      <c r="RYJ48" s="83"/>
      <c r="RYK48" s="83"/>
      <c r="RYL48" s="83"/>
      <c r="RYM48" s="83"/>
      <c r="RYN48" s="83"/>
      <c r="RYO48" s="83"/>
      <c r="RYP48" s="83"/>
      <c r="RYQ48" s="83"/>
      <c r="RYR48" s="83"/>
      <c r="RYS48" s="83"/>
      <c r="RYT48" s="83"/>
      <c r="RYU48" s="83"/>
      <c r="RYV48" s="83"/>
      <c r="RYW48" s="83"/>
      <c r="RYX48" s="83"/>
      <c r="RYY48" s="83"/>
      <c r="RYZ48" s="83"/>
      <c r="RZA48" s="83"/>
      <c r="RZB48" s="83"/>
      <c r="RZC48" s="83"/>
      <c r="RZD48" s="83"/>
      <c r="RZE48" s="83"/>
      <c r="RZF48" s="83"/>
      <c r="RZG48" s="83"/>
      <c r="RZH48" s="83"/>
      <c r="RZI48" s="83"/>
      <c r="RZJ48" s="83"/>
      <c r="RZK48" s="83"/>
      <c r="RZL48" s="83"/>
      <c r="RZM48" s="83"/>
      <c r="RZN48" s="83"/>
      <c r="RZO48" s="83"/>
      <c r="RZP48" s="83"/>
      <c r="RZQ48" s="83"/>
      <c r="RZR48" s="83"/>
      <c r="RZS48" s="83"/>
      <c r="RZT48" s="83"/>
      <c r="RZU48" s="83"/>
      <c r="RZV48" s="83"/>
      <c r="RZW48" s="83"/>
      <c r="RZX48" s="83"/>
      <c r="RZY48" s="83"/>
      <c r="RZZ48" s="83"/>
      <c r="SAA48" s="83"/>
      <c r="SAB48" s="83"/>
      <c r="SAC48" s="83"/>
      <c r="SAD48" s="83"/>
      <c r="SAE48" s="83"/>
      <c r="SAF48" s="83"/>
      <c r="SAG48" s="83"/>
      <c r="SAH48" s="83"/>
      <c r="SAI48" s="83"/>
      <c r="SAJ48" s="83"/>
      <c r="SAK48" s="83"/>
      <c r="SAL48" s="83"/>
      <c r="SAM48" s="83"/>
      <c r="SAN48" s="83"/>
      <c r="SAO48" s="83"/>
      <c r="SAP48" s="83"/>
      <c r="SAQ48" s="83"/>
      <c r="SAR48" s="83"/>
      <c r="SAS48" s="83"/>
      <c r="SAT48" s="83"/>
      <c r="SAU48" s="83"/>
      <c r="SAV48" s="83"/>
      <c r="SAW48" s="83"/>
      <c r="SAX48" s="83"/>
      <c r="SAY48" s="83"/>
      <c r="SAZ48" s="83"/>
      <c r="SBA48" s="83"/>
      <c r="SBB48" s="83"/>
      <c r="SBC48" s="83"/>
      <c r="SBD48" s="83"/>
      <c r="SBE48" s="83"/>
      <c r="SBF48" s="83"/>
      <c r="SBG48" s="83"/>
      <c r="SBH48" s="83"/>
      <c r="SBI48" s="83"/>
      <c r="SBJ48" s="83"/>
      <c r="SBK48" s="83"/>
      <c r="SBL48" s="83"/>
      <c r="SBM48" s="83"/>
      <c r="SBN48" s="83"/>
      <c r="SBO48" s="83"/>
      <c r="SBP48" s="83"/>
      <c r="SBQ48" s="83"/>
      <c r="SBR48" s="83"/>
      <c r="SBS48" s="83"/>
      <c r="SBT48" s="83"/>
      <c r="SBU48" s="83"/>
      <c r="SBV48" s="83"/>
      <c r="SBW48" s="83"/>
      <c r="SBX48" s="83"/>
      <c r="SBY48" s="83"/>
      <c r="SBZ48" s="83"/>
      <c r="SCA48" s="83"/>
      <c r="SCB48" s="83"/>
      <c r="SCC48" s="83"/>
      <c r="SCD48" s="83"/>
      <c r="SCE48" s="83"/>
      <c r="SCF48" s="83"/>
      <c r="SCG48" s="83"/>
      <c r="SCH48" s="83"/>
      <c r="SCI48" s="83"/>
      <c r="SCJ48" s="83"/>
      <c r="SCK48" s="83"/>
      <c r="SCL48" s="83"/>
      <c r="SCM48" s="83"/>
      <c r="SCN48" s="83"/>
      <c r="SCO48" s="83"/>
      <c r="SCP48" s="83"/>
      <c r="SCQ48" s="83"/>
      <c r="SCR48" s="83"/>
      <c r="SCS48" s="83"/>
      <c r="SCT48" s="83"/>
      <c r="SCU48" s="83"/>
      <c r="SCV48" s="83"/>
      <c r="SCW48" s="83"/>
      <c r="SCX48" s="83"/>
      <c r="SCY48" s="83"/>
      <c r="SCZ48" s="83"/>
      <c r="SDA48" s="83"/>
      <c r="SDB48" s="83"/>
      <c r="SDC48" s="83"/>
      <c r="SDD48" s="83"/>
      <c r="SDE48" s="83"/>
      <c r="SDF48" s="83"/>
      <c r="SDG48" s="83"/>
      <c r="SDH48" s="83"/>
      <c r="SDI48" s="83"/>
      <c r="SDJ48" s="83"/>
      <c r="SDK48" s="83"/>
      <c r="SDL48" s="83"/>
      <c r="SDM48" s="83"/>
      <c r="SDN48" s="83"/>
      <c r="SDO48" s="83"/>
      <c r="SDP48" s="83"/>
      <c r="SDQ48" s="83"/>
      <c r="SDR48" s="83"/>
      <c r="SDS48" s="83"/>
      <c r="SDT48" s="83"/>
      <c r="SDU48" s="83"/>
      <c r="SDV48" s="83"/>
      <c r="SDW48" s="83"/>
      <c r="SDX48" s="83"/>
      <c r="SDY48" s="83"/>
      <c r="SDZ48" s="83"/>
      <c r="SEA48" s="83"/>
      <c r="SEB48" s="83"/>
      <c r="SEC48" s="83"/>
      <c r="SED48" s="83"/>
      <c r="SEE48" s="83"/>
      <c r="SEF48" s="83"/>
      <c r="SEG48" s="83"/>
      <c r="SEH48" s="83"/>
      <c r="SEI48" s="83"/>
      <c r="SEJ48" s="83"/>
      <c r="SEK48" s="83"/>
      <c r="SEL48" s="83"/>
      <c r="SEM48" s="83"/>
      <c r="SEN48" s="83"/>
      <c r="SEO48" s="83"/>
      <c r="SEP48" s="83"/>
      <c r="SEQ48" s="83"/>
      <c r="SER48" s="83"/>
      <c r="SES48" s="83"/>
      <c r="SET48" s="83"/>
      <c r="SEU48" s="83"/>
      <c r="SEV48" s="83"/>
      <c r="SEW48" s="83"/>
      <c r="SEX48" s="83"/>
      <c r="SEY48" s="83"/>
      <c r="SEZ48" s="83"/>
      <c r="SFA48" s="83"/>
      <c r="SFB48" s="83"/>
      <c r="SFC48" s="83"/>
      <c r="SFD48" s="83"/>
      <c r="SFE48" s="83"/>
      <c r="SFF48" s="83"/>
      <c r="SFG48" s="83"/>
      <c r="SFH48" s="83"/>
      <c r="SFI48" s="83"/>
      <c r="SFJ48" s="83"/>
      <c r="SFK48" s="83"/>
      <c r="SFL48" s="83"/>
      <c r="SFM48" s="83"/>
      <c r="SFN48" s="83"/>
      <c r="SFO48" s="83"/>
      <c r="SFP48" s="83"/>
      <c r="SFQ48" s="83"/>
      <c r="SFR48" s="83"/>
      <c r="SFS48" s="83"/>
      <c r="SFT48" s="83"/>
      <c r="SFU48" s="83"/>
      <c r="SFV48" s="83"/>
      <c r="SFW48" s="83"/>
      <c r="SFX48" s="83"/>
      <c r="SFY48" s="83"/>
      <c r="SFZ48" s="83"/>
      <c r="SGA48" s="83"/>
      <c r="SGB48" s="83"/>
      <c r="SGC48" s="83"/>
      <c r="SGD48" s="83"/>
      <c r="SGE48" s="83"/>
      <c r="SGF48" s="83"/>
      <c r="SGG48" s="83"/>
      <c r="SGH48" s="83"/>
      <c r="SGI48" s="83"/>
      <c r="SGJ48" s="83"/>
      <c r="SGK48" s="83"/>
      <c r="SGL48" s="83"/>
      <c r="SGM48" s="83"/>
      <c r="SGN48" s="83"/>
      <c r="SGO48" s="83"/>
      <c r="SGP48" s="83"/>
      <c r="SGQ48" s="83"/>
      <c r="SGR48" s="83"/>
      <c r="SGS48" s="83"/>
      <c r="SGT48" s="83"/>
      <c r="SGU48" s="83"/>
      <c r="SGV48" s="83"/>
      <c r="SGW48" s="83"/>
      <c r="SGX48" s="83"/>
      <c r="SGY48" s="83"/>
      <c r="SGZ48" s="83"/>
      <c r="SHA48" s="83"/>
      <c r="SHB48" s="83"/>
      <c r="SHC48" s="83"/>
      <c r="SHD48" s="83"/>
      <c r="SHE48" s="83"/>
      <c r="SHF48" s="83"/>
      <c r="SHG48" s="83"/>
      <c r="SHH48" s="83"/>
      <c r="SHI48" s="83"/>
      <c r="SHJ48" s="83"/>
      <c r="SHK48" s="83"/>
      <c r="SHL48" s="83"/>
      <c r="SHM48" s="83"/>
      <c r="SHN48" s="83"/>
      <c r="SHO48" s="83"/>
      <c r="SHP48" s="83"/>
      <c r="SHQ48" s="83"/>
      <c r="SHR48" s="83"/>
      <c r="SHS48" s="83"/>
      <c r="SHT48" s="83"/>
      <c r="SHU48" s="83"/>
      <c r="SHV48" s="83"/>
      <c r="SHW48" s="83"/>
      <c r="SHX48" s="83"/>
      <c r="SHY48" s="83"/>
      <c r="SHZ48" s="83"/>
      <c r="SIA48" s="83"/>
      <c r="SIB48" s="83"/>
      <c r="SIC48" s="83"/>
      <c r="SID48" s="83"/>
      <c r="SIE48" s="83"/>
      <c r="SIF48" s="83"/>
      <c r="SIG48" s="83"/>
      <c r="SIH48" s="83"/>
      <c r="SII48" s="83"/>
      <c r="SIJ48" s="83"/>
      <c r="SIK48" s="83"/>
      <c r="SIL48" s="83"/>
      <c r="SIM48" s="83"/>
      <c r="SIN48" s="83"/>
      <c r="SIO48" s="83"/>
      <c r="SIP48" s="83"/>
      <c r="SIQ48" s="83"/>
      <c r="SIR48" s="83"/>
      <c r="SIS48" s="83"/>
      <c r="SIT48" s="83"/>
      <c r="SIU48" s="83"/>
      <c r="SIV48" s="83"/>
      <c r="SIW48" s="83"/>
      <c r="SIX48" s="83"/>
      <c r="SIY48" s="83"/>
      <c r="SIZ48" s="83"/>
      <c r="SJA48" s="83"/>
      <c r="SJB48" s="83"/>
      <c r="SJC48" s="83"/>
      <c r="SJD48" s="83"/>
      <c r="SJE48" s="83"/>
      <c r="SJF48" s="83"/>
      <c r="SJG48" s="83"/>
      <c r="SJH48" s="83"/>
      <c r="SJI48" s="83"/>
      <c r="SJJ48" s="83"/>
      <c r="SJK48" s="83"/>
      <c r="SJL48" s="83"/>
      <c r="SJM48" s="83"/>
      <c r="SJN48" s="83"/>
      <c r="SJO48" s="83"/>
      <c r="SJP48" s="83"/>
      <c r="SJQ48" s="83"/>
      <c r="SJR48" s="83"/>
      <c r="SJS48" s="83"/>
      <c r="SJT48" s="83"/>
      <c r="SJU48" s="83"/>
      <c r="SJV48" s="83"/>
      <c r="SJW48" s="83"/>
      <c r="SJX48" s="83"/>
      <c r="SJY48" s="83"/>
      <c r="SJZ48" s="83"/>
      <c r="SKA48" s="83"/>
      <c r="SKB48" s="83"/>
      <c r="SKC48" s="83"/>
      <c r="SKD48" s="83"/>
      <c r="SKE48" s="83"/>
      <c r="SKF48" s="83"/>
      <c r="SKG48" s="83"/>
      <c r="SKH48" s="83"/>
      <c r="SKI48" s="83"/>
      <c r="SKJ48" s="83"/>
      <c r="SKK48" s="83"/>
      <c r="SKL48" s="83"/>
      <c r="SKM48" s="83"/>
      <c r="SKN48" s="83"/>
      <c r="SKO48" s="83"/>
      <c r="SKP48" s="83"/>
      <c r="SKQ48" s="83"/>
      <c r="SKR48" s="83"/>
      <c r="SKS48" s="83"/>
      <c r="SKT48" s="83"/>
      <c r="SKU48" s="83"/>
      <c r="SKV48" s="83"/>
      <c r="SKW48" s="83"/>
      <c r="SKX48" s="83"/>
      <c r="SKY48" s="83"/>
      <c r="SKZ48" s="83"/>
      <c r="SLA48" s="83"/>
      <c r="SLB48" s="83"/>
      <c r="SLC48" s="83"/>
      <c r="SLD48" s="83"/>
      <c r="SLE48" s="83"/>
      <c r="SLF48" s="83"/>
      <c r="SLG48" s="83"/>
      <c r="SLH48" s="83"/>
      <c r="SLI48" s="83"/>
      <c r="SLJ48" s="83"/>
      <c r="SLK48" s="83"/>
      <c r="SLL48" s="83"/>
      <c r="SLM48" s="83"/>
      <c r="SLN48" s="83"/>
      <c r="SLO48" s="83"/>
      <c r="SLP48" s="83"/>
      <c r="SLQ48" s="83"/>
      <c r="SLR48" s="83"/>
      <c r="SLS48" s="83"/>
      <c r="SLT48" s="83"/>
      <c r="SLU48" s="83"/>
      <c r="SLV48" s="83"/>
      <c r="SLW48" s="83"/>
      <c r="SLX48" s="83"/>
      <c r="SLY48" s="83"/>
      <c r="SLZ48" s="83"/>
      <c r="SMA48" s="83"/>
      <c r="SMB48" s="83"/>
      <c r="SMC48" s="83"/>
      <c r="SMD48" s="83"/>
      <c r="SME48" s="83"/>
      <c r="SMF48" s="83"/>
      <c r="SMG48" s="83"/>
      <c r="SMH48" s="83"/>
      <c r="SMI48" s="83"/>
      <c r="SMJ48" s="83"/>
      <c r="SMK48" s="83"/>
      <c r="SML48" s="83"/>
      <c r="SMM48" s="83"/>
      <c r="SMN48" s="83"/>
      <c r="SMO48" s="83"/>
      <c r="SMP48" s="83"/>
      <c r="SMQ48" s="83"/>
      <c r="SMR48" s="83"/>
      <c r="SMS48" s="83"/>
      <c r="SMT48" s="83"/>
      <c r="SMU48" s="83"/>
      <c r="SMV48" s="83"/>
      <c r="SMW48" s="83"/>
      <c r="SMX48" s="83"/>
      <c r="SMY48" s="83"/>
      <c r="SMZ48" s="83"/>
      <c r="SNA48" s="83"/>
      <c r="SNB48" s="83"/>
      <c r="SNC48" s="83"/>
      <c r="SND48" s="83"/>
      <c r="SNE48" s="83"/>
      <c r="SNF48" s="83"/>
      <c r="SNG48" s="83"/>
      <c r="SNH48" s="83"/>
      <c r="SNI48" s="83"/>
      <c r="SNJ48" s="83"/>
      <c r="SNK48" s="83"/>
      <c r="SNL48" s="83"/>
      <c r="SNM48" s="83"/>
      <c r="SNN48" s="83"/>
      <c r="SNO48" s="83"/>
      <c r="SNP48" s="83"/>
      <c r="SNQ48" s="83"/>
      <c r="SNR48" s="83"/>
      <c r="SNS48" s="83"/>
      <c r="SNT48" s="83"/>
      <c r="SNU48" s="83"/>
      <c r="SNV48" s="83"/>
      <c r="SNW48" s="83"/>
      <c r="SNX48" s="83"/>
      <c r="SNY48" s="83"/>
      <c r="SNZ48" s="83"/>
      <c r="SOA48" s="83"/>
      <c r="SOB48" s="83"/>
      <c r="SOC48" s="83"/>
      <c r="SOD48" s="83"/>
      <c r="SOE48" s="83"/>
      <c r="SOF48" s="83"/>
      <c r="SOG48" s="83"/>
      <c r="SOH48" s="83"/>
      <c r="SOI48" s="83"/>
      <c r="SOJ48" s="83"/>
      <c r="SOK48" s="83"/>
      <c r="SOL48" s="83"/>
      <c r="SOM48" s="83"/>
      <c r="SON48" s="83"/>
      <c r="SOO48" s="83"/>
      <c r="SOP48" s="83"/>
      <c r="SOQ48" s="83"/>
      <c r="SOR48" s="83"/>
      <c r="SOS48" s="83"/>
      <c r="SOT48" s="83"/>
      <c r="SOU48" s="83"/>
      <c r="SOV48" s="83"/>
      <c r="SOW48" s="83"/>
      <c r="SOX48" s="83"/>
      <c r="SOY48" s="83"/>
      <c r="SOZ48" s="83"/>
      <c r="SPA48" s="83"/>
      <c r="SPB48" s="83"/>
      <c r="SPC48" s="83"/>
      <c r="SPD48" s="83"/>
      <c r="SPE48" s="83"/>
      <c r="SPF48" s="83"/>
      <c r="SPG48" s="83"/>
      <c r="SPH48" s="83"/>
      <c r="SPI48" s="83"/>
      <c r="SPJ48" s="83"/>
      <c r="SPK48" s="83"/>
      <c r="SPL48" s="83"/>
      <c r="SPM48" s="83"/>
      <c r="SPN48" s="83"/>
      <c r="SPO48" s="83"/>
      <c r="SPP48" s="83"/>
      <c r="SPQ48" s="83"/>
      <c r="SPR48" s="83"/>
      <c r="SPS48" s="83"/>
      <c r="SPT48" s="83"/>
      <c r="SPU48" s="83"/>
      <c r="SPV48" s="83"/>
      <c r="SPW48" s="83"/>
      <c r="SPX48" s="83"/>
      <c r="SPY48" s="83"/>
      <c r="SPZ48" s="83"/>
      <c r="SQA48" s="83"/>
      <c r="SQB48" s="83"/>
      <c r="SQC48" s="83"/>
      <c r="SQD48" s="83"/>
      <c r="SQE48" s="83"/>
      <c r="SQF48" s="83"/>
      <c r="SQG48" s="83"/>
      <c r="SQH48" s="83"/>
      <c r="SQI48" s="83"/>
      <c r="SQJ48" s="83"/>
      <c r="SQK48" s="83"/>
      <c r="SQL48" s="83"/>
      <c r="SQM48" s="83"/>
      <c r="SQN48" s="83"/>
      <c r="SQO48" s="83"/>
      <c r="SQP48" s="83"/>
      <c r="SQQ48" s="83"/>
      <c r="SQR48" s="83"/>
      <c r="SQS48" s="83"/>
      <c r="SQT48" s="83"/>
      <c r="SQU48" s="83"/>
      <c r="SQV48" s="83"/>
      <c r="SQW48" s="83"/>
      <c r="SQX48" s="83"/>
      <c r="SQY48" s="83"/>
      <c r="SQZ48" s="83"/>
      <c r="SRA48" s="83"/>
      <c r="SRB48" s="83"/>
      <c r="SRC48" s="83"/>
      <c r="SRD48" s="83"/>
      <c r="SRE48" s="83"/>
      <c r="SRF48" s="83"/>
      <c r="SRG48" s="83"/>
      <c r="SRH48" s="83"/>
      <c r="SRI48" s="83"/>
      <c r="SRJ48" s="83"/>
      <c r="SRK48" s="83"/>
      <c r="SRL48" s="83"/>
      <c r="SRM48" s="83"/>
      <c r="SRN48" s="83"/>
      <c r="SRO48" s="83"/>
      <c r="SRP48" s="83"/>
      <c r="SRQ48" s="83"/>
      <c r="SRR48" s="83"/>
      <c r="SRS48" s="83"/>
      <c r="SRT48" s="83"/>
      <c r="SRU48" s="83"/>
      <c r="SRV48" s="83"/>
      <c r="SRW48" s="83"/>
      <c r="SRX48" s="83"/>
      <c r="SRY48" s="83"/>
      <c r="SRZ48" s="83"/>
      <c r="SSA48" s="83"/>
      <c r="SSB48" s="83"/>
      <c r="SSC48" s="83"/>
      <c r="SSD48" s="83"/>
      <c r="SSE48" s="83"/>
      <c r="SSF48" s="83"/>
      <c r="SSG48" s="83"/>
      <c r="SSH48" s="83"/>
      <c r="SSI48" s="83"/>
      <c r="SSJ48" s="83"/>
      <c r="SSK48" s="83"/>
      <c r="SSL48" s="83"/>
      <c r="SSM48" s="83"/>
      <c r="SSN48" s="83"/>
      <c r="SSO48" s="83"/>
      <c r="SSP48" s="83"/>
      <c r="SSQ48" s="83"/>
      <c r="SSR48" s="83"/>
      <c r="SSS48" s="83"/>
      <c r="SST48" s="83"/>
      <c r="SSU48" s="83"/>
      <c r="SSV48" s="83"/>
      <c r="SSW48" s="83"/>
      <c r="SSX48" s="83"/>
      <c r="SSY48" s="83"/>
      <c r="SSZ48" s="83"/>
      <c r="STA48" s="83"/>
      <c r="STB48" s="83"/>
      <c r="STC48" s="83"/>
      <c r="STD48" s="83"/>
      <c r="STE48" s="83"/>
      <c r="STF48" s="83"/>
      <c r="STG48" s="83"/>
      <c r="STH48" s="83"/>
      <c r="STI48" s="83"/>
      <c r="STJ48" s="83"/>
      <c r="STK48" s="83"/>
      <c r="STL48" s="83"/>
      <c r="STM48" s="83"/>
      <c r="STN48" s="83"/>
      <c r="STO48" s="83"/>
      <c r="STP48" s="83"/>
      <c r="STQ48" s="83"/>
      <c r="STR48" s="83"/>
      <c r="STS48" s="83"/>
      <c r="STT48" s="83"/>
      <c r="STU48" s="83"/>
      <c r="STV48" s="83"/>
      <c r="STW48" s="83"/>
      <c r="STX48" s="83"/>
      <c r="STY48" s="83"/>
      <c r="STZ48" s="83"/>
      <c r="SUA48" s="83"/>
      <c r="SUB48" s="83"/>
      <c r="SUC48" s="83"/>
      <c r="SUD48" s="83"/>
      <c r="SUE48" s="83"/>
      <c r="SUF48" s="83"/>
      <c r="SUG48" s="83"/>
      <c r="SUH48" s="83"/>
      <c r="SUI48" s="83"/>
      <c r="SUJ48" s="83"/>
      <c r="SUK48" s="83"/>
      <c r="SUL48" s="83"/>
      <c r="SUM48" s="83"/>
      <c r="SUN48" s="83"/>
      <c r="SUO48" s="83"/>
      <c r="SUP48" s="83"/>
      <c r="SUQ48" s="83"/>
      <c r="SUR48" s="83"/>
      <c r="SUS48" s="83"/>
      <c r="SUT48" s="83"/>
      <c r="SUU48" s="83"/>
      <c r="SUV48" s="83"/>
      <c r="SUW48" s="83"/>
      <c r="SUX48" s="83"/>
      <c r="SUY48" s="83"/>
      <c r="SUZ48" s="83"/>
      <c r="SVA48" s="83"/>
      <c r="SVB48" s="83"/>
      <c r="SVC48" s="83"/>
      <c r="SVD48" s="83"/>
      <c r="SVE48" s="83"/>
      <c r="SVF48" s="83"/>
      <c r="SVG48" s="83"/>
      <c r="SVH48" s="83"/>
      <c r="SVI48" s="83"/>
      <c r="SVJ48" s="83"/>
      <c r="SVK48" s="83"/>
      <c r="SVL48" s="83"/>
      <c r="SVM48" s="83"/>
      <c r="SVN48" s="83"/>
      <c r="SVO48" s="83"/>
      <c r="SVP48" s="83"/>
      <c r="SVQ48" s="83"/>
      <c r="SVR48" s="83"/>
      <c r="SVS48" s="83"/>
      <c r="SVT48" s="83"/>
      <c r="SVU48" s="83"/>
      <c r="SVV48" s="83"/>
      <c r="SVW48" s="83"/>
      <c r="SVX48" s="83"/>
      <c r="SVY48" s="83"/>
      <c r="SVZ48" s="83"/>
      <c r="SWA48" s="83"/>
      <c r="SWB48" s="83"/>
      <c r="SWC48" s="83"/>
      <c r="SWD48" s="83"/>
      <c r="SWE48" s="83"/>
      <c r="SWF48" s="83"/>
      <c r="SWG48" s="83"/>
      <c r="SWH48" s="83"/>
      <c r="SWI48" s="83"/>
      <c r="SWJ48" s="83"/>
      <c r="SWK48" s="83"/>
      <c r="SWL48" s="83"/>
      <c r="SWM48" s="83"/>
      <c r="SWN48" s="83"/>
      <c r="SWO48" s="83"/>
      <c r="SWP48" s="83"/>
      <c r="SWQ48" s="83"/>
      <c r="SWR48" s="83"/>
      <c r="SWS48" s="83"/>
      <c r="SWT48" s="83"/>
      <c r="SWU48" s="83"/>
      <c r="SWV48" s="83"/>
      <c r="SWW48" s="83"/>
      <c r="SWX48" s="83"/>
      <c r="SWY48" s="83"/>
      <c r="SWZ48" s="83"/>
      <c r="SXA48" s="83"/>
      <c r="SXB48" s="83"/>
      <c r="SXC48" s="83"/>
      <c r="SXD48" s="83"/>
      <c r="SXE48" s="83"/>
      <c r="SXF48" s="83"/>
      <c r="SXG48" s="83"/>
      <c r="SXH48" s="83"/>
      <c r="SXI48" s="83"/>
      <c r="SXJ48" s="83"/>
      <c r="SXK48" s="83"/>
      <c r="SXL48" s="83"/>
      <c r="SXM48" s="83"/>
      <c r="SXN48" s="83"/>
      <c r="SXO48" s="83"/>
      <c r="SXP48" s="83"/>
      <c r="SXQ48" s="83"/>
      <c r="SXR48" s="83"/>
      <c r="SXS48" s="83"/>
      <c r="SXT48" s="83"/>
      <c r="SXU48" s="83"/>
      <c r="SXV48" s="83"/>
      <c r="SXW48" s="83"/>
      <c r="SXX48" s="83"/>
      <c r="SXY48" s="83"/>
      <c r="SXZ48" s="83"/>
      <c r="SYA48" s="83"/>
      <c r="SYB48" s="83"/>
      <c r="SYC48" s="83"/>
      <c r="SYD48" s="83"/>
      <c r="SYE48" s="83"/>
      <c r="SYF48" s="83"/>
      <c r="SYG48" s="83"/>
      <c r="SYH48" s="83"/>
      <c r="SYI48" s="83"/>
      <c r="SYJ48" s="83"/>
      <c r="SYK48" s="83"/>
      <c r="SYL48" s="83"/>
      <c r="SYM48" s="83"/>
      <c r="SYN48" s="83"/>
      <c r="SYO48" s="83"/>
      <c r="SYP48" s="83"/>
      <c r="SYQ48" s="83"/>
      <c r="SYR48" s="83"/>
      <c r="SYS48" s="83"/>
      <c r="SYT48" s="83"/>
      <c r="SYU48" s="83"/>
      <c r="SYV48" s="83"/>
      <c r="SYW48" s="83"/>
      <c r="SYX48" s="83"/>
      <c r="SYY48" s="83"/>
      <c r="SYZ48" s="83"/>
      <c r="SZA48" s="83"/>
      <c r="SZB48" s="83"/>
      <c r="SZC48" s="83"/>
      <c r="SZD48" s="83"/>
      <c r="SZE48" s="83"/>
      <c r="SZF48" s="83"/>
      <c r="SZG48" s="83"/>
      <c r="SZH48" s="83"/>
      <c r="SZI48" s="83"/>
      <c r="SZJ48" s="83"/>
      <c r="SZK48" s="83"/>
      <c r="SZL48" s="83"/>
      <c r="SZM48" s="83"/>
      <c r="SZN48" s="83"/>
      <c r="SZO48" s="83"/>
      <c r="SZP48" s="83"/>
      <c r="SZQ48" s="83"/>
      <c r="SZR48" s="83"/>
      <c r="SZS48" s="83"/>
      <c r="SZT48" s="83"/>
      <c r="SZU48" s="83"/>
      <c r="SZV48" s="83"/>
      <c r="SZW48" s="83"/>
      <c r="SZX48" s="83"/>
      <c r="SZY48" s="83"/>
      <c r="SZZ48" s="83"/>
      <c r="TAA48" s="83"/>
      <c r="TAB48" s="83"/>
      <c r="TAC48" s="83"/>
      <c r="TAD48" s="83"/>
      <c r="TAE48" s="83"/>
      <c r="TAF48" s="83"/>
      <c r="TAG48" s="83"/>
      <c r="TAH48" s="83"/>
      <c r="TAI48" s="83"/>
      <c r="TAJ48" s="83"/>
      <c r="TAK48" s="83"/>
      <c r="TAL48" s="83"/>
      <c r="TAM48" s="83"/>
      <c r="TAN48" s="83"/>
      <c r="TAO48" s="83"/>
      <c r="TAP48" s="83"/>
      <c r="TAQ48" s="83"/>
      <c r="TAR48" s="83"/>
      <c r="TAS48" s="83"/>
      <c r="TAT48" s="83"/>
      <c r="TAU48" s="83"/>
      <c r="TAV48" s="83"/>
      <c r="TAW48" s="83"/>
      <c r="TAX48" s="83"/>
      <c r="TAY48" s="83"/>
      <c r="TAZ48" s="83"/>
      <c r="TBA48" s="83"/>
      <c r="TBB48" s="83"/>
      <c r="TBC48" s="83"/>
      <c r="TBD48" s="83"/>
      <c r="TBE48" s="83"/>
      <c r="TBF48" s="83"/>
      <c r="TBG48" s="83"/>
      <c r="TBH48" s="83"/>
      <c r="TBI48" s="83"/>
      <c r="TBJ48" s="83"/>
      <c r="TBK48" s="83"/>
      <c r="TBL48" s="83"/>
      <c r="TBM48" s="83"/>
      <c r="TBN48" s="83"/>
      <c r="TBO48" s="83"/>
      <c r="TBP48" s="83"/>
      <c r="TBQ48" s="83"/>
      <c r="TBR48" s="83"/>
      <c r="TBS48" s="83"/>
      <c r="TBT48" s="83"/>
      <c r="TBU48" s="83"/>
      <c r="TBV48" s="83"/>
      <c r="TBW48" s="83"/>
      <c r="TBX48" s="83"/>
      <c r="TBY48" s="83"/>
      <c r="TBZ48" s="83"/>
      <c r="TCA48" s="83"/>
      <c r="TCB48" s="83"/>
      <c r="TCC48" s="83"/>
      <c r="TCD48" s="83"/>
      <c r="TCE48" s="83"/>
      <c r="TCF48" s="83"/>
      <c r="TCG48" s="83"/>
      <c r="TCH48" s="83"/>
      <c r="TCI48" s="83"/>
      <c r="TCJ48" s="83"/>
      <c r="TCK48" s="83"/>
      <c r="TCL48" s="83"/>
      <c r="TCM48" s="83"/>
      <c r="TCN48" s="83"/>
      <c r="TCO48" s="83"/>
      <c r="TCP48" s="83"/>
      <c r="TCQ48" s="83"/>
      <c r="TCR48" s="83"/>
      <c r="TCS48" s="83"/>
      <c r="TCT48" s="83"/>
      <c r="TCU48" s="83"/>
      <c r="TCV48" s="83"/>
      <c r="TCW48" s="83"/>
      <c r="TCX48" s="83"/>
      <c r="TCY48" s="83"/>
      <c r="TCZ48" s="83"/>
      <c r="TDA48" s="83"/>
      <c r="TDB48" s="83"/>
      <c r="TDC48" s="83"/>
      <c r="TDD48" s="83"/>
      <c r="TDE48" s="83"/>
      <c r="TDF48" s="83"/>
      <c r="TDG48" s="83"/>
      <c r="TDH48" s="83"/>
      <c r="TDI48" s="83"/>
      <c r="TDJ48" s="83"/>
      <c r="TDK48" s="83"/>
      <c r="TDL48" s="83"/>
      <c r="TDM48" s="83"/>
      <c r="TDN48" s="83"/>
      <c r="TDO48" s="83"/>
      <c r="TDP48" s="83"/>
      <c r="TDQ48" s="83"/>
      <c r="TDR48" s="83"/>
      <c r="TDS48" s="83"/>
      <c r="TDT48" s="83"/>
      <c r="TDU48" s="83"/>
      <c r="TDV48" s="83"/>
      <c r="TDW48" s="83"/>
      <c r="TDX48" s="83"/>
      <c r="TDY48" s="83"/>
      <c r="TDZ48" s="83"/>
      <c r="TEA48" s="83"/>
      <c r="TEB48" s="83"/>
      <c r="TEC48" s="83"/>
      <c r="TED48" s="83"/>
      <c r="TEE48" s="83"/>
      <c r="TEF48" s="83"/>
      <c r="TEG48" s="83"/>
      <c r="TEH48" s="83"/>
      <c r="TEI48" s="83"/>
      <c r="TEJ48" s="83"/>
      <c r="TEK48" s="83"/>
      <c r="TEL48" s="83"/>
      <c r="TEM48" s="83"/>
      <c r="TEN48" s="83"/>
      <c r="TEO48" s="83"/>
      <c r="TEP48" s="83"/>
      <c r="TEQ48" s="83"/>
      <c r="TER48" s="83"/>
      <c r="TES48" s="83"/>
      <c r="TET48" s="83"/>
      <c r="TEU48" s="83"/>
      <c r="TEV48" s="83"/>
      <c r="TEW48" s="83"/>
      <c r="TEX48" s="83"/>
      <c r="TEY48" s="83"/>
      <c r="TEZ48" s="83"/>
      <c r="TFA48" s="83"/>
      <c r="TFB48" s="83"/>
      <c r="TFC48" s="83"/>
      <c r="TFD48" s="83"/>
      <c r="TFE48" s="83"/>
      <c r="TFF48" s="83"/>
      <c r="TFG48" s="83"/>
      <c r="TFH48" s="83"/>
      <c r="TFI48" s="83"/>
      <c r="TFJ48" s="83"/>
      <c r="TFK48" s="83"/>
      <c r="TFL48" s="83"/>
      <c r="TFM48" s="83"/>
      <c r="TFN48" s="83"/>
      <c r="TFO48" s="83"/>
      <c r="TFP48" s="83"/>
      <c r="TFQ48" s="83"/>
      <c r="TFR48" s="83"/>
      <c r="TFS48" s="83"/>
      <c r="TFT48" s="83"/>
      <c r="TFU48" s="83"/>
      <c r="TFV48" s="83"/>
      <c r="TFW48" s="83"/>
      <c r="TFX48" s="83"/>
      <c r="TFY48" s="83"/>
      <c r="TFZ48" s="83"/>
      <c r="TGA48" s="83"/>
      <c r="TGB48" s="83"/>
      <c r="TGC48" s="83"/>
      <c r="TGD48" s="83"/>
      <c r="TGE48" s="83"/>
      <c r="TGF48" s="83"/>
      <c r="TGG48" s="83"/>
      <c r="TGH48" s="83"/>
      <c r="TGI48" s="83"/>
      <c r="TGJ48" s="83"/>
      <c r="TGK48" s="83"/>
      <c r="TGL48" s="83"/>
      <c r="TGM48" s="83"/>
      <c r="TGN48" s="83"/>
      <c r="TGO48" s="83"/>
      <c r="TGP48" s="83"/>
      <c r="TGQ48" s="83"/>
      <c r="TGR48" s="83"/>
      <c r="TGS48" s="83"/>
      <c r="TGT48" s="83"/>
      <c r="TGU48" s="83"/>
      <c r="TGV48" s="83"/>
      <c r="TGW48" s="83"/>
      <c r="TGX48" s="83"/>
      <c r="TGY48" s="83"/>
      <c r="TGZ48" s="83"/>
      <c r="THA48" s="83"/>
      <c r="THB48" s="83"/>
      <c r="THC48" s="83"/>
      <c r="THD48" s="83"/>
      <c r="THE48" s="83"/>
      <c r="THF48" s="83"/>
      <c r="THG48" s="83"/>
      <c r="THH48" s="83"/>
      <c r="THI48" s="83"/>
      <c r="THJ48" s="83"/>
      <c r="THK48" s="83"/>
      <c r="THL48" s="83"/>
      <c r="THM48" s="83"/>
      <c r="THN48" s="83"/>
      <c r="THO48" s="83"/>
      <c r="THP48" s="83"/>
      <c r="THQ48" s="83"/>
      <c r="THR48" s="83"/>
      <c r="THS48" s="83"/>
      <c r="THT48" s="83"/>
      <c r="THU48" s="83"/>
      <c r="THV48" s="83"/>
      <c r="THW48" s="83"/>
      <c r="THX48" s="83"/>
      <c r="THY48" s="83"/>
      <c r="THZ48" s="83"/>
      <c r="TIA48" s="83"/>
      <c r="TIB48" s="83"/>
      <c r="TIC48" s="83"/>
      <c r="TID48" s="83"/>
      <c r="TIE48" s="83"/>
      <c r="TIF48" s="83"/>
      <c r="TIG48" s="83"/>
      <c r="TIH48" s="83"/>
      <c r="TII48" s="83"/>
      <c r="TIJ48" s="83"/>
      <c r="TIK48" s="83"/>
      <c r="TIL48" s="83"/>
      <c r="TIM48" s="83"/>
      <c r="TIN48" s="83"/>
      <c r="TIO48" s="83"/>
      <c r="TIP48" s="83"/>
      <c r="TIQ48" s="83"/>
      <c r="TIR48" s="83"/>
      <c r="TIS48" s="83"/>
      <c r="TIT48" s="83"/>
      <c r="TIU48" s="83"/>
      <c r="TIV48" s="83"/>
      <c r="TIW48" s="83"/>
      <c r="TIX48" s="83"/>
      <c r="TIY48" s="83"/>
      <c r="TIZ48" s="83"/>
      <c r="TJA48" s="83"/>
      <c r="TJB48" s="83"/>
      <c r="TJC48" s="83"/>
      <c r="TJD48" s="83"/>
      <c r="TJE48" s="83"/>
      <c r="TJF48" s="83"/>
      <c r="TJG48" s="83"/>
      <c r="TJH48" s="83"/>
      <c r="TJI48" s="83"/>
      <c r="TJJ48" s="83"/>
      <c r="TJK48" s="83"/>
      <c r="TJL48" s="83"/>
      <c r="TJM48" s="83"/>
      <c r="TJN48" s="83"/>
      <c r="TJO48" s="83"/>
      <c r="TJP48" s="83"/>
      <c r="TJQ48" s="83"/>
      <c r="TJR48" s="83"/>
      <c r="TJS48" s="83"/>
      <c r="TJT48" s="83"/>
      <c r="TJU48" s="83"/>
      <c r="TJV48" s="83"/>
      <c r="TJW48" s="83"/>
      <c r="TJX48" s="83"/>
      <c r="TJY48" s="83"/>
      <c r="TJZ48" s="83"/>
      <c r="TKA48" s="83"/>
      <c r="TKB48" s="83"/>
      <c r="TKC48" s="83"/>
      <c r="TKD48" s="83"/>
      <c r="TKE48" s="83"/>
      <c r="TKF48" s="83"/>
      <c r="TKG48" s="83"/>
      <c r="TKH48" s="83"/>
      <c r="TKI48" s="83"/>
      <c r="TKJ48" s="83"/>
      <c r="TKK48" s="83"/>
      <c r="TKL48" s="83"/>
      <c r="TKM48" s="83"/>
      <c r="TKN48" s="83"/>
      <c r="TKO48" s="83"/>
      <c r="TKP48" s="83"/>
      <c r="TKQ48" s="83"/>
      <c r="TKR48" s="83"/>
      <c r="TKS48" s="83"/>
      <c r="TKT48" s="83"/>
      <c r="TKU48" s="83"/>
      <c r="TKV48" s="83"/>
      <c r="TKW48" s="83"/>
      <c r="TKX48" s="83"/>
      <c r="TKY48" s="83"/>
      <c r="TKZ48" s="83"/>
      <c r="TLA48" s="83"/>
      <c r="TLB48" s="83"/>
      <c r="TLC48" s="83"/>
      <c r="TLD48" s="83"/>
      <c r="TLE48" s="83"/>
      <c r="TLF48" s="83"/>
      <c r="TLG48" s="83"/>
      <c r="TLH48" s="83"/>
      <c r="TLI48" s="83"/>
      <c r="TLJ48" s="83"/>
      <c r="TLK48" s="83"/>
      <c r="TLL48" s="83"/>
      <c r="TLM48" s="83"/>
      <c r="TLN48" s="83"/>
      <c r="TLO48" s="83"/>
      <c r="TLP48" s="83"/>
      <c r="TLQ48" s="83"/>
      <c r="TLR48" s="83"/>
      <c r="TLS48" s="83"/>
      <c r="TLT48" s="83"/>
      <c r="TLU48" s="83"/>
      <c r="TLV48" s="83"/>
      <c r="TLW48" s="83"/>
      <c r="TLX48" s="83"/>
      <c r="TLY48" s="83"/>
      <c r="TLZ48" s="83"/>
      <c r="TMA48" s="83"/>
      <c r="TMB48" s="83"/>
      <c r="TMC48" s="83"/>
      <c r="TMD48" s="83"/>
      <c r="TME48" s="83"/>
      <c r="TMF48" s="83"/>
      <c r="TMG48" s="83"/>
      <c r="TMH48" s="83"/>
      <c r="TMI48" s="83"/>
      <c r="TMJ48" s="83"/>
      <c r="TMK48" s="83"/>
      <c r="TML48" s="83"/>
      <c r="TMM48" s="83"/>
      <c r="TMN48" s="83"/>
      <c r="TMO48" s="83"/>
      <c r="TMP48" s="83"/>
      <c r="TMQ48" s="83"/>
      <c r="TMR48" s="83"/>
      <c r="TMS48" s="83"/>
      <c r="TMT48" s="83"/>
      <c r="TMU48" s="83"/>
      <c r="TMV48" s="83"/>
      <c r="TMW48" s="83"/>
      <c r="TMX48" s="83"/>
      <c r="TMY48" s="83"/>
      <c r="TMZ48" s="83"/>
      <c r="TNA48" s="83"/>
      <c r="TNB48" s="83"/>
      <c r="TNC48" s="83"/>
      <c r="TND48" s="83"/>
      <c r="TNE48" s="83"/>
      <c r="TNF48" s="83"/>
      <c r="TNG48" s="83"/>
      <c r="TNH48" s="83"/>
      <c r="TNI48" s="83"/>
      <c r="TNJ48" s="83"/>
      <c r="TNK48" s="83"/>
      <c r="TNL48" s="83"/>
      <c r="TNM48" s="83"/>
      <c r="TNN48" s="83"/>
      <c r="TNO48" s="83"/>
      <c r="TNP48" s="83"/>
      <c r="TNQ48" s="83"/>
      <c r="TNR48" s="83"/>
      <c r="TNS48" s="83"/>
      <c r="TNT48" s="83"/>
      <c r="TNU48" s="83"/>
      <c r="TNV48" s="83"/>
      <c r="TNW48" s="83"/>
      <c r="TNX48" s="83"/>
      <c r="TNY48" s="83"/>
      <c r="TNZ48" s="83"/>
      <c r="TOA48" s="83"/>
      <c r="TOB48" s="83"/>
      <c r="TOC48" s="83"/>
      <c r="TOD48" s="83"/>
      <c r="TOE48" s="83"/>
      <c r="TOF48" s="83"/>
      <c r="TOG48" s="83"/>
      <c r="TOH48" s="83"/>
      <c r="TOI48" s="83"/>
      <c r="TOJ48" s="83"/>
      <c r="TOK48" s="83"/>
      <c r="TOL48" s="83"/>
      <c r="TOM48" s="83"/>
      <c r="TON48" s="83"/>
      <c r="TOO48" s="83"/>
      <c r="TOP48" s="83"/>
      <c r="TOQ48" s="83"/>
      <c r="TOR48" s="83"/>
      <c r="TOS48" s="83"/>
      <c r="TOT48" s="83"/>
      <c r="TOU48" s="83"/>
      <c r="TOV48" s="83"/>
      <c r="TOW48" s="83"/>
      <c r="TOX48" s="83"/>
      <c r="TOY48" s="83"/>
      <c r="TOZ48" s="83"/>
      <c r="TPA48" s="83"/>
      <c r="TPB48" s="83"/>
      <c r="TPC48" s="83"/>
      <c r="TPD48" s="83"/>
      <c r="TPE48" s="83"/>
      <c r="TPF48" s="83"/>
      <c r="TPG48" s="83"/>
      <c r="TPH48" s="83"/>
      <c r="TPI48" s="83"/>
      <c r="TPJ48" s="83"/>
      <c r="TPK48" s="83"/>
      <c r="TPL48" s="83"/>
      <c r="TPM48" s="83"/>
      <c r="TPN48" s="83"/>
      <c r="TPO48" s="83"/>
      <c r="TPP48" s="83"/>
      <c r="TPQ48" s="83"/>
      <c r="TPR48" s="83"/>
      <c r="TPS48" s="83"/>
      <c r="TPT48" s="83"/>
      <c r="TPU48" s="83"/>
      <c r="TPV48" s="83"/>
      <c r="TPW48" s="83"/>
      <c r="TPX48" s="83"/>
      <c r="TPY48" s="83"/>
      <c r="TPZ48" s="83"/>
      <c r="TQA48" s="83"/>
      <c r="TQB48" s="83"/>
      <c r="TQC48" s="83"/>
      <c r="TQD48" s="83"/>
      <c r="TQE48" s="83"/>
      <c r="TQF48" s="83"/>
      <c r="TQG48" s="83"/>
      <c r="TQH48" s="83"/>
      <c r="TQI48" s="83"/>
      <c r="TQJ48" s="83"/>
      <c r="TQK48" s="83"/>
      <c r="TQL48" s="83"/>
      <c r="TQM48" s="83"/>
      <c r="TQN48" s="83"/>
      <c r="TQO48" s="83"/>
      <c r="TQP48" s="83"/>
      <c r="TQQ48" s="83"/>
      <c r="TQR48" s="83"/>
      <c r="TQS48" s="83"/>
      <c r="TQT48" s="83"/>
      <c r="TQU48" s="83"/>
      <c r="TQV48" s="83"/>
      <c r="TQW48" s="83"/>
      <c r="TQX48" s="83"/>
      <c r="TQY48" s="83"/>
      <c r="TQZ48" s="83"/>
      <c r="TRA48" s="83"/>
      <c r="TRB48" s="83"/>
      <c r="TRC48" s="83"/>
      <c r="TRD48" s="83"/>
      <c r="TRE48" s="83"/>
      <c r="TRF48" s="83"/>
      <c r="TRG48" s="83"/>
      <c r="TRH48" s="83"/>
      <c r="TRI48" s="83"/>
      <c r="TRJ48" s="83"/>
      <c r="TRK48" s="83"/>
      <c r="TRL48" s="83"/>
      <c r="TRM48" s="83"/>
      <c r="TRN48" s="83"/>
      <c r="TRO48" s="83"/>
      <c r="TRP48" s="83"/>
      <c r="TRQ48" s="83"/>
      <c r="TRR48" s="83"/>
      <c r="TRS48" s="83"/>
      <c r="TRT48" s="83"/>
      <c r="TRU48" s="83"/>
      <c r="TRV48" s="83"/>
      <c r="TRW48" s="83"/>
      <c r="TRX48" s="83"/>
      <c r="TRY48" s="83"/>
      <c r="TRZ48" s="83"/>
      <c r="TSA48" s="83"/>
      <c r="TSB48" s="83"/>
      <c r="TSC48" s="83"/>
      <c r="TSD48" s="83"/>
      <c r="TSE48" s="83"/>
      <c r="TSF48" s="83"/>
      <c r="TSG48" s="83"/>
      <c r="TSH48" s="83"/>
      <c r="TSI48" s="83"/>
      <c r="TSJ48" s="83"/>
      <c r="TSK48" s="83"/>
      <c r="TSL48" s="83"/>
      <c r="TSM48" s="83"/>
      <c r="TSN48" s="83"/>
      <c r="TSO48" s="83"/>
      <c r="TSP48" s="83"/>
      <c r="TSQ48" s="83"/>
      <c r="TSR48" s="83"/>
      <c r="TSS48" s="83"/>
      <c r="TST48" s="83"/>
      <c r="TSU48" s="83"/>
      <c r="TSV48" s="83"/>
      <c r="TSW48" s="83"/>
      <c r="TSX48" s="83"/>
      <c r="TSY48" s="83"/>
      <c r="TSZ48" s="83"/>
      <c r="TTA48" s="83"/>
      <c r="TTB48" s="83"/>
      <c r="TTC48" s="83"/>
      <c r="TTD48" s="83"/>
      <c r="TTE48" s="83"/>
      <c r="TTF48" s="83"/>
      <c r="TTG48" s="83"/>
      <c r="TTH48" s="83"/>
      <c r="TTI48" s="83"/>
      <c r="TTJ48" s="83"/>
      <c r="TTK48" s="83"/>
      <c r="TTL48" s="83"/>
      <c r="TTM48" s="83"/>
      <c r="TTN48" s="83"/>
      <c r="TTO48" s="83"/>
      <c r="TTP48" s="83"/>
      <c r="TTQ48" s="83"/>
      <c r="TTR48" s="83"/>
      <c r="TTS48" s="83"/>
      <c r="TTT48" s="83"/>
      <c r="TTU48" s="83"/>
      <c r="TTV48" s="83"/>
      <c r="TTW48" s="83"/>
      <c r="TTX48" s="83"/>
      <c r="TTY48" s="83"/>
      <c r="TTZ48" s="83"/>
      <c r="TUA48" s="83"/>
      <c r="TUB48" s="83"/>
      <c r="TUC48" s="83"/>
      <c r="TUD48" s="83"/>
      <c r="TUE48" s="83"/>
      <c r="TUF48" s="83"/>
      <c r="TUG48" s="83"/>
      <c r="TUH48" s="83"/>
      <c r="TUI48" s="83"/>
      <c r="TUJ48" s="83"/>
      <c r="TUK48" s="83"/>
      <c r="TUL48" s="83"/>
      <c r="TUM48" s="83"/>
      <c r="TUN48" s="83"/>
      <c r="TUO48" s="83"/>
      <c r="TUP48" s="83"/>
      <c r="TUQ48" s="83"/>
      <c r="TUR48" s="83"/>
      <c r="TUS48" s="83"/>
      <c r="TUT48" s="83"/>
      <c r="TUU48" s="83"/>
      <c r="TUV48" s="83"/>
      <c r="TUW48" s="83"/>
      <c r="TUX48" s="83"/>
      <c r="TUY48" s="83"/>
      <c r="TUZ48" s="83"/>
      <c r="TVA48" s="83"/>
      <c r="TVB48" s="83"/>
      <c r="TVC48" s="83"/>
      <c r="TVD48" s="83"/>
      <c r="TVE48" s="83"/>
      <c r="TVF48" s="83"/>
      <c r="TVG48" s="83"/>
      <c r="TVH48" s="83"/>
      <c r="TVI48" s="83"/>
      <c r="TVJ48" s="83"/>
      <c r="TVK48" s="83"/>
      <c r="TVL48" s="83"/>
      <c r="TVM48" s="83"/>
      <c r="TVN48" s="83"/>
      <c r="TVO48" s="83"/>
      <c r="TVP48" s="83"/>
      <c r="TVQ48" s="83"/>
      <c r="TVR48" s="83"/>
      <c r="TVS48" s="83"/>
      <c r="TVT48" s="83"/>
      <c r="TVU48" s="83"/>
      <c r="TVV48" s="83"/>
      <c r="TVW48" s="83"/>
      <c r="TVX48" s="83"/>
      <c r="TVY48" s="83"/>
      <c r="TVZ48" s="83"/>
      <c r="TWA48" s="83"/>
      <c r="TWB48" s="83"/>
      <c r="TWC48" s="83"/>
      <c r="TWD48" s="83"/>
      <c r="TWE48" s="83"/>
      <c r="TWF48" s="83"/>
      <c r="TWG48" s="83"/>
      <c r="TWH48" s="83"/>
      <c r="TWI48" s="83"/>
      <c r="TWJ48" s="83"/>
      <c r="TWK48" s="83"/>
      <c r="TWL48" s="83"/>
      <c r="TWM48" s="83"/>
      <c r="TWN48" s="83"/>
      <c r="TWO48" s="83"/>
      <c r="TWP48" s="83"/>
      <c r="TWQ48" s="83"/>
      <c r="TWR48" s="83"/>
      <c r="TWS48" s="83"/>
      <c r="TWT48" s="83"/>
      <c r="TWU48" s="83"/>
      <c r="TWV48" s="83"/>
      <c r="TWW48" s="83"/>
      <c r="TWX48" s="83"/>
      <c r="TWY48" s="83"/>
      <c r="TWZ48" s="83"/>
      <c r="TXA48" s="83"/>
      <c r="TXB48" s="83"/>
      <c r="TXC48" s="83"/>
      <c r="TXD48" s="83"/>
      <c r="TXE48" s="83"/>
      <c r="TXF48" s="83"/>
      <c r="TXG48" s="83"/>
      <c r="TXH48" s="83"/>
      <c r="TXI48" s="83"/>
      <c r="TXJ48" s="83"/>
      <c r="TXK48" s="83"/>
      <c r="TXL48" s="83"/>
      <c r="TXM48" s="83"/>
      <c r="TXN48" s="83"/>
      <c r="TXO48" s="83"/>
      <c r="TXP48" s="83"/>
      <c r="TXQ48" s="83"/>
      <c r="TXR48" s="83"/>
      <c r="TXS48" s="83"/>
      <c r="TXT48" s="83"/>
      <c r="TXU48" s="83"/>
      <c r="TXV48" s="83"/>
      <c r="TXW48" s="83"/>
      <c r="TXX48" s="83"/>
      <c r="TXY48" s="83"/>
      <c r="TXZ48" s="83"/>
      <c r="TYA48" s="83"/>
      <c r="TYB48" s="83"/>
      <c r="TYC48" s="83"/>
      <c r="TYD48" s="83"/>
      <c r="TYE48" s="83"/>
      <c r="TYF48" s="83"/>
      <c r="TYG48" s="83"/>
      <c r="TYH48" s="83"/>
      <c r="TYI48" s="83"/>
      <c r="TYJ48" s="83"/>
      <c r="TYK48" s="83"/>
      <c r="TYL48" s="83"/>
      <c r="TYM48" s="83"/>
      <c r="TYN48" s="83"/>
      <c r="TYO48" s="83"/>
      <c r="TYP48" s="83"/>
      <c r="TYQ48" s="83"/>
      <c r="TYR48" s="83"/>
      <c r="TYS48" s="83"/>
      <c r="TYT48" s="83"/>
      <c r="TYU48" s="83"/>
      <c r="TYV48" s="83"/>
      <c r="TYW48" s="83"/>
      <c r="TYX48" s="83"/>
      <c r="TYY48" s="83"/>
      <c r="TYZ48" s="83"/>
      <c r="TZA48" s="83"/>
      <c r="TZB48" s="83"/>
      <c r="TZC48" s="83"/>
      <c r="TZD48" s="83"/>
      <c r="TZE48" s="83"/>
      <c r="TZF48" s="83"/>
      <c r="TZG48" s="83"/>
      <c r="TZH48" s="83"/>
      <c r="TZI48" s="83"/>
      <c r="TZJ48" s="83"/>
      <c r="TZK48" s="83"/>
      <c r="TZL48" s="83"/>
      <c r="TZM48" s="83"/>
      <c r="TZN48" s="83"/>
      <c r="TZO48" s="83"/>
      <c r="TZP48" s="83"/>
      <c r="TZQ48" s="83"/>
      <c r="TZR48" s="83"/>
      <c r="TZS48" s="83"/>
      <c r="TZT48" s="83"/>
      <c r="TZU48" s="83"/>
      <c r="TZV48" s="83"/>
      <c r="TZW48" s="83"/>
      <c r="TZX48" s="83"/>
      <c r="TZY48" s="83"/>
      <c r="TZZ48" s="83"/>
      <c r="UAA48" s="83"/>
      <c r="UAB48" s="83"/>
      <c r="UAC48" s="83"/>
      <c r="UAD48" s="83"/>
      <c r="UAE48" s="83"/>
      <c r="UAF48" s="83"/>
      <c r="UAG48" s="83"/>
      <c r="UAH48" s="83"/>
      <c r="UAI48" s="83"/>
      <c r="UAJ48" s="83"/>
      <c r="UAK48" s="83"/>
      <c r="UAL48" s="83"/>
      <c r="UAM48" s="83"/>
      <c r="UAN48" s="83"/>
      <c r="UAO48" s="83"/>
      <c r="UAP48" s="83"/>
      <c r="UAQ48" s="83"/>
      <c r="UAR48" s="83"/>
      <c r="UAS48" s="83"/>
      <c r="UAT48" s="83"/>
      <c r="UAU48" s="83"/>
      <c r="UAV48" s="83"/>
      <c r="UAW48" s="83"/>
      <c r="UAX48" s="83"/>
      <c r="UAY48" s="83"/>
      <c r="UAZ48" s="83"/>
      <c r="UBA48" s="83"/>
      <c r="UBB48" s="83"/>
      <c r="UBC48" s="83"/>
      <c r="UBD48" s="83"/>
      <c r="UBE48" s="83"/>
      <c r="UBF48" s="83"/>
      <c r="UBG48" s="83"/>
      <c r="UBH48" s="83"/>
      <c r="UBI48" s="83"/>
      <c r="UBJ48" s="83"/>
      <c r="UBK48" s="83"/>
      <c r="UBL48" s="83"/>
      <c r="UBM48" s="83"/>
      <c r="UBN48" s="83"/>
      <c r="UBO48" s="83"/>
      <c r="UBP48" s="83"/>
      <c r="UBQ48" s="83"/>
      <c r="UBR48" s="83"/>
      <c r="UBS48" s="83"/>
      <c r="UBT48" s="83"/>
      <c r="UBU48" s="83"/>
      <c r="UBV48" s="83"/>
      <c r="UBW48" s="83"/>
      <c r="UBX48" s="83"/>
      <c r="UBY48" s="83"/>
      <c r="UBZ48" s="83"/>
      <c r="UCA48" s="83"/>
      <c r="UCB48" s="83"/>
      <c r="UCC48" s="83"/>
      <c r="UCD48" s="83"/>
      <c r="UCE48" s="83"/>
      <c r="UCF48" s="83"/>
      <c r="UCG48" s="83"/>
      <c r="UCH48" s="83"/>
      <c r="UCI48" s="83"/>
      <c r="UCJ48" s="83"/>
      <c r="UCK48" s="83"/>
      <c r="UCL48" s="83"/>
      <c r="UCM48" s="83"/>
      <c r="UCN48" s="83"/>
      <c r="UCO48" s="83"/>
      <c r="UCP48" s="83"/>
      <c r="UCQ48" s="83"/>
      <c r="UCR48" s="83"/>
      <c r="UCS48" s="83"/>
      <c r="UCT48" s="83"/>
      <c r="UCU48" s="83"/>
      <c r="UCV48" s="83"/>
      <c r="UCW48" s="83"/>
      <c r="UCX48" s="83"/>
      <c r="UCY48" s="83"/>
      <c r="UCZ48" s="83"/>
      <c r="UDA48" s="83"/>
      <c r="UDB48" s="83"/>
      <c r="UDC48" s="83"/>
      <c r="UDD48" s="83"/>
      <c r="UDE48" s="83"/>
      <c r="UDF48" s="83"/>
      <c r="UDG48" s="83"/>
      <c r="UDH48" s="83"/>
      <c r="UDI48" s="83"/>
      <c r="UDJ48" s="83"/>
      <c r="UDK48" s="83"/>
      <c r="UDL48" s="83"/>
      <c r="UDM48" s="83"/>
      <c r="UDN48" s="83"/>
      <c r="UDO48" s="83"/>
      <c r="UDP48" s="83"/>
      <c r="UDQ48" s="83"/>
      <c r="UDR48" s="83"/>
      <c r="UDS48" s="83"/>
      <c r="UDT48" s="83"/>
      <c r="UDU48" s="83"/>
      <c r="UDV48" s="83"/>
      <c r="UDW48" s="83"/>
      <c r="UDX48" s="83"/>
      <c r="UDY48" s="83"/>
      <c r="UDZ48" s="83"/>
      <c r="UEA48" s="83"/>
      <c r="UEB48" s="83"/>
      <c r="UEC48" s="83"/>
      <c r="UED48" s="83"/>
      <c r="UEE48" s="83"/>
      <c r="UEF48" s="83"/>
      <c r="UEG48" s="83"/>
      <c r="UEH48" s="83"/>
      <c r="UEI48" s="83"/>
      <c r="UEJ48" s="83"/>
      <c r="UEK48" s="83"/>
      <c r="UEL48" s="83"/>
      <c r="UEM48" s="83"/>
      <c r="UEN48" s="83"/>
      <c r="UEO48" s="83"/>
      <c r="UEP48" s="83"/>
      <c r="UEQ48" s="83"/>
      <c r="UER48" s="83"/>
      <c r="UES48" s="83"/>
      <c r="UET48" s="83"/>
      <c r="UEU48" s="83"/>
      <c r="UEV48" s="83"/>
      <c r="UEW48" s="83"/>
      <c r="UEX48" s="83"/>
      <c r="UEY48" s="83"/>
      <c r="UEZ48" s="83"/>
      <c r="UFA48" s="83"/>
      <c r="UFB48" s="83"/>
      <c r="UFC48" s="83"/>
      <c r="UFD48" s="83"/>
      <c r="UFE48" s="83"/>
      <c r="UFF48" s="83"/>
      <c r="UFG48" s="83"/>
      <c r="UFH48" s="83"/>
      <c r="UFI48" s="83"/>
      <c r="UFJ48" s="83"/>
      <c r="UFK48" s="83"/>
      <c r="UFL48" s="83"/>
      <c r="UFM48" s="83"/>
      <c r="UFN48" s="83"/>
      <c r="UFO48" s="83"/>
      <c r="UFP48" s="83"/>
      <c r="UFQ48" s="83"/>
      <c r="UFR48" s="83"/>
      <c r="UFS48" s="83"/>
      <c r="UFT48" s="83"/>
      <c r="UFU48" s="83"/>
      <c r="UFV48" s="83"/>
      <c r="UFW48" s="83"/>
      <c r="UFX48" s="83"/>
      <c r="UFY48" s="83"/>
      <c r="UFZ48" s="83"/>
      <c r="UGA48" s="83"/>
      <c r="UGB48" s="83"/>
      <c r="UGC48" s="83"/>
      <c r="UGD48" s="83"/>
      <c r="UGE48" s="83"/>
      <c r="UGF48" s="83"/>
      <c r="UGG48" s="83"/>
      <c r="UGH48" s="83"/>
      <c r="UGI48" s="83"/>
      <c r="UGJ48" s="83"/>
      <c r="UGK48" s="83"/>
      <c r="UGL48" s="83"/>
      <c r="UGM48" s="83"/>
      <c r="UGN48" s="83"/>
      <c r="UGO48" s="83"/>
      <c r="UGP48" s="83"/>
      <c r="UGQ48" s="83"/>
      <c r="UGR48" s="83"/>
      <c r="UGS48" s="83"/>
      <c r="UGT48" s="83"/>
      <c r="UGU48" s="83"/>
      <c r="UGV48" s="83"/>
      <c r="UGW48" s="83"/>
      <c r="UGX48" s="83"/>
      <c r="UGY48" s="83"/>
      <c r="UGZ48" s="83"/>
      <c r="UHA48" s="83"/>
      <c r="UHB48" s="83"/>
      <c r="UHC48" s="83"/>
      <c r="UHD48" s="83"/>
      <c r="UHE48" s="83"/>
      <c r="UHF48" s="83"/>
      <c r="UHG48" s="83"/>
      <c r="UHH48" s="83"/>
      <c r="UHI48" s="83"/>
      <c r="UHJ48" s="83"/>
      <c r="UHK48" s="83"/>
      <c r="UHL48" s="83"/>
      <c r="UHM48" s="83"/>
      <c r="UHN48" s="83"/>
      <c r="UHO48" s="83"/>
      <c r="UHP48" s="83"/>
      <c r="UHQ48" s="83"/>
      <c r="UHR48" s="83"/>
      <c r="UHS48" s="83"/>
      <c r="UHT48" s="83"/>
      <c r="UHU48" s="83"/>
      <c r="UHV48" s="83"/>
      <c r="UHW48" s="83"/>
      <c r="UHX48" s="83"/>
      <c r="UHY48" s="83"/>
      <c r="UHZ48" s="83"/>
      <c r="UIA48" s="83"/>
      <c r="UIB48" s="83"/>
      <c r="UIC48" s="83"/>
      <c r="UID48" s="83"/>
      <c r="UIE48" s="83"/>
      <c r="UIF48" s="83"/>
      <c r="UIG48" s="83"/>
      <c r="UIH48" s="83"/>
      <c r="UII48" s="83"/>
      <c r="UIJ48" s="83"/>
      <c r="UIK48" s="83"/>
      <c r="UIL48" s="83"/>
      <c r="UIM48" s="83"/>
      <c r="UIN48" s="83"/>
      <c r="UIO48" s="83"/>
      <c r="UIP48" s="83"/>
      <c r="UIQ48" s="83"/>
      <c r="UIR48" s="83"/>
      <c r="UIS48" s="83"/>
      <c r="UIT48" s="83"/>
      <c r="UIU48" s="83"/>
      <c r="UIV48" s="83"/>
      <c r="UIW48" s="83"/>
      <c r="UIX48" s="83"/>
      <c r="UIY48" s="83"/>
      <c r="UIZ48" s="83"/>
      <c r="UJA48" s="83"/>
      <c r="UJB48" s="83"/>
      <c r="UJC48" s="83"/>
      <c r="UJD48" s="83"/>
      <c r="UJE48" s="83"/>
      <c r="UJF48" s="83"/>
      <c r="UJG48" s="83"/>
      <c r="UJH48" s="83"/>
      <c r="UJI48" s="83"/>
      <c r="UJJ48" s="83"/>
      <c r="UJK48" s="83"/>
      <c r="UJL48" s="83"/>
      <c r="UJM48" s="83"/>
      <c r="UJN48" s="83"/>
      <c r="UJO48" s="83"/>
      <c r="UJP48" s="83"/>
      <c r="UJQ48" s="83"/>
      <c r="UJR48" s="83"/>
      <c r="UJS48" s="83"/>
      <c r="UJT48" s="83"/>
      <c r="UJU48" s="83"/>
      <c r="UJV48" s="83"/>
      <c r="UJW48" s="83"/>
      <c r="UJX48" s="83"/>
      <c r="UJY48" s="83"/>
      <c r="UJZ48" s="83"/>
      <c r="UKA48" s="83"/>
      <c r="UKB48" s="83"/>
      <c r="UKC48" s="83"/>
      <c r="UKD48" s="83"/>
      <c r="UKE48" s="83"/>
      <c r="UKF48" s="83"/>
      <c r="UKG48" s="83"/>
      <c r="UKH48" s="83"/>
      <c r="UKI48" s="83"/>
      <c r="UKJ48" s="83"/>
      <c r="UKK48" s="83"/>
      <c r="UKL48" s="83"/>
      <c r="UKM48" s="83"/>
      <c r="UKN48" s="83"/>
      <c r="UKO48" s="83"/>
      <c r="UKP48" s="83"/>
      <c r="UKQ48" s="83"/>
      <c r="UKR48" s="83"/>
      <c r="UKS48" s="83"/>
      <c r="UKT48" s="83"/>
      <c r="UKU48" s="83"/>
      <c r="UKV48" s="83"/>
      <c r="UKW48" s="83"/>
      <c r="UKX48" s="83"/>
      <c r="UKY48" s="83"/>
      <c r="UKZ48" s="83"/>
      <c r="ULA48" s="83"/>
      <c r="ULB48" s="83"/>
      <c r="ULC48" s="83"/>
      <c r="ULD48" s="83"/>
      <c r="ULE48" s="83"/>
      <c r="ULF48" s="83"/>
      <c r="ULG48" s="83"/>
      <c r="ULH48" s="83"/>
      <c r="ULI48" s="83"/>
      <c r="ULJ48" s="83"/>
      <c r="ULK48" s="83"/>
      <c r="ULL48" s="83"/>
      <c r="ULM48" s="83"/>
      <c r="ULN48" s="83"/>
      <c r="ULO48" s="83"/>
      <c r="ULP48" s="83"/>
      <c r="ULQ48" s="83"/>
      <c r="ULR48" s="83"/>
      <c r="ULS48" s="83"/>
      <c r="ULT48" s="83"/>
      <c r="ULU48" s="83"/>
      <c r="ULV48" s="83"/>
      <c r="ULW48" s="83"/>
      <c r="ULX48" s="83"/>
      <c r="ULY48" s="83"/>
      <c r="ULZ48" s="83"/>
      <c r="UMA48" s="83"/>
      <c r="UMB48" s="83"/>
      <c r="UMC48" s="83"/>
      <c r="UMD48" s="83"/>
      <c r="UME48" s="83"/>
      <c r="UMF48" s="83"/>
      <c r="UMG48" s="83"/>
      <c r="UMH48" s="83"/>
      <c r="UMI48" s="83"/>
      <c r="UMJ48" s="83"/>
      <c r="UMK48" s="83"/>
      <c r="UML48" s="83"/>
      <c r="UMM48" s="83"/>
      <c r="UMN48" s="83"/>
      <c r="UMO48" s="83"/>
      <c r="UMP48" s="83"/>
      <c r="UMQ48" s="83"/>
      <c r="UMR48" s="83"/>
      <c r="UMS48" s="83"/>
      <c r="UMT48" s="83"/>
      <c r="UMU48" s="83"/>
      <c r="UMV48" s="83"/>
      <c r="UMW48" s="83"/>
      <c r="UMX48" s="83"/>
      <c r="UMY48" s="83"/>
      <c r="UMZ48" s="83"/>
      <c r="UNA48" s="83"/>
      <c r="UNB48" s="83"/>
      <c r="UNC48" s="83"/>
      <c r="UND48" s="83"/>
      <c r="UNE48" s="83"/>
      <c r="UNF48" s="83"/>
      <c r="UNG48" s="83"/>
      <c r="UNH48" s="83"/>
      <c r="UNI48" s="83"/>
      <c r="UNJ48" s="83"/>
      <c r="UNK48" s="83"/>
      <c r="UNL48" s="83"/>
      <c r="UNM48" s="83"/>
      <c r="UNN48" s="83"/>
      <c r="UNO48" s="83"/>
      <c r="UNP48" s="83"/>
      <c r="UNQ48" s="83"/>
      <c r="UNR48" s="83"/>
      <c r="UNS48" s="83"/>
      <c r="UNT48" s="83"/>
      <c r="UNU48" s="83"/>
      <c r="UNV48" s="83"/>
      <c r="UNW48" s="83"/>
      <c r="UNX48" s="83"/>
      <c r="UNY48" s="83"/>
      <c r="UNZ48" s="83"/>
      <c r="UOA48" s="83"/>
      <c r="UOB48" s="83"/>
      <c r="UOC48" s="83"/>
      <c r="UOD48" s="83"/>
      <c r="UOE48" s="83"/>
      <c r="UOF48" s="83"/>
      <c r="UOG48" s="83"/>
      <c r="UOH48" s="83"/>
      <c r="UOI48" s="83"/>
      <c r="UOJ48" s="83"/>
      <c r="UOK48" s="83"/>
      <c r="UOL48" s="83"/>
      <c r="UOM48" s="83"/>
      <c r="UON48" s="83"/>
      <c r="UOO48" s="83"/>
      <c r="UOP48" s="83"/>
      <c r="UOQ48" s="83"/>
      <c r="UOR48" s="83"/>
      <c r="UOS48" s="83"/>
      <c r="UOT48" s="83"/>
      <c r="UOU48" s="83"/>
      <c r="UOV48" s="83"/>
      <c r="UOW48" s="83"/>
      <c r="UOX48" s="83"/>
      <c r="UOY48" s="83"/>
      <c r="UOZ48" s="83"/>
      <c r="UPA48" s="83"/>
      <c r="UPB48" s="83"/>
      <c r="UPC48" s="83"/>
      <c r="UPD48" s="83"/>
      <c r="UPE48" s="83"/>
      <c r="UPF48" s="83"/>
      <c r="UPG48" s="83"/>
      <c r="UPH48" s="83"/>
      <c r="UPI48" s="83"/>
      <c r="UPJ48" s="83"/>
      <c r="UPK48" s="83"/>
      <c r="UPL48" s="83"/>
      <c r="UPM48" s="83"/>
      <c r="UPN48" s="83"/>
      <c r="UPO48" s="83"/>
      <c r="UPP48" s="83"/>
      <c r="UPQ48" s="83"/>
      <c r="UPR48" s="83"/>
      <c r="UPS48" s="83"/>
      <c r="UPT48" s="83"/>
      <c r="UPU48" s="83"/>
      <c r="UPV48" s="83"/>
      <c r="UPW48" s="83"/>
      <c r="UPX48" s="83"/>
      <c r="UPY48" s="83"/>
      <c r="UPZ48" s="83"/>
      <c r="UQA48" s="83"/>
      <c r="UQB48" s="83"/>
      <c r="UQC48" s="83"/>
      <c r="UQD48" s="83"/>
      <c r="UQE48" s="83"/>
      <c r="UQF48" s="83"/>
      <c r="UQG48" s="83"/>
      <c r="UQH48" s="83"/>
      <c r="UQI48" s="83"/>
      <c r="UQJ48" s="83"/>
      <c r="UQK48" s="83"/>
      <c r="UQL48" s="83"/>
      <c r="UQM48" s="83"/>
      <c r="UQN48" s="83"/>
      <c r="UQO48" s="83"/>
      <c r="UQP48" s="83"/>
      <c r="UQQ48" s="83"/>
      <c r="UQR48" s="83"/>
      <c r="UQS48" s="83"/>
      <c r="UQT48" s="83"/>
      <c r="UQU48" s="83"/>
      <c r="UQV48" s="83"/>
      <c r="UQW48" s="83"/>
      <c r="UQX48" s="83"/>
      <c r="UQY48" s="83"/>
      <c r="UQZ48" s="83"/>
      <c r="URA48" s="83"/>
      <c r="URB48" s="83"/>
      <c r="URC48" s="83"/>
      <c r="URD48" s="83"/>
      <c r="URE48" s="83"/>
      <c r="URF48" s="83"/>
      <c r="URG48" s="83"/>
      <c r="URH48" s="83"/>
      <c r="URI48" s="83"/>
      <c r="URJ48" s="83"/>
      <c r="URK48" s="83"/>
      <c r="URL48" s="83"/>
      <c r="URM48" s="83"/>
      <c r="URN48" s="83"/>
      <c r="URO48" s="83"/>
      <c r="URP48" s="83"/>
      <c r="URQ48" s="83"/>
      <c r="URR48" s="83"/>
      <c r="URS48" s="83"/>
      <c r="URT48" s="83"/>
      <c r="URU48" s="83"/>
      <c r="URV48" s="83"/>
      <c r="URW48" s="83"/>
      <c r="URX48" s="83"/>
      <c r="URY48" s="83"/>
      <c r="URZ48" s="83"/>
      <c r="USA48" s="83"/>
      <c r="USB48" s="83"/>
      <c r="USC48" s="83"/>
      <c r="USD48" s="83"/>
      <c r="USE48" s="83"/>
      <c r="USF48" s="83"/>
      <c r="USG48" s="83"/>
      <c r="USH48" s="83"/>
      <c r="USI48" s="83"/>
      <c r="USJ48" s="83"/>
      <c r="USK48" s="83"/>
      <c r="USL48" s="83"/>
      <c r="USM48" s="83"/>
      <c r="USN48" s="83"/>
      <c r="USO48" s="83"/>
      <c r="USP48" s="83"/>
      <c r="USQ48" s="83"/>
      <c r="USR48" s="83"/>
      <c r="USS48" s="83"/>
      <c r="UST48" s="83"/>
      <c r="USU48" s="83"/>
      <c r="USV48" s="83"/>
      <c r="USW48" s="83"/>
      <c r="USX48" s="83"/>
      <c r="USY48" s="83"/>
      <c r="USZ48" s="83"/>
      <c r="UTA48" s="83"/>
      <c r="UTB48" s="83"/>
      <c r="UTC48" s="83"/>
      <c r="UTD48" s="83"/>
      <c r="UTE48" s="83"/>
      <c r="UTF48" s="83"/>
      <c r="UTG48" s="83"/>
      <c r="UTH48" s="83"/>
      <c r="UTI48" s="83"/>
      <c r="UTJ48" s="83"/>
      <c r="UTK48" s="83"/>
      <c r="UTL48" s="83"/>
      <c r="UTM48" s="83"/>
      <c r="UTN48" s="83"/>
      <c r="UTO48" s="83"/>
      <c r="UTP48" s="83"/>
      <c r="UTQ48" s="83"/>
      <c r="UTR48" s="83"/>
      <c r="UTS48" s="83"/>
      <c r="UTT48" s="83"/>
      <c r="UTU48" s="83"/>
      <c r="UTV48" s="83"/>
      <c r="UTW48" s="83"/>
      <c r="UTX48" s="83"/>
      <c r="UTY48" s="83"/>
      <c r="UTZ48" s="83"/>
      <c r="UUA48" s="83"/>
      <c r="UUB48" s="83"/>
      <c r="UUC48" s="83"/>
      <c r="UUD48" s="83"/>
      <c r="UUE48" s="83"/>
      <c r="UUF48" s="83"/>
      <c r="UUG48" s="83"/>
      <c r="UUH48" s="83"/>
      <c r="UUI48" s="83"/>
      <c r="UUJ48" s="83"/>
      <c r="UUK48" s="83"/>
      <c r="UUL48" s="83"/>
      <c r="UUM48" s="83"/>
      <c r="UUN48" s="83"/>
      <c r="UUO48" s="83"/>
      <c r="UUP48" s="83"/>
      <c r="UUQ48" s="83"/>
      <c r="UUR48" s="83"/>
      <c r="UUS48" s="83"/>
      <c r="UUT48" s="83"/>
      <c r="UUU48" s="83"/>
      <c r="UUV48" s="83"/>
      <c r="UUW48" s="83"/>
      <c r="UUX48" s="83"/>
      <c r="UUY48" s="83"/>
      <c r="UUZ48" s="83"/>
      <c r="UVA48" s="83"/>
      <c r="UVB48" s="83"/>
      <c r="UVC48" s="83"/>
      <c r="UVD48" s="83"/>
      <c r="UVE48" s="83"/>
      <c r="UVF48" s="83"/>
      <c r="UVG48" s="83"/>
      <c r="UVH48" s="83"/>
      <c r="UVI48" s="83"/>
      <c r="UVJ48" s="83"/>
      <c r="UVK48" s="83"/>
      <c r="UVL48" s="83"/>
      <c r="UVM48" s="83"/>
      <c r="UVN48" s="83"/>
      <c r="UVO48" s="83"/>
      <c r="UVP48" s="83"/>
      <c r="UVQ48" s="83"/>
      <c r="UVR48" s="83"/>
      <c r="UVS48" s="83"/>
      <c r="UVT48" s="83"/>
      <c r="UVU48" s="83"/>
      <c r="UVV48" s="83"/>
      <c r="UVW48" s="83"/>
      <c r="UVX48" s="83"/>
      <c r="UVY48" s="83"/>
      <c r="UVZ48" s="83"/>
      <c r="UWA48" s="83"/>
      <c r="UWB48" s="83"/>
      <c r="UWC48" s="83"/>
      <c r="UWD48" s="83"/>
      <c r="UWE48" s="83"/>
      <c r="UWF48" s="83"/>
      <c r="UWG48" s="83"/>
      <c r="UWH48" s="83"/>
      <c r="UWI48" s="83"/>
      <c r="UWJ48" s="83"/>
      <c r="UWK48" s="83"/>
      <c r="UWL48" s="83"/>
      <c r="UWM48" s="83"/>
      <c r="UWN48" s="83"/>
      <c r="UWO48" s="83"/>
      <c r="UWP48" s="83"/>
      <c r="UWQ48" s="83"/>
      <c r="UWR48" s="83"/>
      <c r="UWS48" s="83"/>
      <c r="UWT48" s="83"/>
      <c r="UWU48" s="83"/>
      <c r="UWV48" s="83"/>
      <c r="UWW48" s="83"/>
      <c r="UWX48" s="83"/>
      <c r="UWY48" s="83"/>
      <c r="UWZ48" s="83"/>
      <c r="UXA48" s="83"/>
      <c r="UXB48" s="83"/>
      <c r="UXC48" s="83"/>
      <c r="UXD48" s="83"/>
      <c r="UXE48" s="83"/>
      <c r="UXF48" s="83"/>
      <c r="UXG48" s="83"/>
      <c r="UXH48" s="83"/>
      <c r="UXI48" s="83"/>
      <c r="UXJ48" s="83"/>
      <c r="UXK48" s="83"/>
      <c r="UXL48" s="83"/>
      <c r="UXM48" s="83"/>
      <c r="UXN48" s="83"/>
      <c r="UXO48" s="83"/>
      <c r="UXP48" s="83"/>
      <c r="UXQ48" s="83"/>
      <c r="UXR48" s="83"/>
      <c r="UXS48" s="83"/>
      <c r="UXT48" s="83"/>
      <c r="UXU48" s="83"/>
      <c r="UXV48" s="83"/>
      <c r="UXW48" s="83"/>
      <c r="UXX48" s="83"/>
      <c r="UXY48" s="83"/>
      <c r="UXZ48" s="83"/>
      <c r="UYA48" s="83"/>
      <c r="UYB48" s="83"/>
      <c r="UYC48" s="83"/>
      <c r="UYD48" s="83"/>
      <c r="UYE48" s="83"/>
      <c r="UYF48" s="83"/>
      <c r="UYG48" s="83"/>
      <c r="UYH48" s="83"/>
      <c r="UYI48" s="83"/>
      <c r="UYJ48" s="83"/>
      <c r="UYK48" s="83"/>
      <c r="UYL48" s="83"/>
      <c r="UYM48" s="83"/>
      <c r="UYN48" s="83"/>
      <c r="UYO48" s="83"/>
      <c r="UYP48" s="83"/>
      <c r="UYQ48" s="83"/>
      <c r="UYR48" s="83"/>
      <c r="UYS48" s="83"/>
      <c r="UYT48" s="83"/>
      <c r="UYU48" s="83"/>
      <c r="UYV48" s="83"/>
      <c r="UYW48" s="83"/>
      <c r="UYX48" s="83"/>
      <c r="UYY48" s="83"/>
      <c r="UYZ48" s="83"/>
      <c r="UZA48" s="83"/>
      <c r="UZB48" s="83"/>
      <c r="UZC48" s="83"/>
      <c r="UZD48" s="83"/>
      <c r="UZE48" s="83"/>
      <c r="UZF48" s="83"/>
      <c r="UZG48" s="83"/>
      <c r="UZH48" s="83"/>
      <c r="UZI48" s="83"/>
      <c r="UZJ48" s="83"/>
      <c r="UZK48" s="83"/>
      <c r="UZL48" s="83"/>
      <c r="UZM48" s="83"/>
      <c r="UZN48" s="83"/>
      <c r="UZO48" s="83"/>
      <c r="UZP48" s="83"/>
      <c r="UZQ48" s="83"/>
      <c r="UZR48" s="83"/>
      <c r="UZS48" s="83"/>
      <c r="UZT48" s="83"/>
      <c r="UZU48" s="83"/>
      <c r="UZV48" s="83"/>
      <c r="UZW48" s="83"/>
      <c r="UZX48" s="83"/>
      <c r="UZY48" s="83"/>
      <c r="UZZ48" s="83"/>
      <c r="VAA48" s="83"/>
      <c r="VAB48" s="83"/>
      <c r="VAC48" s="83"/>
      <c r="VAD48" s="83"/>
      <c r="VAE48" s="83"/>
      <c r="VAF48" s="83"/>
      <c r="VAG48" s="83"/>
      <c r="VAH48" s="83"/>
      <c r="VAI48" s="83"/>
      <c r="VAJ48" s="83"/>
      <c r="VAK48" s="83"/>
      <c r="VAL48" s="83"/>
      <c r="VAM48" s="83"/>
      <c r="VAN48" s="83"/>
      <c r="VAO48" s="83"/>
      <c r="VAP48" s="83"/>
      <c r="VAQ48" s="83"/>
      <c r="VAR48" s="83"/>
      <c r="VAS48" s="83"/>
      <c r="VAT48" s="83"/>
      <c r="VAU48" s="83"/>
      <c r="VAV48" s="83"/>
      <c r="VAW48" s="83"/>
      <c r="VAX48" s="83"/>
      <c r="VAY48" s="83"/>
      <c r="VAZ48" s="83"/>
      <c r="VBA48" s="83"/>
      <c r="VBB48" s="83"/>
      <c r="VBC48" s="83"/>
      <c r="VBD48" s="83"/>
      <c r="VBE48" s="83"/>
      <c r="VBF48" s="83"/>
      <c r="VBG48" s="83"/>
      <c r="VBH48" s="83"/>
      <c r="VBI48" s="83"/>
      <c r="VBJ48" s="83"/>
      <c r="VBK48" s="83"/>
      <c r="VBL48" s="83"/>
      <c r="VBM48" s="83"/>
      <c r="VBN48" s="83"/>
      <c r="VBO48" s="83"/>
      <c r="VBP48" s="83"/>
      <c r="VBQ48" s="83"/>
      <c r="VBR48" s="83"/>
      <c r="VBS48" s="83"/>
      <c r="VBT48" s="83"/>
      <c r="VBU48" s="83"/>
      <c r="VBV48" s="83"/>
      <c r="VBW48" s="83"/>
      <c r="VBX48" s="83"/>
      <c r="VBY48" s="83"/>
      <c r="VBZ48" s="83"/>
      <c r="VCA48" s="83"/>
      <c r="VCB48" s="83"/>
      <c r="VCC48" s="83"/>
      <c r="VCD48" s="83"/>
      <c r="VCE48" s="83"/>
      <c r="VCF48" s="83"/>
      <c r="VCG48" s="83"/>
      <c r="VCH48" s="83"/>
      <c r="VCI48" s="83"/>
      <c r="VCJ48" s="83"/>
      <c r="VCK48" s="83"/>
      <c r="VCL48" s="83"/>
      <c r="VCM48" s="83"/>
      <c r="VCN48" s="83"/>
      <c r="VCO48" s="83"/>
      <c r="VCP48" s="83"/>
      <c r="VCQ48" s="83"/>
      <c r="VCR48" s="83"/>
      <c r="VCS48" s="83"/>
      <c r="VCT48" s="83"/>
      <c r="VCU48" s="83"/>
      <c r="VCV48" s="83"/>
      <c r="VCW48" s="83"/>
      <c r="VCX48" s="83"/>
      <c r="VCY48" s="83"/>
      <c r="VCZ48" s="83"/>
      <c r="VDA48" s="83"/>
      <c r="VDB48" s="83"/>
      <c r="VDC48" s="83"/>
      <c r="VDD48" s="83"/>
      <c r="VDE48" s="83"/>
      <c r="VDF48" s="83"/>
      <c r="VDG48" s="83"/>
      <c r="VDH48" s="83"/>
      <c r="VDI48" s="83"/>
      <c r="VDJ48" s="83"/>
      <c r="VDK48" s="83"/>
      <c r="VDL48" s="83"/>
      <c r="VDM48" s="83"/>
      <c r="VDN48" s="83"/>
      <c r="VDO48" s="83"/>
      <c r="VDP48" s="83"/>
      <c r="VDQ48" s="83"/>
      <c r="VDR48" s="83"/>
      <c r="VDS48" s="83"/>
      <c r="VDT48" s="83"/>
      <c r="VDU48" s="83"/>
      <c r="VDV48" s="83"/>
      <c r="VDW48" s="83"/>
      <c r="VDX48" s="83"/>
      <c r="VDY48" s="83"/>
      <c r="VDZ48" s="83"/>
      <c r="VEA48" s="83"/>
      <c r="VEB48" s="83"/>
      <c r="VEC48" s="83"/>
      <c r="VED48" s="83"/>
      <c r="VEE48" s="83"/>
      <c r="VEF48" s="83"/>
      <c r="VEG48" s="83"/>
      <c r="VEH48" s="83"/>
      <c r="VEI48" s="83"/>
      <c r="VEJ48" s="83"/>
      <c r="VEK48" s="83"/>
      <c r="VEL48" s="83"/>
      <c r="VEM48" s="83"/>
      <c r="VEN48" s="83"/>
      <c r="VEO48" s="83"/>
      <c r="VEP48" s="83"/>
      <c r="VEQ48" s="83"/>
      <c r="VER48" s="83"/>
      <c r="VES48" s="83"/>
      <c r="VET48" s="83"/>
      <c r="VEU48" s="83"/>
      <c r="VEV48" s="83"/>
      <c r="VEW48" s="83"/>
      <c r="VEX48" s="83"/>
      <c r="VEY48" s="83"/>
      <c r="VEZ48" s="83"/>
      <c r="VFA48" s="83"/>
      <c r="VFB48" s="83"/>
      <c r="VFC48" s="83"/>
      <c r="VFD48" s="83"/>
      <c r="VFE48" s="83"/>
      <c r="VFF48" s="83"/>
      <c r="VFG48" s="83"/>
      <c r="VFH48" s="83"/>
      <c r="VFI48" s="83"/>
      <c r="VFJ48" s="83"/>
      <c r="VFK48" s="83"/>
      <c r="VFL48" s="83"/>
      <c r="VFM48" s="83"/>
      <c r="VFN48" s="83"/>
      <c r="VFO48" s="83"/>
      <c r="VFP48" s="83"/>
      <c r="VFQ48" s="83"/>
      <c r="VFR48" s="83"/>
      <c r="VFS48" s="83"/>
      <c r="VFT48" s="83"/>
      <c r="VFU48" s="83"/>
      <c r="VFV48" s="83"/>
      <c r="VFW48" s="83"/>
      <c r="VFX48" s="83"/>
      <c r="VFY48" s="83"/>
      <c r="VFZ48" s="83"/>
      <c r="VGA48" s="83"/>
      <c r="VGB48" s="83"/>
      <c r="VGC48" s="83"/>
      <c r="VGD48" s="83"/>
      <c r="VGE48" s="83"/>
      <c r="VGF48" s="83"/>
      <c r="VGG48" s="83"/>
      <c r="VGH48" s="83"/>
      <c r="VGI48" s="83"/>
      <c r="VGJ48" s="83"/>
      <c r="VGK48" s="83"/>
      <c r="VGL48" s="83"/>
      <c r="VGM48" s="83"/>
      <c r="VGN48" s="83"/>
      <c r="VGO48" s="83"/>
      <c r="VGP48" s="83"/>
      <c r="VGQ48" s="83"/>
      <c r="VGR48" s="83"/>
      <c r="VGS48" s="83"/>
      <c r="VGT48" s="83"/>
      <c r="VGU48" s="83"/>
      <c r="VGV48" s="83"/>
      <c r="VGW48" s="83"/>
      <c r="VGX48" s="83"/>
      <c r="VGY48" s="83"/>
      <c r="VGZ48" s="83"/>
      <c r="VHA48" s="83"/>
      <c r="VHB48" s="83"/>
      <c r="VHC48" s="83"/>
      <c r="VHD48" s="83"/>
      <c r="VHE48" s="83"/>
      <c r="VHF48" s="83"/>
      <c r="VHG48" s="83"/>
      <c r="VHH48" s="83"/>
      <c r="VHI48" s="83"/>
      <c r="VHJ48" s="83"/>
      <c r="VHK48" s="83"/>
      <c r="VHL48" s="83"/>
      <c r="VHM48" s="83"/>
      <c r="VHN48" s="83"/>
      <c r="VHO48" s="83"/>
      <c r="VHP48" s="83"/>
      <c r="VHQ48" s="83"/>
      <c r="VHR48" s="83"/>
      <c r="VHS48" s="83"/>
      <c r="VHT48" s="83"/>
      <c r="VHU48" s="83"/>
      <c r="VHV48" s="83"/>
      <c r="VHW48" s="83"/>
      <c r="VHX48" s="83"/>
      <c r="VHY48" s="83"/>
      <c r="VHZ48" s="83"/>
      <c r="VIA48" s="83"/>
      <c r="VIB48" s="83"/>
      <c r="VIC48" s="83"/>
      <c r="VID48" s="83"/>
      <c r="VIE48" s="83"/>
      <c r="VIF48" s="83"/>
      <c r="VIG48" s="83"/>
      <c r="VIH48" s="83"/>
      <c r="VII48" s="83"/>
      <c r="VIJ48" s="83"/>
      <c r="VIK48" s="83"/>
      <c r="VIL48" s="83"/>
      <c r="VIM48" s="83"/>
      <c r="VIN48" s="83"/>
      <c r="VIO48" s="83"/>
      <c r="VIP48" s="83"/>
      <c r="VIQ48" s="83"/>
      <c r="VIR48" s="83"/>
      <c r="VIS48" s="83"/>
      <c r="VIT48" s="83"/>
      <c r="VIU48" s="83"/>
      <c r="VIV48" s="83"/>
      <c r="VIW48" s="83"/>
      <c r="VIX48" s="83"/>
      <c r="VIY48" s="83"/>
      <c r="VIZ48" s="83"/>
      <c r="VJA48" s="83"/>
      <c r="VJB48" s="83"/>
      <c r="VJC48" s="83"/>
      <c r="VJD48" s="83"/>
      <c r="VJE48" s="83"/>
      <c r="VJF48" s="83"/>
      <c r="VJG48" s="83"/>
      <c r="VJH48" s="83"/>
      <c r="VJI48" s="83"/>
      <c r="VJJ48" s="83"/>
      <c r="VJK48" s="83"/>
      <c r="VJL48" s="83"/>
      <c r="VJM48" s="83"/>
      <c r="VJN48" s="83"/>
      <c r="VJO48" s="83"/>
      <c r="VJP48" s="83"/>
      <c r="VJQ48" s="83"/>
      <c r="VJR48" s="83"/>
      <c r="VJS48" s="83"/>
      <c r="VJT48" s="83"/>
      <c r="VJU48" s="83"/>
      <c r="VJV48" s="83"/>
      <c r="VJW48" s="83"/>
      <c r="VJX48" s="83"/>
      <c r="VJY48" s="83"/>
      <c r="VJZ48" s="83"/>
      <c r="VKA48" s="83"/>
      <c r="VKB48" s="83"/>
      <c r="VKC48" s="83"/>
      <c r="VKD48" s="83"/>
      <c r="VKE48" s="83"/>
      <c r="VKF48" s="83"/>
      <c r="VKG48" s="83"/>
      <c r="VKH48" s="83"/>
      <c r="VKI48" s="83"/>
      <c r="VKJ48" s="83"/>
      <c r="VKK48" s="83"/>
      <c r="VKL48" s="83"/>
      <c r="VKM48" s="83"/>
      <c r="VKN48" s="83"/>
      <c r="VKO48" s="83"/>
      <c r="VKP48" s="83"/>
      <c r="VKQ48" s="83"/>
      <c r="VKR48" s="83"/>
      <c r="VKS48" s="83"/>
      <c r="VKT48" s="83"/>
      <c r="VKU48" s="83"/>
      <c r="VKV48" s="83"/>
      <c r="VKW48" s="83"/>
      <c r="VKX48" s="83"/>
      <c r="VKY48" s="83"/>
      <c r="VKZ48" s="83"/>
      <c r="VLA48" s="83"/>
      <c r="VLB48" s="83"/>
      <c r="VLC48" s="83"/>
      <c r="VLD48" s="83"/>
      <c r="VLE48" s="83"/>
      <c r="VLF48" s="83"/>
      <c r="VLG48" s="83"/>
      <c r="VLH48" s="83"/>
      <c r="VLI48" s="83"/>
      <c r="VLJ48" s="83"/>
      <c r="VLK48" s="83"/>
      <c r="VLL48" s="83"/>
      <c r="VLM48" s="83"/>
      <c r="VLN48" s="83"/>
      <c r="VLO48" s="83"/>
      <c r="VLP48" s="83"/>
      <c r="VLQ48" s="83"/>
      <c r="VLR48" s="83"/>
      <c r="VLS48" s="83"/>
      <c r="VLT48" s="83"/>
      <c r="VLU48" s="83"/>
      <c r="VLV48" s="83"/>
      <c r="VLW48" s="83"/>
      <c r="VLX48" s="83"/>
      <c r="VLY48" s="83"/>
      <c r="VLZ48" s="83"/>
      <c r="VMA48" s="83"/>
      <c r="VMB48" s="83"/>
      <c r="VMC48" s="83"/>
      <c r="VMD48" s="83"/>
      <c r="VME48" s="83"/>
      <c r="VMF48" s="83"/>
      <c r="VMG48" s="83"/>
      <c r="VMH48" s="83"/>
      <c r="VMI48" s="83"/>
      <c r="VMJ48" s="83"/>
      <c r="VMK48" s="83"/>
      <c r="VML48" s="83"/>
      <c r="VMM48" s="83"/>
      <c r="VMN48" s="83"/>
      <c r="VMO48" s="83"/>
      <c r="VMP48" s="83"/>
      <c r="VMQ48" s="83"/>
      <c r="VMR48" s="83"/>
      <c r="VMS48" s="83"/>
      <c r="VMT48" s="83"/>
      <c r="VMU48" s="83"/>
      <c r="VMV48" s="83"/>
      <c r="VMW48" s="83"/>
      <c r="VMX48" s="83"/>
      <c r="VMY48" s="83"/>
      <c r="VMZ48" s="83"/>
      <c r="VNA48" s="83"/>
      <c r="VNB48" s="83"/>
      <c r="VNC48" s="83"/>
      <c r="VND48" s="83"/>
      <c r="VNE48" s="83"/>
      <c r="VNF48" s="83"/>
      <c r="VNG48" s="83"/>
      <c r="VNH48" s="83"/>
      <c r="VNI48" s="83"/>
      <c r="VNJ48" s="83"/>
      <c r="VNK48" s="83"/>
      <c r="VNL48" s="83"/>
      <c r="VNM48" s="83"/>
      <c r="VNN48" s="83"/>
      <c r="VNO48" s="83"/>
      <c r="VNP48" s="83"/>
      <c r="VNQ48" s="83"/>
      <c r="VNR48" s="83"/>
      <c r="VNS48" s="83"/>
      <c r="VNT48" s="83"/>
      <c r="VNU48" s="83"/>
      <c r="VNV48" s="83"/>
      <c r="VNW48" s="83"/>
      <c r="VNX48" s="83"/>
      <c r="VNY48" s="83"/>
      <c r="VNZ48" s="83"/>
      <c r="VOA48" s="83"/>
      <c r="VOB48" s="83"/>
      <c r="VOC48" s="83"/>
      <c r="VOD48" s="83"/>
      <c r="VOE48" s="83"/>
      <c r="VOF48" s="83"/>
      <c r="VOG48" s="83"/>
      <c r="VOH48" s="83"/>
      <c r="VOI48" s="83"/>
      <c r="VOJ48" s="83"/>
      <c r="VOK48" s="83"/>
      <c r="VOL48" s="83"/>
      <c r="VOM48" s="83"/>
      <c r="VON48" s="83"/>
      <c r="VOO48" s="83"/>
      <c r="VOP48" s="83"/>
      <c r="VOQ48" s="83"/>
      <c r="VOR48" s="83"/>
      <c r="VOS48" s="83"/>
      <c r="VOT48" s="83"/>
      <c r="VOU48" s="83"/>
      <c r="VOV48" s="83"/>
      <c r="VOW48" s="83"/>
      <c r="VOX48" s="83"/>
      <c r="VOY48" s="83"/>
      <c r="VOZ48" s="83"/>
      <c r="VPA48" s="83"/>
      <c r="VPB48" s="83"/>
      <c r="VPC48" s="83"/>
      <c r="VPD48" s="83"/>
      <c r="VPE48" s="83"/>
      <c r="VPF48" s="83"/>
      <c r="VPG48" s="83"/>
      <c r="VPH48" s="83"/>
      <c r="VPI48" s="83"/>
      <c r="VPJ48" s="83"/>
      <c r="VPK48" s="83"/>
      <c r="VPL48" s="83"/>
      <c r="VPM48" s="83"/>
      <c r="VPN48" s="83"/>
      <c r="VPO48" s="83"/>
      <c r="VPP48" s="83"/>
      <c r="VPQ48" s="83"/>
      <c r="VPR48" s="83"/>
      <c r="VPS48" s="83"/>
      <c r="VPT48" s="83"/>
      <c r="VPU48" s="83"/>
      <c r="VPV48" s="83"/>
      <c r="VPW48" s="83"/>
      <c r="VPX48" s="83"/>
      <c r="VPY48" s="83"/>
      <c r="VPZ48" s="83"/>
      <c r="VQA48" s="83"/>
      <c r="VQB48" s="83"/>
      <c r="VQC48" s="83"/>
      <c r="VQD48" s="83"/>
      <c r="VQE48" s="83"/>
      <c r="VQF48" s="83"/>
      <c r="VQG48" s="83"/>
      <c r="VQH48" s="83"/>
      <c r="VQI48" s="83"/>
      <c r="VQJ48" s="83"/>
      <c r="VQK48" s="83"/>
      <c r="VQL48" s="83"/>
      <c r="VQM48" s="83"/>
      <c r="VQN48" s="83"/>
      <c r="VQO48" s="83"/>
      <c r="VQP48" s="83"/>
      <c r="VQQ48" s="83"/>
      <c r="VQR48" s="83"/>
      <c r="VQS48" s="83"/>
      <c r="VQT48" s="83"/>
      <c r="VQU48" s="83"/>
      <c r="VQV48" s="83"/>
      <c r="VQW48" s="83"/>
      <c r="VQX48" s="83"/>
      <c r="VQY48" s="83"/>
      <c r="VQZ48" s="83"/>
      <c r="VRA48" s="83"/>
      <c r="VRB48" s="83"/>
      <c r="VRC48" s="83"/>
      <c r="VRD48" s="83"/>
      <c r="VRE48" s="83"/>
      <c r="VRF48" s="83"/>
      <c r="VRG48" s="83"/>
      <c r="VRH48" s="83"/>
      <c r="VRI48" s="83"/>
      <c r="VRJ48" s="83"/>
      <c r="VRK48" s="83"/>
      <c r="VRL48" s="83"/>
      <c r="VRM48" s="83"/>
      <c r="VRN48" s="83"/>
      <c r="VRO48" s="83"/>
      <c r="VRP48" s="83"/>
      <c r="VRQ48" s="83"/>
      <c r="VRR48" s="83"/>
      <c r="VRS48" s="83"/>
      <c r="VRT48" s="83"/>
      <c r="VRU48" s="83"/>
      <c r="VRV48" s="83"/>
      <c r="VRW48" s="83"/>
      <c r="VRX48" s="83"/>
      <c r="VRY48" s="83"/>
      <c r="VRZ48" s="83"/>
      <c r="VSA48" s="83"/>
      <c r="VSB48" s="83"/>
      <c r="VSC48" s="83"/>
      <c r="VSD48" s="83"/>
      <c r="VSE48" s="83"/>
      <c r="VSF48" s="83"/>
      <c r="VSG48" s="83"/>
      <c r="VSH48" s="83"/>
      <c r="VSI48" s="83"/>
      <c r="VSJ48" s="83"/>
      <c r="VSK48" s="83"/>
      <c r="VSL48" s="83"/>
      <c r="VSM48" s="83"/>
      <c r="VSN48" s="83"/>
      <c r="VSO48" s="83"/>
      <c r="VSP48" s="83"/>
      <c r="VSQ48" s="83"/>
      <c r="VSR48" s="83"/>
      <c r="VSS48" s="83"/>
      <c r="VST48" s="83"/>
      <c r="VSU48" s="83"/>
      <c r="VSV48" s="83"/>
      <c r="VSW48" s="83"/>
      <c r="VSX48" s="83"/>
      <c r="VSY48" s="83"/>
      <c r="VSZ48" s="83"/>
      <c r="VTA48" s="83"/>
      <c r="VTB48" s="83"/>
      <c r="VTC48" s="83"/>
      <c r="VTD48" s="83"/>
      <c r="VTE48" s="83"/>
      <c r="VTF48" s="83"/>
      <c r="VTG48" s="83"/>
      <c r="VTH48" s="83"/>
      <c r="VTI48" s="83"/>
      <c r="VTJ48" s="83"/>
      <c r="VTK48" s="83"/>
      <c r="VTL48" s="83"/>
      <c r="VTM48" s="83"/>
      <c r="VTN48" s="83"/>
      <c r="VTO48" s="83"/>
      <c r="VTP48" s="83"/>
      <c r="VTQ48" s="83"/>
      <c r="VTR48" s="83"/>
      <c r="VTS48" s="83"/>
      <c r="VTT48" s="83"/>
      <c r="VTU48" s="83"/>
      <c r="VTV48" s="83"/>
      <c r="VTW48" s="83"/>
      <c r="VTX48" s="83"/>
      <c r="VTY48" s="83"/>
      <c r="VTZ48" s="83"/>
      <c r="VUA48" s="83"/>
      <c r="VUB48" s="83"/>
      <c r="VUC48" s="83"/>
      <c r="VUD48" s="83"/>
      <c r="VUE48" s="83"/>
      <c r="VUF48" s="83"/>
      <c r="VUG48" s="83"/>
      <c r="VUH48" s="83"/>
      <c r="VUI48" s="83"/>
      <c r="VUJ48" s="83"/>
      <c r="VUK48" s="83"/>
      <c r="VUL48" s="83"/>
      <c r="VUM48" s="83"/>
      <c r="VUN48" s="83"/>
      <c r="VUO48" s="83"/>
      <c r="VUP48" s="83"/>
      <c r="VUQ48" s="83"/>
      <c r="VUR48" s="83"/>
      <c r="VUS48" s="83"/>
      <c r="VUT48" s="83"/>
      <c r="VUU48" s="83"/>
      <c r="VUV48" s="83"/>
      <c r="VUW48" s="83"/>
      <c r="VUX48" s="83"/>
      <c r="VUY48" s="83"/>
      <c r="VUZ48" s="83"/>
      <c r="VVA48" s="83"/>
      <c r="VVB48" s="83"/>
      <c r="VVC48" s="83"/>
      <c r="VVD48" s="83"/>
      <c r="VVE48" s="83"/>
      <c r="VVF48" s="83"/>
      <c r="VVG48" s="83"/>
      <c r="VVH48" s="83"/>
      <c r="VVI48" s="83"/>
      <c r="VVJ48" s="83"/>
      <c r="VVK48" s="83"/>
      <c r="VVL48" s="83"/>
      <c r="VVM48" s="83"/>
      <c r="VVN48" s="83"/>
      <c r="VVO48" s="83"/>
      <c r="VVP48" s="83"/>
      <c r="VVQ48" s="83"/>
      <c r="VVR48" s="83"/>
      <c r="VVS48" s="83"/>
      <c r="VVT48" s="83"/>
      <c r="VVU48" s="83"/>
      <c r="VVV48" s="83"/>
      <c r="VVW48" s="83"/>
      <c r="VVX48" s="83"/>
      <c r="VVY48" s="83"/>
      <c r="VVZ48" s="83"/>
      <c r="VWA48" s="83"/>
      <c r="VWB48" s="83"/>
      <c r="VWC48" s="83"/>
      <c r="VWD48" s="83"/>
      <c r="VWE48" s="83"/>
      <c r="VWF48" s="83"/>
      <c r="VWG48" s="83"/>
      <c r="VWH48" s="83"/>
      <c r="VWI48" s="83"/>
      <c r="VWJ48" s="83"/>
      <c r="VWK48" s="83"/>
      <c r="VWL48" s="83"/>
      <c r="VWM48" s="83"/>
      <c r="VWN48" s="83"/>
      <c r="VWO48" s="83"/>
      <c r="VWP48" s="83"/>
      <c r="VWQ48" s="83"/>
      <c r="VWR48" s="83"/>
      <c r="VWS48" s="83"/>
      <c r="VWT48" s="83"/>
      <c r="VWU48" s="83"/>
      <c r="VWV48" s="83"/>
      <c r="VWW48" s="83"/>
      <c r="VWX48" s="83"/>
      <c r="VWY48" s="83"/>
      <c r="VWZ48" s="83"/>
      <c r="VXA48" s="83"/>
      <c r="VXB48" s="83"/>
      <c r="VXC48" s="83"/>
      <c r="VXD48" s="83"/>
      <c r="VXE48" s="83"/>
      <c r="VXF48" s="83"/>
      <c r="VXG48" s="83"/>
      <c r="VXH48" s="83"/>
      <c r="VXI48" s="83"/>
      <c r="VXJ48" s="83"/>
      <c r="VXK48" s="83"/>
      <c r="VXL48" s="83"/>
      <c r="VXM48" s="83"/>
      <c r="VXN48" s="83"/>
      <c r="VXO48" s="83"/>
      <c r="VXP48" s="83"/>
      <c r="VXQ48" s="83"/>
      <c r="VXR48" s="83"/>
      <c r="VXS48" s="83"/>
      <c r="VXT48" s="83"/>
      <c r="VXU48" s="83"/>
      <c r="VXV48" s="83"/>
      <c r="VXW48" s="83"/>
      <c r="VXX48" s="83"/>
      <c r="VXY48" s="83"/>
      <c r="VXZ48" s="83"/>
      <c r="VYA48" s="83"/>
      <c r="VYB48" s="83"/>
      <c r="VYC48" s="83"/>
      <c r="VYD48" s="83"/>
      <c r="VYE48" s="83"/>
      <c r="VYF48" s="83"/>
      <c r="VYG48" s="83"/>
      <c r="VYH48" s="83"/>
      <c r="VYI48" s="83"/>
      <c r="VYJ48" s="83"/>
      <c r="VYK48" s="83"/>
      <c r="VYL48" s="83"/>
      <c r="VYM48" s="83"/>
      <c r="VYN48" s="83"/>
      <c r="VYO48" s="83"/>
      <c r="VYP48" s="83"/>
      <c r="VYQ48" s="83"/>
      <c r="VYR48" s="83"/>
      <c r="VYS48" s="83"/>
      <c r="VYT48" s="83"/>
      <c r="VYU48" s="83"/>
      <c r="VYV48" s="83"/>
      <c r="VYW48" s="83"/>
      <c r="VYX48" s="83"/>
      <c r="VYY48" s="83"/>
      <c r="VYZ48" s="83"/>
      <c r="VZA48" s="83"/>
      <c r="VZB48" s="83"/>
      <c r="VZC48" s="83"/>
      <c r="VZD48" s="83"/>
      <c r="VZE48" s="83"/>
      <c r="VZF48" s="83"/>
      <c r="VZG48" s="83"/>
      <c r="VZH48" s="83"/>
      <c r="VZI48" s="83"/>
      <c r="VZJ48" s="83"/>
      <c r="VZK48" s="83"/>
      <c r="VZL48" s="83"/>
      <c r="VZM48" s="83"/>
      <c r="VZN48" s="83"/>
      <c r="VZO48" s="83"/>
      <c r="VZP48" s="83"/>
      <c r="VZQ48" s="83"/>
      <c r="VZR48" s="83"/>
      <c r="VZS48" s="83"/>
      <c r="VZT48" s="83"/>
      <c r="VZU48" s="83"/>
      <c r="VZV48" s="83"/>
      <c r="VZW48" s="83"/>
      <c r="VZX48" s="83"/>
      <c r="VZY48" s="83"/>
      <c r="VZZ48" s="83"/>
      <c r="WAA48" s="83"/>
      <c r="WAB48" s="83"/>
      <c r="WAC48" s="83"/>
      <c r="WAD48" s="83"/>
      <c r="WAE48" s="83"/>
      <c r="WAF48" s="83"/>
      <c r="WAG48" s="83"/>
      <c r="WAH48" s="83"/>
      <c r="WAI48" s="83"/>
      <c r="WAJ48" s="83"/>
      <c r="WAK48" s="83"/>
      <c r="WAL48" s="83"/>
      <c r="WAM48" s="83"/>
      <c r="WAN48" s="83"/>
      <c r="WAO48" s="83"/>
      <c r="WAP48" s="83"/>
      <c r="WAQ48" s="83"/>
      <c r="WAR48" s="83"/>
      <c r="WAS48" s="83"/>
      <c r="WAT48" s="83"/>
      <c r="WAU48" s="83"/>
      <c r="WAV48" s="83"/>
      <c r="WAW48" s="83"/>
      <c r="WAX48" s="83"/>
      <c r="WAY48" s="83"/>
      <c r="WAZ48" s="83"/>
      <c r="WBA48" s="83"/>
      <c r="WBB48" s="83"/>
      <c r="WBC48" s="83"/>
      <c r="WBD48" s="83"/>
      <c r="WBE48" s="83"/>
      <c r="WBF48" s="83"/>
      <c r="WBG48" s="83"/>
      <c r="WBH48" s="83"/>
      <c r="WBI48" s="83"/>
      <c r="WBJ48" s="83"/>
      <c r="WBK48" s="83"/>
      <c r="WBL48" s="83"/>
      <c r="WBM48" s="83"/>
      <c r="WBN48" s="83"/>
      <c r="WBO48" s="83"/>
      <c r="WBP48" s="83"/>
      <c r="WBQ48" s="83"/>
      <c r="WBR48" s="83"/>
      <c r="WBS48" s="83"/>
      <c r="WBT48" s="83"/>
      <c r="WBU48" s="83"/>
      <c r="WBV48" s="83"/>
      <c r="WBW48" s="83"/>
      <c r="WBX48" s="83"/>
      <c r="WBY48" s="83"/>
      <c r="WBZ48" s="83"/>
      <c r="WCA48" s="83"/>
      <c r="WCB48" s="83"/>
      <c r="WCC48" s="83"/>
      <c r="WCD48" s="83"/>
      <c r="WCE48" s="83"/>
      <c r="WCF48" s="83"/>
      <c r="WCG48" s="83"/>
      <c r="WCH48" s="83"/>
      <c r="WCI48" s="83"/>
      <c r="WCJ48" s="83"/>
      <c r="WCK48" s="83"/>
      <c r="WCL48" s="83"/>
      <c r="WCM48" s="83"/>
      <c r="WCN48" s="83"/>
      <c r="WCO48" s="83"/>
      <c r="WCP48" s="83"/>
      <c r="WCQ48" s="83"/>
      <c r="WCR48" s="83"/>
      <c r="WCS48" s="83"/>
      <c r="WCT48" s="83"/>
      <c r="WCU48" s="83"/>
      <c r="WCV48" s="83"/>
      <c r="WCW48" s="83"/>
      <c r="WCX48" s="83"/>
      <c r="WCY48" s="83"/>
      <c r="WCZ48" s="83"/>
      <c r="WDA48" s="83"/>
      <c r="WDB48" s="83"/>
      <c r="WDC48" s="83"/>
      <c r="WDD48" s="83"/>
      <c r="WDE48" s="83"/>
      <c r="WDF48" s="83"/>
      <c r="WDG48" s="83"/>
      <c r="WDH48" s="83"/>
      <c r="WDI48" s="83"/>
      <c r="WDJ48" s="83"/>
      <c r="WDK48" s="83"/>
      <c r="WDL48" s="83"/>
      <c r="WDM48" s="83"/>
      <c r="WDN48" s="83"/>
      <c r="WDO48" s="83"/>
      <c r="WDP48" s="83"/>
      <c r="WDQ48" s="83"/>
      <c r="WDR48" s="83"/>
      <c r="WDS48" s="83"/>
      <c r="WDT48" s="83"/>
      <c r="WDU48" s="83"/>
      <c r="WDV48" s="83"/>
      <c r="WDW48" s="83"/>
      <c r="WDX48" s="83"/>
      <c r="WDY48" s="83"/>
      <c r="WDZ48" s="83"/>
      <c r="WEA48" s="83"/>
      <c r="WEB48" s="83"/>
      <c r="WEC48" s="83"/>
      <c r="WED48" s="83"/>
      <c r="WEE48" s="83"/>
      <c r="WEF48" s="83"/>
      <c r="WEG48" s="83"/>
      <c r="WEH48" s="83"/>
      <c r="WEI48" s="83"/>
      <c r="WEJ48" s="83"/>
      <c r="WEK48" s="83"/>
      <c r="WEL48" s="83"/>
      <c r="WEM48" s="83"/>
      <c r="WEN48" s="83"/>
      <c r="WEO48" s="83"/>
      <c r="WEP48" s="83"/>
      <c r="WEQ48" s="83"/>
      <c r="WER48" s="83"/>
      <c r="WES48" s="83"/>
      <c r="WET48" s="83"/>
      <c r="WEU48" s="83"/>
      <c r="WEV48" s="83"/>
      <c r="WEW48" s="83"/>
      <c r="WEX48" s="83"/>
      <c r="WEY48" s="83"/>
      <c r="WEZ48" s="83"/>
      <c r="WFA48" s="83"/>
      <c r="WFB48" s="83"/>
      <c r="WFC48" s="83"/>
      <c r="WFD48" s="83"/>
      <c r="WFE48" s="83"/>
      <c r="WFF48" s="83"/>
      <c r="WFG48" s="83"/>
      <c r="WFH48" s="83"/>
      <c r="WFI48" s="83"/>
      <c r="WFJ48" s="83"/>
      <c r="WFK48" s="83"/>
      <c r="WFL48" s="83"/>
      <c r="WFM48" s="83"/>
      <c r="WFN48" s="83"/>
      <c r="WFO48" s="83"/>
      <c r="WFP48" s="83"/>
      <c r="WFQ48" s="83"/>
      <c r="WFR48" s="83"/>
      <c r="WFS48" s="83"/>
      <c r="WFT48" s="83"/>
      <c r="WFU48" s="83"/>
      <c r="WFV48" s="83"/>
      <c r="WFW48" s="83"/>
      <c r="WFX48" s="83"/>
      <c r="WFY48" s="83"/>
      <c r="WFZ48" s="83"/>
      <c r="WGA48" s="83"/>
      <c r="WGB48" s="83"/>
      <c r="WGC48" s="83"/>
      <c r="WGD48" s="83"/>
      <c r="WGE48" s="83"/>
      <c r="WGF48" s="83"/>
      <c r="WGG48" s="83"/>
      <c r="WGH48" s="83"/>
      <c r="WGI48" s="83"/>
      <c r="WGJ48" s="83"/>
      <c r="WGK48" s="83"/>
      <c r="WGL48" s="83"/>
      <c r="WGM48" s="83"/>
      <c r="WGN48" s="83"/>
      <c r="WGO48" s="83"/>
      <c r="WGP48" s="83"/>
      <c r="WGQ48" s="83"/>
      <c r="WGR48" s="83"/>
      <c r="WGS48" s="83"/>
      <c r="WGT48" s="83"/>
      <c r="WGU48" s="83"/>
      <c r="WGV48" s="83"/>
      <c r="WGW48" s="83"/>
      <c r="WGX48" s="83"/>
      <c r="WGY48" s="83"/>
      <c r="WGZ48" s="83"/>
      <c r="WHA48" s="83"/>
      <c r="WHB48" s="83"/>
      <c r="WHC48" s="83"/>
      <c r="WHD48" s="83"/>
      <c r="WHE48" s="83"/>
      <c r="WHF48" s="83"/>
      <c r="WHG48" s="83"/>
      <c r="WHH48" s="83"/>
      <c r="WHI48" s="83"/>
      <c r="WHJ48" s="83"/>
      <c r="WHK48" s="83"/>
      <c r="WHL48" s="83"/>
      <c r="WHM48" s="83"/>
      <c r="WHN48" s="83"/>
      <c r="WHO48" s="83"/>
      <c r="WHP48" s="83"/>
      <c r="WHQ48" s="83"/>
      <c r="WHR48" s="83"/>
      <c r="WHS48" s="83"/>
      <c r="WHT48" s="83"/>
      <c r="WHU48" s="83"/>
      <c r="WHV48" s="83"/>
      <c r="WHW48" s="83"/>
      <c r="WHX48" s="83"/>
      <c r="WHY48" s="83"/>
      <c r="WHZ48" s="83"/>
      <c r="WIA48" s="83"/>
      <c r="WIB48" s="83"/>
      <c r="WIC48" s="83"/>
      <c r="WID48" s="83"/>
      <c r="WIE48" s="83"/>
      <c r="WIF48" s="83"/>
      <c r="WIG48" s="83"/>
      <c r="WIH48" s="83"/>
      <c r="WII48" s="83"/>
      <c r="WIJ48" s="83"/>
      <c r="WIK48" s="83"/>
      <c r="WIL48" s="83"/>
      <c r="WIM48" s="83"/>
      <c r="WIN48" s="83"/>
      <c r="WIO48" s="83"/>
      <c r="WIP48" s="83"/>
      <c r="WIQ48" s="83"/>
      <c r="WIR48" s="83"/>
      <c r="WIS48" s="83"/>
      <c r="WIT48" s="83"/>
      <c r="WIU48" s="83"/>
      <c r="WIV48" s="83"/>
      <c r="WIW48" s="83"/>
      <c r="WIX48" s="83"/>
      <c r="WIY48" s="83"/>
      <c r="WIZ48" s="83"/>
      <c r="WJA48" s="83"/>
      <c r="WJB48" s="83"/>
      <c r="WJC48" s="83"/>
      <c r="WJD48" s="83"/>
      <c r="WJE48" s="83"/>
      <c r="WJF48" s="83"/>
      <c r="WJG48" s="83"/>
      <c r="WJH48" s="83"/>
      <c r="WJI48" s="83"/>
      <c r="WJJ48" s="83"/>
      <c r="WJK48" s="83"/>
      <c r="WJL48" s="83"/>
      <c r="WJM48" s="83"/>
      <c r="WJN48" s="83"/>
      <c r="WJO48" s="83"/>
      <c r="WJP48" s="83"/>
      <c r="WJQ48" s="83"/>
      <c r="WJR48" s="83"/>
      <c r="WJS48" s="83"/>
      <c r="WJT48" s="83"/>
      <c r="WJU48" s="83"/>
      <c r="WJV48" s="83"/>
      <c r="WJW48" s="83"/>
      <c r="WJX48" s="83"/>
      <c r="WJY48" s="83"/>
      <c r="WJZ48" s="83"/>
      <c r="WKA48" s="83"/>
      <c r="WKB48" s="83"/>
      <c r="WKC48" s="83"/>
      <c r="WKD48" s="83"/>
      <c r="WKE48" s="83"/>
      <c r="WKF48" s="83"/>
      <c r="WKG48" s="83"/>
      <c r="WKH48" s="83"/>
      <c r="WKI48" s="83"/>
      <c r="WKJ48" s="83"/>
      <c r="WKK48" s="83"/>
      <c r="WKL48" s="83"/>
      <c r="WKM48" s="83"/>
      <c r="WKN48" s="83"/>
      <c r="WKO48" s="83"/>
      <c r="WKP48" s="83"/>
      <c r="WKQ48" s="83"/>
      <c r="WKR48" s="83"/>
      <c r="WKS48" s="83"/>
      <c r="WKT48" s="83"/>
      <c r="WKU48" s="83"/>
      <c r="WKV48" s="83"/>
      <c r="WKW48" s="83"/>
      <c r="WKX48" s="83"/>
      <c r="WKY48" s="83"/>
      <c r="WKZ48" s="83"/>
      <c r="WLA48" s="83"/>
      <c r="WLB48" s="83"/>
      <c r="WLC48" s="83"/>
      <c r="WLD48" s="83"/>
      <c r="WLE48" s="83"/>
      <c r="WLF48" s="83"/>
      <c r="WLG48" s="83"/>
      <c r="WLH48" s="83"/>
      <c r="WLI48" s="83"/>
      <c r="WLJ48" s="83"/>
      <c r="WLK48" s="83"/>
      <c r="WLL48" s="83"/>
      <c r="WLM48" s="83"/>
      <c r="WLN48" s="83"/>
      <c r="WLO48" s="83"/>
      <c r="WLP48" s="83"/>
      <c r="WLQ48" s="83"/>
      <c r="WLR48" s="83"/>
      <c r="WLS48" s="83"/>
      <c r="WLT48" s="83"/>
      <c r="WLU48" s="83"/>
      <c r="WLV48" s="83"/>
      <c r="WLW48" s="83"/>
      <c r="WLX48" s="83"/>
      <c r="WLY48" s="83"/>
      <c r="WLZ48" s="83"/>
      <c r="WMA48" s="83"/>
      <c r="WMB48" s="83"/>
      <c r="WMC48" s="83"/>
      <c r="WMD48" s="83"/>
      <c r="WME48" s="83"/>
      <c r="WMF48" s="83"/>
      <c r="WMG48" s="83"/>
      <c r="WMH48" s="83"/>
      <c r="WMI48" s="83"/>
      <c r="WMJ48" s="83"/>
      <c r="WMK48" s="83"/>
      <c r="WML48" s="83"/>
      <c r="WMM48" s="83"/>
      <c r="WMN48" s="83"/>
      <c r="WMO48" s="83"/>
      <c r="WMP48" s="83"/>
      <c r="WMQ48" s="83"/>
      <c r="WMR48" s="83"/>
      <c r="WMS48" s="83"/>
      <c r="WMT48" s="83"/>
      <c r="WMU48" s="83"/>
      <c r="WMV48" s="83"/>
      <c r="WMW48" s="83"/>
      <c r="WMX48" s="83"/>
      <c r="WMY48" s="83"/>
      <c r="WMZ48" s="83"/>
      <c r="WNA48" s="83"/>
      <c r="WNB48" s="83"/>
      <c r="WNC48" s="83"/>
      <c r="WND48" s="83"/>
      <c r="WNE48" s="83"/>
      <c r="WNF48" s="83"/>
      <c r="WNG48" s="83"/>
      <c r="WNH48" s="83"/>
      <c r="WNI48" s="83"/>
      <c r="WNJ48" s="83"/>
      <c r="WNK48" s="83"/>
      <c r="WNL48" s="83"/>
      <c r="WNM48" s="83"/>
      <c r="WNN48" s="83"/>
      <c r="WNO48" s="83"/>
      <c r="WNP48" s="83"/>
      <c r="WNQ48" s="83"/>
      <c r="WNR48" s="83"/>
      <c r="WNS48" s="83"/>
      <c r="WNT48" s="83"/>
      <c r="WNU48" s="83"/>
      <c r="WNV48" s="83"/>
      <c r="WNW48" s="83"/>
      <c r="WNX48" s="83"/>
      <c r="WNY48" s="83"/>
      <c r="WNZ48" s="83"/>
      <c r="WOA48" s="83"/>
      <c r="WOB48" s="83"/>
      <c r="WOC48" s="83"/>
      <c r="WOD48" s="83"/>
      <c r="WOE48" s="83"/>
      <c r="WOF48" s="83"/>
      <c r="WOG48" s="83"/>
      <c r="WOH48" s="83"/>
      <c r="WOI48" s="83"/>
      <c r="WOJ48" s="83"/>
      <c r="WOK48" s="83"/>
      <c r="WOL48" s="83"/>
      <c r="WOM48" s="83"/>
      <c r="WON48" s="83"/>
      <c r="WOO48" s="83"/>
      <c r="WOP48" s="83"/>
      <c r="WOQ48" s="83"/>
      <c r="WOR48" s="83"/>
      <c r="WOS48" s="83"/>
      <c r="WOT48" s="83"/>
      <c r="WOU48" s="83"/>
      <c r="WOV48" s="83"/>
      <c r="WOW48" s="83"/>
      <c r="WOX48" s="83"/>
      <c r="WOY48" s="83"/>
      <c r="WOZ48" s="83"/>
      <c r="WPA48" s="83"/>
      <c r="WPB48" s="83"/>
      <c r="WPC48" s="83"/>
      <c r="WPD48" s="83"/>
      <c r="WPE48" s="83"/>
      <c r="WPF48" s="83"/>
      <c r="WPG48" s="83"/>
      <c r="WPH48" s="83"/>
      <c r="WPI48" s="83"/>
      <c r="WPJ48" s="83"/>
      <c r="WPK48" s="83"/>
      <c r="WPL48" s="83"/>
      <c r="WPM48" s="83"/>
      <c r="WPN48" s="83"/>
      <c r="WPO48" s="83"/>
      <c r="WPP48" s="83"/>
      <c r="WPQ48" s="83"/>
      <c r="WPR48" s="83"/>
      <c r="WPS48" s="83"/>
      <c r="WPT48" s="83"/>
      <c r="WPU48" s="83"/>
      <c r="WPV48" s="83"/>
      <c r="WPW48" s="83"/>
      <c r="WPX48" s="83"/>
      <c r="WPY48" s="83"/>
      <c r="WPZ48" s="83"/>
      <c r="WQA48" s="83"/>
      <c r="WQB48" s="83"/>
      <c r="WQC48" s="83"/>
      <c r="WQD48" s="83"/>
      <c r="WQE48" s="83"/>
      <c r="WQF48" s="83"/>
      <c r="WQG48" s="83"/>
      <c r="WQH48" s="83"/>
      <c r="WQI48" s="83"/>
      <c r="WQJ48" s="83"/>
      <c r="WQK48" s="83"/>
      <c r="WQL48" s="83"/>
      <c r="WQM48" s="83"/>
      <c r="WQN48" s="83"/>
      <c r="WQO48" s="83"/>
      <c r="WQP48" s="83"/>
      <c r="WQQ48" s="83"/>
      <c r="WQR48" s="83"/>
      <c r="WQS48" s="83"/>
      <c r="WQT48" s="83"/>
      <c r="WQU48" s="83"/>
      <c r="WQV48" s="83"/>
      <c r="WQW48" s="83"/>
      <c r="WQX48" s="83"/>
      <c r="WQY48" s="83"/>
      <c r="WQZ48" s="83"/>
      <c r="WRA48" s="83"/>
      <c r="WRB48" s="83"/>
      <c r="WRC48" s="83"/>
      <c r="WRD48" s="83"/>
      <c r="WRE48" s="83"/>
      <c r="WRF48" s="83"/>
      <c r="WRG48" s="83"/>
      <c r="WRH48" s="83"/>
      <c r="WRI48" s="83"/>
      <c r="WRJ48" s="83"/>
      <c r="WRK48" s="83"/>
      <c r="WRL48" s="83"/>
      <c r="WRM48" s="83"/>
      <c r="WRN48" s="83"/>
      <c r="WRO48" s="83"/>
      <c r="WRP48" s="83"/>
      <c r="WRQ48" s="83"/>
      <c r="WRR48" s="83"/>
      <c r="WRS48" s="83"/>
      <c r="WRT48" s="83"/>
      <c r="WRU48" s="83"/>
      <c r="WRV48" s="83"/>
      <c r="WRW48" s="83"/>
      <c r="WRX48" s="83"/>
      <c r="WRY48" s="83"/>
      <c r="WRZ48" s="83"/>
      <c r="WSA48" s="83"/>
      <c r="WSB48" s="83"/>
      <c r="WSC48" s="83"/>
      <c r="WSD48" s="83"/>
      <c r="WSE48" s="83"/>
      <c r="WSF48" s="83"/>
      <c r="WSG48" s="83"/>
      <c r="WSH48" s="83"/>
      <c r="WSI48" s="83"/>
      <c r="WSJ48" s="83"/>
      <c r="WSK48" s="83"/>
      <c r="WSL48" s="83"/>
      <c r="WSM48" s="83"/>
      <c r="WSN48" s="83"/>
      <c r="WSO48" s="83"/>
      <c r="WSP48" s="83"/>
      <c r="WSQ48" s="83"/>
      <c r="WSR48" s="83"/>
      <c r="WSS48" s="83"/>
      <c r="WST48" s="83"/>
      <c r="WSU48" s="83"/>
      <c r="WSV48" s="83"/>
      <c r="WSW48" s="83"/>
      <c r="WSX48" s="83"/>
      <c r="WSY48" s="83"/>
      <c r="WSZ48" s="83"/>
      <c r="WTA48" s="83"/>
      <c r="WTB48" s="83"/>
      <c r="WTC48" s="83"/>
      <c r="WTD48" s="83"/>
      <c r="WTE48" s="83"/>
      <c r="WTF48" s="83"/>
      <c r="WTG48" s="83"/>
      <c r="WTH48" s="83"/>
      <c r="WTI48" s="83"/>
      <c r="WTJ48" s="83"/>
      <c r="WTK48" s="83"/>
      <c r="WTL48" s="83"/>
      <c r="WTM48" s="83"/>
      <c r="WTN48" s="83"/>
      <c r="WTO48" s="83"/>
      <c r="WTP48" s="83"/>
      <c r="WTQ48" s="83"/>
      <c r="WTR48" s="83"/>
      <c r="WTS48" s="83"/>
      <c r="WTT48" s="83"/>
      <c r="WTU48" s="83"/>
      <c r="WTV48" s="83"/>
      <c r="WTW48" s="83"/>
      <c r="WTX48" s="83"/>
      <c r="WTY48" s="83"/>
      <c r="WTZ48" s="83"/>
      <c r="WUA48" s="83"/>
      <c r="WUB48" s="83"/>
      <c r="WUC48" s="83"/>
      <c r="WUD48" s="83"/>
      <c r="WUE48" s="83"/>
      <c r="WUF48" s="83"/>
      <c r="WUG48" s="83"/>
      <c r="WUH48" s="83"/>
      <c r="WUI48" s="83"/>
      <c r="WUJ48" s="83"/>
      <c r="WUK48" s="83"/>
      <c r="WUL48" s="83"/>
      <c r="WUM48" s="83"/>
      <c r="WUN48" s="83"/>
      <c r="WUO48" s="83"/>
      <c r="WUP48" s="83"/>
      <c r="WUQ48" s="83"/>
      <c r="WUR48" s="83"/>
      <c r="WUS48" s="83"/>
      <c r="WUT48" s="83"/>
      <c r="WUU48" s="83"/>
      <c r="WUV48" s="83"/>
      <c r="WUW48" s="83"/>
      <c r="WUX48" s="83"/>
      <c r="WUY48" s="83"/>
      <c r="WUZ48" s="83"/>
      <c r="WVA48" s="83"/>
      <c r="WVB48" s="83"/>
      <c r="WVC48" s="83"/>
      <c r="WVD48" s="83"/>
      <c r="WVE48" s="83"/>
      <c r="WVF48" s="83"/>
      <c r="WVG48" s="83"/>
      <c r="WVH48" s="83"/>
      <c r="WVI48" s="83"/>
      <c r="WVJ48" s="83"/>
      <c r="WVK48" s="83"/>
      <c r="WVL48" s="83"/>
      <c r="WVM48" s="83"/>
      <c r="WVN48" s="83"/>
      <c r="WVO48" s="83"/>
      <c r="WVP48" s="83"/>
      <c r="WVQ48" s="83"/>
      <c r="WVR48" s="83"/>
      <c r="WVS48" s="83"/>
      <c r="WVT48" s="83"/>
      <c r="WVU48" s="83"/>
      <c r="WVV48" s="83"/>
      <c r="WVW48" s="83"/>
      <c r="WVX48" s="83"/>
      <c r="WVY48" s="83"/>
      <c r="WVZ48" s="83"/>
      <c r="WWA48" s="83"/>
      <c r="WWB48" s="83"/>
      <c r="WWC48" s="83"/>
      <c r="WWD48" s="83"/>
      <c r="WWE48" s="83"/>
      <c r="WWF48" s="83"/>
      <c r="WWG48" s="83"/>
    </row>
    <row r="49" spans="1:16153" s="113" customFormat="1">
      <c r="A49" s="83"/>
      <c r="B49" s="88">
        <v>65</v>
      </c>
      <c r="C49" s="110" t="s">
        <v>139</v>
      </c>
      <c r="D49" s="108">
        <v>49</v>
      </c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9"/>
      <c r="AA49" s="83"/>
      <c r="AB49" s="83"/>
      <c r="AC49" s="83"/>
      <c r="AD49" s="83"/>
      <c r="AE49" s="83"/>
      <c r="AF49" s="83"/>
      <c r="AG49" s="83"/>
      <c r="AH49" s="83"/>
      <c r="AI49" s="83"/>
      <c r="AJ49" s="83"/>
      <c r="AK49" s="83"/>
      <c r="AL49" s="83"/>
      <c r="AM49" s="83"/>
      <c r="AN49" s="83"/>
      <c r="AO49" s="83"/>
      <c r="AP49" s="83"/>
      <c r="AQ49" s="83"/>
      <c r="AR49" s="83"/>
      <c r="AS49" s="83"/>
      <c r="AT49" s="83"/>
      <c r="AU49" s="83"/>
      <c r="AV49" s="83"/>
      <c r="AW49" s="83"/>
      <c r="AX49" s="83"/>
      <c r="AY49" s="83"/>
      <c r="AZ49" s="83"/>
      <c r="BA49" s="83"/>
      <c r="BB49" s="83"/>
      <c r="BC49" s="83"/>
      <c r="BD49" s="83"/>
      <c r="BE49" s="83"/>
      <c r="BF49" s="83"/>
      <c r="BG49" s="83"/>
      <c r="BH49" s="83"/>
      <c r="BI49" s="83"/>
      <c r="BJ49" s="83"/>
      <c r="BK49" s="83"/>
      <c r="BL49" s="83"/>
      <c r="BM49" s="83"/>
      <c r="BN49" s="83"/>
      <c r="BO49" s="83"/>
      <c r="BP49" s="83"/>
      <c r="BQ49" s="83"/>
      <c r="BR49" s="83"/>
      <c r="BS49" s="83"/>
      <c r="BT49" s="83"/>
      <c r="BU49" s="83"/>
      <c r="BV49" s="83"/>
      <c r="BW49" s="83"/>
      <c r="BX49" s="83"/>
      <c r="BY49" s="83"/>
      <c r="BZ49" s="83"/>
      <c r="CA49" s="83"/>
      <c r="CB49" s="83"/>
      <c r="CC49" s="83"/>
      <c r="CD49" s="83"/>
      <c r="CE49" s="83"/>
      <c r="CF49" s="83"/>
      <c r="CG49" s="83"/>
      <c r="CH49" s="83"/>
      <c r="CI49" s="83"/>
      <c r="CJ49" s="83"/>
      <c r="CK49" s="83"/>
      <c r="CL49" s="83"/>
      <c r="CM49" s="83"/>
      <c r="CN49" s="83"/>
      <c r="CO49" s="83"/>
      <c r="CP49" s="83"/>
      <c r="CQ49" s="83"/>
      <c r="CR49" s="83"/>
      <c r="CS49" s="83"/>
      <c r="CT49" s="83"/>
      <c r="CU49" s="83"/>
      <c r="CV49" s="83"/>
      <c r="CW49" s="83"/>
      <c r="CX49" s="83"/>
      <c r="CY49" s="83"/>
      <c r="CZ49" s="83"/>
      <c r="DA49" s="83"/>
      <c r="DB49" s="83"/>
      <c r="DC49" s="83"/>
      <c r="DD49" s="83"/>
      <c r="DE49" s="83"/>
      <c r="DF49" s="83"/>
      <c r="DG49" s="83"/>
      <c r="DH49" s="83"/>
      <c r="DI49" s="83"/>
      <c r="DJ49" s="83"/>
      <c r="DK49" s="83"/>
      <c r="DL49" s="83"/>
      <c r="DM49" s="83"/>
      <c r="DN49" s="83"/>
      <c r="DO49" s="83"/>
      <c r="DP49" s="83"/>
      <c r="DQ49" s="83"/>
      <c r="DR49" s="83"/>
      <c r="DS49" s="83"/>
      <c r="DT49" s="83"/>
      <c r="DU49" s="83"/>
      <c r="DV49" s="83"/>
      <c r="DW49" s="83"/>
      <c r="DX49" s="83"/>
      <c r="DY49" s="83"/>
      <c r="DZ49" s="83"/>
      <c r="EA49" s="83"/>
      <c r="EB49" s="83"/>
      <c r="EC49" s="83"/>
      <c r="ED49" s="83"/>
      <c r="EE49" s="83"/>
      <c r="EF49" s="83"/>
      <c r="EG49" s="83"/>
      <c r="EH49" s="83"/>
      <c r="EI49" s="83"/>
      <c r="EJ49" s="83"/>
      <c r="EK49" s="83"/>
      <c r="EL49" s="83"/>
      <c r="EM49" s="83"/>
      <c r="EN49" s="83"/>
      <c r="EO49" s="83"/>
      <c r="EP49" s="83"/>
      <c r="EQ49" s="83"/>
      <c r="ER49" s="83"/>
      <c r="ES49" s="83"/>
      <c r="ET49" s="83"/>
      <c r="EU49" s="83"/>
      <c r="EV49" s="83"/>
      <c r="EW49" s="83"/>
      <c r="EX49" s="83"/>
      <c r="EY49" s="83"/>
      <c r="EZ49" s="83"/>
      <c r="FA49" s="83"/>
      <c r="FB49" s="83"/>
      <c r="FC49" s="83"/>
      <c r="FD49" s="83"/>
      <c r="FE49" s="83"/>
      <c r="FF49" s="83"/>
      <c r="FG49" s="83"/>
      <c r="FH49" s="83"/>
      <c r="FI49" s="83"/>
      <c r="FJ49" s="83"/>
      <c r="FK49" s="83"/>
      <c r="FL49" s="83"/>
      <c r="FM49" s="83"/>
      <c r="FN49" s="83"/>
      <c r="FO49" s="83"/>
      <c r="FP49" s="83"/>
      <c r="FQ49" s="83"/>
      <c r="FR49" s="83"/>
      <c r="FS49" s="83"/>
      <c r="FT49" s="83"/>
      <c r="FU49" s="83"/>
      <c r="FV49" s="83"/>
      <c r="FW49" s="83"/>
      <c r="FX49" s="83"/>
      <c r="FY49" s="83"/>
      <c r="FZ49" s="83"/>
      <c r="GA49" s="83"/>
      <c r="GB49" s="83"/>
      <c r="GC49" s="83"/>
      <c r="GD49" s="83"/>
      <c r="GE49" s="83"/>
      <c r="GF49" s="83"/>
      <c r="GG49" s="83"/>
      <c r="GH49" s="83"/>
      <c r="GI49" s="83"/>
      <c r="GJ49" s="83"/>
      <c r="GK49" s="83"/>
      <c r="GL49" s="83"/>
      <c r="GM49" s="83"/>
      <c r="GN49" s="83"/>
      <c r="GO49" s="83"/>
      <c r="GP49" s="83"/>
      <c r="GQ49" s="83"/>
      <c r="GR49" s="83"/>
      <c r="GS49" s="83"/>
      <c r="GT49" s="83"/>
      <c r="GU49" s="83"/>
      <c r="GV49" s="83"/>
      <c r="GW49" s="83"/>
      <c r="GX49" s="83"/>
      <c r="GY49" s="83"/>
      <c r="GZ49" s="83"/>
      <c r="HA49" s="83"/>
      <c r="HB49" s="83"/>
      <c r="HC49" s="83"/>
      <c r="HD49" s="83"/>
      <c r="HE49" s="83"/>
      <c r="HF49" s="83"/>
      <c r="HG49" s="83"/>
      <c r="HH49" s="83"/>
      <c r="HI49" s="83"/>
      <c r="HJ49" s="83"/>
      <c r="HK49" s="83"/>
      <c r="HL49" s="83"/>
      <c r="HM49" s="83"/>
      <c r="HN49" s="83"/>
      <c r="HO49" s="83"/>
      <c r="HP49" s="83"/>
      <c r="HQ49" s="83"/>
      <c r="HR49" s="83"/>
      <c r="HS49" s="83"/>
      <c r="HT49" s="83"/>
      <c r="HU49" s="83"/>
      <c r="HV49" s="83"/>
      <c r="HW49" s="83"/>
      <c r="HX49" s="83"/>
      <c r="HY49" s="83"/>
      <c r="HZ49" s="83"/>
      <c r="IA49" s="83"/>
      <c r="IB49" s="83"/>
      <c r="IC49" s="83"/>
      <c r="ID49" s="83"/>
      <c r="IE49" s="83"/>
      <c r="IF49" s="83"/>
      <c r="IG49" s="83"/>
      <c r="IH49" s="83"/>
      <c r="II49" s="83"/>
      <c r="IJ49" s="83"/>
      <c r="IK49" s="83"/>
      <c r="IL49" s="83"/>
      <c r="IM49" s="83"/>
      <c r="IN49" s="83"/>
      <c r="IO49" s="83"/>
      <c r="IP49" s="83"/>
      <c r="IQ49" s="83"/>
      <c r="IR49" s="83"/>
      <c r="IS49" s="83"/>
      <c r="IT49" s="83"/>
      <c r="IU49" s="83"/>
      <c r="IV49" s="83"/>
      <c r="IW49" s="83"/>
      <c r="IX49" s="83"/>
      <c r="IY49" s="83"/>
      <c r="IZ49" s="83"/>
      <c r="JA49" s="83"/>
      <c r="JB49" s="83"/>
      <c r="JC49" s="83"/>
      <c r="JD49" s="83"/>
      <c r="JE49" s="83"/>
      <c r="JF49" s="83"/>
      <c r="JG49" s="83"/>
      <c r="JH49" s="83"/>
      <c r="JI49" s="83"/>
      <c r="JJ49" s="83"/>
      <c r="JK49" s="83"/>
      <c r="JL49" s="83"/>
      <c r="JM49" s="83"/>
      <c r="JN49" s="83"/>
      <c r="JO49" s="83"/>
      <c r="JP49" s="83"/>
      <c r="JQ49" s="83"/>
      <c r="JR49" s="83"/>
      <c r="JS49" s="83"/>
      <c r="JT49" s="83"/>
      <c r="JU49" s="83"/>
      <c r="JV49" s="83"/>
      <c r="JW49" s="83"/>
      <c r="JX49" s="83"/>
      <c r="JY49" s="83"/>
      <c r="JZ49" s="83"/>
      <c r="KA49" s="83"/>
      <c r="KB49" s="83"/>
      <c r="KC49" s="83"/>
      <c r="KD49" s="83"/>
      <c r="KE49" s="83"/>
      <c r="KF49" s="83"/>
      <c r="KG49" s="83"/>
      <c r="KH49" s="83"/>
      <c r="KI49" s="83"/>
      <c r="KJ49" s="83"/>
      <c r="KK49" s="83"/>
      <c r="KL49" s="83"/>
      <c r="KM49" s="83"/>
      <c r="KN49" s="83"/>
      <c r="KO49" s="83"/>
      <c r="KP49" s="83"/>
      <c r="KQ49" s="83"/>
      <c r="KR49" s="83"/>
      <c r="KS49" s="83"/>
      <c r="KT49" s="83"/>
      <c r="KU49" s="83"/>
      <c r="KV49" s="83"/>
      <c r="KW49" s="83"/>
      <c r="KX49" s="83"/>
      <c r="KY49" s="83"/>
      <c r="KZ49" s="83"/>
      <c r="LA49" s="83"/>
      <c r="LB49" s="83"/>
      <c r="LC49" s="83"/>
      <c r="LD49" s="83"/>
      <c r="LE49" s="83"/>
      <c r="LF49" s="83"/>
      <c r="LG49" s="83"/>
      <c r="LH49" s="83"/>
      <c r="LI49" s="83"/>
      <c r="LJ49" s="83"/>
      <c r="LK49" s="83"/>
      <c r="LL49" s="83"/>
      <c r="LM49" s="83"/>
      <c r="LN49" s="83"/>
      <c r="LO49" s="83"/>
      <c r="LP49" s="83"/>
      <c r="LQ49" s="83"/>
      <c r="LR49" s="83"/>
      <c r="LS49" s="83"/>
      <c r="LT49" s="83"/>
      <c r="LU49" s="83"/>
      <c r="LV49" s="83"/>
      <c r="LW49" s="83"/>
      <c r="LX49" s="83"/>
      <c r="LY49" s="83"/>
      <c r="LZ49" s="83"/>
      <c r="MA49" s="83"/>
      <c r="MB49" s="83"/>
      <c r="MC49" s="83"/>
      <c r="MD49" s="83"/>
      <c r="ME49" s="83"/>
      <c r="MF49" s="83"/>
      <c r="MG49" s="83"/>
      <c r="MH49" s="83"/>
      <c r="MI49" s="83"/>
      <c r="MJ49" s="83"/>
      <c r="MK49" s="83"/>
      <c r="ML49" s="83"/>
      <c r="MM49" s="83"/>
      <c r="MN49" s="83"/>
      <c r="MO49" s="83"/>
      <c r="MP49" s="83"/>
      <c r="MQ49" s="83"/>
      <c r="MR49" s="83"/>
      <c r="MS49" s="83"/>
      <c r="MT49" s="83"/>
      <c r="MU49" s="83"/>
      <c r="MV49" s="83"/>
      <c r="MW49" s="83"/>
      <c r="MX49" s="83"/>
      <c r="MY49" s="83"/>
      <c r="MZ49" s="83"/>
      <c r="NA49" s="83"/>
      <c r="NB49" s="83"/>
      <c r="NC49" s="83"/>
      <c r="ND49" s="83"/>
      <c r="NE49" s="83"/>
      <c r="NF49" s="83"/>
      <c r="NG49" s="83"/>
      <c r="NH49" s="83"/>
      <c r="NI49" s="83"/>
      <c r="NJ49" s="83"/>
      <c r="NK49" s="83"/>
      <c r="NL49" s="83"/>
      <c r="NM49" s="83"/>
      <c r="NN49" s="83"/>
      <c r="NO49" s="83"/>
      <c r="NP49" s="83"/>
      <c r="NQ49" s="83"/>
      <c r="NR49" s="83"/>
      <c r="NS49" s="83"/>
      <c r="NT49" s="83"/>
      <c r="NU49" s="83"/>
      <c r="NV49" s="83"/>
      <c r="NW49" s="83"/>
      <c r="NX49" s="83"/>
      <c r="NY49" s="83"/>
      <c r="NZ49" s="83"/>
      <c r="OA49" s="83"/>
      <c r="OB49" s="83"/>
      <c r="OC49" s="83"/>
      <c r="OD49" s="83"/>
      <c r="OE49" s="83"/>
      <c r="OF49" s="83"/>
      <c r="OG49" s="83"/>
      <c r="OH49" s="83"/>
      <c r="OI49" s="83"/>
      <c r="OJ49" s="83"/>
      <c r="OK49" s="83"/>
      <c r="OL49" s="83"/>
      <c r="OM49" s="83"/>
      <c r="ON49" s="83"/>
      <c r="OO49" s="83"/>
      <c r="OP49" s="83"/>
      <c r="OQ49" s="83"/>
      <c r="OR49" s="83"/>
      <c r="OS49" s="83"/>
      <c r="OT49" s="83"/>
      <c r="OU49" s="83"/>
      <c r="OV49" s="83"/>
      <c r="OW49" s="83"/>
      <c r="OX49" s="83"/>
      <c r="OY49" s="83"/>
      <c r="OZ49" s="83"/>
      <c r="PA49" s="83"/>
      <c r="PB49" s="83"/>
      <c r="PC49" s="83"/>
      <c r="PD49" s="83"/>
      <c r="PE49" s="83"/>
      <c r="PF49" s="83"/>
      <c r="PG49" s="83"/>
      <c r="PH49" s="83"/>
      <c r="PI49" s="83"/>
      <c r="PJ49" s="83"/>
      <c r="PK49" s="83"/>
      <c r="PL49" s="83"/>
      <c r="PM49" s="83"/>
      <c r="PN49" s="83"/>
      <c r="PO49" s="83"/>
      <c r="PP49" s="83"/>
      <c r="PQ49" s="83"/>
      <c r="PR49" s="83"/>
      <c r="PS49" s="83"/>
      <c r="PT49" s="83"/>
      <c r="PU49" s="83"/>
      <c r="PV49" s="83"/>
      <c r="PW49" s="83"/>
      <c r="PX49" s="83"/>
      <c r="PY49" s="83"/>
      <c r="PZ49" s="83"/>
      <c r="QA49" s="83"/>
      <c r="QB49" s="83"/>
      <c r="QC49" s="83"/>
      <c r="QD49" s="83"/>
      <c r="QE49" s="83"/>
      <c r="QF49" s="83"/>
      <c r="QG49" s="83"/>
      <c r="QH49" s="83"/>
      <c r="QI49" s="83"/>
      <c r="QJ49" s="83"/>
      <c r="QK49" s="83"/>
      <c r="QL49" s="83"/>
      <c r="QM49" s="83"/>
      <c r="QN49" s="83"/>
      <c r="QO49" s="83"/>
      <c r="QP49" s="83"/>
      <c r="QQ49" s="83"/>
      <c r="QR49" s="83"/>
      <c r="QS49" s="83"/>
      <c r="QT49" s="83"/>
      <c r="QU49" s="83"/>
      <c r="QV49" s="83"/>
      <c r="QW49" s="83"/>
      <c r="QX49" s="83"/>
      <c r="QY49" s="83"/>
      <c r="QZ49" s="83"/>
      <c r="RA49" s="83"/>
      <c r="RB49" s="83"/>
      <c r="RC49" s="83"/>
      <c r="RD49" s="83"/>
      <c r="RE49" s="83"/>
      <c r="RF49" s="83"/>
      <c r="RG49" s="83"/>
      <c r="RH49" s="83"/>
      <c r="RI49" s="83"/>
      <c r="RJ49" s="83"/>
      <c r="RK49" s="83"/>
      <c r="RL49" s="83"/>
      <c r="RM49" s="83"/>
      <c r="RN49" s="83"/>
      <c r="RO49" s="83"/>
      <c r="RP49" s="83"/>
      <c r="RQ49" s="83"/>
      <c r="RR49" s="83"/>
      <c r="RS49" s="83"/>
      <c r="RT49" s="83"/>
      <c r="RU49" s="83"/>
      <c r="RV49" s="83"/>
      <c r="RW49" s="83"/>
      <c r="RX49" s="83"/>
      <c r="RY49" s="83"/>
      <c r="RZ49" s="83"/>
      <c r="SA49" s="83"/>
      <c r="SB49" s="83"/>
      <c r="SC49" s="83"/>
      <c r="SD49" s="83"/>
      <c r="SE49" s="83"/>
      <c r="SF49" s="83"/>
      <c r="SG49" s="83"/>
      <c r="SH49" s="83"/>
      <c r="SI49" s="83"/>
      <c r="SJ49" s="83"/>
      <c r="SK49" s="83"/>
      <c r="SL49" s="83"/>
      <c r="SM49" s="83"/>
      <c r="SN49" s="83"/>
      <c r="SO49" s="83"/>
      <c r="SP49" s="83"/>
      <c r="SQ49" s="83"/>
      <c r="SR49" s="83"/>
      <c r="SS49" s="83"/>
      <c r="ST49" s="83"/>
      <c r="SU49" s="83"/>
      <c r="SV49" s="83"/>
      <c r="SW49" s="83"/>
      <c r="SX49" s="83"/>
      <c r="SY49" s="83"/>
      <c r="SZ49" s="83"/>
      <c r="TA49" s="83"/>
      <c r="TB49" s="83"/>
      <c r="TC49" s="83"/>
      <c r="TD49" s="83"/>
      <c r="TE49" s="83"/>
      <c r="TF49" s="83"/>
      <c r="TG49" s="83"/>
      <c r="TH49" s="83"/>
      <c r="TI49" s="83"/>
      <c r="TJ49" s="83"/>
      <c r="TK49" s="83"/>
      <c r="TL49" s="83"/>
      <c r="TM49" s="83"/>
      <c r="TN49" s="83"/>
      <c r="TO49" s="83"/>
      <c r="TP49" s="83"/>
      <c r="TQ49" s="83"/>
      <c r="TR49" s="83"/>
      <c r="TS49" s="83"/>
      <c r="TT49" s="83"/>
      <c r="TU49" s="83"/>
      <c r="TV49" s="83"/>
      <c r="TW49" s="83"/>
      <c r="TX49" s="83"/>
      <c r="TY49" s="83"/>
      <c r="TZ49" s="83"/>
      <c r="UA49" s="83"/>
      <c r="UB49" s="83"/>
      <c r="UC49" s="83"/>
      <c r="UD49" s="83"/>
      <c r="UE49" s="83"/>
      <c r="UF49" s="83"/>
      <c r="UG49" s="83"/>
      <c r="UH49" s="83"/>
      <c r="UI49" s="83"/>
      <c r="UJ49" s="83"/>
      <c r="UK49" s="83"/>
      <c r="UL49" s="83"/>
      <c r="UM49" s="83"/>
      <c r="UN49" s="83"/>
      <c r="UO49" s="83"/>
      <c r="UP49" s="83"/>
      <c r="UQ49" s="83"/>
      <c r="UR49" s="83"/>
      <c r="US49" s="83"/>
      <c r="UT49" s="83"/>
      <c r="UU49" s="83"/>
      <c r="UV49" s="83"/>
      <c r="UW49" s="83"/>
      <c r="UX49" s="83"/>
      <c r="UY49" s="83"/>
      <c r="UZ49" s="83"/>
      <c r="VA49" s="83"/>
      <c r="VB49" s="83"/>
      <c r="VC49" s="83"/>
      <c r="VD49" s="83"/>
      <c r="VE49" s="83"/>
      <c r="VF49" s="83"/>
      <c r="VG49" s="83"/>
      <c r="VH49" s="83"/>
      <c r="VI49" s="83"/>
      <c r="VJ49" s="83"/>
      <c r="VK49" s="83"/>
      <c r="VL49" s="83"/>
      <c r="VM49" s="83"/>
      <c r="VN49" s="83"/>
      <c r="VO49" s="83"/>
      <c r="VP49" s="83"/>
      <c r="VQ49" s="83"/>
      <c r="VR49" s="83"/>
      <c r="VS49" s="83"/>
      <c r="VT49" s="83"/>
      <c r="VU49" s="83"/>
      <c r="VV49" s="83"/>
      <c r="VW49" s="83"/>
      <c r="VX49" s="83"/>
      <c r="VY49" s="83"/>
      <c r="VZ49" s="83"/>
      <c r="WA49" s="83"/>
      <c r="WB49" s="83"/>
      <c r="WC49" s="83"/>
      <c r="WD49" s="83"/>
      <c r="WE49" s="83"/>
      <c r="WF49" s="83"/>
      <c r="WG49" s="83"/>
      <c r="WH49" s="83"/>
      <c r="WI49" s="83"/>
      <c r="WJ49" s="83"/>
      <c r="WK49" s="83"/>
      <c r="WL49" s="83"/>
      <c r="WM49" s="83"/>
      <c r="WN49" s="83"/>
      <c r="WO49" s="83"/>
      <c r="WP49" s="83"/>
      <c r="WQ49" s="83"/>
      <c r="WR49" s="83"/>
      <c r="WS49" s="83"/>
      <c r="WT49" s="83"/>
      <c r="WU49" s="83"/>
      <c r="WV49" s="83"/>
      <c r="WW49" s="83"/>
      <c r="WX49" s="83"/>
      <c r="WY49" s="83"/>
      <c r="WZ49" s="83"/>
      <c r="XA49" s="83"/>
      <c r="XB49" s="83"/>
      <c r="XC49" s="83"/>
      <c r="XD49" s="83"/>
      <c r="XE49" s="83"/>
      <c r="XF49" s="83"/>
      <c r="XG49" s="83"/>
      <c r="XH49" s="83"/>
      <c r="XI49" s="83"/>
      <c r="XJ49" s="83"/>
      <c r="XK49" s="83"/>
      <c r="XL49" s="83"/>
      <c r="XM49" s="83"/>
      <c r="XN49" s="83"/>
      <c r="XO49" s="83"/>
      <c r="XP49" s="83"/>
      <c r="XQ49" s="83"/>
      <c r="XR49" s="83"/>
      <c r="XS49" s="83"/>
      <c r="XT49" s="83"/>
      <c r="XU49" s="83"/>
      <c r="XV49" s="83"/>
      <c r="XW49" s="83"/>
      <c r="XX49" s="83"/>
      <c r="XY49" s="83"/>
      <c r="XZ49" s="83"/>
      <c r="YA49" s="83"/>
      <c r="YB49" s="83"/>
      <c r="YC49" s="83"/>
      <c r="YD49" s="83"/>
      <c r="YE49" s="83"/>
      <c r="YF49" s="83"/>
      <c r="YG49" s="83"/>
      <c r="YH49" s="83"/>
      <c r="YI49" s="83"/>
      <c r="YJ49" s="83"/>
      <c r="YK49" s="83"/>
      <c r="YL49" s="83"/>
      <c r="YM49" s="83"/>
      <c r="YN49" s="83"/>
      <c r="YO49" s="83"/>
      <c r="YP49" s="83"/>
      <c r="YQ49" s="83"/>
      <c r="YR49" s="83"/>
      <c r="YS49" s="83"/>
      <c r="YT49" s="83"/>
      <c r="YU49" s="83"/>
      <c r="YV49" s="83"/>
      <c r="YW49" s="83"/>
      <c r="YX49" s="83"/>
      <c r="YY49" s="83"/>
      <c r="YZ49" s="83"/>
      <c r="ZA49" s="83"/>
      <c r="ZB49" s="83"/>
      <c r="ZC49" s="83"/>
      <c r="ZD49" s="83"/>
      <c r="ZE49" s="83"/>
      <c r="ZF49" s="83"/>
      <c r="ZG49" s="83"/>
      <c r="ZH49" s="83"/>
      <c r="ZI49" s="83"/>
      <c r="ZJ49" s="83"/>
      <c r="ZK49" s="83"/>
      <c r="ZL49" s="83"/>
      <c r="ZM49" s="83"/>
      <c r="ZN49" s="83"/>
      <c r="ZO49" s="83"/>
      <c r="ZP49" s="83"/>
      <c r="ZQ49" s="83"/>
      <c r="ZR49" s="83"/>
      <c r="ZS49" s="83"/>
      <c r="ZT49" s="83"/>
      <c r="ZU49" s="83"/>
      <c r="ZV49" s="83"/>
      <c r="ZW49" s="83"/>
      <c r="ZX49" s="83"/>
      <c r="ZY49" s="83"/>
      <c r="ZZ49" s="83"/>
      <c r="AAA49" s="83"/>
      <c r="AAB49" s="83"/>
      <c r="AAC49" s="83"/>
      <c r="AAD49" s="83"/>
      <c r="AAE49" s="83"/>
      <c r="AAF49" s="83"/>
      <c r="AAG49" s="83"/>
      <c r="AAH49" s="83"/>
      <c r="AAI49" s="83"/>
      <c r="AAJ49" s="83"/>
      <c r="AAK49" s="83"/>
      <c r="AAL49" s="83"/>
      <c r="AAM49" s="83"/>
      <c r="AAN49" s="83"/>
      <c r="AAO49" s="83"/>
      <c r="AAP49" s="83"/>
      <c r="AAQ49" s="83"/>
      <c r="AAR49" s="83"/>
      <c r="AAS49" s="83"/>
      <c r="AAT49" s="83"/>
      <c r="AAU49" s="83"/>
      <c r="AAV49" s="83"/>
      <c r="AAW49" s="83"/>
      <c r="AAX49" s="83"/>
      <c r="AAY49" s="83"/>
      <c r="AAZ49" s="83"/>
      <c r="ABA49" s="83"/>
      <c r="ABB49" s="83"/>
      <c r="ABC49" s="83"/>
      <c r="ABD49" s="83"/>
      <c r="ABE49" s="83"/>
      <c r="ABF49" s="83"/>
      <c r="ABG49" s="83"/>
      <c r="ABH49" s="83"/>
      <c r="ABI49" s="83"/>
      <c r="ABJ49" s="83"/>
      <c r="ABK49" s="83"/>
      <c r="ABL49" s="83"/>
      <c r="ABM49" s="83"/>
      <c r="ABN49" s="83"/>
      <c r="ABO49" s="83"/>
      <c r="ABP49" s="83"/>
      <c r="ABQ49" s="83"/>
      <c r="ABR49" s="83"/>
      <c r="ABS49" s="83"/>
      <c r="ABT49" s="83"/>
      <c r="ABU49" s="83"/>
      <c r="ABV49" s="83"/>
      <c r="ABW49" s="83"/>
      <c r="ABX49" s="83"/>
      <c r="ABY49" s="83"/>
      <c r="ABZ49" s="83"/>
      <c r="ACA49" s="83"/>
      <c r="ACB49" s="83"/>
      <c r="ACC49" s="83"/>
      <c r="ACD49" s="83"/>
      <c r="ACE49" s="83"/>
      <c r="ACF49" s="83"/>
      <c r="ACG49" s="83"/>
      <c r="ACH49" s="83"/>
      <c r="ACI49" s="83"/>
      <c r="ACJ49" s="83"/>
      <c r="ACK49" s="83"/>
      <c r="ACL49" s="83"/>
      <c r="ACM49" s="83"/>
      <c r="ACN49" s="83"/>
      <c r="ACO49" s="83"/>
      <c r="ACP49" s="83"/>
      <c r="ACQ49" s="83"/>
      <c r="ACR49" s="83"/>
      <c r="ACS49" s="83"/>
      <c r="ACT49" s="83"/>
      <c r="ACU49" s="83"/>
      <c r="ACV49" s="83"/>
      <c r="ACW49" s="83"/>
      <c r="ACX49" s="83"/>
      <c r="ACY49" s="83"/>
      <c r="ACZ49" s="83"/>
      <c r="ADA49" s="83"/>
      <c r="ADB49" s="83"/>
      <c r="ADC49" s="83"/>
      <c r="ADD49" s="83"/>
      <c r="ADE49" s="83"/>
      <c r="ADF49" s="83"/>
      <c r="ADG49" s="83"/>
      <c r="ADH49" s="83"/>
      <c r="ADI49" s="83"/>
      <c r="ADJ49" s="83"/>
      <c r="ADK49" s="83"/>
      <c r="ADL49" s="83"/>
      <c r="ADM49" s="83"/>
      <c r="ADN49" s="83"/>
      <c r="ADO49" s="83"/>
      <c r="ADP49" s="83"/>
      <c r="ADQ49" s="83"/>
      <c r="ADR49" s="83"/>
      <c r="ADS49" s="83"/>
      <c r="ADT49" s="83"/>
      <c r="ADU49" s="83"/>
      <c r="ADV49" s="83"/>
      <c r="ADW49" s="83"/>
      <c r="ADX49" s="83"/>
      <c r="ADY49" s="83"/>
      <c r="ADZ49" s="83"/>
      <c r="AEA49" s="83"/>
      <c r="AEB49" s="83"/>
      <c r="AEC49" s="83"/>
      <c r="AED49" s="83"/>
      <c r="AEE49" s="83"/>
      <c r="AEF49" s="83"/>
      <c r="AEG49" s="83"/>
      <c r="AEH49" s="83"/>
      <c r="AEI49" s="83"/>
      <c r="AEJ49" s="83"/>
      <c r="AEK49" s="83"/>
      <c r="AEL49" s="83"/>
      <c r="AEM49" s="83"/>
      <c r="AEN49" s="83"/>
      <c r="AEO49" s="83"/>
      <c r="AEP49" s="83"/>
      <c r="AEQ49" s="83"/>
      <c r="AER49" s="83"/>
      <c r="AES49" s="83"/>
      <c r="AET49" s="83"/>
      <c r="AEU49" s="83"/>
      <c r="AEV49" s="83"/>
      <c r="AEW49" s="83"/>
      <c r="AEX49" s="83"/>
      <c r="AEY49" s="83"/>
      <c r="AEZ49" s="83"/>
      <c r="AFA49" s="83"/>
      <c r="AFB49" s="83"/>
      <c r="AFC49" s="83"/>
      <c r="AFD49" s="83"/>
      <c r="AFE49" s="83"/>
      <c r="AFF49" s="83"/>
      <c r="AFG49" s="83"/>
      <c r="AFH49" s="83"/>
      <c r="AFI49" s="83"/>
      <c r="AFJ49" s="83"/>
      <c r="AFK49" s="83"/>
      <c r="AFL49" s="83"/>
      <c r="AFM49" s="83"/>
      <c r="AFN49" s="83"/>
      <c r="AFO49" s="83"/>
      <c r="AFP49" s="83"/>
      <c r="AFQ49" s="83"/>
      <c r="AFR49" s="83"/>
      <c r="AFS49" s="83"/>
      <c r="AFT49" s="83"/>
      <c r="AFU49" s="83"/>
      <c r="AFV49" s="83"/>
      <c r="AFW49" s="83"/>
      <c r="AFX49" s="83"/>
      <c r="AFY49" s="83"/>
      <c r="AFZ49" s="83"/>
      <c r="AGA49" s="83"/>
      <c r="AGB49" s="83"/>
      <c r="AGC49" s="83"/>
      <c r="AGD49" s="83"/>
      <c r="AGE49" s="83"/>
      <c r="AGF49" s="83"/>
      <c r="AGG49" s="83"/>
      <c r="AGH49" s="83"/>
      <c r="AGI49" s="83"/>
      <c r="AGJ49" s="83"/>
      <c r="AGK49" s="83"/>
      <c r="AGL49" s="83"/>
      <c r="AGM49" s="83"/>
      <c r="AGN49" s="83"/>
      <c r="AGO49" s="83"/>
      <c r="AGP49" s="83"/>
      <c r="AGQ49" s="83"/>
      <c r="AGR49" s="83"/>
      <c r="AGS49" s="83"/>
      <c r="AGT49" s="83"/>
      <c r="AGU49" s="83"/>
      <c r="AGV49" s="83"/>
      <c r="AGW49" s="83"/>
      <c r="AGX49" s="83"/>
      <c r="AGY49" s="83"/>
      <c r="AGZ49" s="83"/>
      <c r="AHA49" s="83"/>
      <c r="AHB49" s="83"/>
      <c r="AHC49" s="83"/>
      <c r="AHD49" s="83"/>
      <c r="AHE49" s="83"/>
      <c r="AHF49" s="83"/>
      <c r="AHG49" s="83"/>
      <c r="AHH49" s="83"/>
      <c r="AHI49" s="83"/>
      <c r="AHJ49" s="83"/>
      <c r="AHK49" s="83"/>
      <c r="AHL49" s="83"/>
      <c r="AHM49" s="83"/>
      <c r="AHN49" s="83"/>
      <c r="AHO49" s="83"/>
      <c r="AHP49" s="83"/>
      <c r="AHQ49" s="83"/>
      <c r="AHR49" s="83"/>
      <c r="AHS49" s="83"/>
      <c r="AHT49" s="83"/>
      <c r="AHU49" s="83"/>
      <c r="AHV49" s="83"/>
      <c r="AHW49" s="83"/>
      <c r="AHX49" s="83"/>
      <c r="AHY49" s="83"/>
      <c r="AHZ49" s="83"/>
      <c r="AIA49" s="83"/>
      <c r="AIB49" s="83"/>
      <c r="AIC49" s="83"/>
      <c r="AID49" s="83"/>
      <c r="AIE49" s="83"/>
      <c r="AIF49" s="83"/>
      <c r="AIG49" s="83"/>
      <c r="AIH49" s="83"/>
      <c r="AII49" s="83"/>
      <c r="AIJ49" s="83"/>
      <c r="AIK49" s="83"/>
      <c r="AIL49" s="83"/>
      <c r="AIM49" s="83"/>
      <c r="AIN49" s="83"/>
      <c r="AIO49" s="83"/>
      <c r="AIP49" s="83"/>
      <c r="AIQ49" s="83"/>
      <c r="AIR49" s="83"/>
      <c r="AIS49" s="83"/>
      <c r="AIT49" s="83"/>
      <c r="AIU49" s="83"/>
      <c r="AIV49" s="83"/>
      <c r="AIW49" s="83"/>
      <c r="AIX49" s="83"/>
      <c r="AIY49" s="83"/>
      <c r="AIZ49" s="83"/>
      <c r="AJA49" s="83"/>
      <c r="AJB49" s="83"/>
      <c r="AJC49" s="83"/>
      <c r="AJD49" s="83"/>
      <c r="AJE49" s="83"/>
      <c r="AJF49" s="83"/>
      <c r="AJG49" s="83"/>
      <c r="AJH49" s="83"/>
      <c r="AJI49" s="83"/>
      <c r="AJJ49" s="83"/>
      <c r="AJK49" s="83"/>
      <c r="AJL49" s="83"/>
      <c r="AJM49" s="83"/>
      <c r="AJN49" s="83"/>
      <c r="AJO49" s="83"/>
      <c r="AJP49" s="83"/>
      <c r="AJQ49" s="83"/>
      <c r="AJR49" s="83"/>
      <c r="AJS49" s="83"/>
      <c r="AJT49" s="83"/>
      <c r="AJU49" s="83"/>
      <c r="AJV49" s="83"/>
      <c r="AJW49" s="83"/>
      <c r="AJX49" s="83"/>
      <c r="AJY49" s="83"/>
      <c r="AJZ49" s="83"/>
      <c r="AKA49" s="83"/>
      <c r="AKB49" s="83"/>
      <c r="AKC49" s="83"/>
      <c r="AKD49" s="83"/>
      <c r="AKE49" s="83"/>
      <c r="AKF49" s="83"/>
      <c r="AKG49" s="83"/>
      <c r="AKH49" s="83"/>
      <c r="AKI49" s="83"/>
      <c r="AKJ49" s="83"/>
      <c r="AKK49" s="83"/>
      <c r="AKL49" s="83"/>
      <c r="AKM49" s="83"/>
      <c r="AKN49" s="83"/>
      <c r="AKO49" s="83"/>
      <c r="AKP49" s="83"/>
      <c r="AKQ49" s="83"/>
      <c r="AKR49" s="83"/>
      <c r="AKS49" s="83"/>
      <c r="AKT49" s="83"/>
      <c r="AKU49" s="83"/>
      <c r="AKV49" s="83"/>
      <c r="AKW49" s="83"/>
      <c r="AKX49" s="83"/>
      <c r="AKY49" s="83"/>
      <c r="AKZ49" s="83"/>
      <c r="ALA49" s="83"/>
      <c r="ALB49" s="83"/>
      <c r="ALC49" s="83"/>
      <c r="ALD49" s="83"/>
      <c r="ALE49" s="83"/>
      <c r="ALF49" s="83"/>
      <c r="ALG49" s="83"/>
      <c r="ALH49" s="83"/>
      <c r="ALI49" s="83"/>
      <c r="ALJ49" s="83"/>
      <c r="ALK49" s="83"/>
      <c r="ALL49" s="83"/>
      <c r="ALM49" s="83"/>
      <c r="ALN49" s="83"/>
      <c r="ALO49" s="83"/>
      <c r="ALP49" s="83"/>
      <c r="ALQ49" s="83"/>
      <c r="ALR49" s="83"/>
      <c r="ALS49" s="83"/>
      <c r="ALT49" s="83"/>
      <c r="ALU49" s="83"/>
      <c r="ALV49" s="83"/>
      <c r="ALW49" s="83"/>
      <c r="ALX49" s="83"/>
      <c r="ALY49" s="83"/>
      <c r="ALZ49" s="83"/>
      <c r="AMA49" s="83"/>
      <c r="AMB49" s="83"/>
      <c r="AMC49" s="83"/>
      <c r="AMD49" s="83"/>
      <c r="AME49" s="83"/>
      <c r="AMF49" s="83"/>
      <c r="AMG49" s="83"/>
      <c r="AMH49" s="83"/>
      <c r="AMI49" s="83"/>
      <c r="AMJ49" s="83"/>
      <c r="AMK49" s="83"/>
      <c r="AML49" s="83"/>
      <c r="AMM49" s="83"/>
      <c r="AMN49" s="83"/>
      <c r="AMO49" s="83"/>
      <c r="AMP49" s="83"/>
      <c r="AMQ49" s="83"/>
      <c r="AMR49" s="83"/>
      <c r="AMS49" s="83"/>
      <c r="AMT49" s="83"/>
      <c r="AMU49" s="83"/>
      <c r="AMV49" s="83"/>
      <c r="AMW49" s="83"/>
      <c r="AMX49" s="83"/>
      <c r="AMY49" s="83"/>
      <c r="AMZ49" s="83"/>
      <c r="ANA49" s="83"/>
      <c r="ANB49" s="83"/>
      <c r="ANC49" s="83"/>
      <c r="AND49" s="83"/>
      <c r="ANE49" s="83"/>
      <c r="ANF49" s="83"/>
      <c r="ANG49" s="83"/>
      <c r="ANH49" s="83"/>
      <c r="ANI49" s="83"/>
      <c r="ANJ49" s="83"/>
      <c r="ANK49" s="83"/>
      <c r="ANL49" s="83"/>
      <c r="ANM49" s="83"/>
      <c r="ANN49" s="83"/>
      <c r="ANO49" s="83"/>
      <c r="ANP49" s="83"/>
      <c r="ANQ49" s="83"/>
      <c r="ANR49" s="83"/>
      <c r="ANS49" s="83"/>
      <c r="ANT49" s="83"/>
      <c r="ANU49" s="83"/>
      <c r="ANV49" s="83"/>
      <c r="ANW49" s="83"/>
      <c r="ANX49" s="83"/>
      <c r="ANY49" s="83"/>
      <c r="ANZ49" s="83"/>
      <c r="AOA49" s="83"/>
      <c r="AOB49" s="83"/>
      <c r="AOC49" s="83"/>
      <c r="AOD49" s="83"/>
      <c r="AOE49" s="83"/>
      <c r="AOF49" s="83"/>
      <c r="AOG49" s="83"/>
      <c r="AOH49" s="83"/>
      <c r="AOI49" s="83"/>
      <c r="AOJ49" s="83"/>
      <c r="AOK49" s="83"/>
      <c r="AOL49" s="83"/>
      <c r="AOM49" s="83"/>
      <c r="AON49" s="83"/>
      <c r="AOO49" s="83"/>
      <c r="AOP49" s="83"/>
      <c r="AOQ49" s="83"/>
      <c r="AOR49" s="83"/>
      <c r="AOS49" s="83"/>
      <c r="AOT49" s="83"/>
      <c r="AOU49" s="83"/>
      <c r="AOV49" s="83"/>
      <c r="AOW49" s="83"/>
      <c r="AOX49" s="83"/>
      <c r="AOY49" s="83"/>
      <c r="AOZ49" s="83"/>
      <c r="APA49" s="83"/>
      <c r="APB49" s="83"/>
      <c r="APC49" s="83"/>
      <c r="APD49" s="83"/>
      <c r="APE49" s="83"/>
      <c r="APF49" s="83"/>
      <c r="APG49" s="83"/>
      <c r="APH49" s="83"/>
      <c r="API49" s="83"/>
      <c r="APJ49" s="83"/>
      <c r="APK49" s="83"/>
      <c r="APL49" s="83"/>
      <c r="APM49" s="83"/>
      <c r="APN49" s="83"/>
      <c r="APO49" s="83"/>
      <c r="APP49" s="83"/>
      <c r="APQ49" s="83"/>
      <c r="APR49" s="83"/>
      <c r="APS49" s="83"/>
      <c r="APT49" s="83"/>
      <c r="APU49" s="83"/>
      <c r="APV49" s="83"/>
      <c r="APW49" s="83"/>
      <c r="APX49" s="83"/>
      <c r="APY49" s="83"/>
      <c r="APZ49" s="83"/>
      <c r="AQA49" s="83"/>
      <c r="AQB49" s="83"/>
      <c r="AQC49" s="83"/>
      <c r="AQD49" s="83"/>
      <c r="AQE49" s="83"/>
      <c r="AQF49" s="83"/>
      <c r="AQG49" s="83"/>
      <c r="AQH49" s="83"/>
      <c r="AQI49" s="83"/>
      <c r="AQJ49" s="83"/>
      <c r="AQK49" s="83"/>
      <c r="AQL49" s="83"/>
      <c r="AQM49" s="83"/>
      <c r="AQN49" s="83"/>
      <c r="AQO49" s="83"/>
      <c r="AQP49" s="83"/>
      <c r="AQQ49" s="83"/>
      <c r="AQR49" s="83"/>
      <c r="AQS49" s="83"/>
      <c r="AQT49" s="83"/>
      <c r="AQU49" s="83"/>
      <c r="AQV49" s="83"/>
      <c r="AQW49" s="83"/>
      <c r="AQX49" s="83"/>
      <c r="AQY49" s="83"/>
      <c r="AQZ49" s="83"/>
      <c r="ARA49" s="83"/>
      <c r="ARB49" s="83"/>
      <c r="ARC49" s="83"/>
      <c r="ARD49" s="83"/>
      <c r="ARE49" s="83"/>
      <c r="ARF49" s="83"/>
      <c r="ARG49" s="83"/>
      <c r="ARH49" s="83"/>
      <c r="ARI49" s="83"/>
      <c r="ARJ49" s="83"/>
      <c r="ARK49" s="83"/>
      <c r="ARL49" s="83"/>
      <c r="ARM49" s="83"/>
      <c r="ARN49" s="83"/>
      <c r="ARO49" s="83"/>
      <c r="ARP49" s="83"/>
      <c r="ARQ49" s="83"/>
      <c r="ARR49" s="83"/>
      <c r="ARS49" s="83"/>
      <c r="ART49" s="83"/>
      <c r="ARU49" s="83"/>
      <c r="ARV49" s="83"/>
      <c r="ARW49" s="83"/>
      <c r="ARX49" s="83"/>
      <c r="ARY49" s="83"/>
      <c r="ARZ49" s="83"/>
      <c r="ASA49" s="83"/>
      <c r="ASB49" s="83"/>
      <c r="ASC49" s="83"/>
      <c r="ASD49" s="83"/>
      <c r="ASE49" s="83"/>
      <c r="ASF49" s="83"/>
      <c r="ASG49" s="83"/>
      <c r="ASH49" s="83"/>
      <c r="ASI49" s="83"/>
      <c r="ASJ49" s="83"/>
      <c r="ASK49" s="83"/>
      <c r="ASL49" s="83"/>
      <c r="ASM49" s="83"/>
      <c r="ASN49" s="83"/>
      <c r="ASO49" s="83"/>
      <c r="ASP49" s="83"/>
      <c r="ASQ49" s="83"/>
      <c r="ASR49" s="83"/>
      <c r="ASS49" s="83"/>
      <c r="AST49" s="83"/>
      <c r="ASU49" s="83"/>
      <c r="ASV49" s="83"/>
      <c r="ASW49" s="83"/>
      <c r="ASX49" s="83"/>
      <c r="ASY49" s="83"/>
      <c r="ASZ49" s="83"/>
      <c r="ATA49" s="83"/>
      <c r="ATB49" s="83"/>
      <c r="ATC49" s="83"/>
      <c r="ATD49" s="83"/>
      <c r="ATE49" s="83"/>
      <c r="ATF49" s="83"/>
      <c r="ATG49" s="83"/>
      <c r="ATH49" s="83"/>
      <c r="ATI49" s="83"/>
      <c r="ATJ49" s="83"/>
      <c r="ATK49" s="83"/>
      <c r="ATL49" s="83"/>
      <c r="ATM49" s="83"/>
      <c r="ATN49" s="83"/>
      <c r="ATO49" s="83"/>
      <c r="ATP49" s="83"/>
      <c r="ATQ49" s="83"/>
      <c r="ATR49" s="83"/>
      <c r="ATS49" s="83"/>
      <c r="ATT49" s="83"/>
      <c r="ATU49" s="83"/>
      <c r="ATV49" s="83"/>
      <c r="ATW49" s="83"/>
      <c r="ATX49" s="83"/>
      <c r="ATY49" s="83"/>
      <c r="ATZ49" s="83"/>
      <c r="AUA49" s="83"/>
      <c r="AUB49" s="83"/>
      <c r="AUC49" s="83"/>
      <c r="AUD49" s="83"/>
      <c r="AUE49" s="83"/>
      <c r="AUF49" s="83"/>
      <c r="AUG49" s="83"/>
      <c r="AUH49" s="83"/>
      <c r="AUI49" s="83"/>
      <c r="AUJ49" s="83"/>
      <c r="AUK49" s="83"/>
      <c r="AUL49" s="83"/>
      <c r="AUM49" s="83"/>
      <c r="AUN49" s="83"/>
      <c r="AUO49" s="83"/>
      <c r="AUP49" s="83"/>
      <c r="AUQ49" s="83"/>
      <c r="AUR49" s="83"/>
      <c r="AUS49" s="83"/>
      <c r="AUT49" s="83"/>
      <c r="AUU49" s="83"/>
      <c r="AUV49" s="83"/>
      <c r="AUW49" s="83"/>
      <c r="AUX49" s="83"/>
      <c r="AUY49" s="83"/>
      <c r="AUZ49" s="83"/>
      <c r="AVA49" s="83"/>
      <c r="AVB49" s="83"/>
      <c r="AVC49" s="83"/>
      <c r="AVD49" s="83"/>
      <c r="AVE49" s="83"/>
      <c r="AVF49" s="83"/>
      <c r="AVG49" s="83"/>
      <c r="AVH49" s="83"/>
      <c r="AVI49" s="83"/>
      <c r="AVJ49" s="83"/>
      <c r="AVK49" s="83"/>
      <c r="AVL49" s="83"/>
      <c r="AVM49" s="83"/>
      <c r="AVN49" s="83"/>
      <c r="AVO49" s="83"/>
      <c r="AVP49" s="83"/>
      <c r="AVQ49" s="83"/>
      <c r="AVR49" s="83"/>
      <c r="AVS49" s="83"/>
      <c r="AVT49" s="83"/>
      <c r="AVU49" s="83"/>
      <c r="AVV49" s="83"/>
      <c r="AVW49" s="83"/>
      <c r="AVX49" s="83"/>
      <c r="AVY49" s="83"/>
      <c r="AVZ49" s="83"/>
      <c r="AWA49" s="83"/>
      <c r="AWB49" s="83"/>
      <c r="AWC49" s="83"/>
      <c r="AWD49" s="83"/>
      <c r="AWE49" s="83"/>
      <c r="AWF49" s="83"/>
      <c r="AWG49" s="83"/>
      <c r="AWH49" s="83"/>
      <c r="AWI49" s="83"/>
      <c r="AWJ49" s="83"/>
      <c r="AWK49" s="83"/>
      <c r="AWL49" s="83"/>
      <c r="AWM49" s="83"/>
      <c r="AWN49" s="83"/>
      <c r="AWO49" s="83"/>
      <c r="AWP49" s="83"/>
      <c r="AWQ49" s="83"/>
      <c r="AWR49" s="83"/>
      <c r="AWS49" s="83"/>
      <c r="AWT49" s="83"/>
      <c r="AWU49" s="83"/>
      <c r="AWV49" s="83"/>
      <c r="AWW49" s="83"/>
      <c r="AWX49" s="83"/>
      <c r="AWY49" s="83"/>
      <c r="AWZ49" s="83"/>
      <c r="AXA49" s="83"/>
      <c r="AXB49" s="83"/>
      <c r="AXC49" s="83"/>
      <c r="AXD49" s="83"/>
      <c r="AXE49" s="83"/>
      <c r="AXF49" s="83"/>
      <c r="AXG49" s="83"/>
      <c r="AXH49" s="83"/>
      <c r="AXI49" s="83"/>
      <c r="AXJ49" s="83"/>
      <c r="AXK49" s="83"/>
      <c r="AXL49" s="83"/>
      <c r="AXM49" s="83"/>
      <c r="AXN49" s="83"/>
      <c r="AXO49" s="83"/>
      <c r="AXP49" s="83"/>
      <c r="AXQ49" s="83"/>
      <c r="AXR49" s="83"/>
      <c r="AXS49" s="83"/>
      <c r="AXT49" s="83"/>
      <c r="AXU49" s="83"/>
      <c r="AXV49" s="83"/>
      <c r="AXW49" s="83"/>
      <c r="AXX49" s="83"/>
      <c r="AXY49" s="83"/>
      <c r="AXZ49" s="83"/>
      <c r="AYA49" s="83"/>
      <c r="AYB49" s="83"/>
      <c r="AYC49" s="83"/>
      <c r="AYD49" s="83"/>
      <c r="AYE49" s="83"/>
      <c r="AYF49" s="83"/>
      <c r="AYG49" s="83"/>
      <c r="AYH49" s="83"/>
      <c r="AYI49" s="83"/>
      <c r="AYJ49" s="83"/>
      <c r="AYK49" s="83"/>
      <c r="AYL49" s="83"/>
      <c r="AYM49" s="83"/>
      <c r="AYN49" s="83"/>
      <c r="AYO49" s="83"/>
      <c r="AYP49" s="83"/>
      <c r="AYQ49" s="83"/>
      <c r="AYR49" s="83"/>
      <c r="AYS49" s="83"/>
      <c r="AYT49" s="83"/>
      <c r="AYU49" s="83"/>
      <c r="AYV49" s="83"/>
      <c r="AYW49" s="83"/>
      <c r="AYX49" s="83"/>
      <c r="AYY49" s="83"/>
      <c r="AYZ49" s="83"/>
      <c r="AZA49" s="83"/>
      <c r="AZB49" s="83"/>
      <c r="AZC49" s="83"/>
      <c r="AZD49" s="83"/>
      <c r="AZE49" s="83"/>
      <c r="AZF49" s="83"/>
      <c r="AZG49" s="83"/>
      <c r="AZH49" s="83"/>
      <c r="AZI49" s="83"/>
      <c r="AZJ49" s="83"/>
      <c r="AZK49" s="83"/>
      <c r="AZL49" s="83"/>
      <c r="AZM49" s="83"/>
      <c r="AZN49" s="83"/>
      <c r="AZO49" s="83"/>
      <c r="AZP49" s="83"/>
      <c r="AZQ49" s="83"/>
      <c r="AZR49" s="83"/>
      <c r="AZS49" s="83"/>
      <c r="AZT49" s="83"/>
      <c r="AZU49" s="83"/>
      <c r="AZV49" s="83"/>
      <c r="AZW49" s="83"/>
      <c r="AZX49" s="83"/>
      <c r="AZY49" s="83"/>
      <c r="AZZ49" s="83"/>
      <c r="BAA49" s="83"/>
      <c r="BAB49" s="83"/>
      <c r="BAC49" s="83"/>
      <c r="BAD49" s="83"/>
      <c r="BAE49" s="83"/>
      <c r="BAF49" s="83"/>
      <c r="BAG49" s="83"/>
      <c r="BAH49" s="83"/>
      <c r="BAI49" s="83"/>
      <c r="BAJ49" s="83"/>
      <c r="BAK49" s="83"/>
      <c r="BAL49" s="83"/>
      <c r="BAM49" s="83"/>
      <c r="BAN49" s="83"/>
      <c r="BAO49" s="83"/>
      <c r="BAP49" s="83"/>
      <c r="BAQ49" s="83"/>
      <c r="BAR49" s="83"/>
      <c r="BAS49" s="83"/>
      <c r="BAT49" s="83"/>
      <c r="BAU49" s="83"/>
      <c r="BAV49" s="83"/>
      <c r="BAW49" s="83"/>
      <c r="BAX49" s="83"/>
      <c r="BAY49" s="83"/>
      <c r="BAZ49" s="83"/>
      <c r="BBA49" s="83"/>
      <c r="BBB49" s="83"/>
      <c r="BBC49" s="83"/>
      <c r="BBD49" s="83"/>
      <c r="BBE49" s="83"/>
      <c r="BBF49" s="83"/>
      <c r="BBG49" s="83"/>
      <c r="BBH49" s="83"/>
      <c r="BBI49" s="83"/>
      <c r="BBJ49" s="83"/>
      <c r="BBK49" s="83"/>
      <c r="BBL49" s="83"/>
      <c r="BBM49" s="83"/>
      <c r="BBN49" s="83"/>
      <c r="BBO49" s="83"/>
      <c r="BBP49" s="83"/>
      <c r="BBQ49" s="83"/>
      <c r="BBR49" s="83"/>
      <c r="BBS49" s="83"/>
      <c r="BBT49" s="83"/>
      <c r="BBU49" s="83"/>
      <c r="BBV49" s="83"/>
      <c r="BBW49" s="83"/>
      <c r="BBX49" s="83"/>
      <c r="BBY49" s="83"/>
      <c r="BBZ49" s="83"/>
      <c r="BCA49" s="83"/>
      <c r="BCB49" s="83"/>
      <c r="BCC49" s="83"/>
      <c r="BCD49" s="83"/>
      <c r="BCE49" s="83"/>
      <c r="BCF49" s="83"/>
      <c r="BCG49" s="83"/>
      <c r="BCH49" s="83"/>
      <c r="BCI49" s="83"/>
      <c r="BCJ49" s="83"/>
      <c r="BCK49" s="83"/>
      <c r="BCL49" s="83"/>
      <c r="BCM49" s="83"/>
      <c r="BCN49" s="83"/>
      <c r="BCO49" s="83"/>
      <c r="BCP49" s="83"/>
      <c r="BCQ49" s="83"/>
      <c r="BCR49" s="83"/>
      <c r="BCS49" s="83"/>
      <c r="BCT49" s="83"/>
      <c r="BCU49" s="83"/>
      <c r="BCV49" s="83"/>
      <c r="BCW49" s="83"/>
      <c r="BCX49" s="83"/>
      <c r="BCY49" s="83"/>
      <c r="BCZ49" s="83"/>
      <c r="BDA49" s="83"/>
      <c r="BDB49" s="83"/>
      <c r="BDC49" s="83"/>
      <c r="BDD49" s="83"/>
      <c r="BDE49" s="83"/>
      <c r="BDF49" s="83"/>
      <c r="BDG49" s="83"/>
      <c r="BDH49" s="83"/>
      <c r="BDI49" s="83"/>
      <c r="BDJ49" s="83"/>
      <c r="BDK49" s="83"/>
      <c r="BDL49" s="83"/>
      <c r="BDM49" s="83"/>
      <c r="BDN49" s="83"/>
      <c r="BDO49" s="83"/>
      <c r="BDP49" s="83"/>
      <c r="BDQ49" s="83"/>
      <c r="BDR49" s="83"/>
      <c r="BDS49" s="83"/>
      <c r="BDT49" s="83"/>
      <c r="BDU49" s="83"/>
      <c r="BDV49" s="83"/>
      <c r="BDW49" s="83"/>
      <c r="BDX49" s="83"/>
      <c r="BDY49" s="83"/>
      <c r="BDZ49" s="83"/>
      <c r="BEA49" s="83"/>
      <c r="BEB49" s="83"/>
      <c r="BEC49" s="83"/>
      <c r="BED49" s="83"/>
      <c r="BEE49" s="83"/>
      <c r="BEF49" s="83"/>
      <c r="BEG49" s="83"/>
      <c r="BEH49" s="83"/>
      <c r="BEI49" s="83"/>
      <c r="BEJ49" s="83"/>
      <c r="BEK49" s="83"/>
      <c r="BEL49" s="83"/>
      <c r="BEM49" s="83"/>
      <c r="BEN49" s="83"/>
      <c r="BEO49" s="83"/>
      <c r="BEP49" s="83"/>
      <c r="BEQ49" s="83"/>
      <c r="BER49" s="83"/>
      <c r="BES49" s="83"/>
      <c r="BET49" s="83"/>
      <c r="BEU49" s="83"/>
      <c r="BEV49" s="83"/>
      <c r="BEW49" s="83"/>
      <c r="BEX49" s="83"/>
      <c r="BEY49" s="83"/>
      <c r="BEZ49" s="83"/>
      <c r="BFA49" s="83"/>
      <c r="BFB49" s="83"/>
      <c r="BFC49" s="83"/>
      <c r="BFD49" s="83"/>
      <c r="BFE49" s="83"/>
      <c r="BFF49" s="83"/>
      <c r="BFG49" s="83"/>
      <c r="BFH49" s="83"/>
      <c r="BFI49" s="83"/>
      <c r="BFJ49" s="83"/>
      <c r="BFK49" s="83"/>
      <c r="BFL49" s="83"/>
      <c r="BFM49" s="83"/>
      <c r="BFN49" s="83"/>
      <c r="BFO49" s="83"/>
      <c r="BFP49" s="83"/>
      <c r="BFQ49" s="83"/>
      <c r="BFR49" s="83"/>
      <c r="BFS49" s="83"/>
      <c r="BFT49" s="83"/>
      <c r="BFU49" s="83"/>
      <c r="BFV49" s="83"/>
      <c r="BFW49" s="83"/>
      <c r="BFX49" s="83"/>
      <c r="BFY49" s="83"/>
      <c r="BFZ49" s="83"/>
      <c r="BGA49" s="83"/>
      <c r="BGB49" s="83"/>
      <c r="BGC49" s="83"/>
      <c r="BGD49" s="83"/>
      <c r="BGE49" s="83"/>
      <c r="BGF49" s="83"/>
      <c r="BGG49" s="83"/>
      <c r="BGH49" s="83"/>
      <c r="BGI49" s="83"/>
      <c r="BGJ49" s="83"/>
      <c r="BGK49" s="83"/>
      <c r="BGL49" s="83"/>
      <c r="BGM49" s="83"/>
      <c r="BGN49" s="83"/>
      <c r="BGO49" s="83"/>
      <c r="BGP49" s="83"/>
      <c r="BGQ49" s="83"/>
      <c r="BGR49" s="83"/>
      <c r="BGS49" s="83"/>
      <c r="BGT49" s="83"/>
      <c r="BGU49" s="83"/>
      <c r="BGV49" s="83"/>
      <c r="BGW49" s="83"/>
      <c r="BGX49" s="83"/>
      <c r="BGY49" s="83"/>
      <c r="BGZ49" s="83"/>
      <c r="BHA49" s="83"/>
      <c r="BHB49" s="83"/>
      <c r="BHC49" s="83"/>
      <c r="BHD49" s="83"/>
      <c r="BHE49" s="83"/>
      <c r="BHF49" s="83"/>
      <c r="BHG49" s="83"/>
      <c r="BHH49" s="83"/>
      <c r="BHI49" s="83"/>
      <c r="BHJ49" s="83"/>
      <c r="BHK49" s="83"/>
      <c r="BHL49" s="83"/>
      <c r="BHM49" s="83"/>
      <c r="BHN49" s="83"/>
      <c r="BHO49" s="83"/>
      <c r="BHP49" s="83"/>
      <c r="BHQ49" s="83"/>
      <c r="BHR49" s="83"/>
      <c r="BHS49" s="83"/>
      <c r="BHT49" s="83"/>
      <c r="BHU49" s="83"/>
      <c r="BHV49" s="83"/>
      <c r="BHW49" s="83"/>
      <c r="BHX49" s="83"/>
      <c r="BHY49" s="83"/>
      <c r="BHZ49" s="83"/>
      <c r="BIA49" s="83"/>
      <c r="BIB49" s="83"/>
      <c r="BIC49" s="83"/>
      <c r="BID49" s="83"/>
      <c r="BIE49" s="83"/>
      <c r="BIF49" s="83"/>
      <c r="BIG49" s="83"/>
      <c r="BIH49" s="83"/>
      <c r="BII49" s="83"/>
      <c r="BIJ49" s="83"/>
      <c r="BIK49" s="83"/>
      <c r="BIL49" s="83"/>
      <c r="BIM49" s="83"/>
      <c r="BIN49" s="83"/>
      <c r="BIO49" s="83"/>
      <c r="BIP49" s="83"/>
      <c r="BIQ49" s="83"/>
      <c r="BIR49" s="83"/>
      <c r="BIS49" s="83"/>
      <c r="BIT49" s="83"/>
      <c r="BIU49" s="83"/>
      <c r="BIV49" s="83"/>
      <c r="BIW49" s="83"/>
      <c r="BIX49" s="83"/>
      <c r="BIY49" s="83"/>
      <c r="BIZ49" s="83"/>
      <c r="BJA49" s="83"/>
      <c r="BJB49" s="83"/>
      <c r="BJC49" s="83"/>
      <c r="BJD49" s="83"/>
      <c r="BJE49" s="83"/>
      <c r="BJF49" s="83"/>
      <c r="BJG49" s="83"/>
      <c r="BJH49" s="83"/>
      <c r="BJI49" s="83"/>
      <c r="BJJ49" s="83"/>
      <c r="BJK49" s="83"/>
      <c r="BJL49" s="83"/>
      <c r="BJM49" s="83"/>
      <c r="BJN49" s="83"/>
      <c r="BJO49" s="83"/>
      <c r="BJP49" s="83"/>
      <c r="BJQ49" s="83"/>
      <c r="BJR49" s="83"/>
      <c r="BJS49" s="83"/>
      <c r="BJT49" s="83"/>
      <c r="BJU49" s="83"/>
      <c r="BJV49" s="83"/>
      <c r="BJW49" s="83"/>
      <c r="BJX49" s="83"/>
      <c r="BJY49" s="83"/>
      <c r="BJZ49" s="83"/>
      <c r="BKA49" s="83"/>
      <c r="BKB49" s="83"/>
      <c r="BKC49" s="83"/>
      <c r="BKD49" s="83"/>
      <c r="BKE49" s="83"/>
      <c r="BKF49" s="83"/>
      <c r="BKG49" s="83"/>
      <c r="BKH49" s="83"/>
      <c r="BKI49" s="83"/>
      <c r="BKJ49" s="83"/>
      <c r="BKK49" s="83"/>
      <c r="BKL49" s="83"/>
      <c r="BKM49" s="83"/>
      <c r="BKN49" s="83"/>
      <c r="BKO49" s="83"/>
      <c r="BKP49" s="83"/>
      <c r="BKQ49" s="83"/>
      <c r="BKR49" s="83"/>
      <c r="BKS49" s="83"/>
      <c r="BKT49" s="83"/>
      <c r="BKU49" s="83"/>
      <c r="BKV49" s="83"/>
      <c r="BKW49" s="83"/>
      <c r="BKX49" s="83"/>
      <c r="BKY49" s="83"/>
      <c r="BKZ49" s="83"/>
      <c r="BLA49" s="83"/>
      <c r="BLB49" s="83"/>
      <c r="BLC49" s="83"/>
      <c r="BLD49" s="83"/>
      <c r="BLE49" s="83"/>
      <c r="BLF49" s="83"/>
      <c r="BLG49" s="83"/>
      <c r="BLH49" s="83"/>
      <c r="BLI49" s="83"/>
      <c r="BLJ49" s="83"/>
      <c r="BLK49" s="83"/>
      <c r="BLL49" s="83"/>
      <c r="BLM49" s="83"/>
      <c r="BLN49" s="83"/>
      <c r="BLO49" s="83"/>
      <c r="BLP49" s="83"/>
      <c r="BLQ49" s="83"/>
      <c r="BLR49" s="83"/>
      <c r="BLS49" s="83"/>
      <c r="BLT49" s="83"/>
      <c r="BLU49" s="83"/>
      <c r="BLV49" s="83"/>
      <c r="BLW49" s="83"/>
      <c r="BLX49" s="83"/>
      <c r="BLY49" s="83"/>
      <c r="BLZ49" s="83"/>
      <c r="BMA49" s="83"/>
      <c r="BMB49" s="83"/>
      <c r="BMC49" s="83"/>
      <c r="BMD49" s="83"/>
      <c r="BME49" s="83"/>
      <c r="BMF49" s="83"/>
      <c r="BMG49" s="83"/>
      <c r="BMH49" s="83"/>
      <c r="BMI49" s="83"/>
      <c r="BMJ49" s="83"/>
      <c r="BMK49" s="83"/>
      <c r="BML49" s="83"/>
      <c r="BMM49" s="83"/>
      <c r="BMN49" s="83"/>
      <c r="BMO49" s="83"/>
      <c r="BMP49" s="83"/>
      <c r="BMQ49" s="83"/>
      <c r="BMR49" s="83"/>
      <c r="BMS49" s="83"/>
      <c r="BMT49" s="83"/>
      <c r="BMU49" s="83"/>
      <c r="BMV49" s="83"/>
      <c r="BMW49" s="83"/>
      <c r="BMX49" s="83"/>
      <c r="BMY49" s="83"/>
      <c r="BMZ49" s="83"/>
      <c r="BNA49" s="83"/>
      <c r="BNB49" s="83"/>
      <c r="BNC49" s="83"/>
      <c r="BND49" s="83"/>
      <c r="BNE49" s="83"/>
      <c r="BNF49" s="83"/>
      <c r="BNG49" s="83"/>
      <c r="BNH49" s="83"/>
      <c r="BNI49" s="83"/>
      <c r="BNJ49" s="83"/>
      <c r="BNK49" s="83"/>
      <c r="BNL49" s="83"/>
      <c r="BNM49" s="83"/>
      <c r="BNN49" s="83"/>
      <c r="BNO49" s="83"/>
      <c r="BNP49" s="83"/>
      <c r="BNQ49" s="83"/>
      <c r="BNR49" s="83"/>
      <c r="BNS49" s="83"/>
      <c r="BNT49" s="83"/>
      <c r="BNU49" s="83"/>
      <c r="BNV49" s="83"/>
      <c r="BNW49" s="83"/>
      <c r="BNX49" s="83"/>
      <c r="BNY49" s="83"/>
      <c r="BNZ49" s="83"/>
      <c r="BOA49" s="83"/>
      <c r="BOB49" s="83"/>
      <c r="BOC49" s="83"/>
      <c r="BOD49" s="83"/>
      <c r="BOE49" s="83"/>
      <c r="BOF49" s="83"/>
      <c r="BOG49" s="83"/>
      <c r="BOH49" s="83"/>
      <c r="BOI49" s="83"/>
      <c r="BOJ49" s="83"/>
      <c r="BOK49" s="83"/>
      <c r="BOL49" s="83"/>
      <c r="BOM49" s="83"/>
      <c r="BON49" s="83"/>
      <c r="BOO49" s="83"/>
      <c r="BOP49" s="83"/>
      <c r="BOQ49" s="83"/>
      <c r="BOR49" s="83"/>
      <c r="BOS49" s="83"/>
      <c r="BOT49" s="83"/>
      <c r="BOU49" s="83"/>
      <c r="BOV49" s="83"/>
      <c r="BOW49" s="83"/>
      <c r="BOX49" s="83"/>
      <c r="BOY49" s="83"/>
      <c r="BOZ49" s="83"/>
      <c r="BPA49" s="83"/>
      <c r="BPB49" s="83"/>
      <c r="BPC49" s="83"/>
      <c r="BPD49" s="83"/>
      <c r="BPE49" s="83"/>
      <c r="BPF49" s="83"/>
      <c r="BPG49" s="83"/>
      <c r="BPH49" s="83"/>
      <c r="BPI49" s="83"/>
      <c r="BPJ49" s="83"/>
      <c r="BPK49" s="83"/>
      <c r="BPL49" s="83"/>
      <c r="BPM49" s="83"/>
      <c r="BPN49" s="83"/>
      <c r="BPO49" s="83"/>
      <c r="BPP49" s="83"/>
      <c r="BPQ49" s="83"/>
      <c r="BPR49" s="83"/>
      <c r="BPS49" s="83"/>
      <c r="BPT49" s="83"/>
      <c r="BPU49" s="83"/>
      <c r="BPV49" s="83"/>
      <c r="BPW49" s="83"/>
      <c r="BPX49" s="83"/>
      <c r="BPY49" s="83"/>
      <c r="BPZ49" s="83"/>
      <c r="BQA49" s="83"/>
      <c r="BQB49" s="83"/>
      <c r="BQC49" s="83"/>
      <c r="BQD49" s="83"/>
      <c r="BQE49" s="83"/>
      <c r="BQF49" s="83"/>
      <c r="BQG49" s="83"/>
      <c r="BQH49" s="83"/>
      <c r="BQI49" s="83"/>
      <c r="BQJ49" s="83"/>
      <c r="BQK49" s="83"/>
      <c r="BQL49" s="83"/>
      <c r="BQM49" s="83"/>
      <c r="BQN49" s="83"/>
      <c r="BQO49" s="83"/>
      <c r="BQP49" s="83"/>
      <c r="BQQ49" s="83"/>
      <c r="BQR49" s="83"/>
      <c r="BQS49" s="83"/>
      <c r="BQT49" s="83"/>
      <c r="BQU49" s="83"/>
      <c r="BQV49" s="83"/>
      <c r="BQW49" s="83"/>
      <c r="BQX49" s="83"/>
      <c r="BQY49" s="83"/>
      <c r="BQZ49" s="83"/>
      <c r="BRA49" s="83"/>
      <c r="BRB49" s="83"/>
      <c r="BRC49" s="83"/>
      <c r="BRD49" s="83"/>
      <c r="BRE49" s="83"/>
      <c r="BRF49" s="83"/>
      <c r="BRG49" s="83"/>
      <c r="BRH49" s="83"/>
      <c r="BRI49" s="83"/>
      <c r="BRJ49" s="83"/>
      <c r="BRK49" s="83"/>
      <c r="BRL49" s="83"/>
      <c r="BRM49" s="83"/>
      <c r="BRN49" s="83"/>
      <c r="BRO49" s="83"/>
      <c r="BRP49" s="83"/>
      <c r="BRQ49" s="83"/>
      <c r="BRR49" s="83"/>
      <c r="BRS49" s="83"/>
      <c r="BRT49" s="83"/>
      <c r="BRU49" s="83"/>
      <c r="BRV49" s="83"/>
      <c r="BRW49" s="83"/>
      <c r="BRX49" s="83"/>
      <c r="BRY49" s="83"/>
      <c r="BRZ49" s="83"/>
      <c r="BSA49" s="83"/>
      <c r="BSB49" s="83"/>
      <c r="BSC49" s="83"/>
      <c r="BSD49" s="83"/>
      <c r="BSE49" s="83"/>
      <c r="BSF49" s="83"/>
      <c r="BSG49" s="83"/>
      <c r="BSH49" s="83"/>
      <c r="BSI49" s="83"/>
      <c r="BSJ49" s="83"/>
      <c r="BSK49" s="83"/>
      <c r="BSL49" s="83"/>
      <c r="BSM49" s="83"/>
      <c r="BSN49" s="83"/>
      <c r="BSO49" s="83"/>
      <c r="BSP49" s="83"/>
      <c r="BSQ49" s="83"/>
      <c r="BSR49" s="83"/>
      <c r="BSS49" s="83"/>
      <c r="BST49" s="83"/>
      <c r="BSU49" s="83"/>
      <c r="BSV49" s="83"/>
      <c r="BSW49" s="83"/>
      <c r="BSX49" s="83"/>
      <c r="BSY49" s="83"/>
      <c r="BSZ49" s="83"/>
      <c r="BTA49" s="83"/>
      <c r="BTB49" s="83"/>
      <c r="BTC49" s="83"/>
      <c r="BTD49" s="83"/>
      <c r="BTE49" s="83"/>
      <c r="BTF49" s="83"/>
      <c r="BTG49" s="83"/>
      <c r="BTH49" s="83"/>
      <c r="BTI49" s="83"/>
      <c r="BTJ49" s="83"/>
      <c r="BTK49" s="83"/>
      <c r="BTL49" s="83"/>
      <c r="BTM49" s="83"/>
      <c r="BTN49" s="83"/>
      <c r="BTO49" s="83"/>
      <c r="BTP49" s="83"/>
      <c r="BTQ49" s="83"/>
      <c r="BTR49" s="83"/>
      <c r="BTS49" s="83"/>
      <c r="BTT49" s="83"/>
      <c r="BTU49" s="83"/>
      <c r="BTV49" s="83"/>
      <c r="BTW49" s="83"/>
      <c r="BTX49" s="83"/>
      <c r="BTY49" s="83"/>
      <c r="BTZ49" s="83"/>
      <c r="BUA49" s="83"/>
      <c r="BUB49" s="83"/>
      <c r="BUC49" s="83"/>
      <c r="BUD49" s="83"/>
      <c r="BUE49" s="83"/>
      <c r="BUF49" s="83"/>
      <c r="BUG49" s="83"/>
      <c r="BUH49" s="83"/>
      <c r="BUI49" s="83"/>
      <c r="BUJ49" s="83"/>
      <c r="BUK49" s="83"/>
      <c r="BUL49" s="83"/>
      <c r="BUM49" s="83"/>
      <c r="BUN49" s="83"/>
      <c r="BUO49" s="83"/>
      <c r="BUP49" s="83"/>
      <c r="BUQ49" s="83"/>
      <c r="BUR49" s="83"/>
      <c r="BUS49" s="83"/>
      <c r="BUT49" s="83"/>
      <c r="BUU49" s="83"/>
      <c r="BUV49" s="83"/>
      <c r="BUW49" s="83"/>
      <c r="BUX49" s="83"/>
      <c r="BUY49" s="83"/>
      <c r="BUZ49" s="83"/>
      <c r="BVA49" s="83"/>
      <c r="BVB49" s="83"/>
      <c r="BVC49" s="83"/>
      <c r="BVD49" s="83"/>
      <c r="BVE49" s="83"/>
      <c r="BVF49" s="83"/>
      <c r="BVG49" s="83"/>
      <c r="BVH49" s="83"/>
      <c r="BVI49" s="83"/>
      <c r="BVJ49" s="83"/>
      <c r="BVK49" s="83"/>
      <c r="BVL49" s="83"/>
      <c r="BVM49" s="83"/>
      <c r="BVN49" s="83"/>
      <c r="BVO49" s="83"/>
      <c r="BVP49" s="83"/>
      <c r="BVQ49" s="83"/>
      <c r="BVR49" s="83"/>
      <c r="BVS49" s="83"/>
      <c r="BVT49" s="83"/>
      <c r="BVU49" s="83"/>
      <c r="BVV49" s="83"/>
      <c r="BVW49" s="83"/>
      <c r="BVX49" s="83"/>
      <c r="BVY49" s="83"/>
      <c r="BVZ49" s="83"/>
      <c r="BWA49" s="83"/>
      <c r="BWB49" s="83"/>
      <c r="BWC49" s="83"/>
      <c r="BWD49" s="83"/>
      <c r="BWE49" s="83"/>
      <c r="BWF49" s="83"/>
      <c r="BWG49" s="83"/>
      <c r="BWH49" s="83"/>
      <c r="BWI49" s="83"/>
      <c r="BWJ49" s="83"/>
      <c r="BWK49" s="83"/>
      <c r="BWL49" s="83"/>
      <c r="BWM49" s="83"/>
      <c r="BWN49" s="83"/>
      <c r="BWO49" s="83"/>
      <c r="BWP49" s="83"/>
      <c r="BWQ49" s="83"/>
      <c r="BWR49" s="83"/>
      <c r="BWS49" s="83"/>
      <c r="BWT49" s="83"/>
      <c r="BWU49" s="83"/>
      <c r="BWV49" s="83"/>
      <c r="BWW49" s="83"/>
      <c r="BWX49" s="83"/>
      <c r="BWY49" s="83"/>
      <c r="BWZ49" s="83"/>
      <c r="BXA49" s="83"/>
      <c r="BXB49" s="83"/>
      <c r="BXC49" s="83"/>
      <c r="BXD49" s="83"/>
      <c r="BXE49" s="83"/>
      <c r="BXF49" s="83"/>
      <c r="BXG49" s="83"/>
      <c r="BXH49" s="83"/>
      <c r="BXI49" s="83"/>
      <c r="BXJ49" s="83"/>
      <c r="BXK49" s="83"/>
      <c r="BXL49" s="83"/>
      <c r="BXM49" s="83"/>
      <c r="BXN49" s="83"/>
      <c r="BXO49" s="83"/>
      <c r="BXP49" s="83"/>
      <c r="BXQ49" s="83"/>
      <c r="BXR49" s="83"/>
      <c r="BXS49" s="83"/>
      <c r="BXT49" s="83"/>
      <c r="BXU49" s="83"/>
      <c r="BXV49" s="83"/>
      <c r="BXW49" s="83"/>
      <c r="BXX49" s="83"/>
      <c r="BXY49" s="83"/>
      <c r="BXZ49" s="83"/>
      <c r="BYA49" s="83"/>
      <c r="BYB49" s="83"/>
      <c r="BYC49" s="83"/>
      <c r="BYD49" s="83"/>
      <c r="BYE49" s="83"/>
      <c r="BYF49" s="83"/>
      <c r="BYG49" s="83"/>
      <c r="BYH49" s="83"/>
      <c r="BYI49" s="83"/>
      <c r="BYJ49" s="83"/>
      <c r="BYK49" s="83"/>
      <c r="BYL49" s="83"/>
      <c r="BYM49" s="83"/>
      <c r="BYN49" s="83"/>
      <c r="BYO49" s="83"/>
      <c r="BYP49" s="83"/>
      <c r="BYQ49" s="83"/>
      <c r="BYR49" s="83"/>
      <c r="BYS49" s="83"/>
      <c r="BYT49" s="83"/>
      <c r="BYU49" s="83"/>
      <c r="BYV49" s="83"/>
      <c r="BYW49" s="83"/>
      <c r="BYX49" s="83"/>
      <c r="BYY49" s="83"/>
      <c r="BYZ49" s="83"/>
      <c r="BZA49" s="83"/>
      <c r="BZB49" s="83"/>
      <c r="BZC49" s="83"/>
      <c r="BZD49" s="83"/>
      <c r="BZE49" s="83"/>
      <c r="BZF49" s="83"/>
      <c r="BZG49" s="83"/>
      <c r="BZH49" s="83"/>
      <c r="BZI49" s="83"/>
      <c r="BZJ49" s="83"/>
      <c r="BZK49" s="83"/>
      <c r="BZL49" s="83"/>
      <c r="BZM49" s="83"/>
      <c r="BZN49" s="83"/>
      <c r="BZO49" s="83"/>
      <c r="BZP49" s="83"/>
      <c r="BZQ49" s="83"/>
      <c r="BZR49" s="83"/>
      <c r="BZS49" s="83"/>
      <c r="BZT49" s="83"/>
      <c r="BZU49" s="83"/>
      <c r="BZV49" s="83"/>
      <c r="BZW49" s="83"/>
      <c r="BZX49" s="83"/>
      <c r="BZY49" s="83"/>
      <c r="BZZ49" s="83"/>
      <c r="CAA49" s="83"/>
      <c r="CAB49" s="83"/>
      <c r="CAC49" s="83"/>
      <c r="CAD49" s="83"/>
      <c r="CAE49" s="83"/>
      <c r="CAF49" s="83"/>
      <c r="CAG49" s="83"/>
      <c r="CAH49" s="83"/>
      <c r="CAI49" s="83"/>
      <c r="CAJ49" s="83"/>
      <c r="CAK49" s="83"/>
      <c r="CAL49" s="83"/>
      <c r="CAM49" s="83"/>
      <c r="CAN49" s="83"/>
      <c r="CAO49" s="83"/>
      <c r="CAP49" s="83"/>
      <c r="CAQ49" s="83"/>
      <c r="CAR49" s="83"/>
      <c r="CAS49" s="83"/>
      <c r="CAT49" s="83"/>
      <c r="CAU49" s="83"/>
      <c r="CAV49" s="83"/>
      <c r="CAW49" s="83"/>
      <c r="CAX49" s="83"/>
      <c r="CAY49" s="83"/>
      <c r="CAZ49" s="83"/>
      <c r="CBA49" s="83"/>
      <c r="CBB49" s="83"/>
      <c r="CBC49" s="83"/>
      <c r="CBD49" s="83"/>
      <c r="CBE49" s="83"/>
      <c r="CBF49" s="83"/>
      <c r="CBG49" s="83"/>
      <c r="CBH49" s="83"/>
      <c r="CBI49" s="83"/>
      <c r="CBJ49" s="83"/>
      <c r="CBK49" s="83"/>
      <c r="CBL49" s="83"/>
      <c r="CBM49" s="83"/>
      <c r="CBN49" s="83"/>
      <c r="CBO49" s="83"/>
      <c r="CBP49" s="83"/>
      <c r="CBQ49" s="83"/>
      <c r="CBR49" s="83"/>
      <c r="CBS49" s="83"/>
      <c r="CBT49" s="83"/>
      <c r="CBU49" s="83"/>
      <c r="CBV49" s="83"/>
      <c r="CBW49" s="83"/>
      <c r="CBX49" s="83"/>
      <c r="CBY49" s="83"/>
      <c r="CBZ49" s="83"/>
      <c r="CCA49" s="83"/>
      <c r="CCB49" s="83"/>
      <c r="CCC49" s="83"/>
      <c r="CCD49" s="83"/>
      <c r="CCE49" s="83"/>
      <c r="CCF49" s="83"/>
      <c r="CCG49" s="83"/>
      <c r="CCH49" s="83"/>
      <c r="CCI49" s="83"/>
      <c r="CCJ49" s="83"/>
      <c r="CCK49" s="83"/>
      <c r="CCL49" s="83"/>
      <c r="CCM49" s="83"/>
      <c r="CCN49" s="83"/>
      <c r="CCO49" s="83"/>
      <c r="CCP49" s="83"/>
      <c r="CCQ49" s="83"/>
      <c r="CCR49" s="83"/>
      <c r="CCS49" s="83"/>
      <c r="CCT49" s="83"/>
      <c r="CCU49" s="83"/>
      <c r="CCV49" s="83"/>
      <c r="CCW49" s="83"/>
      <c r="CCX49" s="83"/>
      <c r="CCY49" s="83"/>
      <c r="CCZ49" s="83"/>
      <c r="CDA49" s="83"/>
      <c r="CDB49" s="83"/>
      <c r="CDC49" s="83"/>
      <c r="CDD49" s="83"/>
      <c r="CDE49" s="83"/>
      <c r="CDF49" s="83"/>
      <c r="CDG49" s="83"/>
      <c r="CDH49" s="83"/>
      <c r="CDI49" s="83"/>
      <c r="CDJ49" s="83"/>
      <c r="CDK49" s="83"/>
      <c r="CDL49" s="83"/>
      <c r="CDM49" s="83"/>
      <c r="CDN49" s="83"/>
      <c r="CDO49" s="83"/>
      <c r="CDP49" s="83"/>
      <c r="CDQ49" s="83"/>
      <c r="CDR49" s="83"/>
      <c r="CDS49" s="83"/>
      <c r="CDT49" s="83"/>
      <c r="CDU49" s="83"/>
      <c r="CDV49" s="83"/>
      <c r="CDW49" s="83"/>
      <c r="CDX49" s="83"/>
      <c r="CDY49" s="83"/>
      <c r="CDZ49" s="83"/>
      <c r="CEA49" s="83"/>
      <c r="CEB49" s="83"/>
      <c r="CEC49" s="83"/>
      <c r="CED49" s="83"/>
      <c r="CEE49" s="83"/>
      <c r="CEF49" s="83"/>
      <c r="CEG49" s="83"/>
      <c r="CEH49" s="83"/>
      <c r="CEI49" s="83"/>
      <c r="CEJ49" s="83"/>
      <c r="CEK49" s="83"/>
      <c r="CEL49" s="83"/>
      <c r="CEM49" s="83"/>
      <c r="CEN49" s="83"/>
      <c r="CEO49" s="83"/>
      <c r="CEP49" s="83"/>
      <c r="CEQ49" s="83"/>
      <c r="CER49" s="83"/>
      <c r="CES49" s="83"/>
      <c r="CET49" s="83"/>
      <c r="CEU49" s="83"/>
      <c r="CEV49" s="83"/>
      <c r="CEW49" s="83"/>
      <c r="CEX49" s="83"/>
      <c r="CEY49" s="83"/>
      <c r="CEZ49" s="83"/>
      <c r="CFA49" s="83"/>
      <c r="CFB49" s="83"/>
      <c r="CFC49" s="83"/>
      <c r="CFD49" s="83"/>
      <c r="CFE49" s="83"/>
      <c r="CFF49" s="83"/>
      <c r="CFG49" s="83"/>
      <c r="CFH49" s="83"/>
      <c r="CFI49" s="83"/>
      <c r="CFJ49" s="83"/>
      <c r="CFK49" s="83"/>
      <c r="CFL49" s="83"/>
      <c r="CFM49" s="83"/>
      <c r="CFN49" s="83"/>
      <c r="CFO49" s="83"/>
      <c r="CFP49" s="83"/>
      <c r="CFQ49" s="83"/>
      <c r="CFR49" s="83"/>
      <c r="CFS49" s="83"/>
      <c r="CFT49" s="83"/>
      <c r="CFU49" s="83"/>
      <c r="CFV49" s="83"/>
      <c r="CFW49" s="83"/>
      <c r="CFX49" s="83"/>
      <c r="CFY49" s="83"/>
      <c r="CFZ49" s="83"/>
      <c r="CGA49" s="83"/>
      <c r="CGB49" s="83"/>
      <c r="CGC49" s="83"/>
      <c r="CGD49" s="83"/>
      <c r="CGE49" s="83"/>
      <c r="CGF49" s="83"/>
      <c r="CGG49" s="83"/>
      <c r="CGH49" s="83"/>
      <c r="CGI49" s="83"/>
      <c r="CGJ49" s="83"/>
      <c r="CGK49" s="83"/>
      <c r="CGL49" s="83"/>
      <c r="CGM49" s="83"/>
      <c r="CGN49" s="83"/>
      <c r="CGO49" s="83"/>
      <c r="CGP49" s="83"/>
      <c r="CGQ49" s="83"/>
      <c r="CGR49" s="83"/>
      <c r="CGS49" s="83"/>
      <c r="CGT49" s="83"/>
      <c r="CGU49" s="83"/>
      <c r="CGV49" s="83"/>
      <c r="CGW49" s="83"/>
      <c r="CGX49" s="83"/>
      <c r="CGY49" s="83"/>
      <c r="CGZ49" s="83"/>
      <c r="CHA49" s="83"/>
      <c r="CHB49" s="83"/>
      <c r="CHC49" s="83"/>
      <c r="CHD49" s="83"/>
      <c r="CHE49" s="83"/>
      <c r="CHF49" s="83"/>
      <c r="CHG49" s="83"/>
      <c r="CHH49" s="83"/>
      <c r="CHI49" s="83"/>
      <c r="CHJ49" s="83"/>
      <c r="CHK49" s="83"/>
      <c r="CHL49" s="83"/>
      <c r="CHM49" s="83"/>
      <c r="CHN49" s="83"/>
      <c r="CHO49" s="83"/>
      <c r="CHP49" s="83"/>
      <c r="CHQ49" s="83"/>
      <c r="CHR49" s="83"/>
      <c r="CHS49" s="83"/>
      <c r="CHT49" s="83"/>
      <c r="CHU49" s="83"/>
      <c r="CHV49" s="83"/>
      <c r="CHW49" s="83"/>
      <c r="CHX49" s="83"/>
      <c r="CHY49" s="83"/>
      <c r="CHZ49" s="83"/>
      <c r="CIA49" s="83"/>
      <c r="CIB49" s="83"/>
      <c r="CIC49" s="83"/>
      <c r="CID49" s="83"/>
      <c r="CIE49" s="83"/>
      <c r="CIF49" s="83"/>
      <c r="CIG49" s="83"/>
      <c r="CIH49" s="83"/>
      <c r="CII49" s="83"/>
      <c r="CIJ49" s="83"/>
      <c r="CIK49" s="83"/>
      <c r="CIL49" s="83"/>
      <c r="CIM49" s="83"/>
      <c r="CIN49" s="83"/>
      <c r="CIO49" s="83"/>
      <c r="CIP49" s="83"/>
      <c r="CIQ49" s="83"/>
      <c r="CIR49" s="83"/>
      <c r="CIS49" s="83"/>
      <c r="CIT49" s="83"/>
      <c r="CIU49" s="83"/>
      <c r="CIV49" s="83"/>
      <c r="CIW49" s="83"/>
      <c r="CIX49" s="83"/>
      <c r="CIY49" s="83"/>
      <c r="CIZ49" s="83"/>
      <c r="CJA49" s="83"/>
      <c r="CJB49" s="83"/>
      <c r="CJC49" s="83"/>
      <c r="CJD49" s="83"/>
      <c r="CJE49" s="83"/>
      <c r="CJF49" s="83"/>
      <c r="CJG49" s="83"/>
      <c r="CJH49" s="83"/>
      <c r="CJI49" s="83"/>
      <c r="CJJ49" s="83"/>
      <c r="CJK49" s="83"/>
      <c r="CJL49" s="83"/>
      <c r="CJM49" s="83"/>
      <c r="CJN49" s="83"/>
      <c r="CJO49" s="83"/>
      <c r="CJP49" s="83"/>
      <c r="CJQ49" s="83"/>
      <c r="CJR49" s="83"/>
      <c r="CJS49" s="83"/>
      <c r="CJT49" s="83"/>
      <c r="CJU49" s="83"/>
      <c r="CJV49" s="83"/>
      <c r="CJW49" s="83"/>
      <c r="CJX49" s="83"/>
      <c r="CJY49" s="83"/>
      <c r="CJZ49" s="83"/>
      <c r="CKA49" s="83"/>
      <c r="CKB49" s="83"/>
      <c r="CKC49" s="83"/>
      <c r="CKD49" s="83"/>
      <c r="CKE49" s="83"/>
      <c r="CKF49" s="83"/>
      <c r="CKG49" s="83"/>
      <c r="CKH49" s="83"/>
      <c r="CKI49" s="83"/>
      <c r="CKJ49" s="83"/>
      <c r="CKK49" s="83"/>
      <c r="CKL49" s="83"/>
      <c r="CKM49" s="83"/>
      <c r="CKN49" s="83"/>
      <c r="CKO49" s="83"/>
      <c r="CKP49" s="83"/>
      <c r="CKQ49" s="83"/>
      <c r="CKR49" s="83"/>
      <c r="CKS49" s="83"/>
      <c r="CKT49" s="83"/>
      <c r="CKU49" s="83"/>
      <c r="CKV49" s="83"/>
      <c r="CKW49" s="83"/>
      <c r="CKX49" s="83"/>
      <c r="CKY49" s="83"/>
      <c r="CKZ49" s="83"/>
      <c r="CLA49" s="83"/>
      <c r="CLB49" s="83"/>
      <c r="CLC49" s="83"/>
      <c r="CLD49" s="83"/>
      <c r="CLE49" s="83"/>
      <c r="CLF49" s="83"/>
      <c r="CLG49" s="83"/>
      <c r="CLH49" s="83"/>
      <c r="CLI49" s="83"/>
      <c r="CLJ49" s="83"/>
      <c r="CLK49" s="83"/>
      <c r="CLL49" s="83"/>
      <c r="CLM49" s="83"/>
      <c r="CLN49" s="83"/>
      <c r="CLO49" s="83"/>
      <c r="CLP49" s="83"/>
      <c r="CLQ49" s="83"/>
      <c r="CLR49" s="83"/>
      <c r="CLS49" s="83"/>
      <c r="CLT49" s="83"/>
      <c r="CLU49" s="83"/>
      <c r="CLV49" s="83"/>
      <c r="CLW49" s="83"/>
      <c r="CLX49" s="83"/>
      <c r="CLY49" s="83"/>
      <c r="CLZ49" s="83"/>
      <c r="CMA49" s="83"/>
      <c r="CMB49" s="83"/>
      <c r="CMC49" s="83"/>
      <c r="CMD49" s="83"/>
      <c r="CME49" s="83"/>
      <c r="CMF49" s="83"/>
      <c r="CMG49" s="83"/>
      <c r="CMH49" s="83"/>
      <c r="CMI49" s="83"/>
      <c r="CMJ49" s="83"/>
      <c r="CMK49" s="83"/>
      <c r="CML49" s="83"/>
      <c r="CMM49" s="83"/>
      <c r="CMN49" s="83"/>
      <c r="CMO49" s="83"/>
      <c r="CMP49" s="83"/>
      <c r="CMQ49" s="83"/>
      <c r="CMR49" s="83"/>
      <c r="CMS49" s="83"/>
      <c r="CMT49" s="83"/>
      <c r="CMU49" s="83"/>
      <c r="CMV49" s="83"/>
      <c r="CMW49" s="83"/>
      <c r="CMX49" s="83"/>
      <c r="CMY49" s="83"/>
      <c r="CMZ49" s="83"/>
      <c r="CNA49" s="83"/>
      <c r="CNB49" s="83"/>
      <c r="CNC49" s="83"/>
      <c r="CND49" s="83"/>
      <c r="CNE49" s="83"/>
      <c r="CNF49" s="83"/>
      <c r="CNG49" s="83"/>
      <c r="CNH49" s="83"/>
      <c r="CNI49" s="83"/>
      <c r="CNJ49" s="83"/>
      <c r="CNK49" s="83"/>
      <c r="CNL49" s="83"/>
      <c r="CNM49" s="83"/>
      <c r="CNN49" s="83"/>
      <c r="CNO49" s="83"/>
      <c r="CNP49" s="83"/>
      <c r="CNQ49" s="83"/>
      <c r="CNR49" s="83"/>
      <c r="CNS49" s="83"/>
      <c r="CNT49" s="83"/>
      <c r="CNU49" s="83"/>
      <c r="CNV49" s="83"/>
      <c r="CNW49" s="83"/>
      <c r="CNX49" s="83"/>
      <c r="CNY49" s="83"/>
      <c r="CNZ49" s="83"/>
      <c r="COA49" s="83"/>
      <c r="COB49" s="83"/>
      <c r="COC49" s="83"/>
      <c r="COD49" s="83"/>
      <c r="COE49" s="83"/>
      <c r="COF49" s="83"/>
      <c r="COG49" s="83"/>
      <c r="COH49" s="83"/>
      <c r="COI49" s="83"/>
      <c r="COJ49" s="83"/>
      <c r="COK49" s="83"/>
      <c r="COL49" s="83"/>
      <c r="COM49" s="83"/>
      <c r="CON49" s="83"/>
      <c r="COO49" s="83"/>
      <c r="COP49" s="83"/>
      <c r="COQ49" s="83"/>
      <c r="COR49" s="83"/>
      <c r="COS49" s="83"/>
      <c r="COT49" s="83"/>
      <c r="COU49" s="83"/>
      <c r="COV49" s="83"/>
      <c r="COW49" s="83"/>
      <c r="COX49" s="83"/>
      <c r="COY49" s="83"/>
      <c r="COZ49" s="83"/>
      <c r="CPA49" s="83"/>
      <c r="CPB49" s="83"/>
      <c r="CPC49" s="83"/>
      <c r="CPD49" s="83"/>
      <c r="CPE49" s="83"/>
      <c r="CPF49" s="83"/>
      <c r="CPG49" s="83"/>
      <c r="CPH49" s="83"/>
      <c r="CPI49" s="83"/>
      <c r="CPJ49" s="83"/>
      <c r="CPK49" s="83"/>
      <c r="CPL49" s="83"/>
      <c r="CPM49" s="83"/>
      <c r="CPN49" s="83"/>
      <c r="CPO49" s="83"/>
      <c r="CPP49" s="83"/>
      <c r="CPQ49" s="83"/>
      <c r="CPR49" s="83"/>
      <c r="CPS49" s="83"/>
      <c r="CPT49" s="83"/>
      <c r="CPU49" s="83"/>
      <c r="CPV49" s="83"/>
      <c r="CPW49" s="83"/>
      <c r="CPX49" s="83"/>
      <c r="CPY49" s="83"/>
      <c r="CPZ49" s="83"/>
      <c r="CQA49" s="83"/>
      <c r="CQB49" s="83"/>
      <c r="CQC49" s="83"/>
      <c r="CQD49" s="83"/>
      <c r="CQE49" s="83"/>
      <c r="CQF49" s="83"/>
      <c r="CQG49" s="83"/>
      <c r="CQH49" s="83"/>
      <c r="CQI49" s="83"/>
      <c r="CQJ49" s="83"/>
      <c r="CQK49" s="83"/>
      <c r="CQL49" s="83"/>
      <c r="CQM49" s="83"/>
      <c r="CQN49" s="83"/>
      <c r="CQO49" s="83"/>
      <c r="CQP49" s="83"/>
      <c r="CQQ49" s="83"/>
      <c r="CQR49" s="83"/>
      <c r="CQS49" s="83"/>
      <c r="CQT49" s="83"/>
      <c r="CQU49" s="83"/>
      <c r="CQV49" s="83"/>
      <c r="CQW49" s="83"/>
      <c r="CQX49" s="83"/>
      <c r="CQY49" s="83"/>
      <c r="CQZ49" s="83"/>
      <c r="CRA49" s="83"/>
      <c r="CRB49" s="83"/>
      <c r="CRC49" s="83"/>
      <c r="CRD49" s="83"/>
      <c r="CRE49" s="83"/>
      <c r="CRF49" s="83"/>
      <c r="CRG49" s="83"/>
      <c r="CRH49" s="83"/>
      <c r="CRI49" s="83"/>
      <c r="CRJ49" s="83"/>
      <c r="CRK49" s="83"/>
      <c r="CRL49" s="83"/>
      <c r="CRM49" s="83"/>
      <c r="CRN49" s="83"/>
      <c r="CRO49" s="83"/>
      <c r="CRP49" s="83"/>
      <c r="CRQ49" s="83"/>
      <c r="CRR49" s="83"/>
      <c r="CRS49" s="83"/>
      <c r="CRT49" s="83"/>
      <c r="CRU49" s="83"/>
      <c r="CRV49" s="83"/>
      <c r="CRW49" s="83"/>
      <c r="CRX49" s="83"/>
      <c r="CRY49" s="83"/>
      <c r="CRZ49" s="83"/>
      <c r="CSA49" s="83"/>
      <c r="CSB49" s="83"/>
      <c r="CSC49" s="83"/>
      <c r="CSD49" s="83"/>
      <c r="CSE49" s="83"/>
      <c r="CSF49" s="83"/>
      <c r="CSG49" s="83"/>
      <c r="CSH49" s="83"/>
      <c r="CSI49" s="83"/>
      <c r="CSJ49" s="83"/>
      <c r="CSK49" s="83"/>
      <c r="CSL49" s="83"/>
      <c r="CSM49" s="83"/>
      <c r="CSN49" s="83"/>
      <c r="CSO49" s="83"/>
      <c r="CSP49" s="83"/>
      <c r="CSQ49" s="83"/>
      <c r="CSR49" s="83"/>
      <c r="CSS49" s="83"/>
      <c r="CST49" s="83"/>
      <c r="CSU49" s="83"/>
      <c r="CSV49" s="83"/>
      <c r="CSW49" s="83"/>
      <c r="CSX49" s="83"/>
      <c r="CSY49" s="83"/>
      <c r="CSZ49" s="83"/>
      <c r="CTA49" s="83"/>
      <c r="CTB49" s="83"/>
      <c r="CTC49" s="83"/>
      <c r="CTD49" s="83"/>
      <c r="CTE49" s="83"/>
      <c r="CTF49" s="83"/>
      <c r="CTG49" s="83"/>
      <c r="CTH49" s="83"/>
      <c r="CTI49" s="83"/>
      <c r="CTJ49" s="83"/>
      <c r="CTK49" s="83"/>
      <c r="CTL49" s="83"/>
      <c r="CTM49" s="83"/>
      <c r="CTN49" s="83"/>
      <c r="CTO49" s="83"/>
      <c r="CTP49" s="83"/>
      <c r="CTQ49" s="83"/>
      <c r="CTR49" s="83"/>
      <c r="CTS49" s="83"/>
      <c r="CTT49" s="83"/>
      <c r="CTU49" s="83"/>
      <c r="CTV49" s="83"/>
      <c r="CTW49" s="83"/>
      <c r="CTX49" s="83"/>
      <c r="CTY49" s="83"/>
      <c r="CTZ49" s="83"/>
      <c r="CUA49" s="83"/>
      <c r="CUB49" s="83"/>
      <c r="CUC49" s="83"/>
      <c r="CUD49" s="83"/>
      <c r="CUE49" s="83"/>
      <c r="CUF49" s="83"/>
      <c r="CUG49" s="83"/>
      <c r="CUH49" s="83"/>
      <c r="CUI49" s="83"/>
      <c r="CUJ49" s="83"/>
      <c r="CUK49" s="83"/>
      <c r="CUL49" s="83"/>
      <c r="CUM49" s="83"/>
      <c r="CUN49" s="83"/>
      <c r="CUO49" s="83"/>
      <c r="CUP49" s="83"/>
      <c r="CUQ49" s="83"/>
      <c r="CUR49" s="83"/>
      <c r="CUS49" s="83"/>
      <c r="CUT49" s="83"/>
      <c r="CUU49" s="83"/>
      <c r="CUV49" s="83"/>
      <c r="CUW49" s="83"/>
      <c r="CUX49" s="83"/>
      <c r="CUY49" s="83"/>
      <c r="CUZ49" s="83"/>
      <c r="CVA49" s="83"/>
      <c r="CVB49" s="83"/>
      <c r="CVC49" s="83"/>
      <c r="CVD49" s="83"/>
      <c r="CVE49" s="83"/>
      <c r="CVF49" s="83"/>
      <c r="CVG49" s="83"/>
      <c r="CVH49" s="83"/>
      <c r="CVI49" s="83"/>
      <c r="CVJ49" s="83"/>
      <c r="CVK49" s="83"/>
      <c r="CVL49" s="83"/>
      <c r="CVM49" s="83"/>
      <c r="CVN49" s="83"/>
      <c r="CVO49" s="83"/>
      <c r="CVP49" s="83"/>
      <c r="CVQ49" s="83"/>
      <c r="CVR49" s="83"/>
      <c r="CVS49" s="83"/>
      <c r="CVT49" s="83"/>
      <c r="CVU49" s="83"/>
      <c r="CVV49" s="83"/>
      <c r="CVW49" s="83"/>
      <c r="CVX49" s="83"/>
      <c r="CVY49" s="83"/>
      <c r="CVZ49" s="83"/>
      <c r="CWA49" s="83"/>
      <c r="CWB49" s="83"/>
      <c r="CWC49" s="83"/>
      <c r="CWD49" s="83"/>
      <c r="CWE49" s="83"/>
      <c r="CWF49" s="83"/>
      <c r="CWG49" s="83"/>
      <c r="CWH49" s="83"/>
      <c r="CWI49" s="83"/>
      <c r="CWJ49" s="83"/>
      <c r="CWK49" s="83"/>
      <c r="CWL49" s="83"/>
      <c r="CWM49" s="83"/>
      <c r="CWN49" s="83"/>
      <c r="CWO49" s="83"/>
      <c r="CWP49" s="83"/>
      <c r="CWQ49" s="83"/>
      <c r="CWR49" s="83"/>
      <c r="CWS49" s="83"/>
      <c r="CWT49" s="83"/>
      <c r="CWU49" s="83"/>
      <c r="CWV49" s="83"/>
      <c r="CWW49" s="83"/>
      <c r="CWX49" s="83"/>
      <c r="CWY49" s="83"/>
      <c r="CWZ49" s="83"/>
      <c r="CXA49" s="83"/>
      <c r="CXB49" s="83"/>
      <c r="CXC49" s="83"/>
      <c r="CXD49" s="83"/>
      <c r="CXE49" s="83"/>
      <c r="CXF49" s="83"/>
      <c r="CXG49" s="83"/>
      <c r="CXH49" s="83"/>
      <c r="CXI49" s="83"/>
      <c r="CXJ49" s="83"/>
      <c r="CXK49" s="83"/>
      <c r="CXL49" s="83"/>
      <c r="CXM49" s="83"/>
      <c r="CXN49" s="83"/>
      <c r="CXO49" s="83"/>
      <c r="CXP49" s="83"/>
      <c r="CXQ49" s="83"/>
      <c r="CXR49" s="83"/>
      <c r="CXS49" s="83"/>
      <c r="CXT49" s="83"/>
      <c r="CXU49" s="83"/>
      <c r="CXV49" s="83"/>
      <c r="CXW49" s="83"/>
      <c r="CXX49" s="83"/>
      <c r="CXY49" s="83"/>
      <c r="CXZ49" s="83"/>
      <c r="CYA49" s="83"/>
      <c r="CYB49" s="83"/>
      <c r="CYC49" s="83"/>
      <c r="CYD49" s="83"/>
      <c r="CYE49" s="83"/>
      <c r="CYF49" s="83"/>
      <c r="CYG49" s="83"/>
      <c r="CYH49" s="83"/>
      <c r="CYI49" s="83"/>
      <c r="CYJ49" s="83"/>
      <c r="CYK49" s="83"/>
      <c r="CYL49" s="83"/>
      <c r="CYM49" s="83"/>
      <c r="CYN49" s="83"/>
      <c r="CYO49" s="83"/>
      <c r="CYP49" s="83"/>
      <c r="CYQ49" s="83"/>
      <c r="CYR49" s="83"/>
      <c r="CYS49" s="83"/>
      <c r="CYT49" s="83"/>
      <c r="CYU49" s="83"/>
      <c r="CYV49" s="83"/>
      <c r="CYW49" s="83"/>
      <c r="CYX49" s="83"/>
      <c r="CYY49" s="83"/>
      <c r="CYZ49" s="83"/>
      <c r="CZA49" s="83"/>
      <c r="CZB49" s="83"/>
      <c r="CZC49" s="83"/>
      <c r="CZD49" s="83"/>
      <c r="CZE49" s="83"/>
      <c r="CZF49" s="83"/>
      <c r="CZG49" s="83"/>
      <c r="CZH49" s="83"/>
      <c r="CZI49" s="83"/>
      <c r="CZJ49" s="83"/>
      <c r="CZK49" s="83"/>
      <c r="CZL49" s="83"/>
      <c r="CZM49" s="83"/>
      <c r="CZN49" s="83"/>
      <c r="CZO49" s="83"/>
      <c r="CZP49" s="83"/>
      <c r="CZQ49" s="83"/>
      <c r="CZR49" s="83"/>
      <c r="CZS49" s="83"/>
      <c r="CZT49" s="83"/>
      <c r="CZU49" s="83"/>
      <c r="CZV49" s="83"/>
      <c r="CZW49" s="83"/>
      <c r="CZX49" s="83"/>
      <c r="CZY49" s="83"/>
      <c r="CZZ49" s="83"/>
      <c r="DAA49" s="83"/>
      <c r="DAB49" s="83"/>
      <c r="DAC49" s="83"/>
      <c r="DAD49" s="83"/>
      <c r="DAE49" s="83"/>
      <c r="DAF49" s="83"/>
      <c r="DAG49" s="83"/>
      <c r="DAH49" s="83"/>
      <c r="DAI49" s="83"/>
      <c r="DAJ49" s="83"/>
      <c r="DAK49" s="83"/>
      <c r="DAL49" s="83"/>
      <c r="DAM49" s="83"/>
      <c r="DAN49" s="83"/>
      <c r="DAO49" s="83"/>
      <c r="DAP49" s="83"/>
      <c r="DAQ49" s="83"/>
      <c r="DAR49" s="83"/>
      <c r="DAS49" s="83"/>
      <c r="DAT49" s="83"/>
      <c r="DAU49" s="83"/>
      <c r="DAV49" s="83"/>
      <c r="DAW49" s="83"/>
      <c r="DAX49" s="83"/>
      <c r="DAY49" s="83"/>
      <c r="DAZ49" s="83"/>
      <c r="DBA49" s="83"/>
      <c r="DBB49" s="83"/>
      <c r="DBC49" s="83"/>
      <c r="DBD49" s="83"/>
      <c r="DBE49" s="83"/>
      <c r="DBF49" s="83"/>
      <c r="DBG49" s="83"/>
      <c r="DBH49" s="83"/>
      <c r="DBI49" s="83"/>
      <c r="DBJ49" s="83"/>
      <c r="DBK49" s="83"/>
      <c r="DBL49" s="83"/>
      <c r="DBM49" s="83"/>
      <c r="DBN49" s="83"/>
      <c r="DBO49" s="83"/>
      <c r="DBP49" s="83"/>
      <c r="DBQ49" s="83"/>
      <c r="DBR49" s="83"/>
      <c r="DBS49" s="83"/>
      <c r="DBT49" s="83"/>
      <c r="DBU49" s="83"/>
      <c r="DBV49" s="83"/>
      <c r="DBW49" s="83"/>
      <c r="DBX49" s="83"/>
      <c r="DBY49" s="83"/>
      <c r="DBZ49" s="83"/>
      <c r="DCA49" s="83"/>
      <c r="DCB49" s="83"/>
      <c r="DCC49" s="83"/>
      <c r="DCD49" s="83"/>
      <c r="DCE49" s="83"/>
      <c r="DCF49" s="83"/>
      <c r="DCG49" s="83"/>
      <c r="DCH49" s="83"/>
      <c r="DCI49" s="83"/>
      <c r="DCJ49" s="83"/>
      <c r="DCK49" s="83"/>
      <c r="DCL49" s="83"/>
      <c r="DCM49" s="83"/>
      <c r="DCN49" s="83"/>
      <c r="DCO49" s="83"/>
      <c r="DCP49" s="83"/>
      <c r="DCQ49" s="83"/>
      <c r="DCR49" s="83"/>
      <c r="DCS49" s="83"/>
      <c r="DCT49" s="83"/>
      <c r="DCU49" s="83"/>
      <c r="DCV49" s="83"/>
      <c r="DCW49" s="83"/>
      <c r="DCX49" s="83"/>
      <c r="DCY49" s="83"/>
      <c r="DCZ49" s="83"/>
      <c r="DDA49" s="83"/>
      <c r="DDB49" s="83"/>
      <c r="DDC49" s="83"/>
      <c r="DDD49" s="83"/>
      <c r="DDE49" s="83"/>
      <c r="DDF49" s="83"/>
      <c r="DDG49" s="83"/>
      <c r="DDH49" s="83"/>
      <c r="DDI49" s="83"/>
      <c r="DDJ49" s="83"/>
      <c r="DDK49" s="83"/>
      <c r="DDL49" s="83"/>
      <c r="DDM49" s="83"/>
      <c r="DDN49" s="83"/>
      <c r="DDO49" s="83"/>
      <c r="DDP49" s="83"/>
      <c r="DDQ49" s="83"/>
      <c r="DDR49" s="83"/>
      <c r="DDS49" s="83"/>
      <c r="DDT49" s="83"/>
      <c r="DDU49" s="83"/>
      <c r="DDV49" s="83"/>
      <c r="DDW49" s="83"/>
      <c r="DDX49" s="83"/>
      <c r="DDY49" s="83"/>
      <c r="DDZ49" s="83"/>
      <c r="DEA49" s="83"/>
      <c r="DEB49" s="83"/>
      <c r="DEC49" s="83"/>
      <c r="DED49" s="83"/>
      <c r="DEE49" s="83"/>
      <c r="DEF49" s="83"/>
      <c r="DEG49" s="83"/>
      <c r="DEH49" s="83"/>
      <c r="DEI49" s="83"/>
      <c r="DEJ49" s="83"/>
      <c r="DEK49" s="83"/>
      <c r="DEL49" s="83"/>
      <c r="DEM49" s="83"/>
      <c r="DEN49" s="83"/>
      <c r="DEO49" s="83"/>
      <c r="DEP49" s="83"/>
      <c r="DEQ49" s="83"/>
      <c r="DER49" s="83"/>
      <c r="DES49" s="83"/>
      <c r="DET49" s="83"/>
      <c r="DEU49" s="83"/>
      <c r="DEV49" s="83"/>
      <c r="DEW49" s="83"/>
      <c r="DEX49" s="83"/>
      <c r="DEY49" s="83"/>
      <c r="DEZ49" s="83"/>
      <c r="DFA49" s="83"/>
      <c r="DFB49" s="83"/>
      <c r="DFC49" s="83"/>
      <c r="DFD49" s="83"/>
      <c r="DFE49" s="83"/>
      <c r="DFF49" s="83"/>
      <c r="DFG49" s="83"/>
      <c r="DFH49" s="83"/>
      <c r="DFI49" s="83"/>
      <c r="DFJ49" s="83"/>
      <c r="DFK49" s="83"/>
      <c r="DFL49" s="83"/>
      <c r="DFM49" s="83"/>
      <c r="DFN49" s="83"/>
      <c r="DFO49" s="83"/>
      <c r="DFP49" s="83"/>
      <c r="DFQ49" s="83"/>
      <c r="DFR49" s="83"/>
      <c r="DFS49" s="83"/>
      <c r="DFT49" s="83"/>
      <c r="DFU49" s="83"/>
      <c r="DFV49" s="83"/>
      <c r="DFW49" s="83"/>
      <c r="DFX49" s="83"/>
      <c r="DFY49" s="83"/>
      <c r="DFZ49" s="83"/>
      <c r="DGA49" s="83"/>
      <c r="DGB49" s="83"/>
      <c r="DGC49" s="83"/>
      <c r="DGD49" s="83"/>
      <c r="DGE49" s="83"/>
      <c r="DGF49" s="83"/>
      <c r="DGG49" s="83"/>
      <c r="DGH49" s="83"/>
      <c r="DGI49" s="83"/>
      <c r="DGJ49" s="83"/>
      <c r="DGK49" s="83"/>
      <c r="DGL49" s="83"/>
      <c r="DGM49" s="83"/>
      <c r="DGN49" s="83"/>
      <c r="DGO49" s="83"/>
      <c r="DGP49" s="83"/>
      <c r="DGQ49" s="83"/>
      <c r="DGR49" s="83"/>
      <c r="DGS49" s="83"/>
      <c r="DGT49" s="83"/>
      <c r="DGU49" s="83"/>
      <c r="DGV49" s="83"/>
      <c r="DGW49" s="83"/>
      <c r="DGX49" s="83"/>
      <c r="DGY49" s="83"/>
      <c r="DGZ49" s="83"/>
      <c r="DHA49" s="83"/>
      <c r="DHB49" s="83"/>
      <c r="DHC49" s="83"/>
      <c r="DHD49" s="83"/>
      <c r="DHE49" s="83"/>
      <c r="DHF49" s="83"/>
      <c r="DHG49" s="83"/>
      <c r="DHH49" s="83"/>
      <c r="DHI49" s="83"/>
      <c r="DHJ49" s="83"/>
      <c r="DHK49" s="83"/>
      <c r="DHL49" s="83"/>
      <c r="DHM49" s="83"/>
      <c r="DHN49" s="83"/>
      <c r="DHO49" s="83"/>
      <c r="DHP49" s="83"/>
      <c r="DHQ49" s="83"/>
      <c r="DHR49" s="83"/>
      <c r="DHS49" s="83"/>
      <c r="DHT49" s="83"/>
      <c r="DHU49" s="83"/>
      <c r="DHV49" s="83"/>
      <c r="DHW49" s="83"/>
      <c r="DHX49" s="83"/>
      <c r="DHY49" s="83"/>
      <c r="DHZ49" s="83"/>
      <c r="DIA49" s="83"/>
      <c r="DIB49" s="83"/>
      <c r="DIC49" s="83"/>
      <c r="DID49" s="83"/>
      <c r="DIE49" s="83"/>
      <c r="DIF49" s="83"/>
      <c r="DIG49" s="83"/>
      <c r="DIH49" s="83"/>
      <c r="DII49" s="83"/>
      <c r="DIJ49" s="83"/>
      <c r="DIK49" s="83"/>
      <c r="DIL49" s="83"/>
      <c r="DIM49" s="83"/>
      <c r="DIN49" s="83"/>
      <c r="DIO49" s="83"/>
      <c r="DIP49" s="83"/>
      <c r="DIQ49" s="83"/>
      <c r="DIR49" s="83"/>
      <c r="DIS49" s="83"/>
      <c r="DIT49" s="83"/>
      <c r="DIU49" s="83"/>
      <c r="DIV49" s="83"/>
      <c r="DIW49" s="83"/>
      <c r="DIX49" s="83"/>
      <c r="DIY49" s="83"/>
      <c r="DIZ49" s="83"/>
      <c r="DJA49" s="83"/>
      <c r="DJB49" s="83"/>
      <c r="DJC49" s="83"/>
      <c r="DJD49" s="83"/>
      <c r="DJE49" s="83"/>
      <c r="DJF49" s="83"/>
      <c r="DJG49" s="83"/>
      <c r="DJH49" s="83"/>
      <c r="DJI49" s="83"/>
      <c r="DJJ49" s="83"/>
      <c r="DJK49" s="83"/>
      <c r="DJL49" s="83"/>
      <c r="DJM49" s="83"/>
      <c r="DJN49" s="83"/>
      <c r="DJO49" s="83"/>
      <c r="DJP49" s="83"/>
      <c r="DJQ49" s="83"/>
      <c r="DJR49" s="83"/>
      <c r="DJS49" s="83"/>
      <c r="DJT49" s="83"/>
      <c r="DJU49" s="83"/>
      <c r="DJV49" s="83"/>
      <c r="DJW49" s="83"/>
      <c r="DJX49" s="83"/>
      <c r="DJY49" s="83"/>
      <c r="DJZ49" s="83"/>
      <c r="DKA49" s="83"/>
      <c r="DKB49" s="83"/>
      <c r="DKC49" s="83"/>
      <c r="DKD49" s="83"/>
      <c r="DKE49" s="83"/>
      <c r="DKF49" s="83"/>
      <c r="DKG49" s="83"/>
      <c r="DKH49" s="83"/>
      <c r="DKI49" s="83"/>
      <c r="DKJ49" s="83"/>
      <c r="DKK49" s="83"/>
      <c r="DKL49" s="83"/>
      <c r="DKM49" s="83"/>
      <c r="DKN49" s="83"/>
      <c r="DKO49" s="83"/>
      <c r="DKP49" s="83"/>
      <c r="DKQ49" s="83"/>
      <c r="DKR49" s="83"/>
      <c r="DKS49" s="83"/>
      <c r="DKT49" s="83"/>
      <c r="DKU49" s="83"/>
      <c r="DKV49" s="83"/>
      <c r="DKW49" s="83"/>
      <c r="DKX49" s="83"/>
      <c r="DKY49" s="83"/>
      <c r="DKZ49" s="83"/>
      <c r="DLA49" s="83"/>
      <c r="DLB49" s="83"/>
      <c r="DLC49" s="83"/>
      <c r="DLD49" s="83"/>
      <c r="DLE49" s="83"/>
      <c r="DLF49" s="83"/>
      <c r="DLG49" s="83"/>
      <c r="DLH49" s="83"/>
      <c r="DLI49" s="83"/>
      <c r="DLJ49" s="83"/>
      <c r="DLK49" s="83"/>
      <c r="DLL49" s="83"/>
      <c r="DLM49" s="83"/>
      <c r="DLN49" s="83"/>
      <c r="DLO49" s="83"/>
      <c r="DLP49" s="83"/>
      <c r="DLQ49" s="83"/>
      <c r="DLR49" s="83"/>
      <c r="DLS49" s="83"/>
      <c r="DLT49" s="83"/>
      <c r="DLU49" s="83"/>
      <c r="DLV49" s="83"/>
      <c r="DLW49" s="83"/>
      <c r="DLX49" s="83"/>
      <c r="DLY49" s="83"/>
      <c r="DLZ49" s="83"/>
      <c r="DMA49" s="83"/>
      <c r="DMB49" s="83"/>
      <c r="DMC49" s="83"/>
      <c r="DMD49" s="83"/>
      <c r="DME49" s="83"/>
      <c r="DMF49" s="83"/>
      <c r="DMG49" s="83"/>
      <c r="DMH49" s="83"/>
      <c r="DMI49" s="83"/>
      <c r="DMJ49" s="83"/>
      <c r="DMK49" s="83"/>
      <c r="DML49" s="83"/>
      <c r="DMM49" s="83"/>
      <c r="DMN49" s="83"/>
      <c r="DMO49" s="83"/>
      <c r="DMP49" s="83"/>
      <c r="DMQ49" s="83"/>
      <c r="DMR49" s="83"/>
      <c r="DMS49" s="83"/>
      <c r="DMT49" s="83"/>
      <c r="DMU49" s="83"/>
      <c r="DMV49" s="83"/>
      <c r="DMW49" s="83"/>
      <c r="DMX49" s="83"/>
      <c r="DMY49" s="83"/>
      <c r="DMZ49" s="83"/>
      <c r="DNA49" s="83"/>
      <c r="DNB49" s="83"/>
      <c r="DNC49" s="83"/>
      <c r="DND49" s="83"/>
      <c r="DNE49" s="83"/>
      <c r="DNF49" s="83"/>
      <c r="DNG49" s="83"/>
      <c r="DNH49" s="83"/>
      <c r="DNI49" s="83"/>
      <c r="DNJ49" s="83"/>
      <c r="DNK49" s="83"/>
      <c r="DNL49" s="83"/>
      <c r="DNM49" s="83"/>
      <c r="DNN49" s="83"/>
      <c r="DNO49" s="83"/>
      <c r="DNP49" s="83"/>
      <c r="DNQ49" s="83"/>
      <c r="DNR49" s="83"/>
      <c r="DNS49" s="83"/>
      <c r="DNT49" s="83"/>
      <c r="DNU49" s="83"/>
      <c r="DNV49" s="83"/>
      <c r="DNW49" s="83"/>
      <c r="DNX49" s="83"/>
      <c r="DNY49" s="83"/>
      <c r="DNZ49" s="83"/>
      <c r="DOA49" s="83"/>
      <c r="DOB49" s="83"/>
      <c r="DOC49" s="83"/>
      <c r="DOD49" s="83"/>
      <c r="DOE49" s="83"/>
      <c r="DOF49" s="83"/>
      <c r="DOG49" s="83"/>
      <c r="DOH49" s="83"/>
      <c r="DOI49" s="83"/>
      <c r="DOJ49" s="83"/>
      <c r="DOK49" s="83"/>
      <c r="DOL49" s="83"/>
      <c r="DOM49" s="83"/>
      <c r="DON49" s="83"/>
      <c r="DOO49" s="83"/>
      <c r="DOP49" s="83"/>
      <c r="DOQ49" s="83"/>
      <c r="DOR49" s="83"/>
      <c r="DOS49" s="83"/>
      <c r="DOT49" s="83"/>
      <c r="DOU49" s="83"/>
      <c r="DOV49" s="83"/>
      <c r="DOW49" s="83"/>
      <c r="DOX49" s="83"/>
      <c r="DOY49" s="83"/>
      <c r="DOZ49" s="83"/>
      <c r="DPA49" s="83"/>
      <c r="DPB49" s="83"/>
      <c r="DPC49" s="83"/>
      <c r="DPD49" s="83"/>
      <c r="DPE49" s="83"/>
      <c r="DPF49" s="83"/>
      <c r="DPG49" s="83"/>
      <c r="DPH49" s="83"/>
      <c r="DPI49" s="83"/>
      <c r="DPJ49" s="83"/>
      <c r="DPK49" s="83"/>
      <c r="DPL49" s="83"/>
      <c r="DPM49" s="83"/>
      <c r="DPN49" s="83"/>
      <c r="DPO49" s="83"/>
      <c r="DPP49" s="83"/>
      <c r="DPQ49" s="83"/>
      <c r="DPR49" s="83"/>
      <c r="DPS49" s="83"/>
      <c r="DPT49" s="83"/>
      <c r="DPU49" s="83"/>
      <c r="DPV49" s="83"/>
      <c r="DPW49" s="83"/>
      <c r="DPX49" s="83"/>
      <c r="DPY49" s="83"/>
      <c r="DPZ49" s="83"/>
      <c r="DQA49" s="83"/>
      <c r="DQB49" s="83"/>
      <c r="DQC49" s="83"/>
      <c r="DQD49" s="83"/>
      <c r="DQE49" s="83"/>
      <c r="DQF49" s="83"/>
      <c r="DQG49" s="83"/>
      <c r="DQH49" s="83"/>
      <c r="DQI49" s="83"/>
      <c r="DQJ49" s="83"/>
      <c r="DQK49" s="83"/>
      <c r="DQL49" s="83"/>
      <c r="DQM49" s="83"/>
      <c r="DQN49" s="83"/>
      <c r="DQO49" s="83"/>
      <c r="DQP49" s="83"/>
      <c r="DQQ49" s="83"/>
      <c r="DQR49" s="83"/>
      <c r="DQS49" s="83"/>
      <c r="DQT49" s="83"/>
      <c r="DQU49" s="83"/>
      <c r="DQV49" s="83"/>
      <c r="DQW49" s="83"/>
      <c r="DQX49" s="83"/>
      <c r="DQY49" s="83"/>
      <c r="DQZ49" s="83"/>
      <c r="DRA49" s="83"/>
      <c r="DRB49" s="83"/>
      <c r="DRC49" s="83"/>
      <c r="DRD49" s="83"/>
      <c r="DRE49" s="83"/>
      <c r="DRF49" s="83"/>
      <c r="DRG49" s="83"/>
      <c r="DRH49" s="83"/>
      <c r="DRI49" s="83"/>
      <c r="DRJ49" s="83"/>
      <c r="DRK49" s="83"/>
      <c r="DRL49" s="83"/>
      <c r="DRM49" s="83"/>
      <c r="DRN49" s="83"/>
      <c r="DRO49" s="83"/>
      <c r="DRP49" s="83"/>
      <c r="DRQ49" s="83"/>
      <c r="DRR49" s="83"/>
      <c r="DRS49" s="83"/>
      <c r="DRT49" s="83"/>
      <c r="DRU49" s="83"/>
      <c r="DRV49" s="83"/>
      <c r="DRW49" s="83"/>
      <c r="DRX49" s="83"/>
      <c r="DRY49" s="83"/>
      <c r="DRZ49" s="83"/>
      <c r="DSA49" s="83"/>
      <c r="DSB49" s="83"/>
      <c r="DSC49" s="83"/>
      <c r="DSD49" s="83"/>
      <c r="DSE49" s="83"/>
      <c r="DSF49" s="83"/>
      <c r="DSG49" s="83"/>
      <c r="DSH49" s="83"/>
      <c r="DSI49" s="83"/>
      <c r="DSJ49" s="83"/>
      <c r="DSK49" s="83"/>
      <c r="DSL49" s="83"/>
      <c r="DSM49" s="83"/>
      <c r="DSN49" s="83"/>
      <c r="DSO49" s="83"/>
      <c r="DSP49" s="83"/>
      <c r="DSQ49" s="83"/>
      <c r="DSR49" s="83"/>
      <c r="DSS49" s="83"/>
      <c r="DST49" s="83"/>
      <c r="DSU49" s="83"/>
      <c r="DSV49" s="83"/>
      <c r="DSW49" s="83"/>
      <c r="DSX49" s="83"/>
      <c r="DSY49" s="83"/>
      <c r="DSZ49" s="83"/>
      <c r="DTA49" s="83"/>
      <c r="DTB49" s="83"/>
      <c r="DTC49" s="83"/>
      <c r="DTD49" s="83"/>
      <c r="DTE49" s="83"/>
      <c r="DTF49" s="83"/>
      <c r="DTG49" s="83"/>
      <c r="DTH49" s="83"/>
      <c r="DTI49" s="83"/>
      <c r="DTJ49" s="83"/>
      <c r="DTK49" s="83"/>
      <c r="DTL49" s="83"/>
      <c r="DTM49" s="83"/>
      <c r="DTN49" s="83"/>
      <c r="DTO49" s="83"/>
      <c r="DTP49" s="83"/>
      <c r="DTQ49" s="83"/>
      <c r="DTR49" s="83"/>
      <c r="DTS49" s="83"/>
      <c r="DTT49" s="83"/>
      <c r="DTU49" s="83"/>
      <c r="DTV49" s="83"/>
      <c r="DTW49" s="83"/>
      <c r="DTX49" s="83"/>
      <c r="DTY49" s="83"/>
      <c r="DTZ49" s="83"/>
      <c r="DUA49" s="83"/>
      <c r="DUB49" s="83"/>
      <c r="DUC49" s="83"/>
      <c r="DUD49" s="83"/>
      <c r="DUE49" s="83"/>
      <c r="DUF49" s="83"/>
      <c r="DUG49" s="83"/>
      <c r="DUH49" s="83"/>
      <c r="DUI49" s="83"/>
      <c r="DUJ49" s="83"/>
      <c r="DUK49" s="83"/>
      <c r="DUL49" s="83"/>
      <c r="DUM49" s="83"/>
      <c r="DUN49" s="83"/>
      <c r="DUO49" s="83"/>
      <c r="DUP49" s="83"/>
      <c r="DUQ49" s="83"/>
      <c r="DUR49" s="83"/>
      <c r="DUS49" s="83"/>
      <c r="DUT49" s="83"/>
      <c r="DUU49" s="83"/>
      <c r="DUV49" s="83"/>
      <c r="DUW49" s="83"/>
      <c r="DUX49" s="83"/>
      <c r="DUY49" s="83"/>
      <c r="DUZ49" s="83"/>
      <c r="DVA49" s="83"/>
      <c r="DVB49" s="83"/>
      <c r="DVC49" s="83"/>
      <c r="DVD49" s="83"/>
      <c r="DVE49" s="83"/>
      <c r="DVF49" s="83"/>
      <c r="DVG49" s="83"/>
      <c r="DVH49" s="83"/>
      <c r="DVI49" s="83"/>
      <c r="DVJ49" s="83"/>
      <c r="DVK49" s="83"/>
      <c r="DVL49" s="83"/>
      <c r="DVM49" s="83"/>
      <c r="DVN49" s="83"/>
      <c r="DVO49" s="83"/>
      <c r="DVP49" s="83"/>
      <c r="DVQ49" s="83"/>
      <c r="DVR49" s="83"/>
      <c r="DVS49" s="83"/>
      <c r="DVT49" s="83"/>
      <c r="DVU49" s="83"/>
      <c r="DVV49" s="83"/>
      <c r="DVW49" s="83"/>
      <c r="DVX49" s="83"/>
      <c r="DVY49" s="83"/>
      <c r="DVZ49" s="83"/>
      <c r="DWA49" s="83"/>
      <c r="DWB49" s="83"/>
      <c r="DWC49" s="83"/>
      <c r="DWD49" s="83"/>
      <c r="DWE49" s="83"/>
      <c r="DWF49" s="83"/>
      <c r="DWG49" s="83"/>
      <c r="DWH49" s="83"/>
      <c r="DWI49" s="83"/>
      <c r="DWJ49" s="83"/>
      <c r="DWK49" s="83"/>
      <c r="DWL49" s="83"/>
      <c r="DWM49" s="83"/>
      <c r="DWN49" s="83"/>
      <c r="DWO49" s="83"/>
      <c r="DWP49" s="83"/>
      <c r="DWQ49" s="83"/>
      <c r="DWR49" s="83"/>
      <c r="DWS49" s="83"/>
      <c r="DWT49" s="83"/>
      <c r="DWU49" s="83"/>
      <c r="DWV49" s="83"/>
      <c r="DWW49" s="83"/>
      <c r="DWX49" s="83"/>
      <c r="DWY49" s="83"/>
      <c r="DWZ49" s="83"/>
      <c r="DXA49" s="83"/>
      <c r="DXB49" s="83"/>
      <c r="DXC49" s="83"/>
      <c r="DXD49" s="83"/>
      <c r="DXE49" s="83"/>
      <c r="DXF49" s="83"/>
      <c r="DXG49" s="83"/>
      <c r="DXH49" s="83"/>
      <c r="DXI49" s="83"/>
      <c r="DXJ49" s="83"/>
      <c r="DXK49" s="83"/>
      <c r="DXL49" s="83"/>
      <c r="DXM49" s="83"/>
      <c r="DXN49" s="83"/>
      <c r="DXO49" s="83"/>
      <c r="DXP49" s="83"/>
      <c r="DXQ49" s="83"/>
      <c r="DXR49" s="83"/>
      <c r="DXS49" s="83"/>
      <c r="DXT49" s="83"/>
      <c r="DXU49" s="83"/>
      <c r="DXV49" s="83"/>
      <c r="DXW49" s="83"/>
      <c r="DXX49" s="83"/>
      <c r="DXY49" s="83"/>
      <c r="DXZ49" s="83"/>
      <c r="DYA49" s="83"/>
      <c r="DYB49" s="83"/>
      <c r="DYC49" s="83"/>
      <c r="DYD49" s="83"/>
      <c r="DYE49" s="83"/>
      <c r="DYF49" s="83"/>
      <c r="DYG49" s="83"/>
      <c r="DYH49" s="83"/>
      <c r="DYI49" s="83"/>
      <c r="DYJ49" s="83"/>
      <c r="DYK49" s="83"/>
      <c r="DYL49" s="83"/>
      <c r="DYM49" s="83"/>
      <c r="DYN49" s="83"/>
      <c r="DYO49" s="83"/>
      <c r="DYP49" s="83"/>
      <c r="DYQ49" s="83"/>
      <c r="DYR49" s="83"/>
      <c r="DYS49" s="83"/>
      <c r="DYT49" s="83"/>
      <c r="DYU49" s="83"/>
      <c r="DYV49" s="83"/>
      <c r="DYW49" s="83"/>
      <c r="DYX49" s="83"/>
      <c r="DYY49" s="83"/>
      <c r="DYZ49" s="83"/>
      <c r="DZA49" s="83"/>
      <c r="DZB49" s="83"/>
      <c r="DZC49" s="83"/>
      <c r="DZD49" s="83"/>
      <c r="DZE49" s="83"/>
      <c r="DZF49" s="83"/>
      <c r="DZG49" s="83"/>
      <c r="DZH49" s="83"/>
      <c r="DZI49" s="83"/>
      <c r="DZJ49" s="83"/>
      <c r="DZK49" s="83"/>
      <c r="DZL49" s="83"/>
      <c r="DZM49" s="83"/>
      <c r="DZN49" s="83"/>
      <c r="DZO49" s="83"/>
      <c r="DZP49" s="83"/>
      <c r="DZQ49" s="83"/>
      <c r="DZR49" s="83"/>
      <c r="DZS49" s="83"/>
      <c r="DZT49" s="83"/>
      <c r="DZU49" s="83"/>
      <c r="DZV49" s="83"/>
      <c r="DZW49" s="83"/>
      <c r="DZX49" s="83"/>
      <c r="DZY49" s="83"/>
      <c r="DZZ49" s="83"/>
      <c r="EAA49" s="83"/>
      <c r="EAB49" s="83"/>
      <c r="EAC49" s="83"/>
      <c r="EAD49" s="83"/>
      <c r="EAE49" s="83"/>
      <c r="EAF49" s="83"/>
      <c r="EAG49" s="83"/>
      <c r="EAH49" s="83"/>
      <c r="EAI49" s="83"/>
      <c r="EAJ49" s="83"/>
      <c r="EAK49" s="83"/>
      <c r="EAL49" s="83"/>
      <c r="EAM49" s="83"/>
      <c r="EAN49" s="83"/>
      <c r="EAO49" s="83"/>
      <c r="EAP49" s="83"/>
      <c r="EAQ49" s="83"/>
      <c r="EAR49" s="83"/>
      <c r="EAS49" s="83"/>
      <c r="EAT49" s="83"/>
      <c r="EAU49" s="83"/>
      <c r="EAV49" s="83"/>
      <c r="EAW49" s="83"/>
      <c r="EAX49" s="83"/>
      <c r="EAY49" s="83"/>
      <c r="EAZ49" s="83"/>
      <c r="EBA49" s="83"/>
      <c r="EBB49" s="83"/>
      <c r="EBC49" s="83"/>
      <c r="EBD49" s="83"/>
      <c r="EBE49" s="83"/>
      <c r="EBF49" s="83"/>
      <c r="EBG49" s="83"/>
      <c r="EBH49" s="83"/>
      <c r="EBI49" s="83"/>
      <c r="EBJ49" s="83"/>
      <c r="EBK49" s="83"/>
      <c r="EBL49" s="83"/>
      <c r="EBM49" s="83"/>
      <c r="EBN49" s="83"/>
      <c r="EBO49" s="83"/>
      <c r="EBP49" s="83"/>
      <c r="EBQ49" s="83"/>
      <c r="EBR49" s="83"/>
      <c r="EBS49" s="83"/>
      <c r="EBT49" s="83"/>
      <c r="EBU49" s="83"/>
      <c r="EBV49" s="83"/>
      <c r="EBW49" s="83"/>
      <c r="EBX49" s="83"/>
      <c r="EBY49" s="83"/>
      <c r="EBZ49" s="83"/>
      <c r="ECA49" s="83"/>
      <c r="ECB49" s="83"/>
      <c r="ECC49" s="83"/>
      <c r="ECD49" s="83"/>
      <c r="ECE49" s="83"/>
      <c r="ECF49" s="83"/>
      <c r="ECG49" s="83"/>
      <c r="ECH49" s="83"/>
      <c r="ECI49" s="83"/>
      <c r="ECJ49" s="83"/>
      <c r="ECK49" s="83"/>
      <c r="ECL49" s="83"/>
      <c r="ECM49" s="83"/>
      <c r="ECN49" s="83"/>
      <c r="ECO49" s="83"/>
      <c r="ECP49" s="83"/>
      <c r="ECQ49" s="83"/>
      <c r="ECR49" s="83"/>
      <c r="ECS49" s="83"/>
      <c r="ECT49" s="83"/>
      <c r="ECU49" s="83"/>
      <c r="ECV49" s="83"/>
      <c r="ECW49" s="83"/>
      <c r="ECX49" s="83"/>
      <c r="ECY49" s="83"/>
      <c r="ECZ49" s="83"/>
      <c r="EDA49" s="83"/>
      <c r="EDB49" s="83"/>
      <c r="EDC49" s="83"/>
      <c r="EDD49" s="83"/>
      <c r="EDE49" s="83"/>
      <c r="EDF49" s="83"/>
      <c r="EDG49" s="83"/>
      <c r="EDH49" s="83"/>
      <c r="EDI49" s="83"/>
      <c r="EDJ49" s="83"/>
      <c r="EDK49" s="83"/>
      <c r="EDL49" s="83"/>
      <c r="EDM49" s="83"/>
      <c r="EDN49" s="83"/>
      <c r="EDO49" s="83"/>
      <c r="EDP49" s="83"/>
      <c r="EDQ49" s="83"/>
      <c r="EDR49" s="83"/>
      <c r="EDS49" s="83"/>
      <c r="EDT49" s="83"/>
      <c r="EDU49" s="83"/>
      <c r="EDV49" s="83"/>
      <c r="EDW49" s="83"/>
      <c r="EDX49" s="83"/>
      <c r="EDY49" s="83"/>
      <c r="EDZ49" s="83"/>
      <c r="EEA49" s="83"/>
      <c r="EEB49" s="83"/>
      <c r="EEC49" s="83"/>
      <c r="EED49" s="83"/>
      <c r="EEE49" s="83"/>
      <c r="EEF49" s="83"/>
      <c r="EEG49" s="83"/>
      <c r="EEH49" s="83"/>
      <c r="EEI49" s="83"/>
      <c r="EEJ49" s="83"/>
      <c r="EEK49" s="83"/>
      <c r="EEL49" s="83"/>
      <c r="EEM49" s="83"/>
      <c r="EEN49" s="83"/>
      <c r="EEO49" s="83"/>
      <c r="EEP49" s="83"/>
      <c r="EEQ49" s="83"/>
      <c r="EER49" s="83"/>
      <c r="EES49" s="83"/>
      <c r="EET49" s="83"/>
      <c r="EEU49" s="83"/>
      <c r="EEV49" s="83"/>
      <c r="EEW49" s="83"/>
      <c r="EEX49" s="83"/>
      <c r="EEY49" s="83"/>
      <c r="EEZ49" s="83"/>
      <c r="EFA49" s="83"/>
      <c r="EFB49" s="83"/>
      <c r="EFC49" s="83"/>
      <c r="EFD49" s="83"/>
      <c r="EFE49" s="83"/>
      <c r="EFF49" s="83"/>
      <c r="EFG49" s="83"/>
      <c r="EFH49" s="83"/>
      <c r="EFI49" s="83"/>
      <c r="EFJ49" s="83"/>
      <c r="EFK49" s="83"/>
      <c r="EFL49" s="83"/>
      <c r="EFM49" s="83"/>
      <c r="EFN49" s="83"/>
      <c r="EFO49" s="83"/>
      <c r="EFP49" s="83"/>
      <c r="EFQ49" s="83"/>
      <c r="EFR49" s="83"/>
      <c r="EFS49" s="83"/>
      <c r="EFT49" s="83"/>
      <c r="EFU49" s="83"/>
      <c r="EFV49" s="83"/>
      <c r="EFW49" s="83"/>
      <c r="EFX49" s="83"/>
      <c r="EFY49" s="83"/>
      <c r="EFZ49" s="83"/>
      <c r="EGA49" s="83"/>
      <c r="EGB49" s="83"/>
      <c r="EGC49" s="83"/>
      <c r="EGD49" s="83"/>
      <c r="EGE49" s="83"/>
      <c r="EGF49" s="83"/>
      <c r="EGG49" s="83"/>
      <c r="EGH49" s="83"/>
      <c r="EGI49" s="83"/>
      <c r="EGJ49" s="83"/>
      <c r="EGK49" s="83"/>
      <c r="EGL49" s="83"/>
      <c r="EGM49" s="83"/>
      <c r="EGN49" s="83"/>
      <c r="EGO49" s="83"/>
      <c r="EGP49" s="83"/>
      <c r="EGQ49" s="83"/>
      <c r="EGR49" s="83"/>
      <c r="EGS49" s="83"/>
      <c r="EGT49" s="83"/>
      <c r="EGU49" s="83"/>
      <c r="EGV49" s="83"/>
      <c r="EGW49" s="83"/>
      <c r="EGX49" s="83"/>
      <c r="EGY49" s="83"/>
      <c r="EGZ49" s="83"/>
      <c r="EHA49" s="83"/>
      <c r="EHB49" s="83"/>
      <c r="EHC49" s="83"/>
      <c r="EHD49" s="83"/>
      <c r="EHE49" s="83"/>
      <c r="EHF49" s="83"/>
      <c r="EHG49" s="83"/>
      <c r="EHH49" s="83"/>
      <c r="EHI49" s="83"/>
      <c r="EHJ49" s="83"/>
      <c r="EHK49" s="83"/>
      <c r="EHL49" s="83"/>
      <c r="EHM49" s="83"/>
      <c r="EHN49" s="83"/>
      <c r="EHO49" s="83"/>
      <c r="EHP49" s="83"/>
      <c r="EHQ49" s="83"/>
      <c r="EHR49" s="83"/>
      <c r="EHS49" s="83"/>
      <c r="EHT49" s="83"/>
      <c r="EHU49" s="83"/>
      <c r="EHV49" s="83"/>
      <c r="EHW49" s="83"/>
      <c r="EHX49" s="83"/>
      <c r="EHY49" s="83"/>
      <c r="EHZ49" s="83"/>
      <c r="EIA49" s="83"/>
      <c r="EIB49" s="83"/>
      <c r="EIC49" s="83"/>
      <c r="EID49" s="83"/>
      <c r="EIE49" s="83"/>
      <c r="EIF49" s="83"/>
      <c r="EIG49" s="83"/>
      <c r="EIH49" s="83"/>
      <c r="EII49" s="83"/>
      <c r="EIJ49" s="83"/>
      <c r="EIK49" s="83"/>
      <c r="EIL49" s="83"/>
      <c r="EIM49" s="83"/>
      <c r="EIN49" s="83"/>
      <c r="EIO49" s="83"/>
      <c r="EIP49" s="83"/>
      <c r="EIQ49" s="83"/>
      <c r="EIR49" s="83"/>
      <c r="EIS49" s="83"/>
      <c r="EIT49" s="83"/>
      <c r="EIU49" s="83"/>
      <c r="EIV49" s="83"/>
      <c r="EIW49" s="83"/>
      <c r="EIX49" s="83"/>
      <c r="EIY49" s="83"/>
      <c r="EIZ49" s="83"/>
      <c r="EJA49" s="83"/>
      <c r="EJB49" s="83"/>
      <c r="EJC49" s="83"/>
      <c r="EJD49" s="83"/>
      <c r="EJE49" s="83"/>
      <c r="EJF49" s="83"/>
      <c r="EJG49" s="83"/>
      <c r="EJH49" s="83"/>
      <c r="EJI49" s="83"/>
      <c r="EJJ49" s="83"/>
      <c r="EJK49" s="83"/>
      <c r="EJL49" s="83"/>
      <c r="EJM49" s="83"/>
      <c r="EJN49" s="83"/>
      <c r="EJO49" s="83"/>
      <c r="EJP49" s="83"/>
      <c r="EJQ49" s="83"/>
      <c r="EJR49" s="83"/>
      <c r="EJS49" s="83"/>
      <c r="EJT49" s="83"/>
      <c r="EJU49" s="83"/>
      <c r="EJV49" s="83"/>
      <c r="EJW49" s="83"/>
      <c r="EJX49" s="83"/>
      <c r="EJY49" s="83"/>
      <c r="EJZ49" s="83"/>
      <c r="EKA49" s="83"/>
      <c r="EKB49" s="83"/>
      <c r="EKC49" s="83"/>
      <c r="EKD49" s="83"/>
      <c r="EKE49" s="83"/>
      <c r="EKF49" s="83"/>
      <c r="EKG49" s="83"/>
      <c r="EKH49" s="83"/>
      <c r="EKI49" s="83"/>
      <c r="EKJ49" s="83"/>
      <c r="EKK49" s="83"/>
      <c r="EKL49" s="83"/>
      <c r="EKM49" s="83"/>
      <c r="EKN49" s="83"/>
      <c r="EKO49" s="83"/>
      <c r="EKP49" s="83"/>
      <c r="EKQ49" s="83"/>
      <c r="EKR49" s="83"/>
      <c r="EKS49" s="83"/>
      <c r="EKT49" s="83"/>
      <c r="EKU49" s="83"/>
      <c r="EKV49" s="83"/>
      <c r="EKW49" s="83"/>
      <c r="EKX49" s="83"/>
      <c r="EKY49" s="83"/>
      <c r="EKZ49" s="83"/>
      <c r="ELA49" s="83"/>
      <c r="ELB49" s="83"/>
      <c r="ELC49" s="83"/>
      <c r="ELD49" s="83"/>
      <c r="ELE49" s="83"/>
      <c r="ELF49" s="83"/>
      <c r="ELG49" s="83"/>
      <c r="ELH49" s="83"/>
      <c r="ELI49" s="83"/>
      <c r="ELJ49" s="83"/>
      <c r="ELK49" s="83"/>
      <c r="ELL49" s="83"/>
      <c r="ELM49" s="83"/>
      <c r="ELN49" s="83"/>
      <c r="ELO49" s="83"/>
      <c r="ELP49" s="83"/>
      <c r="ELQ49" s="83"/>
      <c r="ELR49" s="83"/>
      <c r="ELS49" s="83"/>
      <c r="ELT49" s="83"/>
      <c r="ELU49" s="83"/>
      <c r="ELV49" s="83"/>
      <c r="ELW49" s="83"/>
      <c r="ELX49" s="83"/>
      <c r="ELY49" s="83"/>
      <c r="ELZ49" s="83"/>
      <c r="EMA49" s="83"/>
      <c r="EMB49" s="83"/>
      <c r="EMC49" s="83"/>
      <c r="EMD49" s="83"/>
      <c r="EME49" s="83"/>
      <c r="EMF49" s="83"/>
      <c r="EMG49" s="83"/>
      <c r="EMH49" s="83"/>
      <c r="EMI49" s="83"/>
      <c r="EMJ49" s="83"/>
      <c r="EMK49" s="83"/>
      <c r="EML49" s="83"/>
      <c r="EMM49" s="83"/>
      <c r="EMN49" s="83"/>
      <c r="EMO49" s="83"/>
      <c r="EMP49" s="83"/>
      <c r="EMQ49" s="83"/>
      <c r="EMR49" s="83"/>
      <c r="EMS49" s="83"/>
      <c r="EMT49" s="83"/>
      <c r="EMU49" s="83"/>
      <c r="EMV49" s="83"/>
      <c r="EMW49" s="83"/>
      <c r="EMX49" s="83"/>
      <c r="EMY49" s="83"/>
      <c r="EMZ49" s="83"/>
      <c r="ENA49" s="83"/>
      <c r="ENB49" s="83"/>
      <c r="ENC49" s="83"/>
      <c r="END49" s="83"/>
      <c r="ENE49" s="83"/>
      <c r="ENF49" s="83"/>
      <c r="ENG49" s="83"/>
      <c r="ENH49" s="83"/>
      <c r="ENI49" s="83"/>
      <c r="ENJ49" s="83"/>
      <c r="ENK49" s="83"/>
      <c r="ENL49" s="83"/>
      <c r="ENM49" s="83"/>
      <c r="ENN49" s="83"/>
      <c r="ENO49" s="83"/>
      <c r="ENP49" s="83"/>
      <c r="ENQ49" s="83"/>
      <c r="ENR49" s="83"/>
      <c r="ENS49" s="83"/>
      <c r="ENT49" s="83"/>
      <c r="ENU49" s="83"/>
      <c r="ENV49" s="83"/>
      <c r="ENW49" s="83"/>
      <c r="ENX49" s="83"/>
      <c r="ENY49" s="83"/>
      <c r="ENZ49" s="83"/>
      <c r="EOA49" s="83"/>
      <c r="EOB49" s="83"/>
      <c r="EOC49" s="83"/>
      <c r="EOD49" s="83"/>
      <c r="EOE49" s="83"/>
      <c r="EOF49" s="83"/>
      <c r="EOG49" s="83"/>
      <c r="EOH49" s="83"/>
      <c r="EOI49" s="83"/>
      <c r="EOJ49" s="83"/>
      <c r="EOK49" s="83"/>
      <c r="EOL49" s="83"/>
      <c r="EOM49" s="83"/>
      <c r="EON49" s="83"/>
      <c r="EOO49" s="83"/>
      <c r="EOP49" s="83"/>
      <c r="EOQ49" s="83"/>
      <c r="EOR49" s="83"/>
      <c r="EOS49" s="83"/>
      <c r="EOT49" s="83"/>
      <c r="EOU49" s="83"/>
      <c r="EOV49" s="83"/>
      <c r="EOW49" s="83"/>
      <c r="EOX49" s="83"/>
      <c r="EOY49" s="83"/>
      <c r="EOZ49" s="83"/>
      <c r="EPA49" s="83"/>
      <c r="EPB49" s="83"/>
      <c r="EPC49" s="83"/>
      <c r="EPD49" s="83"/>
      <c r="EPE49" s="83"/>
      <c r="EPF49" s="83"/>
      <c r="EPG49" s="83"/>
      <c r="EPH49" s="83"/>
      <c r="EPI49" s="83"/>
      <c r="EPJ49" s="83"/>
      <c r="EPK49" s="83"/>
      <c r="EPL49" s="83"/>
      <c r="EPM49" s="83"/>
      <c r="EPN49" s="83"/>
      <c r="EPO49" s="83"/>
      <c r="EPP49" s="83"/>
      <c r="EPQ49" s="83"/>
      <c r="EPR49" s="83"/>
      <c r="EPS49" s="83"/>
      <c r="EPT49" s="83"/>
      <c r="EPU49" s="83"/>
      <c r="EPV49" s="83"/>
      <c r="EPW49" s="83"/>
      <c r="EPX49" s="83"/>
      <c r="EPY49" s="83"/>
      <c r="EPZ49" s="83"/>
      <c r="EQA49" s="83"/>
      <c r="EQB49" s="83"/>
      <c r="EQC49" s="83"/>
      <c r="EQD49" s="83"/>
      <c r="EQE49" s="83"/>
      <c r="EQF49" s="83"/>
      <c r="EQG49" s="83"/>
      <c r="EQH49" s="83"/>
      <c r="EQI49" s="83"/>
      <c r="EQJ49" s="83"/>
      <c r="EQK49" s="83"/>
      <c r="EQL49" s="83"/>
      <c r="EQM49" s="83"/>
      <c r="EQN49" s="83"/>
      <c r="EQO49" s="83"/>
      <c r="EQP49" s="83"/>
      <c r="EQQ49" s="83"/>
      <c r="EQR49" s="83"/>
      <c r="EQS49" s="83"/>
      <c r="EQT49" s="83"/>
      <c r="EQU49" s="83"/>
      <c r="EQV49" s="83"/>
      <c r="EQW49" s="83"/>
      <c r="EQX49" s="83"/>
      <c r="EQY49" s="83"/>
      <c r="EQZ49" s="83"/>
      <c r="ERA49" s="83"/>
      <c r="ERB49" s="83"/>
      <c r="ERC49" s="83"/>
      <c r="ERD49" s="83"/>
      <c r="ERE49" s="83"/>
      <c r="ERF49" s="83"/>
      <c r="ERG49" s="83"/>
      <c r="ERH49" s="83"/>
      <c r="ERI49" s="83"/>
      <c r="ERJ49" s="83"/>
      <c r="ERK49" s="83"/>
      <c r="ERL49" s="83"/>
      <c r="ERM49" s="83"/>
      <c r="ERN49" s="83"/>
      <c r="ERO49" s="83"/>
      <c r="ERP49" s="83"/>
      <c r="ERQ49" s="83"/>
      <c r="ERR49" s="83"/>
      <c r="ERS49" s="83"/>
      <c r="ERT49" s="83"/>
      <c r="ERU49" s="83"/>
      <c r="ERV49" s="83"/>
      <c r="ERW49" s="83"/>
      <c r="ERX49" s="83"/>
      <c r="ERY49" s="83"/>
      <c r="ERZ49" s="83"/>
      <c r="ESA49" s="83"/>
      <c r="ESB49" s="83"/>
      <c r="ESC49" s="83"/>
      <c r="ESD49" s="83"/>
      <c r="ESE49" s="83"/>
      <c r="ESF49" s="83"/>
      <c r="ESG49" s="83"/>
      <c r="ESH49" s="83"/>
      <c r="ESI49" s="83"/>
      <c r="ESJ49" s="83"/>
      <c r="ESK49" s="83"/>
      <c r="ESL49" s="83"/>
      <c r="ESM49" s="83"/>
      <c r="ESN49" s="83"/>
      <c r="ESO49" s="83"/>
      <c r="ESP49" s="83"/>
      <c r="ESQ49" s="83"/>
      <c r="ESR49" s="83"/>
      <c r="ESS49" s="83"/>
      <c r="EST49" s="83"/>
      <c r="ESU49" s="83"/>
      <c r="ESV49" s="83"/>
      <c r="ESW49" s="83"/>
      <c r="ESX49" s="83"/>
      <c r="ESY49" s="83"/>
      <c r="ESZ49" s="83"/>
      <c r="ETA49" s="83"/>
      <c r="ETB49" s="83"/>
      <c r="ETC49" s="83"/>
      <c r="ETD49" s="83"/>
      <c r="ETE49" s="83"/>
      <c r="ETF49" s="83"/>
      <c r="ETG49" s="83"/>
      <c r="ETH49" s="83"/>
      <c r="ETI49" s="83"/>
      <c r="ETJ49" s="83"/>
      <c r="ETK49" s="83"/>
      <c r="ETL49" s="83"/>
      <c r="ETM49" s="83"/>
      <c r="ETN49" s="83"/>
      <c r="ETO49" s="83"/>
      <c r="ETP49" s="83"/>
      <c r="ETQ49" s="83"/>
      <c r="ETR49" s="83"/>
      <c r="ETS49" s="83"/>
      <c r="ETT49" s="83"/>
      <c r="ETU49" s="83"/>
      <c r="ETV49" s="83"/>
      <c r="ETW49" s="83"/>
      <c r="ETX49" s="83"/>
      <c r="ETY49" s="83"/>
      <c r="ETZ49" s="83"/>
      <c r="EUA49" s="83"/>
      <c r="EUB49" s="83"/>
      <c r="EUC49" s="83"/>
      <c r="EUD49" s="83"/>
      <c r="EUE49" s="83"/>
      <c r="EUF49" s="83"/>
      <c r="EUG49" s="83"/>
      <c r="EUH49" s="83"/>
      <c r="EUI49" s="83"/>
      <c r="EUJ49" s="83"/>
      <c r="EUK49" s="83"/>
      <c r="EUL49" s="83"/>
      <c r="EUM49" s="83"/>
      <c r="EUN49" s="83"/>
      <c r="EUO49" s="83"/>
      <c r="EUP49" s="83"/>
      <c r="EUQ49" s="83"/>
      <c r="EUR49" s="83"/>
      <c r="EUS49" s="83"/>
      <c r="EUT49" s="83"/>
      <c r="EUU49" s="83"/>
      <c r="EUV49" s="83"/>
      <c r="EUW49" s="83"/>
      <c r="EUX49" s="83"/>
      <c r="EUY49" s="83"/>
      <c r="EUZ49" s="83"/>
      <c r="EVA49" s="83"/>
      <c r="EVB49" s="83"/>
      <c r="EVC49" s="83"/>
      <c r="EVD49" s="83"/>
      <c r="EVE49" s="83"/>
      <c r="EVF49" s="83"/>
      <c r="EVG49" s="83"/>
      <c r="EVH49" s="83"/>
      <c r="EVI49" s="83"/>
      <c r="EVJ49" s="83"/>
      <c r="EVK49" s="83"/>
      <c r="EVL49" s="83"/>
      <c r="EVM49" s="83"/>
      <c r="EVN49" s="83"/>
      <c r="EVO49" s="83"/>
      <c r="EVP49" s="83"/>
      <c r="EVQ49" s="83"/>
      <c r="EVR49" s="83"/>
      <c r="EVS49" s="83"/>
      <c r="EVT49" s="83"/>
      <c r="EVU49" s="83"/>
      <c r="EVV49" s="83"/>
      <c r="EVW49" s="83"/>
      <c r="EVX49" s="83"/>
      <c r="EVY49" s="83"/>
      <c r="EVZ49" s="83"/>
      <c r="EWA49" s="83"/>
      <c r="EWB49" s="83"/>
      <c r="EWC49" s="83"/>
      <c r="EWD49" s="83"/>
      <c r="EWE49" s="83"/>
      <c r="EWF49" s="83"/>
      <c r="EWG49" s="83"/>
      <c r="EWH49" s="83"/>
      <c r="EWI49" s="83"/>
      <c r="EWJ49" s="83"/>
      <c r="EWK49" s="83"/>
      <c r="EWL49" s="83"/>
      <c r="EWM49" s="83"/>
      <c r="EWN49" s="83"/>
      <c r="EWO49" s="83"/>
      <c r="EWP49" s="83"/>
      <c r="EWQ49" s="83"/>
      <c r="EWR49" s="83"/>
      <c r="EWS49" s="83"/>
      <c r="EWT49" s="83"/>
      <c r="EWU49" s="83"/>
      <c r="EWV49" s="83"/>
      <c r="EWW49" s="83"/>
      <c r="EWX49" s="83"/>
      <c r="EWY49" s="83"/>
      <c r="EWZ49" s="83"/>
      <c r="EXA49" s="83"/>
      <c r="EXB49" s="83"/>
      <c r="EXC49" s="83"/>
      <c r="EXD49" s="83"/>
      <c r="EXE49" s="83"/>
      <c r="EXF49" s="83"/>
      <c r="EXG49" s="83"/>
      <c r="EXH49" s="83"/>
      <c r="EXI49" s="83"/>
      <c r="EXJ49" s="83"/>
      <c r="EXK49" s="83"/>
      <c r="EXL49" s="83"/>
      <c r="EXM49" s="83"/>
      <c r="EXN49" s="83"/>
      <c r="EXO49" s="83"/>
      <c r="EXP49" s="83"/>
      <c r="EXQ49" s="83"/>
      <c r="EXR49" s="83"/>
      <c r="EXS49" s="83"/>
      <c r="EXT49" s="83"/>
      <c r="EXU49" s="83"/>
      <c r="EXV49" s="83"/>
      <c r="EXW49" s="83"/>
      <c r="EXX49" s="83"/>
      <c r="EXY49" s="83"/>
      <c r="EXZ49" s="83"/>
      <c r="EYA49" s="83"/>
      <c r="EYB49" s="83"/>
      <c r="EYC49" s="83"/>
      <c r="EYD49" s="83"/>
      <c r="EYE49" s="83"/>
      <c r="EYF49" s="83"/>
      <c r="EYG49" s="83"/>
      <c r="EYH49" s="83"/>
      <c r="EYI49" s="83"/>
      <c r="EYJ49" s="83"/>
      <c r="EYK49" s="83"/>
      <c r="EYL49" s="83"/>
      <c r="EYM49" s="83"/>
      <c r="EYN49" s="83"/>
      <c r="EYO49" s="83"/>
      <c r="EYP49" s="83"/>
      <c r="EYQ49" s="83"/>
      <c r="EYR49" s="83"/>
      <c r="EYS49" s="83"/>
      <c r="EYT49" s="83"/>
      <c r="EYU49" s="83"/>
      <c r="EYV49" s="83"/>
      <c r="EYW49" s="83"/>
      <c r="EYX49" s="83"/>
      <c r="EYY49" s="83"/>
      <c r="EYZ49" s="83"/>
      <c r="EZA49" s="83"/>
      <c r="EZB49" s="83"/>
      <c r="EZC49" s="83"/>
      <c r="EZD49" s="83"/>
      <c r="EZE49" s="83"/>
      <c r="EZF49" s="83"/>
      <c r="EZG49" s="83"/>
      <c r="EZH49" s="83"/>
      <c r="EZI49" s="83"/>
      <c r="EZJ49" s="83"/>
      <c r="EZK49" s="83"/>
      <c r="EZL49" s="83"/>
      <c r="EZM49" s="83"/>
      <c r="EZN49" s="83"/>
      <c r="EZO49" s="83"/>
      <c r="EZP49" s="83"/>
      <c r="EZQ49" s="83"/>
      <c r="EZR49" s="83"/>
      <c r="EZS49" s="83"/>
      <c r="EZT49" s="83"/>
      <c r="EZU49" s="83"/>
      <c r="EZV49" s="83"/>
      <c r="EZW49" s="83"/>
      <c r="EZX49" s="83"/>
      <c r="EZY49" s="83"/>
      <c r="EZZ49" s="83"/>
      <c r="FAA49" s="83"/>
      <c r="FAB49" s="83"/>
      <c r="FAC49" s="83"/>
      <c r="FAD49" s="83"/>
      <c r="FAE49" s="83"/>
      <c r="FAF49" s="83"/>
      <c r="FAG49" s="83"/>
      <c r="FAH49" s="83"/>
      <c r="FAI49" s="83"/>
      <c r="FAJ49" s="83"/>
      <c r="FAK49" s="83"/>
      <c r="FAL49" s="83"/>
      <c r="FAM49" s="83"/>
      <c r="FAN49" s="83"/>
      <c r="FAO49" s="83"/>
      <c r="FAP49" s="83"/>
      <c r="FAQ49" s="83"/>
      <c r="FAR49" s="83"/>
      <c r="FAS49" s="83"/>
      <c r="FAT49" s="83"/>
      <c r="FAU49" s="83"/>
      <c r="FAV49" s="83"/>
      <c r="FAW49" s="83"/>
      <c r="FAX49" s="83"/>
      <c r="FAY49" s="83"/>
      <c r="FAZ49" s="83"/>
      <c r="FBA49" s="83"/>
      <c r="FBB49" s="83"/>
      <c r="FBC49" s="83"/>
      <c r="FBD49" s="83"/>
      <c r="FBE49" s="83"/>
      <c r="FBF49" s="83"/>
      <c r="FBG49" s="83"/>
      <c r="FBH49" s="83"/>
      <c r="FBI49" s="83"/>
      <c r="FBJ49" s="83"/>
      <c r="FBK49" s="83"/>
      <c r="FBL49" s="83"/>
      <c r="FBM49" s="83"/>
      <c r="FBN49" s="83"/>
      <c r="FBO49" s="83"/>
      <c r="FBP49" s="83"/>
      <c r="FBQ49" s="83"/>
      <c r="FBR49" s="83"/>
      <c r="FBS49" s="83"/>
      <c r="FBT49" s="83"/>
      <c r="FBU49" s="83"/>
      <c r="FBV49" s="83"/>
      <c r="FBW49" s="83"/>
      <c r="FBX49" s="83"/>
      <c r="FBY49" s="83"/>
      <c r="FBZ49" s="83"/>
      <c r="FCA49" s="83"/>
      <c r="FCB49" s="83"/>
      <c r="FCC49" s="83"/>
      <c r="FCD49" s="83"/>
      <c r="FCE49" s="83"/>
      <c r="FCF49" s="83"/>
      <c r="FCG49" s="83"/>
      <c r="FCH49" s="83"/>
      <c r="FCI49" s="83"/>
      <c r="FCJ49" s="83"/>
      <c r="FCK49" s="83"/>
      <c r="FCL49" s="83"/>
      <c r="FCM49" s="83"/>
      <c r="FCN49" s="83"/>
      <c r="FCO49" s="83"/>
      <c r="FCP49" s="83"/>
      <c r="FCQ49" s="83"/>
      <c r="FCR49" s="83"/>
      <c r="FCS49" s="83"/>
      <c r="FCT49" s="83"/>
      <c r="FCU49" s="83"/>
      <c r="FCV49" s="83"/>
      <c r="FCW49" s="83"/>
      <c r="FCX49" s="83"/>
      <c r="FCY49" s="83"/>
      <c r="FCZ49" s="83"/>
      <c r="FDA49" s="83"/>
      <c r="FDB49" s="83"/>
      <c r="FDC49" s="83"/>
      <c r="FDD49" s="83"/>
      <c r="FDE49" s="83"/>
      <c r="FDF49" s="83"/>
      <c r="FDG49" s="83"/>
      <c r="FDH49" s="83"/>
      <c r="FDI49" s="83"/>
      <c r="FDJ49" s="83"/>
      <c r="FDK49" s="83"/>
      <c r="FDL49" s="83"/>
      <c r="FDM49" s="83"/>
      <c r="FDN49" s="83"/>
      <c r="FDO49" s="83"/>
      <c r="FDP49" s="83"/>
      <c r="FDQ49" s="83"/>
      <c r="FDR49" s="83"/>
      <c r="FDS49" s="83"/>
      <c r="FDT49" s="83"/>
      <c r="FDU49" s="83"/>
      <c r="FDV49" s="83"/>
      <c r="FDW49" s="83"/>
      <c r="FDX49" s="83"/>
      <c r="FDY49" s="83"/>
      <c r="FDZ49" s="83"/>
      <c r="FEA49" s="83"/>
      <c r="FEB49" s="83"/>
      <c r="FEC49" s="83"/>
      <c r="FED49" s="83"/>
      <c r="FEE49" s="83"/>
      <c r="FEF49" s="83"/>
      <c r="FEG49" s="83"/>
      <c r="FEH49" s="83"/>
      <c r="FEI49" s="83"/>
      <c r="FEJ49" s="83"/>
      <c r="FEK49" s="83"/>
      <c r="FEL49" s="83"/>
      <c r="FEM49" s="83"/>
      <c r="FEN49" s="83"/>
      <c r="FEO49" s="83"/>
      <c r="FEP49" s="83"/>
      <c r="FEQ49" s="83"/>
      <c r="FER49" s="83"/>
      <c r="FES49" s="83"/>
      <c r="FET49" s="83"/>
      <c r="FEU49" s="83"/>
      <c r="FEV49" s="83"/>
      <c r="FEW49" s="83"/>
      <c r="FEX49" s="83"/>
      <c r="FEY49" s="83"/>
      <c r="FEZ49" s="83"/>
      <c r="FFA49" s="83"/>
      <c r="FFB49" s="83"/>
      <c r="FFC49" s="83"/>
      <c r="FFD49" s="83"/>
      <c r="FFE49" s="83"/>
      <c r="FFF49" s="83"/>
      <c r="FFG49" s="83"/>
      <c r="FFH49" s="83"/>
      <c r="FFI49" s="83"/>
      <c r="FFJ49" s="83"/>
      <c r="FFK49" s="83"/>
      <c r="FFL49" s="83"/>
      <c r="FFM49" s="83"/>
      <c r="FFN49" s="83"/>
      <c r="FFO49" s="83"/>
      <c r="FFP49" s="83"/>
      <c r="FFQ49" s="83"/>
      <c r="FFR49" s="83"/>
      <c r="FFS49" s="83"/>
      <c r="FFT49" s="83"/>
      <c r="FFU49" s="83"/>
      <c r="FFV49" s="83"/>
      <c r="FFW49" s="83"/>
      <c r="FFX49" s="83"/>
      <c r="FFY49" s="83"/>
      <c r="FFZ49" s="83"/>
      <c r="FGA49" s="83"/>
      <c r="FGB49" s="83"/>
      <c r="FGC49" s="83"/>
      <c r="FGD49" s="83"/>
      <c r="FGE49" s="83"/>
      <c r="FGF49" s="83"/>
      <c r="FGG49" s="83"/>
      <c r="FGH49" s="83"/>
      <c r="FGI49" s="83"/>
      <c r="FGJ49" s="83"/>
      <c r="FGK49" s="83"/>
      <c r="FGL49" s="83"/>
      <c r="FGM49" s="83"/>
      <c r="FGN49" s="83"/>
      <c r="FGO49" s="83"/>
      <c r="FGP49" s="83"/>
      <c r="FGQ49" s="83"/>
      <c r="FGR49" s="83"/>
      <c r="FGS49" s="83"/>
      <c r="FGT49" s="83"/>
      <c r="FGU49" s="83"/>
      <c r="FGV49" s="83"/>
      <c r="FGW49" s="83"/>
      <c r="FGX49" s="83"/>
      <c r="FGY49" s="83"/>
      <c r="FGZ49" s="83"/>
      <c r="FHA49" s="83"/>
      <c r="FHB49" s="83"/>
      <c r="FHC49" s="83"/>
      <c r="FHD49" s="83"/>
      <c r="FHE49" s="83"/>
      <c r="FHF49" s="83"/>
      <c r="FHG49" s="83"/>
      <c r="FHH49" s="83"/>
      <c r="FHI49" s="83"/>
      <c r="FHJ49" s="83"/>
      <c r="FHK49" s="83"/>
      <c r="FHL49" s="83"/>
      <c r="FHM49" s="83"/>
      <c r="FHN49" s="83"/>
      <c r="FHO49" s="83"/>
      <c r="FHP49" s="83"/>
      <c r="FHQ49" s="83"/>
      <c r="FHR49" s="83"/>
      <c r="FHS49" s="83"/>
      <c r="FHT49" s="83"/>
      <c r="FHU49" s="83"/>
      <c r="FHV49" s="83"/>
      <c r="FHW49" s="83"/>
      <c r="FHX49" s="83"/>
      <c r="FHY49" s="83"/>
      <c r="FHZ49" s="83"/>
      <c r="FIA49" s="83"/>
      <c r="FIB49" s="83"/>
      <c r="FIC49" s="83"/>
      <c r="FID49" s="83"/>
      <c r="FIE49" s="83"/>
      <c r="FIF49" s="83"/>
      <c r="FIG49" s="83"/>
      <c r="FIH49" s="83"/>
      <c r="FII49" s="83"/>
      <c r="FIJ49" s="83"/>
      <c r="FIK49" s="83"/>
      <c r="FIL49" s="83"/>
      <c r="FIM49" s="83"/>
      <c r="FIN49" s="83"/>
      <c r="FIO49" s="83"/>
      <c r="FIP49" s="83"/>
      <c r="FIQ49" s="83"/>
      <c r="FIR49" s="83"/>
      <c r="FIS49" s="83"/>
      <c r="FIT49" s="83"/>
      <c r="FIU49" s="83"/>
      <c r="FIV49" s="83"/>
      <c r="FIW49" s="83"/>
      <c r="FIX49" s="83"/>
      <c r="FIY49" s="83"/>
      <c r="FIZ49" s="83"/>
      <c r="FJA49" s="83"/>
      <c r="FJB49" s="83"/>
      <c r="FJC49" s="83"/>
      <c r="FJD49" s="83"/>
      <c r="FJE49" s="83"/>
      <c r="FJF49" s="83"/>
      <c r="FJG49" s="83"/>
      <c r="FJH49" s="83"/>
      <c r="FJI49" s="83"/>
      <c r="FJJ49" s="83"/>
      <c r="FJK49" s="83"/>
      <c r="FJL49" s="83"/>
      <c r="FJM49" s="83"/>
      <c r="FJN49" s="83"/>
      <c r="FJO49" s="83"/>
      <c r="FJP49" s="83"/>
      <c r="FJQ49" s="83"/>
      <c r="FJR49" s="83"/>
      <c r="FJS49" s="83"/>
      <c r="FJT49" s="83"/>
      <c r="FJU49" s="83"/>
      <c r="FJV49" s="83"/>
      <c r="FJW49" s="83"/>
      <c r="FJX49" s="83"/>
      <c r="FJY49" s="83"/>
      <c r="FJZ49" s="83"/>
      <c r="FKA49" s="83"/>
      <c r="FKB49" s="83"/>
      <c r="FKC49" s="83"/>
      <c r="FKD49" s="83"/>
      <c r="FKE49" s="83"/>
      <c r="FKF49" s="83"/>
      <c r="FKG49" s="83"/>
      <c r="FKH49" s="83"/>
      <c r="FKI49" s="83"/>
      <c r="FKJ49" s="83"/>
      <c r="FKK49" s="83"/>
      <c r="FKL49" s="83"/>
      <c r="FKM49" s="83"/>
      <c r="FKN49" s="83"/>
      <c r="FKO49" s="83"/>
      <c r="FKP49" s="83"/>
      <c r="FKQ49" s="83"/>
      <c r="FKR49" s="83"/>
      <c r="FKS49" s="83"/>
      <c r="FKT49" s="83"/>
      <c r="FKU49" s="83"/>
      <c r="FKV49" s="83"/>
      <c r="FKW49" s="83"/>
      <c r="FKX49" s="83"/>
      <c r="FKY49" s="83"/>
      <c r="FKZ49" s="83"/>
      <c r="FLA49" s="83"/>
      <c r="FLB49" s="83"/>
      <c r="FLC49" s="83"/>
      <c r="FLD49" s="83"/>
      <c r="FLE49" s="83"/>
      <c r="FLF49" s="83"/>
      <c r="FLG49" s="83"/>
      <c r="FLH49" s="83"/>
      <c r="FLI49" s="83"/>
      <c r="FLJ49" s="83"/>
      <c r="FLK49" s="83"/>
      <c r="FLL49" s="83"/>
      <c r="FLM49" s="83"/>
      <c r="FLN49" s="83"/>
      <c r="FLO49" s="83"/>
      <c r="FLP49" s="83"/>
      <c r="FLQ49" s="83"/>
      <c r="FLR49" s="83"/>
      <c r="FLS49" s="83"/>
      <c r="FLT49" s="83"/>
      <c r="FLU49" s="83"/>
      <c r="FLV49" s="83"/>
      <c r="FLW49" s="83"/>
      <c r="FLX49" s="83"/>
      <c r="FLY49" s="83"/>
      <c r="FLZ49" s="83"/>
      <c r="FMA49" s="83"/>
      <c r="FMB49" s="83"/>
      <c r="FMC49" s="83"/>
      <c r="FMD49" s="83"/>
      <c r="FME49" s="83"/>
      <c r="FMF49" s="83"/>
      <c r="FMG49" s="83"/>
      <c r="FMH49" s="83"/>
      <c r="FMI49" s="83"/>
      <c r="FMJ49" s="83"/>
      <c r="FMK49" s="83"/>
      <c r="FML49" s="83"/>
      <c r="FMM49" s="83"/>
      <c r="FMN49" s="83"/>
      <c r="FMO49" s="83"/>
      <c r="FMP49" s="83"/>
      <c r="FMQ49" s="83"/>
      <c r="FMR49" s="83"/>
      <c r="FMS49" s="83"/>
      <c r="FMT49" s="83"/>
      <c r="FMU49" s="83"/>
      <c r="FMV49" s="83"/>
      <c r="FMW49" s="83"/>
      <c r="FMX49" s="83"/>
      <c r="FMY49" s="83"/>
      <c r="FMZ49" s="83"/>
      <c r="FNA49" s="83"/>
      <c r="FNB49" s="83"/>
      <c r="FNC49" s="83"/>
      <c r="FND49" s="83"/>
      <c r="FNE49" s="83"/>
      <c r="FNF49" s="83"/>
      <c r="FNG49" s="83"/>
      <c r="FNH49" s="83"/>
      <c r="FNI49" s="83"/>
      <c r="FNJ49" s="83"/>
      <c r="FNK49" s="83"/>
      <c r="FNL49" s="83"/>
      <c r="FNM49" s="83"/>
      <c r="FNN49" s="83"/>
      <c r="FNO49" s="83"/>
      <c r="FNP49" s="83"/>
      <c r="FNQ49" s="83"/>
      <c r="FNR49" s="83"/>
      <c r="FNS49" s="83"/>
      <c r="FNT49" s="83"/>
      <c r="FNU49" s="83"/>
      <c r="FNV49" s="83"/>
      <c r="FNW49" s="83"/>
      <c r="FNX49" s="83"/>
      <c r="FNY49" s="83"/>
      <c r="FNZ49" s="83"/>
      <c r="FOA49" s="83"/>
      <c r="FOB49" s="83"/>
      <c r="FOC49" s="83"/>
      <c r="FOD49" s="83"/>
      <c r="FOE49" s="83"/>
      <c r="FOF49" s="83"/>
      <c r="FOG49" s="83"/>
      <c r="FOH49" s="83"/>
      <c r="FOI49" s="83"/>
      <c r="FOJ49" s="83"/>
      <c r="FOK49" s="83"/>
      <c r="FOL49" s="83"/>
      <c r="FOM49" s="83"/>
      <c r="FON49" s="83"/>
      <c r="FOO49" s="83"/>
      <c r="FOP49" s="83"/>
      <c r="FOQ49" s="83"/>
      <c r="FOR49" s="83"/>
      <c r="FOS49" s="83"/>
      <c r="FOT49" s="83"/>
      <c r="FOU49" s="83"/>
      <c r="FOV49" s="83"/>
      <c r="FOW49" s="83"/>
      <c r="FOX49" s="83"/>
      <c r="FOY49" s="83"/>
      <c r="FOZ49" s="83"/>
      <c r="FPA49" s="83"/>
      <c r="FPB49" s="83"/>
      <c r="FPC49" s="83"/>
      <c r="FPD49" s="83"/>
      <c r="FPE49" s="83"/>
      <c r="FPF49" s="83"/>
      <c r="FPG49" s="83"/>
      <c r="FPH49" s="83"/>
      <c r="FPI49" s="83"/>
      <c r="FPJ49" s="83"/>
      <c r="FPK49" s="83"/>
      <c r="FPL49" s="83"/>
      <c r="FPM49" s="83"/>
      <c r="FPN49" s="83"/>
      <c r="FPO49" s="83"/>
      <c r="FPP49" s="83"/>
      <c r="FPQ49" s="83"/>
      <c r="FPR49" s="83"/>
      <c r="FPS49" s="83"/>
      <c r="FPT49" s="83"/>
      <c r="FPU49" s="83"/>
      <c r="FPV49" s="83"/>
      <c r="FPW49" s="83"/>
      <c r="FPX49" s="83"/>
      <c r="FPY49" s="83"/>
      <c r="FPZ49" s="83"/>
      <c r="FQA49" s="83"/>
      <c r="FQB49" s="83"/>
      <c r="FQC49" s="83"/>
      <c r="FQD49" s="83"/>
      <c r="FQE49" s="83"/>
      <c r="FQF49" s="83"/>
      <c r="FQG49" s="83"/>
      <c r="FQH49" s="83"/>
      <c r="FQI49" s="83"/>
      <c r="FQJ49" s="83"/>
      <c r="FQK49" s="83"/>
      <c r="FQL49" s="83"/>
      <c r="FQM49" s="83"/>
      <c r="FQN49" s="83"/>
      <c r="FQO49" s="83"/>
      <c r="FQP49" s="83"/>
      <c r="FQQ49" s="83"/>
      <c r="FQR49" s="83"/>
      <c r="FQS49" s="83"/>
      <c r="FQT49" s="83"/>
      <c r="FQU49" s="83"/>
      <c r="FQV49" s="83"/>
      <c r="FQW49" s="83"/>
      <c r="FQX49" s="83"/>
      <c r="FQY49" s="83"/>
      <c r="FQZ49" s="83"/>
      <c r="FRA49" s="83"/>
      <c r="FRB49" s="83"/>
      <c r="FRC49" s="83"/>
      <c r="FRD49" s="83"/>
      <c r="FRE49" s="83"/>
      <c r="FRF49" s="83"/>
      <c r="FRG49" s="83"/>
      <c r="FRH49" s="83"/>
      <c r="FRI49" s="83"/>
      <c r="FRJ49" s="83"/>
      <c r="FRK49" s="83"/>
      <c r="FRL49" s="83"/>
      <c r="FRM49" s="83"/>
      <c r="FRN49" s="83"/>
      <c r="FRO49" s="83"/>
      <c r="FRP49" s="83"/>
      <c r="FRQ49" s="83"/>
      <c r="FRR49" s="83"/>
      <c r="FRS49" s="83"/>
      <c r="FRT49" s="83"/>
      <c r="FRU49" s="83"/>
      <c r="FRV49" s="83"/>
      <c r="FRW49" s="83"/>
      <c r="FRX49" s="83"/>
      <c r="FRY49" s="83"/>
      <c r="FRZ49" s="83"/>
      <c r="FSA49" s="83"/>
      <c r="FSB49" s="83"/>
      <c r="FSC49" s="83"/>
      <c r="FSD49" s="83"/>
      <c r="FSE49" s="83"/>
      <c r="FSF49" s="83"/>
      <c r="FSG49" s="83"/>
      <c r="FSH49" s="83"/>
      <c r="FSI49" s="83"/>
      <c r="FSJ49" s="83"/>
      <c r="FSK49" s="83"/>
      <c r="FSL49" s="83"/>
      <c r="FSM49" s="83"/>
      <c r="FSN49" s="83"/>
      <c r="FSO49" s="83"/>
      <c r="FSP49" s="83"/>
      <c r="FSQ49" s="83"/>
      <c r="FSR49" s="83"/>
      <c r="FSS49" s="83"/>
      <c r="FST49" s="83"/>
      <c r="FSU49" s="83"/>
      <c r="FSV49" s="83"/>
      <c r="FSW49" s="83"/>
      <c r="FSX49" s="83"/>
      <c r="FSY49" s="83"/>
      <c r="FSZ49" s="83"/>
      <c r="FTA49" s="83"/>
      <c r="FTB49" s="83"/>
      <c r="FTC49" s="83"/>
      <c r="FTD49" s="83"/>
      <c r="FTE49" s="83"/>
      <c r="FTF49" s="83"/>
      <c r="FTG49" s="83"/>
      <c r="FTH49" s="83"/>
      <c r="FTI49" s="83"/>
      <c r="FTJ49" s="83"/>
      <c r="FTK49" s="83"/>
      <c r="FTL49" s="83"/>
      <c r="FTM49" s="83"/>
      <c r="FTN49" s="83"/>
      <c r="FTO49" s="83"/>
      <c r="FTP49" s="83"/>
      <c r="FTQ49" s="83"/>
      <c r="FTR49" s="83"/>
      <c r="FTS49" s="83"/>
      <c r="FTT49" s="83"/>
      <c r="FTU49" s="83"/>
      <c r="FTV49" s="83"/>
      <c r="FTW49" s="83"/>
      <c r="FTX49" s="83"/>
      <c r="FTY49" s="83"/>
      <c r="FTZ49" s="83"/>
      <c r="FUA49" s="83"/>
      <c r="FUB49" s="83"/>
      <c r="FUC49" s="83"/>
      <c r="FUD49" s="83"/>
      <c r="FUE49" s="83"/>
      <c r="FUF49" s="83"/>
      <c r="FUG49" s="83"/>
      <c r="FUH49" s="83"/>
      <c r="FUI49" s="83"/>
      <c r="FUJ49" s="83"/>
      <c r="FUK49" s="83"/>
      <c r="FUL49" s="83"/>
      <c r="FUM49" s="83"/>
      <c r="FUN49" s="83"/>
      <c r="FUO49" s="83"/>
      <c r="FUP49" s="83"/>
      <c r="FUQ49" s="83"/>
      <c r="FUR49" s="83"/>
      <c r="FUS49" s="83"/>
      <c r="FUT49" s="83"/>
      <c r="FUU49" s="83"/>
      <c r="FUV49" s="83"/>
      <c r="FUW49" s="83"/>
      <c r="FUX49" s="83"/>
      <c r="FUY49" s="83"/>
      <c r="FUZ49" s="83"/>
      <c r="FVA49" s="83"/>
      <c r="FVB49" s="83"/>
      <c r="FVC49" s="83"/>
      <c r="FVD49" s="83"/>
      <c r="FVE49" s="83"/>
      <c r="FVF49" s="83"/>
      <c r="FVG49" s="83"/>
      <c r="FVH49" s="83"/>
      <c r="FVI49" s="83"/>
      <c r="FVJ49" s="83"/>
      <c r="FVK49" s="83"/>
      <c r="FVL49" s="83"/>
      <c r="FVM49" s="83"/>
      <c r="FVN49" s="83"/>
      <c r="FVO49" s="83"/>
      <c r="FVP49" s="83"/>
      <c r="FVQ49" s="83"/>
      <c r="FVR49" s="83"/>
      <c r="FVS49" s="83"/>
      <c r="FVT49" s="83"/>
      <c r="FVU49" s="83"/>
      <c r="FVV49" s="83"/>
      <c r="FVW49" s="83"/>
      <c r="FVX49" s="83"/>
      <c r="FVY49" s="83"/>
      <c r="FVZ49" s="83"/>
      <c r="FWA49" s="83"/>
      <c r="FWB49" s="83"/>
      <c r="FWC49" s="83"/>
      <c r="FWD49" s="83"/>
      <c r="FWE49" s="83"/>
      <c r="FWF49" s="83"/>
      <c r="FWG49" s="83"/>
      <c r="FWH49" s="83"/>
      <c r="FWI49" s="83"/>
      <c r="FWJ49" s="83"/>
      <c r="FWK49" s="83"/>
      <c r="FWL49" s="83"/>
      <c r="FWM49" s="83"/>
      <c r="FWN49" s="83"/>
      <c r="FWO49" s="83"/>
      <c r="FWP49" s="83"/>
      <c r="FWQ49" s="83"/>
      <c r="FWR49" s="83"/>
      <c r="FWS49" s="83"/>
      <c r="FWT49" s="83"/>
      <c r="FWU49" s="83"/>
      <c r="FWV49" s="83"/>
      <c r="FWW49" s="83"/>
      <c r="FWX49" s="83"/>
      <c r="FWY49" s="83"/>
      <c r="FWZ49" s="83"/>
      <c r="FXA49" s="83"/>
      <c r="FXB49" s="83"/>
      <c r="FXC49" s="83"/>
      <c r="FXD49" s="83"/>
      <c r="FXE49" s="83"/>
      <c r="FXF49" s="83"/>
      <c r="FXG49" s="83"/>
      <c r="FXH49" s="83"/>
      <c r="FXI49" s="83"/>
      <c r="FXJ49" s="83"/>
      <c r="FXK49" s="83"/>
      <c r="FXL49" s="83"/>
      <c r="FXM49" s="83"/>
      <c r="FXN49" s="83"/>
      <c r="FXO49" s="83"/>
      <c r="FXP49" s="83"/>
      <c r="FXQ49" s="83"/>
      <c r="FXR49" s="83"/>
      <c r="FXS49" s="83"/>
      <c r="FXT49" s="83"/>
      <c r="FXU49" s="83"/>
      <c r="FXV49" s="83"/>
      <c r="FXW49" s="83"/>
      <c r="FXX49" s="83"/>
      <c r="FXY49" s="83"/>
      <c r="FXZ49" s="83"/>
      <c r="FYA49" s="83"/>
      <c r="FYB49" s="83"/>
      <c r="FYC49" s="83"/>
      <c r="FYD49" s="83"/>
      <c r="FYE49" s="83"/>
      <c r="FYF49" s="83"/>
      <c r="FYG49" s="83"/>
      <c r="FYH49" s="83"/>
      <c r="FYI49" s="83"/>
      <c r="FYJ49" s="83"/>
      <c r="FYK49" s="83"/>
      <c r="FYL49" s="83"/>
      <c r="FYM49" s="83"/>
      <c r="FYN49" s="83"/>
      <c r="FYO49" s="83"/>
      <c r="FYP49" s="83"/>
      <c r="FYQ49" s="83"/>
      <c r="FYR49" s="83"/>
      <c r="FYS49" s="83"/>
      <c r="FYT49" s="83"/>
      <c r="FYU49" s="83"/>
      <c r="FYV49" s="83"/>
      <c r="FYW49" s="83"/>
      <c r="FYX49" s="83"/>
      <c r="FYY49" s="83"/>
      <c r="FYZ49" s="83"/>
      <c r="FZA49" s="83"/>
      <c r="FZB49" s="83"/>
      <c r="FZC49" s="83"/>
      <c r="FZD49" s="83"/>
      <c r="FZE49" s="83"/>
      <c r="FZF49" s="83"/>
      <c r="FZG49" s="83"/>
      <c r="FZH49" s="83"/>
      <c r="FZI49" s="83"/>
      <c r="FZJ49" s="83"/>
      <c r="FZK49" s="83"/>
      <c r="FZL49" s="83"/>
      <c r="FZM49" s="83"/>
      <c r="FZN49" s="83"/>
      <c r="FZO49" s="83"/>
      <c r="FZP49" s="83"/>
      <c r="FZQ49" s="83"/>
      <c r="FZR49" s="83"/>
      <c r="FZS49" s="83"/>
      <c r="FZT49" s="83"/>
      <c r="FZU49" s="83"/>
      <c r="FZV49" s="83"/>
      <c r="FZW49" s="83"/>
      <c r="FZX49" s="83"/>
      <c r="FZY49" s="83"/>
      <c r="FZZ49" s="83"/>
      <c r="GAA49" s="83"/>
      <c r="GAB49" s="83"/>
      <c r="GAC49" s="83"/>
      <c r="GAD49" s="83"/>
      <c r="GAE49" s="83"/>
      <c r="GAF49" s="83"/>
      <c r="GAG49" s="83"/>
      <c r="GAH49" s="83"/>
      <c r="GAI49" s="83"/>
      <c r="GAJ49" s="83"/>
      <c r="GAK49" s="83"/>
      <c r="GAL49" s="83"/>
      <c r="GAM49" s="83"/>
      <c r="GAN49" s="83"/>
      <c r="GAO49" s="83"/>
      <c r="GAP49" s="83"/>
      <c r="GAQ49" s="83"/>
      <c r="GAR49" s="83"/>
      <c r="GAS49" s="83"/>
      <c r="GAT49" s="83"/>
      <c r="GAU49" s="83"/>
      <c r="GAV49" s="83"/>
      <c r="GAW49" s="83"/>
      <c r="GAX49" s="83"/>
      <c r="GAY49" s="83"/>
      <c r="GAZ49" s="83"/>
      <c r="GBA49" s="83"/>
      <c r="GBB49" s="83"/>
      <c r="GBC49" s="83"/>
      <c r="GBD49" s="83"/>
      <c r="GBE49" s="83"/>
      <c r="GBF49" s="83"/>
      <c r="GBG49" s="83"/>
      <c r="GBH49" s="83"/>
      <c r="GBI49" s="83"/>
      <c r="GBJ49" s="83"/>
      <c r="GBK49" s="83"/>
      <c r="GBL49" s="83"/>
      <c r="GBM49" s="83"/>
      <c r="GBN49" s="83"/>
      <c r="GBO49" s="83"/>
      <c r="GBP49" s="83"/>
      <c r="GBQ49" s="83"/>
      <c r="GBR49" s="83"/>
      <c r="GBS49" s="83"/>
      <c r="GBT49" s="83"/>
      <c r="GBU49" s="83"/>
      <c r="GBV49" s="83"/>
      <c r="GBW49" s="83"/>
      <c r="GBX49" s="83"/>
      <c r="GBY49" s="83"/>
      <c r="GBZ49" s="83"/>
      <c r="GCA49" s="83"/>
      <c r="GCB49" s="83"/>
      <c r="GCC49" s="83"/>
      <c r="GCD49" s="83"/>
      <c r="GCE49" s="83"/>
      <c r="GCF49" s="83"/>
      <c r="GCG49" s="83"/>
      <c r="GCH49" s="83"/>
      <c r="GCI49" s="83"/>
      <c r="GCJ49" s="83"/>
      <c r="GCK49" s="83"/>
      <c r="GCL49" s="83"/>
      <c r="GCM49" s="83"/>
      <c r="GCN49" s="83"/>
      <c r="GCO49" s="83"/>
      <c r="GCP49" s="83"/>
      <c r="GCQ49" s="83"/>
      <c r="GCR49" s="83"/>
      <c r="GCS49" s="83"/>
      <c r="GCT49" s="83"/>
      <c r="GCU49" s="83"/>
      <c r="GCV49" s="83"/>
      <c r="GCW49" s="83"/>
      <c r="GCX49" s="83"/>
      <c r="GCY49" s="83"/>
      <c r="GCZ49" s="83"/>
      <c r="GDA49" s="83"/>
      <c r="GDB49" s="83"/>
      <c r="GDC49" s="83"/>
      <c r="GDD49" s="83"/>
      <c r="GDE49" s="83"/>
      <c r="GDF49" s="83"/>
      <c r="GDG49" s="83"/>
      <c r="GDH49" s="83"/>
      <c r="GDI49" s="83"/>
      <c r="GDJ49" s="83"/>
      <c r="GDK49" s="83"/>
      <c r="GDL49" s="83"/>
      <c r="GDM49" s="83"/>
      <c r="GDN49" s="83"/>
      <c r="GDO49" s="83"/>
      <c r="GDP49" s="83"/>
      <c r="GDQ49" s="83"/>
      <c r="GDR49" s="83"/>
      <c r="GDS49" s="83"/>
      <c r="GDT49" s="83"/>
      <c r="GDU49" s="83"/>
      <c r="GDV49" s="83"/>
      <c r="GDW49" s="83"/>
      <c r="GDX49" s="83"/>
      <c r="GDY49" s="83"/>
      <c r="GDZ49" s="83"/>
      <c r="GEA49" s="83"/>
      <c r="GEB49" s="83"/>
      <c r="GEC49" s="83"/>
      <c r="GED49" s="83"/>
      <c r="GEE49" s="83"/>
      <c r="GEF49" s="83"/>
      <c r="GEG49" s="83"/>
      <c r="GEH49" s="83"/>
      <c r="GEI49" s="83"/>
      <c r="GEJ49" s="83"/>
      <c r="GEK49" s="83"/>
      <c r="GEL49" s="83"/>
      <c r="GEM49" s="83"/>
      <c r="GEN49" s="83"/>
      <c r="GEO49" s="83"/>
      <c r="GEP49" s="83"/>
      <c r="GEQ49" s="83"/>
      <c r="GER49" s="83"/>
      <c r="GES49" s="83"/>
      <c r="GET49" s="83"/>
      <c r="GEU49" s="83"/>
      <c r="GEV49" s="83"/>
      <c r="GEW49" s="83"/>
      <c r="GEX49" s="83"/>
      <c r="GEY49" s="83"/>
      <c r="GEZ49" s="83"/>
      <c r="GFA49" s="83"/>
      <c r="GFB49" s="83"/>
      <c r="GFC49" s="83"/>
      <c r="GFD49" s="83"/>
      <c r="GFE49" s="83"/>
      <c r="GFF49" s="83"/>
      <c r="GFG49" s="83"/>
      <c r="GFH49" s="83"/>
      <c r="GFI49" s="83"/>
      <c r="GFJ49" s="83"/>
      <c r="GFK49" s="83"/>
      <c r="GFL49" s="83"/>
      <c r="GFM49" s="83"/>
      <c r="GFN49" s="83"/>
      <c r="GFO49" s="83"/>
      <c r="GFP49" s="83"/>
      <c r="GFQ49" s="83"/>
      <c r="GFR49" s="83"/>
      <c r="GFS49" s="83"/>
      <c r="GFT49" s="83"/>
      <c r="GFU49" s="83"/>
      <c r="GFV49" s="83"/>
      <c r="GFW49" s="83"/>
      <c r="GFX49" s="83"/>
      <c r="GFY49" s="83"/>
      <c r="GFZ49" s="83"/>
      <c r="GGA49" s="83"/>
      <c r="GGB49" s="83"/>
      <c r="GGC49" s="83"/>
      <c r="GGD49" s="83"/>
      <c r="GGE49" s="83"/>
      <c r="GGF49" s="83"/>
      <c r="GGG49" s="83"/>
      <c r="GGH49" s="83"/>
      <c r="GGI49" s="83"/>
      <c r="GGJ49" s="83"/>
      <c r="GGK49" s="83"/>
      <c r="GGL49" s="83"/>
      <c r="GGM49" s="83"/>
      <c r="GGN49" s="83"/>
      <c r="GGO49" s="83"/>
      <c r="GGP49" s="83"/>
      <c r="GGQ49" s="83"/>
      <c r="GGR49" s="83"/>
      <c r="GGS49" s="83"/>
      <c r="GGT49" s="83"/>
      <c r="GGU49" s="83"/>
      <c r="GGV49" s="83"/>
      <c r="GGW49" s="83"/>
      <c r="GGX49" s="83"/>
      <c r="GGY49" s="83"/>
      <c r="GGZ49" s="83"/>
      <c r="GHA49" s="83"/>
      <c r="GHB49" s="83"/>
      <c r="GHC49" s="83"/>
      <c r="GHD49" s="83"/>
      <c r="GHE49" s="83"/>
      <c r="GHF49" s="83"/>
      <c r="GHG49" s="83"/>
      <c r="GHH49" s="83"/>
      <c r="GHI49" s="83"/>
      <c r="GHJ49" s="83"/>
      <c r="GHK49" s="83"/>
      <c r="GHL49" s="83"/>
      <c r="GHM49" s="83"/>
      <c r="GHN49" s="83"/>
      <c r="GHO49" s="83"/>
      <c r="GHP49" s="83"/>
      <c r="GHQ49" s="83"/>
      <c r="GHR49" s="83"/>
      <c r="GHS49" s="83"/>
      <c r="GHT49" s="83"/>
      <c r="GHU49" s="83"/>
      <c r="GHV49" s="83"/>
      <c r="GHW49" s="83"/>
      <c r="GHX49" s="83"/>
      <c r="GHY49" s="83"/>
      <c r="GHZ49" s="83"/>
      <c r="GIA49" s="83"/>
      <c r="GIB49" s="83"/>
      <c r="GIC49" s="83"/>
      <c r="GID49" s="83"/>
      <c r="GIE49" s="83"/>
      <c r="GIF49" s="83"/>
      <c r="GIG49" s="83"/>
      <c r="GIH49" s="83"/>
      <c r="GII49" s="83"/>
      <c r="GIJ49" s="83"/>
      <c r="GIK49" s="83"/>
      <c r="GIL49" s="83"/>
      <c r="GIM49" s="83"/>
      <c r="GIN49" s="83"/>
      <c r="GIO49" s="83"/>
      <c r="GIP49" s="83"/>
      <c r="GIQ49" s="83"/>
      <c r="GIR49" s="83"/>
      <c r="GIS49" s="83"/>
      <c r="GIT49" s="83"/>
      <c r="GIU49" s="83"/>
      <c r="GIV49" s="83"/>
      <c r="GIW49" s="83"/>
      <c r="GIX49" s="83"/>
      <c r="GIY49" s="83"/>
      <c r="GIZ49" s="83"/>
      <c r="GJA49" s="83"/>
      <c r="GJB49" s="83"/>
      <c r="GJC49" s="83"/>
      <c r="GJD49" s="83"/>
      <c r="GJE49" s="83"/>
      <c r="GJF49" s="83"/>
      <c r="GJG49" s="83"/>
      <c r="GJH49" s="83"/>
      <c r="GJI49" s="83"/>
      <c r="GJJ49" s="83"/>
      <c r="GJK49" s="83"/>
      <c r="GJL49" s="83"/>
      <c r="GJM49" s="83"/>
      <c r="GJN49" s="83"/>
      <c r="GJO49" s="83"/>
      <c r="GJP49" s="83"/>
      <c r="GJQ49" s="83"/>
      <c r="GJR49" s="83"/>
      <c r="GJS49" s="83"/>
      <c r="GJT49" s="83"/>
      <c r="GJU49" s="83"/>
      <c r="GJV49" s="83"/>
      <c r="GJW49" s="83"/>
      <c r="GJX49" s="83"/>
      <c r="GJY49" s="83"/>
      <c r="GJZ49" s="83"/>
      <c r="GKA49" s="83"/>
      <c r="GKB49" s="83"/>
      <c r="GKC49" s="83"/>
      <c r="GKD49" s="83"/>
      <c r="GKE49" s="83"/>
      <c r="GKF49" s="83"/>
      <c r="GKG49" s="83"/>
      <c r="GKH49" s="83"/>
      <c r="GKI49" s="83"/>
      <c r="GKJ49" s="83"/>
      <c r="GKK49" s="83"/>
      <c r="GKL49" s="83"/>
      <c r="GKM49" s="83"/>
      <c r="GKN49" s="83"/>
      <c r="GKO49" s="83"/>
      <c r="GKP49" s="83"/>
      <c r="GKQ49" s="83"/>
      <c r="GKR49" s="83"/>
      <c r="GKS49" s="83"/>
      <c r="GKT49" s="83"/>
      <c r="GKU49" s="83"/>
      <c r="GKV49" s="83"/>
      <c r="GKW49" s="83"/>
      <c r="GKX49" s="83"/>
      <c r="GKY49" s="83"/>
      <c r="GKZ49" s="83"/>
      <c r="GLA49" s="83"/>
      <c r="GLB49" s="83"/>
      <c r="GLC49" s="83"/>
      <c r="GLD49" s="83"/>
      <c r="GLE49" s="83"/>
      <c r="GLF49" s="83"/>
      <c r="GLG49" s="83"/>
      <c r="GLH49" s="83"/>
      <c r="GLI49" s="83"/>
      <c r="GLJ49" s="83"/>
      <c r="GLK49" s="83"/>
      <c r="GLL49" s="83"/>
      <c r="GLM49" s="83"/>
      <c r="GLN49" s="83"/>
      <c r="GLO49" s="83"/>
      <c r="GLP49" s="83"/>
      <c r="GLQ49" s="83"/>
      <c r="GLR49" s="83"/>
      <c r="GLS49" s="83"/>
      <c r="GLT49" s="83"/>
      <c r="GLU49" s="83"/>
      <c r="GLV49" s="83"/>
      <c r="GLW49" s="83"/>
      <c r="GLX49" s="83"/>
      <c r="GLY49" s="83"/>
      <c r="GLZ49" s="83"/>
      <c r="GMA49" s="83"/>
      <c r="GMB49" s="83"/>
      <c r="GMC49" s="83"/>
      <c r="GMD49" s="83"/>
      <c r="GME49" s="83"/>
      <c r="GMF49" s="83"/>
      <c r="GMG49" s="83"/>
      <c r="GMH49" s="83"/>
      <c r="GMI49" s="83"/>
      <c r="GMJ49" s="83"/>
      <c r="GMK49" s="83"/>
      <c r="GML49" s="83"/>
      <c r="GMM49" s="83"/>
      <c r="GMN49" s="83"/>
      <c r="GMO49" s="83"/>
      <c r="GMP49" s="83"/>
      <c r="GMQ49" s="83"/>
      <c r="GMR49" s="83"/>
      <c r="GMS49" s="83"/>
      <c r="GMT49" s="83"/>
      <c r="GMU49" s="83"/>
      <c r="GMV49" s="83"/>
      <c r="GMW49" s="83"/>
      <c r="GMX49" s="83"/>
      <c r="GMY49" s="83"/>
      <c r="GMZ49" s="83"/>
      <c r="GNA49" s="83"/>
      <c r="GNB49" s="83"/>
      <c r="GNC49" s="83"/>
      <c r="GND49" s="83"/>
      <c r="GNE49" s="83"/>
      <c r="GNF49" s="83"/>
      <c r="GNG49" s="83"/>
      <c r="GNH49" s="83"/>
      <c r="GNI49" s="83"/>
      <c r="GNJ49" s="83"/>
      <c r="GNK49" s="83"/>
      <c r="GNL49" s="83"/>
      <c r="GNM49" s="83"/>
      <c r="GNN49" s="83"/>
      <c r="GNO49" s="83"/>
      <c r="GNP49" s="83"/>
      <c r="GNQ49" s="83"/>
      <c r="GNR49" s="83"/>
      <c r="GNS49" s="83"/>
      <c r="GNT49" s="83"/>
      <c r="GNU49" s="83"/>
      <c r="GNV49" s="83"/>
      <c r="GNW49" s="83"/>
      <c r="GNX49" s="83"/>
      <c r="GNY49" s="83"/>
      <c r="GNZ49" s="83"/>
      <c r="GOA49" s="83"/>
      <c r="GOB49" s="83"/>
      <c r="GOC49" s="83"/>
      <c r="GOD49" s="83"/>
      <c r="GOE49" s="83"/>
      <c r="GOF49" s="83"/>
      <c r="GOG49" s="83"/>
      <c r="GOH49" s="83"/>
      <c r="GOI49" s="83"/>
      <c r="GOJ49" s="83"/>
      <c r="GOK49" s="83"/>
      <c r="GOL49" s="83"/>
      <c r="GOM49" s="83"/>
      <c r="GON49" s="83"/>
      <c r="GOO49" s="83"/>
      <c r="GOP49" s="83"/>
      <c r="GOQ49" s="83"/>
      <c r="GOR49" s="83"/>
      <c r="GOS49" s="83"/>
      <c r="GOT49" s="83"/>
      <c r="GOU49" s="83"/>
      <c r="GOV49" s="83"/>
      <c r="GOW49" s="83"/>
      <c r="GOX49" s="83"/>
      <c r="GOY49" s="83"/>
      <c r="GOZ49" s="83"/>
      <c r="GPA49" s="83"/>
      <c r="GPB49" s="83"/>
      <c r="GPC49" s="83"/>
      <c r="GPD49" s="83"/>
      <c r="GPE49" s="83"/>
      <c r="GPF49" s="83"/>
      <c r="GPG49" s="83"/>
      <c r="GPH49" s="83"/>
      <c r="GPI49" s="83"/>
      <c r="GPJ49" s="83"/>
      <c r="GPK49" s="83"/>
      <c r="GPL49" s="83"/>
      <c r="GPM49" s="83"/>
      <c r="GPN49" s="83"/>
      <c r="GPO49" s="83"/>
      <c r="GPP49" s="83"/>
      <c r="GPQ49" s="83"/>
      <c r="GPR49" s="83"/>
      <c r="GPS49" s="83"/>
      <c r="GPT49" s="83"/>
      <c r="GPU49" s="83"/>
      <c r="GPV49" s="83"/>
      <c r="GPW49" s="83"/>
      <c r="GPX49" s="83"/>
      <c r="GPY49" s="83"/>
      <c r="GPZ49" s="83"/>
      <c r="GQA49" s="83"/>
      <c r="GQB49" s="83"/>
      <c r="GQC49" s="83"/>
      <c r="GQD49" s="83"/>
      <c r="GQE49" s="83"/>
      <c r="GQF49" s="83"/>
      <c r="GQG49" s="83"/>
      <c r="GQH49" s="83"/>
      <c r="GQI49" s="83"/>
      <c r="GQJ49" s="83"/>
      <c r="GQK49" s="83"/>
      <c r="GQL49" s="83"/>
      <c r="GQM49" s="83"/>
      <c r="GQN49" s="83"/>
      <c r="GQO49" s="83"/>
      <c r="GQP49" s="83"/>
      <c r="GQQ49" s="83"/>
      <c r="GQR49" s="83"/>
      <c r="GQS49" s="83"/>
      <c r="GQT49" s="83"/>
      <c r="GQU49" s="83"/>
      <c r="GQV49" s="83"/>
      <c r="GQW49" s="83"/>
      <c r="GQX49" s="83"/>
      <c r="GQY49" s="83"/>
      <c r="GQZ49" s="83"/>
      <c r="GRA49" s="83"/>
      <c r="GRB49" s="83"/>
      <c r="GRC49" s="83"/>
      <c r="GRD49" s="83"/>
      <c r="GRE49" s="83"/>
      <c r="GRF49" s="83"/>
      <c r="GRG49" s="83"/>
      <c r="GRH49" s="83"/>
      <c r="GRI49" s="83"/>
      <c r="GRJ49" s="83"/>
      <c r="GRK49" s="83"/>
      <c r="GRL49" s="83"/>
      <c r="GRM49" s="83"/>
      <c r="GRN49" s="83"/>
      <c r="GRO49" s="83"/>
      <c r="GRP49" s="83"/>
      <c r="GRQ49" s="83"/>
      <c r="GRR49" s="83"/>
      <c r="GRS49" s="83"/>
      <c r="GRT49" s="83"/>
      <c r="GRU49" s="83"/>
      <c r="GRV49" s="83"/>
      <c r="GRW49" s="83"/>
      <c r="GRX49" s="83"/>
      <c r="GRY49" s="83"/>
      <c r="GRZ49" s="83"/>
      <c r="GSA49" s="83"/>
      <c r="GSB49" s="83"/>
      <c r="GSC49" s="83"/>
      <c r="GSD49" s="83"/>
      <c r="GSE49" s="83"/>
      <c r="GSF49" s="83"/>
      <c r="GSG49" s="83"/>
      <c r="GSH49" s="83"/>
      <c r="GSI49" s="83"/>
      <c r="GSJ49" s="83"/>
      <c r="GSK49" s="83"/>
      <c r="GSL49" s="83"/>
      <c r="GSM49" s="83"/>
      <c r="GSN49" s="83"/>
      <c r="GSO49" s="83"/>
      <c r="GSP49" s="83"/>
      <c r="GSQ49" s="83"/>
      <c r="GSR49" s="83"/>
      <c r="GSS49" s="83"/>
      <c r="GST49" s="83"/>
      <c r="GSU49" s="83"/>
      <c r="GSV49" s="83"/>
      <c r="GSW49" s="83"/>
      <c r="GSX49" s="83"/>
      <c r="GSY49" s="83"/>
      <c r="GSZ49" s="83"/>
      <c r="GTA49" s="83"/>
      <c r="GTB49" s="83"/>
      <c r="GTC49" s="83"/>
      <c r="GTD49" s="83"/>
      <c r="GTE49" s="83"/>
      <c r="GTF49" s="83"/>
      <c r="GTG49" s="83"/>
      <c r="GTH49" s="83"/>
      <c r="GTI49" s="83"/>
      <c r="GTJ49" s="83"/>
      <c r="GTK49" s="83"/>
      <c r="GTL49" s="83"/>
      <c r="GTM49" s="83"/>
      <c r="GTN49" s="83"/>
      <c r="GTO49" s="83"/>
      <c r="GTP49" s="83"/>
      <c r="GTQ49" s="83"/>
      <c r="GTR49" s="83"/>
      <c r="GTS49" s="83"/>
      <c r="GTT49" s="83"/>
      <c r="GTU49" s="83"/>
      <c r="GTV49" s="83"/>
      <c r="GTW49" s="83"/>
      <c r="GTX49" s="83"/>
      <c r="GTY49" s="83"/>
      <c r="GTZ49" s="83"/>
      <c r="GUA49" s="83"/>
      <c r="GUB49" s="83"/>
      <c r="GUC49" s="83"/>
      <c r="GUD49" s="83"/>
      <c r="GUE49" s="83"/>
      <c r="GUF49" s="83"/>
      <c r="GUG49" s="83"/>
      <c r="GUH49" s="83"/>
      <c r="GUI49" s="83"/>
      <c r="GUJ49" s="83"/>
      <c r="GUK49" s="83"/>
      <c r="GUL49" s="83"/>
      <c r="GUM49" s="83"/>
      <c r="GUN49" s="83"/>
      <c r="GUO49" s="83"/>
      <c r="GUP49" s="83"/>
      <c r="GUQ49" s="83"/>
      <c r="GUR49" s="83"/>
      <c r="GUS49" s="83"/>
      <c r="GUT49" s="83"/>
      <c r="GUU49" s="83"/>
      <c r="GUV49" s="83"/>
      <c r="GUW49" s="83"/>
      <c r="GUX49" s="83"/>
      <c r="GUY49" s="83"/>
      <c r="GUZ49" s="83"/>
      <c r="GVA49" s="83"/>
      <c r="GVB49" s="83"/>
      <c r="GVC49" s="83"/>
      <c r="GVD49" s="83"/>
      <c r="GVE49" s="83"/>
      <c r="GVF49" s="83"/>
      <c r="GVG49" s="83"/>
      <c r="GVH49" s="83"/>
      <c r="GVI49" s="83"/>
      <c r="GVJ49" s="83"/>
      <c r="GVK49" s="83"/>
      <c r="GVL49" s="83"/>
      <c r="GVM49" s="83"/>
      <c r="GVN49" s="83"/>
      <c r="GVO49" s="83"/>
      <c r="GVP49" s="83"/>
      <c r="GVQ49" s="83"/>
      <c r="GVR49" s="83"/>
      <c r="GVS49" s="83"/>
      <c r="GVT49" s="83"/>
      <c r="GVU49" s="83"/>
      <c r="GVV49" s="83"/>
      <c r="GVW49" s="83"/>
      <c r="GVX49" s="83"/>
      <c r="GVY49" s="83"/>
      <c r="GVZ49" s="83"/>
      <c r="GWA49" s="83"/>
      <c r="GWB49" s="83"/>
      <c r="GWC49" s="83"/>
      <c r="GWD49" s="83"/>
      <c r="GWE49" s="83"/>
      <c r="GWF49" s="83"/>
      <c r="GWG49" s="83"/>
      <c r="GWH49" s="83"/>
      <c r="GWI49" s="83"/>
      <c r="GWJ49" s="83"/>
      <c r="GWK49" s="83"/>
      <c r="GWL49" s="83"/>
      <c r="GWM49" s="83"/>
      <c r="GWN49" s="83"/>
      <c r="GWO49" s="83"/>
      <c r="GWP49" s="83"/>
      <c r="GWQ49" s="83"/>
      <c r="GWR49" s="83"/>
      <c r="GWS49" s="83"/>
      <c r="GWT49" s="83"/>
      <c r="GWU49" s="83"/>
      <c r="GWV49" s="83"/>
      <c r="GWW49" s="83"/>
      <c r="GWX49" s="83"/>
      <c r="GWY49" s="83"/>
      <c r="GWZ49" s="83"/>
      <c r="GXA49" s="83"/>
      <c r="GXB49" s="83"/>
      <c r="GXC49" s="83"/>
      <c r="GXD49" s="83"/>
      <c r="GXE49" s="83"/>
      <c r="GXF49" s="83"/>
      <c r="GXG49" s="83"/>
      <c r="GXH49" s="83"/>
      <c r="GXI49" s="83"/>
      <c r="GXJ49" s="83"/>
      <c r="GXK49" s="83"/>
      <c r="GXL49" s="83"/>
      <c r="GXM49" s="83"/>
      <c r="GXN49" s="83"/>
      <c r="GXO49" s="83"/>
      <c r="GXP49" s="83"/>
      <c r="GXQ49" s="83"/>
      <c r="GXR49" s="83"/>
      <c r="GXS49" s="83"/>
      <c r="GXT49" s="83"/>
      <c r="GXU49" s="83"/>
      <c r="GXV49" s="83"/>
      <c r="GXW49" s="83"/>
      <c r="GXX49" s="83"/>
      <c r="GXY49" s="83"/>
      <c r="GXZ49" s="83"/>
      <c r="GYA49" s="83"/>
      <c r="GYB49" s="83"/>
      <c r="GYC49" s="83"/>
      <c r="GYD49" s="83"/>
      <c r="GYE49" s="83"/>
      <c r="GYF49" s="83"/>
      <c r="GYG49" s="83"/>
      <c r="GYH49" s="83"/>
      <c r="GYI49" s="83"/>
      <c r="GYJ49" s="83"/>
      <c r="GYK49" s="83"/>
      <c r="GYL49" s="83"/>
      <c r="GYM49" s="83"/>
      <c r="GYN49" s="83"/>
      <c r="GYO49" s="83"/>
      <c r="GYP49" s="83"/>
      <c r="GYQ49" s="83"/>
      <c r="GYR49" s="83"/>
      <c r="GYS49" s="83"/>
      <c r="GYT49" s="83"/>
      <c r="GYU49" s="83"/>
      <c r="GYV49" s="83"/>
      <c r="GYW49" s="83"/>
      <c r="GYX49" s="83"/>
      <c r="GYY49" s="83"/>
      <c r="GYZ49" s="83"/>
      <c r="GZA49" s="83"/>
      <c r="GZB49" s="83"/>
      <c r="GZC49" s="83"/>
      <c r="GZD49" s="83"/>
      <c r="GZE49" s="83"/>
      <c r="GZF49" s="83"/>
      <c r="GZG49" s="83"/>
      <c r="GZH49" s="83"/>
      <c r="GZI49" s="83"/>
      <c r="GZJ49" s="83"/>
      <c r="GZK49" s="83"/>
      <c r="GZL49" s="83"/>
      <c r="GZM49" s="83"/>
      <c r="GZN49" s="83"/>
      <c r="GZO49" s="83"/>
      <c r="GZP49" s="83"/>
      <c r="GZQ49" s="83"/>
      <c r="GZR49" s="83"/>
      <c r="GZS49" s="83"/>
      <c r="GZT49" s="83"/>
      <c r="GZU49" s="83"/>
      <c r="GZV49" s="83"/>
      <c r="GZW49" s="83"/>
      <c r="GZX49" s="83"/>
      <c r="GZY49" s="83"/>
      <c r="GZZ49" s="83"/>
      <c r="HAA49" s="83"/>
      <c r="HAB49" s="83"/>
      <c r="HAC49" s="83"/>
      <c r="HAD49" s="83"/>
      <c r="HAE49" s="83"/>
      <c r="HAF49" s="83"/>
      <c r="HAG49" s="83"/>
      <c r="HAH49" s="83"/>
      <c r="HAI49" s="83"/>
      <c r="HAJ49" s="83"/>
      <c r="HAK49" s="83"/>
      <c r="HAL49" s="83"/>
      <c r="HAM49" s="83"/>
      <c r="HAN49" s="83"/>
      <c r="HAO49" s="83"/>
      <c r="HAP49" s="83"/>
      <c r="HAQ49" s="83"/>
      <c r="HAR49" s="83"/>
      <c r="HAS49" s="83"/>
      <c r="HAT49" s="83"/>
      <c r="HAU49" s="83"/>
      <c r="HAV49" s="83"/>
      <c r="HAW49" s="83"/>
      <c r="HAX49" s="83"/>
      <c r="HAY49" s="83"/>
      <c r="HAZ49" s="83"/>
      <c r="HBA49" s="83"/>
      <c r="HBB49" s="83"/>
      <c r="HBC49" s="83"/>
      <c r="HBD49" s="83"/>
      <c r="HBE49" s="83"/>
      <c r="HBF49" s="83"/>
      <c r="HBG49" s="83"/>
      <c r="HBH49" s="83"/>
      <c r="HBI49" s="83"/>
      <c r="HBJ49" s="83"/>
      <c r="HBK49" s="83"/>
      <c r="HBL49" s="83"/>
      <c r="HBM49" s="83"/>
      <c r="HBN49" s="83"/>
      <c r="HBO49" s="83"/>
      <c r="HBP49" s="83"/>
      <c r="HBQ49" s="83"/>
      <c r="HBR49" s="83"/>
      <c r="HBS49" s="83"/>
      <c r="HBT49" s="83"/>
      <c r="HBU49" s="83"/>
      <c r="HBV49" s="83"/>
      <c r="HBW49" s="83"/>
      <c r="HBX49" s="83"/>
      <c r="HBY49" s="83"/>
      <c r="HBZ49" s="83"/>
      <c r="HCA49" s="83"/>
      <c r="HCB49" s="83"/>
      <c r="HCC49" s="83"/>
      <c r="HCD49" s="83"/>
      <c r="HCE49" s="83"/>
      <c r="HCF49" s="83"/>
      <c r="HCG49" s="83"/>
      <c r="HCH49" s="83"/>
      <c r="HCI49" s="83"/>
      <c r="HCJ49" s="83"/>
      <c r="HCK49" s="83"/>
      <c r="HCL49" s="83"/>
      <c r="HCM49" s="83"/>
      <c r="HCN49" s="83"/>
      <c r="HCO49" s="83"/>
      <c r="HCP49" s="83"/>
      <c r="HCQ49" s="83"/>
      <c r="HCR49" s="83"/>
      <c r="HCS49" s="83"/>
      <c r="HCT49" s="83"/>
      <c r="HCU49" s="83"/>
      <c r="HCV49" s="83"/>
      <c r="HCW49" s="83"/>
      <c r="HCX49" s="83"/>
      <c r="HCY49" s="83"/>
      <c r="HCZ49" s="83"/>
      <c r="HDA49" s="83"/>
      <c r="HDB49" s="83"/>
      <c r="HDC49" s="83"/>
      <c r="HDD49" s="83"/>
      <c r="HDE49" s="83"/>
      <c r="HDF49" s="83"/>
      <c r="HDG49" s="83"/>
      <c r="HDH49" s="83"/>
      <c r="HDI49" s="83"/>
      <c r="HDJ49" s="83"/>
      <c r="HDK49" s="83"/>
      <c r="HDL49" s="83"/>
      <c r="HDM49" s="83"/>
      <c r="HDN49" s="83"/>
      <c r="HDO49" s="83"/>
      <c r="HDP49" s="83"/>
      <c r="HDQ49" s="83"/>
      <c r="HDR49" s="83"/>
      <c r="HDS49" s="83"/>
      <c r="HDT49" s="83"/>
      <c r="HDU49" s="83"/>
      <c r="HDV49" s="83"/>
      <c r="HDW49" s="83"/>
      <c r="HDX49" s="83"/>
      <c r="HDY49" s="83"/>
      <c r="HDZ49" s="83"/>
      <c r="HEA49" s="83"/>
      <c r="HEB49" s="83"/>
      <c r="HEC49" s="83"/>
      <c r="HED49" s="83"/>
      <c r="HEE49" s="83"/>
      <c r="HEF49" s="83"/>
      <c r="HEG49" s="83"/>
      <c r="HEH49" s="83"/>
      <c r="HEI49" s="83"/>
      <c r="HEJ49" s="83"/>
      <c r="HEK49" s="83"/>
      <c r="HEL49" s="83"/>
      <c r="HEM49" s="83"/>
      <c r="HEN49" s="83"/>
      <c r="HEO49" s="83"/>
      <c r="HEP49" s="83"/>
      <c r="HEQ49" s="83"/>
      <c r="HER49" s="83"/>
      <c r="HES49" s="83"/>
      <c r="HET49" s="83"/>
      <c r="HEU49" s="83"/>
      <c r="HEV49" s="83"/>
      <c r="HEW49" s="83"/>
      <c r="HEX49" s="83"/>
      <c r="HEY49" s="83"/>
      <c r="HEZ49" s="83"/>
      <c r="HFA49" s="83"/>
      <c r="HFB49" s="83"/>
      <c r="HFC49" s="83"/>
      <c r="HFD49" s="83"/>
      <c r="HFE49" s="83"/>
      <c r="HFF49" s="83"/>
      <c r="HFG49" s="83"/>
      <c r="HFH49" s="83"/>
      <c r="HFI49" s="83"/>
      <c r="HFJ49" s="83"/>
      <c r="HFK49" s="83"/>
      <c r="HFL49" s="83"/>
      <c r="HFM49" s="83"/>
      <c r="HFN49" s="83"/>
      <c r="HFO49" s="83"/>
      <c r="HFP49" s="83"/>
      <c r="HFQ49" s="83"/>
      <c r="HFR49" s="83"/>
      <c r="HFS49" s="83"/>
      <c r="HFT49" s="83"/>
      <c r="HFU49" s="83"/>
      <c r="HFV49" s="83"/>
      <c r="HFW49" s="83"/>
      <c r="HFX49" s="83"/>
      <c r="HFY49" s="83"/>
      <c r="HFZ49" s="83"/>
      <c r="HGA49" s="83"/>
      <c r="HGB49" s="83"/>
      <c r="HGC49" s="83"/>
      <c r="HGD49" s="83"/>
      <c r="HGE49" s="83"/>
      <c r="HGF49" s="83"/>
      <c r="HGG49" s="83"/>
      <c r="HGH49" s="83"/>
      <c r="HGI49" s="83"/>
      <c r="HGJ49" s="83"/>
      <c r="HGK49" s="83"/>
      <c r="HGL49" s="83"/>
      <c r="HGM49" s="83"/>
      <c r="HGN49" s="83"/>
      <c r="HGO49" s="83"/>
      <c r="HGP49" s="83"/>
      <c r="HGQ49" s="83"/>
      <c r="HGR49" s="83"/>
      <c r="HGS49" s="83"/>
      <c r="HGT49" s="83"/>
      <c r="HGU49" s="83"/>
      <c r="HGV49" s="83"/>
      <c r="HGW49" s="83"/>
      <c r="HGX49" s="83"/>
      <c r="HGY49" s="83"/>
      <c r="HGZ49" s="83"/>
      <c r="HHA49" s="83"/>
      <c r="HHB49" s="83"/>
      <c r="HHC49" s="83"/>
      <c r="HHD49" s="83"/>
      <c r="HHE49" s="83"/>
      <c r="HHF49" s="83"/>
      <c r="HHG49" s="83"/>
      <c r="HHH49" s="83"/>
      <c r="HHI49" s="83"/>
      <c r="HHJ49" s="83"/>
      <c r="HHK49" s="83"/>
      <c r="HHL49" s="83"/>
      <c r="HHM49" s="83"/>
      <c r="HHN49" s="83"/>
      <c r="HHO49" s="83"/>
      <c r="HHP49" s="83"/>
      <c r="HHQ49" s="83"/>
      <c r="HHR49" s="83"/>
      <c r="HHS49" s="83"/>
      <c r="HHT49" s="83"/>
      <c r="HHU49" s="83"/>
      <c r="HHV49" s="83"/>
      <c r="HHW49" s="83"/>
      <c r="HHX49" s="83"/>
      <c r="HHY49" s="83"/>
      <c r="HHZ49" s="83"/>
      <c r="HIA49" s="83"/>
      <c r="HIB49" s="83"/>
      <c r="HIC49" s="83"/>
      <c r="HID49" s="83"/>
      <c r="HIE49" s="83"/>
      <c r="HIF49" s="83"/>
      <c r="HIG49" s="83"/>
      <c r="HIH49" s="83"/>
      <c r="HII49" s="83"/>
      <c r="HIJ49" s="83"/>
      <c r="HIK49" s="83"/>
      <c r="HIL49" s="83"/>
      <c r="HIM49" s="83"/>
      <c r="HIN49" s="83"/>
      <c r="HIO49" s="83"/>
      <c r="HIP49" s="83"/>
      <c r="HIQ49" s="83"/>
      <c r="HIR49" s="83"/>
      <c r="HIS49" s="83"/>
      <c r="HIT49" s="83"/>
      <c r="HIU49" s="83"/>
      <c r="HIV49" s="83"/>
      <c r="HIW49" s="83"/>
      <c r="HIX49" s="83"/>
      <c r="HIY49" s="83"/>
      <c r="HIZ49" s="83"/>
      <c r="HJA49" s="83"/>
      <c r="HJB49" s="83"/>
      <c r="HJC49" s="83"/>
      <c r="HJD49" s="83"/>
      <c r="HJE49" s="83"/>
      <c r="HJF49" s="83"/>
      <c r="HJG49" s="83"/>
      <c r="HJH49" s="83"/>
      <c r="HJI49" s="83"/>
      <c r="HJJ49" s="83"/>
      <c r="HJK49" s="83"/>
      <c r="HJL49" s="83"/>
      <c r="HJM49" s="83"/>
      <c r="HJN49" s="83"/>
      <c r="HJO49" s="83"/>
      <c r="HJP49" s="83"/>
      <c r="HJQ49" s="83"/>
      <c r="HJR49" s="83"/>
      <c r="HJS49" s="83"/>
      <c r="HJT49" s="83"/>
      <c r="HJU49" s="83"/>
      <c r="HJV49" s="83"/>
      <c r="HJW49" s="83"/>
      <c r="HJX49" s="83"/>
      <c r="HJY49" s="83"/>
      <c r="HJZ49" s="83"/>
      <c r="HKA49" s="83"/>
      <c r="HKB49" s="83"/>
      <c r="HKC49" s="83"/>
      <c r="HKD49" s="83"/>
      <c r="HKE49" s="83"/>
      <c r="HKF49" s="83"/>
      <c r="HKG49" s="83"/>
      <c r="HKH49" s="83"/>
      <c r="HKI49" s="83"/>
      <c r="HKJ49" s="83"/>
      <c r="HKK49" s="83"/>
      <c r="HKL49" s="83"/>
      <c r="HKM49" s="83"/>
      <c r="HKN49" s="83"/>
      <c r="HKO49" s="83"/>
      <c r="HKP49" s="83"/>
      <c r="HKQ49" s="83"/>
      <c r="HKR49" s="83"/>
      <c r="HKS49" s="83"/>
      <c r="HKT49" s="83"/>
      <c r="HKU49" s="83"/>
      <c r="HKV49" s="83"/>
      <c r="HKW49" s="83"/>
      <c r="HKX49" s="83"/>
      <c r="HKY49" s="83"/>
      <c r="HKZ49" s="83"/>
      <c r="HLA49" s="83"/>
      <c r="HLB49" s="83"/>
      <c r="HLC49" s="83"/>
      <c r="HLD49" s="83"/>
      <c r="HLE49" s="83"/>
      <c r="HLF49" s="83"/>
      <c r="HLG49" s="83"/>
      <c r="HLH49" s="83"/>
      <c r="HLI49" s="83"/>
      <c r="HLJ49" s="83"/>
      <c r="HLK49" s="83"/>
      <c r="HLL49" s="83"/>
      <c r="HLM49" s="83"/>
      <c r="HLN49" s="83"/>
      <c r="HLO49" s="83"/>
      <c r="HLP49" s="83"/>
      <c r="HLQ49" s="83"/>
      <c r="HLR49" s="83"/>
      <c r="HLS49" s="83"/>
      <c r="HLT49" s="83"/>
      <c r="HLU49" s="83"/>
      <c r="HLV49" s="83"/>
      <c r="HLW49" s="83"/>
      <c r="HLX49" s="83"/>
      <c r="HLY49" s="83"/>
      <c r="HLZ49" s="83"/>
      <c r="HMA49" s="83"/>
      <c r="HMB49" s="83"/>
      <c r="HMC49" s="83"/>
      <c r="HMD49" s="83"/>
      <c r="HME49" s="83"/>
      <c r="HMF49" s="83"/>
      <c r="HMG49" s="83"/>
      <c r="HMH49" s="83"/>
      <c r="HMI49" s="83"/>
      <c r="HMJ49" s="83"/>
      <c r="HMK49" s="83"/>
      <c r="HML49" s="83"/>
      <c r="HMM49" s="83"/>
      <c r="HMN49" s="83"/>
      <c r="HMO49" s="83"/>
      <c r="HMP49" s="83"/>
      <c r="HMQ49" s="83"/>
      <c r="HMR49" s="83"/>
      <c r="HMS49" s="83"/>
      <c r="HMT49" s="83"/>
      <c r="HMU49" s="83"/>
      <c r="HMV49" s="83"/>
      <c r="HMW49" s="83"/>
      <c r="HMX49" s="83"/>
      <c r="HMY49" s="83"/>
      <c r="HMZ49" s="83"/>
      <c r="HNA49" s="83"/>
      <c r="HNB49" s="83"/>
      <c r="HNC49" s="83"/>
      <c r="HND49" s="83"/>
      <c r="HNE49" s="83"/>
      <c r="HNF49" s="83"/>
      <c r="HNG49" s="83"/>
      <c r="HNH49" s="83"/>
      <c r="HNI49" s="83"/>
      <c r="HNJ49" s="83"/>
      <c r="HNK49" s="83"/>
      <c r="HNL49" s="83"/>
      <c r="HNM49" s="83"/>
      <c r="HNN49" s="83"/>
      <c r="HNO49" s="83"/>
      <c r="HNP49" s="83"/>
      <c r="HNQ49" s="83"/>
      <c r="HNR49" s="83"/>
      <c r="HNS49" s="83"/>
      <c r="HNT49" s="83"/>
      <c r="HNU49" s="83"/>
      <c r="HNV49" s="83"/>
      <c r="HNW49" s="83"/>
      <c r="HNX49" s="83"/>
      <c r="HNY49" s="83"/>
      <c r="HNZ49" s="83"/>
      <c r="HOA49" s="83"/>
      <c r="HOB49" s="83"/>
      <c r="HOC49" s="83"/>
      <c r="HOD49" s="83"/>
      <c r="HOE49" s="83"/>
      <c r="HOF49" s="83"/>
      <c r="HOG49" s="83"/>
      <c r="HOH49" s="83"/>
      <c r="HOI49" s="83"/>
      <c r="HOJ49" s="83"/>
      <c r="HOK49" s="83"/>
      <c r="HOL49" s="83"/>
      <c r="HOM49" s="83"/>
      <c r="HON49" s="83"/>
      <c r="HOO49" s="83"/>
      <c r="HOP49" s="83"/>
      <c r="HOQ49" s="83"/>
      <c r="HOR49" s="83"/>
      <c r="HOS49" s="83"/>
      <c r="HOT49" s="83"/>
      <c r="HOU49" s="83"/>
      <c r="HOV49" s="83"/>
      <c r="HOW49" s="83"/>
      <c r="HOX49" s="83"/>
      <c r="HOY49" s="83"/>
      <c r="HOZ49" s="83"/>
      <c r="HPA49" s="83"/>
      <c r="HPB49" s="83"/>
      <c r="HPC49" s="83"/>
      <c r="HPD49" s="83"/>
      <c r="HPE49" s="83"/>
      <c r="HPF49" s="83"/>
      <c r="HPG49" s="83"/>
      <c r="HPH49" s="83"/>
      <c r="HPI49" s="83"/>
      <c r="HPJ49" s="83"/>
      <c r="HPK49" s="83"/>
      <c r="HPL49" s="83"/>
      <c r="HPM49" s="83"/>
      <c r="HPN49" s="83"/>
      <c r="HPO49" s="83"/>
      <c r="HPP49" s="83"/>
      <c r="HPQ49" s="83"/>
      <c r="HPR49" s="83"/>
      <c r="HPS49" s="83"/>
      <c r="HPT49" s="83"/>
      <c r="HPU49" s="83"/>
      <c r="HPV49" s="83"/>
      <c r="HPW49" s="83"/>
      <c r="HPX49" s="83"/>
      <c r="HPY49" s="83"/>
      <c r="HPZ49" s="83"/>
      <c r="HQA49" s="83"/>
      <c r="HQB49" s="83"/>
      <c r="HQC49" s="83"/>
      <c r="HQD49" s="83"/>
      <c r="HQE49" s="83"/>
      <c r="HQF49" s="83"/>
      <c r="HQG49" s="83"/>
      <c r="HQH49" s="83"/>
      <c r="HQI49" s="83"/>
      <c r="HQJ49" s="83"/>
      <c r="HQK49" s="83"/>
      <c r="HQL49" s="83"/>
      <c r="HQM49" s="83"/>
      <c r="HQN49" s="83"/>
      <c r="HQO49" s="83"/>
      <c r="HQP49" s="83"/>
      <c r="HQQ49" s="83"/>
      <c r="HQR49" s="83"/>
      <c r="HQS49" s="83"/>
      <c r="HQT49" s="83"/>
      <c r="HQU49" s="83"/>
      <c r="HQV49" s="83"/>
      <c r="HQW49" s="83"/>
      <c r="HQX49" s="83"/>
      <c r="HQY49" s="83"/>
      <c r="HQZ49" s="83"/>
      <c r="HRA49" s="83"/>
      <c r="HRB49" s="83"/>
      <c r="HRC49" s="83"/>
      <c r="HRD49" s="83"/>
      <c r="HRE49" s="83"/>
      <c r="HRF49" s="83"/>
      <c r="HRG49" s="83"/>
      <c r="HRH49" s="83"/>
      <c r="HRI49" s="83"/>
      <c r="HRJ49" s="83"/>
      <c r="HRK49" s="83"/>
      <c r="HRL49" s="83"/>
      <c r="HRM49" s="83"/>
      <c r="HRN49" s="83"/>
      <c r="HRO49" s="83"/>
      <c r="HRP49" s="83"/>
      <c r="HRQ49" s="83"/>
      <c r="HRR49" s="83"/>
      <c r="HRS49" s="83"/>
      <c r="HRT49" s="83"/>
      <c r="HRU49" s="83"/>
      <c r="HRV49" s="83"/>
      <c r="HRW49" s="83"/>
      <c r="HRX49" s="83"/>
      <c r="HRY49" s="83"/>
      <c r="HRZ49" s="83"/>
      <c r="HSA49" s="83"/>
      <c r="HSB49" s="83"/>
      <c r="HSC49" s="83"/>
      <c r="HSD49" s="83"/>
      <c r="HSE49" s="83"/>
      <c r="HSF49" s="83"/>
      <c r="HSG49" s="83"/>
      <c r="HSH49" s="83"/>
      <c r="HSI49" s="83"/>
      <c r="HSJ49" s="83"/>
      <c r="HSK49" s="83"/>
      <c r="HSL49" s="83"/>
      <c r="HSM49" s="83"/>
      <c r="HSN49" s="83"/>
      <c r="HSO49" s="83"/>
      <c r="HSP49" s="83"/>
      <c r="HSQ49" s="83"/>
      <c r="HSR49" s="83"/>
      <c r="HSS49" s="83"/>
      <c r="HST49" s="83"/>
      <c r="HSU49" s="83"/>
      <c r="HSV49" s="83"/>
      <c r="HSW49" s="83"/>
      <c r="HSX49" s="83"/>
      <c r="HSY49" s="83"/>
      <c r="HSZ49" s="83"/>
      <c r="HTA49" s="83"/>
      <c r="HTB49" s="83"/>
      <c r="HTC49" s="83"/>
      <c r="HTD49" s="83"/>
      <c r="HTE49" s="83"/>
      <c r="HTF49" s="83"/>
      <c r="HTG49" s="83"/>
      <c r="HTH49" s="83"/>
      <c r="HTI49" s="83"/>
      <c r="HTJ49" s="83"/>
      <c r="HTK49" s="83"/>
      <c r="HTL49" s="83"/>
      <c r="HTM49" s="83"/>
      <c r="HTN49" s="83"/>
      <c r="HTO49" s="83"/>
      <c r="HTP49" s="83"/>
      <c r="HTQ49" s="83"/>
      <c r="HTR49" s="83"/>
      <c r="HTS49" s="83"/>
      <c r="HTT49" s="83"/>
      <c r="HTU49" s="83"/>
      <c r="HTV49" s="83"/>
      <c r="HTW49" s="83"/>
      <c r="HTX49" s="83"/>
      <c r="HTY49" s="83"/>
      <c r="HTZ49" s="83"/>
      <c r="HUA49" s="83"/>
      <c r="HUB49" s="83"/>
      <c r="HUC49" s="83"/>
      <c r="HUD49" s="83"/>
      <c r="HUE49" s="83"/>
      <c r="HUF49" s="83"/>
      <c r="HUG49" s="83"/>
      <c r="HUH49" s="83"/>
      <c r="HUI49" s="83"/>
      <c r="HUJ49" s="83"/>
      <c r="HUK49" s="83"/>
      <c r="HUL49" s="83"/>
      <c r="HUM49" s="83"/>
      <c r="HUN49" s="83"/>
      <c r="HUO49" s="83"/>
      <c r="HUP49" s="83"/>
      <c r="HUQ49" s="83"/>
      <c r="HUR49" s="83"/>
      <c r="HUS49" s="83"/>
      <c r="HUT49" s="83"/>
      <c r="HUU49" s="83"/>
      <c r="HUV49" s="83"/>
      <c r="HUW49" s="83"/>
      <c r="HUX49" s="83"/>
      <c r="HUY49" s="83"/>
      <c r="HUZ49" s="83"/>
      <c r="HVA49" s="83"/>
      <c r="HVB49" s="83"/>
      <c r="HVC49" s="83"/>
      <c r="HVD49" s="83"/>
      <c r="HVE49" s="83"/>
      <c r="HVF49" s="83"/>
      <c r="HVG49" s="83"/>
      <c r="HVH49" s="83"/>
      <c r="HVI49" s="83"/>
      <c r="HVJ49" s="83"/>
      <c r="HVK49" s="83"/>
      <c r="HVL49" s="83"/>
      <c r="HVM49" s="83"/>
      <c r="HVN49" s="83"/>
      <c r="HVO49" s="83"/>
      <c r="HVP49" s="83"/>
      <c r="HVQ49" s="83"/>
      <c r="HVR49" s="83"/>
      <c r="HVS49" s="83"/>
      <c r="HVT49" s="83"/>
      <c r="HVU49" s="83"/>
      <c r="HVV49" s="83"/>
      <c r="HVW49" s="83"/>
      <c r="HVX49" s="83"/>
      <c r="HVY49" s="83"/>
      <c r="HVZ49" s="83"/>
      <c r="HWA49" s="83"/>
      <c r="HWB49" s="83"/>
      <c r="HWC49" s="83"/>
      <c r="HWD49" s="83"/>
      <c r="HWE49" s="83"/>
      <c r="HWF49" s="83"/>
      <c r="HWG49" s="83"/>
      <c r="HWH49" s="83"/>
      <c r="HWI49" s="83"/>
      <c r="HWJ49" s="83"/>
      <c r="HWK49" s="83"/>
      <c r="HWL49" s="83"/>
      <c r="HWM49" s="83"/>
      <c r="HWN49" s="83"/>
      <c r="HWO49" s="83"/>
      <c r="HWP49" s="83"/>
      <c r="HWQ49" s="83"/>
      <c r="HWR49" s="83"/>
      <c r="HWS49" s="83"/>
      <c r="HWT49" s="83"/>
      <c r="HWU49" s="83"/>
      <c r="HWV49" s="83"/>
      <c r="HWW49" s="83"/>
      <c r="HWX49" s="83"/>
      <c r="HWY49" s="83"/>
      <c r="HWZ49" s="83"/>
      <c r="HXA49" s="83"/>
      <c r="HXB49" s="83"/>
      <c r="HXC49" s="83"/>
      <c r="HXD49" s="83"/>
      <c r="HXE49" s="83"/>
      <c r="HXF49" s="83"/>
      <c r="HXG49" s="83"/>
      <c r="HXH49" s="83"/>
      <c r="HXI49" s="83"/>
      <c r="HXJ49" s="83"/>
      <c r="HXK49" s="83"/>
      <c r="HXL49" s="83"/>
      <c r="HXM49" s="83"/>
      <c r="HXN49" s="83"/>
      <c r="HXO49" s="83"/>
      <c r="HXP49" s="83"/>
      <c r="HXQ49" s="83"/>
      <c r="HXR49" s="83"/>
      <c r="HXS49" s="83"/>
      <c r="HXT49" s="83"/>
      <c r="HXU49" s="83"/>
      <c r="HXV49" s="83"/>
      <c r="HXW49" s="83"/>
      <c r="HXX49" s="83"/>
      <c r="HXY49" s="83"/>
      <c r="HXZ49" s="83"/>
      <c r="HYA49" s="83"/>
      <c r="HYB49" s="83"/>
      <c r="HYC49" s="83"/>
      <c r="HYD49" s="83"/>
      <c r="HYE49" s="83"/>
      <c r="HYF49" s="83"/>
      <c r="HYG49" s="83"/>
      <c r="HYH49" s="83"/>
      <c r="HYI49" s="83"/>
      <c r="HYJ49" s="83"/>
      <c r="HYK49" s="83"/>
      <c r="HYL49" s="83"/>
      <c r="HYM49" s="83"/>
      <c r="HYN49" s="83"/>
      <c r="HYO49" s="83"/>
      <c r="HYP49" s="83"/>
      <c r="HYQ49" s="83"/>
      <c r="HYR49" s="83"/>
      <c r="HYS49" s="83"/>
      <c r="HYT49" s="83"/>
      <c r="HYU49" s="83"/>
      <c r="HYV49" s="83"/>
      <c r="HYW49" s="83"/>
      <c r="HYX49" s="83"/>
      <c r="HYY49" s="83"/>
      <c r="HYZ49" s="83"/>
      <c r="HZA49" s="83"/>
      <c r="HZB49" s="83"/>
      <c r="HZC49" s="83"/>
      <c r="HZD49" s="83"/>
      <c r="HZE49" s="83"/>
      <c r="HZF49" s="83"/>
      <c r="HZG49" s="83"/>
      <c r="HZH49" s="83"/>
      <c r="HZI49" s="83"/>
      <c r="HZJ49" s="83"/>
      <c r="HZK49" s="83"/>
      <c r="HZL49" s="83"/>
      <c r="HZM49" s="83"/>
      <c r="HZN49" s="83"/>
      <c r="HZO49" s="83"/>
      <c r="HZP49" s="83"/>
      <c r="HZQ49" s="83"/>
      <c r="HZR49" s="83"/>
      <c r="HZS49" s="83"/>
      <c r="HZT49" s="83"/>
      <c r="HZU49" s="83"/>
      <c r="HZV49" s="83"/>
      <c r="HZW49" s="83"/>
      <c r="HZX49" s="83"/>
      <c r="HZY49" s="83"/>
      <c r="HZZ49" s="83"/>
      <c r="IAA49" s="83"/>
      <c r="IAB49" s="83"/>
      <c r="IAC49" s="83"/>
      <c r="IAD49" s="83"/>
      <c r="IAE49" s="83"/>
      <c r="IAF49" s="83"/>
      <c r="IAG49" s="83"/>
      <c r="IAH49" s="83"/>
      <c r="IAI49" s="83"/>
      <c r="IAJ49" s="83"/>
      <c r="IAK49" s="83"/>
      <c r="IAL49" s="83"/>
      <c r="IAM49" s="83"/>
      <c r="IAN49" s="83"/>
      <c r="IAO49" s="83"/>
      <c r="IAP49" s="83"/>
      <c r="IAQ49" s="83"/>
      <c r="IAR49" s="83"/>
      <c r="IAS49" s="83"/>
      <c r="IAT49" s="83"/>
      <c r="IAU49" s="83"/>
      <c r="IAV49" s="83"/>
      <c r="IAW49" s="83"/>
      <c r="IAX49" s="83"/>
      <c r="IAY49" s="83"/>
      <c r="IAZ49" s="83"/>
      <c r="IBA49" s="83"/>
      <c r="IBB49" s="83"/>
      <c r="IBC49" s="83"/>
      <c r="IBD49" s="83"/>
      <c r="IBE49" s="83"/>
      <c r="IBF49" s="83"/>
      <c r="IBG49" s="83"/>
      <c r="IBH49" s="83"/>
      <c r="IBI49" s="83"/>
      <c r="IBJ49" s="83"/>
      <c r="IBK49" s="83"/>
      <c r="IBL49" s="83"/>
      <c r="IBM49" s="83"/>
      <c r="IBN49" s="83"/>
      <c r="IBO49" s="83"/>
      <c r="IBP49" s="83"/>
      <c r="IBQ49" s="83"/>
      <c r="IBR49" s="83"/>
      <c r="IBS49" s="83"/>
      <c r="IBT49" s="83"/>
      <c r="IBU49" s="83"/>
      <c r="IBV49" s="83"/>
      <c r="IBW49" s="83"/>
      <c r="IBX49" s="83"/>
      <c r="IBY49" s="83"/>
      <c r="IBZ49" s="83"/>
      <c r="ICA49" s="83"/>
      <c r="ICB49" s="83"/>
      <c r="ICC49" s="83"/>
      <c r="ICD49" s="83"/>
      <c r="ICE49" s="83"/>
      <c r="ICF49" s="83"/>
      <c r="ICG49" s="83"/>
      <c r="ICH49" s="83"/>
      <c r="ICI49" s="83"/>
      <c r="ICJ49" s="83"/>
      <c r="ICK49" s="83"/>
      <c r="ICL49" s="83"/>
      <c r="ICM49" s="83"/>
      <c r="ICN49" s="83"/>
      <c r="ICO49" s="83"/>
      <c r="ICP49" s="83"/>
      <c r="ICQ49" s="83"/>
      <c r="ICR49" s="83"/>
      <c r="ICS49" s="83"/>
      <c r="ICT49" s="83"/>
      <c r="ICU49" s="83"/>
      <c r="ICV49" s="83"/>
      <c r="ICW49" s="83"/>
      <c r="ICX49" s="83"/>
      <c r="ICY49" s="83"/>
      <c r="ICZ49" s="83"/>
      <c r="IDA49" s="83"/>
      <c r="IDB49" s="83"/>
      <c r="IDC49" s="83"/>
      <c r="IDD49" s="83"/>
      <c r="IDE49" s="83"/>
      <c r="IDF49" s="83"/>
      <c r="IDG49" s="83"/>
      <c r="IDH49" s="83"/>
      <c r="IDI49" s="83"/>
      <c r="IDJ49" s="83"/>
      <c r="IDK49" s="83"/>
      <c r="IDL49" s="83"/>
      <c r="IDM49" s="83"/>
      <c r="IDN49" s="83"/>
      <c r="IDO49" s="83"/>
      <c r="IDP49" s="83"/>
      <c r="IDQ49" s="83"/>
      <c r="IDR49" s="83"/>
      <c r="IDS49" s="83"/>
      <c r="IDT49" s="83"/>
      <c r="IDU49" s="83"/>
      <c r="IDV49" s="83"/>
      <c r="IDW49" s="83"/>
      <c r="IDX49" s="83"/>
      <c r="IDY49" s="83"/>
      <c r="IDZ49" s="83"/>
      <c r="IEA49" s="83"/>
      <c r="IEB49" s="83"/>
      <c r="IEC49" s="83"/>
      <c r="IED49" s="83"/>
      <c r="IEE49" s="83"/>
      <c r="IEF49" s="83"/>
      <c r="IEG49" s="83"/>
      <c r="IEH49" s="83"/>
      <c r="IEI49" s="83"/>
      <c r="IEJ49" s="83"/>
      <c r="IEK49" s="83"/>
      <c r="IEL49" s="83"/>
      <c r="IEM49" s="83"/>
      <c r="IEN49" s="83"/>
      <c r="IEO49" s="83"/>
      <c r="IEP49" s="83"/>
      <c r="IEQ49" s="83"/>
      <c r="IER49" s="83"/>
      <c r="IES49" s="83"/>
      <c r="IET49" s="83"/>
      <c r="IEU49" s="83"/>
      <c r="IEV49" s="83"/>
      <c r="IEW49" s="83"/>
      <c r="IEX49" s="83"/>
      <c r="IEY49" s="83"/>
      <c r="IEZ49" s="83"/>
      <c r="IFA49" s="83"/>
      <c r="IFB49" s="83"/>
      <c r="IFC49" s="83"/>
      <c r="IFD49" s="83"/>
      <c r="IFE49" s="83"/>
      <c r="IFF49" s="83"/>
      <c r="IFG49" s="83"/>
      <c r="IFH49" s="83"/>
      <c r="IFI49" s="83"/>
      <c r="IFJ49" s="83"/>
      <c r="IFK49" s="83"/>
      <c r="IFL49" s="83"/>
      <c r="IFM49" s="83"/>
      <c r="IFN49" s="83"/>
      <c r="IFO49" s="83"/>
      <c r="IFP49" s="83"/>
      <c r="IFQ49" s="83"/>
      <c r="IFR49" s="83"/>
      <c r="IFS49" s="83"/>
      <c r="IFT49" s="83"/>
      <c r="IFU49" s="83"/>
      <c r="IFV49" s="83"/>
      <c r="IFW49" s="83"/>
      <c r="IFX49" s="83"/>
      <c r="IFY49" s="83"/>
      <c r="IFZ49" s="83"/>
      <c r="IGA49" s="83"/>
      <c r="IGB49" s="83"/>
      <c r="IGC49" s="83"/>
      <c r="IGD49" s="83"/>
      <c r="IGE49" s="83"/>
      <c r="IGF49" s="83"/>
      <c r="IGG49" s="83"/>
      <c r="IGH49" s="83"/>
      <c r="IGI49" s="83"/>
      <c r="IGJ49" s="83"/>
      <c r="IGK49" s="83"/>
      <c r="IGL49" s="83"/>
      <c r="IGM49" s="83"/>
      <c r="IGN49" s="83"/>
      <c r="IGO49" s="83"/>
      <c r="IGP49" s="83"/>
      <c r="IGQ49" s="83"/>
      <c r="IGR49" s="83"/>
      <c r="IGS49" s="83"/>
      <c r="IGT49" s="83"/>
      <c r="IGU49" s="83"/>
      <c r="IGV49" s="83"/>
      <c r="IGW49" s="83"/>
      <c r="IGX49" s="83"/>
      <c r="IGY49" s="83"/>
      <c r="IGZ49" s="83"/>
      <c r="IHA49" s="83"/>
      <c r="IHB49" s="83"/>
      <c r="IHC49" s="83"/>
      <c r="IHD49" s="83"/>
      <c r="IHE49" s="83"/>
      <c r="IHF49" s="83"/>
      <c r="IHG49" s="83"/>
      <c r="IHH49" s="83"/>
      <c r="IHI49" s="83"/>
      <c r="IHJ49" s="83"/>
      <c r="IHK49" s="83"/>
      <c r="IHL49" s="83"/>
      <c r="IHM49" s="83"/>
      <c r="IHN49" s="83"/>
      <c r="IHO49" s="83"/>
      <c r="IHP49" s="83"/>
      <c r="IHQ49" s="83"/>
      <c r="IHR49" s="83"/>
      <c r="IHS49" s="83"/>
      <c r="IHT49" s="83"/>
      <c r="IHU49" s="83"/>
      <c r="IHV49" s="83"/>
      <c r="IHW49" s="83"/>
      <c r="IHX49" s="83"/>
      <c r="IHY49" s="83"/>
      <c r="IHZ49" s="83"/>
      <c r="IIA49" s="83"/>
      <c r="IIB49" s="83"/>
      <c r="IIC49" s="83"/>
      <c r="IID49" s="83"/>
      <c r="IIE49" s="83"/>
      <c r="IIF49" s="83"/>
      <c r="IIG49" s="83"/>
      <c r="IIH49" s="83"/>
      <c r="III49" s="83"/>
      <c r="IIJ49" s="83"/>
      <c r="IIK49" s="83"/>
      <c r="IIL49" s="83"/>
      <c r="IIM49" s="83"/>
      <c r="IIN49" s="83"/>
      <c r="IIO49" s="83"/>
      <c r="IIP49" s="83"/>
      <c r="IIQ49" s="83"/>
      <c r="IIR49" s="83"/>
      <c r="IIS49" s="83"/>
      <c r="IIT49" s="83"/>
      <c r="IIU49" s="83"/>
      <c r="IIV49" s="83"/>
      <c r="IIW49" s="83"/>
      <c r="IIX49" s="83"/>
      <c r="IIY49" s="83"/>
      <c r="IIZ49" s="83"/>
      <c r="IJA49" s="83"/>
      <c r="IJB49" s="83"/>
      <c r="IJC49" s="83"/>
      <c r="IJD49" s="83"/>
      <c r="IJE49" s="83"/>
      <c r="IJF49" s="83"/>
      <c r="IJG49" s="83"/>
      <c r="IJH49" s="83"/>
      <c r="IJI49" s="83"/>
      <c r="IJJ49" s="83"/>
      <c r="IJK49" s="83"/>
      <c r="IJL49" s="83"/>
      <c r="IJM49" s="83"/>
      <c r="IJN49" s="83"/>
      <c r="IJO49" s="83"/>
      <c r="IJP49" s="83"/>
      <c r="IJQ49" s="83"/>
      <c r="IJR49" s="83"/>
      <c r="IJS49" s="83"/>
      <c r="IJT49" s="83"/>
      <c r="IJU49" s="83"/>
      <c r="IJV49" s="83"/>
      <c r="IJW49" s="83"/>
      <c r="IJX49" s="83"/>
      <c r="IJY49" s="83"/>
      <c r="IJZ49" s="83"/>
      <c r="IKA49" s="83"/>
      <c r="IKB49" s="83"/>
      <c r="IKC49" s="83"/>
      <c r="IKD49" s="83"/>
      <c r="IKE49" s="83"/>
      <c r="IKF49" s="83"/>
      <c r="IKG49" s="83"/>
      <c r="IKH49" s="83"/>
      <c r="IKI49" s="83"/>
      <c r="IKJ49" s="83"/>
      <c r="IKK49" s="83"/>
      <c r="IKL49" s="83"/>
      <c r="IKM49" s="83"/>
      <c r="IKN49" s="83"/>
      <c r="IKO49" s="83"/>
      <c r="IKP49" s="83"/>
      <c r="IKQ49" s="83"/>
      <c r="IKR49" s="83"/>
      <c r="IKS49" s="83"/>
      <c r="IKT49" s="83"/>
      <c r="IKU49" s="83"/>
      <c r="IKV49" s="83"/>
      <c r="IKW49" s="83"/>
      <c r="IKX49" s="83"/>
      <c r="IKY49" s="83"/>
      <c r="IKZ49" s="83"/>
      <c r="ILA49" s="83"/>
      <c r="ILB49" s="83"/>
      <c r="ILC49" s="83"/>
      <c r="ILD49" s="83"/>
      <c r="ILE49" s="83"/>
      <c r="ILF49" s="83"/>
      <c r="ILG49" s="83"/>
      <c r="ILH49" s="83"/>
      <c r="ILI49" s="83"/>
      <c r="ILJ49" s="83"/>
      <c r="ILK49" s="83"/>
      <c r="ILL49" s="83"/>
      <c r="ILM49" s="83"/>
      <c r="ILN49" s="83"/>
      <c r="ILO49" s="83"/>
      <c r="ILP49" s="83"/>
      <c r="ILQ49" s="83"/>
      <c r="ILR49" s="83"/>
      <c r="ILS49" s="83"/>
      <c r="ILT49" s="83"/>
      <c r="ILU49" s="83"/>
      <c r="ILV49" s="83"/>
      <c r="ILW49" s="83"/>
      <c r="ILX49" s="83"/>
      <c r="ILY49" s="83"/>
      <c r="ILZ49" s="83"/>
      <c r="IMA49" s="83"/>
      <c r="IMB49" s="83"/>
      <c r="IMC49" s="83"/>
      <c r="IMD49" s="83"/>
      <c r="IME49" s="83"/>
      <c r="IMF49" s="83"/>
      <c r="IMG49" s="83"/>
      <c r="IMH49" s="83"/>
      <c r="IMI49" s="83"/>
      <c r="IMJ49" s="83"/>
      <c r="IMK49" s="83"/>
      <c r="IML49" s="83"/>
      <c r="IMM49" s="83"/>
      <c r="IMN49" s="83"/>
      <c r="IMO49" s="83"/>
      <c r="IMP49" s="83"/>
      <c r="IMQ49" s="83"/>
      <c r="IMR49" s="83"/>
      <c r="IMS49" s="83"/>
      <c r="IMT49" s="83"/>
      <c r="IMU49" s="83"/>
      <c r="IMV49" s="83"/>
      <c r="IMW49" s="83"/>
      <c r="IMX49" s="83"/>
      <c r="IMY49" s="83"/>
      <c r="IMZ49" s="83"/>
      <c r="INA49" s="83"/>
      <c r="INB49" s="83"/>
      <c r="INC49" s="83"/>
      <c r="IND49" s="83"/>
      <c r="INE49" s="83"/>
      <c r="INF49" s="83"/>
      <c r="ING49" s="83"/>
      <c r="INH49" s="83"/>
      <c r="INI49" s="83"/>
      <c r="INJ49" s="83"/>
      <c r="INK49" s="83"/>
      <c r="INL49" s="83"/>
      <c r="INM49" s="83"/>
      <c r="INN49" s="83"/>
      <c r="INO49" s="83"/>
      <c r="INP49" s="83"/>
      <c r="INQ49" s="83"/>
      <c r="INR49" s="83"/>
      <c r="INS49" s="83"/>
      <c r="INT49" s="83"/>
      <c r="INU49" s="83"/>
      <c r="INV49" s="83"/>
      <c r="INW49" s="83"/>
      <c r="INX49" s="83"/>
      <c r="INY49" s="83"/>
      <c r="INZ49" s="83"/>
      <c r="IOA49" s="83"/>
      <c r="IOB49" s="83"/>
      <c r="IOC49" s="83"/>
      <c r="IOD49" s="83"/>
      <c r="IOE49" s="83"/>
      <c r="IOF49" s="83"/>
      <c r="IOG49" s="83"/>
      <c r="IOH49" s="83"/>
      <c r="IOI49" s="83"/>
      <c r="IOJ49" s="83"/>
      <c r="IOK49" s="83"/>
      <c r="IOL49" s="83"/>
      <c r="IOM49" s="83"/>
      <c r="ION49" s="83"/>
      <c r="IOO49" s="83"/>
      <c r="IOP49" s="83"/>
      <c r="IOQ49" s="83"/>
      <c r="IOR49" s="83"/>
      <c r="IOS49" s="83"/>
      <c r="IOT49" s="83"/>
      <c r="IOU49" s="83"/>
      <c r="IOV49" s="83"/>
      <c r="IOW49" s="83"/>
      <c r="IOX49" s="83"/>
      <c r="IOY49" s="83"/>
      <c r="IOZ49" s="83"/>
      <c r="IPA49" s="83"/>
      <c r="IPB49" s="83"/>
      <c r="IPC49" s="83"/>
      <c r="IPD49" s="83"/>
      <c r="IPE49" s="83"/>
      <c r="IPF49" s="83"/>
      <c r="IPG49" s="83"/>
      <c r="IPH49" s="83"/>
      <c r="IPI49" s="83"/>
      <c r="IPJ49" s="83"/>
      <c r="IPK49" s="83"/>
      <c r="IPL49" s="83"/>
      <c r="IPM49" s="83"/>
      <c r="IPN49" s="83"/>
      <c r="IPO49" s="83"/>
      <c r="IPP49" s="83"/>
      <c r="IPQ49" s="83"/>
      <c r="IPR49" s="83"/>
      <c r="IPS49" s="83"/>
      <c r="IPT49" s="83"/>
      <c r="IPU49" s="83"/>
      <c r="IPV49" s="83"/>
      <c r="IPW49" s="83"/>
      <c r="IPX49" s="83"/>
      <c r="IPY49" s="83"/>
      <c r="IPZ49" s="83"/>
      <c r="IQA49" s="83"/>
      <c r="IQB49" s="83"/>
      <c r="IQC49" s="83"/>
      <c r="IQD49" s="83"/>
      <c r="IQE49" s="83"/>
      <c r="IQF49" s="83"/>
      <c r="IQG49" s="83"/>
      <c r="IQH49" s="83"/>
      <c r="IQI49" s="83"/>
      <c r="IQJ49" s="83"/>
      <c r="IQK49" s="83"/>
      <c r="IQL49" s="83"/>
      <c r="IQM49" s="83"/>
      <c r="IQN49" s="83"/>
      <c r="IQO49" s="83"/>
      <c r="IQP49" s="83"/>
      <c r="IQQ49" s="83"/>
      <c r="IQR49" s="83"/>
      <c r="IQS49" s="83"/>
      <c r="IQT49" s="83"/>
      <c r="IQU49" s="83"/>
      <c r="IQV49" s="83"/>
      <c r="IQW49" s="83"/>
      <c r="IQX49" s="83"/>
      <c r="IQY49" s="83"/>
      <c r="IQZ49" s="83"/>
      <c r="IRA49" s="83"/>
      <c r="IRB49" s="83"/>
      <c r="IRC49" s="83"/>
      <c r="IRD49" s="83"/>
      <c r="IRE49" s="83"/>
      <c r="IRF49" s="83"/>
      <c r="IRG49" s="83"/>
      <c r="IRH49" s="83"/>
      <c r="IRI49" s="83"/>
      <c r="IRJ49" s="83"/>
      <c r="IRK49" s="83"/>
      <c r="IRL49" s="83"/>
      <c r="IRM49" s="83"/>
      <c r="IRN49" s="83"/>
      <c r="IRO49" s="83"/>
      <c r="IRP49" s="83"/>
      <c r="IRQ49" s="83"/>
      <c r="IRR49" s="83"/>
      <c r="IRS49" s="83"/>
      <c r="IRT49" s="83"/>
      <c r="IRU49" s="83"/>
      <c r="IRV49" s="83"/>
      <c r="IRW49" s="83"/>
      <c r="IRX49" s="83"/>
      <c r="IRY49" s="83"/>
      <c r="IRZ49" s="83"/>
      <c r="ISA49" s="83"/>
      <c r="ISB49" s="83"/>
      <c r="ISC49" s="83"/>
      <c r="ISD49" s="83"/>
      <c r="ISE49" s="83"/>
      <c r="ISF49" s="83"/>
      <c r="ISG49" s="83"/>
      <c r="ISH49" s="83"/>
      <c r="ISI49" s="83"/>
      <c r="ISJ49" s="83"/>
      <c r="ISK49" s="83"/>
      <c r="ISL49" s="83"/>
      <c r="ISM49" s="83"/>
      <c r="ISN49" s="83"/>
      <c r="ISO49" s="83"/>
      <c r="ISP49" s="83"/>
      <c r="ISQ49" s="83"/>
      <c r="ISR49" s="83"/>
      <c r="ISS49" s="83"/>
      <c r="IST49" s="83"/>
      <c r="ISU49" s="83"/>
      <c r="ISV49" s="83"/>
      <c r="ISW49" s="83"/>
      <c r="ISX49" s="83"/>
      <c r="ISY49" s="83"/>
      <c r="ISZ49" s="83"/>
      <c r="ITA49" s="83"/>
      <c r="ITB49" s="83"/>
      <c r="ITC49" s="83"/>
      <c r="ITD49" s="83"/>
      <c r="ITE49" s="83"/>
      <c r="ITF49" s="83"/>
      <c r="ITG49" s="83"/>
      <c r="ITH49" s="83"/>
      <c r="ITI49" s="83"/>
      <c r="ITJ49" s="83"/>
      <c r="ITK49" s="83"/>
      <c r="ITL49" s="83"/>
      <c r="ITM49" s="83"/>
      <c r="ITN49" s="83"/>
      <c r="ITO49" s="83"/>
      <c r="ITP49" s="83"/>
      <c r="ITQ49" s="83"/>
      <c r="ITR49" s="83"/>
      <c r="ITS49" s="83"/>
      <c r="ITT49" s="83"/>
      <c r="ITU49" s="83"/>
      <c r="ITV49" s="83"/>
      <c r="ITW49" s="83"/>
      <c r="ITX49" s="83"/>
      <c r="ITY49" s="83"/>
      <c r="ITZ49" s="83"/>
      <c r="IUA49" s="83"/>
      <c r="IUB49" s="83"/>
      <c r="IUC49" s="83"/>
      <c r="IUD49" s="83"/>
      <c r="IUE49" s="83"/>
      <c r="IUF49" s="83"/>
      <c r="IUG49" s="83"/>
      <c r="IUH49" s="83"/>
      <c r="IUI49" s="83"/>
      <c r="IUJ49" s="83"/>
      <c r="IUK49" s="83"/>
      <c r="IUL49" s="83"/>
      <c r="IUM49" s="83"/>
      <c r="IUN49" s="83"/>
      <c r="IUO49" s="83"/>
      <c r="IUP49" s="83"/>
      <c r="IUQ49" s="83"/>
      <c r="IUR49" s="83"/>
      <c r="IUS49" s="83"/>
      <c r="IUT49" s="83"/>
      <c r="IUU49" s="83"/>
      <c r="IUV49" s="83"/>
      <c r="IUW49" s="83"/>
      <c r="IUX49" s="83"/>
      <c r="IUY49" s="83"/>
      <c r="IUZ49" s="83"/>
      <c r="IVA49" s="83"/>
      <c r="IVB49" s="83"/>
      <c r="IVC49" s="83"/>
      <c r="IVD49" s="83"/>
      <c r="IVE49" s="83"/>
      <c r="IVF49" s="83"/>
      <c r="IVG49" s="83"/>
      <c r="IVH49" s="83"/>
      <c r="IVI49" s="83"/>
      <c r="IVJ49" s="83"/>
      <c r="IVK49" s="83"/>
      <c r="IVL49" s="83"/>
      <c r="IVM49" s="83"/>
      <c r="IVN49" s="83"/>
      <c r="IVO49" s="83"/>
      <c r="IVP49" s="83"/>
      <c r="IVQ49" s="83"/>
      <c r="IVR49" s="83"/>
      <c r="IVS49" s="83"/>
      <c r="IVT49" s="83"/>
      <c r="IVU49" s="83"/>
      <c r="IVV49" s="83"/>
      <c r="IVW49" s="83"/>
      <c r="IVX49" s="83"/>
      <c r="IVY49" s="83"/>
      <c r="IVZ49" s="83"/>
      <c r="IWA49" s="83"/>
      <c r="IWB49" s="83"/>
      <c r="IWC49" s="83"/>
      <c r="IWD49" s="83"/>
      <c r="IWE49" s="83"/>
      <c r="IWF49" s="83"/>
      <c r="IWG49" s="83"/>
      <c r="IWH49" s="83"/>
      <c r="IWI49" s="83"/>
      <c r="IWJ49" s="83"/>
      <c r="IWK49" s="83"/>
      <c r="IWL49" s="83"/>
      <c r="IWM49" s="83"/>
      <c r="IWN49" s="83"/>
      <c r="IWO49" s="83"/>
      <c r="IWP49" s="83"/>
      <c r="IWQ49" s="83"/>
      <c r="IWR49" s="83"/>
      <c r="IWS49" s="83"/>
      <c r="IWT49" s="83"/>
      <c r="IWU49" s="83"/>
      <c r="IWV49" s="83"/>
      <c r="IWW49" s="83"/>
      <c r="IWX49" s="83"/>
      <c r="IWY49" s="83"/>
      <c r="IWZ49" s="83"/>
      <c r="IXA49" s="83"/>
      <c r="IXB49" s="83"/>
      <c r="IXC49" s="83"/>
      <c r="IXD49" s="83"/>
      <c r="IXE49" s="83"/>
      <c r="IXF49" s="83"/>
      <c r="IXG49" s="83"/>
      <c r="IXH49" s="83"/>
      <c r="IXI49" s="83"/>
      <c r="IXJ49" s="83"/>
      <c r="IXK49" s="83"/>
      <c r="IXL49" s="83"/>
      <c r="IXM49" s="83"/>
      <c r="IXN49" s="83"/>
      <c r="IXO49" s="83"/>
      <c r="IXP49" s="83"/>
      <c r="IXQ49" s="83"/>
      <c r="IXR49" s="83"/>
      <c r="IXS49" s="83"/>
      <c r="IXT49" s="83"/>
      <c r="IXU49" s="83"/>
      <c r="IXV49" s="83"/>
      <c r="IXW49" s="83"/>
      <c r="IXX49" s="83"/>
      <c r="IXY49" s="83"/>
      <c r="IXZ49" s="83"/>
      <c r="IYA49" s="83"/>
      <c r="IYB49" s="83"/>
      <c r="IYC49" s="83"/>
      <c r="IYD49" s="83"/>
      <c r="IYE49" s="83"/>
      <c r="IYF49" s="83"/>
      <c r="IYG49" s="83"/>
      <c r="IYH49" s="83"/>
      <c r="IYI49" s="83"/>
      <c r="IYJ49" s="83"/>
      <c r="IYK49" s="83"/>
      <c r="IYL49" s="83"/>
      <c r="IYM49" s="83"/>
      <c r="IYN49" s="83"/>
      <c r="IYO49" s="83"/>
      <c r="IYP49" s="83"/>
      <c r="IYQ49" s="83"/>
      <c r="IYR49" s="83"/>
      <c r="IYS49" s="83"/>
      <c r="IYT49" s="83"/>
      <c r="IYU49" s="83"/>
      <c r="IYV49" s="83"/>
      <c r="IYW49" s="83"/>
      <c r="IYX49" s="83"/>
      <c r="IYY49" s="83"/>
      <c r="IYZ49" s="83"/>
      <c r="IZA49" s="83"/>
      <c r="IZB49" s="83"/>
      <c r="IZC49" s="83"/>
      <c r="IZD49" s="83"/>
      <c r="IZE49" s="83"/>
      <c r="IZF49" s="83"/>
      <c r="IZG49" s="83"/>
      <c r="IZH49" s="83"/>
      <c r="IZI49" s="83"/>
      <c r="IZJ49" s="83"/>
      <c r="IZK49" s="83"/>
      <c r="IZL49" s="83"/>
      <c r="IZM49" s="83"/>
      <c r="IZN49" s="83"/>
      <c r="IZO49" s="83"/>
      <c r="IZP49" s="83"/>
      <c r="IZQ49" s="83"/>
      <c r="IZR49" s="83"/>
      <c r="IZS49" s="83"/>
      <c r="IZT49" s="83"/>
      <c r="IZU49" s="83"/>
      <c r="IZV49" s="83"/>
      <c r="IZW49" s="83"/>
      <c r="IZX49" s="83"/>
      <c r="IZY49" s="83"/>
      <c r="IZZ49" s="83"/>
      <c r="JAA49" s="83"/>
      <c r="JAB49" s="83"/>
      <c r="JAC49" s="83"/>
      <c r="JAD49" s="83"/>
      <c r="JAE49" s="83"/>
      <c r="JAF49" s="83"/>
      <c r="JAG49" s="83"/>
      <c r="JAH49" s="83"/>
      <c r="JAI49" s="83"/>
      <c r="JAJ49" s="83"/>
      <c r="JAK49" s="83"/>
      <c r="JAL49" s="83"/>
      <c r="JAM49" s="83"/>
      <c r="JAN49" s="83"/>
      <c r="JAO49" s="83"/>
      <c r="JAP49" s="83"/>
      <c r="JAQ49" s="83"/>
      <c r="JAR49" s="83"/>
      <c r="JAS49" s="83"/>
      <c r="JAT49" s="83"/>
      <c r="JAU49" s="83"/>
      <c r="JAV49" s="83"/>
      <c r="JAW49" s="83"/>
      <c r="JAX49" s="83"/>
      <c r="JAY49" s="83"/>
      <c r="JAZ49" s="83"/>
      <c r="JBA49" s="83"/>
      <c r="JBB49" s="83"/>
      <c r="JBC49" s="83"/>
      <c r="JBD49" s="83"/>
      <c r="JBE49" s="83"/>
      <c r="JBF49" s="83"/>
      <c r="JBG49" s="83"/>
      <c r="JBH49" s="83"/>
      <c r="JBI49" s="83"/>
      <c r="JBJ49" s="83"/>
      <c r="JBK49" s="83"/>
      <c r="JBL49" s="83"/>
      <c r="JBM49" s="83"/>
      <c r="JBN49" s="83"/>
      <c r="JBO49" s="83"/>
      <c r="JBP49" s="83"/>
      <c r="JBQ49" s="83"/>
      <c r="JBR49" s="83"/>
      <c r="JBS49" s="83"/>
      <c r="JBT49" s="83"/>
      <c r="JBU49" s="83"/>
      <c r="JBV49" s="83"/>
      <c r="JBW49" s="83"/>
      <c r="JBX49" s="83"/>
      <c r="JBY49" s="83"/>
      <c r="JBZ49" s="83"/>
      <c r="JCA49" s="83"/>
      <c r="JCB49" s="83"/>
      <c r="JCC49" s="83"/>
      <c r="JCD49" s="83"/>
      <c r="JCE49" s="83"/>
      <c r="JCF49" s="83"/>
      <c r="JCG49" s="83"/>
      <c r="JCH49" s="83"/>
      <c r="JCI49" s="83"/>
      <c r="JCJ49" s="83"/>
      <c r="JCK49" s="83"/>
      <c r="JCL49" s="83"/>
      <c r="JCM49" s="83"/>
      <c r="JCN49" s="83"/>
      <c r="JCO49" s="83"/>
      <c r="JCP49" s="83"/>
      <c r="JCQ49" s="83"/>
      <c r="JCR49" s="83"/>
      <c r="JCS49" s="83"/>
      <c r="JCT49" s="83"/>
      <c r="JCU49" s="83"/>
      <c r="JCV49" s="83"/>
      <c r="JCW49" s="83"/>
      <c r="JCX49" s="83"/>
      <c r="JCY49" s="83"/>
      <c r="JCZ49" s="83"/>
      <c r="JDA49" s="83"/>
      <c r="JDB49" s="83"/>
      <c r="JDC49" s="83"/>
      <c r="JDD49" s="83"/>
      <c r="JDE49" s="83"/>
      <c r="JDF49" s="83"/>
      <c r="JDG49" s="83"/>
      <c r="JDH49" s="83"/>
      <c r="JDI49" s="83"/>
      <c r="JDJ49" s="83"/>
      <c r="JDK49" s="83"/>
      <c r="JDL49" s="83"/>
      <c r="JDM49" s="83"/>
      <c r="JDN49" s="83"/>
      <c r="JDO49" s="83"/>
      <c r="JDP49" s="83"/>
      <c r="JDQ49" s="83"/>
      <c r="JDR49" s="83"/>
      <c r="JDS49" s="83"/>
      <c r="JDT49" s="83"/>
      <c r="JDU49" s="83"/>
      <c r="JDV49" s="83"/>
      <c r="JDW49" s="83"/>
      <c r="JDX49" s="83"/>
      <c r="JDY49" s="83"/>
      <c r="JDZ49" s="83"/>
      <c r="JEA49" s="83"/>
      <c r="JEB49" s="83"/>
      <c r="JEC49" s="83"/>
      <c r="JED49" s="83"/>
      <c r="JEE49" s="83"/>
      <c r="JEF49" s="83"/>
      <c r="JEG49" s="83"/>
      <c r="JEH49" s="83"/>
      <c r="JEI49" s="83"/>
      <c r="JEJ49" s="83"/>
      <c r="JEK49" s="83"/>
      <c r="JEL49" s="83"/>
      <c r="JEM49" s="83"/>
      <c r="JEN49" s="83"/>
      <c r="JEO49" s="83"/>
      <c r="JEP49" s="83"/>
      <c r="JEQ49" s="83"/>
      <c r="JER49" s="83"/>
      <c r="JES49" s="83"/>
      <c r="JET49" s="83"/>
      <c r="JEU49" s="83"/>
      <c r="JEV49" s="83"/>
      <c r="JEW49" s="83"/>
      <c r="JEX49" s="83"/>
      <c r="JEY49" s="83"/>
      <c r="JEZ49" s="83"/>
      <c r="JFA49" s="83"/>
      <c r="JFB49" s="83"/>
      <c r="JFC49" s="83"/>
      <c r="JFD49" s="83"/>
      <c r="JFE49" s="83"/>
      <c r="JFF49" s="83"/>
      <c r="JFG49" s="83"/>
      <c r="JFH49" s="83"/>
      <c r="JFI49" s="83"/>
      <c r="JFJ49" s="83"/>
      <c r="JFK49" s="83"/>
      <c r="JFL49" s="83"/>
      <c r="JFM49" s="83"/>
      <c r="JFN49" s="83"/>
      <c r="JFO49" s="83"/>
      <c r="JFP49" s="83"/>
      <c r="JFQ49" s="83"/>
      <c r="JFR49" s="83"/>
      <c r="JFS49" s="83"/>
      <c r="JFT49" s="83"/>
      <c r="JFU49" s="83"/>
      <c r="JFV49" s="83"/>
      <c r="JFW49" s="83"/>
      <c r="JFX49" s="83"/>
      <c r="JFY49" s="83"/>
      <c r="JFZ49" s="83"/>
      <c r="JGA49" s="83"/>
      <c r="JGB49" s="83"/>
      <c r="JGC49" s="83"/>
      <c r="JGD49" s="83"/>
      <c r="JGE49" s="83"/>
      <c r="JGF49" s="83"/>
      <c r="JGG49" s="83"/>
      <c r="JGH49" s="83"/>
      <c r="JGI49" s="83"/>
      <c r="JGJ49" s="83"/>
      <c r="JGK49" s="83"/>
      <c r="JGL49" s="83"/>
      <c r="JGM49" s="83"/>
      <c r="JGN49" s="83"/>
      <c r="JGO49" s="83"/>
      <c r="JGP49" s="83"/>
      <c r="JGQ49" s="83"/>
      <c r="JGR49" s="83"/>
      <c r="JGS49" s="83"/>
      <c r="JGT49" s="83"/>
      <c r="JGU49" s="83"/>
      <c r="JGV49" s="83"/>
      <c r="JGW49" s="83"/>
      <c r="JGX49" s="83"/>
      <c r="JGY49" s="83"/>
      <c r="JGZ49" s="83"/>
      <c r="JHA49" s="83"/>
      <c r="JHB49" s="83"/>
      <c r="JHC49" s="83"/>
      <c r="JHD49" s="83"/>
      <c r="JHE49" s="83"/>
      <c r="JHF49" s="83"/>
      <c r="JHG49" s="83"/>
      <c r="JHH49" s="83"/>
      <c r="JHI49" s="83"/>
      <c r="JHJ49" s="83"/>
      <c r="JHK49" s="83"/>
      <c r="JHL49" s="83"/>
      <c r="JHM49" s="83"/>
      <c r="JHN49" s="83"/>
      <c r="JHO49" s="83"/>
      <c r="JHP49" s="83"/>
      <c r="JHQ49" s="83"/>
      <c r="JHR49" s="83"/>
      <c r="JHS49" s="83"/>
      <c r="JHT49" s="83"/>
      <c r="JHU49" s="83"/>
      <c r="JHV49" s="83"/>
      <c r="JHW49" s="83"/>
      <c r="JHX49" s="83"/>
      <c r="JHY49" s="83"/>
      <c r="JHZ49" s="83"/>
      <c r="JIA49" s="83"/>
      <c r="JIB49" s="83"/>
      <c r="JIC49" s="83"/>
      <c r="JID49" s="83"/>
      <c r="JIE49" s="83"/>
      <c r="JIF49" s="83"/>
      <c r="JIG49" s="83"/>
      <c r="JIH49" s="83"/>
      <c r="JII49" s="83"/>
      <c r="JIJ49" s="83"/>
      <c r="JIK49" s="83"/>
      <c r="JIL49" s="83"/>
      <c r="JIM49" s="83"/>
      <c r="JIN49" s="83"/>
      <c r="JIO49" s="83"/>
      <c r="JIP49" s="83"/>
      <c r="JIQ49" s="83"/>
      <c r="JIR49" s="83"/>
      <c r="JIS49" s="83"/>
      <c r="JIT49" s="83"/>
      <c r="JIU49" s="83"/>
      <c r="JIV49" s="83"/>
      <c r="JIW49" s="83"/>
      <c r="JIX49" s="83"/>
      <c r="JIY49" s="83"/>
      <c r="JIZ49" s="83"/>
      <c r="JJA49" s="83"/>
      <c r="JJB49" s="83"/>
      <c r="JJC49" s="83"/>
      <c r="JJD49" s="83"/>
      <c r="JJE49" s="83"/>
      <c r="JJF49" s="83"/>
      <c r="JJG49" s="83"/>
      <c r="JJH49" s="83"/>
      <c r="JJI49" s="83"/>
      <c r="JJJ49" s="83"/>
      <c r="JJK49" s="83"/>
      <c r="JJL49" s="83"/>
      <c r="JJM49" s="83"/>
      <c r="JJN49" s="83"/>
      <c r="JJO49" s="83"/>
      <c r="JJP49" s="83"/>
      <c r="JJQ49" s="83"/>
      <c r="JJR49" s="83"/>
      <c r="JJS49" s="83"/>
      <c r="JJT49" s="83"/>
      <c r="JJU49" s="83"/>
      <c r="JJV49" s="83"/>
      <c r="JJW49" s="83"/>
      <c r="JJX49" s="83"/>
      <c r="JJY49" s="83"/>
      <c r="JJZ49" s="83"/>
      <c r="JKA49" s="83"/>
      <c r="JKB49" s="83"/>
      <c r="JKC49" s="83"/>
      <c r="JKD49" s="83"/>
      <c r="JKE49" s="83"/>
      <c r="JKF49" s="83"/>
      <c r="JKG49" s="83"/>
      <c r="JKH49" s="83"/>
      <c r="JKI49" s="83"/>
      <c r="JKJ49" s="83"/>
      <c r="JKK49" s="83"/>
      <c r="JKL49" s="83"/>
      <c r="JKM49" s="83"/>
      <c r="JKN49" s="83"/>
      <c r="JKO49" s="83"/>
      <c r="JKP49" s="83"/>
      <c r="JKQ49" s="83"/>
      <c r="JKR49" s="83"/>
      <c r="JKS49" s="83"/>
      <c r="JKT49" s="83"/>
      <c r="JKU49" s="83"/>
      <c r="JKV49" s="83"/>
      <c r="JKW49" s="83"/>
      <c r="JKX49" s="83"/>
      <c r="JKY49" s="83"/>
      <c r="JKZ49" s="83"/>
      <c r="JLA49" s="83"/>
      <c r="JLB49" s="83"/>
      <c r="JLC49" s="83"/>
      <c r="JLD49" s="83"/>
      <c r="JLE49" s="83"/>
      <c r="JLF49" s="83"/>
      <c r="JLG49" s="83"/>
      <c r="JLH49" s="83"/>
      <c r="JLI49" s="83"/>
      <c r="JLJ49" s="83"/>
      <c r="JLK49" s="83"/>
      <c r="JLL49" s="83"/>
      <c r="JLM49" s="83"/>
      <c r="JLN49" s="83"/>
      <c r="JLO49" s="83"/>
      <c r="JLP49" s="83"/>
      <c r="JLQ49" s="83"/>
      <c r="JLR49" s="83"/>
      <c r="JLS49" s="83"/>
      <c r="JLT49" s="83"/>
      <c r="JLU49" s="83"/>
      <c r="JLV49" s="83"/>
      <c r="JLW49" s="83"/>
      <c r="JLX49" s="83"/>
      <c r="JLY49" s="83"/>
      <c r="JLZ49" s="83"/>
      <c r="JMA49" s="83"/>
      <c r="JMB49" s="83"/>
      <c r="JMC49" s="83"/>
      <c r="JMD49" s="83"/>
      <c r="JME49" s="83"/>
      <c r="JMF49" s="83"/>
      <c r="JMG49" s="83"/>
      <c r="JMH49" s="83"/>
      <c r="JMI49" s="83"/>
      <c r="JMJ49" s="83"/>
      <c r="JMK49" s="83"/>
      <c r="JML49" s="83"/>
      <c r="JMM49" s="83"/>
      <c r="JMN49" s="83"/>
      <c r="JMO49" s="83"/>
      <c r="JMP49" s="83"/>
      <c r="JMQ49" s="83"/>
      <c r="JMR49" s="83"/>
      <c r="JMS49" s="83"/>
      <c r="JMT49" s="83"/>
      <c r="JMU49" s="83"/>
      <c r="JMV49" s="83"/>
      <c r="JMW49" s="83"/>
      <c r="JMX49" s="83"/>
      <c r="JMY49" s="83"/>
      <c r="JMZ49" s="83"/>
      <c r="JNA49" s="83"/>
      <c r="JNB49" s="83"/>
      <c r="JNC49" s="83"/>
      <c r="JND49" s="83"/>
      <c r="JNE49" s="83"/>
      <c r="JNF49" s="83"/>
      <c r="JNG49" s="83"/>
      <c r="JNH49" s="83"/>
      <c r="JNI49" s="83"/>
      <c r="JNJ49" s="83"/>
      <c r="JNK49" s="83"/>
      <c r="JNL49" s="83"/>
      <c r="JNM49" s="83"/>
      <c r="JNN49" s="83"/>
      <c r="JNO49" s="83"/>
      <c r="JNP49" s="83"/>
      <c r="JNQ49" s="83"/>
      <c r="JNR49" s="83"/>
      <c r="JNS49" s="83"/>
      <c r="JNT49" s="83"/>
      <c r="JNU49" s="83"/>
      <c r="JNV49" s="83"/>
      <c r="JNW49" s="83"/>
      <c r="JNX49" s="83"/>
      <c r="JNY49" s="83"/>
      <c r="JNZ49" s="83"/>
      <c r="JOA49" s="83"/>
      <c r="JOB49" s="83"/>
      <c r="JOC49" s="83"/>
      <c r="JOD49" s="83"/>
      <c r="JOE49" s="83"/>
      <c r="JOF49" s="83"/>
      <c r="JOG49" s="83"/>
      <c r="JOH49" s="83"/>
      <c r="JOI49" s="83"/>
      <c r="JOJ49" s="83"/>
      <c r="JOK49" s="83"/>
      <c r="JOL49" s="83"/>
      <c r="JOM49" s="83"/>
      <c r="JON49" s="83"/>
      <c r="JOO49" s="83"/>
      <c r="JOP49" s="83"/>
      <c r="JOQ49" s="83"/>
      <c r="JOR49" s="83"/>
      <c r="JOS49" s="83"/>
      <c r="JOT49" s="83"/>
      <c r="JOU49" s="83"/>
      <c r="JOV49" s="83"/>
      <c r="JOW49" s="83"/>
      <c r="JOX49" s="83"/>
      <c r="JOY49" s="83"/>
      <c r="JOZ49" s="83"/>
      <c r="JPA49" s="83"/>
      <c r="JPB49" s="83"/>
      <c r="JPC49" s="83"/>
      <c r="JPD49" s="83"/>
      <c r="JPE49" s="83"/>
      <c r="JPF49" s="83"/>
      <c r="JPG49" s="83"/>
      <c r="JPH49" s="83"/>
      <c r="JPI49" s="83"/>
      <c r="JPJ49" s="83"/>
      <c r="JPK49" s="83"/>
      <c r="JPL49" s="83"/>
      <c r="JPM49" s="83"/>
      <c r="JPN49" s="83"/>
      <c r="JPO49" s="83"/>
      <c r="JPP49" s="83"/>
      <c r="JPQ49" s="83"/>
      <c r="JPR49" s="83"/>
      <c r="JPS49" s="83"/>
      <c r="JPT49" s="83"/>
      <c r="JPU49" s="83"/>
      <c r="JPV49" s="83"/>
      <c r="JPW49" s="83"/>
      <c r="JPX49" s="83"/>
      <c r="JPY49" s="83"/>
      <c r="JPZ49" s="83"/>
      <c r="JQA49" s="83"/>
      <c r="JQB49" s="83"/>
      <c r="JQC49" s="83"/>
      <c r="JQD49" s="83"/>
      <c r="JQE49" s="83"/>
      <c r="JQF49" s="83"/>
      <c r="JQG49" s="83"/>
      <c r="JQH49" s="83"/>
      <c r="JQI49" s="83"/>
      <c r="JQJ49" s="83"/>
      <c r="JQK49" s="83"/>
      <c r="JQL49" s="83"/>
      <c r="JQM49" s="83"/>
      <c r="JQN49" s="83"/>
      <c r="JQO49" s="83"/>
      <c r="JQP49" s="83"/>
      <c r="JQQ49" s="83"/>
      <c r="JQR49" s="83"/>
      <c r="JQS49" s="83"/>
      <c r="JQT49" s="83"/>
      <c r="JQU49" s="83"/>
      <c r="JQV49" s="83"/>
      <c r="JQW49" s="83"/>
      <c r="JQX49" s="83"/>
      <c r="JQY49" s="83"/>
      <c r="JQZ49" s="83"/>
      <c r="JRA49" s="83"/>
      <c r="JRB49" s="83"/>
      <c r="JRC49" s="83"/>
      <c r="JRD49" s="83"/>
      <c r="JRE49" s="83"/>
      <c r="JRF49" s="83"/>
      <c r="JRG49" s="83"/>
      <c r="JRH49" s="83"/>
      <c r="JRI49" s="83"/>
      <c r="JRJ49" s="83"/>
      <c r="JRK49" s="83"/>
      <c r="JRL49" s="83"/>
      <c r="JRM49" s="83"/>
      <c r="JRN49" s="83"/>
      <c r="JRO49" s="83"/>
      <c r="JRP49" s="83"/>
      <c r="JRQ49" s="83"/>
      <c r="JRR49" s="83"/>
      <c r="JRS49" s="83"/>
      <c r="JRT49" s="83"/>
      <c r="JRU49" s="83"/>
      <c r="JRV49" s="83"/>
      <c r="JRW49" s="83"/>
      <c r="JRX49" s="83"/>
      <c r="JRY49" s="83"/>
      <c r="JRZ49" s="83"/>
      <c r="JSA49" s="83"/>
      <c r="JSB49" s="83"/>
      <c r="JSC49" s="83"/>
      <c r="JSD49" s="83"/>
      <c r="JSE49" s="83"/>
      <c r="JSF49" s="83"/>
      <c r="JSG49" s="83"/>
      <c r="JSH49" s="83"/>
      <c r="JSI49" s="83"/>
      <c r="JSJ49" s="83"/>
      <c r="JSK49" s="83"/>
      <c r="JSL49" s="83"/>
      <c r="JSM49" s="83"/>
      <c r="JSN49" s="83"/>
      <c r="JSO49" s="83"/>
      <c r="JSP49" s="83"/>
      <c r="JSQ49" s="83"/>
      <c r="JSR49" s="83"/>
      <c r="JSS49" s="83"/>
      <c r="JST49" s="83"/>
      <c r="JSU49" s="83"/>
      <c r="JSV49" s="83"/>
      <c r="JSW49" s="83"/>
      <c r="JSX49" s="83"/>
      <c r="JSY49" s="83"/>
      <c r="JSZ49" s="83"/>
      <c r="JTA49" s="83"/>
      <c r="JTB49" s="83"/>
      <c r="JTC49" s="83"/>
      <c r="JTD49" s="83"/>
      <c r="JTE49" s="83"/>
      <c r="JTF49" s="83"/>
      <c r="JTG49" s="83"/>
      <c r="JTH49" s="83"/>
      <c r="JTI49" s="83"/>
      <c r="JTJ49" s="83"/>
      <c r="JTK49" s="83"/>
      <c r="JTL49" s="83"/>
      <c r="JTM49" s="83"/>
      <c r="JTN49" s="83"/>
      <c r="JTO49" s="83"/>
      <c r="JTP49" s="83"/>
      <c r="JTQ49" s="83"/>
      <c r="JTR49" s="83"/>
      <c r="JTS49" s="83"/>
      <c r="JTT49" s="83"/>
      <c r="JTU49" s="83"/>
      <c r="JTV49" s="83"/>
      <c r="JTW49" s="83"/>
      <c r="JTX49" s="83"/>
      <c r="JTY49" s="83"/>
      <c r="JTZ49" s="83"/>
      <c r="JUA49" s="83"/>
      <c r="JUB49" s="83"/>
      <c r="JUC49" s="83"/>
      <c r="JUD49" s="83"/>
      <c r="JUE49" s="83"/>
      <c r="JUF49" s="83"/>
      <c r="JUG49" s="83"/>
      <c r="JUH49" s="83"/>
      <c r="JUI49" s="83"/>
      <c r="JUJ49" s="83"/>
      <c r="JUK49" s="83"/>
      <c r="JUL49" s="83"/>
      <c r="JUM49" s="83"/>
      <c r="JUN49" s="83"/>
      <c r="JUO49" s="83"/>
      <c r="JUP49" s="83"/>
      <c r="JUQ49" s="83"/>
      <c r="JUR49" s="83"/>
      <c r="JUS49" s="83"/>
      <c r="JUT49" s="83"/>
      <c r="JUU49" s="83"/>
      <c r="JUV49" s="83"/>
      <c r="JUW49" s="83"/>
      <c r="JUX49" s="83"/>
      <c r="JUY49" s="83"/>
      <c r="JUZ49" s="83"/>
      <c r="JVA49" s="83"/>
      <c r="JVB49" s="83"/>
      <c r="JVC49" s="83"/>
      <c r="JVD49" s="83"/>
      <c r="JVE49" s="83"/>
      <c r="JVF49" s="83"/>
      <c r="JVG49" s="83"/>
      <c r="JVH49" s="83"/>
      <c r="JVI49" s="83"/>
      <c r="JVJ49" s="83"/>
      <c r="JVK49" s="83"/>
      <c r="JVL49" s="83"/>
      <c r="JVM49" s="83"/>
      <c r="JVN49" s="83"/>
      <c r="JVO49" s="83"/>
      <c r="JVP49" s="83"/>
      <c r="JVQ49" s="83"/>
      <c r="JVR49" s="83"/>
      <c r="JVS49" s="83"/>
      <c r="JVT49" s="83"/>
      <c r="JVU49" s="83"/>
      <c r="JVV49" s="83"/>
      <c r="JVW49" s="83"/>
      <c r="JVX49" s="83"/>
      <c r="JVY49" s="83"/>
      <c r="JVZ49" s="83"/>
      <c r="JWA49" s="83"/>
      <c r="JWB49" s="83"/>
      <c r="JWC49" s="83"/>
      <c r="JWD49" s="83"/>
      <c r="JWE49" s="83"/>
      <c r="JWF49" s="83"/>
      <c r="JWG49" s="83"/>
      <c r="JWH49" s="83"/>
      <c r="JWI49" s="83"/>
      <c r="JWJ49" s="83"/>
      <c r="JWK49" s="83"/>
      <c r="JWL49" s="83"/>
      <c r="JWM49" s="83"/>
      <c r="JWN49" s="83"/>
      <c r="JWO49" s="83"/>
      <c r="JWP49" s="83"/>
      <c r="JWQ49" s="83"/>
      <c r="JWR49" s="83"/>
      <c r="JWS49" s="83"/>
      <c r="JWT49" s="83"/>
      <c r="JWU49" s="83"/>
      <c r="JWV49" s="83"/>
      <c r="JWW49" s="83"/>
      <c r="JWX49" s="83"/>
      <c r="JWY49" s="83"/>
      <c r="JWZ49" s="83"/>
      <c r="JXA49" s="83"/>
      <c r="JXB49" s="83"/>
      <c r="JXC49" s="83"/>
      <c r="JXD49" s="83"/>
      <c r="JXE49" s="83"/>
      <c r="JXF49" s="83"/>
      <c r="JXG49" s="83"/>
      <c r="JXH49" s="83"/>
      <c r="JXI49" s="83"/>
      <c r="JXJ49" s="83"/>
      <c r="JXK49" s="83"/>
      <c r="JXL49" s="83"/>
      <c r="JXM49" s="83"/>
      <c r="JXN49" s="83"/>
      <c r="JXO49" s="83"/>
      <c r="JXP49" s="83"/>
      <c r="JXQ49" s="83"/>
      <c r="JXR49" s="83"/>
      <c r="JXS49" s="83"/>
      <c r="JXT49" s="83"/>
      <c r="JXU49" s="83"/>
      <c r="JXV49" s="83"/>
      <c r="JXW49" s="83"/>
      <c r="JXX49" s="83"/>
      <c r="JXY49" s="83"/>
      <c r="JXZ49" s="83"/>
      <c r="JYA49" s="83"/>
      <c r="JYB49" s="83"/>
      <c r="JYC49" s="83"/>
      <c r="JYD49" s="83"/>
      <c r="JYE49" s="83"/>
      <c r="JYF49" s="83"/>
      <c r="JYG49" s="83"/>
      <c r="JYH49" s="83"/>
      <c r="JYI49" s="83"/>
      <c r="JYJ49" s="83"/>
      <c r="JYK49" s="83"/>
      <c r="JYL49" s="83"/>
      <c r="JYM49" s="83"/>
      <c r="JYN49" s="83"/>
      <c r="JYO49" s="83"/>
      <c r="JYP49" s="83"/>
      <c r="JYQ49" s="83"/>
      <c r="JYR49" s="83"/>
      <c r="JYS49" s="83"/>
      <c r="JYT49" s="83"/>
      <c r="JYU49" s="83"/>
      <c r="JYV49" s="83"/>
      <c r="JYW49" s="83"/>
      <c r="JYX49" s="83"/>
      <c r="JYY49" s="83"/>
      <c r="JYZ49" s="83"/>
      <c r="JZA49" s="83"/>
      <c r="JZB49" s="83"/>
      <c r="JZC49" s="83"/>
      <c r="JZD49" s="83"/>
      <c r="JZE49" s="83"/>
      <c r="JZF49" s="83"/>
      <c r="JZG49" s="83"/>
      <c r="JZH49" s="83"/>
      <c r="JZI49" s="83"/>
      <c r="JZJ49" s="83"/>
      <c r="JZK49" s="83"/>
      <c r="JZL49" s="83"/>
      <c r="JZM49" s="83"/>
      <c r="JZN49" s="83"/>
      <c r="JZO49" s="83"/>
      <c r="JZP49" s="83"/>
      <c r="JZQ49" s="83"/>
      <c r="JZR49" s="83"/>
      <c r="JZS49" s="83"/>
      <c r="JZT49" s="83"/>
      <c r="JZU49" s="83"/>
      <c r="JZV49" s="83"/>
      <c r="JZW49" s="83"/>
      <c r="JZX49" s="83"/>
      <c r="JZY49" s="83"/>
      <c r="JZZ49" s="83"/>
      <c r="KAA49" s="83"/>
      <c r="KAB49" s="83"/>
      <c r="KAC49" s="83"/>
      <c r="KAD49" s="83"/>
      <c r="KAE49" s="83"/>
      <c r="KAF49" s="83"/>
      <c r="KAG49" s="83"/>
      <c r="KAH49" s="83"/>
      <c r="KAI49" s="83"/>
      <c r="KAJ49" s="83"/>
      <c r="KAK49" s="83"/>
      <c r="KAL49" s="83"/>
      <c r="KAM49" s="83"/>
      <c r="KAN49" s="83"/>
      <c r="KAO49" s="83"/>
      <c r="KAP49" s="83"/>
      <c r="KAQ49" s="83"/>
      <c r="KAR49" s="83"/>
      <c r="KAS49" s="83"/>
      <c r="KAT49" s="83"/>
      <c r="KAU49" s="83"/>
      <c r="KAV49" s="83"/>
      <c r="KAW49" s="83"/>
      <c r="KAX49" s="83"/>
      <c r="KAY49" s="83"/>
      <c r="KAZ49" s="83"/>
      <c r="KBA49" s="83"/>
      <c r="KBB49" s="83"/>
      <c r="KBC49" s="83"/>
      <c r="KBD49" s="83"/>
      <c r="KBE49" s="83"/>
      <c r="KBF49" s="83"/>
      <c r="KBG49" s="83"/>
      <c r="KBH49" s="83"/>
      <c r="KBI49" s="83"/>
      <c r="KBJ49" s="83"/>
      <c r="KBK49" s="83"/>
      <c r="KBL49" s="83"/>
      <c r="KBM49" s="83"/>
      <c r="KBN49" s="83"/>
      <c r="KBO49" s="83"/>
      <c r="KBP49" s="83"/>
      <c r="KBQ49" s="83"/>
      <c r="KBR49" s="83"/>
      <c r="KBS49" s="83"/>
      <c r="KBT49" s="83"/>
      <c r="KBU49" s="83"/>
      <c r="KBV49" s="83"/>
      <c r="KBW49" s="83"/>
      <c r="KBX49" s="83"/>
      <c r="KBY49" s="83"/>
      <c r="KBZ49" s="83"/>
      <c r="KCA49" s="83"/>
      <c r="KCB49" s="83"/>
      <c r="KCC49" s="83"/>
      <c r="KCD49" s="83"/>
      <c r="KCE49" s="83"/>
      <c r="KCF49" s="83"/>
      <c r="KCG49" s="83"/>
      <c r="KCH49" s="83"/>
      <c r="KCI49" s="83"/>
      <c r="KCJ49" s="83"/>
      <c r="KCK49" s="83"/>
      <c r="KCL49" s="83"/>
      <c r="KCM49" s="83"/>
      <c r="KCN49" s="83"/>
      <c r="KCO49" s="83"/>
      <c r="KCP49" s="83"/>
      <c r="KCQ49" s="83"/>
      <c r="KCR49" s="83"/>
      <c r="KCS49" s="83"/>
      <c r="KCT49" s="83"/>
      <c r="KCU49" s="83"/>
      <c r="KCV49" s="83"/>
      <c r="KCW49" s="83"/>
      <c r="KCX49" s="83"/>
      <c r="KCY49" s="83"/>
      <c r="KCZ49" s="83"/>
      <c r="KDA49" s="83"/>
      <c r="KDB49" s="83"/>
      <c r="KDC49" s="83"/>
      <c r="KDD49" s="83"/>
      <c r="KDE49" s="83"/>
      <c r="KDF49" s="83"/>
      <c r="KDG49" s="83"/>
      <c r="KDH49" s="83"/>
      <c r="KDI49" s="83"/>
      <c r="KDJ49" s="83"/>
      <c r="KDK49" s="83"/>
      <c r="KDL49" s="83"/>
      <c r="KDM49" s="83"/>
      <c r="KDN49" s="83"/>
      <c r="KDO49" s="83"/>
      <c r="KDP49" s="83"/>
      <c r="KDQ49" s="83"/>
      <c r="KDR49" s="83"/>
      <c r="KDS49" s="83"/>
      <c r="KDT49" s="83"/>
      <c r="KDU49" s="83"/>
      <c r="KDV49" s="83"/>
      <c r="KDW49" s="83"/>
      <c r="KDX49" s="83"/>
      <c r="KDY49" s="83"/>
      <c r="KDZ49" s="83"/>
      <c r="KEA49" s="83"/>
      <c r="KEB49" s="83"/>
      <c r="KEC49" s="83"/>
      <c r="KED49" s="83"/>
      <c r="KEE49" s="83"/>
      <c r="KEF49" s="83"/>
      <c r="KEG49" s="83"/>
      <c r="KEH49" s="83"/>
      <c r="KEI49" s="83"/>
      <c r="KEJ49" s="83"/>
      <c r="KEK49" s="83"/>
      <c r="KEL49" s="83"/>
      <c r="KEM49" s="83"/>
      <c r="KEN49" s="83"/>
      <c r="KEO49" s="83"/>
      <c r="KEP49" s="83"/>
      <c r="KEQ49" s="83"/>
      <c r="KER49" s="83"/>
      <c r="KES49" s="83"/>
      <c r="KET49" s="83"/>
      <c r="KEU49" s="83"/>
      <c r="KEV49" s="83"/>
      <c r="KEW49" s="83"/>
      <c r="KEX49" s="83"/>
      <c r="KEY49" s="83"/>
      <c r="KEZ49" s="83"/>
      <c r="KFA49" s="83"/>
      <c r="KFB49" s="83"/>
      <c r="KFC49" s="83"/>
      <c r="KFD49" s="83"/>
      <c r="KFE49" s="83"/>
      <c r="KFF49" s="83"/>
      <c r="KFG49" s="83"/>
      <c r="KFH49" s="83"/>
      <c r="KFI49" s="83"/>
      <c r="KFJ49" s="83"/>
      <c r="KFK49" s="83"/>
      <c r="KFL49" s="83"/>
      <c r="KFM49" s="83"/>
      <c r="KFN49" s="83"/>
      <c r="KFO49" s="83"/>
      <c r="KFP49" s="83"/>
      <c r="KFQ49" s="83"/>
      <c r="KFR49" s="83"/>
      <c r="KFS49" s="83"/>
      <c r="KFT49" s="83"/>
      <c r="KFU49" s="83"/>
      <c r="KFV49" s="83"/>
      <c r="KFW49" s="83"/>
      <c r="KFX49" s="83"/>
      <c r="KFY49" s="83"/>
      <c r="KFZ49" s="83"/>
      <c r="KGA49" s="83"/>
      <c r="KGB49" s="83"/>
      <c r="KGC49" s="83"/>
      <c r="KGD49" s="83"/>
      <c r="KGE49" s="83"/>
      <c r="KGF49" s="83"/>
      <c r="KGG49" s="83"/>
      <c r="KGH49" s="83"/>
      <c r="KGI49" s="83"/>
      <c r="KGJ49" s="83"/>
      <c r="KGK49" s="83"/>
      <c r="KGL49" s="83"/>
      <c r="KGM49" s="83"/>
      <c r="KGN49" s="83"/>
      <c r="KGO49" s="83"/>
      <c r="KGP49" s="83"/>
      <c r="KGQ49" s="83"/>
      <c r="KGR49" s="83"/>
      <c r="KGS49" s="83"/>
      <c r="KGT49" s="83"/>
      <c r="KGU49" s="83"/>
      <c r="KGV49" s="83"/>
      <c r="KGW49" s="83"/>
      <c r="KGX49" s="83"/>
      <c r="KGY49" s="83"/>
      <c r="KGZ49" s="83"/>
      <c r="KHA49" s="83"/>
      <c r="KHB49" s="83"/>
      <c r="KHC49" s="83"/>
      <c r="KHD49" s="83"/>
      <c r="KHE49" s="83"/>
      <c r="KHF49" s="83"/>
      <c r="KHG49" s="83"/>
      <c r="KHH49" s="83"/>
      <c r="KHI49" s="83"/>
      <c r="KHJ49" s="83"/>
      <c r="KHK49" s="83"/>
      <c r="KHL49" s="83"/>
      <c r="KHM49" s="83"/>
      <c r="KHN49" s="83"/>
      <c r="KHO49" s="83"/>
      <c r="KHP49" s="83"/>
      <c r="KHQ49" s="83"/>
      <c r="KHR49" s="83"/>
      <c r="KHS49" s="83"/>
      <c r="KHT49" s="83"/>
      <c r="KHU49" s="83"/>
      <c r="KHV49" s="83"/>
      <c r="KHW49" s="83"/>
      <c r="KHX49" s="83"/>
      <c r="KHY49" s="83"/>
      <c r="KHZ49" s="83"/>
      <c r="KIA49" s="83"/>
      <c r="KIB49" s="83"/>
      <c r="KIC49" s="83"/>
      <c r="KID49" s="83"/>
      <c r="KIE49" s="83"/>
      <c r="KIF49" s="83"/>
      <c r="KIG49" s="83"/>
      <c r="KIH49" s="83"/>
      <c r="KII49" s="83"/>
      <c r="KIJ49" s="83"/>
      <c r="KIK49" s="83"/>
      <c r="KIL49" s="83"/>
      <c r="KIM49" s="83"/>
      <c r="KIN49" s="83"/>
      <c r="KIO49" s="83"/>
      <c r="KIP49" s="83"/>
      <c r="KIQ49" s="83"/>
      <c r="KIR49" s="83"/>
      <c r="KIS49" s="83"/>
      <c r="KIT49" s="83"/>
      <c r="KIU49" s="83"/>
      <c r="KIV49" s="83"/>
      <c r="KIW49" s="83"/>
      <c r="KIX49" s="83"/>
      <c r="KIY49" s="83"/>
      <c r="KIZ49" s="83"/>
      <c r="KJA49" s="83"/>
      <c r="KJB49" s="83"/>
      <c r="KJC49" s="83"/>
      <c r="KJD49" s="83"/>
      <c r="KJE49" s="83"/>
      <c r="KJF49" s="83"/>
      <c r="KJG49" s="83"/>
      <c r="KJH49" s="83"/>
      <c r="KJI49" s="83"/>
      <c r="KJJ49" s="83"/>
      <c r="KJK49" s="83"/>
      <c r="KJL49" s="83"/>
      <c r="KJM49" s="83"/>
      <c r="KJN49" s="83"/>
      <c r="KJO49" s="83"/>
      <c r="KJP49" s="83"/>
      <c r="KJQ49" s="83"/>
      <c r="KJR49" s="83"/>
      <c r="KJS49" s="83"/>
      <c r="KJT49" s="83"/>
      <c r="KJU49" s="83"/>
      <c r="KJV49" s="83"/>
      <c r="KJW49" s="83"/>
      <c r="KJX49" s="83"/>
      <c r="KJY49" s="83"/>
      <c r="KJZ49" s="83"/>
      <c r="KKA49" s="83"/>
      <c r="KKB49" s="83"/>
      <c r="KKC49" s="83"/>
      <c r="KKD49" s="83"/>
      <c r="KKE49" s="83"/>
      <c r="KKF49" s="83"/>
      <c r="KKG49" s="83"/>
      <c r="KKH49" s="83"/>
      <c r="KKI49" s="83"/>
      <c r="KKJ49" s="83"/>
      <c r="KKK49" s="83"/>
      <c r="KKL49" s="83"/>
      <c r="KKM49" s="83"/>
      <c r="KKN49" s="83"/>
      <c r="KKO49" s="83"/>
      <c r="KKP49" s="83"/>
      <c r="KKQ49" s="83"/>
      <c r="KKR49" s="83"/>
      <c r="KKS49" s="83"/>
      <c r="KKT49" s="83"/>
      <c r="KKU49" s="83"/>
      <c r="KKV49" s="83"/>
      <c r="KKW49" s="83"/>
      <c r="KKX49" s="83"/>
      <c r="KKY49" s="83"/>
      <c r="KKZ49" s="83"/>
      <c r="KLA49" s="83"/>
      <c r="KLB49" s="83"/>
      <c r="KLC49" s="83"/>
      <c r="KLD49" s="83"/>
      <c r="KLE49" s="83"/>
      <c r="KLF49" s="83"/>
      <c r="KLG49" s="83"/>
      <c r="KLH49" s="83"/>
      <c r="KLI49" s="83"/>
      <c r="KLJ49" s="83"/>
      <c r="KLK49" s="83"/>
      <c r="KLL49" s="83"/>
      <c r="KLM49" s="83"/>
      <c r="KLN49" s="83"/>
      <c r="KLO49" s="83"/>
      <c r="KLP49" s="83"/>
      <c r="KLQ49" s="83"/>
      <c r="KLR49" s="83"/>
      <c r="KLS49" s="83"/>
      <c r="KLT49" s="83"/>
      <c r="KLU49" s="83"/>
      <c r="KLV49" s="83"/>
      <c r="KLW49" s="83"/>
      <c r="KLX49" s="83"/>
      <c r="KLY49" s="83"/>
      <c r="KLZ49" s="83"/>
      <c r="KMA49" s="83"/>
      <c r="KMB49" s="83"/>
      <c r="KMC49" s="83"/>
      <c r="KMD49" s="83"/>
      <c r="KME49" s="83"/>
      <c r="KMF49" s="83"/>
      <c r="KMG49" s="83"/>
      <c r="KMH49" s="83"/>
      <c r="KMI49" s="83"/>
      <c r="KMJ49" s="83"/>
      <c r="KMK49" s="83"/>
      <c r="KML49" s="83"/>
      <c r="KMM49" s="83"/>
      <c r="KMN49" s="83"/>
      <c r="KMO49" s="83"/>
      <c r="KMP49" s="83"/>
      <c r="KMQ49" s="83"/>
      <c r="KMR49" s="83"/>
      <c r="KMS49" s="83"/>
      <c r="KMT49" s="83"/>
      <c r="KMU49" s="83"/>
      <c r="KMV49" s="83"/>
      <c r="KMW49" s="83"/>
      <c r="KMX49" s="83"/>
      <c r="KMY49" s="83"/>
      <c r="KMZ49" s="83"/>
      <c r="KNA49" s="83"/>
      <c r="KNB49" s="83"/>
      <c r="KNC49" s="83"/>
      <c r="KND49" s="83"/>
      <c r="KNE49" s="83"/>
      <c r="KNF49" s="83"/>
      <c r="KNG49" s="83"/>
      <c r="KNH49" s="83"/>
      <c r="KNI49" s="83"/>
      <c r="KNJ49" s="83"/>
      <c r="KNK49" s="83"/>
      <c r="KNL49" s="83"/>
      <c r="KNM49" s="83"/>
      <c r="KNN49" s="83"/>
      <c r="KNO49" s="83"/>
      <c r="KNP49" s="83"/>
      <c r="KNQ49" s="83"/>
      <c r="KNR49" s="83"/>
      <c r="KNS49" s="83"/>
      <c r="KNT49" s="83"/>
      <c r="KNU49" s="83"/>
      <c r="KNV49" s="83"/>
      <c r="KNW49" s="83"/>
      <c r="KNX49" s="83"/>
      <c r="KNY49" s="83"/>
      <c r="KNZ49" s="83"/>
      <c r="KOA49" s="83"/>
      <c r="KOB49" s="83"/>
      <c r="KOC49" s="83"/>
      <c r="KOD49" s="83"/>
      <c r="KOE49" s="83"/>
      <c r="KOF49" s="83"/>
      <c r="KOG49" s="83"/>
      <c r="KOH49" s="83"/>
      <c r="KOI49" s="83"/>
      <c r="KOJ49" s="83"/>
      <c r="KOK49" s="83"/>
      <c r="KOL49" s="83"/>
      <c r="KOM49" s="83"/>
      <c r="KON49" s="83"/>
      <c r="KOO49" s="83"/>
      <c r="KOP49" s="83"/>
      <c r="KOQ49" s="83"/>
      <c r="KOR49" s="83"/>
      <c r="KOS49" s="83"/>
      <c r="KOT49" s="83"/>
      <c r="KOU49" s="83"/>
      <c r="KOV49" s="83"/>
      <c r="KOW49" s="83"/>
      <c r="KOX49" s="83"/>
      <c r="KOY49" s="83"/>
      <c r="KOZ49" s="83"/>
      <c r="KPA49" s="83"/>
      <c r="KPB49" s="83"/>
      <c r="KPC49" s="83"/>
      <c r="KPD49" s="83"/>
      <c r="KPE49" s="83"/>
      <c r="KPF49" s="83"/>
      <c r="KPG49" s="83"/>
      <c r="KPH49" s="83"/>
      <c r="KPI49" s="83"/>
      <c r="KPJ49" s="83"/>
      <c r="KPK49" s="83"/>
      <c r="KPL49" s="83"/>
      <c r="KPM49" s="83"/>
      <c r="KPN49" s="83"/>
      <c r="KPO49" s="83"/>
      <c r="KPP49" s="83"/>
      <c r="KPQ49" s="83"/>
      <c r="KPR49" s="83"/>
      <c r="KPS49" s="83"/>
      <c r="KPT49" s="83"/>
      <c r="KPU49" s="83"/>
      <c r="KPV49" s="83"/>
      <c r="KPW49" s="83"/>
      <c r="KPX49" s="83"/>
      <c r="KPY49" s="83"/>
      <c r="KPZ49" s="83"/>
      <c r="KQA49" s="83"/>
      <c r="KQB49" s="83"/>
      <c r="KQC49" s="83"/>
      <c r="KQD49" s="83"/>
      <c r="KQE49" s="83"/>
      <c r="KQF49" s="83"/>
      <c r="KQG49" s="83"/>
      <c r="KQH49" s="83"/>
      <c r="KQI49" s="83"/>
      <c r="KQJ49" s="83"/>
      <c r="KQK49" s="83"/>
      <c r="KQL49" s="83"/>
      <c r="KQM49" s="83"/>
      <c r="KQN49" s="83"/>
      <c r="KQO49" s="83"/>
      <c r="KQP49" s="83"/>
      <c r="KQQ49" s="83"/>
      <c r="KQR49" s="83"/>
      <c r="KQS49" s="83"/>
      <c r="KQT49" s="83"/>
      <c r="KQU49" s="83"/>
      <c r="KQV49" s="83"/>
      <c r="KQW49" s="83"/>
      <c r="KQX49" s="83"/>
      <c r="KQY49" s="83"/>
      <c r="KQZ49" s="83"/>
      <c r="KRA49" s="83"/>
      <c r="KRB49" s="83"/>
      <c r="KRC49" s="83"/>
      <c r="KRD49" s="83"/>
      <c r="KRE49" s="83"/>
      <c r="KRF49" s="83"/>
      <c r="KRG49" s="83"/>
      <c r="KRH49" s="83"/>
      <c r="KRI49" s="83"/>
      <c r="KRJ49" s="83"/>
      <c r="KRK49" s="83"/>
      <c r="KRL49" s="83"/>
      <c r="KRM49" s="83"/>
      <c r="KRN49" s="83"/>
      <c r="KRO49" s="83"/>
      <c r="KRP49" s="83"/>
      <c r="KRQ49" s="83"/>
      <c r="KRR49" s="83"/>
      <c r="KRS49" s="83"/>
      <c r="KRT49" s="83"/>
      <c r="KRU49" s="83"/>
      <c r="KRV49" s="83"/>
      <c r="KRW49" s="83"/>
      <c r="KRX49" s="83"/>
      <c r="KRY49" s="83"/>
      <c r="KRZ49" s="83"/>
      <c r="KSA49" s="83"/>
      <c r="KSB49" s="83"/>
      <c r="KSC49" s="83"/>
      <c r="KSD49" s="83"/>
      <c r="KSE49" s="83"/>
      <c r="KSF49" s="83"/>
      <c r="KSG49" s="83"/>
      <c r="KSH49" s="83"/>
      <c r="KSI49" s="83"/>
      <c r="KSJ49" s="83"/>
      <c r="KSK49" s="83"/>
      <c r="KSL49" s="83"/>
      <c r="KSM49" s="83"/>
      <c r="KSN49" s="83"/>
      <c r="KSO49" s="83"/>
      <c r="KSP49" s="83"/>
      <c r="KSQ49" s="83"/>
      <c r="KSR49" s="83"/>
      <c r="KSS49" s="83"/>
      <c r="KST49" s="83"/>
      <c r="KSU49" s="83"/>
      <c r="KSV49" s="83"/>
      <c r="KSW49" s="83"/>
      <c r="KSX49" s="83"/>
      <c r="KSY49" s="83"/>
      <c r="KSZ49" s="83"/>
      <c r="KTA49" s="83"/>
      <c r="KTB49" s="83"/>
      <c r="KTC49" s="83"/>
      <c r="KTD49" s="83"/>
      <c r="KTE49" s="83"/>
      <c r="KTF49" s="83"/>
      <c r="KTG49" s="83"/>
      <c r="KTH49" s="83"/>
      <c r="KTI49" s="83"/>
      <c r="KTJ49" s="83"/>
      <c r="KTK49" s="83"/>
      <c r="KTL49" s="83"/>
      <c r="KTM49" s="83"/>
      <c r="KTN49" s="83"/>
      <c r="KTO49" s="83"/>
      <c r="KTP49" s="83"/>
      <c r="KTQ49" s="83"/>
      <c r="KTR49" s="83"/>
      <c r="KTS49" s="83"/>
      <c r="KTT49" s="83"/>
      <c r="KTU49" s="83"/>
      <c r="KTV49" s="83"/>
      <c r="KTW49" s="83"/>
      <c r="KTX49" s="83"/>
      <c r="KTY49" s="83"/>
      <c r="KTZ49" s="83"/>
      <c r="KUA49" s="83"/>
      <c r="KUB49" s="83"/>
      <c r="KUC49" s="83"/>
      <c r="KUD49" s="83"/>
      <c r="KUE49" s="83"/>
      <c r="KUF49" s="83"/>
      <c r="KUG49" s="83"/>
      <c r="KUH49" s="83"/>
      <c r="KUI49" s="83"/>
      <c r="KUJ49" s="83"/>
      <c r="KUK49" s="83"/>
      <c r="KUL49" s="83"/>
      <c r="KUM49" s="83"/>
      <c r="KUN49" s="83"/>
      <c r="KUO49" s="83"/>
      <c r="KUP49" s="83"/>
      <c r="KUQ49" s="83"/>
      <c r="KUR49" s="83"/>
      <c r="KUS49" s="83"/>
      <c r="KUT49" s="83"/>
      <c r="KUU49" s="83"/>
      <c r="KUV49" s="83"/>
      <c r="KUW49" s="83"/>
      <c r="KUX49" s="83"/>
      <c r="KUY49" s="83"/>
      <c r="KUZ49" s="83"/>
      <c r="KVA49" s="83"/>
      <c r="KVB49" s="83"/>
      <c r="KVC49" s="83"/>
      <c r="KVD49" s="83"/>
      <c r="KVE49" s="83"/>
      <c r="KVF49" s="83"/>
      <c r="KVG49" s="83"/>
      <c r="KVH49" s="83"/>
      <c r="KVI49" s="83"/>
      <c r="KVJ49" s="83"/>
      <c r="KVK49" s="83"/>
      <c r="KVL49" s="83"/>
      <c r="KVM49" s="83"/>
      <c r="KVN49" s="83"/>
      <c r="KVO49" s="83"/>
      <c r="KVP49" s="83"/>
      <c r="KVQ49" s="83"/>
      <c r="KVR49" s="83"/>
      <c r="KVS49" s="83"/>
      <c r="KVT49" s="83"/>
      <c r="KVU49" s="83"/>
      <c r="KVV49" s="83"/>
      <c r="KVW49" s="83"/>
      <c r="KVX49" s="83"/>
      <c r="KVY49" s="83"/>
      <c r="KVZ49" s="83"/>
      <c r="KWA49" s="83"/>
      <c r="KWB49" s="83"/>
      <c r="KWC49" s="83"/>
      <c r="KWD49" s="83"/>
      <c r="KWE49" s="83"/>
      <c r="KWF49" s="83"/>
      <c r="KWG49" s="83"/>
      <c r="KWH49" s="83"/>
      <c r="KWI49" s="83"/>
      <c r="KWJ49" s="83"/>
      <c r="KWK49" s="83"/>
      <c r="KWL49" s="83"/>
      <c r="KWM49" s="83"/>
      <c r="KWN49" s="83"/>
      <c r="KWO49" s="83"/>
      <c r="KWP49" s="83"/>
      <c r="KWQ49" s="83"/>
      <c r="KWR49" s="83"/>
      <c r="KWS49" s="83"/>
      <c r="KWT49" s="83"/>
      <c r="KWU49" s="83"/>
      <c r="KWV49" s="83"/>
      <c r="KWW49" s="83"/>
      <c r="KWX49" s="83"/>
      <c r="KWY49" s="83"/>
      <c r="KWZ49" s="83"/>
      <c r="KXA49" s="83"/>
      <c r="KXB49" s="83"/>
      <c r="KXC49" s="83"/>
      <c r="KXD49" s="83"/>
      <c r="KXE49" s="83"/>
      <c r="KXF49" s="83"/>
      <c r="KXG49" s="83"/>
      <c r="KXH49" s="83"/>
      <c r="KXI49" s="83"/>
      <c r="KXJ49" s="83"/>
      <c r="KXK49" s="83"/>
      <c r="KXL49" s="83"/>
      <c r="KXM49" s="83"/>
      <c r="KXN49" s="83"/>
      <c r="KXO49" s="83"/>
      <c r="KXP49" s="83"/>
      <c r="KXQ49" s="83"/>
      <c r="KXR49" s="83"/>
      <c r="KXS49" s="83"/>
      <c r="KXT49" s="83"/>
      <c r="KXU49" s="83"/>
      <c r="KXV49" s="83"/>
      <c r="KXW49" s="83"/>
      <c r="KXX49" s="83"/>
      <c r="KXY49" s="83"/>
      <c r="KXZ49" s="83"/>
      <c r="KYA49" s="83"/>
      <c r="KYB49" s="83"/>
      <c r="KYC49" s="83"/>
      <c r="KYD49" s="83"/>
      <c r="KYE49" s="83"/>
      <c r="KYF49" s="83"/>
      <c r="KYG49" s="83"/>
      <c r="KYH49" s="83"/>
      <c r="KYI49" s="83"/>
      <c r="KYJ49" s="83"/>
      <c r="KYK49" s="83"/>
      <c r="KYL49" s="83"/>
      <c r="KYM49" s="83"/>
      <c r="KYN49" s="83"/>
      <c r="KYO49" s="83"/>
      <c r="KYP49" s="83"/>
      <c r="KYQ49" s="83"/>
      <c r="KYR49" s="83"/>
      <c r="KYS49" s="83"/>
      <c r="KYT49" s="83"/>
      <c r="KYU49" s="83"/>
      <c r="KYV49" s="83"/>
      <c r="KYW49" s="83"/>
      <c r="KYX49" s="83"/>
      <c r="KYY49" s="83"/>
      <c r="KYZ49" s="83"/>
      <c r="KZA49" s="83"/>
      <c r="KZB49" s="83"/>
      <c r="KZC49" s="83"/>
      <c r="KZD49" s="83"/>
      <c r="KZE49" s="83"/>
      <c r="KZF49" s="83"/>
      <c r="KZG49" s="83"/>
      <c r="KZH49" s="83"/>
      <c r="KZI49" s="83"/>
      <c r="KZJ49" s="83"/>
      <c r="KZK49" s="83"/>
      <c r="KZL49" s="83"/>
      <c r="KZM49" s="83"/>
      <c r="KZN49" s="83"/>
      <c r="KZO49" s="83"/>
      <c r="KZP49" s="83"/>
      <c r="KZQ49" s="83"/>
      <c r="KZR49" s="83"/>
      <c r="KZS49" s="83"/>
      <c r="KZT49" s="83"/>
      <c r="KZU49" s="83"/>
      <c r="KZV49" s="83"/>
      <c r="KZW49" s="83"/>
      <c r="KZX49" s="83"/>
      <c r="KZY49" s="83"/>
      <c r="KZZ49" s="83"/>
      <c r="LAA49" s="83"/>
      <c r="LAB49" s="83"/>
      <c r="LAC49" s="83"/>
      <c r="LAD49" s="83"/>
      <c r="LAE49" s="83"/>
      <c r="LAF49" s="83"/>
      <c r="LAG49" s="83"/>
      <c r="LAH49" s="83"/>
      <c r="LAI49" s="83"/>
      <c r="LAJ49" s="83"/>
      <c r="LAK49" s="83"/>
      <c r="LAL49" s="83"/>
      <c r="LAM49" s="83"/>
      <c r="LAN49" s="83"/>
      <c r="LAO49" s="83"/>
      <c r="LAP49" s="83"/>
      <c r="LAQ49" s="83"/>
      <c r="LAR49" s="83"/>
      <c r="LAS49" s="83"/>
      <c r="LAT49" s="83"/>
      <c r="LAU49" s="83"/>
      <c r="LAV49" s="83"/>
      <c r="LAW49" s="83"/>
      <c r="LAX49" s="83"/>
      <c r="LAY49" s="83"/>
      <c r="LAZ49" s="83"/>
      <c r="LBA49" s="83"/>
      <c r="LBB49" s="83"/>
      <c r="LBC49" s="83"/>
      <c r="LBD49" s="83"/>
      <c r="LBE49" s="83"/>
      <c r="LBF49" s="83"/>
      <c r="LBG49" s="83"/>
      <c r="LBH49" s="83"/>
      <c r="LBI49" s="83"/>
      <c r="LBJ49" s="83"/>
      <c r="LBK49" s="83"/>
      <c r="LBL49" s="83"/>
      <c r="LBM49" s="83"/>
      <c r="LBN49" s="83"/>
      <c r="LBO49" s="83"/>
      <c r="LBP49" s="83"/>
      <c r="LBQ49" s="83"/>
      <c r="LBR49" s="83"/>
      <c r="LBS49" s="83"/>
      <c r="LBT49" s="83"/>
      <c r="LBU49" s="83"/>
      <c r="LBV49" s="83"/>
      <c r="LBW49" s="83"/>
      <c r="LBX49" s="83"/>
      <c r="LBY49" s="83"/>
      <c r="LBZ49" s="83"/>
      <c r="LCA49" s="83"/>
      <c r="LCB49" s="83"/>
      <c r="LCC49" s="83"/>
      <c r="LCD49" s="83"/>
      <c r="LCE49" s="83"/>
      <c r="LCF49" s="83"/>
      <c r="LCG49" s="83"/>
      <c r="LCH49" s="83"/>
      <c r="LCI49" s="83"/>
      <c r="LCJ49" s="83"/>
      <c r="LCK49" s="83"/>
      <c r="LCL49" s="83"/>
      <c r="LCM49" s="83"/>
      <c r="LCN49" s="83"/>
      <c r="LCO49" s="83"/>
      <c r="LCP49" s="83"/>
      <c r="LCQ49" s="83"/>
      <c r="LCR49" s="83"/>
      <c r="LCS49" s="83"/>
      <c r="LCT49" s="83"/>
      <c r="LCU49" s="83"/>
      <c r="LCV49" s="83"/>
      <c r="LCW49" s="83"/>
      <c r="LCX49" s="83"/>
      <c r="LCY49" s="83"/>
      <c r="LCZ49" s="83"/>
      <c r="LDA49" s="83"/>
      <c r="LDB49" s="83"/>
      <c r="LDC49" s="83"/>
      <c r="LDD49" s="83"/>
      <c r="LDE49" s="83"/>
      <c r="LDF49" s="83"/>
      <c r="LDG49" s="83"/>
      <c r="LDH49" s="83"/>
      <c r="LDI49" s="83"/>
      <c r="LDJ49" s="83"/>
      <c r="LDK49" s="83"/>
      <c r="LDL49" s="83"/>
      <c r="LDM49" s="83"/>
      <c r="LDN49" s="83"/>
      <c r="LDO49" s="83"/>
      <c r="LDP49" s="83"/>
      <c r="LDQ49" s="83"/>
      <c r="LDR49" s="83"/>
      <c r="LDS49" s="83"/>
      <c r="LDT49" s="83"/>
      <c r="LDU49" s="83"/>
      <c r="LDV49" s="83"/>
      <c r="LDW49" s="83"/>
      <c r="LDX49" s="83"/>
      <c r="LDY49" s="83"/>
      <c r="LDZ49" s="83"/>
      <c r="LEA49" s="83"/>
      <c r="LEB49" s="83"/>
      <c r="LEC49" s="83"/>
      <c r="LED49" s="83"/>
      <c r="LEE49" s="83"/>
      <c r="LEF49" s="83"/>
      <c r="LEG49" s="83"/>
      <c r="LEH49" s="83"/>
      <c r="LEI49" s="83"/>
      <c r="LEJ49" s="83"/>
      <c r="LEK49" s="83"/>
      <c r="LEL49" s="83"/>
      <c r="LEM49" s="83"/>
      <c r="LEN49" s="83"/>
      <c r="LEO49" s="83"/>
      <c r="LEP49" s="83"/>
      <c r="LEQ49" s="83"/>
      <c r="LER49" s="83"/>
      <c r="LES49" s="83"/>
      <c r="LET49" s="83"/>
      <c r="LEU49" s="83"/>
      <c r="LEV49" s="83"/>
      <c r="LEW49" s="83"/>
      <c r="LEX49" s="83"/>
      <c r="LEY49" s="83"/>
      <c r="LEZ49" s="83"/>
      <c r="LFA49" s="83"/>
      <c r="LFB49" s="83"/>
      <c r="LFC49" s="83"/>
      <c r="LFD49" s="83"/>
      <c r="LFE49" s="83"/>
      <c r="LFF49" s="83"/>
      <c r="LFG49" s="83"/>
      <c r="LFH49" s="83"/>
      <c r="LFI49" s="83"/>
      <c r="LFJ49" s="83"/>
      <c r="LFK49" s="83"/>
      <c r="LFL49" s="83"/>
      <c r="LFM49" s="83"/>
      <c r="LFN49" s="83"/>
      <c r="LFO49" s="83"/>
      <c r="LFP49" s="83"/>
      <c r="LFQ49" s="83"/>
      <c r="LFR49" s="83"/>
      <c r="LFS49" s="83"/>
      <c r="LFT49" s="83"/>
      <c r="LFU49" s="83"/>
      <c r="LFV49" s="83"/>
      <c r="LFW49" s="83"/>
      <c r="LFX49" s="83"/>
      <c r="LFY49" s="83"/>
      <c r="LFZ49" s="83"/>
      <c r="LGA49" s="83"/>
      <c r="LGB49" s="83"/>
      <c r="LGC49" s="83"/>
      <c r="LGD49" s="83"/>
      <c r="LGE49" s="83"/>
      <c r="LGF49" s="83"/>
      <c r="LGG49" s="83"/>
      <c r="LGH49" s="83"/>
      <c r="LGI49" s="83"/>
      <c r="LGJ49" s="83"/>
      <c r="LGK49" s="83"/>
      <c r="LGL49" s="83"/>
      <c r="LGM49" s="83"/>
      <c r="LGN49" s="83"/>
      <c r="LGO49" s="83"/>
      <c r="LGP49" s="83"/>
      <c r="LGQ49" s="83"/>
      <c r="LGR49" s="83"/>
      <c r="LGS49" s="83"/>
      <c r="LGT49" s="83"/>
      <c r="LGU49" s="83"/>
      <c r="LGV49" s="83"/>
      <c r="LGW49" s="83"/>
      <c r="LGX49" s="83"/>
      <c r="LGY49" s="83"/>
      <c r="LGZ49" s="83"/>
      <c r="LHA49" s="83"/>
      <c r="LHB49" s="83"/>
      <c r="LHC49" s="83"/>
      <c r="LHD49" s="83"/>
      <c r="LHE49" s="83"/>
      <c r="LHF49" s="83"/>
      <c r="LHG49" s="83"/>
      <c r="LHH49" s="83"/>
      <c r="LHI49" s="83"/>
      <c r="LHJ49" s="83"/>
      <c r="LHK49" s="83"/>
      <c r="LHL49" s="83"/>
      <c r="LHM49" s="83"/>
      <c r="LHN49" s="83"/>
      <c r="LHO49" s="83"/>
      <c r="LHP49" s="83"/>
      <c r="LHQ49" s="83"/>
      <c r="LHR49" s="83"/>
      <c r="LHS49" s="83"/>
      <c r="LHT49" s="83"/>
      <c r="LHU49" s="83"/>
      <c r="LHV49" s="83"/>
      <c r="LHW49" s="83"/>
      <c r="LHX49" s="83"/>
      <c r="LHY49" s="83"/>
      <c r="LHZ49" s="83"/>
      <c r="LIA49" s="83"/>
      <c r="LIB49" s="83"/>
      <c r="LIC49" s="83"/>
      <c r="LID49" s="83"/>
      <c r="LIE49" s="83"/>
      <c r="LIF49" s="83"/>
      <c r="LIG49" s="83"/>
      <c r="LIH49" s="83"/>
      <c r="LII49" s="83"/>
      <c r="LIJ49" s="83"/>
      <c r="LIK49" s="83"/>
      <c r="LIL49" s="83"/>
      <c r="LIM49" s="83"/>
      <c r="LIN49" s="83"/>
      <c r="LIO49" s="83"/>
      <c r="LIP49" s="83"/>
      <c r="LIQ49" s="83"/>
      <c r="LIR49" s="83"/>
      <c r="LIS49" s="83"/>
      <c r="LIT49" s="83"/>
      <c r="LIU49" s="83"/>
      <c r="LIV49" s="83"/>
      <c r="LIW49" s="83"/>
      <c r="LIX49" s="83"/>
      <c r="LIY49" s="83"/>
      <c r="LIZ49" s="83"/>
      <c r="LJA49" s="83"/>
      <c r="LJB49" s="83"/>
      <c r="LJC49" s="83"/>
      <c r="LJD49" s="83"/>
      <c r="LJE49" s="83"/>
      <c r="LJF49" s="83"/>
      <c r="LJG49" s="83"/>
      <c r="LJH49" s="83"/>
      <c r="LJI49" s="83"/>
      <c r="LJJ49" s="83"/>
      <c r="LJK49" s="83"/>
      <c r="LJL49" s="83"/>
      <c r="LJM49" s="83"/>
      <c r="LJN49" s="83"/>
      <c r="LJO49" s="83"/>
      <c r="LJP49" s="83"/>
      <c r="LJQ49" s="83"/>
      <c r="LJR49" s="83"/>
      <c r="LJS49" s="83"/>
      <c r="LJT49" s="83"/>
      <c r="LJU49" s="83"/>
      <c r="LJV49" s="83"/>
      <c r="LJW49" s="83"/>
      <c r="LJX49" s="83"/>
      <c r="LJY49" s="83"/>
      <c r="LJZ49" s="83"/>
      <c r="LKA49" s="83"/>
      <c r="LKB49" s="83"/>
      <c r="LKC49" s="83"/>
      <c r="LKD49" s="83"/>
      <c r="LKE49" s="83"/>
      <c r="LKF49" s="83"/>
      <c r="LKG49" s="83"/>
      <c r="LKH49" s="83"/>
      <c r="LKI49" s="83"/>
      <c r="LKJ49" s="83"/>
      <c r="LKK49" s="83"/>
      <c r="LKL49" s="83"/>
      <c r="LKM49" s="83"/>
      <c r="LKN49" s="83"/>
      <c r="LKO49" s="83"/>
      <c r="LKP49" s="83"/>
      <c r="LKQ49" s="83"/>
      <c r="LKR49" s="83"/>
      <c r="LKS49" s="83"/>
      <c r="LKT49" s="83"/>
      <c r="LKU49" s="83"/>
      <c r="LKV49" s="83"/>
      <c r="LKW49" s="83"/>
      <c r="LKX49" s="83"/>
      <c r="LKY49" s="83"/>
      <c r="LKZ49" s="83"/>
      <c r="LLA49" s="83"/>
      <c r="LLB49" s="83"/>
      <c r="LLC49" s="83"/>
      <c r="LLD49" s="83"/>
      <c r="LLE49" s="83"/>
      <c r="LLF49" s="83"/>
      <c r="LLG49" s="83"/>
      <c r="LLH49" s="83"/>
      <c r="LLI49" s="83"/>
      <c r="LLJ49" s="83"/>
      <c r="LLK49" s="83"/>
      <c r="LLL49" s="83"/>
      <c r="LLM49" s="83"/>
      <c r="LLN49" s="83"/>
      <c r="LLO49" s="83"/>
      <c r="LLP49" s="83"/>
      <c r="LLQ49" s="83"/>
      <c r="LLR49" s="83"/>
      <c r="LLS49" s="83"/>
      <c r="LLT49" s="83"/>
      <c r="LLU49" s="83"/>
      <c r="LLV49" s="83"/>
      <c r="LLW49" s="83"/>
      <c r="LLX49" s="83"/>
      <c r="LLY49" s="83"/>
      <c r="LLZ49" s="83"/>
      <c r="LMA49" s="83"/>
      <c r="LMB49" s="83"/>
      <c r="LMC49" s="83"/>
      <c r="LMD49" s="83"/>
      <c r="LME49" s="83"/>
      <c r="LMF49" s="83"/>
      <c r="LMG49" s="83"/>
      <c r="LMH49" s="83"/>
      <c r="LMI49" s="83"/>
      <c r="LMJ49" s="83"/>
      <c r="LMK49" s="83"/>
      <c r="LML49" s="83"/>
      <c r="LMM49" s="83"/>
      <c r="LMN49" s="83"/>
      <c r="LMO49" s="83"/>
      <c r="LMP49" s="83"/>
      <c r="LMQ49" s="83"/>
      <c r="LMR49" s="83"/>
      <c r="LMS49" s="83"/>
      <c r="LMT49" s="83"/>
      <c r="LMU49" s="83"/>
      <c r="LMV49" s="83"/>
      <c r="LMW49" s="83"/>
      <c r="LMX49" s="83"/>
      <c r="LMY49" s="83"/>
      <c r="LMZ49" s="83"/>
      <c r="LNA49" s="83"/>
      <c r="LNB49" s="83"/>
      <c r="LNC49" s="83"/>
      <c r="LND49" s="83"/>
      <c r="LNE49" s="83"/>
      <c r="LNF49" s="83"/>
      <c r="LNG49" s="83"/>
      <c r="LNH49" s="83"/>
      <c r="LNI49" s="83"/>
      <c r="LNJ49" s="83"/>
      <c r="LNK49" s="83"/>
      <c r="LNL49" s="83"/>
      <c r="LNM49" s="83"/>
      <c r="LNN49" s="83"/>
      <c r="LNO49" s="83"/>
      <c r="LNP49" s="83"/>
      <c r="LNQ49" s="83"/>
      <c r="LNR49" s="83"/>
      <c r="LNS49" s="83"/>
      <c r="LNT49" s="83"/>
      <c r="LNU49" s="83"/>
      <c r="LNV49" s="83"/>
      <c r="LNW49" s="83"/>
      <c r="LNX49" s="83"/>
      <c r="LNY49" s="83"/>
      <c r="LNZ49" s="83"/>
      <c r="LOA49" s="83"/>
      <c r="LOB49" s="83"/>
      <c r="LOC49" s="83"/>
      <c r="LOD49" s="83"/>
      <c r="LOE49" s="83"/>
      <c r="LOF49" s="83"/>
      <c r="LOG49" s="83"/>
      <c r="LOH49" s="83"/>
      <c r="LOI49" s="83"/>
      <c r="LOJ49" s="83"/>
      <c r="LOK49" s="83"/>
      <c r="LOL49" s="83"/>
      <c r="LOM49" s="83"/>
      <c r="LON49" s="83"/>
      <c r="LOO49" s="83"/>
      <c r="LOP49" s="83"/>
      <c r="LOQ49" s="83"/>
      <c r="LOR49" s="83"/>
      <c r="LOS49" s="83"/>
      <c r="LOT49" s="83"/>
      <c r="LOU49" s="83"/>
      <c r="LOV49" s="83"/>
      <c r="LOW49" s="83"/>
      <c r="LOX49" s="83"/>
      <c r="LOY49" s="83"/>
      <c r="LOZ49" s="83"/>
      <c r="LPA49" s="83"/>
      <c r="LPB49" s="83"/>
      <c r="LPC49" s="83"/>
      <c r="LPD49" s="83"/>
      <c r="LPE49" s="83"/>
      <c r="LPF49" s="83"/>
      <c r="LPG49" s="83"/>
      <c r="LPH49" s="83"/>
      <c r="LPI49" s="83"/>
      <c r="LPJ49" s="83"/>
      <c r="LPK49" s="83"/>
      <c r="LPL49" s="83"/>
      <c r="LPM49" s="83"/>
      <c r="LPN49" s="83"/>
      <c r="LPO49" s="83"/>
      <c r="LPP49" s="83"/>
      <c r="LPQ49" s="83"/>
      <c r="LPR49" s="83"/>
      <c r="LPS49" s="83"/>
      <c r="LPT49" s="83"/>
      <c r="LPU49" s="83"/>
      <c r="LPV49" s="83"/>
      <c r="LPW49" s="83"/>
      <c r="LPX49" s="83"/>
      <c r="LPY49" s="83"/>
      <c r="LPZ49" s="83"/>
      <c r="LQA49" s="83"/>
      <c r="LQB49" s="83"/>
      <c r="LQC49" s="83"/>
      <c r="LQD49" s="83"/>
      <c r="LQE49" s="83"/>
      <c r="LQF49" s="83"/>
      <c r="LQG49" s="83"/>
      <c r="LQH49" s="83"/>
      <c r="LQI49" s="83"/>
      <c r="LQJ49" s="83"/>
      <c r="LQK49" s="83"/>
      <c r="LQL49" s="83"/>
      <c r="LQM49" s="83"/>
      <c r="LQN49" s="83"/>
      <c r="LQO49" s="83"/>
      <c r="LQP49" s="83"/>
      <c r="LQQ49" s="83"/>
      <c r="LQR49" s="83"/>
      <c r="LQS49" s="83"/>
      <c r="LQT49" s="83"/>
      <c r="LQU49" s="83"/>
      <c r="LQV49" s="83"/>
      <c r="LQW49" s="83"/>
      <c r="LQX49" s="83"/>
      <c r="LQY49" s="83"/>
      <c r="LQZ49" s="83"/>
      <c r="LRA49" s="83"/>
      <c r="LRB49" s="83"/>
      <c r="LRC49" s="83"/>
      <c r="LRD49" s="83"/>
      <c r="LRE49" s="83"/>
      <c r="LRF49" s="83"/>
      <c r="LRG49" s="83"/>
      <c r="LRH49" s="83"/>
      <c r="LRI49" s="83"/>
      <c r="LRJ49" s="83"/>
      <c r="LRK49" s="83"/>
      <c r="LRL49" s="83"/>
      <c r="LRM49" s="83"/>
      <c r="LRN49" s="83"/>
      <c r="LRO49" s="83"/>
      <c r="LRP49" s="83"/>
      <c r="LRQ49" s="83"/>
      <c r="LRR49" s="83"/>
      <c r="LRS49" s="83"/>
      <c r="LRT49" s="83"/>
      <c r="LRU49" s="83"/>
      <c r="LRV49" s="83"/>
      <c r="LRW49" s="83"/>
      <c r="LRX49" s="83"/>
      <c r="LRY49" s="83"/>
      <c r="LRZ49" s="83"/>
      <c r="LSA49" s="83"/>
      <c r="LSB49" s="83"/>
      <c r="LSC49" s="83"/>
      <c r="LSD49" s="83"/>
      <c r="LSE49" s="83"/>
      <c r="LSF49" s="83"/>
      <c r="LSG49" s="83"/>
      <c r="LSH49" s="83"/>
      <c r="LSI49" s="83"/>
      <c r="LSJ49" s="83"/>
      <c r="LSK49" s="83"/>
      <c r="LSL49" s="83"/>
      <c r="LSM49" s="83"/>
      <c r="LSN49" s="83"/>
      <c r="LSO49" s="83"/>
      <c r="LSP49" s="83"/>
      <c r="LSQ49" s="83"/>
      <c r="LSR49" s="83"/>
      <c r="LSS49" s="83"/>
      <c r="LST49" s="83"/>
      <c r="LSU49" s="83"/>
      <c r="LSV49" s="83"/>
      <c r="LSW49" s="83"/>
      <c r="LSX49" s="83"/>
      <c r="LSY49" s="83"/>
      <c r="LSZ49" s="83"/>
      <c r="LTA49" s="83"/>
      <c r="LTB49" s="83"/>
      <c r="LTC49" s="83"/>
      <c r="LTD49" s="83"/>
      <c r="LTE49" s="83"/>
      <c r="LTF49" s="83"/>
      <c r="LTG49" s="83"/>
      <c r="LTH49" s="83"/>
      <c r="LTI49" s="83"/>
      <c r="LTJ49" s="83"/>
      <c r="LTK49" s="83"/>
      <c r="LTL49" s="83"/>
      <c r="LTM49" s="83"/>
      <c r="LTN49" s="83"/>
      <c r="LTO49" s="83"/>
      <c r="LTP49" s="83"/>
      <c r="LTQ49" s="83"/>
      <c r="LTR49" s="83"/>
      <c r="LTS49" s="83"/>
      <c r="LTT49" s="83"/>
      <c r="LTU49" s="83"/>
      <c r="LTV49" s="83"/>
      <c r="LTW49" s="83"/>
      <c r="LTX49" s="83"/>
      <c r="LTY49" s="83"/>
      <c r="LTZ49" s="83"/>
      <c r="LUA49" s="83"/>
      <c r="LUB49" s="83"/>
      <c r="LUC49" s="83"/>
      <c r="LUD49" s="83"/>
      <c r="LUE49" s="83"/>
      <c r="LUF49" s="83"/>
      <c r="LUG49" s="83"/>
      <c r="LUH49" s="83"/>
      <c r="LUI49" s="83"/>
      <c r="LUJ49" s="83"/>
      <c r="LUK49" s="83"/>
      <c r="LUL49" s="83"/>
      <c r="LUM49" s="83"/>
      <c r="LUN49" s="83"/>
      <c r="LUO49" s="83"/>
      <c r="LUP49" s="83"/>
      <c r="LUQ49" s="83"/>
      <c r="LUR49" s="83"/>
      <c r="LUS49" s="83"/>
      <c r="LUT49" s="83"/>
      <c r="LUU49" s="83"/>
      <c r="LUV49" s="83"/>
      <c r="LUW49" s="83"/>
      <c r="LUX49" s="83"/>
      <c r="LUY49" s="83"/>
      <c r="LUZ49" s="83"/>
      <c r="LVA49" s="83"/>
      <c r="LVB49" s="83"/>
      <c r="LVC49" s="83"/>
      <c r="LVD49" s="83"/>
      <c r="LVE49" s="83"/>
      <c r="LVF49" s="83"/>
      <c r="LVG49" s="83"/>
      <c r="LVH49" s="83"/>
      <c r="LVI49" s="83"/>
      <c r="LVJ49" s="83"/>
      <c r="LVK49" s="83"/>
      <c r="LVL49" s="83"/>
      <c r="LVM49" s="83"/>
      <c r="LVN49" s="83"/>
      <c r="LVO49" s="83"/>
      <c r="LVP49" s="83"/>
      <c r="LVQ49" s="83"/>
      <c r="LVR49" s="83"/>
      <c r="LVS49" s="83"/>
      <c r="LVT49" s="83"/>
      <c r="LVU49" s="83"/>
      <c r="LVV49" s="83"/>
      <c r="LVW49" s="83"/>
      <c r="LVX49" s="83"/>
      <c r="LVY49" s="83"/>
      <c r="LVZ49" s="83"/>
      <c r="LWA49" s="83"/>
      <c r="LWB49" s="83"/>
      <c r="LWC49" s="83"/>
      <c r="LWD49" s="83"/>
      <c r="LWE49" s="83"/>
      <c r="LWF49" s="83"/>
      <c r="LWG49" s="83"/>
      <c r="LWH49" s="83"/>
      <c r="LWI49" s="83"/>
      <c r="LWJ49" s="83"/>
      <c r="LWK49" s="83"/>
      <c r="LWL49" s="83"/>
      <c r="LWM49" s="83"/>
      <c r="LWN49" s="83"/>
      <c r="LWO49" s="83"/>
      <c r="LWP49" s="83"/>
      <c r="LWQ49" s="83"/>
      <c r="LWR49" s="83"/>
      <c r="LWS49" s="83"/>
      <c r="LWT49" s="83"/>
      <c r="LWU49" s="83"/>
      <c r="LWV49" s="83"/>
      <c r="LWW49" s="83"/>
      <c r="LWX49" s="83"/>
      <c r="LWY49" s="83"/>
      <c r="LWZ49" s="83"/>
      <c r="LXA49" s="83"/>
      <c r="LXB49" s="83"/>
      <c r="LXC49" s="83"/>
      <c r="LXD49" s="83"/>
      <c r="LXE49" s="83"/>
      <c r="LXF49" s="83"/>
      <c r="LXG49" s="83"/>
      <c r="LXH49" s="83"/>
      <c r="LXI49" s="83"/>
      <c r="LXJ49" s="83"/>
      <c r="LXK49" s="83"/>
      <c r="LXL49" s="83"/>
      <c r="LXM49" s="83"/>
      <c r="LXN49" s="83"/>
      <c r="LXO49" s="83"/>
      <c r="LXP49" s="83"/>
      <c r="LXQ49" s="83"/>
      <c r="LXR49" s="83"/>
      <c r="LXS49" s="83"/>
      <c r="LXT49" s="83"/>
      <c r="LXU49" s="83"/>
      <c r="LXV49" s="83"/>
      <c r="LXW49" s="83"/>
      <c r="LXX49" s="83"/>
      <c r="LXY49" s="83"/>
      <c r="LXZ49" s="83"/>
      <c r="LYA49" s="83"/>
      <c r="LYB49" s="83"/>
      <c r="LYC49" s="83"/>
      <c r="LYD49" s="83"/>
      <c r="LYE49" s="83"/>
      <c r="LYF49" s="83"/>
      <c r="LYG49" s="83"/>
      <c r="LYH49" s="83"/>
      <c r="LYI49" s="83"/>
      <c r="LYJ49" s="83"/>
      <c r="LYK49" s="83"/>
      <c r="LYL49" s="83"/>
      <c r="LYM49" s="83"/>
      <c r="LYN49" s="83"/>
      <c r="LYO49" s="83"/>
      <c r="LYP49" s="83"/>
      <c r="LYQ49" s="83"/>
      <c r="LYR49" s="83"/>
      <c r="LYS49" s="83"/>
      <c r="LYT49" s="83"/>
      <c r="LYU49" s="83"/>
      <c r="LYV49" s="83"/>
      <c r="LYW49" s="83"/>
      <c r="LYX49" s="83"/>
      <c r="LYY49" s="83"/>
      <c r="LYZ49" s="83"/>
      <c r="LZA49" s="83"/>
      <c r="LZB49" s="83"/>
      <c r="LZC49" s="83"/>
      <c r="LZD49" s="83"/>
      <c r="LZE49" s="83"/>
      <c r="LZF49" s="83"/>
      <c r="LZG49" s="83"/>
      <c r="LZH49" s="83"/>
      <c r="LZI49" s="83"/>
      <c r="LZJ49" s="83"/>
      <c r="LZK49" s="83"/>
      <c r="LZL49" s="83"/>
      <c r="LZM49" s="83"/>
      <c r="LZN49" s="83"/>
      <c r="LZO49" s="83"/>
      <c r="LZP49" s="83"/>
      <c r="LZQ49" s="83"/>
      <c r="LZR49" s="83"/>
      <c r="LZS49" s="83"/>
      <c r="LZT49" s="83"/>
      <c r="LZU49" s="83"/>
      <c r="LZV49" s="83"/>
      <c r="LZW49" s="83"/>
      <c r="LZX49" s="83"/>
      <c r="LZY49" s="83"/>
      <c r="LZZ49" s="83"/>
      <c r="MAA49" s="83"/>
      <c r="MAB49" s="83"/>
      <c r="MAC49" s="83"/>
      <c r="MAD49" s="83"/>
      <c r="MAE49" s="83"/>
      <c r="MAF49" s="83"/>
      <c r="MAG49" s="83"/>
      <c r="MAH49" s="83"/>
      <c r="MAI49" s="83"/>
      <c r="MAJ49" s="83"/>
      <c r="MAK49" s="83"/>
      <c r="MAL49" s="83"/>
      <c r="MAM49" s="83"/>
      <c r="MAN49" s="83"/>
      <c r="MAO49" s="83"/>
      <c r="MAP49" s="83"/>
      <c r="MAQ49" s="83"/>
      <c r="MAR49" s="83"/>
      <c r="MAS49" s="83"/>
      <c r="MAT49" s="83"/>
      <c r="MAU49" s="83"/>
      <c r="MAV49" s="83"/>
      <c r="MAW49" s="83"/>
      <c r="MAX49" s="83"/>
      <c r="MAY49" s="83"/>
      <c r="MAZ49" s="83"/>
      <c r="MBA49" s="83"/>
      <c r="MBB49" s="83"/>
      <c r="MBC49" s="83"/>
      <c r="MBD49" s="83"/>
      <c r="MBE49" s="83"/>
      <c r="MBF49" s="83"/>
      <c r="MBG49" s="83"/>
      <c r="MBH49" s="83"/>
      <c r="MBI49" s="83"/>
      <c r="MBJ49" s="83"/>
      <c r="MBK49" s="83"/>
      <c r="MBL49" s="83"/>
      <c r="MBM49" s="83"/>
      <c r="MBN49" s="83"/>
      <c r="MBO49" s="83"/>
      <c r="MBP49" s="83"/>
      <c r="MBQ49" s="83"/>
      <c r="MBR49" s="83"/>
      <c r="MBS49" s="83"/>
      <c r="MBT49" s="83"/>
      <c r="MBU49" s="83"/>
      <c r="MBV49" s="83"/>
      <c r="MBW49" s="83"/>
      <c r="MBX49" s="83"/>
      <c r="MBY49" s="83"/>
      <c r="MBZ49" s="83"/>
      <c r="MCA49" s="83"/>
      <c r="MCB49" s="83"/>
      <c r="MCC49" s="83"/>
      <c r="MCD49" s="83"/>
      <c r="MCE49" s="83"/>
      <c r="MCF49" s="83"/>
      <c r="MCG49" s="83"/>
      <c r="MCH49" s="83"/>
      <c r="MCI49" s="83"/>
      <c r="MCJ49" s="83"/>
      <c r="MCK49" s="83"/>
      <c r="MCL49" s="83"/>
      <c r="MCM49" s="83"/>
      <c r="MCN49" s="83"/>
      <c r="MCO49" s="83"/>
      <c r="MCP49" s="83"/>
      <c r="MCQ49" s="83"/>
      <c r="MCR49" s="83"/>
      <c r="MCS49" s="83"/>
      <c r="MCT49" s="83"/>
      <c r="MCU49" s="83"/>
      <c r="MCV49" s="83"/>
      <c r="MCW49" s="83"/>
      <c r="MCX49" s="83"/>
      <c r="MCY49" s="83"/>
      <c r="MCZ49" s="83"/>
      <c r="MDA49" s="83"/>
      <c r="MDB49" s="83"/>
      <c r="MDC49" s="83"/>
      <c r="MDD49" s="83"/>
      <c r="MDE49" s="83"/>
      <c r="MDF49" s="83"/>
      <c r="MDG49" s="83"/>
      <c r="MDH49" s="83"/>
      <c r="MDI49" s="83"/>
      <c r="MDJ49" s="83"/>
      <c r="MDK49" s="83"/>
      <c r="MDL49" s="83"/>
      <c r="MDM49" s="83"/>
      <c r="MDN49" s="83"/>
      <c r="MDO49" s="83"/>
      <c r="MDP49" s="83"/>
      <c r="MDQ49" s="83"/>
      <c r="MDR49" s="83"/>
      <c r="MDS49" s="83"/>
      <c r="MDT49" s="83"/>
      <c r="MDU49" s="83"/>
      <c r="MDV49" s="83"/>
      <c r="MDW49" s="83"/>
      <c r="MDX49" s="83"/>
      <c r="MDY49" s="83"/>
      <c r="MDZ49" s="83"/>
      <c r="MEA49" s="83"/>
      <c r="MEB49" s="83"/>
      <c r="MEC49" s="83"/>
      <c r="MED49" s="83"/>
      <c r="MEE49" s="83"/>
      <c r="MEF49" s="83"/>
      <c r="MEG49" s="83"/>
      <c r="MEH49" s="83"/>
      <c r="MEI49" s="83"/>
      <c r="MEJ49" s="83"/>
      <c r="MEK49" s="83"/>
      <c r="MEL49" s="83"/>
      <c r="MEM49" s="83"/>
      <c r="MEN49" s="83"/>
      <c r="MEO49" s="83"/>
      <c r="MEP49" s="83"/>
      <c r="MEQ49" s="83"/>
      <c r="MER49" s="83"/>
      <c r="MES49" s="83"/>
      <c r="MET49" s="83"/>
      <c r="MEU49" s="83"/>
      <c r="MEV49" s="83"/>
      <c r="MEW49" s="83"/>
      <c r="MEX49" s="83"/>
      <c r="MEY49" s="83"/>
      <c r="MEZ49" s="83"/>
      <c r="MFA49" s="83"/>
      <c r="MFB49" s="83"/>
      <c r="MFC49" s="83"/>
      <c r="MFD49" s="83"/>
      <c r="MFE49" s="83"/>
      <c r="MFF49" s="83"/>
      <c r="MFG49" s="83"/>
      <c r="MFH49" s="83"/>
      <c r="MFI49" s="83"/>
      <c r="MFJ49" s="83"/>
      <c r="MFK49" s="83"/>
      <c r="MFL49" s="83"/>
      <c r="MFM49" s="83"/>
      <c r="MFN49" s="83"/>
      <c r="MFO49" s="83"/>
      <c r="MFP49" s="83"/>
      <c r="MFQ49" s="83"/>
      <c r="MFR49" s="83"/>
      <c r="MFS49" s="83"/>
      <c r="MFT49" s="83"/>
      <c r="MFU49" s="83"/>
      <c r="MFV49" s="83"/>
      <c r="MFW49" s="83"/>
      <c r="MFX49" s="83"/>
      <c r="MFY49" s="83"/>
      <c r="MFZ49" s="83"/>
      <c r="MGA49" s="83"/>
      <c r="MGB49" s="83"/>
      <c r="MGC49" s="83"/>
      <c r="MGD49" s="83"/>
      <c r="MGE49" s="83"/>
      <c r="MGF49" s="83"/>
      <c r="MGG49" s="83"/>
      <c r="MGH49" s="83"/>
      <c r="MGI49" s="83"/>
      <c r="MGJ49" s="83"/>
      <c r="MGK49" s="83"/>
      <c r="MGL49" s="83"/>
      <c r="MGM49" s="83"/>
      <c r="MGN49" s="83"/>
      <c r="MGO49" s="83"/>
      <c r="MGP49" s="83"/>
      <c r="MGQ49" s="83"/>
      <c r="MGR49" s="83"/>
      <c r="MGS49" s="83"/>
      <c r="MGT49" s="83"/>
      <c r="MGU49" s="83"/>
      <c r="MGV49" s="83"/>
      <c r="MGW49" s="83"/>
      <c r="MGX49" s="83"/>
      <c r="MGY49" s="83"/>
      <c r="MGZ49" s="83"/>
      <c r="MHA49" s="83"/>
      <c r="MHB49" s="83"/>
      <c r="MHC49" s="83"/>
      <c r="MHD49" s="83"/>
      <c r="MHE49" s="83"/>
      <c r="MHF49" s="83"/>
      <c r="MHG49" s="83"/>
      <c r="MHH49" s="83"/>
      <c r="MHI49" s="83"/>
      <c r="MHJ49" s="83"/>
      <c r="MHK49" s="83"/>
      <c r="MHL49" s="83"/>
      <c r="MHM49" s="83"/>
      <c r="MHN49" s="83"/>
      <c r="MHO49" s="83"/>
      <c r="MHP49" s="83"/>
      <c r="MHQ49" s="83"/>
      <c r="MHR49" s="83"/>
      <c r="MHS49" s="83"/>
      <c r="MHT49" s="83"/>
      <c r="MHU49" s="83"/>
      <c r="MHV49" s="83"/>
      <c r="MHW49" s="83"/>
      <c r="MHX49" s="83"/>
      <c r="MHY49" s="83"/>
      <c r="MHZ49" s="83"/>
      <c r="MIA49" s="83"/>
      <c r="MIB49" s="83"/>
      <c r="MIC49" s="83"/>
      <c r="MID49" s="83"/>
      <c r="MIE49" s="83"/>
      <c r="MIF49" s="83"/>
      <c r="MIG49" s="83"/>
      <c r="MIH49" s="83"/>
      <c r="MII49" s="83"/>
      <c r="MIJ49" s="83"/>
      <c r="MIK49" s="83"/>
      <c r="MIL49" s="83"/>
      <c r="MIM49" s="83"/>
      <c r="MIN49" s="83"/>
      <c r="MIO49" s="83"/>
      <c r="MIP49" s="83"/>
      <c r="MIQ49" s="83"/>
      <c r="MIR49" s="83"/>
      <c r="MIS49" s="83"/>
      <c r="MIT49" s="83"/>
      <c r="MIU49" s="83"/>
      <c r="MIV49" s="83"/>
      <c r="MIW49" s="83"/>
      <c r="MIX49" s="83"/>
      <c r="MIY49" s="83"/>
      <c r="MIZ49" s="83"/>
      <c r="MJA49" s="83"/>
      <c r="MJB49" s="83"/>
      <c r="MJC49" s="83"/>
      <c r="MJD49" s="83"/>
      <c r="MJE49" s="83"/>
      <c r="MJF49" s="83"/>
      <c r="MJG49" s="83"/>
      <c r="MJH49" s="83"/>
      <c r="MJI49" s="83"/>
      <c r="MJJ49" s="83"/>
      <c r="MJK49" s="83"/>
      <c r="MJL49" s="83"/>
      <c r="MJM49" s="83"/>
      <c r="MJN49" s="83"/>
      <c r="MJO49" s="83"/>
      <c r="MJP49" s="83"/>
      <c r="MJQ49" s="83"/>
      <c r="MJR49" s="83"/>
      <c r="MJS49" s="83"/>
      <c r="MJT49" s="83"/>
      <c r="MJU49" s="83"/>
      <c r="MJV49" s="83"/>
      <c r="MJW49" s="83"/>
      <c r="MJX49" s="83"/>
      <c r="MJY49" s="83"/>
      <c r="MJZ49" s="83"/>
      <c r="MKA49" s="83"/>
      <c r="MKB49" s="83"/>
      <c r="MKC49" s="83"/>
      <c r="MKD49" s="83"/>
      <c r="MKE49" s="83"/>
      <c r="MKF49" s="83"/>
      <c r="MKG49" s="83"/>
      <c r="MKH49" s="83"/>
      <c r="MKI49" s="83"/>
      <c r="MKJ49" s="83"/>
      <c r="MKK49" s="83"/>
      <c r="MKL49" s="83"/>
      <c r="MKM49" s="83"/>
      <c r="MKN49" s="83"/>
      <c r="MKO49" s="83"/>
      <c r="MKP49" s="83"/>
      <c r="MKQ49" s="83"/>
      <c r="MKR49" s="83"/>
      <c r="MKS49" s="83"/>
      <c r="MKT49" s="83"/>
      <c r="MKU49" s="83"/>
      <c r="MKV49" s="83"/>
      <c r="MKW49" s="83"/>
      <c r="MKX49" s="83"/>
      <c r="MKY49" s="83"/>
      <c r="MKZ49" s="83"/>
      <c r="MLA49" s="83"/>
      <c r="MLB49" s="83"/>
      <c r="MLC49" s="83"/>
      <c r="MLD49" s="83"/>
      <c r="MLE49" s="83"/>
      <c r="MLF49" s="83"/>
      <c r="MLG49" s="83"/>
      <c r="MLH49" s="83"/>
      <c r="MLI49" s="83"/>
      <c r="MLJ49" s="83"/>
      <c r="MLK49" s="83"/>
      <c r="MLL49" s="83"/>
      <c r="MLM49" s="83"/>
      <c r="MLN49" s="83"/>
      <c r="MLO49" s="83"/>
      <c r="MLP49" s="83"/>
      <c r="MLQ49" s="83"/>
      <c r="MLR49" s="83"/>
      <c r="MLS49" s="83"/>
      <c r="MLT49" s="83"/>
      <c r="MLU49" s="83"/>
      <c r="MLV49" s="83"/>
      <c r="MLW49" s="83"/>
      <c r="MLX49" s="83"/>
      <c r="MLY49" s="83"/>
      <c r="MLZ49" s="83"/>
      <c r="MMA49" s="83"/>
      <c r="MMB49" s="83"/>
      <c r="MMC49" s="83"/>
      <c r="MMD49" s="83"/>
      <c r="MME49" s="83"/>
      <c r="MMF49" s="83"/>
      <c r="MMG49" s="83"/>
      <c r="MMH49" s="83"/>
      <c r="MMI49" s="83"/>
      <c r="MMJ49" s="83"/>
      <c r="MMK49" s="83"/>
      <c r="MML49" s="83"/>
      <c r="MMM49" s="83"/>
      <c r="MMN49" s="83"/>
      <c r="MMO49" s="83"/>
      <c r="MMP49" s="83"/>
      <c r="MMQ49" s="83"/>
      <c r="MMR49" s="83"/>
      <c r="MMS49" s="83"/>
      <c r="MMT49" s="83"/>
      <c r="MMU49" s="83"/>
      <c r="MMV49" s="83"/>
      <c r="MMW49" s="83"/>
      <c r="MMX49" s="83"/>
      <c r="MMY49" s="83"/>
      <c r="MMZ49" s="83"/>
      <c r="MNA49" s="83"/>
      <c r="MNB49" s="83"/>
      <c r="MNC49" s="83"/>
      <c r="MND49" s="83"/>
      <c r="MNE49" s="83"/>
      <c r="MNF49" s="83"/>
      <c r="MNG49" s="83"/>
      <c r="MNH49" s="83"/>
      <c r="MNI49" s="83"/>
      <c r="MNJ49" s="83"/>
      <c r="MNK49" s="83"/>
      <c r="MNL49" s="83"/>
      <c r="MNM49" s="83"/>
      <c r="MNN49" s="83"/>
      <c r="MNO49" s="83"/>
      <c r="MNP49" s="83"/>
      <c r="MNQ49" s="83"/>
      <c r="MNR49" s="83"/>
      <c r="MNS49" s="83"/>
      <c r="MNT49" s="83"/>
      <c r="MNU49" s="83"/>
      <c r="MNV49" s="83"/>
      <c r="MNW49" s="83"/>
      <c r="MNX49" s="83"/>
      <c r="MNY49" s="83"/>
      <c r="MNZ49" s="83"/>
      <c r="MOA49" s="83"/>
      <c r="MOB49" s="83"/>
      <c r="MOC49" s="83"/>
      <c r="MOD49" s="83"/>
      <c r="MOE49" s="83"/>
      <c r="MOF49" s="83"/>
      <c r="MOG49" s="83"/>
      <c r="MOH49" s="83"/>
      <c r="MOI49" s="83"/>
      <c r="MOJ49" s="83"/>
      <c r="MOK49" s="83"/>
      <c r="MOL49" s="83"/>
      <c r="MOM49" s="83"/>
      <c r="MON49" s="83"/>
      <c r="MOO49" s="83"/>
      <c r="MOP49" s="83"/>
      <c r="MOQ49" s="83"/>
      <c r="MOR49" s="83"/>
      <c r="MOS49" s="83"/>
      <c r="MOT49" s="83"/>
      <c r="MOU49" s="83"/>
      <c r="MOV49" s="83"/>
      <c r="MOW49" s="83"/>
      <c r="MOX49" s="83"/>
      <c r="MOY49" s="83"/>
      <c r="MOZ49" s="83"/>
      <c r="MPA49" s="83"/>
      <c r="MPB49" s="83"/>
      <c r="MPC49" s="83"/>
      <c r="MPD49" s="83"/>
      <c r="MPE49" s="83"/>
      <c r="MPF49" s="83"/>
      <c r="MPG49" s="83"/>
      <c r="MPH49" s="83"/>
      <c r="MPI49" s="83"/>
      <c r="MPJ49" s="83"/>
      <c r="MPK49" s="83"/>
      <c r="MPL49" s="83"/>
      <c r="MPM49" s="83"/>
      <c r="MPN49" s="83"/>
      <c r="MPO49" s="83"/>
      <c r="MPP49" s="83"/>
      <c r="MPQ49" s="83"/>
      <c r="MPR49" s="83"/>
      <c r="MPS49" s="83"/>
      <c r="MPT49" s="83"/>
      <c r="MPU49" s="83"/>
      <c r="MPV49" s="83"/>
      <c r="MPW49" s="83"/>
      <c r="MPX49" s="83"/>
      <c r="MPY49" s="83"/>
      <c r="MPZ49" s="83"/>
      <c r="MQA49" s="83"/>
      <c r="MQB49" s="83"/>
      <c r="MQC49" s="83"/>
      <c r="MQD49" s="83"/>
      <c r="MQE49" s="83"/>
      <c r="MQF49" s="83"/>
      <c r="MQG49" s="83"/>
      <c r="MQH49" s="83"/>
      <c r="MQI49" s="83"/>
      <c r="MQJ49" s="83"/>
      <c r="MQK49" s="83"/>
      <c r="MQL49" s="83"/>
      <c r="MQM49" s="83"/>
      <c r="MQN49" s="83"/>
      <c r="MQO49" s="83"/>
      <c r="MQP49" s="83"/>
      <c r="MQQ49" s="83"/>
      <c r="MQR49" s="83"/>
      <c r="MQS49" s="83"/>
      <c r="MQT49" s="83"/>
      <c r="MQU49" s="83"/>
      <c r="MQV49" s="83"/>
      <c r="MQW49" s="83"/>
      <c r="MQX49" s="83"/>
      <c r="MQY49" s="83"/>
      <c r="MQZ49" s="83"/>
      <c r="MRA49" s="83"/>
      <c r="MRB49" s="83"/>
      <c r="MRC49" s="83"/>
      <c r="MRD49" s="83"/>
      <c r="MRE49" s="83"/>
      <c r="MRF49" s="83"/>
      <c r="MRG49" s="83"/>
      <c r="MRH49" s="83"/>
      <c r="MRI49" s="83"/>
      <c r="MRJ49" s="83"/>
      <c r="MRK49" s="83"/>
      <c r="MRL49" s="83"/>
      <c r="MRM49" s="83"/>
      <c r="MRN49" s="83"/>
      <c r="MRO49" s="83"/>
      <c r="MRP49" s="83"/>
      <c r="MRQ49" s="83"/>
      <c r="MRR49" s="83"/>
      <c r="MRS49" s="83"/>
      <c r="MRT49" s="83"/>
      <c r="MRU49" s="83"/>
      <c r="MRV49" s="83"/>
      <c r="MRW49" s="83"/>
      <c r="MRX49" s="83"/>
      <c r="MRY49" s="83"/>
      <c r="MRZ49" s="83"/>
      <c r="MSA49" s="83"/>
      <c r="MSB49" s="83"/>
      <c r="MSC49" s="83"/>
      <c r="MSD49" s="83"/>
      <c r="MSE49" s="83"/>
      <c r="MSF49" s="83"/>
      <c r="MSG49" s="83"/>
      <c r="MSH49" s="83"/>
      <c r="MSI49" s="83"/>
      <c r="MSJ49" s="83"/>
      <c r="MSK49" s="83"/>
      <c r="MSL49" s="83"/>
      <c r="MSM49" s="83"/>
      <c r="MSN49" s="83"/>
      <c r="MSO49" s="83"/>
      <c r="MSP49" s="83"/>
      <c r="MSQ49" s="83"/>
      <c r="MSR49" s="83"/>
      <c r="MSS49" s="83"/>
      <c r="MST49" s="83"/>
      <c r="MSU49" s="83"/>
      <c r="MSV49" s="83"/>
      <c r="MSW49" s="83"/>
      <c r="MSX49" s="83"/>
      <c r="MSY49" s="83"/>
      <c r="MSZ49" s="83"/>
      <c r="MTA49" s="83"/>
      <c r="MTB49" s="83"/>
      <c r="MTC49" s="83"/>
      <c r="MTD49" s="83"/>
      <c r="MTE49" s="83"/>
      <c r="MTF49" s="83"/>
      <c r="MTG49" s="83"/>
      <c r="MTH49" s="83"/>
      <c r="MTI49" s="83"/>
      <c r="MTJ49" s="83"/>
      <c r="MTK49" s="83"/>
      <c r="MTL49" s="83"/>
      <c r="MTM49" s="83"/>
      <c r="MTN49" s="83"/>
      <c r="MTO49" s="83"/>
      <c r="MTP49" s="83"/>
      <c r="MTQ49" s="83"/>
      <c r="MTR49" s="83"/>
      <c r="MTS49" s="83"/>
      <c r="MTT49" s="83"/>
      <c r="MTU49" s="83"/>
      <c r="MTV49" s="83"/>
      <c r="MTW49" s="83"/>
      <c r="MTX49" s="83"/>
      <c r="MTY49" s="83"/>
      <c r="MTZ49" s="83"/>
      <c r="MUA49" s="83"/>
      <c r="MUB49" s="83"/>
      <c r="MUC49" s="83"/>
      <c r="MUD49" s="83"/>
      <c r="MUE49" s="83"/>
      <c r="MUF49" s="83"/>
      <c r="MUG49" s="83"/>
      <c r="MUH49" s="83"/>
      <c r="MUI49" s="83"/>
      <c r="MUJ49" s="83"/>
      <c r="MUK49" s="83"/>
      <c r="MUL49" s="83"/>
      <c r="MUM49" s="83"/>
      <c r="MUN49" s="83"/>
      <c r="MUO49" s="83"/>
      <c r="MUP49" s="83"/>
      <c r="MUQ49" s="83"/>
      <c r="MUR49" s="83"/>
      <c r="MUS49" s="83"/>
      <c r="MUT49" s="83"/>
      <c r="MUU49" s="83"/>
      <c r="MUV49" s="83"/>
      <c r="MUW49" s="83"/>
      <c r="MUX49" s="83"/>
      <c r="MUY49" s="83"/>
      <c r="MUZ49" s="83"/>
      <c r="MVA49" s="83"/>
      <c r="MVB49" s="83"/>
      <c r="MVC49" s="83"/>
      <c r="MVD49" s="83"/>
      <c r="MVE49" s="83"/>
      <c r="MVF49" s="83"/>
      <c r="MVG49" s="83"/>
      <c r="MVH49" s="83"/>
      <c r="MVI49" s="83"/>
      <c r="MVJ49" s="83"/>
      <c r="MVK49" s="83"/>
      <c r="MVL49" s="83"/>
      <c r="MVM49" s="83"/>
      <c r="MVN49" s="83"/>
      <c r="MVO49" s="83"/>
      <c r="MVP49" s="83"/>
      <c r="MVQ49" s="83"/>
      <c r="MVR49" s="83"/>
      <c r="MVS49" s="83"/>
      <c r="MVT49" s="83"/>
      <c r="MVU49" s="83"/>
      <c r="MVV49" s="83"/>
      <c r="MVW49" s="83"/>
      <c r="MVX49" s="83"/>
      <c r="MVY49" s="83"/>
      <c r="MVZ49" s="83"/>
      <c r="MWA49" s="83"/>
      <c r="MWB49" s="83"/>
      <c r="MWC49" s="83"/>
      <c r="MWD49" s="83"/>
      <c r="MWE49" s="83"/>
      <c r="MWF49" s="83"/>
      <c r="MWG49" s="83"/>
      <c r="MWH49" s="83"/>
      <c r="MWI49" s="83"/>
      <c r="MWJ49" s="83"/>
      <c r="MWK49" s="83"/>
      <c r="MWL49" s="83"/>
      <c r="MWM49" s="83"/>
      <c r="MWN49" s="83"/>
      <c r="MWO49" s="83"/>
      <c r="MWP49" s="83"/>
      <c r="MWQ49" s="83"/>
      <c r="MWR49" s="83"/>
      <c r="MWS49" s="83"/>
      <c r="MWT49" s="83"/>
      <c r="MWU49" s="83"/>
      <c r="MWV49" s="83"/>
      <c r="MWW49" s="83"/>
      <c r="MWX49" s="83"/>
      <c r="MWY49" s="83"/>
      <c r="MWZ49" s="83"/>
      <c r="MXA49" s="83"/>
      <c r="MXB49" s="83"/>
      <c r="MXC49" s="83"/>
      <c r="MXD49" s="83"/>
      <c r="MXE49" s="83"/>
      <c r="MXF49" s="83"/>
      <c r="MXG49" s="83"/>
      <c r="MXH49" s="83"/>
      <c r="MXI49" s="83"/>
      <c r="MXJ49" s="83"/>
      <c r="MXK49" s="83"/>
      <c r="MXL49" s="83"/>
      <c r="MXM49" s="83"/>
      <c r="MXN49" s="83"/>
      <c r="MXO49" s="83"/>
      <c r="MXP49" s="83"/>
      <c r="MXQ49" s="83"/>
      <c r="MXR49" s="83"/>
      <c r="MXS49" s="83"/>
      <c r="MXT49" s="83"/>
      <c r="MXU49" s="83"/>
      <c r="MXV49" s="83"/>
      <c r="MXW49" s="83"/>
      <c r="MXX49" s="83"/>
      <c r="MXY49" s="83"/>
      <c r="MXZ49" s="83"/>
      <c r="MYA49" s="83"/>
      <c r="MYB49" s="83"/>
      <c r="MYC49" s="83"/>
      <c r="MYD49" s="83"/>
      <c r="MYE49" s="83"/>
      <c r="MYF49" s="83"/>
      <c r="MYG49" s="83"/>
      <c r="MYH49" s="83"/>
      <c r="MYI49" s="83"/>
      <c r="MYJ49" s="83"/>
      <c r="MYK49" s="83"/>
      <c r="MYL49" s="83"/>
      <c r="MYM49" s="83"/>
      <c r="MYN49" s="83"/>
      <c r="MYO49" s="83"/>
      <c r="MYP49" s="83"/>
      <c r="MYQ49" s="83"/>
      <c r="MYR49" s="83"/>
      <c r="MYS49" s="83"/>
      <c r="MYT49" s="83"/>
      <c r="MYU49" s="83"/>
      <c r="MYV49" s="83"/>
      <c r="MYW49" s="83"/>
      <c r="MYX49" s="83"/>
      <c r="MYY49" s="83"/>
      <c r="MYZ49" s="83"/>
      <c r="MZA49" s="83"/>
      <c r="MZB49" s="83"/>
      <c r="MZC49" s="83"/>
      <c r="MZD49" s="83"/>
      <c r="MZE49" s="83"/>
      <c r="MZF49" s="83"/>
      <c r="MZG49" s="83"/>
      <c r="MZH49" s="83"/>
      <c r="MZI49" s="83"/>
      <c r="MZJ49" s="83"/>
      <c r="MZK49" s="83"/>
      <c r="MZL49" s="83"/>
      <c r="MZM49" s="83"/>
      <c r="MZN49" s="83"/>
      <c r="MZO49" s="83"/>
      <c r="MZP49" s="83"/>
      <c r="MZQ49" s="83"/>
      <c r="MZR49" s="83"/>
      <c r="MZS49" s="83"/>
      <c r="MZT49" s="83"/>
      <c r="MZU49" s="83"/>
      <c r="MZV49" s="83"/>
      <c r="MZW49" s="83"/>
      <c r="MZX49" s="83"/>
      <c r="MZY49" s="83"/>
      <c r="MZZ49" s="83"/>
      <c r="NAA49" s="83"/>
      <c r="NAB49" s="83"/>
      <c r="NAC49" s="83"/>
      <c r="NAD49" s="83"/>
      <c r="NAE49" s="83"/>
      <c r="NAF49" s="83"/>
      <c r="NAG49" s="83"/>
      <c r="NAH49" s="83"/>
      <c r="NAI49" s="83"/>
      <c r="NAJ49" s="83"/>
      <c r="NAK49" s="83"/>
      <c r="NAL49" s="83"/>
      <c r="NAM49" s="83"/>
      <c r="NAN49" s="83"/>
      <c r="NAO49" s="83"/>
      <c r="NAP49" s="83"/>
      <c r="NAQ49" s="83"/>
      <c r="NAR49" s="83"/>
      <c r="NAS49" s="83"/>
      <c r="NAT49" s="83"/>
      <c r="NAU49" s="83"/>
      <c r="NAV49" s="83"/>
      <c r="NAW49" s="83"/>
      <c r="NAX49" s="83"/>
      <c r="NAY49" s="83"/>
      <c r="NAZ49" s="83"/>
      <c r="NBA49" s="83"/>
      <c r="NBB49" s="83"/>
      <c r="NBC49" s="83"/>
      <c r="NBD49" s="83"/>
      <c r="NBE49" s="83"/>
      <c r="NBF49" s="83"/>
      <c r="NBG49" s="83"/>
      <c r="NBH49" s="83"/>
      <c r="NBI49" s="83"/>
      <c r="NBJ49" s="83"/>
      <c r="NBK49" s="83"/>
      <c r="NBL49" s="83"/>
      <c r="NBM49" s="83"/>
      <c r="NBN49" s="83"/>
      <c r="NBO49" s="83"/>
      <c r="NBP49" s="83"/>
      <c r="NBQ49" s="83"/>
      <c r="NBR49" s="83"/>
      <c r="NBS49" s="83"/>
      <c r="NBT49" s="83"/>
      <c r="NBU49" s="83"/>
      <c r="NBV49" s="83"/>
      <c r="NBW49" s="83"/>
      <c r="NBX49" s="83"/>
      <c r="NBY49" s="83"/>
      <c r="NBZ49" s="83"/>
      <c r="NCA49" s="83"/>
      <c r="NCB49" s="83"/>
      <c r="NCC49" s="83"/>
      <c r="NCD49" s="83"/>
      <c r="NCE49" s="83"/>
      <c r="NCF49" s="83"/>
      <c r="NCG49" s="83"/>
      <c r="NCH49" s="83"/>
      <c r="NCI49" s="83"/>
      <c r="NCJ49" s="83"/>
      <c r="NCK49" s="83"/>
      <c r="NCL49" s="83"/>
      <c r="NCM49" s="83"/>
      <c r="NCN49" s="83"/>
      <c r="NCO49" s="83"/>
      <c r="NCP49" s="83"/>
      <c r="NCQ49" s="83"/>
      <c r="NCR49" s="83"/>
      <c r="NCS49" s="83"/>
      <c r="NCT49" s="83"/>
      <c r="NCU49" s="83"/>
      <c r="NCV49" s="83"/>
      <c r="NCW49" s="83"/>
      <c r="NCX49" s="83"/>
      <c r="NCY49" s="83"/>
      <c r="NCZ49" s="83"/>
      <c r="NDA49" s="83"/>
      <c r="NDB49" s="83"/>
      <c r="NDC49" s="83"/>
      <c r="NDD49" s="83"/>
      <c r="NDE49" s="83"/>
      <c r="NDF49" s="83"/>
      <c r="NDG49" s="83"/>
      <c r="NDH49" s="83"/>
      <c r="NDI49" s="83"/>
      <c r="NDJ49" s="83"/>
      <c r="NDK49" s="83"/>
      <c r="NDL49" s="83"/>
      <c r="NDM49" s="83"/>
      <c r="NDN49" s="83"/>
      <c r="NDO49" s="83"/>
      <c r="NDP49" s="83"/>
      <c r="NDQ49" s="83"/>
      <c r="NDR49" s="83"/>
      <c r="NDS49" s="83"/>
      <c r="NDT49" s="83"/>
      <c r="NDU49" s="83"/>
      <c r="NDV49" s="83"/>
      <c r="NDW49" s="83"/>
      <c r="NDX49" s="83"/>
      <c r="NDY49" s="83"/>
      <c r="NDZ49" s="83"/>
      <c r="NEA49" s="83"/>
      <c r="NEB49" s="83"/>
      <c r="NEC49" s="83"/>
      <c r="NED49" s="83"/>
      <c r="NEE49" s="83"/>
      <c r="NEF49" s="83"/>
      <c r="NEG49" s="83"/>
      <c r="NEH49" s="83"/>
      <c r="NEI49" s="83"/>
      <c r="NEJ49" s="83"/>
      <c r="NEK49" s="83"/>
      <c r="NEL49" s="83"/>
      <c r="NEM49" s="83"/>
      <c r="NEN49" s="83"/>
      <c r="NEO49" s="83"/>
      <c r="NEP49" s="83"/>
      <c r="NEQ49" s="83"/>
      <c r="NER49" s="83"/>
      <c r="NES49" s="83"/>
      <c r="NET49" s="83"/>
      <c r="NEU49" s="83"/>
      <c r="NEV49" s="83"/>
      <c r="NEW49" s="83"/>
      <c r="NEX49" s="83"/>
      <c r="NEY49" s="83"/>
      <c r="NEZ49" s="83"/>
      <c r="NFA49" s="83"/>
      <c r="NFB49" s="83"/>
      <c r="NFC49" s="83"/>
      <c r="NFD49" s="83"/>
      <c r="NFE49" s="83"/>
      <c r="NFF49" s="83"/>
      <c r="NFG49" s="83"/>
      <c r="NFH49" s="83"/>
      <c r="NFI49" s="83"/>
      <c r="NFJ49" s="83"/>
      <c r="NFK49" s="83"/>
      <c r="NFL49" s="83"/>
      <c r="NFM49" s="83"/>
      <c r="NFN49" s="83"/>
      <c r="NFO49" s="83"/>
      <c r="NFP49" s="83"/>
      <c r="NFQ49" s="83"/>
      <c r="NFR49" s="83"/>
      <c r="NFS49" s="83"/>
      <c r="NFT49" s="83"/>
      <c r="NFU49" s="83"/>
      <c r="NFV49" s="83"/>
      <c r="NFW49" s="83"/>
      <c r="NFX49" s="83"/>
      <c r="NFY49" s="83"/>
      <c r="NFZ49" s="83"/>
      <c r="NGA49" s="83"/>
      <c r="NGB49" s="83"/>
      <c r="NGC49" s="83"/>
      <c r="NGD49" s="83"/>
      <c r="NGE49" s="83"/>
      <c r="NGF49" s="83"/>
      <c r="NGG49" s="83"/>
      <c r="NGH49" s="83"/>
      <c r="NGI49" s="83"/>
      <c r="NGJ49" s="83"/>
      <c r="NGK49" s="83"/>
      <c r="NGL49" s="83"/>
      <c r="NGM49" s="83"/>
      <c r="NGN49" s="83"/>
      <c r="NGO49" s="83"/>
      <c r="NGP49" s="83"/>
      <c r="NGQ49" s="83"/>
      <c r="NGR49" s="83"/>
      <c r="NGS49" s="83"/>
      <c r="NGT49" s="83"/>
      <c r="NGU49" s="83"/>
      <c r="NGV49" s="83"/>
      <c r="NGW49" s="83"/>
      <c r="NGX49" s="83"/>
      <c r="NGY49" s="83"/>
      <c r="NGZ49" s="83"/>
      <c r="NHA49" s="83"/>
      <c r="NHB49" s="83"/>
      <c r="NHC49" s="83"/>
      <c r="NHD49" s="83"/>
      <c r="NHE49" s="83"/>
      <c r="NHF49" s="83"/>
      <c r="NHG49" s="83"/>
      <c r="NHH49" s="83"/>
      <c r="NHI49" s="83"/>
      <c r="NHJ49" s="83"/>
      <c r="NHK49" s="83"/>
      <c r="NHL49" s="83"/>
      <c r="NHM49" s="83"/>
      <c r="NHN49" s="83"/>
      <c r="NHO49" s="83"/>
      <c r="NHP49" s="83"/>
      <c r="NHQ49" s="83"/>
      <c r="NHR49" s="83"/>
      <c r="NHS49" s="83"/>
      <c r="NHT49" s="83"/>
      <c r="NHU49" s="83"/>
      <c r="NHV49" s="83"/>
      <c r="NHW49" s="83"/>
      <c r="NHX49" s="83"/>
      <c r="NHY49" s="83"/>
      <c r="NHZ49" s="83"/>
      <c r="NIA49" s="83"/>
      <c r="NIB49" s="83"/>
      <c r="NIC49" s="83"/>
      <c r="NID49" s="83"/>
      <c r="NIE49" s="83"/>
      <c r="NIF49" s="83"/>
      <c r="NIG49" s="83"/>
      <c r="NIH49" s="83"/>
      <c r="NII49" s="83"/>
      <c r="NIJ49" s="83"/>
      <c r="NIK49" s="83"/>
      <c r="NIL49" s="83"/>
      <c r="NIM49" s="83"/>
      <c r="NIN49" s="83"/>
      <c r="NIO49" s="83"/>
      <c r="NIP49" s="83"/>
      <c r="NIQ49" s="83"/>
      <c r="NIR49" s="83"/>
      <c r="NIS49" s="83"/>
      <c r="NIT49" s="83"/>
      <c r="NIU49" s="83"/>
      <c r="NIV49" s="83"/>
      <c r="NIW49" s="83"/>
      <c r="NIX49" s="83"/>
      <c r="NIY49" s="83"/>
      <c r="NIZ49" s="83"/>
      <c r="NJA49" s="83"/>
      <c r="NJB49" s="83"/>
      <c r="NJC49" s="83"/>
      <c r="NJD49" s="83"/>
      <c r="NJE49" s="83"/>
      <c r="NJF49" s="83"/>
      <c r="NJG49" s="83"/>
      <c r="NJH49" s="83"/>
      <c r="NJI49" s="83"/>
      <c r="NJJ49" s="83"/>
      <c r="NJK49" s="83"/>
      <c r="NJL49" s="83"/>
      <c r="NJM49" s="83"/>
      <c r="NJN49" s="83"/>
      <c r="NJO49" s="83"/>
      <c r="NJP49" s="83"/>
      <c r="NJQ49" s="83"/>
      <c r="NJR49" s="83"/>
      <c r="NJS49" s="83"/>
      <c r="NJT49" s="83"/>
      <c r="NJU49" s="83"/>
      <c r="NJV49" s="83"/>
      <c r="NJW49" s="83"/>
      <c r="NJX49" s="83"/>
      <c r="NJY49" s="83"/>
      <c r="NJZ49" s="83"/>
      <c r="NKA49" s="83"/>
      <c r="NKB49" s="83"/>
      <c r="NKC49" s="83"/>
      <c r="NKD49" s="83"/>
      <c r="NKE49" s="83"/>
      <c r="NKF49" s="83"/>
      <c r="NKG49" s="83"/>
      <c r="NKH49" s="83"/>
      <c r="NKI49" s="83"/>
      <c r="NKJ49" s="83"/>
      <c r="NKK49" s="83"/>
      <c r="NKL49" s="83"/>
      <c r="NKM49" s="83"/>
      <c r="NKN49" s="83"/>
      <c r="NKO49" s="83"/>
      <c r="NKP49" s="83"/>
      <c r="NKQ49" s="83"/>
      <c r="NKR49" s="83"/>
      <c r="NKS49" s="83"/>
      <c r="NKT49" s="83"/>
      <c r="NKU49" s="83"/>
      <c r="NKV49" s="83"/>
      <c r="NKW49" s="83"/>
      <c r="NKX49" s="83"/>
      <c r="NKY49" s="83"/>
      <c r="NKZ49" s="83"/>
      <c r="NLA49" s="83"/>
      <c r="NLB49" s="83"/>
      <c r="NLC49" s="83"/>
      <c r="NLD49" s="83"/>
      <c r="NLE49" s="83"/>
      <c r="NLF49" s="83"/>
      <c r="NLG49" s="83"/>
      <c r="NLH49" s="83"/>
      <c r="NLI49" s="83"/>
      <c r="NLJ49" s="83"/>
      <c r="NLK49" s="83"/>
      <c r="NLL49" s="83"/>
      <c r="NLM49" s="83"/>
      <c r="NLN49" s="83"/>
      <c r="NLO49" s="83"/>
      <c r="NLP49" s="83"/>
      <c r="NLQ49" s="83"/>
      <c r="NLR49" s="83"/>
      <c r="NLS49" s="83"/>
      <c r="NLT49" s="83"/>
      <c r="NLU49" s="83"/>
      <c r="NLV49" s="83"/>
      <c r="NLW49" s="83"/>
      <c r="NLX49" s="83"/>
      <c r="NLY49" s="83"/>
      <c r="NLZ49" s="83"/>
      <c r="NMA49" s="83"/>
      <c r="NMB49" s="83"/>
      <c r="NMC49" s="83"/>
      <c r="NMD49" s="83"/>
      <c r="NME49" s="83"/>
      <c r="NMF49" s="83"/>
      <c r="NMG49" s="83"/>
      <c r="NMH49" s="83"/>
      <c r="NMI49" s="83"/>
      <c r="NMJ49" s="83"/>
      <c r="NMK49" s="83"/>
      <c r="NML49" s="83"/>
      <c r="NMM49" s="83"/>
      <c r="NMN49" s="83"/>
      <c r="NMO49" s="83"/>
      <c r="NMP49" s="83"/>
      <c r="NMQ49" s="83"/>
      <c r="NMR49" s="83"/>
      <c r="NMS49" s="83"/>
      <c r="NMT49" s="83"/>
      <c r="NMU49" s="83"/>
      <c r="NMV49" s="83"/>
      <c r="NMW49" s="83"/>
      <c r="NMX49" s="83"/>
      <c r="NMY49" s="83"/>
      <c r="NMZ49" s="83"/>
      <c r="NNA49" s="83"/>
      <c r="NNB49" s="83"/>
      <c r="NNC49" s="83"/>
      <c r="NND49" s="83"/>
      <c r="NNE49" s="83"/>
      <c r="NNF49" s="83"/>
      <c r="NNG49" s="83"/>
      <c r="NNH49" s="83"/>
      <c r="NNI49" s="83"/>
      <c r="NNJ49" s="83"/>
      <c r="NNK49" s="83"/>
      <c r="NNL49" s="83"/>
      <c r="NNM49" s="83"/>
      <c r="NNN49" s="83"/>
      <c r="NNO49" s="83"/>
      <c r="NNP49" s="83"/>
      <c r="NNQ49" s="83"/>
      <c r="NNR49" s="83"/>
      <c r="NNS49" s="83"/>
      <c r="NNT49" s="83"/>
      <c r="NNU49" s="83"/>
      <c r="NNV49" s="83"/>
      <c r="NNW49" s="83"/>
      <c r="NNX49" s="83"/>
      <c r="NNY49" s="83"/>
      <c r="NNZ49" s="83"/>
      <c r="NOA49" s="83"/>
      <c r="NOB49" s="83"/>
      <c r="NOC49" s="83"/>
      <c r="NOD49" s="83"/>
      <c r="NOE49" s="83"/>
      <c r="NOF49" s="83"/>
      <c r="NOG49" s="83"/>
      <c r="NOH49" s="83"/>
      <c r="NOI49" s="83"/>
      <c r="NOJ49" s="83"/>
      <c r="NOK49" s="83"/>
      <c r="NOL49" s="83"/>
      <c r="NOM49" s="83"/>
      <c r="NON49" s="83"/>
      <c r="NOO49" s="83"/>
      <c r="NOP49" s="83"/>
      <c r="NOQ49" s="83"/>
      <c r="NOR49" s="83"/>
      <c r="NOS49" s="83"/>
      <c r="NOT49" s="83"/>
      <c r="NOU49" s="83"/>
      <c r="NOV49" s="83"/>
      <c r="NOW49" s="83"/>
      <c r="NOX49" s="83"/>
      <c r="NOY49" s="83"/>
      <c r="NOZ49" s="83"/>
      <c r="NPA49" s="83"/>
      <c r="NPB49" s="83"/>
      <c r="NPC49" s="83"/>
      <c r="NPD49" s="83"/>
      <c r="NPE49" s="83"/>
      <c r="NPF49" s="83"/>
      <c r="NPG49" s="83"/>
      <c r="NPH49" s="83"/>
      <c r="NPI49" s="83"/>
      <c r="NPJ49" s="83"/>
      <c r="NPK49" s="83"/>
      <c r="NPL49" s="83"/>
      <c r="NPM49" s="83"/>
      <c r="NPN49" s="83"/>
      <c r="NPO49" s="83"/>
      <c r="NPP49" s="83"/>
      <c r="NPQ49" s="83"/>
      <c r="NPR49" s="83"/>
      <c r="NPS49" s="83"/>
      <c r="NPT49" s="83"/>
      <c r="NPU49" s="83"/>
      <c r="NPV49" s="83"/>
      <c r="NPW49" s="83"/>
      <c r="NPX49" s="83"/>
      <c r="NPY49" s="83"/>
      <c r="NPZ49" s="83"/>
      <c r="NQA49" s="83"/>
      <c r="NQB49" s="83"/>
      <c r="NQC49" s="83"/>
      <c r="NQD49" s="83"/>
      <c r="NQE49" s="83"/>
      <c r="NQF49" s="83"/>
      <c r="NQG49" s="83"/>
      <c r="NQH49" s="83"/>
      <c r="NQI49" s="83"/>
      <c r="NQJ49" s="83"/>
      <c r="NQK49" s="83"/>
      <c r="NQL49" s="83"/>
      <c r="NQM49" s="83"/>
      <c r="NQN49" s="83"/>
      <c r="NQO49" s="83"/>
      <c r="NQP49" s="83"/>
      <c r="NQQ49" s="83"/>
      <c r="NQR49" s="83"/>
      <c r="NQS49" s="83"/>
      <c r="NQT49" s="83"/>
      <c r="NQU49" s="83"/>
      <c r="NQV49" s="83"/>
      <c r="NQW49" s="83"/>
      <c r="NQX49" s="83"/>
      <c r="NQY49" s="83"/>
      <c r="NQZ49" s="83"/>
      <c r="NRA49" s="83"/>
      <c r="NRB49" s="83"/>
      <c r="NRC49" s="83"/>
      <c r="NRD49" s="83"/>
      <c r="NRE49" s="83"/>
      <c r="NRF49" s="83"/>
      <c r="NRG49" s="83"/>
      <c r="NRH49" s="83"/>
      <c r="NRI49" s="83"/>
      <c r="NRJ49" s="83"/>
      <c r="NRK49" s="83"/>
      <c r="NRL49" s="83"/>
      <c r="NRM49" s="83"/>
      <c r="NRN49" s="83"/>
      <c r="NRO49" s="83"/>
      <c r="NRP49" s="83"/>
      <c r="NRQ49" s="83"/>
      <c r="NRR49" s="83"/>
      <c r="NRS49" s="83"/>
      <c r="NRT49" s="83"/>
      <c r="NRU49" s="83"/>
      <c r="NRV49" s="83"/>
      <c r="NRW49" s="83"/>
      <c r="NRX49" s="83"/>
      <c r="NRY49" s="83"/>
      <c r="NRZ49" s="83"/>
      <c r="NSA49" s="83"/>
      <c r="NSB49" s="83"/>
      <c r="NSC49" s="83"/>
      <c r="NSD49" s="83"/>
      <c r="NSE49" s="83"/>
      <c r="NSF49" s="83"/>
      <c r="NSG49" s="83"/>
      <c r="NSH49" s="83"/>
      <c r="NSI49" s="83"/>
      <c r="NSJ49" s="83"/>
      <c r="NSK49" s="83"/>
      <c r="NSL49" s="83"/>
      <c r="NSM49" s="83"/>
      <c r="NSN49" s="83"/>
      <c r="NSO49" s="83"/>
      <c r="NSP49" s="83"/>
      <c r="NSQ49" s="83"/>
      <c r="NSR49" s="83"/>
      <c r="NSS49" s="83"/>
      <c r="NST49" s="83"/>
      <c r="NSU49" s="83"/>
      <c r="NSV49" s="83"/>
      <c r="NSW49" s="83"/>
      <c r="NSX49" s="83"/>
      <c r="NSY49" s="83"/>
      <c r="NSZ49" s="83"/>
      <c r="NTA49" s="83"/>
      <c r="NTB49" s="83"/>
      <c r="NTC49" s="83"/>
      <c r="NTD49" s="83"/>
      <c r="NTE49" s="83"/>
      <c r="NTF49" s="83"/>
      <c r="NTG49" s="83"/>
      <c r="NTH49" s="83"/>
      <c r="NTI49" s="83"/>
      <c r="NTJ49" s="83"/>
      <c r="NTK49" s="83"/>
      <c r="NTL49" s="83"/>
      <c r="NTM49" s="83"/>
      <c r="NTN49" s="83"/>
      <c r="NTO49" s="83"/>
      <c r="NTP49" s="83"/>
      <c r="NTQ49" s="83"/>
      <c r="NTR49" s="83"/>
      <c r="NTS49" s="83"/>
      <c r="NTT49" s="83"/>
      <c r="NTU49" s="83"/>
      <c r="NTV49" s="83"/>
      <c r="NTW49" s="83"/>
      <c r="NTX49" s="83"/>
      <c r="NTY49" s="83"/>
      <c r="NTZ49" s="83"/>
      <c r="NUA49" s="83"/>
      <c r="NUB49" s="83"/>
      <c r="NUC49" s="83"/>
      <c r="NUD49" s="83"/>
      <c r="NUE49" s="83"/>
      <c r="NUF49" s="83"/>
      <c r="NUG49" s="83"/>
      <c r="NUH49" s="83"/>
      <c r="NUI49" s="83"/>
      <c r="NUJ49" s="83"/>
      <c r="NUK49" s="83"/>
      <c r="NUL49" s="83"/>
      <c r="NUM49" s="83"/>
      <c r="NUN49" s="83"/>
      <c r="NUO49" s="83"/>
      <c r="NUP49" s="83"/>
      <c r="NUQ49" s="83"/>
      <c r="NUR49" s="83"/>
      <c r="NUS49" s="83"/>
      <c r="NUT49" s="83"/>
      <c r="NUU49" s="83"/>
      <c r="NUV49" s="83"/>
      <c r="NUW49" s="83"/>
      <c r="NUX49" s="83"/>
      <c r="NUY49" s="83"/>
      <c r="NUZ49" s="83"/>
      <c r="NVA49" s="83"/>
      <c r="NVB49" s="83"/>
      <c r="NVC49" s="83"/>
      <c r="NVD49" s="83"/>
      <c r="NVE49" s="83"/>
      <c r="NVF49" s="83"/>
      <c r="NVG49" s="83"/>
      <c r="NVH49" s="83"/>
      <c r="NVI49" s="83"/>
      <c r="NVJ49" s="83"/>
      <c r="NVK49" s="83"/>
      <c r="NVL49" s="83"/>
      <c r="NVM49" s="83"/>
      <c r="NVN49" s="83"/>
      <c r="NVO49" s="83"/>
      <c r="NVP49" s="83"/>
      <c r="NVQ49" s="83"/>
      <c r="NVR49" s="83"/>
      <c r="NVS49" s="83"/>
      <c r="NVT49" s="83"/>
      <c r="NVU49" s="83"/>
      <c r="NVV49" s="83"/>
      <c r="NVW49" s="83"/>
      <c r="NVX49" s="83"/>
      <c r="NVY49" s="83"/>
      <c r="NVZ49" s="83"/>
      <c r="NWA49" s="83"/>
      <c r="NWB49" s="83"/>
      <c r="NWC49" s="83"/>
      <c r="NWD49" s="83"/>
      <c r="NWE49" s="83"/>
      <c r="NWF49" s="83"/>
      <c r="NWG49" s="83"/>
      <c r="NWH49" s="83"/>
      <c r="NWI49" s="83"/>
      <c r="NWJ49" s="83"/>
      <c r="NWK49" s="83"/>
      <c r="NWL49" s="83"/>
      <c r="NWM49" s="83"/>
      <c r="NWN49" s="83"/>
      <c r="NWO49" s="83"/>
      <c r="NWP49" s="83"/>
      <c r="NWQ49" s="83"/>
      <c r="NWR49" s="83"/>
      <c r="NWS49" s="83"/>
      <c r="NWT49" s="83"/>
      <c r="NWU49" s="83"/>
      <c r="NWV49" s="83"/>
      <c r="NWW49" s="83"/>
      <c r="NWX49" s="83"/>
      <c r="NWY49" s="83"/>
      <c r="NWZ49" s="83"/>
      <c r="NXA49" s="83"/>
      <c r="NXB49" s="83"/>
      <c r="NXC49" s="83"/>
      <c r="NXD49" s="83"/>
      <c r="NXE49" s="83"/>
      <c r="NXF49" s="83"/>
      <c r="NXG49" s="83"/>
      <c r="NXH49" s="83"/>
      <c r="NXI49" s="83"/>
      <c r="NXJ49" s="83"/>
      <c r="NXK49" s="83"/>
      <c r="NXL49" s="83"/>
      <c r="NXM49" s="83"/>
      <c r="NXN49" s="83"/>
      <c r="NXO49" s="83"/>
      <c r="NXP49" s="83"/>
      <c r="NXQ49" s="83"/>
      <c r="NXR49" s="83"/>
      <c r="NXS49" s="83"/>
      <c r="NXT49" s="83"/>
      <c r="NXU49" s="83"/>
      <c r="NXV49" s="83"/>
      <c r="NXW49" s="83"/>
      <c r="NXX49" s="83"/>
      <c r="NXY49" s="83"/>
      <c r="NXZ49" s="83"/>
      <c r="NYA49" s="83"/>
      <c r="NYB49" s="83"/>
      <c r="NYC49" s="83"/>
      <c r="NYD49" s="83"/>
      <c r="NYE49" s="83"/>
      <c r="NYF49" s="83"/>
      <c r="NYG49" s="83"/>
      <c r="NYH49" s="83"/>
      <c r="NYI49" s="83"/>
      <c r="NYJ49" s="83"/>
      <c r="NYK49" s="83"/>
      <c r="NYL49" s="83"/>
      <c r="NYM49" s="83"/>
      <c r="NYN49" s="83"/>
      <c r="NYO49" s="83"/>
      <c r="NYP49" s="83"/>
      <c r="NYQ49" s="83"/>
      <c r="NYR49" s="83"/>
      <c r="NYS49" s="83"/>
      <c r="NYT49" s="83"/>
      <c r="NYU49" s="83"/>
      <c r="NYV49" s="83"/>
      <c r="NYW49" s="83"/>
      <c r="NYX49" s="83"/>
      <c r="NYY49" s="83"/>
      <c r="NYZ49" s="83"/>
      <c r="NZA49" s="83"/>
      <c r="NZB49" s="83"/>
      <c r="NZC49" s="83"/>
      <c r="NZD49" s="83"/>
      <c r="NZE49" s="83"/>
      <c r="NZF49" s="83"/>
      <c r="NZG49" s="83"/>
      <c r="NZH49" s="83"/>
      <c r="NZI49" s="83"/>
      <c r="NZJ49" s="83"/>
      <c r="NZK49" s="83"/>
      <c r="NZL49" s="83"/>
      <c r="NZM49" s="83"/>
      <c r="NZN49" s="83"/>
      <c r="NZO49" s="83"/>
      <c r="NZP49" s="83"/>
      <c r="NZQ49" s="83"/>
      <c r="NZR49" s="83"/>
      <c r="NZS49" s="83"/>
      <c r="NZT49" s="83"/>
      <c r="NZU49" s="83"/>
      <c r="NZV49" s="83"/>
      <c r="NZW49" s="83"/>
      <c r="NZX49" s="83"/>
      <c r="NZY49" s="83"/>
      <c r="NZZ49" s="83"/>
      <c r="OAA49" s="83"/>
      <c r="OAB49" s="83"/>
      <c r="OAC49" s="83"/>
      <c r="OAD49" s="83"/>
      <c r="OAE49" s="83"/>
      <c r="OAF49" s="83"/>
      <c r="OAG49" s="83"/>
      <c r="OAH49" s="83"/>
      <c r="OAI49" s="83"/>
      <c r="OAJ49" s="83"/>
      <c r="OAK49" s="83"/>
      <c r="OAL49" s="83"/>
      <c r="OAM49" s="83"/>
      <c r="OAN49" s="83"/>
      <c r="OAO49" s="83"/>
      <c r="OAP49" s="83"/>
      <c r="OAQ49" s="83"/>
      <c r="OAR49" s="83"/>
      <c r="OAS49" s="83"/>
      <c r="OAT49" s="83"/>
      <c r="OAU49" s="83"/>
      <c r="OAV49" s="83"/>
      <c r="OAW49" s="83"/>
      <c r="OAX49" s="83"/>
      <c r="OAY49" s="83"/>
      <c r="OAZ49" s="83"/>
      <c r="OBA49" s="83"/>
      <c r="OBB49" s="83"/>
      <c r="OBC49" s="83"/>
      <c r="OBD49" s="83"/>
      <c r="OBE49" s="83"/>
      <c r="OBF49" s="83"/>
      <c r="OBG49" s="83"/>
      <c r="OBH49" s="83"/>
      <c r="OBI49" s="83"/>
      <c r="OBJ49" s="83"/>
      <c r="OBK49" s="83"/>
      <c r="OBL49" s="83"/>
      <c r="OBM49" s="83"/>
      <c r="OBN49" s="83"/>
      <c r="OBO49" s="83"/>
      <c r="OBP49" s="83"/>
      <c r="OBQ49" s="83"/>
      <c r="OBR49" s="83"/>
      <c r="OBS49" s="83"/>
      <c r="OBT49" s="83"/>
      <c r="OBU49" s="83"/>
      <c r="OBV49" s="83"/>
      <c r="OBW49" s="83"/>
      <c r="OBX49" s="83"/>
      <c r="OBY49" s="83"/>
      <c r="OBZ49" s="83"/>
      <c r="OCA49" s="83"/>
      <c r="OCB49" s="83"/>
      <c r="OCC49" s="83"/>
      <c r="OCD49" s="83"/>
      <c r="OCE49" s="83"/>
      <c r="OCF49" s="83"/>
      <c r="OCG49" s="83"/>
      <c r="OCH49" s="83"/>
      <c r="OCI49" s="83"/>
      <c r="OCJ49" s="83"/>
      <c r="OCK49" s="83"/>
      <c r="OCL49" s="83"/>
      <c r="OCM49" s="83"/>
      <c r="OCN49" s="83"/>
      <c r="OCO49" s="83"/>
      <c r="OCP49" s="83"/>
      <c r="OCQ49" s="83"/>
      <c r="OCR49" s="83"/>
      <c r="OCS49" s="83"/>
      <c r="OCT49" s="83"/>
      <c r="OCU49" s="83"/>
      <c r="OCV49" s="83"/>
      <c r="OCW49" s="83"/>
      <c r="OCX49" s="83"/>
      <c r="OCY49" s="83"/>
      <c r="OCZ49" s="83"/>
      <c r="ODA49" s="83"/>
      <c r="ODB49" s="83"/>
      <c r="ODC49" s="83"/>
      <c r="ODD49" s="83"/>
      <c r="ODE49" s="83"/>
      <c r="ODF49" s="83"/>
      <c r="ODG49" s="83"/>
      <c r="ODH49" s="83"/>
      <c r="ODI49" s="83"/>
      <c r="ODJ49" s="83"/>
      <c r="ODK49" s="83"/>
      <c r="ODL49" s="83"/>
      <c r="ODM49" s="83"/>
      <c r="ODN49" s="83"/>
      <c r="ODO49" s="83"/>
      <c r="ODP49" s="83"/>
      <c r="ODQ49" s="83"/>
      <c r="ODR49" s="83"/>
      <c r="ODS49" s="83"/>
      <c r="ODT49" s="83"/>
      <c r="ODU49" s="83"/>
      <c r="ODV49" s="83"/>
      <c r="ODW49" s="83"/>
      <c r="ODX49" s="83"/>
      <c r="ODY49" s="83"/>
      <c r="ODZ49" s="83"/>
      <c r="OEA49" s="83"/>
      <c r="OEB49" s="83"/>
      <c r="OEC49" s="83"/>
      <c r="OED49" s="83"/>
      <c r="OEE49" s="83"/>
      <c r="OEF49" s="83"/>
      <c r="OEG49" s="83"/>
      <c r="OEH49" s="83"/>
      <c r="OEI49" s="83"/>
      <c r="OEJ49" s="83"/>
      <c r="OEK49" s="83"/>
      <c r="OEL49" s="83"/>
      <c r="OEM49" s="83"/>
      <c r="OEN49" s="83"/>
      <c r="OEO49" s="83"/>
      <c r="OEP49" s="83"/>
      <c r="OEQ49" s="83"/>
      <c r="OER49" s="83"/>
      <c r="OES49" s="83"/>
      <c r="OET49" s="83"/>
      <c r="OEU49" s="83"/>
      <c r="OEV49" s="83"/>
      <c r="OEW49" s="83"/>
      <c r="OEX49" s="83"/>
      <c r="OEY49" s="83"/>
      <c r="OEZ49" s="83"/>
      <c r="OFA49" s="83"/>
      <c r="OFB49" s="83"/>
      <c r="OFC49" s="83"/>
      <c r="OFD49" s="83"/>
      <c r="OFE49" s="83"/>
      <c r="OFF49" s="83"/>
      <c r="OFG49" s="83"/>
      <c r="OFH49" s="83"/>
      <c r="OFI49" s="83"/>
      <c r="OFJ49" s="83"/>
      <c r="OFK49" s="83"/>
      <c r="OFL49" s="83"/>
      <c r="OFM49" s="83"/>
      <c r="OFN49" s="83"/>
      <c r="OFO49" s="83"/>
      <c r="OFP49" s="83"/>
      <c r="OFQ49" s="83"/>
      <c r="OFR49" s="83"/>
      <c r="OFS49" s="83"/>
      <c r="OFT49" s="83"/>
      <c r="OFU49" s="83"/>
      <c r="OFV49" s="83"/>
      <c r="OFW49" s="83"/>
      <c r="OFX49" s="83"/>
      <c r="OFY49" s="83"/>
      <c r="OFZ49" s="83"/>
      <c r="OGA49" s="83"/>
      <c r="OGB49" s="83"/>
      <c r="OGC49" s="83"/>
      <c r="OGD49" s="83"/>
      <c r="OGE49" s="83"/>
      <c r="OGF49" s="83"/>
      <c r="OGG49" s="83"/>
      <c r="OGH49" s="83"/>
      <c r="OGI49" s="83"/>
      <c r="OGJ49" s="83"/>
      <c r="OGK49" s="83"/>
      <c r="OGL49" s="83"/>
      <c r="OGM49" s="83"/>
      <c r="OGN49" s="83"/>
      <c r="OGO49" s="83"/>
      <c r="OGP49" s="83"/>
      <c r="OGQ49" s="83"/>
      <c r="OGR49" s="83"/>
      <c r="OGS49" s="83"/>
      <c r="OGT49" s="83"/>
      <c r="OGU49" s="83"/>
      <c r="OGV49" s="83"/>
      <c r="OGW49" s="83"/>
      <c r="OGX49" s="83"/>
      <c r="OGY49" s="83"/>
      <c r="OGZ49" s="83"/>
      <c r="OHA49" s="83"/>
      <c r="OHB49" s="83"/>
      <c r="OHC49" s="83"/>
      <c r="OHD49" s="83"/>
      <c r="OHE49" s="83"/>
      <c r="OHF49" s="83"/>
      <c r="OHG49" s="83"/>
      <c r="OHH49" s="83"/>
      <c r="OHI49" s="83"/>
      <c r="OHJ49" s="83"/>
      <c r="OHK49" s="83"/>
      <c r="OHL49" s="83"/>
      <c r="OHM49" s="83"/>
      <c r="OHN49" s="83"/>
      <c r="OHO49" s="83"/>
      <c r="OHP49" s="83"/>
      <c r="OHQ49" s="83"/>
      <c r="OHR49" s="83"/>
      <c r="OHS49" s="83"/>
      <c r="OHT49" s="83"/>
      <c r="OHU49" s="83"/>
      <c r="OHV49" s="83"/>
      <c r="OHW49" s="83"/>
      <c r="OHX49" s="83"/>
      <c r="OHY49" s="83"/>
      <c r="OHZ49" s="83"/>
      <c r="OIA49" s="83"/>
      <c r="OIB49" s="83"/>
      <c r="OIC49" s="83"/>
      <c r="OID49" s="83"/>
      <c r="OIE49" s="83"/>
      <c r="OIF49" s="83"/>
      <c r="OIG49" s="83"/>
      <c r="OIH49" s="83"/>
      <c r="OII49" s="83"/>
      <c r="OIJ49" s="83"/>
      <c r="OIK49" s="83"/>
      <c r="OIL49" s="83"/>
      <c r="OIM49" s="83"/>
      <c r="OIN49" s="83"/>
      <c r="OIO49" s="83"/>
      <c r="OIP49" s="83"/>
      <c r="OIQ49" s="83"/>
      <c r="OIR49" s="83"/>
      <c r="OIS49" s="83"/>
      <c r="OIT49" s="83"/>
      <c r="OIU49" s="83"/>
      <c r="OIV49" s="83"/>
      <c r="OIW49" s="83"/>
      <c r="OIX49" s="83"/>
      <c r="OIY49" s="83"/>
      <c r="OIZ49" s="83"/>
      <c r="OJA49" s="83"/>
      <c r="OJB49" s="83"/>
      <c r="OJC49" s="83"/>
      <c r="OJD49" s="83"/>
      <c r="OJE49" s="83"/>
      <c r="OJF49" s="83"/>
      <c r="OJG49" s="83"/>
      <c r="OJH49" s="83"/>
      <c r="OJI49" s="83"/>
      <c r="OJJ49" s="83"/>
      <c r="OJK49" s="83"/>
      <c r="OJL49" s="83"/>
      <c r="OJM49" s="83"/>
      <c r="OJN49" s="83"/>
      <c r="OJO49" s="83"/>
      <c r="OJP49" s="83"/>
      <c r="OJQ49" s="83"/>
      <c r="OJR49" s="83"/>
      <c r="OJS49" s="83"/>
      <c r="OJT49" s="83"/>
      <c r="OJU49" s="83"/>
      <c r="OJV49" s="83"/>
      <c r="OJW49" s="83"/>
      <c r="OJX49" s="83"/>
      <c r="OJY49" s="83"/>
      <c r="OJZ49" s="83"/>
      <c r="OKA49" s="83"/>
      <c r="OKB49" s="83"/>
      <c r="OKC49" s="83"/>
      <c r="OKD49" s="83"/>
      <c r="OKE49" s="83"/>
      <c r="OKF49" s="83"/>
      <c r="OKG49" s="83"/>
      <c r="OKH49" s="83"/>
      <c r="OKI49" s="83"/>
      <c r="OKJ49" s="83"/>
      <c r="OKK49" s="83"/>
      <c r="OKL49" s="83"/>
      <c r="OKM49" s="83"/>
      <c r="OKN49" s="83"/>
      <c r="OKO49" s="83"/>
      <c r="OKP49" s="83"/>
      <c r="OKQ49" s="83"/>
      <c r="OKR49" s="83"/>
      <c r="OKS49" s="83"/>
      <c r="OKT49" s="83"/>
      <c r="OKU49" s="83"/>
      <c r="OKV49" s="83"/>
      <c r="OKW49" s="83"/>
      <c r="OKX49" s="83"/>
      <c r="OKY49" s="83"/>
      <c r="OKZ49" s="83"/>
      <c r="OLA49" s="83"/>
      <c r="OLB49" s="83"/>
      <c r="OLC49" s="83"/>
      <c r="OLD49" s="83"/>
      <c r="OLE49" s="83"/>
      <c r="OLF49" s="83"/>
      <c r="OLG49" s="83"/>
      <c r="OLH49" s="83"/>
      <c r="OLI49" s="83"/>
      <c r="OLJ49" s="83"/>
      <c r="OLK49" s="83"/>
      <c r="OLL49" s="83"/>
      <c r="OLM49" s="83"/>
      <c r="OLN49" s="83"/>
      <c r="OLO49" s="83"/>
      <c r="OLP49" s="83"/>
      <c r="OLQ49" s="83"/>
      <c r="OLR49" s="83"/>
      <c r="OLS49" s="83"/>
      <c r="OLT49" s="83"/>
      <c r="OLU49" s="83"/>
      <c r="OLV49" s="83"/>
      <c r="OLW49" s="83"/>
      <c r="OLX49" s="83"/>
      <c r="OLY49" s="83"/>
      <c r="OLZ49" s="83"/>
      <c r="OMA49" s="83"/>
      <c r="OMB49" s="83"/>
      <c r="OMC49" s="83"/>
      <c r="OMD49" s="83"/>
      <c r="OME49" s="83"/>
      <c r="OMF49" s="83"/>
      <c r="OMG49" s="83"/>
      <c r="OMH49" s="83"/>
      <c r="OMI49" s="83"/>
      <c r="OMJ49" s="83"/>
      <c r="OMK49" s="83"/>
      <c r="OML49" s="83"/>
      <c r="OMM49" s="83"/>
      <c r="OMN49" s="83"/>
      <c r="OMO49" s="83"/>
      <c r="OMP49" s="83"/>
      <c r="OMQ49" s="83"/>
      <c r="OMR49" s="83"/>
      <c r="OMS49" s="83"/>
      <c r="OMT49" s="83"/>
      <c r="OMU49" s="83"/>
      <c r="OMV49" s="83"/>
      <c r="OMW49" s="83"/>
      <c r="OMX49" s="83"/>
      <c r="OMY49" s="83"/>
      <c r="OMZ49" s="83"/>
      <c r="ONA49" s="83"/>
      <c r="ONB49" s="83"/>
      <c r="ONC49" s="83"/>
      <c r="OND49" s="83"/>
      <c r="ONE49" s="83"/>
      <c r="ONF49" s="83"/>
      <c r="ONG49" s="83"/>
      <c r="ONH49" s="83"/>
      <c r="ONI49" s="83"/>
      <c r="ONJ49" s="83"/>
      <c r="ONK49" s="83"/>
      <c r="ONL49" s="83"/>
      <c r="ONM49" s="83"/>
      <c r="ONN49" s="83"/>
      <c r="ONO49" s="83"/>
      <c r="ONP49" s="83"/>
      <c r="ONQ49" s="83"/>
      <c r="ONR49" s="83"/>
      <c r="ONS49" s="83"/>
      <c r="ONT49" s="83"/>
      <c r="ONU49" s="83"/>
      <c r="ONV49" s="83"/>
      <c r="ONW49" s="83"/>
      <c r="ONX49" s="83"/>
      <c r="ONY49" s="83"/>
      <c r="ONZ49" s="83"/>
      <c r="OOA49" s="83"/>
      <c r="OOB49" s="83"/>
      <c r="OOC49" s="83"/>
      <c r="OOD49" s="83"/>
      <c r="OOE49" s="83"/>
      <c r="OOF49" s="83"/>
      <c r="OOG49" s="83"/>
      <c r="OOH49" s="83"/>
      <c r="OOI49" s="83"/>
      <c r="OOJ49" s="83"/>
      <c r="OOK49" s="83"/>
      <c r="OOL49" s="83"/>
      <c r="OOM49" s="83"/>
      <c r="OON49" s="83"/>
      <c r="OOO49" s="83"/>
      <c r="OOP49" s="83"/>
      <c r="OOQ49" s="83"/>
      <c r="OOR49" s="83"/>
      <c r="OOS49" s="83"/>
      <c r="OOT49" s="83"/>
      <c r="OOU49" s="83"/>
      <c r="OOV49" s="83"/>
      <c r="OOW49" s="83"/>
      <c r="OOX49" s="83"/>
      <c r="OOY49" s="83"/>
      <c r="OOZ49" s="83"/>
      <c r="OPA49" s="83"/>
      <c r="OPB49" s="83"/>
      <c r="OPC49" s="83"/>
      <c r="OPD49" s="83"/>
      <c r="OPE49" s="83"/>
      <c r="OPF49" s="83"/>
      <c r="OPG49" s="83"/>
      <c r="OPH49" s="83"/>
      <c r="OPI49" s="83"/>
      <c r="OPJ49" s="83"/>
      <c r="OPK49" s="83"/>
      <c r="OPL49" s="83"/>
      <c r="OPM49" s="83"/>
      <c r="OPN49" s="83"/>
      <c r="OPO49" s="83"/>
      <c r="OPP49" s="83"/>
      <c r="OPQ49" s="83"/>
      <c r="OPR49" s="83"/>
      <c r="OPS49" s="83"/>
      <c r="OPT49" s="83"/>
      <c r="OPU49" s="83"/>
      <c r="OPV49" s="83"/>
      <c r="OPW49" s="83"/>
      <c r="OPX49" s="83"/>
      <c r="OPY49" s="83"/>
      <c r="OPZ49" s="83"/>
      <c r="OQA49" s="83"/>
      <c r="OQB49" s="83"/>
      <c r="OQC49" s="83"/>
      <c r="OQD49" s="83"/>
      <c r="OQE49" s="83"/>
      <c r="OQF49" s="83"/>
      <c r="OQG49" s="83"/>
      <c r="OQH49" s="83"/>
      <c r="OQI49" s="83"/>
      <c r="OQJ49" s="83"/>
      <c r="OQK49" s="83"/>
      <c r="OQL49" s="83"/>
      <c r="OQM49" s="83"/>
      <c r="OQN49" s="83"/>
      <c r="OQO49" s="83"/>
      <c r="OQP49" s="83"/>
      <c r="OQQ49" s="83"/>
      <c r="OQR49" s="83"/>
      <c r="OQS49" s="83"/>
      <c r="OQT49" s="83"/>
      <c r="OQU49" s="83"/>
      <c r="OQV49" s="83"/>
      <c r="OQW49" s="83"/>
      <c r="OQX49" s="83"/>
      <c r="OQY49" s="83"/>
      <c r="OQZ49" s="83"/>
      <c r="ORA49" s="83"/>
      <c r="ORB49" s="83"/>
      <c r="ORC49" s="83"/>
      <c r="ORD49" s="83"/>
      <c r="ORE49" s="83"/>
      <c r="ORF49" s="83"/>
      <c r="ORG49" s="83"/>
      <c r="ORH49" s="83"/>
      <c r="ORI49" s="83"/>
      <c r="ORJ49" s="83"/>
      <c r="ORK49" s="83"/>
      <c r="ORL49" s="83"/>
      <c r="ORM49" s="83"/>
      <c r="ORN49" s="83"/>
      <c r="ORO49" s="83"/>
      <c r="ORP49" s="83"/>
      <c r="ORQ49" s="83"/>
      <c r="ORR49" s="83"/>
      <c r="ORS49" s="83"/>
      <c r="ORT49" s="83"/>
      <c r="ORU49" s="83"/>
      <c r="ORV49" s="83"/>
      <c r="ORW49" s="83"/>
      <c r="ORX49" s="83"/>
      <c r="ORY49" s="83"/>
      <c r="ORZ49" s="83"/>
      <c r="OSA49" s="83"/>
      <c r="OSB49" s="83"/>
      <c r="OSC49" s="83"/>
      <c r="OSD49" s="83"/>
      <c r="OSE49" s="83"/>
      <c r="OSF49" s="83"/>
      <c r="OSG49" s="83"/>
      <c r="OSH49" s="83"/>
      <c r="OSI49" s="83"/>
      <c r="OSJ49" s="83"/>
      <c r="OSK49" s="83"/>
      <c r="OSL49" s="83"/>
      <c r="OSM49" s="83"/>
      <c r="OSN49" s="83"/>
      <c r="OSO49" s="83"/>
      <c r="OSP49" s="83"/>
      <c r="OSQ49" s="83"/>
      <c r="OSR49" s="83"/>
      <c r="OSS49" s="83"/>
      <c r="OST49" s="83"/>
      <c r="OSU49" s="83"/>
      <c r="OSV49" s="83"/>
      <c r="OSW49" s="83"/>
      <c r="OSX49" s="83"/>
      <c r="OSY49" s="83"/>
      <c r="OSZ49" s="83"/>
      <c r="OTA49" s="83"/>
      <c r="OTB49" s="83"/>
      <c r="OTC49" s="83"/>
      <c r="OTD49" s="83"/>
      <c r="OTE49" s="83"/>
      <c r="OTF49" s="83"/>
      <c r="OTG49" s="83"/>
      <c r="OTH49" s="83"/>
      <c r="OTI49" s="83"/>
      <c r="OTJ49" s="83"/>
      <c r="OTK49" s="83"/>
      <c r="OTL49" s="83"/>
      <c r="OTM49" s="83"/>
      <c r="OTN49" s="83"/>
      <c r="OTO49" s="83"/>
      <c r="OTP49" s="83"/>
      <c r="OTQ49" s="83"/>
      <c r="OTR49" s="83"/>
      <c r="OTS49" s="83"/>
      <c r="OTT49" s="83"/>
      <c r="OTU49" s="83"/>
      <c r="OTV49" s="83"/>
      <c r="OTW49" s="83"/>
      <c r="OTX49" s="83"/>
      <c r="OTY49" s="83"/>
      <c r="OTZ49" s="83"/>
      <c r="OUA49" s="83"/>
      <c r="OUB49" s="83"/>
      <c r="OUC49" s="83"/>
      <c r="OUD49" s="83"/>
      <c r="OUE49" s="83"/>
      <c r="OUF49" s="83"/>
      <c r="OUG49" s="83"/>
      <c r="OUH49" s="83"/>
      <c r="OUI49" s="83"/>
      <c r="OUJ49" s="83"/>
      <c r="OUK49" s="83"/>
      <c r="OUL49" s="83"/>
      <c r="OUM49" s="83"/>
      <c r="OUN49" s="83"/>
      <c r="OUO49" s="83"/>
      <c r="OUP49" s="83"/>
      <c r="OUQ49" s="83"/>
      <c r="OUR49" s="83"/>
      <c r="OUS49" s="83"/>
      <c r="OUT49" s="83"/>
      <c r="OUU49" s="83"/>
      <c r="OUV49" s="83"/>
      <c r="OUW49" s="83"/>
      <c r="OUX49" s="83"/>
      <c r="OUY49" s="83"/>
      <c r="OUZ49" s="83"/>
      <c r="OVA49" s="83"/>
      <c r="OVB49" s="83"/>
      <c r="OVC49" s="83"/>
      <c r="OVD49" s="83"/>
      <c r="OVE49" s="83"/>
      <c r="OVF49" s="83"/>
      <c r="OVG49" s="83"/>
      <c r="OVH49" s="83"/>
      <c r="OVI49" s="83"/>
      <c r="OVJ49" s="83"/>
      <c r="OVK49" s="83"/>
      <c r="OVL49" s="83"/>
      <c r="OVM49" s="83"/>
      <c r="OVN49" s="83"/>
      <c r="OVO49" s="83"/>
      <c r="OVP49" s="83"/>
      <c r="OVQ49" s="83"/>
      <c r="OVR49" s="83"/>
      <c r="OVS49" s="83"/>
      <c r="OVT49" s="83"/>
      <c r="OVU49" s="83"/>
      <c r="OVV49" s="83"/>
      <c r="OVW49" s="83"/>
      <c r="OVX49" s="83"/>
      <c r="OVY49" s="83"/>
      <c r="OVZ49" s="83"/>
      <c r="OWA49" s="83"/>
      <c r="OWB49" s="83"/>
      <c r="OWC49" s="83"/>
      <c r="OWD49" s="83"/>
      <c r="OWE49" s="83"/>
      <c r="OWF49" s="83"/>
      <c r="OWG49" s="83"/>
      <c r="OWH49" s="83"/>
      <c r="OWI49" s="83"/>
      <c r="OWJ49" s="83"/>
      <c r="OWK49" s="83"/>
      <c r="OWL49" s="83"/>
      <c r="OWM49" s="83"/>
      <c r="OWN49" s="83"/>
      <c r="OWO49" s="83"/>
      <c r="OWP49" s="83"/>
      <c r="OWQ49" s="83"/>
      <c r="OWR49" s="83"/>
      <c r="OWS49" s="83"/>
      <c r="OWT49" s="83"/>
      <c r="OWU49" s="83"/>
      <c r="OWV49" s="83"/>
      <c r="OWW49" s="83"/>
      <c r="OWX49" s="83"/>
      <c r="OWY49" s="83"/>
      <c r="OWZ49" s="83"/>
      <c r="OXA49" s="83"/>
      <c r="OXB49" s="83"/>
      <c r="OXC49" s="83"/>
      <c r="OXD49" s="83"/>
      <c r="OXE49" s="83"/>
      <c r="OXF49" s="83"/>
      <c r="OXG49" s="83"/>
      <c r="OXH49" s="83"/>
      <c r="OXI49" s="83"/>
      <c r="OXJ49" s="83"/>
      <c r="OXK49" s="83"/>
      <c r="OXL49" s="83"/>
      <c r="OXM49" s="83"/>
      <c r="OXN49" s="83"/>
      <c r="OXO49" s="83"/>
      <c r="OXP49" s="83"/>
      <c r="OXQ49" s="83"/>
      <c r="OXR49" s="83"/>
      <c r="OXS49" s="83"/>
      <c r="OXT49" s="83"/>
      <c r="OXU49" s="83"/>
      <c r="OXV49" s="83"/>
      <c r="OXW49" s="83"/>
      <c r="OXX49" s="83"/>
      <c r="OXY49" s="83"/>
      <c r="OXZ49" s="83"/>
      <c r="OYA49" s="83"/>
      <c r="OYB49" s="83"/>
      <c r="OYC49" s="83"/>
      <c r="OYD49" s="83"/>
      <c r="OYE49" s="83"/>
      <c r="OYF49" s="83"/>
      <c r="OYG49" s="83"/>
      <c r="OYH49" s="83"/>
      <c r="OYI49" s="83"/>
      <c r="OYJ49" s="83"/>
      <c r="OYK49" s="83"/>
      <c r="OYL49" s="83"/>
      <c r="OYM49" s="83"/>
      <c r="OYN49" s="83"/>
      <c r="OYO49" s="83"/>
      <c r="OYP49" s="83"/>
      <c r="OYQ49" s="83"/>
      <c r="OYR49" s="83"/>
      <c r="OYS49" s="83"/>
      <c r="OYT49" s="83"/>
      <c r="OYU49" s="83"/>
      <c r="OYV49" s="83"/>
      <c r="OYW49" s="83"/>
      <c r="OYX49" s="83"/>
      <c r="OYY49" s="83"/>
      <c r="OYZ49" s="83"/>
      <c r="OZA49" s="83"/>
      <c r="OZB49" s="83"/>
      <c r="OZC49" s="83"/>
      <c r="OZD49" s="83"/>
      <c r="OZE49" s="83"/>
      <c r="OZF49" s="83"/>
      <c r="OZG49" s="83"/>
      <c r="OZH49" s="83"/>
      <c r="OZI49" s="83"/>
      <c r="OZJ49" s="83"/>
      <c r="OZK49" s="83"/>
      <c r="OZL49" s="83"/>
      <c r="OZM49" s="83"/>
      <c r="OZN49" s="83"/>
      <c r="OZO49" s="83"/>
      <c r="OZP49" s="83"/>
      <c r="OZQ49" s="83"/>
      <c r="OZR49" s="83"/>
      <c r="OZS49" s="83"/>
      <c r="OZT49" s="83"/>
      <c r="OZU49" s="83"/>
      <c r="OZV49" s="83"/>
      <c r="OZW49" s="83"/>
      <c r="OZX49" s="83"/>
      <c r="OZY49" s="83"/>
      <c r="OZZ49" s="83"/>
      <c r="PAA49" s="83"/>
      <c r="PAB49" s="83"/>
      <c r="PAC49" s="83"/>
      <c r="PAD49" s="83"/>
      <c r="PAE49" s="83"/>
      <c r="PAF49" s="83"/>
      <c r="PAG49" s="83"/>
      <c r="PAH49" s="83"/>
      <c r="PAI49" s="83"/>
      <c r="PAJ49" s="83"/>
      <c r="PAK49" s="83"/>
      <c r="PAL49" s="83"/>
      <c r="PAM49" s="83"/>
      <c r="PAN49" s="83"/>
      <c r="PAO49" s="83"/>
      <c r="PAP49" s="83"/>
      <c r="PAQ49" s="83"/>
      <c r="PAR49" s="83"/>
      <c r="PAS49" s="83"/>
      <c r="PAT49" s="83"/>
      <c r="PAU49" s="83"/>
      <c r="PAV49" s="83"/>
      <c r="PAW49" s="83"/>
      <c r="PAX49" s="83"/>
      <c r="PAY49" s="83"/>
      <c r="PAZ49" s="83"/>
      <c r="PBA49" s="83"/>
      <c r="PBB49" s="83"/>
      <c r="PBC49" s="83"/>
      <c r="PBD49" s="83"/>
      <c r="PBE49" s="83"/>
      <c r="PBF49" s="83"/>
      <c r="PBG49" s="83"/>
      <c r="PBH49" s="83"/>
      <c r="PBI49" s="83"/>
      <c r="PBJ49" s="83"/>
      <c r="PBK49" s="83"/>
      <c r="PBL49" s="83"/>
      <c r="PBM49" s="83"/>
      <c r="PBN49" s="83"/>
      <c r="PBO49" s="83"/>
      <c r="PBP49" s="83"/>
      <c r="PBQ49" s="83"/>
      <c r="PBR49" s="83"/>
      <c r="PBS49" s="83"/>
      <c r="PBT49" s="83"/>
      <c r="PBU49" s="83"/>
      <c r="PBV49" s="83"/>
      <c r="PBW49" s="83"/>
      <c r="PBX49" s="83"/>
      <c r="PBY49" s="83"/>
      <c r="PBZ49" s="83"/>
      <c r="PCA49" s="83"/>
      <c r="PCB49" s="83"/>
      <c r="PCC49" s="83"/>
      <c r="PCD49" s="83"/>
      <c r="PCE49" s="83"/>
      <c r="PCF49" s="83"/>
      <c r="PCG49" s="83"/>
      <c r="PCH49" s="83"/>
      <c r="PCI49" s="83"/>
      <c r="PCJ49" s="83"/>
      <c r="PCK49" s="83"/>
      <c r="PCL49" s="83"/>
      <c r="PCM49" s="83"/>
      <c r="PCN49" s="83"/>
      <c r="PCO49" s="83"/>
      <c r="PCP49" s="83"/>
      <c r="PCQ49" s="83"/>
      <c r="PCR49" s="83"/>
      <c r="PCS49" s="83"/>
      <c r="PCT49" s="83"/>
      <c r="PCU49" s="83"/>
      <c r="PCV49" s="83"/>
      <c r="PCW49" s="83"/>
      <c r="PCX49" s="83"/>
      <c r="PCY49" s="83"/>
      <c r="PCZ49" s="83"/>
      <c r="PDA49" s="83"/>
      <c r="PDB49" s="83"/>
      <c r="PDC49" s="83"/>
      <c r="PDD49" s="83"/>
      <c r="PDE49" s="83"/>
      <c r="PDF49" s="83"/>
      <c r="PDG49" s="83"/>
      <c r="PDH49" s="83"/>
      <c r="PDI49" s="83"/>
      <c r="PDJ49" s="83"/>
      <c r="PDK49" s="83"/>
      <c r="PDL49" s="83"/>
      <c r="PDM49" s="83"/>
      <c r="PDN49" s="83"/>
      <c r="PDO49" s="83"/>
      <c r="PDP49" s="83"/>
      <c r="PDQ49" s="83"/>
      <c r="PDR49" s="83"/>
      <c r="PDS49" s="83"/>
      <c r="PDT49" s="83"/>
      <c r="PDU49" s="83"/>
      <c r="PDV49" s="83"/>
      <c r="PDW49" s="83"/>
      <c r="PDX49" s="83"/>
      <c r="PDY49" s="83"/>
      <c r="PDZ49" s="83"/>
      <c r="PEA49" s="83"/>
      <c r="PEB49" s="83"/>
      <c r="PEC49" s="83"/>
      <c r="PED49" s="83"/>
      <c r="PEE49" s="83"/>
      <c r="PEF49" s="83"/>
      <c r="PEG49" s="83"/>
      <c r="PEH49" s="83"/>
      <c r="PEI49" s="83"/>
      <c r="PEJ49" s="83"/>
      <c r="PEK49" s="83"/>
      <c r="PEL49" s="83"/>
      <c r="PEM49" s="83"/>
      <c r="PEN49" s="83"/>
      <c r="PEO49" s="83"/>
      <c r="PEP49" s="83"/>
      <c r="PEQ49" s="83"/>
      <c r="PER49" s="83"/>
      <c r="PES49" s="83"/>
      <c r="PET49" s="83"/>
      <c r="PEU49" s="83"/>
      <c r="PEV49" s="83"/>
      <c r="PEW49" s="83"/>
      <c r="PEX49" s="83"/>
      <c r="PEY49" s="83"/>
      <c r="PEZ49" s="83"/>
      <c r="PFA49" s="83"/>
      <c r="PFB49" s="83"/>
      <c r="PFC49" s="83"/>
      <c r="PFD49" s="83"/>
      <c r="PFE49" s="83"/>
      <c r="PFF49" s="83"/>
      <c r="PFG49" s="83"/>
      <c r="PFH49" s="83"/>
      <c r="PFI49" s="83"/>
      <c r="PFJ49" s="83"/>
      <c r="PFK49" s="83"/>
      <c r="PFL49" s="83"/>
      <c r="PFM49" s="83"/>
      <c r="PFN49" s="83"/>
      <c r="PFO49" s="83"/>
      <c r="PFP49" s="83"/>
      <c r="PFQ49" s="83"/>
      <c r="PFR49" s="83"/>
      <c r="PFS49" s="83"/>
      <c r="PFT49" s="83"/>
      <c r="PFU49" s="83"/>
      <c r="PFV49" s="83"/>
      <c r="PFW49" s="83"/>
      <c r="PFX49" s="83"/>
      <c r="PFY49" s="83"/>
      <c r="PFZ49" s="83"/>
      <c r="PGA49" s="83"/>
      <c r="PGB49" s="83"/>
      <c r="PGC49" s="83"/>
      <c r="PGD49" s="83"/>
      <c r="PGE49" s="83"/>
      <c r="PGF49" s="83"/>
      <c r="PGG49" s="83"/>
      <c r="PGH49" s="83"/>
      <c r="PGI49" s="83"/>
      <c r="PGJ49" s="83"/>
      <c r="PGK49" s="83"/>
      <c r="PGL49" s="83"/>
      <c r="PGM49" s="83"/>
      <c r="PGN49" s="83"/>
      <c r="PGO49" s="83"/>
      <c r="PGP49" s="83"/>
      <c r="PGQ49" s="83"/>
      <c r="PGR49" s="83"/>
      <c r="PGS49" s="83"/>
      <c r="PGT49" s="83"/>
      <c r="PGU49" s="83"/>
      <c r="PGV49" s="83"/>
      <c r="PGW49" s="83"/>
      <c r="PGX49" s="83"/>
      <c r="PGY49" s="83"/>
      <c r="PGZ49" s="83"/>
      <c r="PHA49" s="83"/>
      <c r="PHB49" s="83"/>
      <c r="PHC49" s="83"/>
      <c r="PHD49" s="83"/>
      <c r="PHE49" s="83"/>
      <c r="PHF49" s="83"/>
      <c r="PHG49" s="83"/>
      <c r="PHH49" s="83"/>
      <c r="PHI49" s="83"/>
      <c r="PHJ49" s="83"/>
      <c r="PHK49" s="83"/>
      <c r="PHL49" s="83"/>
      <c r="PHM49" s="83"/>
      <c r="PHN49" s="83"/>
      <c r="PHO49" s="83"/>
      <c r="PHP49" s="83"/>
      <c r="PHQ49" s="83"/>
      <c r="PHR49" s="83"/>
      <c r="PHS49" s="83"/>
      <c r="PHT49" s="83"/>
      <c r="PHU49" s="83"/>
      <c r="PHV49" s="83"/>
      <c r="PHW49" s="83"/>
      <c r="PHX49" s="83"/>
      <c r="PHY49" s="83"/>
      <c r="PHZ49" s="83"/>
      <c r="PIA49" s="83"/>
      <c r="PIB49" s="83"/>
      <c r="PIC49" s="83"/>
      <c r="PID49" s="83"/>
      <c r="PIE49" s="83"/>
      <c r="PIF49" s="83"/>
      <c r="PIG49" s="83"/>
      <c r="PIH49" s="83"/>
      <c r="PII49" s="83"/>
      <c r="PIJ49" s="83"/>
      <c r="PIK49" s="83"/>
      <c r="PIL49" s="83"/>
      <c r="PIM49" s="83"/>
      <c r="PIN49" s="83"/>
      <c r="PIO49" s="83"/>
      <c r="PIP49" s="83"/>
      <c r="PIQ49" s="83"/>
      <c r="PIR49" s="83"/>
      <c r="PIS49" s="83"/>
      <c r="PIT49" s="83"/>
      <c r="PIU49" s="83"/>
      <c r="PIV49" s="83"/>
      <c r="PIW49" s="83"/>
      <c r="PIX49" s="83"/>
      <c r="PIY49" s="83"/>
      <c r="PIZ49" s="83"/>
      <c r="PJA49" s="83"/>
      <c r="PJB49" s="83"/>
      <c r="PJC49" s="83"/>
      <c r="PJD49" s="83"/>
      <c r="PJE49" s="83"/>
      <c r="PJF49" s="83"/>
      <c r="PJG49" s="83"/>
      <c r="PJH49" s="83"/>
      <c r="PJI49" s="83"/>
      <c r="PJJ49" s="83"/>
      <c r="PJK49" s="83"/>
      <c r="PJL49" s="83"/>
      <c r="PJM49" s="83"/>
      <c r="PJN49" s="83"/>
      <c r="PJO49" s="83"/>
      <c r="PJP49" s="83"/>
      <c r="PJQ49" s="83"/>
      <c r="PJR49" s="83"/>
      <c r="PJS49" s="83"/>
      <c r="PJT49" s="83"/>
      <c r="PJU49" s="83"/>
      <c r="PJV49" s="83"/>
      <c r="PJW49" s="83"/>
      <c r="PJX49" s="83"/>
      <c r="PJY49" s="83"/>
      <c r="PJZ49" s="83"/>
      <c r="PKA49" s="83"/>
      <c r="PKB49" s="83"/>
      <c r="PKC49" s="83"/>
      <c r="PKD49" s="83"/>
      <c r="PKE49" s="83"/>
      <c r="PKF49" s="83"/>
      <c r="PKG49" s="83"/>
      <c r="PKH49" s="83"/>
      <c r="PKI49" s="83"/>
      <c r="PKJ49" s="83"/>
      <c r="PKK49" s="83"/>
      <c r="PKL49" s="83"/>
      <c r="PKM49" s="83"/>
      <c r="PKN49" s="83"/>
      <c r="PKO49" s="83"/>
      <c r="PKP49" s="83"/>
      <c r="PKQ49" s="83"/>
      <c r="PKR49" s="83"/>
      <c r="PKS49" s="83"/>
      <c r="PKT49" s="83"/>
      <c r="PKU49" s="83"/>
      <c r="PKV49" s="83"/>
      <c r="PKW49" s="83"/>
      <c r="PKX49" s="83"/>
      <c r="PKY49" s="83"/>
      <c r="PKZ49" s="83"/>
      <c r="PLA49" s="83"/>
      <c r="PLB49" s="83"/>
      <c r="PLC49" s="83"/>
      <c r="PLD49" s="83"/>
      <c r="PLE49" s="83"/>
      <c r="PLF49" s="83"/>
      <c r="PLG49" s="83"/>
      <c r="PLH49" s="83"/>
      <c r="PLI49" s="83"/>
      <c r="PLJ49" s="83"/>
      <c r="PLK49" s="83"/>
      <c r="PLL49" s="83"/>
      <c r="PLM49" s="83"/>
      <c r="PLN49" s="83"/>
      <c r="PLO49" s="83"/>
      <c r="PLP49" s="83"/>
      <c r="PLQ49" s="83"/>
      <c r="PLR49" s="83"/>
      <c r="PLS49" s="83"/>
      <c r="PLT49" s="83"/>
      <c r="PLU49" s="83"/>
      <c r="PLV49" s="83"/>
      <c r="PLW49" s="83"/>
      <c r="PLX49" s="83"/>
      <c r="PLY49" s="83"/>
      <c r="PLZ49" s="83"/>
      <c r="PMA49" s="83"/>
      <c r="PMB49" s="83"/>
      <c r="PMC49" s="83"/>
      <c r="PMD49" s="83"/>
      <c r="PME49" s="83"/>
      <c r="PMF49" s="83"/>
      <c r="PMG49" s="83"/>
      <c r="PMH49" s="83"/>
      <c r="PMI49" s="83"/>
      <c r="PMJ49" s="83"/>
      <c r="PMK49" s="83"/>
      <c r="PML49" s="83"/>
      <c r="PMM49" s="83"/>
      <c r="PMN49" s="83"/>
      <c r="PMO49" s="83"/>
      <c r="PMP49" s="83"/>
      <c r="PMQ49" s="83"/>
      <c r="PMR49" s="83"/>
      <c r="PMS49" s="83"/>
      <c r="PMT49" s="83"/>
      <c r="PMU49" s="83"/>
      <c r="PMV49" s="83"/>
      <c r="PMW49" s="83"/>
      <c r="PMX49" s="83"/>
      <c r="PMY49" s="83"/>
      <c r="PMZ49" s="83"/>
      <c r="PNA49" s="83"/>
      <c r="PNB49" s="83"/>
      <c r="PNC49" s="83"/>
      <c r="PND49" s="83"/>
      <c r="PNE49" s="83"/>
      <c r="PNF49" s="83"/>
      <c r="PNG49" s="83"/>
      <c r="PNH49" s="83"/>
      <c r="PNI49" s="83"/>
      <c r="PNJ49" s="83"/>
      <c r="PNK49" s="83"/>
      <c r="PNL49" s="83"/>
      <c r="PNM49" s="83"/>
      <c r="PNN49" s="83"/>
      <c r="PNO49" s="83"/>
      <c r="PNP49" s="83"/>
      <c r="PNQ49" s="83"/>
      <c r="PNR49" s="83"/>
      <c r="PNS49" s="83"/>
      <c r="PNT49" s="83"/>
      <c r="PNU49" s="83"/>
      <c r="PNV49" s="83"/>
      <c r="PNW49" s="83"/>
      <c r="PNX49" s="83"/>
      <c r="PNY49" s="83"/>
      <c r="PNZ49" s="83"/>
      <c r="POA49" s="83"/>
      <c r="POB49" s="83"/>
      <c r="POC49" s="83"/>
      <c r="POD49" s="83"/>
      <c r="POE49" s="83"/>
      <c r="POF49" s="83"/>
      <c r="POG49" s="83"/>
      <c r="POH49" s="83"/>
      <c r="POI49" s="83"/>
      <c r="POJ49" s="83"/>
      <c r="POK49" s="83"/>
      <c r="POL49" s="83"/>
      <c r="POM49" s="83"/>
      <c r="PON49" s="83"/>
      <c r="POO49" s="83"/>
      <c r="POP49" s="83"/>
      <c r="POQ49" s="83"/>
      <c r="POR49" s="83"/>
      <c r="POS49" s="83"/>
      <c r="POT49" s="83"/>
      <c r="POU49" s="83"/>
      <c r="POV49" s="83"/>
      <c r="POW49" s="83"/>
      <c r="POX49" s="83"/>
      <c r="POY49" s="83"/>
      <c r="POZ49" s="83"/>
      <c r="PPA49" s="83"/>
      <c r="PPB49" s="83"/>
      <c r="PPC49" s="83"/>
      <c r="PPD49" s="83"/>
      <c r="PPE49" s="83"/>
      <c r="PPF49" s="83"/>
      <c r="PPG49" s="83"/>
      <c r="PPH49" s="83"/>
      <c r="PPI49" s="83"/>
      <c r="PPJ49" s="83"/>
      <c r="PPK49" s="83"/>
      <c r="PPL49" s="83"/>
      <c r="PPM49" s="83"/>
      <c r="PPN49" s="83"/>
      <c r="PPO49" s="83"/>
      <c r="PPP49" s="83"/>
      <c r="PPQ49" s="83"/>
      <c r="PPR49" s="83"/>
      <c r="PPS49" s="83"/>
      <c r="PPT49" s="83"/>
      <c r="PPU49" s="83"/>
      <c r="PPV49" s="83"/>
      <c r="PPW49" s="83"/>
      <c r="PPX49" s="83"/>
      <c r="PPY49" s="83"/>
      <c r="PPZ49" s="83"/>
      <c r="PQA49" s="83"/>
      <c r="PQB49" s="83"/>
      <c r="PQC49" s="83"/>
      <c r="PQD49" s="83"/>
      <c r="PQE49" s="83"/>
      <c r="PQF49" s="83"/>
      <c r="PQG49" s="83"/>
      <c r="PQH49" s="83"/>
      <c r="PQI49" s="83"/>
      <c r="PQJ49" s="83"/>
      <c r="PQK49" s="83"/>
      <c r="PQL49" s="83"/>
      <c r="PQM49" s="83"/>
      <c r="PQN49" s="83"/>
      <c r="PQO49" s="83"/>
      <c r="PQP49" s="83"/>
      <c r="PQQ49" s="83"/>
      <c r="PQR49" s="83"/>
      <c r="PQS49" s="83"/>
      <c r="PQT49" s="83"/>
      <c r="PQU49" s="83"/>
      <c r="PQV49" s="83"/>
      <c r="PQW49" s="83"/>
      <c r="PQX49" s="83"/>
      <c r="PQY49" s="83"/>
      <c r="PQZ49" s="83"/>
      <c r="PRA49" s="83"/>
      <c r="PRB49" s="83"/>
      <c r="PRC49" s="83"/>
      <c r="PRD49" s="83"/>
      <c r="PRE49" s="83"/>
      <c r="PRF49" s="83"/>
      <c r="PRG49" s="83"/>
      <c r="PRH49" s="83"/>
      <c r="PRI49" s="83"/>
      <c r="PRJ49" s="83"/>
      <c r="PRK49" s="83"/>
      <c r="PRL49" s="83"/>
      <c r="PRM49" s="83"/>
      <c r="PRN49" s="83"/>
      <c r="PRO49" s="83"/>
      <c r="PRP49" s="83"/>
      <c r="PRQ49" s="83"/>
      <c r="PRR49" s="83"/>
      <c r="PRS49" s="83"/>
      <c r="PRT49" s="83"/>
      <c r="PRU49" s="83"/>
      <c r="PRV49" s="83"/>
      <c r="PRW49" s="83"/>
      <c r="PRX49" s="83"/>
      <c r="PRY49" s="83"/>
      <c r="PRZ49" s="83"/>
      <c r="PSA49" s="83"/>
      <c r="PSB49" s="83"/>
      <c r="PSC49" s="83"/>
      <c r="PSD49" s="83"/>
      <c r="PSE49" s="83"/>
      <c r="PSF49" s="83"/>
      <c r="PSG49" s="83"/>
      <c r="PSH49" s="83"/>
      <c r="PSI49" s="83"/>
      <c r="PSJ49" s="83"/>
      <c r="PSK49" s="83"/>
      <c r="PSL49" s="83"/>
      <c r="PSM49" s="83"/>
      <c r="PSN49" s="83"/>
      <c r="PSO49" s="83"/>
      <c r="PSP49" s="83"/>
      <c r="PSQ49" s="83"/>
      <c r="PSR49" s="83"/>
      <c r="PSS49" s="83"/>
      <c r="PST49" s="83"/>
      <c r="PSU49" s="83"/>
      <c r="PSV49" s="83"/>
      <c r="PSW49" s="83"/>
      <c r="PSX49" s="83"/>
      <c r="PSY49" s="83"/>
      <c r="PSZ49" s="83"/>
      <c r="PTA49" s="83"/>
      <c r="PTB49" s="83"/>
      <c r="PTC49" s="83"/>
      <c r="PTD49" s="83"/>
      <c r="PTE49" s="83"/>
      <c r="PTF49" s="83"/>
      <c r="PTG49" s="83"/>
      <c r="PTH49" s="83"/>
      <c r="PTI49" s="83"/>
      <c r="PTJ49" s="83"/>
      <c r="PTK49" s="83"/>
      <c r="PTL49" s="83"/>
      <c r="PTM49" s="83"/>
      <c r="PTN49" s="83"/>
      <c r="PTO49" s="83"/>
      <c r="PTP49" s="83"/>
      <c r="PTQ49" s="83"/>
      <c r="PTR49" s="83"/>
      <c r="PTS49" s="83"/>
      <c r="PTT49" s="83"/>
      <c r="PTU49" s="83"/>
      <c r="PTV49" s="83"/>
      <c r="PTW49" s="83"/>
      <c r="PTX49" s="83"/>
      <c r="PTY49" s="83"/>
      <c r="PTZ49" s="83"/>
      <c r="PUA49" s="83"/>
      <c r="PUB49" s="83"/>
      <c r="PUC49" s="83"/>
      <c r="PUD49" s="83"/>
      <c r="PUE49" s="83"/>
      <c r="PUF49" s="83"/>
      <c r="PUG49" s="83"/>
      <c r="PUH49" s="83"/>
      <c r="PUI49" s="83"/>
      <c r="PUJ49" s="83"/>
      <c r="PUK49" s="83"/>
      <c r="PUL49" s="83"/>
      <c r="PUM49" s="83"/>
      <c r="PUN49" s="83"/>
      <c r="PUO49" s="83"/>
      <c r="PUP49" s="83"/>
      <c r="PUQ49" s="83"/>
      <c r="PUR49" s="83"/>
      <c r="PUS49" s="83"/>
      <c r="PUT49" s="83"/>
      <c r="PUU49" s="83"/>
      <c r="PUV49" s="83"/>
      <c r="PUW49" s="83"/>
      <c r="PUX49" s="83"/>
      <c r="PUY49" s="83"/>
      <c r="PUZ49" s="83"/>
      <c r="PVA49" s="83"/>
      <c r="PVB49" s="83"/>
      <c r="PVC49" s="83"/>
      <c r="PVD49" s="83"/>
      <c r="PVE49" s="83"/>
      <c r="PVF49" s="83"/>
      <c r="PVG49" s="83"/>
      <c r="PVH49" s="83"/>
      <c r="PVI49" s="83"/>
      <c r="PVJ49" s="83"/>
      <c r="PVK49" s="83"/>
      <c r="PVL49" s="83"/>
      <c r="PVM49" s="83"/>
      <c r="PVN49" s="83"/>
      <c r="PVO49" s="83"/>
      <c r="PVP49" s="83"/>
      <c r="PVQ49" s="83"/>
      <c r="PVR49" s="83"/>
      <c r="PVS49" s="83"/>
      <c r="PVT49" s="83"/>
      <c r="PVU49" s="83"/>
      <c r="PVV49" s="83"/>
      <c r="PVW49" s="83"/>
      <c r="PVX49" s="83"/>
      <c r="PVY49" s="83"/>
      <c r="PVZ49" s="83"/>
      <c r="PWA49" s="83"/>
      <c r="PWB49" s="83"/>
      <c r="PWC49" s="83"/>
      <c r="PWD49" s="83"/>
      <c r="PWE49" s="83"/>
      <c r="PWF49" s="83"/>
      <c r="PWG49" s="83"/>
      <c r="PWH49" s="83"/>
      <c r="PWI49" s="83"/>
      <c r="PWJ49" s="83"/>
      <c r="PWK49" s="83"/>
      <c r="PWL49" s="83"/>
      <c r="PWM49" s="83"/>
      <c r="PWN49" s="83"/>
      <c r="PWO49" s="83"/>
      <c r="PWP49" s="83"/>
      <c r="PWQ49" s="83"/>
      <c r="PWR49" s="83"/>
      <c r="PWS49" s="83"/>
      <c r="PWT49" s="83"/>
      <c r="PWU49" s="83"/>
      <c r="PWV49" s="83"/>
      <c r="PWW49" s="83"/>
      <c r="PWX49" s="83"/>
      <c r="PWY49" s="83"/>
      <c r="PWZ49" s="83"/>
      <c r="PXA49" s="83"/>
      <c r="PXB49" s="83"/>
      <c r="PXC49" s="83"/>
      <c r="PXD49" s="83"/>
      <c r="PXE49" s="83"/>
      <c r="PXF49" s="83"/>
      <c r="PXG49" s="83"/>
      <c r="PXH49" s="83"/>
      <c r="PXI49" s="83"/>
      <c r="PXJ49" s="83"/>
      <c r="PXK49" s="83"/>
      <c r="PXL49" s="83"/>
      <c r="PXM49" s="83"/>
      <c r="PXN49" s="83"/>
      <c r="PXO49" s="83"/>
      <c r="PXP49" s="83"/>
      <c r="PXQ49" s="83"/>
      <c r="PXR49" s="83"/>
      <c r="PXS49" s="83"/>
      <c r="PXT49" s="83"/>
      <c r="PXU49" s="83"/>
      <c r="PXV49" s="83"/>
      <c r="PXW49" s="83"/>
      <c r="PXX49" s="83"/>
      <c r="PXY49" s="83"/>
      <c r="PXZ49" s="83"/>
      <c r="PYA49" s="83"/>
      <c r="PYB49" s="83"/>
      <c r="PYC49" s="83"/>
      <c r="PYD49" s="83"/>
      <c r="PYE49" s="83"/>
      <c r="PYF49" s="83"/>
      <c r="PYG49" s="83"/>
      <c r="PYH49" s="83"/>
      <c r="PYI49" s="83"/>
      <c r="PYJ49" s="83"/>
      <c r="PYK49" s="83"/>
      <c r="PYL49" s="83"/>
      <c r="PYM49" s="83"/>
      <c r="PYN49" s="83"/>
      <c r="PYO49" s="83"/>
      <c r="PYP49" s="83"/>
      <c r="PYQ49" s="83"/>
      <c r="PYR49" s="83"/>
      <c r="PYS49" s="83"/>
      <c r="PYT49" s="83"/>
      <c r="PYU49" s="83"/>
      <c r="PYV49" s="83"/>
      <c r="PYW49" s="83"/>
      <c r="PYX49" s="83"/>
      <c r="PYY49" s="83"/>
      <c r="PYZ49" s="83"/>
      <c r="PZA49" s="83"/>
      <c r="PZB49" s="83"/>
      <c r="PZC49" s="83"/>
      <c r="PZD49" s="83"/>
      <c r="PZE49" s="83"/>
      <c r="PZF49" s="83"/>
      <c r="PZG49" s="83"/>
      <c r="PZH49" s="83"/>
      <c r="PZI49" s="83"/>
      <c r="PZJ49" s="83"/>
      <c r="PZK49" s="83"/>
      <c r="PZL49" s="83"/>
      <c r="PZM49" s="83"/>
      <c r="PZN49" s="83"/>
      <c r="PZO49" s="83"/>
      <c r="PZP49" s="83"/>
      <c r="PZQ49" s="83"/>
      <c r="PZR49" s="83"/>
      <c r="PZS49" s="83"/>
      <c r="PZT49" s="83"/>
      <c r="PZU49" s="83"/>
      <c r="PZV49" s="83"/>
      <c r="PZW49" s="83"/>
      <c r="PZX49" s="83"/>
      <c r="PZY49" s="83"/>
      <c r="PZZ49" s="83"/>
      <c r="QAA49" s="83"/>
      <c r="QAB49" s="83"/>
      <c r="QAC49" s="83"/>
      <c r="QAD49" s="83"/>
      <c r="QAE49" s="83"/>
      <c r="QAF49" s="83"/>
      <c r="QAG49" s="83"/>
      <c r="QAH49" s="83"/>
      <c r="QAI49" s="83"/>
      <c r="QAJ49" s="83"/>
      <c r="QAK49" s="83"/>
      <c r="QAL49" s="83"/>
      <c r="QAM49" s="83"/>
      <c r="QAN49" s="83"/>
      <c r="QAO49" s="83"/>
      <c r="QAP49" s="83"/>
      <c r="QAQ49" s="83"/>
      <c r="QAR49" s="83"/>
      <c r="QAS49" s="83"/>
      <c r="QAT49" s="83"/>
      <c r="QAU49" s="83"/>
      <c r="QAV49" s="83"/>
      <c r="QAW49" s="83"/>
      <c r="QAX49" s="83"/>
      <c r="QAY49" s="83"/>
      <c r="QAZ49" s="83"/>
      <c r="QBA49" s="83"/>
      <c r="QBB49" s="83"/>
      <c r="QBC49" s="83"/>
      <c r="QBD49" s="83"/>
      <c r="QBE49" s="83"/>
      <c r="QBF49" s="83"/>
      <c r="QBG49" s="83"/>
      <c r="QBH49" s="83"/>
      <c r="QBI49" s="83"/>
      <c r="QBJ49" s="83"/>
      <c r="QBK49" s="83"/>
      <c r="QBL49" s="83"/>
      <c r="QBM49" s="83"/>
      <c r="QBN49" s="83"/>
      <c r="QBO49" s="83"/>
      <c r="QBP49" s="83"/>
      <c r="QBQ49" s="83"/>
      <c r="QBR49" s="83"/>
      <c r="QBS49" s="83"/>
      <c r="QBT49" s="83"/>
      <c r="QBU49" s="83"/>
      <c r="QBV49" s="83"/>
      <c r="QBW49" s="83"/>
      <c r="QBX49" s="83"/>
      <c r="QBY49" s="83"/>
      <c r="QBZ49" s="83"/>
      <c r="QCA49" s="83"/>
      <c r="QCB49" s="83"/>
      <c r="QCC49" s="83"/>
      <c r="QCD49" s="83"/>
      <c r="QCE49" s="83"/>
      <c r="QCF49" s="83"/>
      <c r="QCG49" s="83"/>
      <c r="QCH49" s="83"/>
      <c r="QCI49" s="83"/>
      <c r="QCJ49" s="83"/>
      <c r="QCK49" s="83"/>
      <c r="QCL49" s="83"/>
      <c r="QCM49" s="83"/>
      <c r="QCN49" s="83"/>
      <c r="QCO49" s="83"/>
      <c r="QCP49" s="83"/>
      <c r="QCQ49" s="83"/>
      <c r="QCR49" s="83"/>
      <c r="QCS49" s="83"/>
      <c r="QCT49" s="83"/>
      <c r="QCU49" s="83"/>
      <c r="QCV49" s="83"/>
      <c r="QCW49" s="83"/>
      <c r="QCX49" s="83"/>
      <c r="QCY49" s="83"/>
      <c r="QCZ49" s="83"/>
      <c r="QDA49" s="83"/>
      <c r="QDB49" s="83"/>
      <c r="QDC49" s="83"/>
      <c r="QDD49" s="83"/>
      <c r="QDE49" s="83"/>
      <c r="QDF49" s="83"/>
      <c r="QDG49" s="83"/>
      <c r="QDH49" s="83"/>
      <c r="QDI49" s="83"/>
      <c r="QDJ49" s="83"/>
      <c r="QDK49" s="83"/>
      <c r="QDL49" s="83"/>
      <c r="QDM49" s="83"/>
      <c r="QDN49" s="83"/>
      <c r="QDO49" s="83"/>
      <c r="QDP49" s="83"/>
      <c r="QDQ49" s="83"/>
      <c r="QDR49" s="83"/>
      <c r="QDS49" s="83"/>
      <c r="QDT49" s="83"/>
      <c r="QDU49" s="83"/>
      <c r="QDV49" s="83"/>
      <c r="QDW49" s="83"/>
      <c r="QDX49" s="83"/>
      <c r="QDY49" s="83"/>
      <c r="QDZ49" s="83"/>
      <c r="QEA49" s="83"/>
      <c r="QEB49" s="83"/>
      <c r="QEC49" s="83"/>
      <c r="QED49" s="83"/>
      <c r="QEE49" s="83"/>
      <c r="QEF49" s="83"/>
      <c r="QEG49" s="83"/>
      <c r="QEH49" s="83"/>
      <c r="QEI49" s="83"/>
      <c r="QEJ49" s="83"/>
      <c r="QEK49" s="83"/>
      <c r="QEL49" s="83"/>
      <c r="QEM49" s="83"/>
      <c r="QEN49" s="83"/>
      <c r="QEO49" s="83"/>
      <c r="QEP49" s="83"/>
      <c r="QEQ49" s="83"/>
      <c r="QER49" s="83"/>
      <c r="QES49" s="83"/>
      <c r="QET49" s="83"/>
      <c r="QEU49" s="83"/>
      <c r="QEV49" s="83"/>
      <c r="QEW49" s="83"/>
      <c r="QEX49" s="83"/>
      <c r="QEY49" s="83"/>
      <c r="QEZ49" s="83"/>
      <c r="QFA49" s="83"/>
      <c r="QFB49" s="83"/>
      <c r="QFC49" s="83"/>
      <c r="QFD49" s="83"/>
      <c r="QFE49" s="83"/>
      <c r="QFF49" s="83"/>
      <c r="QFG49" s="83"/>
      <c r="QFH49" s="83"/>
      <c r="QFI49" s="83"/>
      <c r="QFJ49" s="83"/>
      <c r="QFK49" s="83"/>
      <c r="QFL49" s="83"/>
      <c r="QFM49" s="83"/>
      <c r="QFN49" s="83"/>
      <c r="QFO49" s="83"/>
      <c r="QFP49" s="83"/>
      <c r="QFQ49" s="83"/>
      <c r="QFR49" s="83"/>
      <c r="QFS49" s="83"/>
      <c r="QFT49" s="83"/>
      <c r="QFU49" s="83"/>
      <c r="QFV49" s="83"/>
      <c r="QFW49" s="83"/>
      <c r="QFX49" s="83"/>
      <c r="QFY49" s="83"/>
      <c r="QFZ49" s="83"/>
      <c r="QGA49" s="83"/>
      <c r="QGB49" s="83"/>
      <c r="QGC49" s="83"/>
      <c r="QGD49" s="83"/>
      <c r="QGE49" s="83"/>
      <c r="QGF49" s="83"/>
      <c r="QGG49" s="83"/>
      <c r="QGH49" s="83"/>
      <c r="QGI49" s="83"/>
      <c r="QGJ49" s="83"/>
      <c r="QGK49" s="83"/>
      <c r="QGL49" s="83"/>
      <c r="QGM49" s="83"/>
      <c r="QGN49" s="83"/>
      <c r="QGO49" s="83"/>
      <c r="QGP49" s="83"/>
      <c r="QGQ49" s="83"/>
      <c r="QGR49" s="83"/>
      <c r="QGS49" s="83"/>
      <c r="QGT49" s="83"/>
      <c r="QGU49" s="83"/>
      <c r="QGV49" s="83"/>
      <c r="QGW49" s="83"/>
      <c r="QGX49" s="83"/>
      <c r="QGY49" s="83"/>
      <c r="QGZ49" s="83"/>
      <c r="QHA49" s="83"/>
      <c r="QHB49" s="83"/>
      <c r="QHC49" s="83"/>
      <c r="QHD49" s="83"/>
      <c r="QHE49" s="83"/>
      <c r="QHF49" s="83"/>
      <c r="QHG49" s="83"/>
      <c r="QHH49" s="83"/>
      <c r="QHI49" s="83"/>
      <c r="QHJ49" s="83"/>
      <c r="QHK49" s="83"/>
      <c r="QHL49" s="83"/>
      <c r="QHM49" s="83"/>
      <c r="QHN49" s="83"/>
      <c r="QHO49" s="83"/>
      <c r="QHP49" s="83"/>
      <c r="QHQ49" s="83"/>
      <c r="QHR49" s="83"/>
      <c r="QHS49" s="83"/>
      <c r="QHT49" s="83"/>
      <c r="QHU49" s="83"/>
      <c r="QHV49" s="83"/>
      <c r="QHW49" s="83"/>
      <c r="QHX49" s="83"/>
      <c r="QHY49" s="83"/>
      <c r="QHZ49" s="83"/>
      <c r="QIA49" s="83"/>
      <c r="QIB49" s="83"/>
      <c r="QIC49" s="83"/>
      <c r="QID49" s="83"/>
      <c r="QIE49" s="83"/>
      <c r="QIF49" s="83"/>
      <c r="QIG49" s="83"/>
      <c r="QIH49" s="83"/>
      <c r="QII49" s="83"/>
      <c r="QIJ49" s="83"/>
      <c r="QIK49" s="83"/>
      <c r="QIL49" s="83"/>
      <c r="QIM49" s="83"/>
      <c r="QIN49" s="83"/>
      <c r="QIO49" s="83"/>
      <c r="QIP49" s="83"/>
      <c r="QIQ49" s="83"/>
      <c r="QIR49" s="83"/>
      <c r="QIS49" s="83"/>
      <c r="QIT49" s="83"/>
      <c r="QIU49" s="83"/>
      <c r="QIV49" s="83"/>
      <c r="QIW49" s="83"/>
      <c r="QIX49" s="83"/>
      <c r="QIY49" s="83"/>
      <c r="QIZ49" s="83"/>
      <c r="QJA49" s="83"/>
      <c r="QJB49" s="83"/>
      <c r="QJC49" s="83"/>
      <c r="QJD49" s="83"/>
      <c r="QJE49" s="83"/>
      <c r="QJF49" s="83"/>
      <c r="QJG49" s="83"/>
      <c r="QJH49" s="83"/>
      <c r="QJI49" s="83"/>
      <c r="QJJ49" s="83"/>
      <c r="QJK49" s="83"/>
      <c r="QJL49" s="83"/>
      <c r="QJM49" s="83"/>
      <c r="QJN49" s="83"/>
      <c r="QJO49" s="83"/>
      <c r="QJP49" s="83"/>
      <c r="QJQ49" s="83"/>
      <c r="QJR49" s="83"/>
      <c r="QJS49" s="83"/>
      <c r="QJT49" s="83"/>
      <c r="QJU49" s="83"/>
      <c r="QJV49" s="83"/>
      <c r="QJW49" s="83"/>
      <c r="QJX49" s="83"/>
      <c r="QJY49" s="83"/>
      <c r="QJZ49" s="83"/>
      <c r="QKA49" s="83"/>
      <c r="QKB49" s="83"/>
      <c r="QKC49" s="83"/>
      <c r="QKD49" s="83"/>
      <c r="QKE49" s="83"/>
      <c r="QKF49" s="83"/>
      <c r="QKG49" s="83"/>
      <c r="QKH49" s="83"/>
      <c r="QKI49" s="83"/>
      <c r="QKJ49" s="83"/>
      <c r="QKK49" s="83"/>
      <c r="QKL49" s="83"/>
      <c r="QKM49" s="83"/>
      <c r="QKN49" s="83"/>
      <c r="QKO49" s="83"/>
      <c r="QKP49" s="83"/>
      <c r="QKQ49" s="83"/>
      <c r="QKR49" s="83"/>
      <c r="QKS49" s="83"/>
      <c r="QKT49" s="83"/>
      <c r="QKU49" s="83"/>
      <c r="QKV49" s="83"/>
      <c r="QKW49" s="83"/>
      <c r="QKX49" s="83"/>
      <c r="QKY49" s="83"/>
      <c r="QKZ49" s="83"/>
      <c r="QLA49" s="83"/>
      <c r="QLB49" s="83"/>
      <c r="QLC49" s="83"/>
      <c r="QLD49" s="83"/>
      <c r="QLE49" s="83"/>
      <c r="QLF49" s="83"/>
      <c r="QLG49" s="83"/>
      <c r="QLH49" s="83"/>
      <c r="QLI49" s="83"/>
      <c r="QLJ49" s="83"/>
      <c r="QLK49" s="83"/>
      <c r="QLL49" s="83"/>
      <c r="QLM49" s="83"/>
      <c r="QLN49" s="83"/>
      <c r="QLO49" s="83"/>
      <c r="QLP49" s="83"/>
      <c r="QLQ49" s="83"/>
      <c r="QLR49" s="83"/>
      <c r="QLS49" s="83"/>
      <c r="QLT49" s="83"/>
      <c r="QLU49" s="83"/>
      <c r="QLV49" s="83"/>
      <c r="QLW49" s="83"/>
      <c r="QLX49" s="83"/>
      <c r="QLY49" s="83"/>
      <c r="QLZ49" s="83"/>
      <c r="QMA49" s="83"/>
      <c r="QMB49" s="83"/>
      <c r="QMC49" s="83"/>
      <c r="QMD49" s="83"/>
      <c r="QME49" s="83"/>
      <c r="QMF49" s="83"/>
      <c r="QMG49" s="83"/>
      <c r="QMH49" s="83"/>
      <c r="QMI49" s="83"/>
      <c r="QMJ49" s="83"/>
      <c r="QMK49" s="83"/>
      <c r="QML49" s="83"/>
      <c r="QMM49" s="83"/>
      <c r="QMN49" s="83"/>
      <c r="QMO49" s="83"/>
      <c r="QMP49" s="83"/>
      <c r="QMQ49" s="83"/>
      <c r="QMR49" s="83"/>
      <c r="QMS49" s="83"/>
      <c r="QMT49" s="83"/>
      <c r="QMU49" s="83"/>
      <c r="QMV49" s="83"/>
      <c r="QMW49" s="83"/>
      <c r="QMX49" s="83"/>
      <c r="QMY49" s="83"/>
      <c r="QMZ49" s="83"/>
      <c r="QNA49" s="83"/>
      <c r="QNB49" s="83"/>
      <c r="QNC49" s="83"/>
      <c r="QND49" s="83"/>
      <c r="QNE49" s="83"/>
      <c r="QNF49" s="83"/>
      <c r="QNG49" s="83"/>
      <c r="QNH49" s="83"/>
      <c r="QNI49" s="83"/>
      <c r="QNJ49" s="83"/>
      <c r="QNK49" s="83"/>
      <c r="QNL49" s="83"/>
      <c r="QNM49" s="83"/>
      <c r="QNN49" s="83"/>
      <c r="QNO49" s="83"/>
      <c r="QNP49" s="83"/>
      <c r="QNQ49" s="83"/>
      <c r="QNR49" s="83"/>
      <c r="QNS49" s="83"/>
      <c r="QNT49" s="83"/>
      <c r="QNU49" s="83"/>
      <c r="QNV49" s="83"/>
      <c r="QNW49" s="83"/>
      <c r="QNX49" s="83"/>
      <c r="QNY49" s="83"/>
      <c r="QNZ49" s="83"/>
      <c r="QOA49" s="83"/>
      <c r="QOB49" s="83"/>
      <c r="QOC49" s="83"/>
      <c r="QOD49" s="83"/>
      <c r="QOE49" s="83"/>
      <c r="QOF49" s="83"/>
      <c r="QOG49" s="83"/>
      <c r="QOH49" s="83"/>
      <c r="QOI49" s="83"/>
      <c r="QOJ49" s="83"/>
      <c r="QOK49" s="83"/>
      <c r="QOL49" s="83"/>
      <c r="QOM49" s="83"/>
      <c r="QON49" s="83"/>
      <c r="QOO49" s="83"/>
      <c r="QOP49" s="83"/>
      <c r="QOQ49" s="83"/>
      <c r="QOR49" s="83"/>
      <c r="QOS49" s="83"/>
      <c r="QOT49" s="83"/>
      <c r="QOU49" s="83"/>
      <c r="QOV49" s="83"/>
      <c r="QOW49" s="83"/>
      <c r="QOX49" s="83"/>
      <c r="QOY49" s="83"/>
      <c r="QOZ49" s="83"/>
      <c r="QPA49" s="83"/>
      <c r="QPB49" s="83"/>
      <c r="QPC49" s="83"/>
      <c r="QPD49" s="83"/>
      <c r="QPE49" s="83"/>
      <c r="QPF49" s="83"/>
      <c r="QPG49" s="83"/>
      <c r="QPH49" s="83"/>
      <c r="QPI49" s="83"/>
      <c r="QPJ49" s="83"/>
      <c r="QPK49" s="83"/>
      <c r="QPL49" s="83"/>
      <c r="QPM49" s="83"/>
      <c r="QPN49" s="83"/>
      <c r="QPO49" s="83"/>
      <c r="QPP49" s="83"/>
      <c r="QPQ49" s="83"/>
      <c r="QPR49" s="83"/>
      <c r="QPS49" s="83"/>
      <c r="QPT49" s="83"/>
      <c r="QPU49" s="83"/>
      <c r="QPV49" s="83"/>
      <c r="QPW49" s="83"/>
      <c r="QPX49" s="83"/>
      <c r="QPY49" s="83"/>
      <c r="QPZ49" s="83"/>
      <c r="QQA49" s="83"/>
      <c r="QQB49" s="83"/>
      <c r="QQC49" s="83"/>
      <c r="QQD49" s="83"/>
      <c r="QQE49" s="83"/>
      <c r="QQF49" s="83"/>
      <c r="QQG49" s="83"/>
      <c r="QQH49" s="83"/>
      <c r="QQI49" s="83"/>
      <c r="QQJ49" s="83"/>
      <c r="QQK49" s="83"/>
      <c r="QQL49" s="83"/>
      <c r="QQM49" s="83"/>
      <c r="QQN49" s="83"/>
      <c r="QQO49" s="83"/>
      <c r="QQP49" s="83"/>
      <c r="QQQ49" s="83"/>
      <c r="QQR49" s="83"/>
      <c r="QQS49" s="83"/>
      <c r="QQT49" s="83"/>
      <c r="QQU49" s="83"/>
      <c r="QQV49" s="83"/>
      <c r="QQW49" s="83"/>
      <c r="QQX49" s="83"/>
      <c r="QQY49" s="83"/>
      <c r="QQZ49" s="83"/>
      <c r="QRA49" s="83"/>
      <c r="QRB49" s="83"/>
      <c r="QRC49" s="83"/>
      <c r="QRD49" s="83"/>
      <c r="QRE49" s="83"/>
      <c r="QRF49" s="83"/>
      <c r="QRG49" s="83"/>
      <c r="QRH49" s="83"/>
      <c r="QRI49" s="83"/>
      <c r="QRJ49" s="83"/>
      <c r="QRK49" s="83"/>
      <c r="QRL49" s="83"/>
      <c r="QRM49" s="83"/>
      <c r="QRN49" s="83"/>
      <c r="QRO49" s="83"/>
      <c r="QRP49" s="83"/>
      <c r="QRQ49" s="83"/>
      <c r="QRR49" s="83"/>
      <c r="QRS49" s="83"/>
      <c r="QRT49" s="83"/>
      <c r="QRU49" s="83"/>
      <c r="QRV49" s="83"/>
      <c r="QRW49" s="83"/>
      <c r="QRX49" s="83"/>
      <c r="QRY49" s="83"/>
      <c r="QRZ49" s="83"/>
      <c r="QSA49" s="83"/>
      <c r="QSB49" s="83"/>
      <c r="QSC49" s="83"/>
      <c r="QSD49" s="83"/>
      <c r="QSE49" s="83"/>
      <c r="QSF49" s="83"/>
      <c r="QSG49" s="83"/>
      <c r="QSH49" s="83"/>
      <c r="QSI49" s="83"/>
      <c r="QSJ49" s="83"/>
      <c r="QSK49" s="83"/>
      <c r="QSL49" s="83"/>
      <c r="QSM49" s="83"/>
      <c r="QSN49" s="83"/>
      <c r="QSO49" s="83"/>
      <c r="QSP49" s="83"/>
      <c r="QSQ49" s="83"/>
      <c r="QSR49" s="83"/>
      <c r="QSS49" s="83"/>
      <c r="QST49" s="83"/>
      <c r="QSU49" s="83"/>
      <c r="QSV49" s="83"/>
      <c r="QSW49" s="83"/>
      <c r="QSX49" s="83"/>
      <c r="QSY49" s="83"/>
      <c r="QSZ49" s="83"/>
      <c r="QTA49" s="83"/>
      <c r="QTB49" s="83"/>
      <c r="QTC49" s="83"/>
      <c r="QTD49" s="83"/>
      <c r="QTE49" s="83"/>
      <c r="QTF49" s="83"/>
      <c r="QTG49" s="83"/>
      <c r="QTH49" s="83"/>
      <c r="QTI49" s="83"/>
      <c r="QTJ49" s="83"/>
      <c r="QTK49" s="83"/>
      <c r="QTL49" s="83"/>
      <c r="QTM49" s="83"/>
      <c r="QTN49" s="83"/>
      <c r="QTO49" s="83"/>
      <c r="QTP49" s="83"/>
      <c r="QTQ49" s="83"/>
      <c r="QTR49" s="83"/>
      <c r="QTS49" s="83"/>
      <c r="QTT49" s="83"/>
      <c r="QTU49" s="83"/>
      <c r="QTV49" s="83"/>
      <c r="QTW49" s="83"/>
      <c r="QTX49" s="83"/>
      <c r="QTY49" s="83"/>
      <c r="QTZ49" s="83"/>
      <c r="QUA49" s="83"/>
      <c r="QUB49" s="83"/>
      <c r="QUC49" s="83"/>
      <c r="QUD49" s="83"/>
      <c r="QUE49" s="83"/>
      <c r="QUF49" s="83"/>
      <c r="QUG49" s="83"/>
      <c r="QUH49" s="83"/>
      <c r="QUI49" s="83"/>
      <c r="QUJ49" s="83"/>
      <c r="QUK49" s="83"/>
      <c r="QUL49" s="83"/>
      <c r="QUM49" s="83"/>
      <c r="QUN49" s="83"/>
      <c r="QUO49" s="83"/>
      <c r="QUP49" s="83"/>
      <c r="QUQ49" s="83"/>
      <c r="QUR49" s="83"/>
      <c r="QUS49" s="83"/>
      <c r="QUT49" s="83"/>
      <c r="QUU49" s="83"/>
      <c r="QUV49" s="83"/>
      <c r="QUW49" s="83"/>
      <c r="QUX49" s="83"/>
      <c r="QUY49" s="83"/>
      <c r="QUZ49" s="83"/>
      <c r="QVA49" s="83"/>
      <c r="QVB49" s="83"/>
      <c r="QVC49" s="83"/>
      <c r="QVD49" s="83"/>
      <c r="QVE49" s="83"/>
      <c r="QVF49" s="83"/>
      <c r="QVG49" s="83"/>
      <c r="QVH49" s="83"/>
      <c r="QVI49" s="83"/>
      <c r="QVJ49" s="83"/>
      <c r="QVK49" s="83"/>
      <c r="QVL49" s="83"/>
      <c r="QVM49" s="83"/>
      <c r="QVN49" s="83"/>
      <c r="QVO49" s="83"/>
      <c r="QVP49" s="83"/>
      <c r="QVQ49" s="83"/>
      <c r="QVR49" s="83"/>
      <c r="QVS49" s="83"/>
      <c r="QVT49" s="83"/>
      <c r="QVU49" s="83"/>
      <c r="QVV49" s="83"/>
      <c r="QVW49" s="83"/>
      <c r="QVX49" s="83"/>
      <c r="QVY49" s="83"/>
      <c r="QVZ49" s="83"/>
      <c r="QWA49" s="83"/>
      <c r="QWB49" s="83"/>
      <c r="QWC49" s="83"/>
      <c r="QWD49" s="83"/>
      <c r="QWE49" s="83"/>
      <c r="QWF49" s="83"/>
      <c r="QWG49" s="83"/>
      <c r="QWH49" s="83"/>
      <c r="QWI49" s="83"/>
      <c r="QWJ49" s="83"/>
      <c r="QWK49" s="83"/>
      <c r="QWL49" s="83"/>
      <c r="QWM49" s="83"/>
      <c r="QWN49" s="83"/>
      <c r="QWO49" s="83"/>
      <c r="QWP49" s="83"/>
      <c r="QWQ49" s="83"/>
      <c r="QWR49" s="83"/>
      <c r="QWS49" s="83"/>
      <c r="QWT49" s="83"/>
      <c r="QWU49" s="83"/>
      <c r="QWV49" s="83"/>
      <c r="QWW49" s="83"/>
      <c r="QWX49" s="83"/>
      <c r="QWY49" s="83"/>
      <c r="QWZ49" s="83"/>
      <c r="QXA49" s="83"/>
      <c r="QXB49" s="83"/>
      <c r="QXC49" s="83"/>
      <c r="QXD49" s="83"/>
      <c r="QXE49" s="83"/>
      <c r="QXF49" s="83"/>
      <c r="QXG49" s="83"/>
      <c r="QXH49" s="83"/>
      <c r="QXI49" s="83"/>
      <c r="QXJ49" s="83"/>
      <c r="QXK49" s="83"/>
      <c r="QXL49" s="83"/>
      <c r="QXM49" s="83"/>
      <c r="QXN49" s="83"/>
      <c r="QXO49" s="83"/>
      <c r="QXP49" s="83"/>
      <c r="QXQ49" s="83"/>
      <c r="QXR49" s="83"/>
      <c r="QXS49" s="83"/>
      <c r="QXT49" s="83"/>
      <c r="QXU49" s="83"/>
      <c r="QXV49" s="83"/>
      <c r="QXW49" s="83"/>
      <c r="QXX49" s="83"/>
      <c r="QXY49" s="83"/>
      <c r="QXZ49" s="83"/>
      <c r="QYA49" s="83"/>
      <c r="QYB49" s="83"/>
      <c r="QYC49" s="83"/>
      <c r="QYD49" s="83"/>
      <c r="QYE49" s="83"/>
      <c r="QYF49" s="83"/>
      <c r="QYG49" s="83"/>
      <c r="QYH49" s="83"/>
      <c r="QYI49" s="83"/>
      <c r="QYJ49" s="83"/>
      <c r="QYK49" s="83"/>
      <c r="QYL49" s="83"/>
      <c r="QYM49" s="83"/>
      <c r="QYN49" s="83"/>
      <c r="QYO49" s="83"/>
      <c r="QYP49" s="83"/>
      <c r="QYQ49" s="83"/>
      <c r="QYR49" s="83"/>
      <c r="QYS49" s="83"/>
      <c r="QYT49" s="83"/>
      <c r="QYU49" s="83"/>
      <c r="QYV49" s="83"/>
      <c r="QYW49" s="83"/>
      <c r="QYX49" s="83"/>
      <c r="QYY49" s="83"/>
      <c r="QYZ49" s="83"/>
      <c r="QZA49" s="83"/>
      <c r="QZB49" s="83"/>
      <c r="QZC49" s="83"/>
      <c r="QZD49" s="83"/>
      <c r="QZE49" s="83"/>
      <c r="QZF49" s="83"/>
      <c r="QZG49" s="83"/>
      <c r="QZH49" s="83"/>
      <c r="QZI49" s="83"/>
      <c r="QZJ49" s="83"/>
      <c r="QZK49" s="83"/>
      <c r="QZL49" s="83"/>
      <c r="QZM49" s="83"/>
      <c r="QZN49" s="83"/>
      <c r="QZO49" s="83"/>
      <c r="QZP49" s="83"/>
      <c r="QZQ49" s="83"/>
      <c r="QZR49" s="83"/>
      <c r="QZS49" s="83"/>
      <c r="QZT49" s="83"/>
      <c r="QZU49" s="83"/>
      <c r="QZV49" s="83"/>
      <c r="QZW49" s="83"/>
      <c r="QZX49" s="83"/>
      <c r="QZY49" s="83"/>
      <c r="QZZ49" s="83"/>
      <c r="RAA49" s="83"/>
      <c r="RAB49" s="83"/>
      <c r="RAC49" s="83"/>
      <c r="RAD49" s="83"/>
      <c r="RAE49" s="83"/>
      <c r="RAF49" s="83"/>
      <c r="RAG49" s="83"/>
      <c r="RAH49" s="83"/>
      <c r="RAI49" s="83"/>
      <c r="RAJ49" s="83"/>
      <c r="RAK49" s="83"/>
      <c r="RAL49" s="83"/>
      <c r="RAM49" s="83"/>
      <c r="RAN49" s="83"/>
      <c r="RAO49" s="83"/>
      <c r="RAP49" s="83"/>
      <c r="RAQ49" s="83"/>
      <c r="RAR49" s="83"/>
      <c r="RAS49" s="83"/>
      <c r="RAT49" s="83"/>
      <c r="RAU49" s="83"/>
      <c r="RAV49" s="83"/>
      <c r="RAW49" s="83"/>
      <c r="RAX49" s="83"/>
      <c r="RAY49" s="83"/>
      <c r="RAZ49" s="83"/>
      <c r="RBA49" s="83"/>
      <c r="RBB49" s="83"/>
      <c r="RBC49" s="83"/>
      <c r="RBD49" s="83"/>
      <c r="RBE49" s="83"/>
      <c r="RBF49" s="83"/>
      <c r="RBG49" s="83"/>
      <c r="RBH49" s="83"/>
      <c r="RBI49" s="83"/>
      <c r="RBJ49" s="83"/>
      <c r="RBK49" s="83"/>
      <c r="RBL49" s="83"/>
      <c r="RBM49" s="83"/>
      <c r="RBN49" s="83"/>
      <c r="RBO49" s="83"/>
      <c r="RBP49" s="83"/>
      <c r="RBQ49" s="83"/>
      <c r="RBR49" s="83"/>
      <c r="RBS49" s="83"/>
      <c r="RBT49" s="83"/>
      <c r="RBU49" s="83"/>
      <c r="RBV49" s="83"/>
      <c r="RBW49" s="83"/>
      <c r="RBX49" s="83"/>
      <c r="RBY49" s="83"/>
      <c r="RBZ49" s="83"/>
      <c r="RCA49" s="83"/>
      <c r="RCB49" s="83"/>
      <c r="RCC49" s="83"/>
      <c r="RCD49" s="83"/>
      <c r="RCE49" s="83"/>
      <c r="RCF49" s="83"/>
      <c r="RCG49" s="83"/>
      <c r="RCH49" s="83"/>
      <c r="RCI49" s="83"/>
      <c r="RCJ49" s="83"/>
      <c r="RCK49" s="83"/>
      <c r="RCL49" s="83"/>
      <c r="RCM49" s="83"/>
      <c r="RCN49" s="83"/>
      <c r="RCO49" s="83"/>
      <c r="RCP49" s="83"/>
      <c r="RCQ49" s="83"/>
      <c r="RCR49" s="83"/>
      <c r="RCS49" s="83"/>
      <c r="RCT49" s="83"/>
      <c r="RCU49" s="83"/>
      <c r="RCV49" s="83"/>
      <c r="RCW49" s="83"/>
      <c r="RCX49" s="83"/>
      <c r="RCY49" s="83"/>
      <c r="RCZ49" s="83"/>
      <c r="RDA49" s="83"/>
      <c r="RDB49" s="83"/>
      <c r="RDC49" s="83"/>
      <c r="RDD49" s="83"/>
      <c r="RDE49" s="83"/>
      <c r="RDF49" s="83"/>
      <c r="RDG49" s="83"/>
      <c r="RDH49" s="83"/>
      <c r="RDI49" s="83"/>
      <c r="RDJ49" s="83"/>
      <c r="RDK49" s="83"/>
      <c r="RDL49" s="83"/>
      <c r="RDM49" s="83"/>
      <c r="RDN49" s="83"/>
      <c r="RDO49" s="83"/>
      <c r="RDP49" s="83"/>
      <c r="RDQ49" s="83"/>
      <c r="RDR49" s="83"/>
      <c r="RDS49" s="83"/>
      <c r="RDT49" s="83"/>
      <c r="RDU49" s="83"/>
      <c r="RDV49" s="83"/>
      <c r="RDW49" s="83"/>
      <c r="RDX49" s="83"/>
      <c r="RDY49" s="83"/>
      <c r="RDZ49" s="83"/>
      <c r="REA49" s="83"/>
      <c r="REB49" s="83"/>
      <c r="REC49" s="83"/>
      <c r="RED49" s="83"/>
      <c r="REE49" s="83"/>
      <c r="REF49" s="83"/>
      <c r="REG49" s="83"/>
      <c r="REH49" s="83"/>
      <c r="REI49" s="83"/>
      <c r="REJ49" s="83"/>
      <c r="REK49" s="83"/>
      <c r="REL49" s="83"/>
      <c r="REM49" s="83"/>
      <c r="REN49" s="83"/>
      <c r="REO49" s="83"/>
      <c r="REP49" s="83"/>
      <c r="REQ49" s="83"/>
      <c r="RER49" s="83"/>
      <c r="RES49" s="83"/>
      <c r="RET49" s="83"/>
      <c r="REU49" s="83"/>
      <c r="REV49" s="83"/>
      <c r="REW49" s="83"/>
      <c r="REX49" s="83"/>
      <c r="REY49" s="83"/>
      <c r="REZ49" s="83"/>
      <c r="RFA49" s="83"/>
      <c r="RFB49" s="83"/>
      <c r="RFC49" s="83"/>
      <c r="RFD49" s="83"/>
      <c r="RFE49" s="83"/>
      <c r="RFF49" s="83"/>
      <c r="RFG49" s="83"/>
      <c r="RFH49" s="83"/>
      <c r="RFI49" s="83"/>
      <c r="RFJ49" s="83"/>
      <c r="RFK49" s="83"/>
      <c r="RFL49" s="83"/>
      <c r="RFM49" s="83"/>
      <c r="RFN49" s="83"/>
      <c r="RFO49" s="83"/>
      <c r="RFP49" s="83"/>
      <c r="RFQ49" s="83"/>
      <c r="RFR49" s="83"/>
      <c r="RFS49" s="83"/>
      <c r="RFT49" s="83"/>
      <c r="RFU49" s="83"/>
      <c r="RFV49" s="83"/>
      <c r="RFW49" s="83"/>
      <c r="RFX49" s="83"/>
      <c r="RFY49" s="83"/>
      <c r="RFZ49" s="83"/>
      <c r="RGA49" s="83"/>
      <c r="RGB49" s="83"/>
      <c r="RGC49" s="83"/>
      <c r="RGD49" s="83"/>
      <c r="RGE49" s="83"/>
      <c r="RGF49" s="83"/>
      <c r="RGG49" s="83"/>
      <c r="RGH49" s="83"/>
      <c r="RGI49" s="83"/>
      <c r="RGJ49" s="83"/>
      <c r="RGK49" s="83"/>
      <c r="RGL49" s="83"/>
      <c r="RGM49" s="83"/>
      <c r="RGN49" s="83"/>
      <c r="RGO49" s="83"/>
      <c r="RGP49" s="83"/>
      <c r="RGQ49" s="83"/>
      <c r="RGR49" s="83"/>
      <c r="RGS49" s="83"/>
      <c r="RGT49" s="83"/>
      <c r="RGU49" s="83"/>
      <c r="RGV49" s="83"/>
      <c r="RGW49" s="83"/>
      <c r="RGX49" s="83"/>
      <c r="RGY49" s="83"/>
      <c r="RGZ49" s="83"/>
      <c r="RHA49" s="83"/>
      <c r="RHB49" s="83"/>
      <c r="RHC49" s="83"/>
      <c r="RHD49" s="83"/>
      <c r="RHE49" s="83"/>
      <c r="RHF49" s="83"/>
      <c r="RHG49" s="83"/>
      <c r="RHH49" s="83"/>
      <c r="RHI49" s="83"/>
      <c r="RHJ49" s="83"/>
      <c r="RHK49" s="83"/>
      <c r="RHL49" s="83"/>
      <c r="RHM49" s="83"/>
      <c r="RHN49" s="83"/>
      <c r="RHO49" s="83"/>
      <c r="RHP49" s="83"/>
      <c r="RHQ49" s="83"/>
      <c r="RHR49" s="83"/>
      <c r="RHS49" s="83"/>
      <c r="RHT49" s="83"/>
      <c r="RHU49" s="83"/>
      <c r="RHV49" s="83"/>
      <c r="RHW49" s="83"/>
      <c r="RHX49" s="83"/>
      <c r="RHY49" s="83"/>
      <c r="RHZ49" s="83"/>
      <c r="RIA49" s="83"/>
      <c r="RIB49" s="83"/>
      <c r="RIC49" s="83"/>
      <c r="RID49" s="83"/>
      <c r="RIE49" s="83"/>
      <c r="RIF49" s="83"/>
      <c r="RIG49" s="83"/>
      <c r="RIH49" s="83"/>
      <c r="RII49" s="83"/>
      <c r="RIJ49" s="83"/>
      <c r="RIK49" s="83"/>
      <c r="RIL49" s="83"/>
      <c r="RIM49" s="83"/>
      <c r="RIN49" s="83"/>
      <c r="RIO49" s="83"/>
      <c r="RIP49" s="83"/>
      <c r="RIQ49" s="83"/>
      <c r="RIR49" s="83"/>
      <c r="RIS49" s="83"/>
      <c r="RIT49" s="83"/>
      <c r="RIU49" s="83"/>
      <c r="RIV49" s="83"/>
      <c r="RIW49" s="83"/>
      <c r="RIX49" s="83"/>
      <c r="RIY49" s="83"/>
      <c r="RIZ49" s="83"/>
      <c r="RJA49" s="83"/>
      <c r="RJB49" s="83"/>
      <c r="RJC49" s="83"/>
      <c r="RJD49" s="83"/>
      <c r="RJE49" s="83"/>
      <c r="RJF49" s="83"/>
      <c r="RJG49" s="83"/>
      <c r="RJH49" s="83"/>
      <c r="RJI49" s="83"/>
      <c r="RJJ49" s="83"/>
      <c r="RJK49" s="83"/>
      <c r="RJL49" s="83"/>
      <c r="RJM49" s="83"/>
      <c r="RJN49" s="83"/>
      <c r="RJO49" s="83"/>
      <c r="RJP49" s="83"/>
      <c r="RJQ49" s="83"/>
      <c r="RJR49" s="83"/>
      <c r="RJS49" s="83"/>
      <c r="RJT49" s="83"/>
      <c r="RJU49" s="83"/>
      <c r="RJV49" s="83"/>
      <c r="RJW49" s="83"/>
      <c r="RJX49" s="83"/>
      <c r="RJY49" s="83"/>
      <c r="RJZ49" s="83"/>
      <c r="RKA49" s="83"/>
      <c r="RKB49" s="83"/>
      <c r="RKC49" s="83"/>
      <c r="RKD49" s="83"/>
      <c r="RKE49" s="83"/>
      <c r="RKF49" s="83"/>
      <c r="RKG49" s="83"/>
      <c r="RKH49" s="83"/>
      <c r="RKI49" s="83"/>
      <c r="RKJ49" s="83"/>
      <c r="RKK49" s="83"/>
      <c r="RKL49" s="83"/>
      <c r="RKM49" s="83"/>
      <c r="RKN49" s="83"/>
      <c r="RKO49" s="83"/>
      <c r="RKP49" s="83"/>
      <c r="RKQ49" s="83"/>
      <c r="RKR49" s="83"/>
      <c r="RKS49" s="83"/>
      <c r="RKT49" s="83"/>
      <c r="RKU49" s="83"/>
      <c r="RKV49" s="83"/>
      <c r="RKW49" s="83"/>
      <c r="RKX49" s="83"/>
      <c r="RKY49" s="83"/>
      <c r="RKZ49" s="83"/>
      <c r="RLA49" s="83"/>
      <c r="RLB49" s="83"/>
      <c r="RLC49" s="83"/>
      <c r="RLD49" s="83"/>
      <c r="RLE49" s="83"/>
      <c r="RLF49" s="83"/>
      <c r="RLG49" s="83"/>
      <c r="RLH49" s="83"/>
      <c r="RLI49" s="83"/>
      <c r="RLJ49" s="83"/>
      <c r="RLK49" s="83"/>
      <c r="RLL49" s="83"/>
      <c r="RLM49" s="83"/>
      <c r="RLN49" s="83"/>
      <c r="RLO49" s="83"/>
      <c r="RLP49" s="83"/>
      <c r="RLQ49" s="83"/>
      <c r="RLR49" s="83"/>
      <c r="RLS49" s="83"/>
      <c r="RLT49" s="83"/>
      <c r="RLU49" s="83"/>
      <c r="RLV49" s="83"/>
      <c r="RLW49" s="83"/>
      <c r="RLX49" s="83"/>
      <c r="RLY49" s="83"/>
      <c r="RLZ49" s="83"/>
      <c r="RMA49" s="83"/>
      <c r="RMB49" s="83"/>
      <c r="RMC49" s="83"/>
      <c r="RMD49" s="83"/>
      <c r="RME49" s="83"/>
      <c r="RMF49" s="83"/>
      <c r="RMG49" s="83"/>
      <c r="RMH49" s="83"/>
      <c r="RMI49" s="83"/>
      <c r="RMJ49" s="83"/>
      <c r="RMK49" s="83"/>
      <c r="RML49" s="83"/>
      <c r="RMM49" s="83"/>
      <c r="RMN49" s="83"/>
      <c r="RMO49" s="83"/>
      <c r="RMP49" s="83"/>
      <c r="RMQ49" s="83"/>
      <c r="RMR49" s="83"/>
      <c r="RMS49" s="83"/>
      <c r="RMT49" s="83"/>
      <c r="RMU49" s="83"/>
      <c r="RMV49" s="83"/>
      <c r="RMW49" s="83"/>
      <c r="RMX49" s="83"/>
      <c r="RMY49" s="83"/>
      <c r="RMZ49" s="83"/>
      <c r="RNA49" s="83"/>
      <c r="RNB49" s="83"/>
      <c r="RNC49" s="83"/>
      <c r="RND49" s="83"/>
      <c r="RNE49" s="83"/>
      <c r="RNF49" s="83"/>
      <c r="RNG49" s="83"/>
      <c r="RNH49" s="83"/>
      <c r="RNI49" s="83"/>
      <c r="RNJ49" s="83"/>
      <c r="RNK49" s="83"/>
      <c r="RNL49" s="83"/>
      <c r="RNM49" s="83"/>
      <c r="RNN49" s="83"/>
      <c r="RNO49" s="83"/>
      <c r="RNP49" s="83"/>
      <c r="RNQ49" s="83"/>
      <c r="RNR49" s="83"/>
      <c r="RNS49" s="83"/>
      <c r="RNT49" s="83"/>
      <c r="RNU49" s="83"/>
      <c r="RNV49" s="83"/>
      <c r="RNW49" s="83"/>
      <c r="RNX49" s="83"/>
      <c r="RNY49" s="83"/>
      <c r="RNZ49" s="83"/>
      <c r="ROA49" s="83"/>
      <c r="ROB49" s="83"/>
      <c r="ROC49" s="83"/>
      <c r="ROD49" s="83"/>
      <c r="ROE49" s="83"/>
      <c r="ROF49" s="83"/>
      <c r="ROG49" s="83"/>
      <c r="ROH49" s="83"/>
      <c r="ROI49" s="83"/>
      <c r="ROJ49" s="83"/>
      <c r="ROK49" s="83"/>
      <c r="ROL49" s="83"/>
      <c r="ROM49" s="83"/>
      <c r="RON49" s="83"/>
      <c r="ROO49" s="83"/>
      <c r="ROP49" s="83"/>
      <c r="ROQ49" s="83"/>
      <c r="ROR49" s="83"/>
      <c r="ROS49" s="83"/>
      <c r="ROT49" s="83"/>
      <c r="ROU49" s="83"/>
      <c r="ROV49" s="83"/>
      <c r="ROW49" s="83"/>
      <c r="ROX49" s="83"/>
      <c r="ROY49" s="83"/>
      <c r="ROZ49" s="83"/>
      <c r="RPA49" s="83"/>
      <c r="RPB49" s="83"/>
      <c r="RPC49" s="83"/>
      <c r="RPD49" s="83"/>
      <c r="RPE49" s="83"/>
      <c r="RPF49" s="83"/>
      <c r="RPG49" s="83"/>
      <c r="RPH49" s="83"/>
      <c r="RPI49" s="83"/>
      <c r="RPJ49" s="83"/>
      <c r="RPK49" s="83"/>
      <c r="RPL49" s="83"/>
      <c r="RPM49" s="83"/>
      <c r="RPN49" s="83"/>
      <c r="RPO49" s="83"/>
      <c r="RPP49" s="83"/>
      <c r="RPQ49" s="83"/>
      <c r="RPR49" s="83"/>
      <c r="RPS49" s="83"/>
      <c r="RPT49" s="83"/>
      <c r="RPU49" s="83"/>
      <c r="RPV49" s="83"/>
      <c r="RPW49" s="83"/>
      <c r="RPX49" s="83"/>
      <c r="RPY49" s="83"/>
      <c r="RPZ49" s="83"/>
      <c r="RQA49" s="83"/>
      <c r="RQB49" s="83"/>
      <c r="RQC49" s="83"/>
      <c r="RQD49" s="83"/>
      <c r="RQE49" s="83"/>
      <c r="RQF49" s="83"/>
      <c r="RQG49" s="83"/>
      <c r="RQH49" s="83"/>
      <c r="RQI49" s="83"/>
      <c r="RQJ49" s="83"/>
      <c r="RQK49" s="83"/>
      <c r="RQL49" s="83"/>
      <c r="RQM49" s="83"/>
      <c r="RQN49" s="83"/>
      <c r="RQO49" s="83"/>
      <c r="RQP49" s="83"/>
      <c r="RQQ49" s="83"/>
      <c r="RQR49" s="83"/>
      <c r="RQS49" s="83"/>
      <c r="RQT49" s="83"/>
      <c r="RQU49" s="83"/>
      <c r="RQV49" s="83"/>
      <c r="RQW49" s="83"/>
      <c r="RQX49" s="83"/>
      <c r="RQY49" s="83"/>
      <c r="RQZ49" s="83"/>
      <c r="RRA49" s="83"/>
      <c r="RRB49" s="83"/>
      <c r="RRC49" s="83"/>
      <c r="RRD49" s="83"/>
      <c r="RRE49" s="83"/>
      <c r="RRF49" s="83"/>
      <c r="RRG49" s="83"/>
      <c r="RRH49" s="83"/>
      <c r="RRI49" s="83"/>
      <c r="RRJ49" s="83"/>
      <c r="RRK49" s="83"/>
      <c r="RRL49" s="83"/>
      <c r="RRM49" s="83"/>
      <c r="RRN49" s="83"/>
      <c r="RRO49" s="83"/>
      <c r="RRP49" s="83"/>
      <c r="RRQ49" s="83"/>
      <c r="RRR49" s="83"/>
      <c r="RRS49" s="83"/>
      <c r="RRT49" s="83"/>
      <c r="RRU49" s="83"/>
      <c r="RRV49" s="83"/>
      <c r="RRW49" s="83"/>
      <c r="RRX49" s="83"/>
      <c r="RRY49" s="83"/>
      <c r="RRZ49" s="83"/>
      <c r="RSA49" s="83"/>
      <c r="RSB49" s="83"/>
      <c r="RSC49" s="83"/>
      <c r="RSD49" s="83"/>
      <c r="RSE49" s="83"/>
      <c r="RSF49" s="83"/>
      <c r="RSG49" s="83"/>
      <c r="RSH49" s="83"/>
      <c r="RSI49" s="83"/>
      <c r="RSJ49" s="83"/>
      <c r="RSK49" s="83"/>
      <c r="RSL49" s="83"/>
      <c r="RSM49" s="83"/>
      <c r="RSN49" s="83"/>
      <c r="RSO49" s="83"/>
      <c r="RSP49" s="83"/>
      <c r="RSQ49" s="83"/>
      <c r="RSR49" s="83"/>
      <c r="RSS49" s="83"/>
      <c r="RST49" s="83"/>
      <c r="RSU49" s="83"/>
      <c r="RSV49" s="83"/>
      <c r="RSW49" s="83"/>
      <c r="RSX49" s="83"/>
      <c r="RSY49" s="83"/>
      <c r="RSZ49" s="83"/>
      <c r="RTA49" s="83"/>
      <c r="RTB49" s="83"/>
      <c r="RTC49" s="83"/>
      <c r="RTD49" s="83"/>
      <c r="RTE49" s="83"/>
      <c r="RTF49" s="83"/>
      <c r="RTG49" s="83"/>
      <c r="RTH49" s="83"/>
      <c r="RTI49" s="83"/>
      <c r="RTJ49" s="83"/>
      <c r="RTK49" s="83"/>
      <c r="RTL49" s="83"/>
      <c r="RTM49" s="83"/>
      <c r="RTN49" s="83"/>
      <c r="RTO49" s="83"/>
      <c r="RTP49" s="83"/>
      <c r="RTQ49" s="83"/>
      <c r="RTR49" s="83"/>
      <c r="RTS49" s="83"/>
      <c r="RTT49" s="83"/>
      <c r="RTU49" s="83"/>
      <c r="RTV49" s="83"/>
      <c r="RTW49" s="83"/>
      <c r="RTX49" s="83"/>
      <c r="RTY49" s="83"/>
      <c r="RTZ49" s="83"/>
      <c r="RUA49" s="83"/>
      <c r="RUB49" s="83"/>
      <c r="RUC49" s="83"/>
      <c r="RUD49" s="83"/>
      <c r="RUE49" s="83"/>
      <c r="RUF49" s="83"/>
      <c r="RUG49" s="83"/>
      <c r="RUH49" s="83"/>
      <c r="RUI49" s="83"/>
      <c r="RUJ49" s="83"/>
      <c r="RUK49" s="83"/>
      <c r="RUL49" s="83"/>
      <c r="RUM49" s="83"/>
      <c r="RUN49" s="83"/>
      <c r="RUO49" s="83"/>
      <c r="RUP49" s="83"/>
      <c r="RUQ49" s="83"/>
      <c r="RUR49" s="83"/>
      <c r="RUS49" s="83"/>
      <c r="RUT49" s="83"/>
      <c r="RUU49" s="83"/>
      <c r="RUV49" s="83"/>
      <c r="RUW49" s="83"/>
      <c r="RUX49" s="83"/>
      <c r="RUY49" s="83"/>
      <c r="RUZ49" s="83"/>
      <c r="RVA49" s="83"/>
      <c r="RVB49" s="83"/>
      <c r="RVC49" s="83"/>
      <c r="RVD49" s="83"/>
      <c r="RVE49" s="83"/>
      <c r="RVF49" s="83"/>
      <c r="RVG49" s="83"/>
      <c r="RVH49" s="83"/>
      <c r="RVI49" s="83"/>
      <c r="RVJ49" s="83"/>
      <c r="RVK49" s="83"/>
      <c r="RVL49" s="83"/>
      <c r="RVM49" s="83"/>
      <c r="RVN49" s="83"/>
      <c r="RVO49" s="83"/>
      <c r="RVP49" s="83"/>
      <c r="RVQ49" s="83"/>
      <c r="RVR49" s="83"/>
      <c r="RVS49" s="83"/>
      <c r="RVT49" s="83"/>
      <c r="RVU49" s="83"/>
      <c r="RVV49" s="83"/>
      <c r="RVW49" s="83"/>
      <c r="RVX49" s="83"/>
      <c r="RVY49" s="83"/>
      <c r="RVZ49" s="83"/>
      <c r="RWA49" s="83"/>
      <c r="RWB49" s="83"/>
      <c r="RWC49" s="83"/>
      <c r="RWD49" s="83"/>
      <c r="RWE49" s="83"/>
      <c r="RWF49" s="83"/>
      <c r="RWG49" s="83"/>
      <c r="RWH49" s="83"/>
      <c r="RWI49" s="83"/>
      <c r="RWJ49" s="83"/>
      <c r="RWK49" s="83"/>
      <c r="RWL49" s="83"/>
      <c r="RWM49" s="83"/>
      <c r="RWN49" s="83"/>
      <c r="RWO49" s="83"/>
      <c r="RWP49" s="83"/>
      <c r="RWQ49" s="83"/>
      <c r="RWR49" s="83"/>
      <c r="RWS49" s="83"/>
      <c r="RWT49" s="83"/>
      <c r="RWU49" s="83"/>
      <c r="RWV49" s="83"/>
      <c r="RWW49" s="83"/>
      <c r="RWX49" s="83"/>
      <c r="RWY49" s="83"/>
      <c r="RWZ49" s="83"/>
      <c r="RXA49" s="83"/>
      <c r="RXB49" s="83"/>
      <c r="RXC49" s="83"/>
      <c r="RXD49" s="83"/>
      <c r="RXE49" s="83"/>
      <c r="RXF49" s="83"/>
      <c r="RXG49" s="83"/>
      <c r="RXH49" s="83"/>
      <c r="RXI49" s="83"/>
      <c r="RXJ49" s="83"/>
      <c r="RXK49" s="83"/>
      <c r="RXL49" s="83"/>
      <c r="RXM49" s="83"/>
      <c r="RXN49" s="83"/>
      <c r="RXO49" s="83"/>
      <c r="RXP49" s="83"/>
      <c r="RXQ49" s="83"/>
      <c r="RXR49" s="83"/>
      <c r="RXS49" s="83"/>
      <c r="RXT49" s="83"/>
      <c r="RXU49" s="83"/>
      <c r="RXV49" s="83"/>
      <c r="RXW49" s="83"/>
      <c r="RXX49" s="83"/>
      <c r="RXY49" s="83"/>
      <c r="RXZ49" s="83"/>
      <c r="RYA49" s="83"/>
      <c r="RYB49" s="83"/>
      <c r="RYC49" s="83"/>
      <c r="RYD49" s="83"/>
      <c r="RYE49" s="83"/>
      <c r="RYF49" s="83"/>
      <c r="RYG49" s="83"/>
      <c r="RYH49" s="83"/>
      <c r="RYI49" s="83"/>
      <c r="RYJ49" s="83"/>
      <c r="RYK49" s="83"/>
      <c r="RYL49" s="83"/>
      <c r="RYM49" s="83"/>
      <c r="RYN49" s="83"/>
      <c r="RYO49" s="83"/>
      <c r="RYP49" s="83"/>
      <c r="RYQ49" s="83"/>
      <c r="RYR49" s="83"/>
      <c r="RYS49" s="83"/>
      <c r="RYT49" s="83"/>
      <c r="RYU49" s="83"/>
      <c r="RYV49" s="83"/>
      <c r="RYW49" s="83"/>
      <c r="RYX49" s="83"/>
      <c r="RYY49" s="83"/>
      <c r="RYZ49" s="83"/>
      <c r="RZA49" s="83"/>
      <c r="RZB49" s="83"/>
      <c r="RZC49" s="83"/>
      <c r="RZD49" s="83"/>
      <c r="RZE49" s="83"/>
      <c r="RZF49" s="83"/>
      <c r="RZG49" s="83"/>
      <c r="RZH49" s="83"/>
      <c r="RZI49" s="83"/>
      <c r="RZJ49" s="83"/>
      <c r="RZK49" s="83"/>
      <c r="RZL49" s="83"/>
      <c r="RZM49" s="83"/>
      <c r="RZN49" s="83"/>
      <c r="RZO49" s="83"/>
      <c r="RZP49" s="83"/>
      <c r="RZQ49" s="83"/>
      <c r="RZR49" s="83"/>
      <c r="RZS49" s="83"/>
      <c r="RZT49" s="83"/>
      <c r="RZU49" s="83"/>
      <c r="RZV49" s="83"/>
      <c r="RZW49" s="83"/>
      <c r="RZX49" s="83"/>
      <c r="RZY49" s="83"/>
      <c r="RZZ49" s="83"/>
      <c r="SAA49" s="83"/>
      <c r="SAB49" s="83"/>
      <c r="SAC49" s="83"/>
      <c r="SAD49" s="83"/>
      <c r="SAE49" s="83"/>
      <c r="SAF49" s="83"/>
      <c r="SAG49" s="83"/>
      <c r="SAH49" s="83"/>
      <c r="SAI49" s="83"/>
      <c r="SAJ49" s="83"/>
      <c r="SAK49" s="83"/>
      <c r="SAL49" s="83"/>
      <c r="SAM49" s="83"/>
      <c r="SAN49" s="83"/>
      <c r="SAO49" s="83"/>
      <c r="SAP49" s="83"/>
      <c r="SAQ49" s="83"/>
      <c r="SAR49" s="83"/>
      <c r="SAS49" s="83"/>
      <c r="SAT49" s="83"/>
      <c r="SAU49" s="83"/>
      <c r="SAV49" s="83"/>
      <c r="SAW49" s="83"/>
      <c r="SAX49" s="83"/>
      <c r="SAY49" s="83"/>
      <c r="SAZ49" s="83"/>
      <c r="SBA49" s="83"/>
      <c r="SBB49" s="83"/>
      <c r="SBC49" s="83"/>
      <c r="SBD49" s="83"/>
      <c r="SBE49" s="83"/>
      <c r="SBF49" s="83"/>
      <c r="SBG49" s="83"/>
      <c r="SBH49" s="83"/>
      <c r="SBI49" s="83"/>
      <c r="SBJ49" s="83"/>
      <c r="SBK49" s="83"/>
      <c r="SBL49" s="83"/>
      <c r="SBM49" s="83"/>
      <c r="SBN49" s="83"/>
      <c r="SBO49" s="83"/>
      <c r="SBP49" s="83"/>
      <c r="SBQ49" s="83"/>
      <c r="SBR49" s="83"/>
      <c r="SBS49" s="83"/>
      <c r="SBT49" s="83"/>
      <c r="SBU49" s="83"/>
      <c r="SBV49" s="83"/>
      <c r="SBW49" s="83"/>
      <c r="SBX49" s="83"/>
      <c r="SBY49" s="83"/>
      <c r="SBZ49" s="83"/>
      <c r="SCA49" s="83"/>
      <c r="SCB49" s="83"/>
      <c r="SCC49" s="83"/>
      <c r="SCD49" s="83"/>
      <c r="SCE49" s="83"/>
      <c r="SCF49" s="83"/>
      <c r="SCG49" s="83"/>
      <c r="SCH49" s="83"/>
      <c r="SCI49" s="83"/>
      <c r="SCJ49" s="83"/>
      <c r="SCK49" s="83"/>
      <c r="SCL49" s="83"/>
      <c r="SCM49" s="83"/>
      <c r="SCN49" s="83"/>
      <c r="SCO49" s="83"/>
      <c r="SCP49" s="83"/>
      <c r="SCQ49" s="83"/>
      <c r="SCR49" s="83"/>
      <c r="SCS49" s="83"/>
      <c r="SCT49" s="83"/>
      <c r="SCU49" s="83"/>
      <c r="SCV49" s="83"/>
      <c r="SCW49" s="83"/>
      <c r="SCX49" s="83"/>
      <c r="SCY49" s="83"/>
      <c r="SCZ49" s="83"/>
      <c r="SDA49" s="83"/>
      <c r="SDB49" s="83"/>
      <c r="SDC49" s="83"/>
      <c r="SDD49" s="83"/>
      <c r="SDE49" s="83"/>
      <c r="SDF49" s="83"/>
      <c r="SDG49" s="83"/>
      <c r="SDH49" s="83"/>
      <c r="SDI49" s="83"/>
      <c r="SDJ49" s="83"/>
      <c r="SDK49" s="83"/>
      <c r="SDL49" s="83"/>
      <c r="SDM49" s="83"/>
      <c r="SDN49" s="83"/>
      <c r="SDO49" s="83"/>
      <c r="SDP49" s="83"/>
      <c r="SDQ49" s="83"/>
      <c r="SDR49" s="83"/>
      <c r="SDS49" s="83"/>
      <c r="SDT49" s="83"/>
      <c r="SDU49" s="83"/>
      <c r="SDV49" s="83"/>
      <c r="SDW49" s="83"/>
      <c r="SDX49" s="83"/>
      <c r="SDY49" s="83"/>
      <c r="SDZ49" s="83"/>
      <c r="SEA49" s="83"/>
      <c r="SEB49" s="83"/>
      <c r="SEC49" s="83"/>
      <c r="SED49" s="83"/>
      <c r="SEE49" s="83"/>
      <c r="SEF49" s="83"/>
      <c r="SEG49" s="83"/>
      <c r="SEH49" s="83"/>
      <c r="SEI49" s="83"/>
      <c r="SEJ49" s="83"/>
      <c r="SEK49" s="83"/>
      <c r="SEL49" s="83"/>
      <c r="SEM49" s="83"/>
      <c r="SEN49" s="83"/>
      <c r="SEO49" s="83"/>
      <c r="SEP49" s="83"/>
      <c r="SEQ49" s="83"/>
      <c r="SER49" s="83"/>
      <c r="SES49" s="83"/>
      <c r="SET49" s="83"/>
      <c r="SEU49" s="83"/>
      <c r="SEV49" s="83"/>
      <c r="SEW49" s="83"/>
      <c r="SEX49" s="83"/>
      <c r="SEY49" s="83"/>
      <c r="SEZ49" s="83"/>
      <c r="SFA49" s="83"/>
      <c r="SFB49" s="83"/>
      <c r="SFC49" s="83"/>
      <c r="SFD49" s="83"/>
      <c r="SFE49" s="83"/>
      <c r="SFF49" s="83"/>
      <c r="SFG49" s="83"/>
      <c r="SFH49" s="83"/>
      <c r="SFI49" s="83"/>
      <c r="SFJ49" s="83"/>
      <c r="SFK49" s="83"/>
      <c r="SFL49" s="83"/>
      <c r="SFM49" s="83"/>
      <c r="SFN49" s="83"/>
      <c r="SFO49" s="83"/>
      <c r="SFP49" s="83"/>
      <c r="SFQ49" s="83"/>
      <c r="SFR49" s="83"/>
      <c r="SFS49" s="83"/>
      <c r="SFT49" s="83"/>
      <c r="SFU49" s="83"/>
      <c r="SFV49" s="83"/>
      <c r="SFW49" s="83"/>
      <c r="SFX49" s="83"/>
      <c r="SFY49" s="83"/>
      <c r="SFZ49" s="83"/>
      <c r="SGA49" s="83"/>
      <c r="SGB49" s="83"/>
      <c r="SGC49" s="83"/>
      <c r="SGD49" s="83"/>
      <c r="SGE49" s="83"/>
      <c r="SGF49" s="83"/>
      <c r="SGG49" s="83"/>
      <c r="SGH49" s="83"/>
      <c r="SGI49" s="83"/>
      <c r="SGJ49" s="83"/>
      <c r="SGK49" s="83"/>
      <c r="SGL49" s="83"/>
      <c r="SGM49" s="83"/>
      <c r="SGN49" s="83"/>
      <c r="SGO49" s="83"/>
      <c r="SGP49" s="83"/>
      <c r="SGQ49" s="83"/>
      <c r="SGR49" s="83"/>
      <c r="SGS49" s="83"/>
      <c r="SGT49" s="83"/>
      <c r="SGU49" s="83"/>
      <c r="SGV49" s="83"/>
      <c r="SGW49" s="83"/>
      <c r="SGX49" s="83"/>
      <c r="SGY49" s="83"/>
      <c r="SGZ49" s="83"/>
      <c r="SHA49" s="83"/>
      <c r="SHB49" s="83"/>
      <c r="SHC49" s="83"/>
      <c r="SHD49" s="83"/>
      <c r="SHE49" s="83"/>
      <c r="SHF49" s="83"/>
      <c r="SHG49" s="83"/>
      <c r="SHH49" s="83"/>
      <c r="SHI49" s="83"/>
      <c r="SHJ49" s="83"/>
      <c r="SHK49" s="83"/>
      <c r="SHL49" s="83"/>
      <c r="SHM49" s="83"/>
      <c r="SHN49" s="83"/>
      <c r="SHO49" s="83"/>
      <c r="SHP49" s="83"/>
      <c r="SHQ49" s="83"/>
      <c r="SHR49" s="83"/>
      <c r="SHS49" s="83"/>
      <c r="SHT49" s="83"/>
      <c r="SHU49" s="83"/>
      <c r="SHV49" s="83"/>
      <c r="SHW49" s="83"/>
      <c r="SHX49" s="83"/>
      <c r="SHY49" s="83"/>
      <c r="SHZ49" s="83"/>
      <c r="SIA49" s="83"/>
      <c r="SIB49" s="83"/>
      <c r="SIC49" s="83"/>
      <c r="SID49" s="83"/>
      <c r="SIE49" s="83"/>
      <c r="SIF49" s="83"/>
      <c r="SIG49" s="83"/>
      <c r="SIH49" s="83"/>
      <c r="SII49" s="83"/>
      <c r="SIJ49" s="83"/>
      <c r="SIK49" s="83"/>
      <c r="SIL49" s="83"/>
      <c r="SIM49" s="83"/>
      <c r="SIN49" s="83"/>
      <c r="SIO49" s="83"/>
      <c r="SIP49" s="83"/>
      <c r="SIQ49" s="83"/>
      <c r="SIR49" s="83"/>
      <c r="SIS49" s="83"/>
      <c r="SIT49" s="83"/>
      <c r="SIU49" s="83"/>
      <c r="SIV49" s="83"/>
      <c r="SIW49" s="83"/>
      <c r="SIX49" s="83"/>
      <c r="SIY49" s="83"/>
      <c r="SIZ49" s="83"/>
      <c r="SJA49" s="83"/>
      <c r="SJB49" s="83"/>
      <c r="SJC49" s="83"/>
      <c r="SJD49" s="83"/>
      <c r="SJE49" s="83"/>
      <c r="SJF49" s="83"/>
      <c r="SJG49" s="83"/>
      <c r="SJH49" s="83"/>
      <c r="SJI49" s="83"/>
      <c r="SJJ49" s="83"/>
      <c r="SJK49" s="83"/>
      <c r="SJL49" s="83"/>
      <c r="SJM49" s="83"/>
      <c r="SJN49" s="83"/>
      <c r="SJO49" s="83"/>
      <c r="SJP49" s="83"/>
      <c r="SJQ49" s="83"/>
      <c r="SJR49" s="83"/>
      <c r="SJS49" s="83"/>
      <c r="SJT49" s="83"/>
      <c r="SJU49" s="83"/>
      <c r="SJV49" s="83"/>
      <c r="SJW49" s="83"/>
      <c r="SJX49" s="83"/>
      <c r="SJY49" s="83"/>
      <c r="SJZ49" s="83"/>
      <c r="SKA49" s="83"/>
      <c r="SKB49" s="83"/>
      <c r="SKC49" s="83"/>
      <c r="SKD49" s="83"/>
      <c r="SKE49" s="83"/>
      <c r="SKF49" s="83"/>
      <c r="SKG49" s="83"/>
      <c r="SKH49" s="83"/>
      <c r="SKI49" s="83"/>
      <c r="SKJ49" s="83"/>
      <c r="SKK49" s="83"/>
      <c r="SKL49" s="83"/>
      <c r="SKM49" s="83"/>
      <c r="SKN49" s="83"/>
      <c r="SKO49" s="83"/>
      <c r="SKP49" s="83"/>
      <c r="SKQ49" s="83"/>
      <c r="SKR49" s="83"/>
      <c r="SKS49" s="83"/>
      <c r="SKT49" s="83"/>
      <c r="SKU49" s="83"/>
      <c r="SKV49" s="83"/>
      <c r="SKW49" s="83"/>
      <c r="SKX49" s="83"/>
      <c r="SKY49" s="83"/>
      <c r="SKZ49" s="83"/>
      <c r="SLA49" s="83"/>
      <c r="SLB49" s="83"/>
      <c r="SLC49" s="83"/>
      <c r="SLD49" s="83"/>
      <c r="SLE49" s="83"/>
      <c r="SLF49" s="83"/>
      <c r="SLG49" s="83"/>
      <c r="SLH49" s="83"/>
      <c r="SLI49" s="83"/>
      <c r="SLJ49" s="83"/>
      <c r="SLK49" s="83"/>
      <c r="SLL49" s="83"/>
      <c r="SLM49" s="83"/>
      <c r="SLN49" s="83"/>
      <c r="SLO49" s="83"/>
      <c r="SLP49" s="83"/>
      <c r="SLQ49" s="83"/>
      <c r="SLR49" s="83"/>
      <c r="SLS49" s="83"/>
      <c r="SLT49" s="83"/>
      <c r="SLU49" s="83"/>
      <c r="SLV49" s="83"/>
      <c r="SLW49" s="83"/>
      <c r="SLX49" s="83"/>
      <c r="SLY49" s="83"/>
      <c r="SLZ49" s="83"/>
      <c r="SMA49" s="83"/>
      <c r="SMB49" s="83"/>
      <c r="SMC49" s="83"/>
      <c r="SMD49" s="83"/>
      <c r="SME49" s="83"/>
      <c r="SMF49" s="83"/>
      <c r="SMG49" s="83"/>
      <c r="SMH49" s="83"/>
      <c r="SMI49" s="83"/>
      <c r="SMJ49" s="83"/>
      <c r="SMK49" s="83"/>
      <c r="SML49" s="83"/>
      <c r="SMM49" s="83"/>
      <c r="SMN49" s="83"/>
      <c r="SMO49" s="83"/>
      <c r="SMP49" s="83"/>
      <c r="SMQ49" s="83"/>
      <c r="SMR49" s="83"/>
      <c r="SMS49" s="83"/>
      <c r="SMT49" s="83"/>
      <c r="SMU49" s="83"/>
      <c r="SMV49" s="83"/>
      <c r="SMW49" s="83"/>
      <c r="SMX49" s="83"/>
      <c r="SMY49" s="83"/>
      <c r="SMZ49" s="83"/>
      <c r="SNA49" s="83"/>
      <c r="SNB49" s="83"/>
      <c r="SNC49" s="83"/>
      <c r="SND49" s="83"/>
      <c r="SNE49" s="83"/>
      <c r="SNF49" s="83"/>
      <c r="SNG49" s="83"/>
      <c r="SNH49" s="83"/>
      <c r="SNI49" s="83"/>
      <c r="SNJ49" s="83"/>
      <c r="SNK49" s="83"/>
      <c r="SNL49" s="83"/>
      <c r="SNM49" s="83"/>
      <c r="SNN49" s="83"/>
      <c r="SNO49" s="83"/>
      <c r="SNP49" s="83"/>
      <c r="SNQ49" s="83"/>
      <c r="SNR49" s="83"/>
      <c r="SNS49" s="83"/>
      <c r="SNT49" s="83"/>
      <c r="SNU49" s="83"/>
      <c r="SNV49" s="83"/>
      <c r="SNW49" s="83"/>
      <c r="SNX49" s="83"/>
      <c r="SNY49" s="83"/>
      <c r="SNZ49" s="83"/>
      <c r="SOA49" s="83"/>
      <c r="SOB49" s="83"/>
      <c r="SOC49" s="83"/>
      <c r="SOD49" s="83"/>
      <c r="SOE49" s="83"/>
      <c r="SOF49" s="83"/>
      <c r="SOG49" s="83"/>
      <c r="SOH49" s="83"/>
      <c r="SOI49" s="83"/>
      <c r="SOJ49" s="83"/>
      <c r="SOK49" s="83"/>
      <c r="SOL49" s="83"/>
      <c r="SOM49" s="83"/>
      <c r="SON49" s="83"/>
      <c r="SOO49" s="83"/>
      <c r="SOP49" s="83"/>
      <c r="SOQ49" s="83"/>
      <c r="SOR49" s="83"/>
      <c r="SOS49" s="83"/>
      <c r="SOT49" s="83"/>
      <c r="SOU49" s="83"/>
      <c r="SOV49" s="83"/>
      <c r="SOW49" s="83"/>
      <c r="SOX49" s="83"/>
      <c r="SOY49" s="83"/>
      <c r="SOZ49" s="83"/>
      <c r="SPA49" s="83"/>
      <c r="SPB49" s="83"/>
      <c r="SPC49" s="83"/>
      <c r="SPD49" s="83"/>
      <c r="SPE49" s="83"/>
      <c r="SPF49" s="83"/>
      <c r="SPG49" s="83"/>
      <c r="SPH49" s="83"/>
      <c r="SPI49" s="83"/>
      <c r="SPJ49" s="83"/>
      <c r="SPK49" s="83"/>
      <c r="SPL49" s="83"/>
      <c r="SPM49" s="83"/>
      <c r="SPN49" s="83"/>
      <c r="SPO49" s="83"/>
      <c r="SPP49" s="83"/>
      <c r="SPQ49" s="83"/>
      <c r="SPR49" s="83"/>
      <c r="SPS49" s="83"/>
      <c r="SPT49" s="83"/>
      <c r="SPU49" s="83"/>
      <c r="SPV49" s="83"/>
      <c r="SPW49" s="83"/>
      <c r="SPX49" s="83"/>
      <c r="SPY49" s="83"/>
      <c r="SPZ49" s="83"/>
      <c r="SQA49" s="83"/>
      <c r="SQB49" s="83"/>
      <c r="SQC49" s="83"/>
      <c r="SQD49" s="83"/>
      <c r="SQE49" s="83"/>
      <c r="SQF49" s="83"/>
      <c r="SQG49" s="83"/>
      <c r="SQH49" s="83"/>
      <c r="SQI49" s="83"/>
      <c r="SQJ49" s="83"/>
      <c r="SQK49" s="83"/>
      <c r="SQL49" s="83"/>
      <c r="SQM49" s="83"/>
      <c r="SQN49" s="83"/>
      <c r="SQO49" s="83"/>
      <c r="SQP49" s="83"/>
      <c r="SQQ49" s="83"/>
      <c r="SQR49" s="83"/>
      <c r="SQS49" s="83"/>
      <c r="SQT49" s="83"/>
      <c r="SQU49" s="83"/>
      <c r="SQV49" s="83"/>
      <c r="SQW49" s="83"/>
      <c r="SQX49" s="83"/>
      <c r="SQY49" s="83"/>
      <c r="SQZ49" s="83"/>
      <c r="SRA49" s="83"/>
      <c r="SRB49" s="83"/>
      <c r="SRC49" s="83"/>
      <c r="SRD49" s="83"/>
      <c r="SRE49" s="83"/>
      <c r="SRF49" s="83"/>
      <c r="SRG49" s="83"/>
      <c r="SRH49" s="83"/>
      <c r="SRI49" s="83"/>
      <c r="SRJ49" s="83"/>
      <c r="SRK49" s="83"/>
      <c r="SRL49" s="83"/>
      <c r="SRM49" s="83"/>
      <c r="SRN49" s="83"/>
      <c r="SRO49" s="83"/>
      <c r="SRP49" s="83"/>
      <c r="SRQ49" s="83"/>
      <c r="SRR49" s="83"/>
      <c r="SRS49" s="83"/>
      <c r="SRT49" s="83"/>
      <c r="SRU49" s="83"/>
      <c r="SRV49" s="83"/>
      <c r="SRW49" s="83"/>
      <c r="SRX49" s="83"/>
      <c r="SRY49" s="83"/>
      <c r="SRZ49" s="83"/>
      <c r="SSA49" s="83"/>
      <c r="SSB49" s="83"/>
      <c r="SSC49" s="83"/>
      <c r="SSD49" s="83"/>
      <c r="SSE49" s="83"/>
      <c r="SSF49" s="83"/>
      <c r="SSG49" s="83"/>
      <c r="SSH49" s="83"/>
      <c r="SSI49" s="83"/>
      <c r="SSJ49" s="83"/>
      <c r="SSK49" s="83"/>
      <c r="SSL49" s="83"/>
      <c r="SSM49" s="83"/>
      <c r="SSN49" s="83"/>
      <c r="SSO49" s="83"/>
      <c r="SSP49" s="83"/>
      <c r="SSQ49" s="83"/>
      <c r="SSR49" s="83"/>
      <c r="SSS49" s="83"/>
      <c r="SST49" s="83"/>
      <c r="SSU49" s="83"/>
      <c r="SSV49" s="83"/>
      <c r="SSW49" s="83"/>
      <c r="SSX49" s="83"/>
      <c r="SSY49" s="83"/>
      <c r="SSZ49" s="83"/>
      <c r="STA49" s="83"/>
      <c r="STB49" s="83"/>
      <c r="STC49" s="83"/>
      <c r="STD49" s="83"/>
      <c r="STE49" s="83"/>
      <c r="STF49" s="83"/>
      <c r="STG49" s="83"/>
      <c r="STH49" s="83"/>
      <c r="STI49" s="83"/>
      <c r="STJ49" s="83"/>
      <c r="STK49" s="83"/>
      <c r="STL49" s="83"/>
      <c r="STM49" s="83"/>
      <c r="STN49" s="83"/>
      <c r="STO49" s="83"/>
      <c r="STP49" s="83"/>
      <c r="STQ49" s="83"/>
      <c r="STR49" s="83"/>
      <c r="STS49" s="83"/>
      <c r="STT49" s="83"/>
      <c r="STU49" s="83"/>
      <c r="STV49" s="83"/>
      <c r="STW49" s="83"/>
      <c r="STX49" s="83"/>
      <c r="STY49" s="83"/>
      <c r="STZ49" s="83"/>
      <c r="SUA49" s="83"/>
      <c r="SUB49" s="83"/>
      <c r="SUC49" s="83"/>
      <c r="SUD49" s="83"/>
      <c r="SUE49" s="83"/>
      <c r="SUF49" s="83"/>
      <c r="SUG49" s="83"/>
      <c r="SUH49" s="83"/>
      <c r="SUI49" s="83"/>
      <c r="SUJ49" s="83"/>
      <c r="SUK49" s="83"/>
      <c r="SUL49" s="83"/>
      <c r="SUM49" s="83"/>
      <c r="SUN49" s="83"/>
      <c r="SUO49" s="83"/>
      <c r="SUP49" s="83"/>
      <c r="SUQ49" s="83"/>
      <c r="SUR49" s="83"/>
      <c r="SUS49" s="83"/>
      <c r="SUT49" s="83"/>
      <c r="SUU49" s="83"/>
      <c r="SUV49" s="83"/>
      <c r="SUW49" s="83"/>
      <c r="SUX49" s="83"/>
      <c r="SUY49" s="83"/>
      <c r="SUZ49" s="83"/>
      <c r="SVA49" s="83"/>
      <c r="SVB49" s="83"/>
      <c r="SVC49" s="83"/>
      <c r="SVD49" s="83"/>
      <c r="SVE49" s="83"/>
      <c r="SVF49" s="83"/>
      <c r="SVG49" s="83"/>
      <c r="SVH49" s="83"/>
      <c r="SVI49" s="83"/>
      <c r="SVJ49" s="83"/>
      <c r="SVK49" s="83"/>
      <c r="SVL49" s="83"/>
      <c r="SVM49" s="83"/>
      <c r="SVN49" s="83"/>
      <c r="SVO49" s="83"/>
      <c r="SVP49" s="83"/>
      <c r="SVQ49" s="83"/>
      <c r="SVR49" s="83"/>
      <c r="SVS49" s="83"/>
      <c r="SVT49" s="83"/>
      <c r="SVU49" s="83"/>
      <c r="SVV49" s="83"/>
      <c r="SVW49" s="83"/>
      <c r="SVX49" s="83"/>
      <c r="SVY49" s="83"/>
      <c r="SVZ49" s="83"/>
      <c r="SWA49" s="83"/>
      <c r="SWB49" s="83"/>
      <c r="SWC49" s="83"/>
      <c r="SWD49" s="83"/>
      <c r="SWE49" s="83"/>
      <c r="SWF49" s="83"/>
      <c r="SWG49" s="83"/>
      <c r="SWH49" s="83"/>
      <c r="SWI49" s="83"/>
      <c r="SWJ49" s="83"/>
      <c r="SWK49" s="83"/>
      <c r="SWL49" s="83"/>
      <c r="SWM49" s="83"/>
      <c r="SWN49" s="83"/>
      <c r="SWO49" s="83"/>
      <c r="SWP49" s="83"/>
      <c r="SWQ49" s="83"/>
      <c r="SWR49" s="83"/>
      <c r="SWS49" s="83"/>
      <c r="SWT49" s="83"/>
      <c r="SWU49" s="83"/>
      <c r="SWV49" s="83"/>
      <c r="SWW49" s="83"/>
      <c r="SWX49" s="83"/>
      <c r="SWY49" s="83"/>
      <c r="SWZ49" s="83"/>
      <c r="SXA49" s="83"/>
      <c r="SXB49" s="83"/>
      <c r="SXC49" s="83"/>
      <c r="SXD49" s="83"/>
      <c r="SXE49" s="83"/>
      <c r="SXF49" s="83"/>
      <c r="SXG49" s="83"/>
      <c r="SXH49" s="83"/>
      <c r="SXI49" s="83"/>
      <c r="SXJ49" s="83"/>
      <c r="SXK49" s="83"/>
      <c r="SXL49" s="83"/>
      <c r="SXM49" s="83"/>
      <c r="SXN49" s="83"/>
      <c r="SXO49" s="83"/>
      <c r="SXP49" s="83"/>
      <c r="SXQ49" s="83"/>
      <c r="SXR49" s="83"/>
      <c r="SXS49" s="83"/>
      <c r="SXT49" s="83"/>
      <c r="SXU49" s="83"/>
      <c r="SXV49" s="83"/>
      <c r="SXW49" s="83"/>
      <c r="SXX49" s="83"/>
      <c r="SXY49" s="83"/>
      <c r="SXZ49" s="83"/>
      <c r="SYA49" s="83"/>
      <c r="SYB49" s="83"/>
      <c r="SYC49" s="83"/>
      <c r="SYD49" s="83"/>
      <c r="SYE49" s="83"/>
      <c r="SYF49" s="83"/>
      <c r="SYG49" s="83"/>
      <c r="SYH49" s="83"/>
      <c r="SYI49" s="83"/>
      <c r="SYJ49" s="83"/>
      <c r="SYK49" s="83"/>
      <c r="SYL49" s="83"/>
      <c r="SYM49" s="83"/>
      <c r="SYN49" s="83"/>
      <c r="SYO49" s="83"/>
      <c r="SYP49" s="83"/>
      <c r="SYQ49" s="83"/>
      <c r="SYR49" s="83"/>
      <c r="SYS49" s="83"/>
      <c r="SYT49" s="83"/>
      <c r="SYU49" s="83"/>
      <c r="SYV49" s="83"/>
      <c r="SYW49" s="83"/>
      <c r="SYX49" s="83"/>
      <c r="SYY49" s="83"/>
      <c r="SYZ49" s="83"/>
      <c r="SZA49" s="83"/>
      <c r="SZB49" s="83"/>
      <c r="SZC49" s="83"/>
      <c r="SZD49" s="83"/>
      <c r="SZE49" s="83"/>
      <c r="SZF49" s="83"/>
      <c r="SZG49" s="83"/>
      <c r="SZH49" s="83"/>
      <c r="SZI49" s="83"/>
      <c r="SZJ49" s="83"/>
      <c r="SZK49" s="83"/>
      <c r="SZL49" s="83"/>
      <c r="SZM49" s="83"/>
      <c r="SZN49" s="83"/>
      <c r="SZO49" s="83"/>
      <c r="SZP49" s="83"/>
      <c r="SZQ49" s="83"/>
      <c r="SZR49" s="83"/>
      <c r="SZS49" s="83"/>
      <c r="SZT49" s="83"/>
      <c r="SZU49" s="83"/>
      <c r="SZV49" s="83"/>
      <c r="SZW49" s="83"/>
      <c r="SZX49" s="83"/>
      <c r="SZY49" s="83"/>
      <c r="SZZ49" s="83"/>
      <c r="TAA49" s="83"/>
      <c r="TAB49" s="83"/>
      <c r="TAC49" s="83"/>
      <c r="TAD49" s="83"/>
      <c r="TAE49" s="83"/>
      <c r="TAF49" s="83"/>
      <c r="TAG49" s="83"/>
      <c r="TAH49" s="83"/>
      <c r="TAI49" s="83"/>
      <c r="TAJ49" s="83"/>
      <c r="TAK49" s="83"/>
      <c r="TAL49" s="83"/>
      <c r="TAM49" s="83"/>
      <c r="TAN49" s="83"/>
      <c r="TAO49" s="83"/>
      <c r="TAP49" s="83"/>
      <c r="TAQ49" s="83"/>
      <c r="TAR49" s="83"/>
      <c r="TAS49" s="83"/>
      <c r="TAT49" s="83"/>
      <c r="TAU49" s="83"/>
      <c r="TAV49" s="83"/>
      <c r="TAW49" s="83"/>
      <c r="TAX49" s="83"/>
      <c r="TAY49" s="83"/>
      <c r="TAZ49" s="83"/>
      <c r="TBA49" s="83"/>
      <c r="TBB49" s="83"/>
      <c r="TBC49" s="83"/>
      <c r="TBD49" s="83"/>
      <c r="TBE49" s="83"/>
      <c r="TBF49" s="83"/>
      <c r="TBG49" s="83"/>
      <c r="TBH49" s="83"/>
      <c r="TBI49" s="83"/>
      <c r="TBJ49" s="83"/>
      <c r="TBK49" s="83"/>
      <c r="TBL49" s="83"/>
      <c r="TBM49" s="83"/>
      <c r="TBN49" s="83"/>
      <c r="TBO49" s="83"/>
      <c r="TBP49" s="83"/>
      <c r="TBQ49" s="83"/>
      <c r="TBR49" s="83"/>
      <c r="TBS49" s="83"/>
      <c r="TBT49" s="83"/>
      <c r="TBU49" s="83"/>
      <c r="TBV49" s="83"/>
      <c r="TBW49" s="83"/>
      <c r="TBX49" s="83"/>
      <c r="TBY49" s="83"/>
      <c r="TBZ49" s="83"/>
      <c r="TCA49" s="83"/>
      <c r="TCB49" s="83"/>
      <c r="TCC49" s="83"/>
      <c r="TCD49" s="83"/>
      <c r="TCE49" s="83"/>
      <c r="TCF49" s="83"/>
      <c r="TCG49" s="83"/>
      <c r="TCH49" s="83"/>
      <c r="TCI49" s="83"/>
      <c r="TCJ49" s="83"/>
      <c r="TCK49" s="83"/>
      <c r="TCL49" s="83"/>
      <c r="TCM49" s="83"/>
      <c r="TCN49" s="83"/>
      <c r="TCO49" s="83"/>
      <c r="TCP49" s="83"/>
      <c r="TCQ49" s="83"/>
      <c r="TCR49" s="83"/>
      <c r="TCS49" s="83"/>
      <c r="TCT49" s="83"/>
      <c r="TCU49" s="83"/>
      <c r="TCV49" s="83"/>
      <c r="TCW49" s="83"/>
      <c r="TCX49" s="83"/>
      <c r="TCY49" s="83"/>
      <c r="TCZ49" s="83"/>
      <c r="TDA49" s="83"/>
      <c r="TDB49" s="83"/>
      <c r="TDC49" s="83"/>
      <c r="TDD49" s="83"/>
      <c r="TDE49" s="83"/>
      <c r="TDF49" s="83"/>
      <c r="TDG49" s="83"/>
      <c r="TDH49" s="83"/>
      <c r="TDI49" s="83"/>
      <c r="TDJ49" s="83"/>
      <c r="TDK49" s="83"/>
      <c r="TDL49" s="83"/>
      <c r="TDM49" s="83"/>
      <c r="TDN49" s="83"/>
      <c r="TDO49" s="83"/>
      <c r="TDP49" s="83"/>
      <c r="TDQ49" s="83"/>
      <c r="TDR49" s="83"/>
      <c r="TDS49" s="83"/>
      <c r="TDT49" s="83"/>
      <c r="TDU49" s="83"/>
      <c r="TDV49" s="83"/>
      <c r="TDW49" s="83"/>
      <c r="TDX49" s="83"/>
      <c r="TDY49" s="83"/>
      <c r="TDZ49" s="83"/>
      <c r="TEA49" s="83"/>
      <c r="TEB49" s="83"/>
      <c r="TEC49" s="83"/>
      <c r="TED49" s="83"/>
      <c r="TEE49" s="83"/>
      <c r="TEF49" s="83"/>
      <c r="TEG49" s="83"/>
      <c r="TEH49" s="83"/>
      <c r="TEI49" s="83"/>
      <c r="TEJ49" s="83"/>
      <c r="TEK49" s="83"/>
      <c r="TEL49" s="83"/>
      <c r="TEM49" s="83"/>
      <c r="TEN49" s="83"/>
      <c r="TEO49" s="83"/>
      <c r="TEP49" s="83"/>
      <c r="TEQ49" s="83"/>
      <c r="TER49" s="83"/>
      <c r="TES49" s="83"/>
      <c r="TET49" s="83"/>
      <c r="TEU49" s="83"/>
      <c r="TEV49" s="83"/>
      <c r="TEW49" s="83"/>
      <c r="TEX49" s="83"/>
      <c r="TEY49" s="83"/>
      <c r="TEZ49" s="83"/>
      <c r="TFA49" s="83"/>
      <c r="TFB49" s="83"/>
      <c r="TFC49" s="83"/>
      <c r="TFD49" s="83"/>
      <c r="TFE49" s="83"/>
      <c r="TFF49" s="83"/>
      <c r="TFG49" s="83"/>
      <c r="TFH49" s="83"/>
      <c r="TFI49" s="83"/>
      <c r="TFJ49" s="83"/>
      <c r="TFK49" s="83"/>
      <c r="TFL49" s="83"/>
      <c r="TFM49" s="83"/>
      <c r="TFN49" s="83"/>
      <c r="TFO49" s="83"/>
      <c r="TFP49" s="83"/>
      <c r="TFQ49" s="83"/>
      <c r="TFR49" s="83"/>
      <c r="TFS49" s="83"/>
      <c r="TFT49" s="83"/>
      <c r="TFU49" s="83"/>
      <c r="TFV49" s="83"/>
      <c r="TFW49" s="83"/>
      <c r="TFX49" s="83"/>
      <c r="TFY49" s="83"/>
      <c r="TFZ49" s="83"/>
      <c r="TGA49" s="83"/>
      <c r="TGB49" s="83"/>
      <c r="TGC49" s="83"/>
      <c r="TGD49" s="83"/>
      <c r="TGE49" s="83"/>
      <c r="TGF49" s="83"/>
      <c r="TGG49" s="83"/>
      <c r="TGH49" s="83"/>
      <c r="TGI49" s="83"/>
      <c r="TGJ49" s="83"/>
      <c r="TGK49" s="83"/>
      <c r="TGL49" s="83"/>
      <c r="TGM49" s="83"/>
      <c r="TGN49" s="83"/>
      <c r="TGO49" s="83"/>
      <c r="TGP49" s="83"/>
      <c r="TGQ49" s="83"/>
      <c r="TGR49" s="83"/>
      <c r="TGS49" s="83"/>
      <c r="TGT49" s="83"/>
      <c r="TGU49" s="83"/>
      <c r="TGV49" s="83"/>
      <c r="TGW49" s="83"/>
      <c r="TGX49" s="83"/>
      <c r="TGY49" s="83"/>
      <c r="TGZ49" s="83"/>
      <c r="THA49" s="83"/>
      <c r="THB49" s="83"/>
      <c r="THC49" s="83"/>
      <c r="THD49" s="83"/>
      <c r="THE49" s="83"/>
      <c r="THF49" s="83"/>
      <c r="THG49" s="83"/>
      <c r="THH49" s="83"/>
      <c r="THI49" s="83"/>
      <c r="THJ49" s="83"/>
      <c r="THK49" s="83"/>
      <c r="THL49" s="83"/>
      <c r="THM49" s="83"/>
      <c r="THN49" s="83"/>
      <c r="THO49" s="83"/>
      <c r="THP49" s="83"/>
      <c r="THQ49" s="83"/>
      <c r="THR49" s="83"/>
      <c r="THS49" s="83"/>
      <c r="THT49" s="83"/>
      <c r="THU49" s="83"/>
      <c r="THV49" s="83"/>
      <c r="THW49" s="83"/>
      <c r="THX49" s="83"/>
      <c r="THY49" s="83"/>
      <c r="THZ49" s="83"/>
      <c r="TIA49" s="83"/>
      <c r="TIB49" s="83"/>
      <c r="TIC49" s="83"/>
      <c r="TID49" s="83"/>
      <c r="TIE49" s="83"/>
      <c r="TIF49" s="83"/>
      <c r="TIG49" s="83"/>
      <c r="TIH49" s="83"/>
      <c r="TII49" s="83"/>
      <c r="TIJ49" s="83"/>
      <c r="TIK49" s="83"/>
      <c r="TIL49" s="83"/>
      <c r="TIM49" s="83"/>
      <c r="TIN49" s="83"/>
      <c r="TIO49" s="83"/>
      <c r="TIP49" s="83"/>
      <c r="TIQ49" s="83"/>
      <c r="TIR49" s="83"/>
      <c r="TIS49" s="83"/>
      <c r="TIT49" s="83"/>
      <c r="TIU49" s="83"/>
      <c r="TIV49" s="83"/>
      <c r="TIW49" s="83"/>
      <c r="TIX49" s="83"/>
      <c r="TIY49" s="83"/>
      <c r="TIZ49" s="83"/>
      <c r="TJA49" s="83"/>
      <c r="TJB49" s="83"/>
      <c r="TJC49" s="83"/>
      <c r="TJD49" s="83"/>
      <c r="TJE49" s="83"/>
      <c r="TJF49" s="83"/>
      <c r="TJG49" s="83"/>
      <c r="TJH49" s="83"/>
      <c r="TJI49" s="83"/>
      <c r="TJJ49" s="83"/>
      <c r="TJK49" s="83"/>
      <c r="TJL49" s="83"/>
      <c r="TJM49" s="83"/>
      <c r="TJN49" s="83"/>
      <c r="TJO49" s="83"/>
      <c r="TJP49" s="83"/>
      <c r="TJQ49" s="83"/>
      <c r="TJR49" s="83"/>
      <c r="TJS49" s="83"/>
      <c r="TJT49" s="83"/>
      <c r="TJU49" s="83"/>
      <c r="TJV49" s="83"/>
      <c r="TJW49" s="83"/>
      <c r="TJX49" s="83"/>
      <c r="TJY49" s="83"/>
      <c r="TJZ49" s="83"/>
      <c r="TKA49" s="83"/>
      <c r="TKB49" s="83"/>
      <c r="TKC49" s="83"/>
      <c r="TKD49" s="83"/>
      <c r="TKE49" s="83"/>
      <c r="TKF49" s="83"/>
      <c r="TKG49" s="83"/>
      <c r="TKH49" s="83"/>
      <c r="TKI49" s="83"/>
      <c r="TKJ49" s="83"/>
      <c r="TKK49" s="83"/>
      <c r="TKL49" s="83"/>
      <c r="TKM49" s="83"/>
      <c r="TKN49" s="83"/>
      <c r="TKO49" s="83"/>
      <c r="TKP49" s="83"/>
      <c r="TKQ49" s="83"/>
      <c r="TKR49" s="83"/>
      <c r="TKS49" s="83"/>
      <c r="TKT49" s="83"/>
      <c r="TKU49" s="83"/>
      <c r="TKV49" s="83"/>
      <c r="TKW49" s="83"/>
      <c r="TKX49" s="83"/>
      <c r="TKY49" s="83"/>
      <c r="TKZ49" s="83"/>
      <c r="TLA49" s="83"/>
      <c r="TLB49" s="83"/>
      <c r="TLC49" s="83"/>
      <c r="TLD49" s="83"/>
      <c r="TLE49" s="83"/>
      <c r="TLF49" s="83"/>
      <c r="TLG49" s="83"/>
      <c r="TLH49" s="83"/>
      <c r="TLI49" s="83"/>
      <c r="TLJ49" s="83"/>
      <c r="TLK49" s="83"/>
      <c r="TLL49" s="83"/>
      <c r="TLM49" s="83"/>
      <c r="TLN49" s="83"/>
      <c r="TLO49" s="83"/>
      <c r="TLP49" s="83"/>
      <c r="TLQ49" s="83"/>
      <c r="TLR49" s="83"/>
      <c r="TLS49" s="83"/>
      <c r="TLT49" s="83"/>
      <c r="TLU49" s="83"/>
      <c r="TLV49" s="83"/>
      <c r="TLW49" s="83"/>
      <c r="TLX49" s="83"/>
      <c r="TLY49" s="83"/>
      <c r="TLZ49" s="83"/>
      <c r="TMA49" s="83"/>
      <c r="TMB49" s="83"/>
      <c r="TMC49" s="83"/>
      <c r="TMD49" s="83"/>
      <c r="TME49" s="83"/>
      <c r="TMF49" s="83"/>
      <c r="TMG49" s="83"/>
      <c r="TMH49" s="83"/>
      <c r="TMI49" s="83"/>
      <c r="TMJ49" s="83"/>
      <c r="TMK49" s="83"/>
      <c r="TML49" s="83"/>
      <c r="TMM49" s="83"/>
      <c r="TMN49" s="83"/>
      <c r="TMO49" s="83"/>
      <c r="TMP49" s="83"/>
      <c r="TMQ49" s="83"/>
      <c r="TMR49" s="83"/>
      <c r="TMS49" s="83"/>
      <c r="TMT49" s="83"/>
      <c r="TMU49" s="83"/>
      <c r="TMV49" s="83"/>
      <c r="TMW49" s="83"/>
      <c r="TMX49" s="83"/>
      <c r="TMY49" s="83"/>
      <c r="TMZ49" s="83"/>
      <c r="TNA49" s="83"/>
      <c r="TNB49" s="83"/>
      <c r="TNC49" s="83"/>
      <c r="TND49" s="83"/>
      <c r="TNE49" s="83"/>
      <c r="TNF49" s="83"/>
      <c r="TNG49" s="83"/>
      <c r="TNH49" s="83"/>
      <c r="TNI49" s="83"/>
      <c r="TNJ49" s="83"/>
      <c r="TNK49" s="83"/>
      <c r="TNL49" s="83"/>
      <c r="TNM49" s="83"/>
      <c r="TNN49" s="83"/>
      <c r="TNO49" s="83"/>
      <c r="TNP49" s="83"/>
      <c r="TNQ49" s="83"/>
      <c r="TNR49" s="83"/>
      <c r="TNS49" s="83"/>
      <c r="TNT49" s="83"/>
      <c r="TNU49" s="83"/>
      <c r="TNV49" s="83"/>
      <c r="TNW49" s="83"/>
      <c r="TNX49" s="83"/>
      <c r="TNY49" s="83"/>
      <c r="TNZ49" s="83"/>
      <c r="TOA49" s="83"/>
      <c r="TOB49" s="83"/>
      <c r="TOC49" s="83"/>
      <c r="TOD49" s="83"/>
      <c r="TOE49" s="83"/>
      <c r="TOF49" s="83"/>
      <c r="TOG49" s="83"/>
      <c r="TOH49" s="83"/>
      <c r="TOI49" s="83"/>
      <c r="TOJ49" s="83"/>
      <c r="TOK49" s="83"/>
      <c r="TOL49" s="83"/>
      <c r="TOM49" s="83"/>
      <c r="TON49" s="83"/>
      <c r="TOO49" s="83"/>
      <c r="TOP49" s="83"/>
      <c r="TOQ49" s="83"/>
      <c r="TOR49" s="83"/>
      <c r="TOS49" s="83"/>
      <c r="TOT49" s="83"/>
      <c r="TOU49" s="83"/>
      <c r="TOV49" s="83"/>
      <c r="TOW49" s="83"/>
      <c r="TOX49" s="83"/>
      <c r="TOY49" s="83"/>
      <c r="TOZ49" s="83"/>
      <c r="TPA49" s="83"/>
      <c r="TPB49" s="83"/>
      <c r="TPC49" s="83"/>
      <c r="TPD49" s="83"/>
      <c r="TPE49" s="83"/>
      <c r="TPF49" s="83"/>
      <c r="TPG49" s="83"/>
      <c r="TPH49" s="83"/>
      <c r="TPI49" s="83"/>
      <c r="TPJ49" s="83"/>
      <c r="TPK49" s="83"/>
      <c r="TPL49" s="83"/>
      <c r="TPM49" s="83"/>
      <c r="TPN49" s="83"/>
      <c r="TPO49" s="83"/>
      <c r="TPP49" s="83"/>
      <c r="TPQ49" s="83"/>
      <c r="TPR49" s="83"/>
      <c r="TPS49" s="83"/>
      <c r="TPT49" s="83"/>
      <c r="TPU49" s="83"/>
      <c r="TPV49" s="83"/>
      <c r="TPW49" s="83"/>
      <c r="TPX49" s="83"/>
      <c r="TPY49" s="83"/>
      <c r="TPZ49" s="83"/>
      <c r="TQA49" s="83"/>
      <c r="TQB49" s="83"/>
      <c r="TQC49" s="83"/>
      <c r="TQD49" s="83"/>
      <c r="TQE49" s="83"/>
      <c r="TQF49" s="83"/>
      <c r="TQG49" s="83"/>
      <c r="TQH49" s="83"/>
      <c r="TQI49" s="83"/>
      <c r="TQJ49" s="83"/>
      <c r="TQK49" s="83"/>
      <c r="TQL49" s="83"/>
      <c r="TQM49" s="83"/>
      <c r="TQN49" s="83"/>
      <c r="TQO49" s="83"/>
      <c r="TQP49" s="83"/>
      <c r="TQQ49" s="83"/>
      <c r="TQR49" s="83"/>
      <c r="TQS49" s="83"/>
      <c r="TQT49" s="83"/>
      <c r="TQU49" s="83"/>
      <c r="TQV49" s="83"/>
      <c r="TQW49" s="83"/>
      <c r="TQX49" s="83"/>
      <c r="TQY49" s="83"/>
      <c r="TQZ49" s="83"/>
      <c r="TRA49" s="83"/>
      <c r="TRB49" s="83"/>
      <c r="TRC49" s="83"/>
      <c r="TRD49" s="83"/>
      <c r="TRE49" s="83"/>
      <c r="TRF49" s="83"/>
      <c r="TRG49" s="83"/>
      <c r="TRH49" s="83"/>
      <c r="TRI49" s="83"/>
      <c r="TRJ49" s="83"/>
      <c r="TRK49" s="83"/>
      <c r="TRL49" s="83"/>
      <c r="TRM49" s="83"/>
      <c r="TRN49" s="83"/>
      <c r="TRO49" s="83"/>
      <c r="TRP49" s="83"/>
      <c r="TRQ49" s="83"/>
      <c r="TRR49" s="83"/>
      <c r="TRS49" s="83"/>
      <c r="TRT49" s="83"/>
      <c r="TRU49" s="83"/>
      <c r="TRV49" s="83"/>
      <c r="TRW49" s="83"/>
      <c r="TRX49" s="83"/>
      <c r="TRY49" s="83"/>
      <c r="TRZ49" s="83"/>
      <c r="TSA49" s="83"/>
      <c r="TSB49" s="83"/>
      <c r="TSC49" s="83"/>
      <c r="TSD49" s="83"/>
      <c r="TSE49" s="83"/>
      <c r="TSF49" s="83"/>
      <c r="TSG49" s="83"/>
      <c r="TSH49" s="83"/>
      <c r="TSI49" s="83"/>
      <c r="TSJ49" s="83"/>
      <c r="TSK49" s="83"/>
      <c r="TSL49" s="83"/>
      <c r="TSM49" s="83"/>
      <c r="TSN49" s="83"/>
      <c r="TSO49" s="83"/>
      <c r="TSP49" s="83"/>
      <c r="TSQ49" s="83"/>
      <c r="TSR49" s="83"/>
      <c r="TSS49" s="83"/>
      <c r="TST49" s="83"/>
      <c r="TSU49" s="83"/>
      <c r="TSV49" s="83"/>
      <c r="TSW49" s="83"/>
      <c r="TSX49" s="83"/>
      <c r="TSY49" s="83"/>
      <c r="TSZ49" s="83"/>
      <c r="TTA49" s="83"/>
      <c r="TTB49" s="83"/>
      <c r="TTC49" s="83"/>
      <c r="TTD49" s="83"/>
      <c r="TTE49" s="83"/>
      <c r="TTF49" s="83"/>
      <c r="TTG49" s="83"/>
      <c r="TTH49" s="83"/>
      <c r="TTI49" s="83"/>
      <c r="TTJ49" s="83"/>
      <c r="TTK49" s="83"/>
      <c r="TTL49" s="83"/>
      <c r="TTM49" s="83"/>
      <c r="TTN49" s="83"/>
      <c r="TTO49" s="83"/>
      <c r="TTP49" s="83"/>
      <c r="TTQ49" s="83"/>
      <c r="TTR49" s="83"/>
      <c r="TTS49" s="83"/>
      <c r="TTT49" s="83"/>
      <c r="TTU49" s="83"/>
      <c r="TTV49" s="83"/>
      <c r="TTW49" s="83"/>
      <c r="TTX49" s="83"/>
      <c r="TTY49" s="83"/>
      <c r="TTZ49" s="83"/>
      <c r="TUA49" s="83"/>
      <c r="TUB49" s="83"/>
      <c r="TUC49" s="83"/>
      <c r="TUD49" s="83"/>
      <c r="TUE49" s="83"/>
      <c r="TUF49" s="83"/>
      <c r="TUG49" s="83"/>
      <c r="TUH49" s="83"/>
      <c r="TUI49" s="83"/>
      <c r="TUJ49" s="83"/>
      <c r="TUK49" s="83"/>
      <c r="TUL49" s="83"/>
      <c r="TUM49" s="83"/>
      <c r="TUN49" s="83"/>
      <c r="TUO49" s="83"/>
      <c r="TUP49" s="83"/>
      <c r="TUQ49" s="83"/>
      <c r="TUR49" s="83"/>
      <c r="TUS49" s="83"/>
      <c r="TUT49" s="83"/>
      <c r="TUU49" s="83"/>
      <c r="TUV49" s="83"/>
      <c r="TUW49" s="83"/>
      <c r="TUX49" s="83"/>
      <c r="TUY49" s="83"/>
      <c r="TUZ49" s="83"/>
      <c r="TVA49" s="83"/>
      <c r="TVB49" s="83"/>
      <c r="TVC49" s="83"/>
      <c r="TVD49" s="83"/>
      <c r="TVE49" s="83"/>
      <c r="TVF49" s="83"/>
      <c r="TVG49" s="83"/>
      <c r="TVH49" s="83"/>
      <c r="TVI49" s="83"/>
      <c r="TVJ49" s="83"/>
      <c r="TVK49" s="83"/>
      <c r="TVL49" s="83"/>
      <c r="TVM49" s="83"/>
      <c r="TVN49" s="83"/>
      <c r="TVO49" s="83"/>
      <c r="TVP49" s="83"/>
      <c r="TVQ49" s="83"/>
      <c r="TVR49" s="83"/>
      <c r="TVS49" s="83"/>
      <c r="TVT49" s="83"/>
      <c r="TVU49" s="83"/>
      <c r="TVV49" s="83"/>
      <c r="TVW49" s="83"/>
      <c r="TVX49" s="83"/>
      <c r="TVY49" s="83"/>
      <c r="TVZ49" s="83"/>
      <c r="TWA49" s="83"/>
      <c r="TWB49" s="83"/>
      <c r="TWC49" s="83"/>
      <c r="TWD49" s="83"/>
      <c r="TWE49" s="83"/>
      <c r="TWF49" s="83"/>
      <c r="TWG49" s="83"/>
      <c r="TWH49" s="83"/>
      <c r="TWI49" s="83"/>
      <c r="TWJ49" s="83"/>
      <c r="TWK49" s="83"/>
      <c r="TWL49" s="83"/>
      <c r="TWM49" s="83"/>
      <c r="TWN49" s="83"/>
      <c r="TWO49" s="83"/>
      <c r="TWP49" s="83"/>
      <c r="TWQ49" s="83"/>
      <c r="TWR49" s="83"/>
      <c r="TWS49" s="83"/>
      <c r="TWT49" s="83"/>
      <c r="TWU49" s="83"/>
      <c r="TWV49" s="83"/>
      <c r="TWW49" s="83"/>
      <c r="TWX49" s="83"/>
      <c r="TWY49" s="83"/>
      <c r="TWZ49" s="83"/>
      <c r="TXA49" s="83"/>
      <c r="TXB49" s="83"/>
      <c r="TXC49" s="83"/>
      <c r="TXD49" s="83"/>
      <c r="TXE49" s="83"/>
      <c r="TXF49" s="83"/>
      <c r="TXG49" s="83"/>
      <c r="TXH49" s="83"/>
      <c r="TXI49" s="83"/>
      <c r="TXJ49" s="83"/>
      <c r="TXK49" s="83"/>
      <c r="TXL49" s="83"/>
      <c r="TXM49" s="83"/>
      <c r="TXN49" s="83"/>
      <c r="TXO49" s="83"/>
      <c r="TXP49" s="83"/>
      <c r="TXQ49" s="83"/>
      <c r="TXR49" s="83"/>
      <c r="TXS49" s="83"/>
      <c r="TXT49" s="83"/>
      <c r="TXU49" s="83"/>
      <c r="TXV49" s="83"/>
      <c r="TXW49" s="83"/>
      <c r="TXX49" s="83"/>
      <c r="TXY49" s="83"/>
      <c r="TXZ49" s="83"/>
      <c r="TYA49" s="83"/>
      <c r="TYB49" s="83"/>
      <c r="TYC49" s="83"/>
      <c r="TYD49" s="83"/>
      <c r="TYE49" s="83"/>
      <c r="TYF49" s="83"/>
      <c r="TYG49" s="83"/>
      <c r="TYH49" s="83"/>
      <c r="TYI49" s="83"/>
      <c r="TYJ49" s="83"/>
      <c r="TYK49" s="83"/>
      <c r="TYL49" s="83"/>
      <c r="TYM49" s="83"/>
      <c r="TYN49" s="83"/>
      <c r="TYO49" s="83"/>
      <c r="TYP49" s="83"/>
      <c r="TYQ49" s="83"/>
      <c r="TYR49" s="83"/>
      <c r="TYS49" s="83"/>
      <c r="TYT49" s="83"/>
      <c r="TYU49" s="83"/>
      <c r="TYV49" s="83"/>
      <c r="TYW49" s="83"/>
      <c r="TYX49" s="83"/>
      <c r="TYY49" s="83"/>
      <c r="TYZ49" s="83"/>
      <c r="TZA49" s="83"/>
      <c r="TZB49" s="83"/>
      <c r="TZC49" s="83"/>
      <c r="TZD49" s="83"/>
      <c r="TZE49" s="83"/>
      <c r="TZF49" s="83"/>
      <c r="TZG49" s="83"/>
      <c r="TZH49" s="83"/>
      <c r="TZI49" s="83"/>
      <c r="TZJ49" s="83"/>
      <c r="TZK49" s="83"/>
      <c r="TZL49" s="83"/>
      <c r="TZM49" s="83"/>
      <c r="TZN49" s="83"/>
      <c r="TZO49" s="83"/>
      <c r="TZP49" s="83"/>
      <c r="TZQ49" s="83"/>
      <c r="TZR49" s="83"/>
      <c r="TZS49" s="83"/>
      <c r="TZT49" s="83"/>
      <c r="TZU49" s="83"/>
      <c r="TZV49" s="83"/>
      <c r="TZW49" s="83"/>
      <c r="TZX49" s="83"/>
      <c r="TZY49" s="83"/>
      <c r="TZZ49" s="83"/>
      <c r="UAA49" s="83"/>
      <c r="UAB49" s="83"/>
      <c r="UAC49" s="83"/>
      <c r="UAD49" s="83"/>
      <c r="UAE49" s="83"/>
      <c r="UAF49" s="83"/>
      <c r="UAG49" s="83"/>
      <c r="UAH49" s="83"/>
      <c r="UAI49" s="83"/>
      <c r="UAJ49" s="83"/>
      <c r="UAK49" s="83"/>
      <c r="UAL49" s="83"/>
      <c r="UAM49" s="83"/>
      <c r="UAN49" s="83"/>
      <c r="UAO49" s="83"/>
      <c r="UAP49" s="83"/>
      <c r="UAQ49" s="83"/>
      <c r="UAR49" s="83"/>
      <c r="UAS49" s="83"/>
      <c r="UAT49" s="83"/>
      <c r="UAU49" s="83"/>
      <c r="UAV49" s="83"/>
      <c r="UAW49" s="83"/>
      <c r="UAX49" s="83"/>
      <c r="UAY49" s="83"/>
      <c r="UAZ49" s="83"/>
      <c r="UBA49" s="83"/>
      <c r="UBB49" s="83"/>
      <c r="UBC49" s="83"/>
      <c r="UBD49" s="83"/>
      <c r="UBE49" s="83"/>
      <c r="UBF49" s="83"/>
      <c r="UBG49" s="83"/>
      <c r="UBH49" s="83"/>
      <c r="UBI49" s="83"/>
      <c r="UBJ49" s="83"/>
      <c r="UBK49" s="83"/>
      <c r="UBL49" s="83"/>
      <c r="UBM49" s="83"/>
      <c r="UBN49" s="83"/>
      <c r="UBO49" s="83"/>
      <c r="UBP49" s="83"/>
      <c r="UBQ49" s="83"/>
      <c r="UBR49" s="83"/>
      <c r="UBS49" s="83"/>
      <c r="UBT49" s="83"/>
      <c r="UBU49" s="83"/>
      <c r="UBV49" s="83"/>
      <c r="UBW49" s="83"/>
      <c r="UBX49" s="83"/>
      <c r="UBY49" s="83"/>
      <c r="UBZ49" s="83"/>
      <c r="UCA49" s="83"/>
      <c r="UCB49" s="83"/>
      <c r="UCC49" s="83"/>
      <c r="UCD49" s="83"/>
      <c r="UCE49" s="83"/>
      <c r="UCF49" s="83"/>
      <c r="UCG49" s="83"/>
      <c r="UCH49" s="83"/>
      <c r="UCI49" s="83"/>
      <c r="UCJ49" s="83"/>
      <c r="UCK49" s="83"/>
      <c r="UCL49" s="83"/>
      <c r="UCM49" s="83"/>
      <c r="UCN49" s="83"/>
      <c r="UCO49" s="83"/>
      <c r="UCP49" s="83"/>
      <c r="UCQ49" s="83"/>
      <c r="UCR49" s="83"/>
      <c r="UCS49" s="83"/>
      <c r="UCT49" s="83"/>
      <c r="UCU49" s="83"/>
      <c r="UCV49" s="83"/>
      <c r="UCW49" s="83"/>
      <c r="UCX49" s="83"/>
      <c r="UCY49" s="83"/>
      <c r="UCZ49" s="83"/>
      <c r="UDA49" s="83"/>
      <c r="UDB49" s="83"/>
      <c r="UDC49" s="83"/>
      <c r="UDD49" s="83"/>
      <c r="UDE49" s="83"/>
      <c r="UDF49" s="83"/>
      <c r="UDG49" s="83"/>
      <c r="UDH49" s="83"/>
      <c r="UDI49" s="83"/>
      <c r="UDJ49" s="83"/>
      <c r="UDK49" s="83"/>
      <c r="UDL49" s="83"/>
      <c r="UDM49" s="83"/>
      <c r="UDN49" s="83"/>
      <c r="UDO49" s="83"/>
      <c r="UDP49" s="83"/>
      <c r="UDQ49" s="83"/>
      <c r="UDR49" s="83"/>
      <c r="UDS49" s="83"/>
      <c r="UDT49" s="83"/>
      <c r="UDU49" s="83"/>
      <c r="UDV49" s="83"/>
      <c r="UDW49" s="83"/>
      <c r="UDX49" s="83"/>
      <c r="UDY49" s="83"/>
      <c r="UDZ49" s="83"/>
      <c r="UEA49" s="83"/>
      <c r="UEB49" s="83"/>
      <c r="UEC49" s="83"/>
      <c r="UED49" s="83"/>
      <c r="UEE49" s="83"/>
      <c r="UEF49" s="83"/>
      <c r="UEG49" s="83"/>
      <c r="UEH49" s="83"/>
      <c r="UEI49" s="83"/>
      <c r="UEJ49" s="83"/>
      <c r="UEK49" s="83"/>
      <c r="UEL49" s="83"/>
      <c r="UEM49" s="83"/>
      <c r="UEN49" s="83"/>
      <c r="UEO49" s="83"/>
      <c r="UEP49" s="83"/>
      <c r="UEQ49" s="83"/>
      <c r="UER49" s="83"/>
      <c r="UES49" s="83"/>
      <c r="UET49" s="83"/>
      <c r="UEU49" s="83"/>
      <c r="UEV49" s="83"/>
      <c r="UEW49" s="83"/>
      <c r="UEX49" s="83"/>
      <c r="UEY49" s="83"/>
      <c r="UEZ49" s="83"/>
      <c r="UFA49" s="83"/>
      <c r="UFB49" s="83"/>
      <c r="UFC49" s="83"/>
      <c r="UFD49" s="83"/>
      <c r="UFE49" s="83"/>
      <c r="UFF49" s="83"/>
      <c r="UFG49" s="83"/>
      <c r="UFH49" s="83"/>
      <c r="UFI49" s="83"/>
      <c r="UFJ49" s="83"/>
      <c r="UFK49" s="83"/>
      <c r="UFL49" s="83"/>
      <c r="UFM49" s="83"/>
      <c r="UFN49" s="83"/>
      <c r="UFO49" s="83"/>
      <c r="UFP49" s="83"/>
      <c r="UFQ49" s="83"/>
      <c r="UFR49" s="83"/>
      <c r="UFS49" s="83"/>
      <c r="UFT49" s="83"/>
      <c r="UFU49" s="83"/>
      <c r="UFV49" s="83"/>
      <c r="UFW49" s="83"/>
      <c r="UFX49" s="83"/>
      <c r="UFY49" s="83"/>
      <c r="UFZ49" s="83"/>
      <c r="UGA49" s="83"/>
      <c r="UGB49" s="83"/>
      <c r="UGC49" s="83"/>
      <c r="UGD49" s="83"/>
      <c r="UGE49" s="83"/>
      <c r="UGF49" s="83"/>
      <c r="UGG49" s="83"/>
      <c r="UGH49" s="83"/>
      <c r="UGI49" s="83"/>
      <c r="UGJ49" s="83"/>
      <c r="UGK49" s="83"/>
      <c r="UGL49" s="83"/>
      <c r="UGM49" s="83"/>
      <c r="UGN49" s="83"/>
      <c r="UGO49" s="83"/>
      <c r="UGP49" s="83"/>
      <c r="UGQ49" s="83"/>
      <c r="UGR49" s="83"/>
      <c r="UGS49" s="83"/>
      <c r="UGT49" s="83"/>
      <c r="UGU49" s="83"/>
      <c r="UGV49" s="83"/>
      <c r="UGW49" s="83"/>
      <c r="UGX49" s="83"/>
      <c r="UGY49" s="83"/>
      <c r="UGZ49" s="83"/>
      <c r="UHA49" s="83"/>
      <c r="UHB49" s="83"/>
      <c r="UHC49" s="83"/>
      <c r="UHD49" s="83"/>
      <c r="UHE49" s="83"/>
      <c r="UHF49" s="83"/>
      <c r="UHG49" s="83"/>
      <c r="UHH49" s="83"/>
      <c r="UHI49" s="83"/>
      <c r="UHJ49" s="83"/>
      <c r="UHK49" s="83"/>
      <c r="UHL49" s="83"/>
      <c r="UHM49" s="83"/>
      <c r="UHN49" s="83"/>
      <c r="UHO49" s="83"/>
      <c r="UHP49" s="83"/>
      <c r="UHQ49" s="83"/>
      <c r="UHR49" s="83"/>
      <c r="UHS49" s="83"/>
      <c r="UHT49" s="83"/>
      <c r="UHU49" s="83"/>
      <c r="UHV49" s="83"/>
      <c r="UHW49" s="83"/>
      <c r="UHX49" s="83"/>
      <c r="UHY49" s="83"/>
      <c r="UHZ49" s="83"/>
      <c r="UIA49" s="83"/>
      <c r="UIB49" s="83"/>
      <c r="UIC49" s="83"/>
      <c r="UID49" s="83"/>
      <c r="UIE49" s="83"/>
      <c r="UIF49" s="83"/>
      <c r="UIG49" s="83"/>
      <c r="UIH49" s="83"/>
      <c r="UII49" s="83"/>
      <c r="UIJ49" s="83"/>
      <c r="UIK49" s="83"/>
      <c r="UIL49" s="83"/>
      <c r="UIM49" s="83"/>
      <c r="UIN49" s="83"/>
      <c r="UIO49" s="83"/>
      <c r="UIP49" s="83"/>
      <c r="UIQ49" s="83"/>
      <c r="UIR49" s="83"/>
      <c r="UIS49" s="83"/>
      <c r="UIT49" s="83"/>
      <c r="UIU49" s="83"/>
      <c r="UIV49" s="83"/>
      <c r="UIW49" s="83"/>
      <c r="UIX49" s="83"/>
      <c r="UIY49" s="83"/>
      <c r="UIZ49" s="83"/>
      <c r="UJA49" s="83"/>
      <c r="UJB49" s="83"/>
      <c r="UJC49" s="83"/>
      <c r="UJD49" s="83"/>
      <c r="UJE49" s="83"/>
      <c r="UJF49" s="83"/>
      <c r="UJG49" s="83"/>
      <c r="UJH49" s="83"/>
      <c r="UJI49" s="83"/>
      <c r="UJJ49" s="83"/>
      <c r="UJK49" s="83"/>
      <c r="UJL49" s="83"/>
      <c r="UJM49" s="83"/>
      <c r="UJN49" s="83"/>
      <c r="UJO49" s="83"/>
      <c r="UJP49" s="83"/>
      <c r="UJQ49" s="83"/>
      <c r="UJR49" s="83"/>
      <c r="UJS49" s="83"/>
      <c r="UJT49" s="83"/>
      <c r="UJU49" s="83"/>
      <c r="UJV49" s="83"/>
      <c r="UJW49" s="83"/>
      <c r="UJX49" s="83"/>
      <c r="UJY49" s="83"/>
      <c r="UJZ49" s="83"/>
      <c r="UKA49" s="83"/>
      <c r="UKB49" s="83"/>
      <c r="UKC49" s="83"/>
      <c r="UKD49" s="83"/>
      <c r="UKE49" s="83"/>
      <c r="UKF49" s="83"/>
      <c r="UKG49" s="83"/>
      <c r="UKH49" s="83"/>
      <c r="UKI49" s="83"/>
      <c r="UKJ49" s="83"/>
      <c r="UKK49" s="83"/>
      <c r="UKL49" s="83"/>
      <c r="UKM49" s="83"/>
      <c r="UKN49" s="83"/>
      <c r="UKO49" s="83"/>
      <c r="UKP49" s="83"/>
      <c r="UKQ49" s="83"/>
      <c r="UKR49" s="83"/>
      <c r="UKS49" s="83"/>
      <c r="UKT49" s="83"/>
      <c r="UKU49" s="83"/>
      <c r="UKV49" s="83"/>
      <c r="UKW49" s="83"/>
      <c r="UKX49" s="83"/>
      <c r="UKY49" s="83"/>
      <c r="UKZ49" s="83"/>
      <c r="ULA49" s="83"/>
      <c r="ULB49" s="83"/>
      <c r="ULC49" s="83"/>
      <c r="ULD49" s="83"/>
      <c r="ULE49" s="83"/>
      <c r="ULF49" s="83"/>
      <c r="ULG49" s="83"/>
      <c r="ULH49" s="83"/>
      <c r="ULI49" s="83"/>
      <c r="ULJ49" s="83"/>
      <c r="ULK49" s="83"/>
      <c r="ULL49" s="83"/>
      <c r="ULM49" s="83"/>
      <c r="ULN49" s="83"/>
      <c r="ULO49" s="83"/>
      <c r="ULP49" s="83"/>
      <c r="ULQ49" s="83"/>
      <c r="ULR49" s="83"/>
      <c r="ULS49" s="83"/>
      <c r="ULT49" s="83"/>
      <c r="ULU49" s="83"/>
      <c r="ULV49" s="83"/>
      <c r="ULW49" s="83"/>
      <c r="ULX49" s="83"/>
      <c r="ULY49" s="83"/>
      <c r="ULZ49" s="83"/>
      <c r="UMA49" s="83"/>
      <c r="UMB49" s="83"/>
      <c r="UMC49" s="83"/>
      <c r="UMD49" s="83"/>
      <c r="UME49" s="83"/>
      <c r="UMF49" s="83"/>
      <c r="UMG49" s="83"/>
      <c r="UMH49" s="83"/>
      <c r="UMI49" s="83"/>
      <c r="UMJ49" s="83"/>
      <c r="UMK49" s="83"/>
      <c r="UML49" s="83"/>
      <c r="UMM49" s="83"/>
      <c r="UMN49" s="83"/>
      <c r="UMO49" s="83"/>
      <c r="UMP49" s="83"/>
      <c r="UMQ49" s="83"/>
      <c r="UMR49" s="83"/>
      <c r="UMS49" s="83"/>
      <c r="UMT49" s="83"/>
      <c r="UMU49" s="83"/>
      <c r="UMV49" s="83"/>
      <c r="UMW49" s="83"/>
      <c r="UMX49" s="83"/>
      <c r="UMY49" s="83"/>
      <c r="UMZ49" s="83"/>
      <c r="UNA49" s="83"/>
      <c r="UNB49" s="83"/>
      <c r="UNC49" s="83"/>
      <c r="UND49" s="83"/>
      <c r="UNE49" s="83"/>
      <c r="UNF49" s="83"/>
      <c r="UNG49" s="83"/>
      <c r="UNH49" s="83"/>
      <c r="UNI49" s="83"/>
      <c r="UNJ49" s="83"/>
      <c r="UNK49" s="83"/>
      <c r="UNL49" s="83"/>
      <c r="UNM49" s="83"/>
      <c r="UNN49" s="83"/>
      <c r="UNO49" s="83"/>
      <c r="UNP49" s="83"/>
      <c r="UNQ49" s="83"/>
      <c r="UNR49" s="83"/>
      <c r="UNS49" s="83"/>
      <c r="UNT49" s="83"/>
      <c r="UNU49" s="83"/>
      <c r="UNV49" s="83"/>
      <c r="UNW49" s="83"/>
      <c r="UNX49" s="83"/>
      <c r="UNY49" s="83"/>
      <c r="UNZ49" s="83"/>
      <c r="UOA49" s="83"/>
      <c r="UOB49" s="83"/>
      <c r="UOC49" s="83"/>
      <c r="UOD49" s="83"/>
      <c r="UOE49" s="83"/>
      <c r="UOF49" s="83"/>
      <c r="UOG49" s="83"/>
      <c r="UOH49" s="83"/>
      <c r="UOI49" s="83"/>
      <c r="UOJ49" s="83"/>
      <c r="UOK49" s="83"/>
      <c r="UOL49" s="83"/>
      <c r="UOM49" s="83"/>
      <c r="UON49" s="83"/>
      <c r="UOO49" s="83"/>
      <c r="UOP49" s="83"/>
      <c r="UOQ49" s="83"/>
      <c r="UOR49" s="83"/>
      <c r="UOS49" s="83"/>
      <c r="UOT49" s="83"/>
      <c r="UOU49" s="83"/>
      <c r="UOV49" s="83"/>
      <c r="UOW49" s="83"/>
      <c r="UOX49" s="83"/>
      <c r="UOY49" s="83"/>
      <c r="UOZ49" s="83"/>
      <c r="UPA49" s="83"/>
      <c r="UPB49" s="83"/>
      <c r="UPC49" s="83"/>
      <c r="UPD49" s="83"/>
      <c r="UPE49" s="83"/>
      <c r="UPF49" s="83"/>
      <c r="UPG49" s="83"/>
      <c r="UPH49" s="83"/>
      <c r="UPI49" s="83"/>
      <c r="UPJ49" s="83"/>
      <c r="UPK49" s="83"/>
      <c r="UPL49" s="83"/>
      <c r="UPM49" s="83"/>
      <c r="UPN49" s="83"/>
      <c r="UPO49" s="83"/>
      <c r="UPP49" s="83"/>
      <c r="UPQ49" s="83"/>
      <c r="UPR49" s="83"/>
      <c r="UPS49" s="83"/>
      <c r="UPT49" s="83"/>
      <c r="UPU49" s="83"/>
      <c r="UPV49" s="83"/>
      <c r="UPW49" s="83"/>
      <c r="UPX49" s="83"/>
      <c r="UPY49" s="83"/>
      <c r="UPZ49" s="83"/>
      <c r="UQA49" s="83"/>
      <c r="UQB49" s="83"/>
      <c r="UQC49" s="83"/>
      <c r="UQD49" s="83"/>
      <c r="UQE49" s="83"/>
      <c r="UQF49" s="83"/>
      <c r="UQG49" s="83"/>
      <c r="UQH49" s="83"/>
      <c r="UQI49" s="83"/>
      <c r="UQJ49" s="83"/>
      <c r="UQK49" s="83"/>
      <c r="UQL49" s="83"/>
      <c r="UQM49" s="83"/>
      <c r="UQN49" s="83"/>
      <c r="UQO49" s="83"/>
      <c r="UQP49" s="83"/>
      <c r="UQQ49" s="83"/>
      <c r="UQR49" s="83"/>
      <c r="UQS49" s="83"/>
      <c r="UQT49" s="83"/>
      <c r="UQU49" s="83"/>
      <c r="UQV49" s="83"/>
      <c r="UQW49" s="83"/>
      <c r="UQX49" s="83"/>
      <c r="UQY49" s="83"/>
      <c r="UQZ49" s="83"/>
      <c r="URA49" s="83"/>
      <c r="URB49" s="83"/>
      <c r="URC49" s="83"/>
      <c r="URD49" s="83"/>
      <c r="URE49" s="83"/>
      <c r="URF49" s="83"/>
      <c r="URG49" s="83"/>
      <c r="URH49" s="83"/>
      <c r="URI49" s="83"/>
      <c r="URJ49" s="83"/>
      <c r="URK49" s="83"/>
      <c r="URL49" s="83"/>
      <c r="URM49" s="83"/>
      <c r="URN49" s="83"/>
      <c r="URO49" s="83"/>
      <c r="URP49" s="83"/>
      <c r="URQ49" s="83"/>
      <c r="URR49" s="83"/>
      <c r="URS49" s="83"/>
      <c r="URT49" s="83"/>
      <c r="URU49" s="83"/>
      <c r="URV49" s="83"/>
      <c r="URW49" s="83"/>
      <c r="URX49" s="83"/>
      <c r="URY49" s="83"/>
      <c r="URZ49" s="83"/>
      <c r="USA49" s="83"/>
      <c r="USB49" s="83"/>
      <c r="USC49" s="83"/>
      <c r="USD49" s="83"/>
      <c r="USE49" s="83"/>
      <c r="USF49" s="83"/>
      <c r="USG49" s="83"/>
      <c r="USH49" s="83"/>
      <c r="USI49" s="83"/>
      <c r="USJ49" s="83"/>
      <c r="USK49" s="83"/>
      <c r="USL49" s="83"/>
      <c r="USM49" s="83"/>
      <c r="USN49" s="83"/>
      <c r="USO49" s="83"/>
      <c r="USP49" s="83"/>
      <c r="USQ49" s="83"/>
      <c r="USR49" s="83"/>
      <c r="USS49" s="83"/>
      <c r="UST49" s="83"/>
      <c r="USU49" s="83"/>
      <c r="USV49" s="83"/>
      <c r="USW49" s="83"/>
      <c r="USX49" s="83"/>
      <c r="USY49" s="83"/>
      <c r="USZ49" s="83"/>
      <c r="UTA49" s="83"/>
      <c r="UTB49" s="83"/>
      <c r="UTC49" s="83"/>
      <c r="UTD49" s="83"/>
      <c r="UTE49" s="83"/>
      <c r="UTF49" s="83"/>
      <c r="UTG49" s="83"/>
      <c r="UTH49" s="83"/>
      <c r="UTI49" s="83"/>
      <c r="UTJ49" s="83"/>
      <c r="UTK49" s="83"/>
      <c r="UTL49" s="83"/>
      <c r="UTM49" s="83"/>
      <c r="UTN49" s="83"/>
      <c r="UTO49" s="83"/>
      <c r="UTP49" s="83"/>
      <c r="UTQ49" s="83"/>
      <c r="UTR49" s="83"/>
      <c r="UTS49" s="83"/>
      <c r="UTT49" s="83"/>
      <c r="UTU49" s="83"/>
      <c r="UTV49" s="83"/>
      <c r="UTW49" s="83"/>
      <c r="UTX49" s="83"/>
      <c r="UTY49" s="83"/>
      <c r="UTZ49" s="83"/>
      <c r="UUA49" s="83"/>
      <c r="UUB49" s="83"/>
      <c r="UUC49" s="83"/>
      <c r="UUD49" s="83"/>
      <c r="UUE49" s="83"/>
      <c r="UUF49" s="83"/>
      <c r="UUG49" s="83"/>
      <c r="UUH49" s="83"/>
      <c r="UUI49" s="83"/>
      <c r="UUJ49" s="83"/>
      <c r="UUK49" s="83"/>
      <c r="UUL49" s="83"/>
      <c r="UUM49" s="83"/>
      <c r="UUN49" s="83"/>
      <c r="UUO49" s="83"/>
      <c r="UUP49" s="83"/>
      <c r="UUQ49" s="83"/>
      <c r="UUR49" s="83"/>
      <c r="UUS49" s="83"/>
      <c r="UUT49" s="83"/>
      <c r="UUU49" s="83"/>
      <c r="UUV49" s="83"/>
      <c r="UUW49" s="83"/>
      <c r="UUX49" s="83"/>
      <c r="UUY49" s="83"/>
      <c r="UUZ49" s="83"/>
      <c r="UVA49" s="83"/>
      <c r="UVB49" s="83"/>
      <c r="UVC49" s="83"/>
      <c r="UVD49" s="83"/>
      <c r="UVE49" s="83"/>
      <c r="UVF49" s="83"/>
      <c r="UVG49" s="83"/>
      <c r="UVH49" s="83"/>
      <c r="UVI49" s="83"/>
      <c r="UVJ49" s="83"/>
      <c r="UVK49" s="83"/>
      <c r="UVL49" s="83"/>
      <c r="UVM49" s="83"/>
      <c r="UVN49" s="83"/>
      <c r="UVO49" s="83"/>
      <c r="UVP49" s="83"/>
      <c r="UVQ49" s="83"/>
      <c r="UVR49" s="83"/>
      <c r="UVS49" s="83"/>
      <c r="UVT49" s="83"/>
      <c r="UVU49" s="83"/>
      <c r="UVV49" s="83"/>
      <c r="UVW49" s="83"/>
      <c r="UVX49" s="83"/>
      <c r="UVY49" s="83"/>
      <c r="UVZ49" s="83"/>
      <c r="UWA49" s="83"/>
      <c r="UWB49" s="83"/>
      <c r="UWC49" s="83"/>
      <c r="UWD49" s="83"/>
      <c r="UWE49" s="83"/>
      <c r="UWF49" s="83"/>
      <c r="UWG49" s="83"/>
      <c r="UWH49" s="83"/>
      <c r="UWI49" s="83"/>
      <c r="UWJ49" s="83"/>
      <c r="UWK49" s="83"/>
      <c r="UWL49" s="83"/>
      <c r="UWM49" s="83"/>
      <c r="UWN49" s="83"/>
      <c r="UWO49" s="83"/>
      <c r="UWP49" s="83"/>
      <c r="UWQ49" s="83"/>
      <c r="UWR49" s="83"/>
      <c r="UWS49" s="83"/>
      <c r="UWT49" s="83"/>
      <c r="UWU49" s="83"/>
      <c r="UWV49" s="83"/>
      <c r="UWW49" s="83"/>
      <c r="UWX49" s="83"/>
      <c r="UWY49" s="83"/>
      <c r="UWZ49" s="83"/>
      <c r="UXA49" s="83"/>
      <c r="UXB49" s="83"/>
      <c r="UXC49" s="83"/>
      <c r="UXD49" s="83"/>
      <c r="UXE49" s="83"/>
      <c r="UXF49" s="83"/>
      <c r="UXG49" s="83"/>
      <c r="UXH49" s="83"/>
      <c r="UXI49" s="83"/>
      <c r="UXJ49" s="83"/>
      <c r="UXK49" s="83"/>
      <c r="UXL49" s="83"/>
      <c r="UXM49" s="83"/>
      <c r="UXN49" s="83"/>
      <c r="UXO49" s="83"/>
      <c r="UXP49" s="83"/>
      <c r="UXQ49" s="83"/>
      <c r="UXR49" s="83"/>
      <c r="UXS49" s="83"/>
      <c r="UXT49" s="83"/>
      <c r="UXU49" s="83"/>
      <c r="UXV49" s="83"/>
      <c r="UXW49" s="83"/>
      <c r="UXX49" s="83"/>
      <c r="UXY49" s="83"/>
      <c r="UXZ49" s="83"/>
      <c r="UYA49" s="83"/>
      <c r="UYB49" s="83"/>
      <c r="UYC49" s="83"/>
      <c r="UYD49" s="83"/>
      <c r="UYE49" s="83"/>
      <c r="UYF49" s="83"/>
      <c r="UYG49" s="83"/>
      <c r="UYH49" s="83"/>
      <c r="UYI49" s="83"/>
      <c r="UYJ49" s="83"/>
      <c r="UYK49" s="83"/>
      <c r="UYL49" s="83"/>
      <c r="UYM49" s="83"/>
      <c r="UYN49" s="83"/>
      <c r="UYO49" s="83"/>
      <c r="UYP49" s="83"/>
      <c r="UYQ49" s="83"/>
      <c r="UYR49" s="83"/>
      <c r="UYS49" s="83"/>
      <c r="UYT49" s="83"/>
      <c r="UYU49" s="83"/>
      <c r="UYV49" s="83"/>
      <c r="UYW49" s="83"/>
      <c r="UYX49" s="83"/>
      <c r="UYY49" s="83"/>
      <c r="UYZ49" s="83"/>
      <c r="UZA49" s="83"/>
      <c r="UZB49" s="83"/>
      <c r="UZC49" s="83"/>
      <c r="UZD49" s="83"/>
      <c r="UZE49" s="83"/>
      <c r="UZF49" s="83"/>
      <c r="UZG49" s="83"/>
      <c r="UZH49" s="83"/>
      <c r="UZI49" s="83"/>
      <c r="UZJ49" s="83"/>
      <c r="UZK49" s="83"/>
      <c r="UZL49" s="83"/>
      <c r="UZM49" s="83"/>
      <c r="UZN49" s="83"/>
      <c r="UZO49" s="83"/>
      <c r="UZP49" s="83"/>
      <c r="UZQ49" s="83"/>
      <c r="UZR49" s="83"/>
      <c r="UZS49" s="83"/>
      <c r="UZT49" s="83"/>
      <c r="UZU49" s="83"/>
      <c r="UZV49" s="83"/>
      <c r="UZW49" s="83"/>
      <c r="UZX49" s="83"/>
      <c r="UZY49" s="83"/>
      <c r="UZZ49" s="83"/>
      <c r="VAA49" s="83"/>
      <c r="VAB49" s="83"/>
      <c r="VAC49" s="83"/>
      <c r="VAD49" s="83"/>
      <c r="VAE49" s="83"/>
      <c r="VAF49" s="83"/>
      <c r="VAG49" s="83"/>
      <c r="VAH49" s="83"/>
      <c r="VAI49" s="83"/>
      <c r="VAJ49" s="83"/>
      <c r="VAK49" s="83"/>
      <c r="VAL49" s="83"/>
      <c r="VAM49" s="83"/>
      <c r="VAN49" s="83"/>
      <c r="VAO49" s="83"/>
      <c r="VAP49" s="83"/>
      <c r="VAQ49" s="83"/>
      <c r="VAR49" s="83"/>
      <c r="VAS49" s="83"/>
      <c r="VAT49" s="83"/>
      <c r="VAU49" s="83"/>
      <c r="VAV49" s="83"/>
      <c r="VAW49" s="83"/>
      <c r="VAX49" s="83"/>
      <c r="VAY49" s="83"/>
      <c r="VAZ49" s="83"/>
      <c r="VBA49" s="83"/>
      <c r="VBB49" s="83"/>
      <c r="VBC49" s="83"/>
      <c r="VBD49" s="83"/>
      <c r="VBE49" s="83"/>
      <c r="VBF49" s="83"/>
      <c r="VBG49" s="83"/>
      <c r="VBH49" s="83"/>
      <c r="VBI49" s="83"/>
      <c r="VBJ49" s="83"/>
      <c r="VBK49" s="83"/>
      <c r="VBL49" s="83"/>
      <c r="VBM49" s="83"/>
      <c r="VBN49" s="83"/>
      <c r="VBO49" s="83"/>
      <c r="VBP49" s="83"/>
      <c r="VBQ49" s="83"/>
      <c r="VBR49" s="83"/>
      <c r="VBS49" s="83"/>
      <c r="VBT49" s="83"/>
      <c r="VBU49" s="83"/>
      <c r="VBV49" s="83"/>
      <c r="VBW49" s="83"/>
      <c r="VBX49" s="83"/>
      <c r="VBY49" s="83"/>
      <c r="VBZ49" s="83"/>
      <c r="VCA49" s="83"/>
      <c r="VCB49" s="83"/>
      <c r="VCC49" s="83"/>
      <c r="VCD49" s="83"/>
      <c r="VCE49" s="83"/>
      <c r="VCF49" s="83"/>
      <c r="VCG49" s="83"/>
      <c r="VCH49" s="83"/>
      <c r="VCI49" s="83"/>
      <c r="VCJ49" s="83"/>
      <c r="VCK49" s="83"/>
      <c r="VCL49" s="83"/>
      <c r="VCM49" s="83"/>
      <c r="VCN49" s="83"/>
      <c r="VCO49" s="83"/>
      <c r="VCP49" s="83"/>
      <c r="VCQ49" s="83"/>
      <c r="VCR49" s="83"/>
      <c r="VCS49" s="83"/>
      <c r="VCT49" s="83"/>
      <c r="VCU49" s="83"/>
      <c r="VCV49" s="83"/>
      <c r="VCW49" s="83"/>
      <c r="VCX49" s="83"/>
      <c r="VCY49" s="83"/>
      <c r="VCZ49" s="83"/>
      <c r="VDA49" s="83"/>
      <c r="VDB49" s="83"/>
      <c r="VDC49" s="83"/>
      <c r="VDD49" s="83"/>
      <c r="VDE49" s="83"/>
      <c r="VDF49" s="83"/>
      <c r="VDG49" s="83"/>
      <c r="VDH49" s="83"/>
      <c r="VDI49" s="83"/>
      <c r="VDJ49" s="83"/>
      <c r="VDK49" s="83"/>
      <c r="VDL49" s="83"/>
      <c r="VDM49" s="83"/>
      <c r="VDN49" s="83"/>
      <c r="VDO49" s="83"/>
      <c r="VDP49" s="83"/>
      <c r="VDQ49" s="83"/>
      <c r="VDR49" s="83"/>
      <c r="VDS49" s="83"/>
      <c r="VDT49" s="83"/>
      <c r="VDU49" s="83"/>
      <c r="VDV49" s="83"/>
      <c r="VDW49" s="83"/>
      <c r="VDX49" s="83"/>
      <c r="VDY49" s="83"/>
      <c r="VDZ49" s="83"/>
      <c r="VEA49" s="83"/>
      <c r="VEB49" s="83"/>
      <c r="VEC49" s="83"/>
      <c r="VED49" s="83"/>
      <c r="VEE49" s="83"/>
      <c r="VEF49" s="83"/>
      <c r="VEG49" s="83"/>
      <c r="VEH49" s="83"/>
      <c r="VEI49" s="83"/>
      <c r="VEJ49" s="83"/>
      <c r="VEK49" s="83"/>
      <c r="VEL49" s="83"/>
      <c r="VEM49" s="83"/>
      <c r="VEN49" s="83"/>
      <c r="VEO49" s="83"/>
      <c r="VEP49" s="83"/>
      <c r="VEQ49" s="83"/>
      <c r="VER49" s="83"/>
      <c r="VES49" s="83"/>
      <c r="VET49" s="83"/>
      <c r="VEU49" s="83"/>
      <c r="VEV49" s="83"/>
      <c r="VEW49" s="83"/>
      <c r="VEX49" s="83"/>
      <c r="VEY49" s="83"/>
      <c r="VEZ49" s="83"/>
      <c r="VFA49" s="83"/>
      <c r="VFB49" s="83"/>
      <c r="VFC49" s="83"/>
      <c r="VFD49" s="83"/>
      <c r="VFE49" s="83"/>
      <c r="VFF49" s="83"/>
      <c r="VFG49" s="83"/>
      <c r="VFH49" s="83"/>
      <c r="VFI49" s="83"/>
      <c r="VFJ49" s="83"/>
      <c r="VFK49" s="83"/>
      <c r="VFL49" s="83"/>
      <c r="VFM49" s="83"/>
      <c r="VFN49" s="83"/>
      <c r="VFO49" s="83"/>
      <c r="VFP49" s="83"/>
      <c r="VFQ49" s="83"/>
      <c r="VFR49" s="83"/>
      <c r="VFS49" s="83"/>
      <c r="VFT49" s="83"/>
      <c r="VFU49" s="83"/>
      <c r="VFV49" s="83"/>
      <c r="VFW49" s="83"/>
      <c r="VFX49" s="83"/>
      <c r="VFY49" s="83"/>
      <c r="VFZ49" s="83"/>
      <c r="VGA49" s="83"/>
      <c r="VGB49" s="83"/>
      <c r="VGC49" s="83"/>
      <c r="VGD49" s="83"/>
      <c r="VGE49" s="83"/>
      <c r="VGF49" s="83"/>
      <c r="VGG49" s="83"/>
      <c r="VGH49" s="83"/>
      <c r="VGI49" s="83"/>
      <c r="VGJ49" s="83"/>
      <c r="VGK49" s="83"/>
      <c r="VGL49" s="83"/>
      <c r="VGM49" s="83"/>
      <c r="VGN49" s="83"/>
      <c r="VGO49" s="83"/>
      <c r="VGP49" s="83"/>
      <c r="VGQ49" s="83"/>
      <c r="VGR49" s="83"/>
      <c r="VGS49" s="83"/>
      <c r="VGT49" s="83"/>
      <c r="VGU49" s="83"/>
      <c r="VGV49" s="83"/>
      <c r="VGW49" s="83"/>
      <c r="VGX49" s="83"/>
      <c r="VGY49" s="83"/>
      <c r="VGZ49" s="83"/>
      <c r="VHA49" s="83"/>
      <c r="VHB49" s="83"/>
      <c r="VHC49" s="83"/>
      <c r="VHD49" s="83"/>
      <c r="VHE49" s="83"/>
      <c r="VHF49" s="83"/>
      <c r="VHG49" s="83"/>
      <c r="VHH49" s="83"/>
      <c r="VHI49" s="83"/>
      <c r="VHJ49" s="83"/>
      <c r="VHK49" s="83"/>
      <c r="VHL49" s="83"/>
      <c r="VHM49" s="83"/>
      <c r="VHN49" s="83"/>
      <c r="VHO49" s="83"/>
      <c r="VHP49" s="83"/>
      <c r="VHQ49" s="83"/>
      <c r="VHR49" s="83"/>
      <c r="VHS49" s="83"/>
      <c r="VHT49" s="83"/>
      <c r="VHU49" s="83"/>
      <c r="VHV49" s="83"/>
      <c r="VHW49" s="83"/>
      <c r="VHX49" s="83"/>
      <c r="VHY49" s="83"/>
      <c r="VHZ49" s="83"/>
      <c r="VIA49" s="83"/>
      <c r="VIB49" s="83"/>
      <c r="VIC49" s="83"/>
      <c r="VID49" s="83"/>
      <c r="VIE49" s="83"/>
      <c r="VIF49" s="83"/>
      <c r="VIG49" s="83"/>
      <c r="VIH49" s="83"/>
      <c r="VII49" s="83"/>
      <c r="VIJ49" s="83"/>
      <c r="VIK49" s="83"/>
      <c r="VIL49" s="83"/>
      <c r="VIM49" s="83"/>
      <c r="VIN49" s="83"/>
      <c r="VIO49" s="83"/>
      <c r="VIP49" s="83"/>
      <c r="VIQ49" s="83"/>
      <c r="VIR49" s="83"/>
      <c r="VIS49" s="83"/>
      <c r="VIT49" s="83"/>
      <c r="VIU49" s="83"/>
      <c r="VIV49" s="83"/>
      <c r="VIW49" s="83"/>
      <c r="VIX49" s="83"/>
      <c r="VIY49" s="83"/>
      <c r="VIZ49" s="83"/>
      <c r="VJA49" s="83"/>
      <c r="VJB49" s="83"/>
      <c r="VJC49" s="83"/>
      <c r="VJD49" s="83"/>
      <c r="VJE49" s="83"/>
      <c r="VJF49" s="83"/>
      <c r="VJG49" s="83"/>
      <c r="VJH49" s="83"/>
      <c r="VJI49" s="83"/>
      <c r="VJJ49" s="83"/>
      <c r="VJK49" s="83"/>
      <c r="VJL49" s="83"/>
      <c r="VJM49" s="83"/>
      <c r="VJN49" s="83"/>
      <c r="VJO49" s="83"/>
      <c r="VJP49" s="83"/>
      <c r="VJQ49" s="83"/>
      <c r="VJR49" s="83"/>
      <c r="VJS49" s="83"/>
      <c r="VJT49" s="83"/>
      <c r="VJU49" s="83"/>
      <c r="VJV49" s="83"/>
      <c r="VJW49" s="83"/>
      <c r="VJX49" s="83"/>
      <c r="VJY49" s="83"/>
      <c r="VJZ49" s="83"/>
      <c r="VKA49" s="83"/>
      <c r="VKB49" s="83"/>
      <c r="VKC49" s="83"/>
      <c r="VKD49" s="83"/>
      <c r="VKE49" s="83"/>
      <c r="VKF49" s="83"/>
      <c r="VKG49" s="83"/>
      <c r="VKH49" s="83"/>
      <c r="VKI49" s="83"/>
      <c r="VKJ49" s="83"/>
      <c r="VKK49" s="83"/>
      <c r="VKL49" s="83"/>
      <c r="VKM49" s="83"/>
      <c r="VKN49" s="83"/>
      <c r="VKO49" s="83"/>
      <c r="VKP49" s="83"/>
      <c r="VKQ49" s="83"/>
      <c r="VKR49" s="83"/>
      <c r="VKS49" s="83"/>
      <c r="VKT49" s="83"/>
      <c r="VKU49" s="83"/>
      <c r="VKV49" s="83"/>
      <c r="VKW49" s="83"/>
      <c r="VKX49" s="83"/>
      <c r="VKY49" s="83"/>
      <c r="VKZ49" s="83"/>
      <c r="VLA49" s="83"/>
      <c r="VLB49" s="83"/>
      <c r="VLC49" s="83"/>
      <c r="VLD49" s="83"/>
      <c r="VLE49" s="83"/>
      <c r="VLF49" s="83"/>
      <c r="VLG49" s="83"/>
      <c r="VLH49" s="83"/>
      <c r="VLI49" s="83"/>
      <c r="VLJ49" s="83"/>
      <c r="VLK49" s="83"/>
      <c r="VLL49" s="83"/>
      <c r="VLM49" s="83"/>
      <c r="VLN49" s="83"/>
      <c r="VLO49" s="83"/>
      <c r="VLP49" s="83"/>
      <c r="VLQ49" s="83"/>
      <c r="VLR49" s="83"/>
      <c r="VLS49" s="83"/>
      <c r="VLT49" s="83"/>
      <c r="VLU49" s="83"/>
      <c r="VLV49" s="83"/>
      <c r="VLW49" s="83"/>
      <c r="VLX49" s="83"/>
      <c r="VLY49" s="83"/>
      <c r="VLZ49" s="83"/>
      <c r="VMA49" s="83"/>
      <c r="VMB49" s="83"/>
      <c r="VMC49" s="83"/>
      <c r="VMD49" s="83"/>
      <c r="VME49" s="83"/>
      <c r="VMF49" s="83"/>
      <c r="VMG49" s="83"/>
      <c r="VMH49" s="83"/>
      <c r="VMI49" s="83"/>
      <c r="VMJ49" s="83"/>
      <c r="VMK49" s="83"/>
      <c r="VML49" s="83"/>
      <c r="VMM49" s="83"/>
      <c r="VMN49" s="83"/>
      <c r="VMO49" s="83"/>
      <c r="VMP49" s="83"/>
      <c r="VMQ49" s="83"/>
      <c r="VMR49" s="83"/>
      <c r="VMS49" s="83"/>
      <c r="VMT49" s="83"/>
      <c r="VMU49" s="83"/>
      <c r="VMV49" s="83"/>
      <c r="VMW49" s="83"/>
      <c r="VMX49" s="83"/>
      <c r="VMY49" s="83"/>
      <c r="VMZ49" s="83"/>
      <c r="VNA49" s="83"/>
      <c r="VNB49" s="83"/>
      <c r="VNC49" s="83"/>
      <c r="VND49" s="83"/>
      <c r="VNE49" s="83"/>
      <c r="VNF49" s="83"/>
      <c r="VNG49" s="83"/>
      <c r="VNH49" s="83"/>
      <c r="VNI49" s="83"/>
      <c r="VNJ49" s="83"/>
      <c r="VNK49" s="83"/>
      <c r="VNL49" s="83"/>
      <c r="VNM49" s="83"/>
      <c r="VNN49" s="83"/>
      <c r="VNO49" s="83"/>
      <c r="VNP49" s="83"/>
      <c r="VNQ49" s="83"/>
      <c r="VNR49" s="83"/>
      <c r="VNS49" s="83"/>
      <c r="VNT49" s="83"/>
      <c r="VNU49" s="83"/>
      <c r="VNV49" s="83"/>
      <c r="VNW49" s="83"/>
      <c r="VNX49" s="83"/>
      <c r="VNY49" s="83"/>
      <c r="VNZ49" s="83"/>
      <c r="VOA49" s="83"/>
      <c r="VOB49" s="83"/>
      <c r="VOC49" s="83"/>
      <c r="VOD49" s="83"/>
      <c r="VOE49" s="83"/>
      <c r="VOF49" s="83"/>
      <c r="VOG49" s="83"/>
      <c r="VOH49" s="83"/>
      <c r="VOI49" s="83"/>
      <c r="VOJ49" s="83"/>
      <c r="VOK49" s="83"/>
      <c r="VOL49" s="83"/>
      <c r="VOM49" s="83"/>
      <c r="VON49" s="83"/>
      <c r="VOO49" s="83"/>
      <c r="VOP49" s="83"/>
      <c r="VOQ49" s="83"/>
      <c r="VOR49" s="83"/>
      <c r="VOS49" s="83"/>
      <c r="VOT49" s="83"/>
      <c r="VOU49" s="83"/>
      <c r="VOV49" s="83"/>
      <c r="VOW49" s="83"/>
      <c r="VOX49" s="83"/>
      <c r="VOY49" s="83"/>
      <c r="VOZ49" s="83"/>
      <c r="VPA49" s="83"/>
      <c r="VPB49" s="83"/>
      <c r="VPC49" s="83"/>
      <c r="VPD49" s="83"/>
      <c r="VPE49" s="83"/>
      <c r="VPF49" s="83"/>
      <c r="VPG49" s="83"/>
      <c r="VPH49" s="83"/>
      <c r="VPI49" s="83"/>
      <c r="VPJ49" s="83"/>
      <c r="VPK49" s="83"/>
      <c r="VPL49" s="83"/>
      <c r="VPM49" s="83"/>
      <c r="VPN49" s="83"/>
      <c r="VPO49" s="83"/>
      <c r="VPP49" s="83"/>
      <c r="VPQ49" s="83"/>
      <c r="VPR49" s="83"/>
      <c r="VPS49" s="83"/>
      <c r="VPT49" s="83"/>
      <c r="VPU49" s="83"/>
      <c r="VPV49" s="83"/>
      <c r="VPW49" s="83"/>
      <c r="VPX49" s="83"/>
      <c r="VPY49" s="83"/>
      <c r="VPZ49" s="83"/>
      <c r="VQA49" s="83"/>
      <c r="VQB49" s="83"/>
      <c r="VQC49" s="83"/>
      <c r="VQD49" s="83"/>
      <c r="VQE49" s="83"/>
      <c r="VQF49" s="83"/>
      <c r="VQG49" s="83"/>
      <c r="VQH49" s="83"/>
      <c r="VQI49" s="83"/>
      <c r="VQJ49" s="83"/>
      <c r="VQK49" s="83"/>
      <c r="VQL49" s="83"/>
      <c r="VQM49" s="83"/>
      <c r="VQN49" s="83"/>
      <c r="VQO49" s="83"/>
      <c r="VQP49" s="83"/>
      <c r="VQQ49" s="83"/>
      <c r="VQR49" s="83"/>
      <c r="VQS49" s="83"/>
      <c r="VQT49" s="83"/>
      <c r="VQU49" s="83"/>
      <c r="VQV49" s="83"/>
      <c r="VQW49" s="83"/>
      <c r="VQX49" s="83"/>
      <c r="VQY49" s="83"/>
      <c r="VQZ49" s="83"/>
      <c r="VRA49" s="83"/>
      <c r="VRB49" s="83"/>
      <c r="VRC49" s="83"/>
      <c r="VRD49" s="83"/>
      <c r="VRE49" s="83"/>
      <c r="VRF49" s="83"/>
      <c r="VRG49" s="83"/>
      <c r="VRH49" s="83"/>
      <c r="VRI49" s="83"/>
      <c r="VRJ49" s="83"/>
      <c r="VRK49" s="83"/>
      <c r="VRL49" s="83"/>
      <c r="VRM49" s="83"/>
      <c r="VRN49" s="83"/>
      <c r="VRO49" s="83"/>
      <c r="VRP49" s="83"/>
      <c r="VRQ49" s="83"/>
      <c r="VRR49" s="83"/>
      <c r="VRS49" s="83"/>
      <c r="VRT49" s="83"/>
      <c r="VRU49" s="83"/>
      <c r="VRV49" s="83"/>
      <c r="VRW49" s="83"/>
      <c r="VRX49" s="83"/>
      <c r="VRY49" s="83"/>
      <c r="VRZ49" s="83"/>
      <c r="VSA49" s="83"/>
      <c r="VSB49" s="83"/>
      <c r="VSC49" s="83"/>
      <c r="VSD49" s="83"/>
      <c r="VSE49" s="83"/>
      <c r="VSF49" s="83"/>
      <c r="VSG49" s="83"/>
      <c r="VSH49" s="83"/>
      <c r="VSI49" s="83"/>
      <c r="VSJ49" s="83"/>
      <c r="VSK49" s="83"/>
      <c r="VSL49" s="83"/>
      <c r="VSM49" s="83"/>
      <c r="VSN49" s="83"/>
      <c r="VSO49" s="83"/>
      <c r="VSP49" s="83"/>
      <c r="VSQ49" s="83"/>
      <c r="VSR49" s="83"/>
      <c r="VSS49" s="83"/>
      <c r="VST49" s="83"/>
      <c r="VSU49" s="83"/>
      <c r="VSV49" s="83"/>
      <c r="VSW49" s="83"/>
      <c r="VSX49" s="83"/>
      <c r="VSY49" s="83"/>
      <c r="VSZ49" s="83"/>
      <c r="VTA49" s="83"/>
      <c r="VTB49" s="83"/>
      <c r="VTC49" s="83"/>
      <c r="VTD49" s="83"/>
      <c r="VTE49" s="83"/>
      <c r="VTF49" s="83"/>
      <c r="VTG49" s="83"/>
      <c r="VTH49" s="83"/>
      <c r="VTI49" s="83"/>
      <c r="VTJ49" s="83"/>
      <c r="VTK49" s="83"/>
      <c r="VTL49" s="83"/>
      <c r="VTM49" s="83"/>
      <c r="VTN49" s="83"/>
      <c r="VTO49" s="83"/>
      <c r="VTP49" s="83"/>
      <c r="VTQ49" s="83"/>
      <c r="VTR49" s="83"/>
      <c r="VTS49" s="83"/>
      <c r="VTT49" s="83"/>
      <c r="VTU49" s="83"/>
      <c r="VTV49" s="83"/>
      <c r="VTW49" s="83"/>
      <c r="VTX49" s="83"/>
      <c r="VTY49" s="83"/>
      <c r="VTZ49" s="83"/>
      <c r="VUA49" s="83"/>
      <c r="VUB49" s="83"/>
      <c r="VUC49" s="83"/>
      <c r="VUD49" s="83"/>
      <c r="VUE49" s="83"/>
      <c r="VUF49" s="83"/>
      <c r="VUG49" s="83"/>
      <c r="VUH49" s="83"/>
      <c r="VUI49" s="83"/>
      <c r="VUJ49" s="83"/>
      <c r="VUK49" s="83"/>
      <c r="VUL49" s="83"/>
      <c r="VUM49" s="83"/>
      <c r="VUN49" s="83"/>
      <c r="VUO49" s="83"/>
      <c r="VUP49" s="83"/>
      <c r="VUQ49" s="83"/>
      <c r="VUR49" s="83"/>
      <c r="VUS49" s="83"/>
      <c r="VUT49" s="83"/>
      <c r="VUU49" s="83"/>
      <c r="VUV49" s="83"/>
      <c r="VUW49" s="83"/>
      <c r="VUX49" s="83"/>
      <c r="VUY49" s="83"/>
      <c r="VUZ49" s="83"/>
      <c r="VVA49" s="83"/>
      <c r="VVB49" s="83"/>
      <c r="VVC49" s="83"/>
      <c r="VVD49" s="83"/>
      <c r="VVE49" s="83"/>
      <c r="VVF49" s="83"/>
      <c r="VVG49" s="83"/>
      <c r="VVH49" s="83"/>
      <c r="VVI49" s="83"/>
      <c r="VVJ49" s="83"/>
      <c r="VVK49" s="83"/>
      <c r="VVL49" s="83"/>
      <c r="VVM49" s="83"/>
      <c r="VVN49" s="83"/>
      <c r="VVO49" s="83"/>
      <c r="VVP49" s="83"/>
      <c r="VVQ49" s="83"/>
      <c r="VVR49" s="83"/>
      <c r="VVS49" s="83"/>
      <c r="VVT49" s="83"/>
      <c r="VVU49" s="83"/>
      <c r="VVV49" s="83"/>
      <c r="VVW49" s="83"/>
      <c r="VVX49" s="83"/>
      <c r="VVY49" s="83"/>
      <c r="VVZ49" s="83"/>
      <c r="VWA49" s="83"/>
      <c r="VWB49" s="83"/>
      <c r="VWC49" s="83"/>
      <c r="VWD49" s="83"/>
      <c r="VWE49" s="83"/>
      <c r="VWF49" s="83"/>
      <c r="VWG49" s="83"/>
      <c r="VWH49" s="83"/>
      <c r="VWI49" s="83"/>
      <c r="VWJ49" s="83"/>
      <c r="VWK49" s="83"/>
      <c r="VWL49" s="83"/>
      <c r="VWM49" s="83"/>
      <c r="VWN49" s="83"/>
      <c r="VWO49" s="83"/>
      <c r="VWP49" s="83"/>
      <c r="VWQ49" s="83"/>
      <c r="VWR49" s="83"/>
      <c r="VWS49" s="83"/>
      <c r="VWT49" s="83"/>
      <c r="VWU49" s="83"/>
      <c r="VWV49" s="83"/>
      <c r="VWW49" s="83"/>
      <c r="VWX49" s="83"/>
      <c r="VWY49" s="83"/>
      <c r="VWZ49" s="83"/>
      <c r="VXA49" s="83"/>
      <c r="VXB49" s="83"/>
      <c r="VXC49" s="83"/>
      <c r="VXD49" s="83"/>
      <c r="VXE49" s="83"/>
      <c r="VXF49" s="83"/>
      <c r="VXG49" s="83"/>
      <c r="VXH49" s="83"/>
      <c r="VXI49" s="83"/>
      <c r="VXJ49" s="83"/>
      <c r="VXK49" s="83"/>
      <c r="VXL49" s="83"/>
      <c r="VXM49" s="83"/>
      <c r="VXN49" s="83"/>
      <c r="VXO49" s="83"/>
      <c r="VXP49" s="83"/>
      <c r="VXQ49" s="83"/>
      <c r="VXR49" s="83"/>
      <c r="VXS49" s="83"/>
      <c r="VXT49" s="83"/>
      <c r="VXU49" s="83"/>
      <c r="VXV49" s="83"/>
      <c r="VXW49" s="83"/>
      <c r="VXX49" s="83"/>
      <c r="VXY49" s="83"/>
      <c r="VXZ49" s="83"/>
      <c r="VYA49" s="83"/>
      <c r="VYB49" s="83"/>
      <c r="VYC49" s="83"/>
      <c r="VYD49" s="83"/>
      <c r="VYE49" s="83"/>
      <c r="VYF49" s="83"/>
      <c r="VYG49" s="83"/>
      <c r="VYH49" s="83"/>
      <c r="VYI49" s="83"/>
      <c r="VYJ49" s="83"/>
      <c r="VYK49" s="83"/>
      <c r="VYL49" s="83"/>
      <c r="VYM49" s="83"/>
      <c r="VYN49" s="83"/>
      <c r="VYO49" s="83"/>
      <c r="VYP49" s="83"/>
      <c r="VYQ49" s="83"/>
      <c r="VYR49" s="83"/>
      <c r="VYS49" s="83"/>
      <c r="VYT49" s="83"/>
      <c r="VYU49" s="83"/>
      <c r="VYV49" s="83"/>
      <c r="VYW49" s="83"/>
      <c r="VYX49" s="83"/>
      <c r="VYY49" s="83"/>
      <c r="VYZ49" s="83"/>
      <c r="VZA49" s="83"/>
      <c r="VZB49" s="83"/>
      <c r="VZC49" s="83"/>
      <c r="VZD49" s="83"/>
      <c r="VZE49" s="83"/>
      <c r="VZF49" s="83"/>
      <c r="VZG49" s="83"/>
      <c r="VZH49" s="83"/>
      <c r="VZI49" s="83"/>
      <c r="VZJ49" s="83"/>
      <c r="VZK49" s="83"/>
      <c r="VZL49" s="83"/>
      <c r="VZM49" s="83"/>
      <c r="VZN49" s="83"/>
      <c r="VZO49" s="83"/>
      <c r="VZP49" s="83"/>
      <c r="VZQ49" s="83"/>
      <c r="VZR49" s="83"/>
      <c r="VZS49" s="83"/>
      <c r="VZT49" s="83"/>
      <c r="VZU49" s="83"/>
      <c r="VZV49" s="83"/>
      <c r="VZW49" s="83"/>
      <c r="VZX49" s="83"/>
      <c r="VZY49" s="83"/>
      <c r="VZZ49" s="83"/>
      <c r="WAA49" s="83"/>
      <c r="WAB49" s="83"/>
      <c r="WAC49" s="83"/>
      <c r="WAD49" s="83"/>
      <c r="WAE49" s="83"/>
      <c r="WAF49" s="83"/>
      <c r="WAG49" s="83"/>
      <c r="WAH49" s="83"/>
      <c r="WAI49" s="83"/>
      <c r="WAJ49" s="83"/>
      <c r="WAK49" s="83"/>
      <c r="WAL49" s="83"/>
      <c r="WAM49" s="83"/>
      <c r="WAN49" s="83"/>
      <c r="WAO49" s="83"/>
      <c r="WAP49" s="83"/>
      <c r="WAQ49" s="83"/>
      <c r="WAR49" s="83"/>
      <c r="WAS49" s="83"/>
      <c r="WAT49" s="83"/>
      <c r="WAU49" s="83"/>
      <c r="WAV49" s="83"/>
      <c r="WAW49" s="83"/>
      <c r="WAX49" s="83"/>
      <c r="WAY49" s="83"/>
      <c r="WAZ49" s="83"/>
      <c r="WBA49" s="83"/>
      <c r="WBB49" s="83"/>
      <c r="WBC49" s="83"/>
      <c r="WBD49" s="83"/>
      <c r="WBE49" s="83"/>
      <c r="WBF49" s="83"/>
      <c r="WBG49" s="83"/>
      <c r="WBH49" s="83"/>
      <c r="WBI49" s="83"/>
      <c r="WBJ49" s="83"/>
      <c r="WBK49" s="83"/>
      <c r="WBL49" s="83"/>
      <c r="WBM49" s="83"/>
      <c r="WBN49" s="83"/>
      <c r="WBO49" s="83"/>
      <c r="WBP49" s="83"/>
      <c r="WBQ49" s="83"/>
      <c r="WBR49" s="83"/>
      <c r="WBS49" s="83"/>
      <c r="WBT49" s="83"/>
      <c r="WBU49" s="83"/>
      <c r="WBV49" s="83"/>
      <c r="WBW49" s="83"/>
      <c r="WBX49" s="83"/>
      <c r="WBY49" s="83"/>
      <c r="WBZ49" s="83"/>
      <c r="WCA49" s="83"/>
      <c r="WCB49" s="83"/>
      <c r="WCC49" s="83"/>
      <c r="WCD49" s="83"/>
      <c r="WCE49" s="83"/>
      <c r="WCF49" s="83"/>
      <c r="WCG49" s="83"/>
      <c r="WCH49" s="83"/>
      <c r="WCI49" s="83"/>
      <c r="WCJ49" s="83"/>
      <c r="WCK49" s="83"/>
      <c r="WCL49" s="83"/>
      <c r="WCM49" s="83"/>
      <c r="WCN49" s="83"/>
      <c r="WCO49" s="83"/>
      <c r="WCP49" s="83"/>
      <c r="WCQ49" s="83"/>
      <c r="WCR49" s="83"/>
      <c r="WCS49" s="83"/>
      <c r="WCT49" s="83"/>
      <c r="WCU49" s="83"/>
      <c r="WCV49" s="83"/>
      <c r="WCW49" s="83"/>
      <c r="WCX49" s="83"/>
      <c r="WCY49" s="83"/>
      <c r="WCZ49" s="83"/>
      <c r="WDA49" s="83"/>
      <c r="WDB49" s="83"/>
      <c r="WDC49" s="83"/>
      <c r="WDD49" s="83"/>
      <c r="WDE49" s="83"/>
      <c r="WDF49" s="83"/>
      <c r="WDG49" s="83"/>
      <c r="WDH49" s="83"/>
      <c r="WDI49" s="83"/>
      <c r="WDJ49" s="83"/>
      <c r="WDK49" s="83"/>
      <c r="WDL49" s="83"/>
      <c r="WDM49" s="83"/>
      <c r="WDN49" s="83"/>
      <c r="WDO49" s="83"/>
      <c r="WDP49" s="83"/>
      <c r="WDQ49" s="83"/>
      <c r="WDR49" s="83"/>
      <c r="WDS49" s="83"/>
      <c r="WDT49" s="83"/>
      <c r="WDU49" s="83"/>
      <c r="WDV49" s="83"/>
      <c r="WDW49" s="83"/>
      <c r="WDX49" s="83"/>
      <c r="WDY49" s="83"/>
      <c r="WDZ49" s="83"/>
      <c r="WEA49" s="83"/>
      <c r="WEB49" s="83"/>
      <c r="WEC49" s="83"/>
      <c r="WED49" s="83"/>
      <c r="WEE49" s="83"/>
      <c r="WEF49" s="83"/>
      <c r="WEG49" s="83"/>
      <c r="WEH49" s="83"/>
      <c r="WEI49" s="83"/>
      <c r="WEJ49" s="83"/>
      <c r="WEK49" s="83"/>
      <c r="WEL49" s="83"/>
      <c r="WEM49" s="83"/>
      <c r="WEN49" s="83"/>
      <c r="WEO49" s="83"/>
      <c r="WEP49" s="83"/>
      <c r="WEQ49" s="83"/>
      <c r="WER49" s="83"/>
      <c r="WES49" s="83"/>
      <c r="WET49" s="83"/>
      <c r="WEU49" s="83"/>
      <c r="WEV49" s="83"/>
      <c r="WEW49" s="83"/>
      <c r="WEX49" s="83"/>
      <c r="WEY49" s="83"/>
      <c r="WEZ49" s="83"/>
      <c r="WFA49" s="83"/>
      <c r="WFB49" s="83"/>
      <c r="WFC49" s="83"/>
      <c r="WFD49" s="83"/>
      <c r="WFE49" s="83"/>
      <c r="WFF49" s="83"/>
      <c r="WFG49" s="83"/>
      <c r="WFH49" s="83"/>
      <c r="WFI49" s="83"/>
      <c r="WFJ49" s="83"/>
      <c r="WFK49" s="83"/>
      <c r="WFL49" s="83"/>
      <c r="WFM49" s="83"/>
      <c r="WFN49" s="83"/>
      <c r="WFO49" s="83"/>
      <c r="WFP49" s="83"/>
      <c r="WFQ49" s="83"/>
      <c r="WFR49" s="83"/>
      <c r="WFS49" s="83"/>
      <c r="WFT49" s="83"/>
      <c r="WFU49" s="83"/>
      <c r="WFV49" s="83"/>
      <c r="WFW49" s="83"/>
      <c r="WFX49" s="83"/>
      <c r="WFY49" s="83"/>
      <c r="WFZ49" s="83"/>
      <c r="WGA49" s="83"/>
      <c r="WGB49" s="83"/>
      <c r="WGC49" s="83"/>
      <c r="WGD49" s="83"/>
      <c r="WGE49" s="83"/>
      <c r="WGF49" s="83"/>
      <c r="WGG49" s="83"/>
      <c r="WGH49" s="83"/>
      <c r="WGI49" s="83"/>
      <c r="WGJ49" s="83"/>
      <c r="WGK49" s="83"/>
      <c r="WGL49" s="83"/>
      <c r="WGM49" s="83"/>
      <c r="WGN49" s="83"/>
      <c r="WGO49" s="83"/>
      <c r="WGP49" s="83"/>
      <c r="WGQ49" s="83"/>
      <c r="WGR49" s="83"/>
      <c r="WGS49" s="83"/>
      <c r="WGT49" s="83"/>
      <c r="WGU49" s="83"/>
      <c r="WGV49" s="83"/>
      <c r="WGW49" s="83"/>
      <c r="WGX49" s="83"/>
      <c r="WGY49" s="83"/>
      <c r="WGZ49" s="83"/>
      <c r="WHA49" s="83"/>
      <c r="WHB49" s="83"/>
      <c r="WHC49" s="83"/>
      <c r="WHD49" s="83"/>
      <c r="WHE49" s="83"/>
      <c r="WHF49" s="83"/>
      <c r="WHG49" s="83"/>
      <c r="WHH49" s="83"/>
      <c r="WHI49" s="83"/>
      <c r="WHJ49" s="83"/>
      <c r="WHK49" s="83"/>
      <c r="WHL49" s="83"/>
      <c r="WHM49" s="83"/>
      <c r="WHN49" s="83"/>
      <c r="WHO49" s="83"/>
      <c r="WHP49" s="83"/>
      <c r="WHQ49" s="83"/>
      <c r="WHR49" s="83"/>
      <c r="WHS49" s="83"/>
      <c r="WHT49" s="83"/>
      <c r="WHU49" s="83"/>
      <c r="WHV49" s="83"/>
      <c r="WHW49" s="83"/>
      <c r="WHX49" s="83"/>
      <c r="WHY49" s="83"/>
      <c r="WHZ49" s="83"/>
      <c r="WIA49" s="83"/>
      <c r="WIB49" s="83"/>
      <c r="WIC49" s="83"/>
      <c r="WID49" s="83"/>
      <c r="WIE49" s="83"/>
      <c r="WIF49" s="83"/>
      <c r="WIG49" s="83"/>
      <c r="WIH49" s="83"/>
      <c r="WII49" s="83"/>
      <c r="WIJ49" s="83"/>
      <c r="WIK49" s="83"/>
      <c r="WIL49" s="83"/>
      <c r="WIM49" s="83"/>
      <c r="WIN49" s="83"/>
      <c r="WIO49" s="83"/>
      <c r="WIP49" s="83"/>
      <c r="WIQ49" s="83"/>
      <c r="WIR49" s="83"/>
      <c r="WIS49" s="83"/>
      <c r="WIT49" s="83"/>
      <c r="WIU49" s="83"/>
      <c r="WIV49" s="83"/>
      <c r="WIW49" s="83"/>
      <c r="WIX49" s="83"/>
      <c r="WIY49" s="83"/>
      <c r="WIZ49" s="83"/>
      <c r="WJA49" s="83"/>
      <c r="WJB49" s="83"/>
      <c r="WJC49" s="83"/>
      <c r="WJD49" s="83"/>
      <c r="WJE49" s="83"/>
      <c r="WJF49" s="83"/>
      <c r="WJG49" s="83"/>
      <c r="WJH49" s="83"/>
      <c r="WJI49" s="83"/>
      <c r="WJJ49" s="83"/>
      <c r="WJK49" s="83"/>
      <c r="WJL49" s="83"/>
      <c r="WJM49" s="83"/>
      <c r="WJN49" s="83"/>
      <c r="WJO49" s="83"/>
      <c r="WJP49" s="83"/>
      <c r="WJQ49" s="83"/>
      <c r="WJR49" s="83"/>
      <c r="WJS49" s="83"/>
      <c r="WJT49" s="83"/>
      <c r="WJU49" s="83"/>
      <c r="WJV49" s="83"/>
      <c r="WJW49" s="83"/>
      <c r="WJX49" s="83"/>
      <c r="WJY49" s="83"/>
      <c r="WJZ49" s="83"/>
      <c r="WKA49" s="83"/>
      <c r="WKB49" s="83"/>
      <c r="WKC49" s="83"/>
      <c r="WKD49" s="83"/>
      <c r="WKE49" s="83"/>
      <c r="WKF49" s="83"/>
      <c r="WKG49" s="83"/>
      <c r="WKH49" s="83"/>
      <c r="WKI49" s="83"/>
      <c r="WKJ49" s="83"/>
      <c r="WKK49" s="83"/>
      <c r="WKL49" s="83"/>
      <c r="WKM49" s="83"/>
      <c r="WKN49" s="83"/>
      <c r="WKO49" s="83"/>
      <c r="WKP49" s="83"/>
      <c r="WKQ49" s="83"/>
      <c r="WKR49" s="83"/>
      <c r="WKS49" s="83"/>
      <c r="WKT49" s="83"/>
      <c r="WKU49" s="83"/>
      <c r="WKV49" s="83"/>
      <c r="WKW49" s="83"/>
      <c r="WKX49" s="83"/>
      <c r="WKY49" s="83"/>
      <c r="WKZ49" s="83"/>
      <c r="WLA49" s="83"/>
      <c r="WLB49" s="83"/>
      <c r="WLC49" s="83"/>
      <c r="WLD49" s="83"/>
      <c r="WLE49" s="83"/>
      <c r="WLF49" s="83"/>
      <c r="WLG49" s="83"/>
      <c r="WLH49" s="83"/>
      <c r="WLI49" s="83"/>
      <c r="WLJ49" s="83"/>
      <c r="WLK49" s="83"/>
      <c r="WLL49" s="83"/>
      <c r="WLM49" s="83"/>
      <c r="WLN49" s="83"/>
      <c r="WLO49" s="83"/>
      <c r="WLP49" s="83"/>
      <c r="WLQ49" s="83"/>
      <c r="WLR49" s="83"/>
      <c r="WLS49" s="83"/>
      <c r="WLT49" s="83"/>
      <c r="WLU49" s="83"/>
      <c r="WLV49" s="83"/>
      <c r="WLW49" s="83"/>
      <c r="WLX49" s="83"/>
      <c r="WLY49" s="83"/>
      <c r="WLZ49" s="83"/>
      <c r="WMA49" s="83"/>
      <c r="WMB49" s="83"/>
      <c r="WMC49" s="83"/>
      <c r="WMD49" s="83"/>
      <c r="WME49" s="83"/>
      <c r="WMF49" s="83"/>
      <c r="WMG49" s="83"/>
      <c r="WMH49" s="83"/>
      <c r="WMI49" s="83"/>
      <c r="WMJ49" s="83"/>
      <c r="WMK49" s="83"/>
      <c r="WML49" s="83"/>
      <c r="WMM49" s="83"/>
      <c r="WMN49" s="83"/>
      <c r="WMO49" s="83"/>
      <c r="WMP49" s="83"/>
      <c r="WMQ49" s="83"/>
      <c r="WMR49" s="83"/>
      <c r="WMS49" s="83"/>
      <c r="WMT49" s="83"/>
      <c r="WMU49" s="83"/>
      <c r="WMV49" s="83"/>
      <c r="WMW49" s="83"/>
      <c r="WMX49" s="83"/>
      <c r="WMY49" s="83"/>
      <c r="WMZ49" s="83"/>
      <c r="WNA49" s="83"/>
      <c r="WNB49" s="83"/>
      <c r="WNC49" s="83"/>
      <c r="WND49" s="83"/>
      <c r="WNE49" s="83"/>
      <c r="WNF49" s="83"/>
      <c r="WNG49" s="83"/>
      <c r="WNH49" s="83"/>
      <c r="WNI49" s="83"/>
      <c r="WNJ49" s="83"/>
      <c r="WNK49" s="83"/>
      <c r="WNL49" s="83"/>
      <c r="WNM49" s="83"/>
      <c r="WNN49" s="83"/>
      <c r="WNO49" s="83"/>
      <c r="WNP49" s="83"/>
      <c r="WNQ49" s="83"/>
      <c r="WNR49" s="83"/>
      <c r="WNS49" s="83"/>
      <c r="WNT49" s="83"/>
      <c r="WNU49" s="83"/>
      <c r="WNV49" s="83"/>
      <c r="WNW49" s="83"/>
      <c r="WNX49" s="83"/>
      <c r="WNY49" s="83"/>
      <c r="WNZ49" s="83"/>
      <c r="WOA49" s="83"/>
      <c r="WOB49" s="83"/>
      <c r="WOC49" s="83"/>
      <c r="WOD49" s="83"/>
      <c r="WOE49" s="83"/>
      <c r="WOF49" s="83"/>
      <c r="WOG49" s="83"/>
      <c r="WOH49" s="83"/>
      <c r="WOI49" s="83"/>
      <c r="WOJ49" s="83"/>
      <c r="WOK49" s="83"/>
      <c r="WOL49" s="83"/>
      <c r="WOM49" s="83"/>
      <c r="WON49" s="83"/>
      <c r="WOO49" s="83"/>
      <c r="WOP49" s="83"/>
      <c r="WOQ49" s="83"/>
      <c r="WOR49" s="83"/>
      <c r="WOS49" s="83"/>
      <c r="WOT49" s="83"/>
      <c r="WOU49" s="83"/>
      <c r="WOV49" s="83"/>
      <c r="WOW49" s="83"/>
      <c r="WOX49" s="83"/>
      <c r="WOY49" s="83"/>
      <c r="WOZ49" s="83"/>
      <c r="WPA49" s="83"/>
      <c r="WPB49" s="83"/>
      <c r="WPC49" s="83"/>
      <c r="WPD49" s="83"/>
      <c r="WPE49" s="83"/>
      <c r="WPF49" s="83"/>
      <c r="WPG49" s="83"/>
      <c r="WPH49" s="83"/>
      <c r="WPI49" s="83"/>
      <c r="WPJ49" s="83"/>
      <c r="WPK49" s="83"/>
      <c r="WPL49" s="83"/>
      <c r="WPM49" s="83"/>
      <c r="WPN49" s="83"/>
      <c r="WPO49" s="83"/>
      <c r="WPP49" s="83"/>
      <c r="WPQ49" s="83"/>
      <c r="WPR49" s="83"/>
      <c r="WPS49" s="83"/>
      <c r="WPT49" s="83"/>
      <c r="WPU49" s="83"/>
      <c r="WPV49" s="83"/>
      <c r="WPW49" s="83"/>
      <c r="WPX49" s="83"/>
      <c r="WPY49" s="83"/>
      <c r="WPZ49" s="83"/>
      <c r="WQA49" s="83"/>
      <c r="WQB49" s="83"/>
      <c r="WQC49" s="83"/>
      <c r="WQD49" s="83"/>
      <c r="WQE49" s="83"/>
      <c r="WQF49" s="83"/>
      <c r="WQG49" s="83"/>
      <c r="WQH49" s="83"/>
      <c r="WQI49" s="83"/>
      <c r="WQJ49" s="83"/>
      <c r="WQK49" s="83"/>
      <c r="WQL49" s="83"/>
      <c r="WQM49" s="83"/>
      <c r="WQN49" s="83"/>
      <c r="WQO49" s="83"/>
      <c r="WQP49" s="83"/>
      <c r="WQQ49" s="83"/>
      <c r="WQR49" s="83"/>
      <c r="WQS49" s="83"/>
      <c r="WQT49" s="83"/>
      <c r="WQU49" s="83"/>
      <c r="WQV49" s="83"/>
      <c r="WQW49" s="83"/>
      <c r="WQX49" s="83"/>
      <c r="WQY49" s="83"/>
      <c r="WQZ49" s="83"/>
      <c r="WRA49" s="83"/>
      <c r="WRB49" s="83"/>
      <c r="WRC49" s="83"/>
      <c r="WRD49" s="83"/>
      <c r="WRE49" s="83"/>
      <c r="WRF49" s="83"/>
      <c r="WRG49" s="83"/>
      <c r="WRH49" s="83"/>
      <c r="WRI49" s="83"/>
      <c r="WRJ49" s="83"/>
      <c r="WRK49" s="83"/>
      <c r="WRL49" s="83"/>
      <c r="WRM49" s="83"/>
      <c r="WRN49" s="83"/>
      <c r="WRO49" s="83"/>
      <c r="WRP49" s="83"/>
      <c r="WRQ49" s="83"/>
      <c r="WRR49" s="83"/>
      <c r="WRS49" s="83"/>
      <c r="WRT49" s="83"/>
      <c r="WRU49" s="83"/>
      <c r="WRV49" s="83"/>
      <c r="WRW49" s="83"/>
      <c r="WRX49" s="83"/>
      <c r="WRY49" s="83"/>
      <c r="WRZ49" s="83"/>
      <c r="WSA49" s="83"/>
      <c r="WSB49" s="83"/>
      <c r="WSC49" s="83"/>
      <c r="WSD49" s="83"/>
      <c r="WSE49" s="83"/>
      <c r="WSF49" s="83"/>
      <c r="WSG49" s="83"/>
      <c r="WSH49" s="83"/>
      <c r="WSI49" s="83"/>
      <c r="WSJ49" s="83"/>
      <c r="WSK49" s="83"/>
      <c r="WSL49" s="83"/>
      <c r="WSM49" s="83"/>
      <c r="WSN49" s="83"/>
      <c r="WSO49" s="83"/>
      <c r="WSP49" s="83"/>
      <c r="WSQ49" s="83"/>
      <c r="WSR49" s="83"/>
      <c r="WSS49" s="83"/>
      <c r="WST49" s="83"/>
      <c r="WSU49" s="83"/>
      <c r="WSV49" s="83"/>
      <c r="WSW49" s="83"/>
      <c r="WSX49" s="83"/>
      <c r="WSY49" s="83"/>
      <c r="WSZ49" s="83"/>
      <c r="WTA49" s="83"/>
      <c r="WTB49" s="83"/>
      <c r="WTC49" s="83"/>
      <c r="WTD49" s="83"/>
      <c r="WTE49" s="83"/>
      <c r="WTF49" s="83"/>
      <c r="WTG49" s="83"/>
      <c r="WTH49" s="83"/>
      <c r="WTI49" s="83"/>
      <c r="WTJ49" s="83"/>
      <c r="WTK49" s="83"/>
      <c r="WTL49" s="83"/>
      <c r="WTM49" s="83"/>
      <c r="WTN49" s="83"/>
      <c r="WTO49" s="83"/>
      <c r="WTP49" s="83"/>
      <c r="WTQ49" s="83"/>
      <c r="WTR49" s="83"/>
      <c r="WTS49" s="83"/>
      <c r="WTT49" s="83"/>
      <c r="WTU49" s="83"/>
      <c r="WTV49" s="83"/>
      <c r="WTW49" s="83"/>
      <c r="WTX49" s="83"/>
      <c r="WTY49" s="83"/>
      <c r="WTZ49" s="83"/>
      <c r="WUA49" s="83"/>
      <c r="WUB49" s="83"/>
      <c r="WUC49" s="83"/>
      <c r="WUD49" s="83"/>
      <c r="WUE49" s="83"/>
      <c r="WUF49" s="83"/>
      <c r="WUG49" s="83"/>
      <c r="WUH49" s="83"/>
      <c r="WUI49" s="83"/>
      <c r="WUJ49" s="83"/>
      <c r="WUK49" s="83"/>
      <c r="WUL49" s="83"/>
      <c r="WUM49" s="83"/>
      <c r="WUN49" s="83"/>
      <c r="WUO49" s="83"/>
      <c r="WUP49" s="83"/>
      <c r="WUQ49" s="83"/>
      <c r="WUR49" s="83"/>
      <c r="WUS49" s="83"/>
      <c r="WUT49" s="83"/>
      <c r="WUU49" s="83"/>
      <c r="WUV49" s="83"/>
      <c r="WUW49" s="83"/>
      <c r="WUX49" s="83"/>
      <c r="WUY49" s="83"/>
      <c r="WUZ49" s="83"/>
      <c r="WVA49" s="83"/>
      <c r="WVB49" s="83"/>
      <c r="WVC49" s="83"/>
      <c r="WVD49" s="83"/>
      <c r="WVE49" s="83"/>
      <c r="WVF49" s="83"/>
      <c r="WVG49" s="83"/>
      <c r="WVH49" s="83"/>
      <c r="WVI49" s="83"/>
      <c r="WVJ49" s="83"/>
      <c r="WVK49" s="83"/>
      <c r="WVL49" s="83"/>
      <c r="WVM49" s="83"/>
      <c r="WVN49" s="83"/>
      <c r="WVO49" s="83"/>
      <c r="WVP49" s="83"/>
      <c r="WVQ49" s="83"/>
      <c r="WVR49" s="83"/>
      <c r="WVS49" s="83"/>
      <c r="WVT49" s="83"/>
      <c r="WVU49" s="83"/>
      <c r="WVV49" s="83"/>
      <c r="WVW49" s="83"/>
      <c r="WVX49" s="83"/>
      <c r="WVY49" s="83"/>
      <c r="WVZ49" s="83"/>
      <c r="WWA49" s="83"/>
      <c r="WWB49" s="83"/>
      <c r="WWC49" s="83"/>
      <c r="WWD49" s="83"/>
      <c r="WWE49" s="83"/>
      <c r="WWF49" s="83"/>
      <c r="WWG49" s="83"/>
    </row>
    <row r="50" spans="1:16153">
      <c r="A50" s="113"/>
      <c r="B50" s="88">
        <v>61</v>
      </c>
      <c r="C50" s="110" t="s">
        <v>140</v>
      </c>
      <c r="D50" s="108">
        <v>50</v>
      </c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</row>
    <row r="51" spans="1:16153">
      <c r="A51" s="113"/>
      <c r="B51" s="88">
        <v>63</v>
      </c>
      <c r="C51" s="110" t="s">
        <v>141</v>
      </c>
      <c r="D51" s="108">
        <v>51</v>
      </c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AA51" s="113"/>
      <c r="AB51" s="113"/>
      <c r="AC51" s="113"/>
      <c r="AD51" s="113"/>
      <c r="AE51" s="113"/>
      <c r="AF51" s="113"/>
      <c r="AG51" s="113"/>
      <c r="AH51" s="113"/>
      <c r="AI51" s="113"/>
      <c r="AJ51" s="113"/>
      <c r="AK51" s="113"/>
      <c r="AL51" s="113"/>
      <c r="AM51" s="113"/>
      <c r="AN51" s="113"/>
      <c r="AO51" s="113"/>
      <c r="AP51" s="113"/>
      <c r="AQ51" s="113"/>
      <c r="AR51" s="113"/>
      <c r="AS51" s="113"/>
      <c r="AT51" s="113"/>
      <c r="AU51" s="113"/>
      <c r="AV51" s="113"/>
      <c r="AW51" s="113"/>
      <c r="AX51" s="113"/>
      <c r="AY51" s="113"/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13"/>
      <c r="BL51" s="113"/>
      <c r="BM51" s="113"/>
      <c r="BN51" s="113"/>
      <c r="BO51" s="113"/>
      <c r="BP51" s="113"/>
      <c r="BQ51" s="113"/>
      <c r="BR51" s="113"/>
      <c r="BS51" s="113"/>
      <c r="BT51" s="113"/>
      <c r="BU51" s="113"/>
      <c r="BV51" s="113"/>
      <c r="BW51" s="113"/>
      <c r="BX51" s="113"/>
      <c r="BY51" s="113"/>
      <c r="BZ51" s="113"/>
      <c r="CA51" s="113"/>
      <c r="CB51" s="113"/>
      <c r="CC51" s="113"/>
      <c r="CD51" s="113"/>
      <c r="CE51" s="113"/>
      <c r="CF51" s="113"/>
      <c r="CG51" s="113"/>
      <c r="CH51" s="113"/>
      <c r="CI51" s="113"/>
      <c r="CJ51" s="113"/>
      <c r="CK51" s="113"/>
      <c r="CL51" s="113"/>
      <c r="CM51" s="113"/>
      <c r="CN51" s="113"/>
      <c r="CO51" s="113"/>
      <c r="CP51" s="113"/>
      <c r="CQ51" s="113"/>
      <c r="CR51" s="113"/>
      <c r="CS51" s="113"/>
      <c r="CT51" s="113"/>
      <c r="CU51" s="113"/>
      <c r="CV51" s="113"/>
      <c r="CW51" s="113"/>
      <c r="CX51" s="113"/>
      <c r="CY51" s="113"/>
      <c r="CZ51" s="113"/>
      <c r="DA51" s="113"/>
      <c r="DB51" s="113"/>
      <c r="DC51" s="113"/>
      <c r="DD51" s="113"/>
      <c r="DE51" s="113"/>
      <c r="DF51" s="113"/>
      <c r="DG51" s="113"/>
      <c r="DH51" s="113"/>
      <c r="DI51" s="113"/>
      <c r="DJ51" s="113"/>
      <c r="DK51" s="113"/>
      <c r="DL51" s="113"/>
      <c r="DM51" s="113"/>
      <c r="DN51" s="113"/>
      <c r="DO51" s="113"/>
      <c r="DP51" s="113"/>
      <c r="DQ51" s="113"/>
      <c r="DR51" s="113"/>
      <c r="DS51" s="113"/>
      <c r="DT51" s="113"/>
      <c r="DU51" s="113"/>
      <c r="DV51" s="113"/>
      <c r="DW51" s="113"/>
      <c r="DX51" s="113"/>
      <c r="DY51" s="113"/>
      <c r="DZ51" s="113"/>
      <c r="EA51" s="113"/>
      <c r="EB51" s="113"/>
      <c r="EC51" s="113"/>
      <c r="ED51" s="113"/>
      <c r="EE51" s="113"/>
      <c r="EF51" s="113"/>
      <c r="EG51" s="113"/>
      <c r="EH51" s="113"/>
      <c r="EI51" s="113"/>
      <c r="EJ51" s="113"/>
      <c r="EK51" s="113"/>
      <c r="EL51" s="113"/>
      <c r="EM51" s="113"/>
      <c r="EN51" s="113"/>
      <c r="EO51" s="113"/>
      <c r="EP51" s="113"/>
      <c r="EQ51" s="113"/>
      <c r="ER51" s="113"/>
      <c r="ES51" s="113"/>
      <c r="ET51" s="113"/>
      <c r="EU51" s="113"/>
      <c r="EV51" s="113"/>
      <c r="EW51" s="113"/>
      <c r="EX51" s="113"/>
      <c r="EY51" s="113"/>
      <c r="EZ51" s="113"/>
      <c r="FA51" s="113"/>
      <c r="FB51" s="113"/>
      <c r="FC51" s="113"/>
      <c r="FD51" s="113"/>
      <c r="FE51" s="113"/>
      <c r="FF51" s="113"/>
      <c r="FG51" s="113"/>
      <c r="FH51" s="113"/>
      <c r="FI51" s="113"/>
      <c r="FJ51" s="113"/>
      <c r="FK51" s="113"/>
      <c r="FL51" s="113"/>
      <c r="FM51" s="113"/>
      <c r="FN51" s="113"/>
      <c r="FO51" s="113"/>
      <c r="FP51" s="113"/>
      <c r="FQ51" s="113"/>
      <c r="FR51" s="113"/>
      <c r="FS51" s="113"/>
      <c r="FT51" s="113"/>
      <c r="FU51" s="113"/>
      <c r="FV51" s="113"/>
      <c r="FW51" s="113"/>
      <c r="FX51" s="113"/>
      <c r="FY51" s="113"/>
      <c r="FZ51" s="113"/>
      <c r="GA51" s="113"/>
      <c r="GB51" s="113"/>
      <c r="GC51" s="113"/>
      <c r="GD51" s="113"/>
      <c r="GE51" s="113"/>
      <c r="GF51" s="113"/>
      <c r="GG51" s="113"/>
      <c r="GH51" s="113"/>
      <c r="GI51" s="113"/>
      <c r="GJ51" s="113"/>
      <c r="GK51" s="113"/>
      <c r="GL51" s="113"/>
      <c r="GM51" s="113"/>
      <c r="GN51" s="113"/>
      <c r="GO51" s="113"/>
      <c r="GP51" s="113"/>
      <c r="GQ51" s="113"/>
      <c r="GR51" s="113"/>
      <c r="GS51" s="113"/>
      <c r="GT51" s="113"/>
      <c r="GU51" s="113"/>
      <c r="GV51" s="113"/>
      <c r="GW51" s="113"/>
      <c r="GX51" s="113"/>
      <c r="GY51" s="113"/>
      <c r="GZ51" s="113"/>
      <c r="HA51" s="113"/>
      <c r="HB51" s="113"/>
      <c r="HC51" s="113"/>
      <c r="HD51" s="113"/>
      <c r="HE51" s="113"/>
      <c r="HF51" s="113"/>
      <c r="HG51" s="113"/>
      <c r="HH51" s="113"/>
      <c r="HI51" s="113"/>
      <c r="HJ51" s="113"/>
      <c r="HK51" s="113"/>
      <c r="HL51" s="113"/>
      <c r="HM51" s="113"/>
      <c r="HN51" s="113"/>
      <c r="HO51" s="113"/>
      <c r="HP51" s="113"/>
      <c r="HQ51" s="113"/>
      <c r="HR51" s="113"/>
      <c r="HS51" s="113"/>
      <c r="HT51" s="113"/>
      <c r="HU51" s="113"/>
      <c r="HV51" s="113"/>
      <c r="HW51" s="113"/>
      <c r="HX51" s="113"/>
      <c r="HY51" s="113"/>
      <c r="HZ51" s="113"/>
      <c r="IA51" s="113"/>
      <c r="IB51" s="113"/>
      <c r="IC51" s="113"/>
      <c r="ID51" s="113"/>
      <c r="IE51" s="113"/>
      <c r="IF51" s="113"/>
      <c r="IG51" s="113"/>
      <c r="IH51" s="113"/>
      <c r="II51" s="113"/>
      <c r="IJ51" s="113"/>
      <c r="IK51" s="113"/>
      <c r="IL51" s="113"/>
      <c r="IM51" s="113"/>
      <c r="IN51" s="113"/>
      <c r="IO51" s="113"/>
      <c r="IP51" s="113"/>
      <c r="IQ51" s="113"/>
      <c r="IR51" s="113"/>
      <c r="IS51" s="113"/>
      <c r="IT51" s="113"/>
      <c r="IU51" s="113"/>
      <c r="IV51" s="113"/>
      <c r="IW51" s="113"/>
      <c r="IX51" s="113"/>
      <c r="IY51" s="113"/>
      <c r="IZ51" s="113"/>
      <c r="JA51" s="113"/>
      <c r="JB51" s="113"/>
      <c r="JC51" s="113"/>
      <c r="JD51" s="113"/>
      <c r="JE51" s="113"/>
      <c r="JF51" s="113"/>
      <c r="JG51" s="113"/>
      <c r="JH51" s="113"/>
      <c r="JI51" s="113"/>
      <c r="JJ51" s="113"/>
      <c r="JK51" s="113"/>
      <c r="JL51" s="113"/>
      <c r="JM51" s="113"/>
      <c r="JN51" s="113"/>
      <c r="JO51" s="113"/>
      <c r="JP51" s="113"/>
      <c r="JQ51" s="113"/>
      <c r="JR51" s="113"/>
      <c r="JS51" s="113"/>
      <c r="JT51" s="113"/>
      <c r="JU51" s="113"/>
      <c r="JV51" s="113"/>
      <c r="JW51" s="113"/>
      <c r="JX51" s="113"/>
      <c r="JY51" s="113"/>
      <c r="JZ51" s="113"/>
      <c r="KA51" s="113"/>
      <c r="KB51" s="113"/>
      <c r="KC51" s="113"/>
      <c r="KD51" s="113"/>
      <c r="KE51" s="113"/>
      <c r="KF51" s="113"/>
      <c r="KG51" s="113"/>
      <c r="KH51" s="113"/>
      <c r="KI51" s="113"/>
      <c r="KJ51" s="113"/>
      <c r="KK51" s="113"/>
      <c r="KL51" s="113"/>
      <c r="KM51" s="113"/>
      <c r="KN51" s="113"/>
      <c r="KO51" s="113"/>
      <c r="KP51" s="113"/>
      <c r="KQ51" s="113"/>
      <c r="KR51" s="113"/>
      <c r="KS51" s="113"/>
      <c r="KT51" s="113"/>
      <c r="KU51" s="113"/>
      <c r="KV51" s="113"/>
      <c r="KW51" s="113"/>
      <c r="KX51" s="113"/>
      <c r="KY51" s="113"/>
      <c r="KZ51" s="113"/>
      <c r="LA51" s="113"/>
      <c r="LB51" s="113"/>
      <c r="LC51" s="113"/>
      <c r="LD51" s="113"/>
      <c r="LE51" s="113"/>
      <c r="LF51" s="113"/>
      <c r="LG51" s="113"/>
      <c r="LH51" s="113"/>
      <c r="LI51" s="113"/>
      <c r="LJ51" s="113"/>
      <c r="LK51" s="113"/>
      <c r="LL51" s="113"/>
      <c r="LM51" s="113"/>
      <c r="LN51" s="113"/>
      <c r="LO51" s="113"/>
      <c r="LP51" s="113"/>
      <c r="LQ51" s="113"/>
      <c r="LR51" s="113"/>
      <c r="LS51" s="113"/>
      <c r="LT51" s="113"/>
      <c r="LU51" s="113"/>
      <c r="LV51" s="113"/>
      <c r="LW51" s="113"/>
      <c r="LX51" s="113"/>
      <c r="LY51" s="113"/>
      <c r="LZ51" s="113"/>
      <c r="MA51" s="113"/>
      <c r="MB51" s="113"/>
      <c r="MC51" s="113"/>
      <c r="MD51" s="113"/>
      <c r="ME51" s="113"/>
      <c r="MF51" s="113"/>
      <c r="MG51" s="113"/>
      <c r="MH51" s="113"/>
      <c r="MI51" s="113"/>
      <c r="MJ51" s="113"/>
      <c r="MK51" s="113"/>
      <c r="ML51" s="113"/>
      <c r="MM51" s="113"/>
      <c r="MN51" s="113"/>
      <c r="MO51" s="113"/>
      <c r="MP51" s="113"/>
      <c r="MQ51" s="113"/>
      <c r="MR51" s="113"/>
      <c r="MS51" s="113"/>
      <c r="MT51" s="113"/>
      <c r="MU51" s="113"/>
      <c r="MV51" s="113"/>
      <c r="MW51" s="113"/>
      <c r="MX51" s="113"/>
      <c r="MY51" s="113"/>
      <c r="MZ51" s="113"/>
      <c r="NA51" s="113"/>
      <c r="NB51" s="113"/>
      <c r="NC51" s="113"/>
      <c r="ND51" s="113"/>
      <c r="NE51" s="113"/>
      <c r="NF51" s="113"/>
      <c r="NG51" s="113"/>
      <c r="NH51" s="113"/>
      <c r="NI51" s="113"/>
      <c r="NJ51" s="113"/>
      <c r="NK51" s="113"/>
      <c r="NL51" s="113"/>
      <c r="NM51" s="113"/>
      <c r="NN51" s="113"/>
      <c r="NO51" s="113"/>
      <c r="NP51" s="113"/>
      <c r="NQ51" s="113"/>
      <c r="NR51" s="113"/>
      <c r="NS51" s="113"/>
      <c r="NT51" s="113"/>
      <c r="NU51" s="113"/>
      <c r="NV51" s="113"/>
      <c r="NW51" s="113"/>
      <c r="NX51" s="113"/>
      <c r="NY51" s="113"/>
      <c r="NZ51" s="113"/>
      <c r="OA51" s="113"/>
      <c r="OB51" s="113"/>
      <c r="OC51" s="113"/>
      <c r="OD51" s="113"/>
      <c r="OE51" s="113"/>
      <c r="OF51" s="113"/>
      <c r="OG51" s="113"/>
      <c r="OH51" s="113"/>
      <c r="OI51" s="113"/>
      <c r="OJ51" s="113"/>
      <c r="OK51" s="113"/>
      <c r="OL51" s="113"/>
      <c r="OM51" s="113"/>
      <c r="ON51" s="113"/>
      <c r="OO51" s="113"/>
      <c r="OP51" s="113"/>
      <c r="OQ51" s="113"/>
      <c r="OR51" s="113"/>
      <c r="OS51" s="113"/>
      <c r="OT51" s="113"/>
      <c r="OU51" s="113"/>
      <c r="OV51" s="113"/>
      <c r="OW51" s="113"/>
      <c r="OX51" s="113"/>
      <c r="OY51" s="113"/>
      <c r="OZ51" s="113"/>
      <c r="PA51" s="113"/>
      <c r="PB51" s="113"/>
      <c r="PC51" s="113"/>
      <c r="PD51" s="113"/>
      <c r="PE51" s="113"/>
      <c r="PF51" s="113"/>
      <c r="PG51" s="113"/>
      <c r="PH51" s="113"/>
      <c r="PI51" s="113"/>
      <c r="PJ51" s="113"/>
      <c r="PK51" s="113"/>
      <c r="PL51" s="113"/>
      <c r="PM51" s="113"/>
      <c r="PN51" s="113"/>
      <c r="PO51" s="113"/>
      <c r="PP51" s="113"/>
      <c r="PQ51" s="113"/>
      <c r="PR51" s="113"/>
      <c r="PS51" s="113"/>
      <c r="PT51" s="113"/>
      <c r="PU51" s="113"/>
      <c r="PV51" s="113"/>
      <c r="PW51" s="113"/>
      <c r="PX51" s="113"/>
      <c r="PY51" s="113"/>
      <c r="PZ51" s="113"/>
      <c r="QA51" s="113"/>
      <c r="QB51" s="113"/>
      <c r="QC51" s="113"/>
      <c r="QD51" s="113"/>
      <c r="QE51" s="113"/>
      <c r="QF51" s="113"/>
      <c r="QG51" s="113"/>
      <c r="QH51" s="113"/>
      <c r="QI51" s="113"/>
      <c r="QJ51" s="113"/>
      <c r="QK51" s="113"/>
      <c r="QL51" s="113"/>
      <c r="QM51" s="113"/>
      <c r="QN51" s="113"/>
      <c r="QO51" s="113"/>
      <c r="QP51" s="113"/>
      <c r="QQ51" s="113"/>
      <c r="QR51" s="113"/>
      <c r="QS51" s="113"/>
      <c r="QT51" s="113"/>
      <c r="QU51" s="113"/>
      <c r="QV51" s="113"/>
      <c r="QW51" s="113"/>
      <c r="QX51" s="113"/>
      <c r="QY51" s="113"/>
      <c r="QZ51" s="113"/>
      <c r="RA51" s="113"/>
      <c r="RB51" s="113"/>
      <c r="RC51" s="113"/>
      <c r="RD51" s="113"/>
      <c r="RE51" s="113"/>
      <c r="RF51" s="113"/>
      <c r="RG51" s="113"/>
      <c r="RH51" s="113"/>
      <c r="RI51" s="113"/>
      <c r="RJ51" s="113"/>
      <c r="RK51" s="113"/>
      <c r="RL51" s="113"/>
      <c r="RM51" s="113"/>
      <c r="RN51" s="113"/>
      <c r="RO51" s="113"/>
      <c r="RP51" s="113"/>
      <c r="RQ51" s="113"/>
      <c r="RR51" s="113"/>
      <c r="RS51" s="113"/>
      <c r="RT51" s="113"/>
      <c r="RU51" s="113"/>
      <c r="RV51" s="113"/>
      <c r="RW51" s="113"/>
      <c r="RX51" s="113"/>
      <c r="RY51" s="113"/>
      <c r="RZ51" s="113"/>
      <c r="SA51" s="113"/>
      <c r="SB51" s="113"/>
      <c r="SC51" s="113"/>
      <c r="SD51" s="113"/>
      <c r="SE51" s="113"/>
      <c r="SF51" s="113"/>
      <c r="SG51" s="113"/>
      <c r="SH51" s="113"/>
      <c r="SI51" s="113"/>
      <c r="SJ51" s="113"/>
      <c r="SK51" s="113"/>
      <c r="SL51" s="113"/>
      <c r="SM51" s="113"/>
      <c r="SN51" s="113"/>
      <c r="SO51" s="113"/>
      <c r="SP51" s="113"/>
      <c r="SQ51" s="113"/>
      <c r="SR51" s="113"/>
      <c r="SS51" s="113"/>
      <c r="ST51" s="113"/>
      <c r="SU51" s="113"/>
      <c r="SV51" s="113"/>
      <c r="SW51" s="113"/>
      <c r="SX51" s="113"/>
      <c r="SY51" s="113"/>
      <c r="SZ51" s="113"/>
      <c r="TA51" s="113"/>
      <c r="TB51" s="113"/>
      <c r="TC51" s="113"/>
      <c r="TD51" s="113"/>
      <c r="TE51" s="113"/>
      <c r="TF51" s="113"/>
      <c r="TG51" s="113"/>
      <c r="TH51" s="113"/>
      <c r="TI51" s="113"/>
      <c r="TJ51" s="113"/>
      <c r="TK51" s="113"/>
      <c r="TL51" s="113"/>
      <c r="TM51" s="113"/>
      <c r="TN51" s="113"/>
      <c r="TO51" s="113"/>
      <c r="TP51" s="113"/>
      <c r="TQ51" s="113"/>
      <c r="TR51" s="113"/>
      <c r="TS51" s="113"/>
      <c r="TT51" s="113"/>
      <c r="TU51" s="113"/>
      <c r="TV51" s="113"/>
      <c r="TW51" s="113"/>
      <c r="TX51" s="113"/>
      <c r="TY51" s="113"/>
      <c r="TZ51" s="113"/>
      <c r="UA51" s="113"/>
      <c r="UB51" s="113"/>
      <c r="UC51" s="113"/>
      <c r="UD51" s="113"/>
      <c r="UE51" s="113"/>
      <c r="UF51" s="113"/>
      <c r="UG51" s="113"/>
      <c r="UH51" s="113"/>
      <c r="UI51" s="113"/>
      <c r="UJ51" s="113"/>
      <c r="UK51" s="113"/>
      <c r="UL51" s="113"/>
      <c r="UM51" s="113"/>
      <c r="UN51" s="113"/>
      <c r="UO51" s="113"/>
      <c r="UP51" s="113"/>
      <c r="UQ51" s="113"/>
      <c r="UR51" s="113"/>
      <c r="US51" s="113"/>
      <c r="UT51" s="113"/>
      <c r="UU51" s="113"/>
      <c r="UV51" s="113"/>
      <c r="UW51" s="113"/>
      <c r="UX51" s="113"/>
      <c r="UY51" s="113"/>
      <c r="UZ51" s="113"/>
      <c r="VA51" s="113"/>
      <c r="VB51" s="113"/>
      <c r="VC51" s="113"/>
      <c r="VD51" s="113"/>
      <c r="VE51" s="113"/>
      <c r="VF51" s="113"/>
      <c r="VG51" s="113"/>
      <c r="VH51" s="113"/>
      <c r="VI51" s="113"/>
      <c r="VJ51" s="113"/>
      <c r="VK51" s="113"/>
      <c r="VL51" s="113"/>
      <c r="VM51" s="113"/>
      <c r="VN51" s="113"/>
      <c r="VO51" s="113"/>
      <c r="VP51" s="113"/>
      <c r="VQ51" s="113"/>
      <c r="VR51" s="113"/>
      <c r="VS51" s="113"/>
      <c r="VT51" s="113"/>
      <c r="VU51" s="113"/>
      <c r="VV51" s="113"/>
      <c r="VW51" s="113"/>
      <c r="VX51" s="113"/>
      <c r="VY51" s="113"/>
      <c r="VZ51" s="113"/>
      <c r="WA51" s="113"/>
      <c r="WB51" s="113"/>
      <c r="WC51" s="113"/>
      <c r="WD51" s="113"/>
      <c r="WE51" s="113"/>
      <c r="WF51" s="113"/>
      <c r="WG51" s="113"/>
      <c r="WH51" s="113"/>
      <c r="WI51" s="113"/>
      <c r="WJ51" s="113"/>
      <c r="WK51" s="113"/>
      <c r="WL51" s="113"/>
      <c r="WM51" s="113"/>
      <c r="WN51" s="113"/>
      <c r="WO51" s="113"/>
      <c r="WP51" s="113"/>
      <c r="WQ51" s="113"/>
      <c r="WR51" s="113"/>
      <c r="WS51" s="113"/>
      <c r="WT51" s="113"/>
      <c r="WU51" s="113"/>
      <c r="WV51" s="113"/>
      <c r="WW51" s="113"/>
      <c r="WX51" s="113"/>
      <c r="WY51" s="113"/>
      <c r="WZ51" s="113"/>
      <c r="XA51" s="113"/>
      <c r="XB51" s="113"/>
      <c r="XC51" s="113"/>
      <c r="XD51" s="113"/>
      <c r="XE51" s="113"/>
      <c r="XF51" s="113"/>
      <c r="XG51" s="113"/>
      <c r="XH51" s="113"/>
      <c r="XI51" s="113"/>
      <c r="XJ51" s="113"/>
      <c r="XK51" s="113"/>
      <c r="XL51" s="113"/>
      <c r="XM51" s="113"/>
      <c r="XN51" s="113"/>
      <c r="XO51" s="113"/>
      <c r="XP51" s="113"/>
      <c r="XQ51" s="113"/>
      <c r="XR51" s="113"/>
      <c r="XS51" s="113"/>
      <c r="XT51" s="113"/>
      <c r="XU51" s="113"/>
      <c r="XV51" s="113"/>
      <c r="XW51" s="113"/>
      <c r="XX51" s="113"/>
      <c r="XY51" s="113"/>
      <c r="XZ51" s="113"/>
      <c r="YA51" s="113"/>
      <c r="YB51" s="113"/>
      <c r="YC51" s="113"/>
      <c r="YD51" s="113"/>
      <c r="YE51" s="113"/>
      <c r="YF51" s="113"/>
      <c r="YG51" s="113"/>
      <c r="YH51" s="113"/>
      <c r="YI51" s="113"/>
      <c r="YJ51" s="113"/>
      <c r="YK51" s="113"/>
      <c r="YL51" s="113"/>
      <c r="YM51" s="113"/>
      <c r="YN51" s="113"/>
      <c r="YO51" s="113"/>
      <c r="YP51" s="113"/>
      <c r="YQ51" s="113"/>
      <c r="YR51" s="113"/>
      <c r="YS51" s="113"/>
      <c r="YT51" s="113"/>
      <c r="YU51" s="113"/>
      <c r="YV51" s="113"/>
      <c r="YW51" s="113"/>
      <c r="YX51" s="113"/>
      <c r="YY51" s="113"/>
      <c r="YZ51" s="113"/>
      <c r="ZA51" s="113"/>
      <c r="ZB51" s="113"/>
      <c r="ZC51" s="113"/>
      <c r="ZD51" s="113"/>
      <c r="ZE51" s="113"/>
      <c r="ZF51" s="113"/>
      <c r="ZG51" s="113"/>
      <c r="ZH51" s="113"/>
      <c r="ZI51" s="113"/>
      <c r="ZJ51" s="113"/>
      <c r="ZK51" s="113"/>
      <c r="ZL51" s="113"/>
      <c r="ZM51" s="113"/>
      <c r="ZN51" s="113"/>
      <c r="ZO51" s="113"/>
      <c r="ZP51" s="113"/>
      <c r="ZQ51" s="113"/>
      <c r="ZR51" s="113"/>
      <c r="ZS51" s="113"/>
      <c r="ZT51" s="113"/>
      <c r="ZU51" s="113"/>
      <c r="ZV51" s="113"/>
      <c r="ZW51" s="113"/>
      <c r="ZX51" s="113"/>
      <c r="ZY51" s="113"/>
      <c r="ZZ51" s="113"/>
      <c r="AAA51" s="113"/>
      <c r="AAB51" s="113"/>
      <c r="AAC51" s="113"/>
      <c r="AAD51" s="113"/>
      <c r="AAE51" s="113"/>
      <c r="AAF51" s="113"/>
      <c r="AAG51" s="113"/>
      <c r="AAH51" s="113"/>
      <c r="AAI51" s="113"/>
      <c r="AAJ51" s="113"/>
      <c r="AAK51" s="113"/>
      <c r="AAL51" s="113"/>
      <c r="AAM51" s="113"/>
      <c r="AAN51" s="113"/>
      <c r="AAO51" s="113"/>
      <c r="AAP51" s="113"/>
      <c r="AAQ51" s="113"/>
      <c r="AAR51" s="113"/>
      <c r="AAS51" s="113"/>
      <c r="AAT51" s="113"/>
      <c r="AAU51" s="113"/>
      <c r="AAV51" s="113"/>
      <c r="AAW51" s="113"/>
      <c r="AAX51" s="113"/>
      <c r="AAY51" s="113"/>
      <c r="AAZ51" s="113"/>
      <c r="ABA51" s="113"/>
      <c r="ABB51" s="113"/>
      <c r="ABC51" s="113"/>
      <c r="ABD51" s="113"/>
      <c r="ABE51" s="113"/>
      <c r="ABF51" s="113"/>
      <c r="ABG51" s="113"/>
      <c r="ABH51" s="113"/>
      <c r="ABI51" s="113"/>
      <c r="ABJ51" s="113"/>
      <c r="ABK51" s="113"/>
      <c r="ABL51" s="113"/>
      <c r="ABM51" s="113"/>
      <c r="ABN51" s="113"/>
      <c r="ABO51" s="113"/>
      <c r="ABP51" s="113"/>
      <c r="ABQ51" s="113"/>
      <c r="ABR51" s="113"/>
      <c r="ABS51" s="113"/>
      <c r="ABT51" s="113"/>
      <c r="ABU51" s="113"/>
      <c r="ABV51" s="113"/>
      <c r="ABW51" s="113"/>
      <c r="ABX51" s="113"/>
      <c r="ABY51" s="113"/>
      <c r="ABZ51" s="113"/>
      <c r="ACA51" s="113"/>
      <c r="ACB51" s="113"/>
      <c r="ACC51" s="113"/>
      <c r="ACD51" s="113"/>
      <c r="ACE51" s="113"/>
      <c r="ACF51" s="113"/>
      <c r="ACG51" s="113"/>
      <c r="ACH51" s="113"/>
      <c r="ACI51" s="113"/>
      <c r="ACJ51" s="113"/>
      <c r="ACK51" s="113"/>
      <c r="ACL51" s="113"/>
      <c r="ACM51" s="113"/>
      <c r="ACN51" s="113"/>
      <c r="ACO51" s="113"/>
      <c r="ACP51" s="113"/>
      <c r="ACQ51" s="113"/>
      <c r="ACR51" s="113"/>
      <c r="ACS51" s="113"/>
      <c r="ACT51" s="113"/>
      <c r="ACU51" s="113"/>
      <c r="ACV51" s="113"/>
      <c r="ACW51" s="113"/>
      <c r="ACX51" s="113"/>
      <c r="ACY51" s="113"/>
      <c r="ACZ51" s="113"/>
      <c r="ADA51" s="113"/>
      <c r="ADB51" s="113"/>
      <c r="ADC51" s="113"/>
      <c r="ADD51" s="113"/>
      <c r="ADE51" s="113"/>
      <c r="ADF51" s="113"/>
      <c r="ADG51" s="113"/>
      <c r="ADH51" s="113"/>
      <c r="ADI51" s="113"/>
      <c r="ADJ51" s="113"/>
      <c r="ADK51" s="113"/>
      <c r="ADL51" s="113"/>
      <c r="ADM51" s="113"/>
      <c r="ADN51" s="113"/>
      <c r="ADO51" s="113"/>
      <c r="ADP51" s="113"/>
      <c r="ADQ51" s="113"/>
      <c r="ADR51" s="113"/>
      <c r="ADS51" s="113"/>
      <c r="ADT51" s="113"/>
      <c r="ADU51" s="113"/>
      <c r="ADV51" s="113"/>
      <c r="ADW51" s="113"/>
      <c r="ADX51" s="113"/>
      <c r="ADY51" s="113"/>
      <c r="ADZ51" s="113"/>
      <c r="AEA51" s="113"/>
      <c r="AEB51" s="113"/>
      <c r="AEC51" s="113"/>
      <c r="AED51" s="113"/>
      <c r="AEE51" s="113"/>
      <c r="AEF51" s="113"/>
      <c r="AEG51" s="113"/>
      <c r="AEH51" s="113"/>
      <c r="AEI51" s="113"/>
      <c r="AEJ51" s="113"/>
      <c r="AEK51" s="113"/>
      <c r="AEL51" s="113"/>
      <c r="AEM51" s="113"/>
      <c r="AEN51" s="113"/>
      <c r="AEO51" s="113"/>
      <c r="AEP51" s="113"/>
      <c r="AEQ51" s="113"/>
      <c r="AER51" s="113"/>
      <c r="AES51" s="113"/>
      <c r="AET51" s="113"/>
      <c r="AEU51" s="113"/>
      <c r="AEV51" s="113"/>
      <c r="AEW51" s="113"/>
      <c r="AEX51" s="113"/>
      <c r="AEY51" s="113"/>
      <c r="AEZ51" s="113"/>
      <c r="AFA51" s="113"/>
      <c r="AFB51" s="113"/>
      <c r="AFC51" s="113"/>
      <c r="AFD51" s="113"/>
      <c r="AFE51" s="113"/>
      <c r="AFF51" s="113"/>
      <c r="AFG51" s="113"/>
      <c r="AFH51" s="113"/>
      <c r="AFI51" s="113"/>
      <c r="AFJ51" s="113"/>
      <c r="AFK51" s="113"/>
      <c r="AFL51" s="113"/>
      <c r="AFM51" s="113"/>
      <c r="AFN51" s="113"/>
      <c r="AFO51" s="113"/>
      <c r="AFP51" s="113"/>
      <c r="AFQ51" s="113"/>
      <c r="AFR51" s="113"/>
      <c r="AFS51" s="113"/>
      <c r="AFT51" s="113"/>
      <c r="AFU51" s="113"/>
      <c r="AFV51" s="113"/>
      <c r="AFW51" s="113"/>
      <c r="AFX51" s="113"/>
      <c r="AFY51" s="113"/>
      <c r="AFZ51" s="113"/>
      <c r="AGA51" s="113"/>
      <c r="AGB51" s="113"/>
      <c r="AGC51" s="113"/>
      <c r="AGD51" s="113"/>
      <c r="AGE51" s="113"/>
      <c r="AGF51" s="113"/>
      <c r="AGG51" s="113"/>
      <c r="AGH51" s="113"/>
      <c r="AGI51" s="113"/>
      <c r="AGJ51" s="113"/>
      <c r="AGK51" s="113"/>
      <c r="AGL51" s="113"/>
      <c r="AGM51" s="113"/>
      <c r="AGN51" s="113"/>
      <c r="AGO51" s="113"/>
      <c r="AGP51" s="113"/>
      <c r="AGQ51" s="113"/>
      <c r="AGR51" s="113"/>
      <c r="AGS51" s="113"/>
      <c r="AGT51" s="113"/>
      <c r="AGU51" s="113"/>
      <c r="AGV51" s="113"/>
      <c r="AGW51" s="113"/>
      <c r="AGX51" s="113"/>
      <c r="AGY51" s="113"/>
      <c r="AGZ51" s="113"/>
      <c r="AHA51" s="113"/>
      <c r="AHB51" s="113"/>
      <c r="AHC51" s="113"/>
      <c r="AHD51" s="113"/>
      <c r="AHE51" s="113"/>
      <c r="AHF51" s="113"/>
      <c r="AHG51" s="113"/>
      <c r="AHH51" s="113"/>
      <c r="AHI51" s="113"/>
      <c r="AHJ51" s="113"/>
      <c r="AHK51" s="113"/>
      <c r="AHL51" s="113"/>
      <c r="AHM51" s="113"/>
      <c r="AHN51" s="113"/>
      <c r="AHO51" s="113"/>
      <c r="AHP51" s="113"/>
      <c r="AHQ51" s="113"/>
      <c r="AHR51" s="113"/>
      <c r="AHS51" s="113"/>
      <c r="AHT51" s="113"/>
      <c r="AHU51" s="113"/>
      <c r="AHV51" s="113"/>
      <c r="AHW51" s="113"/>
      <c r="AHX51" s="113"/>
      <c r="AHY51" s="113"/>
      <c r="AHZ51" s="113"/>
      <c r="AIA51" s="113"/>
      <c r="AIB51" s="113"/>
      <c r="AIC51" s="113"/>
      <c r="AID51" s="113"/>
      <c r="AIE51" s="113"/>
      <c r="AIF51" s="113"/>
      <c r="AIG51" s="113"/>
      <c r="AIH51" s="113"/>
      <c r="AII51" s="113"/>
      <c r="AIJ51" s="113"/>
      <c r="AIK51" s="113"/>
      <c r="AIL51" s="113"/>
      <c r="AIM51" s="113"/>
      <c r="AIN51" s="113"/>
      <c r="AIO51" s="113"/>
      <c r="AIP51" s="113"/>
      <c r="AIQ51" s="113"/>
      <c r="AIR51" s="113"/>
      <c r="AIS51" s="113"/>
      <c r="AIT51" s="113"/>
      <c r="AIU51" s="113"/>
      <c r="AIV51" s="113"/>
      <c r="AIW51" s="113"/>
      <c r="AIX51" s="113"/>
      <c r="AIY51" s="113"/>
      <c r="AIZ51" s="113"/>
      <c r="AJA51" s="113"/>
      <c r="AJB51" s="113"/>
      <c r="AJC51" s="113"/>
      <c r="AJD51" s="113"/>
      <c r="AJE51" s="113"/>
      <c r="AJF51" s="113"/>
      <c r="AJG51" s="113"/>
      <c r="AJH51" s="113"/>
      <c r="AJI51" s="113"/>
      <c r="AJJ51" s="113"/>
      <c r="AJK51" s="113"/>
      <c r="AJL51" s="113"/>
      <c r="AJM51" s="113"/>
      <c r="AJN51" s="113"/>
      <c r="AJO51" s="113"/>
      <c r="AJP51" s="113"/>
      <c r="AJQ51" s="113"/>
      <c r="AJR51" s="113"/>
      <c r="AJS51" s="113"/>
      <c r="AJT51" s="113"/>
      <c r="AJU51" s="113"/>
      <c r="AJV51" s="113"/>
      <c r="AJW51" s="113"/>
      <c r="AJX51" s="113"/>
      <c r="AJY51" s="113"/>
      <c r="AJZ51" s="113"/>
      <c r="AKA51" s="113"/>
      <c r="AKB51" s="113"/>
      <c r="AKC51" s="113"/>
      <c r="AKD51" s="113"/>
      <c r="AKE51" s="113"/>
      <c r="AKF51" s="113"/>
      <c r="AKG51" s="113"/>
      <c r="AKH51" s="113"/>
      <c r="AKI51" s="113"/>
      <c r="AKJ51" s="113"/>
      <c r="AKK51" s="113"/>
      <c r="AKL51" s="113"/>
      <c r="AKM51" s="113"/>
      <c r="AKN51" s="113"/>
      <c r="AKO51" s="113"/>
      <c r="AKP51" s="113"/>
      <c r="AKQ51" s="113"/>
      <c r="AKR51" s="113"/>
      <c r="AKS51" s="113"/>
      <c r="AKT51" s="113"/>
      <c r="AKU51" s="113"/>
      <c r="AKV51" s="113"/>
      <c r="AKW51" s="113"/>
      <c r="AKX51" s="113"/>
      <c r="AKY51" s="113"/>
      <c r="AKZ51" s="113"/>
      <c r="ALA51" s="113"/>
      <c r="ALB51" s="113"/>
      <c r="ALC51" s="113"/>
      <c r="ALD51" s="113"/>
      <c r="ALE51" s="113"/>
      <c r="ALF51" s="113"/>
      <c r="ALG51" s="113"/>
      <c r="ALH51" s="113"/>
      <c r="ALI51" s="113"/>
      <c r="ALJ51" s="113"/>
      <c r="ALK51" s="113"/>
      <c r="ALL51" s="113"/>
      <c r="ALM51" s="113"/>
      <c r="ALN51" s="113"/>
      <c r="ALO51" s="113"/>
      <c r="ALP51" s="113"/>
      <c r="ALQ51" s="113"/>
      <c r="ALR51" s="113"/>
      <c r="ALS51" s="113"/>
      <c r="ALT51" s="113"/>
      <c r="ALU51" s="113"/>
      <c r="ALV51" s="113"/>
      <c r="ALW51" s="113"/>
      <c r="ALX51" s="113"/>
      <c r="ALY51" s="113"/>
      <c r="ALZ51" s="113"/>
      <c r="AMA51" s="113"/>
      <c r="AMB51" s="113"/>
      <c r="AMC51" s="113"/>
      <c r="AMD51" s="113"/>
      <c r="AME51" s="113"/>
      <c r="AMF51" s="113"/>
      <c r="AMG51" s="113"/>
      <c r="AMH51" s="113"/>
      <c r="AMI51" s="113"/>
      <c r="AMJ51" s="113"/>
      <c r="AMK51" s="113"/>
      <c r="AML51" s="113"/>
      <c r="AMM51" s="113"/>
      <c r="AMN51" s="113"/>
      <c r="AMO51" s="113"/>
      <c r="AMP51" s="113"/>
      <c r="AMQ51" s="113"/>
      <c r="AMR51" s="113"/>
      <c r="AMS51" s="113"/>
      <c r="AMT51" s="113"/>
      <c r="AMU51" s="113"/>
      <c r="AMV51" s="113"/>
      <c r="AMW51" s="113"/>
      <c r="AMX51" s="113"/>
      <c r="AMY51" s="113"/>
      <c r="AMZ51" s="113"/>
      <c r="ANA51" s="113"/>
      <c r="ANB51" s="113"/>
      <c r="ANC51" s="113"/>
      <c r="AND51" s="113"/>
      <c r="ANE51" s="113"/>
      <c r="ANF51" s="113"/>
      <c r="ANG51" s="113"/>
      <c r="ANH51" s="113"/>
      <c r="ANI51" s="113"/>
      <c r="ANJ51" s="113"/>
      <c r="ANK51" s="113"/>
      <c r="ANL51" s="113"/>
      <c r="ANM51" s="113"/>
      <c r="ANN51" s="113"/>
      <c r="ANO51" s="113"/>
      <c r="ANP51" s="113"/>
      <c r="ANQ51" s="113"/>
      <c r="ANR51" s="113"/>
      <c r="ANS51" s="113"/>
      <c r="ANT51" s="113"/>
      <c r="ANU51" s="113"/>
      <c r="ANV51" s="113"/>
      <c r="ANW51" s="113"/>
      <c r="ANX51" s="113"/>
      <c r="ANY51" s="113"/>
      <c r="ANZ51" s="113"/>
      <c r="AOA51" s="113"/>
      <c r="AOB51" s="113"/>
      <c r="AOC51" s="113"/>
      <c r="AOD51" s="113"/>
      <c r="AOE51" s="113"/>
      <c r="AOF51" s="113"/>
      <c r="AOG51" s="113"/>
      <c r="AOH51" s="113"/>
      <c r="AOI51" s="113"/>
      <c r="AOJ51" s="113"/>
      <c r="AOK51" s="113"/>
      <c r="AOL51" s="113"/>
      <c r="AOM51" s="113"/>
      <c r="AON51" s="113"/>
      <c r="AOO51" s="113"/>
      <c r="AOP51" s="113"/>
      <c r="AOQ51" s="113"/>
      <c r="AOR51" s="113"/>
      <c r="AOS51" s="113"/>
      <c r="AOT51" s="113"/>
      <c r="AOU51" s="113"/>
      <c r="AOV51" s="113"/>
      <c r="AOW51" s="113"/>
      <c r="AOX51" s="113"/>
      <c r="AOY51" s="113"/>
      <c r="AOZ51" s="113"/>
      <c r="APA51" s="113"/>
      <c r="APB51" s="113"/>
      <c r="APC51" s="113"/>
      <c r="APD51" s="113"/>
      <c r="APE51" s="113"/>
      <c r="APF51" s="113"/>
      <c r="APG51" s="113"/>
      <c r="APH51" s="113"/>
      <c r="API51" s="113"/>
      <c r="APJ51" s="113"/>
      <c r="APK51" s="113"/>
      <c r="APL51" s="113"/>
      <c r="APM51" s="113"/>
      <c r="APN51" s="113"/>
      <c r="APO51" s="113"/>
      <c r="APP51" s="113"/>
      <c r="APQ51" s="113"/>
      <c r="APR51" s="113"/>
      <c r="APS51" s="113"/>
      <c r="APT51" s="113"/>
      <c r="APU51" s="113"/>
      <c r="APV51" s="113"/>
      <c r="APW51" s="113"/>
      <c r="APX51" s="113"/>
      <c r="APY51" s="113"/>
      <c r="APZ51" s="113"/>
      <c r="AQA51" s="113"/>
      <c r="AQB51" s="113"/>
      <c r="AQC51" s="113"/>
      <c r="AQD51" s="113"/>
      <c r="AQE51" s="113"/>
      <c r="AQF51" s="113"/>
      <c r="AQG51" s="113"/>
      <c r="AQH51" s="113"/>
      <c r="AQI51" s="113"/>
      <c r="AQJ51" s="113"/>
      <c r="AQK51" s="113"/>
      <c r="AQL51" s="113"/>
      <c r="AQM51" s="113"/>
      <c r="AQN51" s="113"/>
      <c r="AQO51" s="113"/>
      <c r="AQP51" s="113"/>
      <c r="AQQ51" s="113"/>
      <c r="AQR51" s="113"/>
      <c r="AQS51" s="113"/>
      <c r="AQT51" s="113"/>
      <c r="AQU51" s="113"/>
      <c r="AQV51" s="113"/>
      <c r="AQW51" s="113"/>
      <c r="AQX51" s="113"/>
      <c r="AQY51" s="113"/>
      <c r="AQZ51" s="113"/>
      <c r="ARA51" s="113"/>
      <c r="ARB51" s="113"/>
      <c r="ARC51" s="113"/>
      <c r="ARD51" s="113"/>
      <c r="ARE51" s="113"/>
      <c r="ARF51" s="113"/>
      <c r="ARG51" s="113"/>
      <c r="ARH51" s="113"/>
      <c r="ARI51" s="113"/>
      <c r="ARJ51" s="113"/>
      <c r="ARK51" s="113"/>
      <c r="ARL51" s="113"/>
      <c r="ARM51" s="113"/>
      <c r="ARN51" s="113"/>
      <c r="ARO51" s="113"/>
      <c r="ARP51" s="113"/>
      <c r="ARQ51" s="113"/>
      <c r="ARR51" s="113"/>
      <c r="ARS51" s="113"/>
      <c r="ART51" s="113"/>
      <c r="ARU51" s="113"/>
      <c r="ARV51" s="113"/>
      <c r="ARW51" s="113"/>
      <c r="ARX51" s="113"/>
      <c r="ARY51" s="113"/>
      <c r="ARZ51" s="113"/>
      <c r="ASA51" s="113"/>
      <c r="ASB51" s="113"/>
      <c r="ASC51" s="113"/>
      <c r="ASD51" s="113"/>
      <c r="ASE51" s="113"/>
      <c r="ASF51" s="113"/>
      <c r="ASG51" s="113"/>
      <c r="ASH51" s="113"/>
      <c r="ASI51" s="113"/>
      <c r="ASJ51" s="113"/>
      <c r="ASK51" s="113"/>
      <c r="ASL51" s="113"/>
      <c r="ASM51" s="113"/>
      <c r="ASN51" s="113"/>
      <c r="ASO51" s="113"/>
      <c r="ASP51" s="113"/>
      <c r="ASQ51" s="113"/>
      <c r="ASR51" s="113"/>
      <c r="ASS51" s="113"/>
      <c r="AST51" s="113"/>
      <c r="ASU51" s="113"/>
      <c r="ASV51" s="113"/>
      <c r="ASW51" s="113"/>
      <c r="ASX51" s="113"/>
      <c r="ASY51" s="113"/>
      <c r="ASZ51" s="113"/>
      <c r="ATA51" s="113"/>
      <c r="ATB51" s="113"/>
      <c r="ATC51" s="113"/>
      <c r="ATD51" s="113"/>
      <c r="ATE51" s="113"/>
      <c r="ATF51" s="113"/>
      <c r="ATG51" s="113"/>
      <c r="ATH51" s="113"/>
      <c r="ATI51" s="113"/>
      <c r="ATJ51" s="113"/>
      <c r="ATK51" s="113"/>
      <c r="ATL51" s="113"/>
      <c r="ATM51" s="113"/>
      <c r="ATN51" s="113"/>
      <c r="ATO51" s="113"/>
      <c r="ATP51" s="113"/>
      <c r="ATQ51" s="113"/>
      <c r="ATR51" s="113"/>
      <c r="ATS51" s="113"/>
      <c r="ATT51" s="113"/>
      <c r="ATU51" s="113"/>
      <c r="ATV51" s="113"/>
      <c r="ATW51" s="113"/>
      <c r="ATX51" s="113"/>
      <c r="ATY51" s="113"/>
      <c r="ATZ51" s="113"/>
      <c r="AUA51" s="113"/>
      <c r="AUB51" s="113"/>
      <c r="AUC51" s="113"/>
      <c r="AUD51" s="113"/>
      <c r="AUE51" s="113"/>
      <c r="AUF51" s="113"/>
      <c r="AUG51" s="113"/>
      <c r="AUH51" s="113"/>
      <c r="AUI51" s="113"/>
      <c r="AUJ51" s="113"/>
      <c r="AUK51" s="113"/>
      <c r="AUL51" s="113"/>
      <c r="AUM51" s="113"/>
      <c r="AUN51" s="113"/>
      <c r="AUO51" s="113"/>
      <c r="AUP51" s="113"/>
      <c r="AUQ51" s="113"/>
      <c r="AUR51" s="113"/>
      <c r="AUS51" s="113"/>
      <c r="AUT51" s="113"/>
      <c r="AUU51" s="113"/>
      <c r="AUV51" s="113"/>
      <c r="AUW51" s="113"/>
      <c r="AUX51" s="113"/>
      <c r="AUY51" s="113"/>
      <c r="AUZ51" s="113"/>
      <c r="AVA51" s="113"/>
      <c r="AVB51" s="113"/>
      <c r="AVC51" s="113"/>
      <c r="AVD51" s="113"/>
      <c r="AVE51" s="113"/>
      <c r="AVF51" s="113"/>
      <c r="AVG51" s="113"/>
      <c r="AVH51" s="113"/>
      <c r="AVI51" s="113"/>
      <c r="AVJ51" s="113"/>
      <c r="AVK51" s="113"/>
      <c r="AVL51" s="113"/>
      <c r="AVM51" s="113"/>
      <c r="AVN51" s="113"/>
      <c r="AVO51" s="113"/>
      <c r="AVP51" s="113"/>
      <c r="AVQ51" s="113"/>
      <c r="AVR51" s="113"/>
      <c r="AVS51" s="113"/>
      <c r="AVT51" s="113"/>
      <c r="AVU51" s="113"/>
      <c r="AVV51" s="113"/>
      <c r="AVW51" s="113"/>
      <c r="AVX51" s="113"/>
      <c r="AVY51" s="113"/>
      <c r="AVZ51" s="113"/>
      <c r="AWA51" s="113"/>
      <c r="AWB51" s="113"/>
      <c r="AWC51" s="113"/>
      <c r="AWD51" s="113"/>
      <c r="AWE51" s="113"/>
      <c r="AWF51" s="113"/>
      <c r="AWG51" s="113"/>
      <c r="AWH51" s="113"/>
      <c r="AWI51" s="113"/>
      <c r="AWJ51" s="113"/>
      <c r="AWK51" s="113"/>
      <c r="AWL51" s="113"/>
      <c r="AWM51" s="113"/>
      <c r="AWN51" s="113"/>
      <c r="AWO51" s="113"/>
      <c r="AWP51" s="113"/>
      <c r="AWQ51" s="113"/>
      <c r="AWR51" s="113"/>
      <c r="AWS51" s="113"/>
      <c r="AWT51" s="113"/>
      <c r="AWU51" s="113"/>
      <c r="AWV51" s="113"/>
      <c r="AWW51" s="113"/>
      <c r="AWX51" s="113"/>
      <c r="AWY51" s="113"/>
      <c r="AWZ51" s="113"/>
      <c r="AXA51" s="113"/>
      <c r="AXB51" s="113"/>
      <c r="AXC51" s="113"/>
      <c r="AXD51" s="113"/>
      <c r="AXE51" s="113"/>
      <c r="AXF51" s="113"/>
      <c r="AXG51" s="113"/>
      <c r="AXH51" s="113"/>
      <c r="AXI51" s="113"/>
      <c r="AXJ51" s="113"/>
      <c r="AXK51" s="113"/>
      <c r="AXL51" s="113"/>
      <c r="AXM51" s="113"/>
      <c r="AXN51" s="113"/>
      <c r="AXO51" s="113"/>
      <c r="AXP51" s="113"/>
      <c r="AXQ51" s="113"/>
      <c r="AXR51" s="113"/>
      <c r="AXS51" s="113"/>
      <c r="AXT51" s="113"/>
      <c r="AXU51" s="113"/>
      <c r="AXV51" s="113"/>
      <c r="AXW51" s="113"/>
      <c r="AXX51" s="113"/>
      <c r="AXY51" s="113"/>
      <c r="AXZ51" s="113"/>
      <c r="AYA51" s="113"/>
      <c r="AYB51" s="113"/>
      <c r="AYC51" s="113"/>
      <c r="AYD51" s="113"/>
      <c r="AYE51" s="113"/>
      <c r="AYF51" s="113"/>
      <c r="AYG51" s="113"/>
      <c r="AYH51" s="113"/>
      <c r="AYI51" s="113"/>
      <c r="AYJ51" s="113"/>
      <c r="AYK51" s="113"/>
      <c r="AYL51" s="113"/>
      <c r="AYM51" s="113"/>
      <c r="AYN51" s="113"/>
      <c r="AYO51" s="113"/>
      <c r="AYP51" s="113"/>
      <c r="AYQ51" s="113"/>
      <c r="AYR51" s="113"/>
      <c r="AYS51" s="113"/>
      <c r="AYT51" s="113"/>
      <c r="AYU51" s="113"/>
      <c r="AYV51" s="113"/>
      <c r="AYW51" s="113"/>
      <c r="AYX51" s="113"/>
      <c r="AYY51" s="113"/>
      <c r="AYZ51" s="113"/>
      <c r="AZA51" s="113"/>
      <c r="AZB51" s="113"/>
      <c r="AZC51" s="113"/>
      <c r="AZD51" s="113"/>
      <c r="AZE51" s="113"/>
      <c r="AZF51" s="113"/>
      <c r="AZG51" s="113"/>
      <c r="AZH51" s="113"/>
      <c r="AZI51" s="113"/>
      <c r="AZJ51" s="113"/>
      <c r="AZK51" s="113"/>
      <c r="AZL51" s="113"/>
      <c r="AZM51" s="113"/>
      <c r="AZN51" s="113"/>
      <c r="AZO51" s="113"/>
      <c r="AZP51" s="113"/>
      <c r="AZQ51" s="113"/>
      <c r="AZR51" s="113"/>
      <c r="AZS51" s="113"/>
      <c r="AZT51" s="113"/>
      <c r="AZU51" s="113"/>
      <c r="AZV51" s="113"/>
      <c r="AZW51" s="113"/>
      <c r="AZX51" s="113"/>
      <c r="AZY51" s="113"/>
      <c r="AZZ51" s="113"/>
      <c r="BAA51" s="113"/>
      <c r="BAB51" s="113"/>
      <c r="BAC51" s="113"/>
      <c r="BAD51" s="113"/>
      <c r="BAE51" s="113"/>
      <c r="BAF51" s="113"/>
      <c r="BAG51" s="113"/>
      <c r="BAH51" s="113"/>
      <c r="BAI51" s="113"/>
      <c r="BAJ51" s="113"/>
      <c r="BAK51" s="113"/>
      <c r="BAL51" s="113"/>
      <c r="BAM51" s="113"/>
      <c r="BAN51" s="113"/>
      <c r="BAO51" s="113"/>
      <c r="BAP51" s="113"/>
      <c r="BAQ51" s="113"/>
      <c r="BAR51" s="113"/>
      <c r="BAS51" s="113"/>
      <c r="BAT51" s="113"/>
      <c r="BAU51" s="113"/>
      <c r="BAV51" s="113"/>
      <c r="BAW51" s="113"/>
      <c r="BAX51" s="113"/>
      <c r="BAY51" s="113"/>
      <c r="BAZ51" s="113"/>
      <c r="BBA51" s="113"/>
      <c r="BBB51" s="113"/>
      <c r="BBC51" s="113"/>
      <c r="BBD51" s="113"/>
      <c r="BBE51" s="113"/>
      <c r="BBF51" s="113"/>
      <c r="BBG51" s="113"/>
      <c r="BBH51" s="113"/>
      <c r="BBI51" s="113"/>
      <c r="BBJ51" s="113"/>
      <c r="BBK51" s="113"/>
      <c r="BBL51" s="113"/>
      <c r="BBM51" s="113"/>
      <c r="BBN51" s="113"/>
      <c r="BBO51" s="113"/>
      <c r="BBP51" s="113"/>
      <c r="BBQ51" s="113"/>
      <c r="BBR51" s="113"/>
      <c r="BBS51" s="113"/>
      <c r="BBT51" s="113"/>
      <c r="BBU51" s="113"/>
      <c r="BBV51" s="113"/>
      <c r="BBW51" s="113"/>
      <c r="BBX51" s="113"/>
      <c r="BBY51" s="113"/>
      <c r="BBZ51" s="113"/>
      <c r="BCA51" s="113"/>
      <c r="BCB51" s="113"/>
      <c r="BCC51" s="113"/>
      <c r="BCD51" s="113"/>
      <c r="BCE51" s="113"/>
      <c r="BCF51" s="113"/>
      <c r="BCG51" s="113"/>
      <c r="BCH51" s="113"/>
      <c r="BCI51" s="113"/>
      <c r="BCJ51" s="113"/>
      <c r="BCK51" s="113"/>
      <c r="BCL51" s="113"/>
      <c r="BCM51" s="113"/>
      <c r="BCN51" s="113"/>
      <c r="BCO51" s="113"/>
      <c r="BCP51" s="113"/>
      <c r="BCQ51" s="113"/>
      <c r="BCR51" s="113"/>
      <c r="BCS51" s="113"/>
      <c r="BCT51" s="113"/>
      <c r="BCU51" s="113"/>
      <c r="BCV51" s="113"/>
      <c r="BCW51" s="113"/>
      <c r="BCX51" s="113"/>
      <c r="BCY51" s="113"/>
      <c r="BCZ51" s="113"/>
      <c r="BDA51" s="113"/>
      <c r="BDB51" s="113"/>
      <c r="BDC51" s="113"/>
      <c r="BDD51" s="113"/>
      <c r="BDE51" s="113"/>
      <c r="BDF51" s="113"/>
      <c r="BDG51" s="113"/>
      <c r="BDH51" s="113"/>
      <c r="BDI51" s="113"/>
      <c r="BDJ51" s="113"/>
      <c r="BDK51" s="113"/>
      <c r="BDL51" s="113"/>
      <c r="BDM51" s="113"/>
      <c r="BDN51" s="113"/>
      <c r="BDO51" s="113"/>
      <c r="BDP51" s="113"/>
      <c r="BDQ51" s="113"/>
      <c r="BDR51" s="113"/>
      <c r="BDS51" s="113"/>
      <c r="BDT51" s="113"/>
      <c r="BDU51" s="113"/>
      <c r="BDV51" s="113"/>
      <c r="BDW51" s="113"/>
      <c r="BDX51" s="113"/>
      <c r="BDY51" s="113"/>
      <c r="BDZ51" s="113"/>
      <c r="BEA51" s="113"/>
      <c r="BEB51" s="113"/>
      <c r="BEC51" s="113"/>
      <c r="BED51" s="113"/>
      <c r="BEE51" s="113"/>
      <c r="BEF51" s="113"/>
      <c r="BEG51" s="113"/>
      <c r="BEH51" s="113"/>
      <c r="BEI51" s="113"/>
      <c r="BEJ51" s="113"/>
      <c r="BEK51" s="113"/>
      <c r="BEL51" s="113"/>
      <c r="BEM51" s="113"/>
      <c r="BEN51" s="113"/>
      <c r="BEO51" s="113"/>
      <c r="BEP51" s="113"/>
      <c r="BEQ51" s="113"/>
      <c r="BER51" s="113"/>
      <c r="BES51" s="113"/>
      <c r="BET51" s="113"/>
      <c r="BEU51" s="113"/>
      <c r="BEV51" s="113"/>
      <c r="BEW51" s="113"/>
      <c r="BEX51" s="113"/>
      <c r="BEY51" s="113"/>
      <c r="BEZ51" s="113"/>
      <c r="BFA51" s="113"/>
      <c r="BFB51" s="113"/>
      <c r="BFC51" s="113"/>
      <c r="BFD51" s="113"/>
      <c r="BFE51" s="113"/>
      <c r="BFF51" s="113"/>
      <c r="BFG51" s="113"/>
      <c r="BFH51" s="113"/>
      <c r="BFI51" s="113"/>
      <c r="BFJ51" s="113"/>
      <c r="BFK51" s="113"/>
      <c r="BFL51" s="113"/>
      <c r="BFM51" s="113"/>
      <c r="BFN51" s="113"/>
      <c r="BFO51" s="113"/>
      <c r="BFP51" s="113"/>
      <c r="BFQ51" s="113"/>
      <c r="BFR51" s="113"/>
      <c r="BFS51" s="113"/>
      <c r="BFT51" s="113"/>
      <c r="BFU51" s="113"/>
      <c r="BFV51" s="113"/>
      <c r="BFW51" s="113"/>
      <c r="BFX51" s="113"/>
      <c r="BFY51" s="113"/>
      <c r="BFZ51" s="113"/>
      <c r="BGA51" s="113"/>
      <c r="BGB51" s="113"/>
      <c r="BGC51" s="113"/>
      <c r="BGD51" s="113"/>
      <c r="BGE51" s="113"/>
      <c r="BGF51" s="113"/>
      <c r="BGG51" s="113"/>
      <c r="BGH51" s="113"/>
      <c r="BGI51" s="113"/>
      <c r="BGJ51" s="113"/>
      <c r="BGK51" s="113"/>
      <c r="BGL51" s="113"/>
      <c r="BGM51" s="113"/>
      <c r="BGN51" s="113"/>
      <c r="BGO51" s="113"/>
      <c r="BGP51" s="113"/>
      <c r="BGQ51" s="113"/>
      <c r="BGR51" s="113"/>
      <c r="BGS51" s="113"/>
      <c r="BGT51" s="113"/>
      <c r="BGU51" s="113"/>
      <c r="BGV51" s="113"/>
      <c r="BGW51" s="113"/>
      <c r="BGX51" s="113"/>
      <c r="BGY51" s="113"/>
      <c r="BGZ51" s="113"/>
      <c r="BHA51" s="113"/>
      <c r="BHB51" s="113"/>
      <c r="BHC51" s="113"/>
      <c r="BHD51" s="113"/>
      <c r="BHE51" s="113"/>
      <c r="BHF51" s="113"/>
      <c r="BHG51" s="113"/>
      <c r="BHH51" s="113"/>
      <c r="BHI51" s="113"/>
      <c r="BHJ51" s="113"/>
      <c r="BHK51" s="113"/>
      <c r="BHL51" s="113"/>
      <c r="BHM51" s="113"/>
      <c r="BHN51" s="113"/>
      <c r="BHO51" s="113"/>
      <c r="BHP51" s="113"/>
      <c r="BHQ51" s="113"/>
      <c r="BHR51" s="113"/>
      <c r="BHS51" s="113"/>
      <c r="BHT51" s="113"/>
      <c r="BHU51" s="113"/>
      <c r="BHV51" s="113"/>
      <c r="BHW51" s="113"/>
      <c r="BHX51" s="113"/>
      <c r="BHY51" s="113"/>
      <c r="BHZ51" s="113"/>
      <c r="BIA51" s="113"/>
      <c r="BIB51" s="113"/>
      <c r="BIC51" s="113"/>
      <c r="BID51" s="113"/>
      <c r="BIE51" s="113"/>
      <c r="BIF51" s="113"/>
      <c r="BIG51" s="113"/>
      <c r="BIH51" s="113"/>
      <c r="BII51" s="113"/>
      <c r="BIJ51" s="113"/>
      <c r="BIK51" s="113"/>
      <c r="BIL51" s="113"/>
      <c r="BIM51" s="113"/>
      <c r="BIN51" s="113"/>
      <c r="BIO51" s="113"/>
      <c r="BIP51" s="113"/>
      <c r="BIQ51" s="113"/>
      <c r="BIR51" s="113"/>
      <c r="BIS51" s="113"/>
      <c r="BIT51" s="113"/>
      <c r="BIU51" s="113"/>
      <c r="BIV51" s="113"/>
      <c r="BIW51" s="113"/>
      <c r="BIX51" s="113"/>
      <c r="BIY51" s="113"/>
      <c r="BIZ51" s="113"/>
      <c r="BJA51" s="113"/>
      <c r="BJB51" s="113"/>
      <c r="BJC51" s="113"/>
      <c r="BJD51" s="113"/>
      <c r="BJE51" s="113"/>
      <c r="BJF51" s="113"/>
      <c r="BJG51" s="113"/>
      <c r="BJH51" s="113"/>
      <c r="BJI51" s="113"/>
      <c r="BJJ51" s="113"/>
      <c r="BJK51" s="113"/>
      <c r="BJL51" s="113"/>
      <c r="BJM51" s="113"/>
      <c r="BJN51" s="113"/>
      <c r="BJO51" s="113"/>
      <c r="BJP51" s="113"/>
      <c r="BJQ51" s="113"/>
      <c r="BJR51" s="113"/>
      <c r="BJS51" s="113"/>
      <c r="BJT51" s="113"/>
      <c r="BJU51" s="113"/>
      <c r="BJV51" s="113"/>
      <c r="BJW51" s="113"/>
      <c r="BJX51" s="113"/>
      <c r="BJY51" s="113"/>
      <c r="BJZ51" s="113"/>
      <c r="BKA51" s="113"/>
      <c r="BKB51" s="113"/>
      <c r="BKC51" s="113"/>
      <c r="BKD51" s="113"/>
      <c r="BKE51" s="113"/>
      <c r="BKF51" s="113"/>
      <c r="BKG51" s="113"/>
      <c r="BKH51" s="113"/>
      <c r="BKI51" s="113"/>
      <c r="BKJ51" s="113"/>
      <c r="BKK51" s="113"/>
      <c r="BKL51" s="113"/>
      <c r="BKM51" s="113"/>
      <c r="BKN51" s="113"/>
      <c r="BKO51" s="113"/>
      <c r="BKP51" s="113"/>
      <c r="BKQ51" s="113"/>
      <c r="BKR51" s="113"/>
      <c r="BKS51" s="113"/>
      <c r="BKT51" s="113"/>
      <c r="BKU51" s="113"/>
      <c r="BKV51" s="113"/>
      <c r="BKW51" s="113"/>
      <c r="BKX51" s="113"/>
      <c r="BKY51" s="113"/>
      <c r="BKZ51" s="113"/>
      <c r="BLA51" s="113"/>
      <c r="BLB51" s="113"/>
      <c r="BLC51" s="113"/>
      <c r="BLD51" s="113"/>
      <c r="BLE51" s="113"/>
      <c r="BLF51" s="113"/>
      <c r="BLG51" s="113"/>
      <c r="BLH51" s="113"/>
      <c r="BLI51" s="113"/>
      <c r="BLJ51" s="113"/>
      <c r="BLK51" s="113"/>
      <c r="BLL51" s="113"/>
      <c r="BLM51" s="113"/>
      <c r="BLN51" s="113"/>
      <c r="BLO51" s="113"/>
      <c r="BLP51" s="113"/>
      <c r="BLQ51" s="113"/>
      <c r="BLR51" s="113"/>
      <c r="BLS51" s="113"/>
      <c r="BLT51" s="113"/>
      <c r="BLU51" s="113"/>
      <c r="BLV51" s="113"/>
      <c r="BLW51" s="113"/>
      <c r="BLX51" s="113"/>
      <c r="BLY51" s="113"/>
      <c r="BLZ51" s="113"/>
      <c r="BMA51" s="113"/>
      <c r="BMB51" s="113"/>
      <c r="BMC51" s="113"/>
      <c r="BMD51" s="113"/>
      <c r="BME51" s="113"/>
      <c r="BMF51" s="113"/>
      <c r="BMG51" s="113"/>
      <c r="BMH51" s="113"/>
      <c r="BMI51" s="113"/>
      <c r="BMJ51" s="113"/>
      <c r="BMK51" s="113"/>
      <c r="BML51" s="113"/>
      <c r="BMM51" s="113"/>
      <c r="BMN51" s="113"/>
      <c r="BMO51" s="113"/>
      <c r="BMP51" s="113"/>
      <c r="BMQ51" s="113"/>
      <c r="BMR51" s="113"/>
      <c r="BMS51" s="113"/>
      <c r="BMT51" s="113"/>
      <c r="BMU51" s="113"/>
      <c r="BMV51" s="113"/>
      <c r="BMW51" s="113"/>
      <c r="BMX51" s="113"/>
      <c r="BMY51" s="113"/>
      <c r="BMZ51" s="113"/>
      <c r="BNA51" s="113"/>
      <c r="BNB51" s="113"/>
      <c r="BNC51" s="113"/>
      <c r="BND51" s="113"/>
      <c r="BNE51" s="113"/>
      <c r="BNF51" s="113"/>
      <c r="BNG51" s="113"/>
      <c r="BNH51" s="113"/>
      <c r="BNI51" s="113"/>
      <c r="BNJ51" s="113"/>
      <c r="BNK51" s="113"/>
      <c r="BNL51" s="113"/>
      <c r="BNM51" s="113"/>
      <c r="BNN51" s="113"/>
      <c r="BNO51" s="113"/>
      <c r="BNP51" s="113"/>
      <c r="BNQ51" s="113"/>
      <c r="BNR51" s="113"/>
      <c r="BNS51" s="113"/>
      <c r="BNT51" s="113"/>
      <c r="BNU51" s="113"/>
      <c r="BNV51" s="113"/>
      <c r="BNW51" s="113"/>
      <c r="BNX51" s="113"/>
      <c r="BNY51" s="113"/>
      <c r="BNZ51" s="113"/>
      <c r="BOA51" s="113"/>
      <c r="BOB51" s="113"/>
      <c r="BOC51" s="113"/>
      <c r="BOD51" s="113"/>
      <c r="BOE51" s="113"/>
      <c r="BOF51" s="113"/>
      <c r="BOG51" s="113"/>
      <c r="BOH51" s="113"/>
      <c r="BOI51" s="113"/>
      <c r="BOJ51" s="113"/>
      <c r="BOK51" s="113"/>
      <c r="BOL51" s="113"/>
      <c r="BOM51" s="113"/>
      <c r="BON51" s="113"/>
      <c r="BOO51" s="113"/>
      <c r="BOP51" s="113"/>
      <c r="BOQ51" s="113"/>
      <c r="BOR51" s="113"/>
      <c r="BOS51" s="113"/>
      <c r="BOT51" s="113"/>
      <c r="BOU51" s="113"/>
      <c r="BOV51" s="113"/>
      <c r="BOW51" s="113"/>
      <c r="BOX51" s="113"/>
      <c r="BOY51" s="113"/>
      <c r="BOZ51" s="113"/>
      <c r="BPA51" s="113"/>
      <c r="BPB51" s="113"/>
      <c r="BPC51" s="113"/>
      <c r="BPD51" s="113"/>
      <c r="BPE51" s="113"/>
      <c r="BPF51" s="113"/>
      <c r="BPG51" s="113"/>
      <c r="BPH51" s="113"/>
      <c r="BPI51" s="113"/>
      <c r="BPJ51" s="113"/>
      <c r="BPK51" s="113"/>
      <c r="BPL51" s="113"/>
      <c r="BPM51" s="113"/>
      <c r="BPN51" s="113"/>
      <c r="BPO51" s="113"/>
      <c r="BPP51" s="113"/>
      <c r="BPQ51" s="113"/>
      <c r="BPR51" s="113"/>
      <c r="BPS51" s="113"/>
      <c r="BPT51" s="113"/>
      <c r="BPU51" s="113"/>
      <c r="BPV51" s="113"/>
      <c r="BPW51" s="113"/>
      <c r="BPX51" s="113"/>
      <c r="BPY51" s="113"/>
      <c r="BPZ51" s="113"/>
      <c r="BQA51" s="113"/>
      <c r="BQB51" s="113"/>
      <c r="BQC51" s="113"/>
      <c r="BQD51" s="113"/>
      <c r="BQE51" s="113"/>
      <c r="BQF51" s="113"/>
      <c r="BQG51" s="113"/>
      <c r="BQH51" s="113"/>
      <c r="BQI51" s="113"/>
      <c r="BQJ51" s="113"/>
      <c r="BQK51" s="113"/>
      <c r="BQL51" s="113"/>
      <c r="BQM51" s="113"/>
      <c r="BQN51" s="113"/>
      <c r="BQO51" s="113"/>
      <c r="BQP51" s="113"/>
      <c r="BQQ51" s="113"/>
      <c r="BQR51" s="113"/>
      <c r="BQS51" s="113"/>
      <c r="BQT51" s="113"/>
      <c r="BQU51" s="113"/>
      <c r="BQV51" s="113"/>
      <c r="BQW51" s="113"/>
      <c r="BQX51" s="113"/>
      <c r="BQY51" s="113"/>
      <c r="BQZ51" s="113"/>
      <c r="BRA51" s="113"/>
      <c r="BRB51" s="113"/>
      <c r="BRC51" s="113"/>
      <c r="BRD51" s="113"/>
      <c r="BRE51" s="113"/>
      <c r="BRF51" s="113"/>
      <c r="BRG51" s="113"/>
      <c r="BRH51" s="113"/>
      <c r="BRI51" s="113"/>
      <c r="BRJ51" s="113"/>
      <c r="BRK51" s="113"/>
      <c r="BRL51" s="113"/>
      <c r="BRM51" s="113"/>
      <c r="BRN51" s="113"/>
      <c r="BRO51" s="113"/>
      <c r="BRP51" s="113"/>
      <c r="BRQ51" s="113"/>
      <c r="BRR51" s="113"/>
      <c r="BRS51" s="113"/>
      <c r="BRT51" s="113"/>
      <c r="BRU51" s="113"/>
      <c r="BRV51" s="113"/>
      <c r="BRW51" s="113"/>
      <c r="BRX51" s="113"/>
      <c r="BRY51" s="113"/>
      <c r="BRZ51" s="113"/>
      <c r="BSA51" s="113"/>
      <c r="BSB51" s="113"/>
      <c r="BSC51" s="113"/>
      <c r="BSD51" s="113"/>
      <c r="BSE51" s="113"/>
      <c r="BSF51" s="113"/>
      <c r="BSG51" s="113"/>
      <c r="BSH51" s="113"/>
      <c r="BSI51" s="113"/>
      <c r="BSJ51" s="113"/>
      <c r="BSK51" s="113"/>
      <c r="BSL51" s="113"/>
      <c r="BSM51" s="113"/>
      <c r="BSN51" s="113"/>
      <c r="BSO51" s="113"/>
      <c r="BSP51" s="113"/>
      <c r="BSQ51" s="113"/>
      <c r="BSR51" s="113"/>
      <c r="BSS51" s="113"/>
      <c r="BST51" s="113"/>
      <c r="BSU51" s="113"/>
      <c r="BSV51" s="113"/>
      <c r="BSW51" s="113"/>
      <c r="BSX51" s="113"/>
      <c r="BSY51" s="113"/>
      <c r="BSZ51" s="113"/>
      <c r="BTA51" s="113"/>
      <c r="BTB51" s="113"/>
      <c r="BTC51" s="113"/>
      <c r="BTD51" s="113"/>
      <c r="BTE51" s="113"/>
      <c r="BTF51" s="113"/>
      <c r="BTG51" s="113"/>
      <c r="BTH51" s="113"/>
      <c r="BTI51" s="113"/>
      <c r="BTJ51" s="113"/>
      <c r="BTK51" s="113"/>
      <c r="BTL51" s="113"/>
      <c r="BTM51" s="113"/>
      <c r="BTN51" s="113"/>
      <c r="BTO51" s="113"/>
      <c r="BTP51" s="113"/>
      <c r="BTQ51" s="113"/>
      <c r="BTR51" s="113"/>
      <c r="BTS51" s="113"/>
      <c r="BTT51" s="113"/>
      <c r="BTU51" s="113"/>
      <c r="BTV51" s="113"/>
      <c r="BTW51" s="113"/>
      <c r="BTX51" s="113"/>
      <c r="BTY51" s="113"/>
      <c r="BTZ51" s="113"/>
      <c r="BUA51" s="113"/>
      <c r="BUB51" s="113"/>
      <c r="BUC51" s="113"/>
      <c r="BUD51" s="113"/>
      <c r="BUE51" s="113"/>
      <c r="BUF51" s="113"/>
      <c r="BUG51" s="113"/>
      <c r="BUH51" s="113"/>
      <c r="BUI51" s="113"/>
      <c r="BUJ51" s="113"/>
      <c r="BUK51" s="113"/>
      <c r="BUL51" s="113"/>
      <c r="BUM51" s="113"/>
      <c r="BUN51" s="113"/>
      <c r="BUO51" s="113"/>
      <c r="BUP51" s="113"/>
      <c r="BUQ51" s="113"/>
      <c r="BUR51" s="113"/>
      <c r="BUS51" s="113"/>
      <c r="BUT51" s="113"/>
      <c r="BUU51" s="113"/>
      <c r="BUV51" s="113"/>
      <c r="BUW51" s="113"/>
      <c r="BUX51" s="113"/>
      <c r="BUY51" s="113"/>
      <c r="BUZ51" s="113"/>
      <c r="BVA51" s="113"/>
      <c r="BVB51" s="113"/>
      <c r="BVC51" s="113"/>
      <c r="BVD51" s="113"/>
      <c r="BVE51" s="113"/>
      <c r="BVF51" s="113"/>
      <c r="BVG51" s="113"/>
      <c r="BVH51" s="113"/>
      <c r="BVI51" s="113"/>
      <c r="BVJ51" s="113"/>
      <c r="BVK51" s="113"/>
      <c r="BVL51" s="113"/>
      <c r="BVM51" s="113"/>
      <c r="BVN51" s="113"/>
      <c r="BVO51" s="113"/>
      <c r="BVP51" s="113"/>
      <c r="BVQ51" s="113"/>
      <c r="BVR51" s="113"/>
      <c r="BVS51" s="113"/>
      <c r="BVT51" s="113"/>
      <c r="BVU51" s="113"/>
      <c r="BVV51" s="113"/>
      <c r="BVW51" s="113"/>
      <c r="BVX51" s="113"/>
      <c r="BVY51" s="113"/>
      <c r="BVZ51" s="113"/>
      <c r="BWA51" s="113"/>
      <c r="BWB51" s="113"/>
      <c r="BWC51" s="113"/>
      <c r="BWD51" s="113"/>
      <c r="BWE51" s="113"/>
      <c r="BWF51" s="113"/>
      <c r="BWG51" s="113"/>
      <c r="BWH51" s="113"/>
      <c r="BWI51" s="113"/>
      <c r="BWJ51" s="113"/>
      <c r="BWK51" s="113"/>
      <c r="BWL51" s="113"/>
      <c r="BWM51" s="113"/>
      <c r="BWN51" s="113"/>
      <c r="BWO51" s="113"/>
      <c r="BWP51" s="113"/>
      <c r="BWQ51" s="113"/>
      <c r="BWR51" s="113"/>
      <c r="BWS51" s="113"/>
      <c r="BWT51" s="113"/>
      <c r="BWU51" s="113"/>
      <c r="BWV51" s="113"/>
      <c r="BWW51" s="113"/>
      <c r="BWX51" s="113"/>
      <c r="BWY51" s="113"/>
      <c r="BWZ51" s="113"/>
      <c r="BXA51" s="113"/>
      <c r="BXB51" s="113"/>
      <c r="BXC51" s="113"/>
      <c r="BXD51" s="113"/>
      <c r="BXE51" s="113"/>
      <c r="BXF51" s="113"/>
      <c r="BXG51" s="113"/>
      <c r="BXH51" s="113"/>
      <c r="BXI51" s="113"/>
      <c r="BXJ51" s="113"/>
      <c r="BXK51" s="113"/>
      <c r="BXL51" s="113"/>
      <c r="BXM51" s="113"/>
      <c r="BXN51" s="113"/>
      <c r="BXO51" s="113"/>
      <c r="BXP51" s="113"/>
      <c r="BXQ51" s="113"/>
      <c r="BXR51" s="113"/>
      <c r="BXS51" s="113"/>
      <c r="BXT51" s="113"/>
      <c r="BXU51" s="113"/>
      <c r="BXV51" s="113"/>
      <c r="BXW51" s="113"/>
      <c r="BXX51" s="113"/>
      <c r="BXY51" s="113"/>
      <c r="BXZ51" s="113"/>
      <c r="BYA51" s="113"/>
      <c r="BYB51" s="113"/>
      <c r="BYC51" s="113"/>
      <c r="BYD51" s="113"/>
      <c r="BYE51" s="113"/>
      <c r="BYF51" s="113"/>
      <c r="BYG51" s="113"/>
      <c r="BYH51" s="113"/>
      <c r="BYI51" s="113"/>
      <c r="BYJ51" s="113"/>
      <c r="BYK51" s="113"/>
      <c r="BYL51" s="113"/>
      <c r="BYM51" s="113"/>
      <c r="BYN51" s="113"/>
      <c r="BYO51" s="113"/>
      <c r="BYP51" s="113"/>
      <c r="BYQ51" s="113"/>
      <c r="BYR51" s="113"/>
      <c r="BYS51" s="113"/>
      <c r="BYT51" s="113"/>
      <c r="BYU51" s="113"/>
      <c r="BYV51" s="113"/>
      <c r="BYW51" s="113"/>
      <c r="BYX51" s="113"/>
      <c r="BYY51" s="113"/>
      <c r="BYZ51" s="113"/>
      <c r="BZA51" s="113"/>
      <c r="BZB51" s="113"/>
      <c r="BZC51" s="113"/>
      <c r="BZD51" s="113"/>
      <c r="BZE51" s="113"/>
      <c r="BZF51" s="113"/>
      <c r="BZG51" s="113"/>
      <c r="BZH51" s="113"/>
      <c r="BZI51" s="113"/>
      <c r="BZJ51" s="113"/>
      <c r="BZK51" s="113"/>
      <c r="BZL51" s="113"/>
      <c r="BZM51" s="113"/>
      <c r="BZN51" s="113"/>
      <c r="BZO51" s="113"/>
      <c r="BZP51" s="113"/>
      <c r="BZQ51" s="113"/>
      <c r="BZR51" s="113"/>
      <c r="BZS51" s="113"/>
      <c r="BZT51" s="113"/>
      <c r="BZU51" s="113"/>
      <c r="BZV51" s="113"/>
      <c r="BZW51" s="113"/>
      <c r="BZX51" s="113"/>
      <c r="BZY51" s="113"/>
      <c r="BZZ51" s="113"/>
      <c r="CAA51" s="113"/>
      <c r="CAB51" s="113"/>
      <c r="CAC51" s="113"/>
      <c r="CAD51" s="113"/>
      <c r="CAE51" s="113"/>
      <c r="CAF51" s="113"/>
      <c r="CAG51" s="113"/>
      <c r="CAH51" s="113"/>
      <c r="CAI51" s="113"/>
      <c r="CAJ51" s="113"/>
      <c r="CAK51" s="113"/>
      <c r="CAL51" s="113"/>
      <c r="CAM51" s="113"/>
      <c r="CAN51" s="113"/>
      <c r="CAO51" s="113"/>
      <c r="CAP51" s="113"/>
      <c r="CAQ51" s="113"/>
      <c r="CAR51" s="113"/>
      <c r="CAS51" s="113"/>
      <c r="CAT51" s="113"/>
      <c r="CAU51" s="113"/>
      <c r="CAV51" s="113"/>
      <c r="CAW51" s="113"/>
      <c r="CAX51" s="113"/>
      <c r="CAY51" s="113"/>
      <c r="CAZ51" s="113"/>
      <c r="CBA51" s="113"/>
      <c r="CBB51" s="113"/>
      <c r="CBC51" s="113"/>
      <c r="CBD51" s="113"/>
      <c r="CBE51" s="113"/>
      <c r="CBF51" s="113"/>
      <c r="CBG51" s="113"/>
      <c r="CBH51" s="113"/>
      <c r="CBI51" s="113"/>
      <c r="CBJ51" s="113"/>
      <c r="CBK51" s="113"/>
      <c r="CBL51" s="113"/>
      <c r="CBM51" s="113"/>
      <c r="CBN51" s="113"/>
      <c r="CBO51" s="113"/>
      <c r="CBP51" s="113"/>
      <c r="CBQ51" s="113"/>
      <c r="CBR51" s="113"/>
      <c r="CBS51" s="113"/>
      <c r="CBT51" s="113"/>
      <c r="CBU51" s="113"/>
      <c r="CBV51" s="113"/>
      <c r="CBW51" s="113"/>
      <c r="CBX51" s="113"/>
      <c r="CBY51" s="113"/>
      <c r="CBZ51" s="113"/>
      <c r="CCA51" s="113"/>
      <c r="CCB51" s="113"/>
      <c r="CCC51" s="113"/>
      <c r="CCD51" s="113"/>
      <c r="CCE51" s="113"/>
      <c r="CCF51" s="113"/>
      <c r="CCG51" s="113"/>
      <c r="CCH51" s="113"/>
      <c r="CCI51" s="113"/>
      <c r="CCJ51" s="113"/>
      <c r="CCK51" s="113"/>
      <c r="CCL51" s="113"/>
      <c r="CCM51" s="113"/>
      <c r="CCN51" s="113"/>
      <c r="CCO51" s="113"/>
      <c r="CCP51" s="113"/>
      <c r="CCQ51" s="113"/>
      <c r="CCR51" s="113"/>
      <c r="CCS51" s="113"/>
      <c r="CCT51" s="113"/>
      <c r="CCU51" s="113"/>
      <c r="CCV51" s="113"/>
      <c r="CCW51" s="113"/>
      <c r="CCX51" s="113"/>
      <c r="CCY51" s="113"/>
      <c r="CCZ51" s="113"/>
      <c r="CDA51" s="113"/>
      <c r="CDB51" s="113"/>
      <c r="CDC51" s="113"/>
      <c r="CDD51" s="113"/>
      <c r="CDE51" s="113"/>
      <c r="CDF51" s="113"/>
      <c r="CDG51" s="113"/>
      <c r="CDH51" s="113"/>
      <c r="CDI51" s="113"/>
      <c r="CDJ51" s="113"/>
      <c r="CDK51" s="113"/>
      <c r="CDL51" s="113"/>
      <c r="CDM51" s="113"/>
      <c r="CDN51" s="113"/>
      <c r="CDO51" s="113"/>
      <c r="CDP51" s="113"/>
      <c r="CDQ51" s="113"/>
      <c r="CDR51" s="113"/>
      <c r="CDS51" s="113"/>
      <c r="CDT51" s="113"/>
      <c r="CDU51" s="113"/>
      <c r="CDV51" s="113"/>
      <c r="CDW51" s="113"/>
      <c r="CDX51" s="113"/>
      <c r="CDY51" s="113"/>
      <c r="CDZ51" s="113"/>
      <c r="CEA51" s="113"/>
      <c r="CEB51" s="113"/>
      <c r="CEC51" s="113"/>
      <c r="CED51" s="113"/>
      <c r="CEE51" s="113"/>
      <c r="CEF51" s="113"/>
      <c r="CEG51" s="113"/>
      <c r="CEH51" s="113"/>
      <c r="CEI51" s="113"/>
      <c r="CEJ51" s="113"/>
      <c r="CEK51" s="113"/>
      <c r="CEL51" s="113"/>
      <c r="CEM51" s="113"/>
      <c r="CEN51" s="113"/>
      <c r="CEO51" s="113"/>
      <c r="CEP51" s="113"/>
      <c r="CEQ51" s="113"/>
      <c r="CER51" s="113"/>
      <c r="CES51" s="113"/>
      <c r="CET51" s="113"/>
      <c r="CEU51" s="113"/>
      <c r="CEV51" s="113"/>
      <c r="CEW51" s="113"/>
      <c r="CEX51" s="113"/>
      <c r="CEY51" s="113"/>
      <c r="CEZ51" s="113"/>
      <c r="CFA51" s="113"/>
      <c r="CFB51" s="113"/>
      <c r="CFC51" s="113"/>
      <c r="CFD51" s="113"/>
      <c r="CFE51" s="113"/>
      <c r="CFF51" s="113"/>
      <c r="CFG51" s="113"/>
      <c r="CFH51" s="113"/>
      <c r="CFI51" s="113"/>
      <c r="CFJ51" s="113"/>
      <c r="CFK51" s="113"/>
      <c r="CFL51" s="113"/>
      <c r="CFM51" s="113"/>
      <c r="CFN51" s="113"/>
      <c r="CFO51" s="113"/>
      <c r="CFP51" s="113"/>
      <c r="CFQ51" s="113"/>
      <c r="CFR51" s="113"/>
      <c r="CFS51" s="113"/>
      <c r="CFT51" s="113"/>
      <c r="CFU51" s="113"/>
      <c r="CFV51" s="113"/>
      <c r="CFW51" s="113"/>
      <c r="CFX51" s="113"/>
      <c r="CFY51" s="113"/>
      <c r="CFZ51" s="113"/>
      <c r="CGA51" s="113"/>
      <c r="CGB51" s="113"/>
      <c r="CGC51" s="113"/>
      <c r="CGD51" s="113"/>
      <c r="CGE51" s="113"/>
      <c r="CGF51" s="113"/>
      <c r="CGG51" s="113"/>
      <c r="CGH51" s="113"/>
      <c r="CGI51" s="113"/>
      <c r="CGJ51" s="113"/>
      <c r="CGK51" s="113"/>
      <c r="CGL51" s="113"/>
      <c r="CGM51" s="113"/>
      <c r="CGN51" s="113"/>
      <c r="CGO51" s="113"/>
      <c r="CGP51" s="113"/>
      <c r="CGQ51" s="113"/>
      <c r="CGR51" s="113"/>
      <c r="CGS51" s="113"/>
      <c r="CGT51" s="113"/>
      <c r="CGU51" s="113"/>
      <c r="CGV51" s="113"/>
      <c r="CGW51" s="113"/>
      <c r="CGX51" s="113"/>
      <c r="CGY51" s="113"/>
      <c r="CGZ51" s="113"/>
      <c r="CHA51" s="113"/>
      <c r="CHB51" s="113"/>
      <c r="CHC51" s="113"/>
      <c r="CHD51" s="113"/>
      <c r="CHE51" s="113"/>
      <c r="CHF51" s="113"/>
      <c r="CHG51" s="113"/>
      <c r="CHH51" s="113"/>
      <c r="CHI51" s="113"/>
      <c r="CHJ51" s="113"/>
      <c r="CHK51" s="113"/>
      <c r="CHL51" s="113"/>
      <c r="CHM51" s="113"/>
      <c r="CHN51" s="113"/>
      <c r="CHO51" s="113"/>
      <c r="CHP51" s="113"/>
      <c r="CHQ51" s="113"/>
      <c r="CHR51" s="113"/>
      <c r="CHS51" s="113"/>
      <c r="CHT51" s="113"/>
      <c r="CHU51" s="113"/>
      <c r="CHV51" s="113"/>
      <c r="CHW51" s="113"/>
      <c r="CHX51" s="113"/>
      <c r="CHY51" s="113"/>
      <c r="CHZ51" s="113"/>
      <c r="CIA51" s="113"/>
      <c r="CIB51" s="113"/>
      <c r="CIC51" s="113"/>
      <c r="CID51" s="113"/>
      <c r="CIE51" s="113"/>
      <c r="CIF51" s="113"/>
      <c r="CIG51" s="113"/>
      <c r="CIH51" s="113"/>
      <c r="CII51" s="113"/>
      <c r="CIJ51" s="113"/>
      <c r="CIK51" s="113"/>
      <c r="CIL51" s="113"/>
      <c r="CIM51" s="113"/>
      <c r="CIN51" s="113"/>
      <c r="CIO51" s="113"/>
      <c r="CIP51" s="113"/>
      <c r="CIQ51" s="113"/>
      <c r="CIR51" s="113"/>
      <c r="CIS51" s="113"/>
      <c r="CIT51" s="113"/>
      <c r="CIU51" s="113"/>
      <c r="CIV51" s="113"/>
      <c r="CIW51" s="113"/>
      <c r="CIX51" s="113"/>
      <c r="CIY51" s="113"/>
      <c r="CIZ51" s="113"/>
      <c r="CJA51" s="113"/>
      <c r="CJB51" s="113"/>
      <c r="CJC51" s="113"/>
      <c r="CJD51" s="113"/>
      <c r="CJE51" s="113"/>
      <c r="CJF51" s="113"/>
      <c r="CJG51" s="113"/>
      <c r="CJH51" s="113"/>
      <c r="CJI51" s="113"/>
      <c r="CJJ51" s="113"/>
      <c r="CJK51" s="113"/>
      <c r="CJL51" s="113"/>
      <c r="CJM51" s="113"/>
      <c r="CJN51" s="113"/>
      <c r="CJO51" s="113"/>
      <c r="CJP51" s="113"/>
      <c r="CJQ51" s="113"/>
      <c r="CJR51" s="113"/>
      <c r="CJS51" s="113"/>
      <c r="CJT51" s="113"/>
      <c r="CJU51" s="113"/>
      <c r="CJV51" s="113"/>
      <c r="CJW51" s="113"/>
      <c r="CJX51" s="113"/>
      <c r="CJY51" s="113"/>
      <c r="CJZ51" s="113"/>
      <c r="CKA51" s="113"/>
      <c r="CKB51" s="113"/>
      <c r="CKC51" s="113"/>
      <c r="CKD51" s="113"/>
      <c r="CKE51" s="113"/>
      <c r="CKF51" s="113"/>
      <c r="CKG51" s="113"/>
      <c r="CKH51" s="113"/>
      <c r="CKI51" s="113"/>
      <c r="CKJ51" s="113"/>
      <c r="CKK51" s="113"/>
      <c r="CKL51" s="113"/>
      <c r="CKM51" s="113"/>
      <c r="CKN51" s="113"/>
      <c r="CKO51" s="113"/>
      <c r="CKP51" s="113"/>
      <c r="CKQ51" s="113"/>
      <c r="CKR51" s="113"/>
      <c r="CKS51" s="113"/>
      <c r="CKT51" s="113"/>
      <c r="CKU51" s="113"/>
      <c r="CKV51" s="113"/>
      <c r="CKW51" s="113"/>
      <c r="CKX51" s="113"/>
      <c r="CKY51" s="113"/>
      <c r="CKZ51" s="113"/>
      <c r="CLA51" s="113"/>
      <c r="CLB51" s="113"/>
      <c r="CLC51" s="113"/>
      <c r="CLD51" s="113"/>
      <c r="CLE51" s="113"/>
      <c r="CLF51" s="113"/>
      <c r="CLG51" s="113"/>
      <c r="CLH51" s="113"/>
      <c r="CLI51" s="113"/>
      <c r="CLJ51" s="113"/>
      <c r="CLK51" s="113"/>
      <c r="CLL51" s="113"/>
      <c r="CLM51" s="113"/>
      <c r="CLN51" s="113"/>
      <c r="CLO51" s="113"/>
      <c r="CLP51" s="113"/>
      <c r="CLQ51" s="113"/>
      <c r="CLR51" s="113"/>
      <c r="CLS51" s="113"/>
      <c r="CLT51" s="113"/>
      <c r="CLU51" s="113"/>
      <c r="CLV51" s="113"/>
      <c r="CLW51" s="113"/>
      <c r="CLX51" s="113"/>
      <c r="CLY51" s="113"/>
      <c r="CLZ51" s="113"/>
      <c r="CMA51" s="113"/>
      <c r="CMB51" s="113"/>
      <c r="CMC51" s="113"/>
      <c r="CMD51" s="113"/>
      <c r="CME51" s="113"/>
      <c r="CMF51" s="113"/>
      <c r="CMG51" s="113"/>
      <c r="CMH51" s="113"/>
      <c r="CMI51" s="113"/>
      <c r="CMJ51" s="113"/>
      <c r="CMK51" s="113"/>
      <c r="CML51" s="113"/>
      <c r="CMM51" s="113"/>
      <c r="CMN51" s="113"/>
      <c r="CMO51" s="113"/>
      <c r="CMP51" s="113"/>
      <c r="CMQ51" s="113"/>
      <c r="CMR51" s="113"/>
      <c r="CMS51" s="113"/>
      <c r="CMT51" s="113"/>
      <c r="CMU51" s="113"/>
      <c r="CMV51" s="113"/>
      <c r="CMW51" s="113"/>
      <c r="CMX51" s="113"/>
      <c r="CMY51" s="113"/>
      <c r="CMZ51" s="113"/>
      <c r="CNA51" s="113"/>
      <c r="CNB51" s="113"/>
      <c r="CNC51" s="113"/>
      <c r="CND51" s="113"/>
      <c r="CNE51" s="113"/>
      <c r="CNF51" s="113"/>
      <c r="CNG51" s="113"/>
      <c r="CNH51" s="113"/>
      <c r="CNI51" s="113"/>
      <c r="CNJ51" s="113"/>
      <c r="CNK51" s="113"/>
      <c r="CNL51" s="113"/>
      <c r="CNM51" s="113"/>
      <c r="CNN51" s="113"/>
      <c r="CNO51" s="113"/>
      <c r="CNP51" s="113"/>
      <c r="CNQ51" s="113"/>
      <c r="CNR51" s="113"/>
      <c r="CNS51" s="113"/>
      <c r="CNT51" s="113"/>
      <c r="CNU51" s="113"/>
      <c r="CNV51" s="113"/>
      <c r="CNW51" s="113"/>
      <c r="CNX51" s="113"/>
      <c r="CNY51" s="113"/>
      <c r="CNZ51" s="113"/>
      <c r="COA51" s="113"/>
      <c r="COB51" s="113"/>
      <c r="COC51" s="113"/>
      <c r="COD51" s="113"/>
      <c r="COE51" s="113"/>
      <c r="COF51" s="113"/>
      <c r="COG51" s="113"/>
      <c r="COH51" s="113"/>
      <c r="COI51" s="113"/>
      <c r="COJ51" s="113"/>
      <c r="COK51" s="113"/>
      <c r="COL51" s="113"/>
      <c r="COM51" s="113"/>
      <c r="CON51" s="113"/>
      <c r="COO51" s="113"/>
      <c r="COP51" s="113"/>
      <c r="COQ51" s="113"/>
      <c r="COR51" s="113"/>
      <c r="COS51" s="113"/>
      <c r="COT51" s="113"/>
      <c r="COU51" s="113"/>
      <c r="COV51" s="113"/>
      <c r="COW51" s="113"/>
      <c r="COX51" s="113"/>
      <c r="COY51" s="113"/>
      <c r="COZ51" s="113"/>
      <c r="CPA51" s="113"/>
      <c r="CPB51" s="113"/>
      <c r="CPC51" s="113"/>
      <c r="CPD51" s="113"/>
      <c r="CPE51" s="113"/>
      <c r="CPF51" s="113"/>
      <c r="CPG51" s="113"/>
      <c r="CPH51" s="113"/>
      <c r="CPI51" s="113"/>
      <c r="CPJ51" s="113"/>
      <c r="CPK51" s="113"/>
      <c r="CPL51" s="113"/>
      <c r="CPM51" s="113"/>
      <c r="CPN51" s="113"/>
      <c r="CPO51" s="113"/>
      <c r="CPP51" s="113"/>
      <c r="CPQ51" s="113"/>
      <c r="CPR51" s="113"/>
      <c r="CPS51" s="113"/>
      <c r="CPT51" s="113"/>
      <c r="CPU51" s="113"/>
      <c r="CPV51" s="113"/>
      <c r="CPW51" s="113"/>
      <c r="CPX51" s="113"/>
      <c r="CPY51" s="113"/>
      <c r="CPZ51" s="113"/>
      <c r="CQA51" s="113"/>
      <c r="CQB51" s="113"/>
      <c r="CQC51" s="113"/>
      <c r="CQD51" s="113"/>
      <c r="CQE51" s="113"/>
      <c r="CQF51" s="113"/>
      <c r="CQG51" s="113"/>
      <c r="CQH51" s="113"/>
      <c r="CQI51" s="113"/>
      <c r="CQJ51" s="113"/>
      <c r="CQK51" s="113"/>
      <c r="CQL51" s="113"/>
      <c r="CQM51" s="113"/>
      <c r="CQN51" s="113"/>
      <c r="CQO51" s="113"/>
      <c r="CQP51" s="113"/>
      <c r="CQQ51" s="113"/>
      <c r="CQR51" s="113"/>
      <c r="CQS51" s="113"/>
      <c r="CQT51" s="113"/>
      <c r="CQU51" s="113"/>
      <c r="CQV51" s="113"/>
      <c r="CQW51" s="113"/>
      <c r="CQX51" s="113"/>
      <c r="CQY51" s="113"/>
      <c r="CQZ51" s="113"/>
      <c r="CRA51" s="113"/>
      <c r="CRB51" s="113"/>
      <c r="CRC51" s="113"/>
      <c r="CRD51" s="113"/>
      <c r="CRE51" s="113"/>
      <c r="CRF51" s="113"/>
      <c r="CRG51" s="113"/>
      <c r="CRH51" s="113"/>
      <c r="CRI51" s="113"/>
      <c r="CRJ51" s="113"/>
      <c r="CRK51" s="113"/>
      <c r="CRL51" s="113"/>
      <c r="CRM51" s="113"/>
      <c r="CRN51" s="113"/>
      <c r="CRO51" s="113"/>
      <c r="CRP51" s="113"/>
      <c r="CRQ51" s="113"/>
      <c r="CRR51" s="113"/>
      <c r="CRS51" s="113"/>
      <c r="CRT51" s="113"/>
      <c r="CRU51" s="113"/>
      <c r="CRV51" s="113"/>
      <c r="CRW51" s="113"/>
      <c r="CRX51" s="113"/>
      <c r="CRY51" s="113"/>
      <c r="CRZ51" s="113"/>
      <c r="CSA51" s="113"/>
      <c r="CSB51" s="113"/>
      <c r="CSC51" s="113"/>
      <c r="CSD51" s="113"/>
      <c r="CSE51" s="113"/>
      <c r="CSF51" s="113"/>
      <c r="CSG51" s="113"/>
      <c r="CSH51" s="113"/>
      <c r="CSI51" s="113"/>
      <c r="CSJ51" s="113"/>
      <c r="CSK51" s="113"/>
      <c r="CSL51" s="113"/>
      <c r="CSM51" s="113"/>
      <c r="CSN51" s="113"/>
      <c r="CSO51" s="113"/>
      <c r="CSP51" s="113"/>
      <c r="CSQ51" s="113"/>
      <c r="CSR51" s="113"/>
      <c r="CSS51" s="113"/>
      <c r="CST51" s="113"/>
      <c r="CSU51" s="113"/>
      <c r="CSV51" s="113"/>
      <c r="CSW51" s="113"/>
      <c r="CSX51" s="113"/>
      <c r="CSY51" s="113"/>
      <c r="CSZ51" s="113"/>
      <c r="CTA51" s="113"/>
      <c r="CTB51" s="113"/>
      <c r="CTC51" s="113"/>
      <c r="CTD51" s="113"/>
      <c r="CTE51" s="113"/>
      <c r="CTF51" s="113"/>
      <c r="CTG51" s="113"/>
      <c r="CTH51" s="113"/>
      <c r="CTI51" s="113"/>
      <c r="CTJ51" s="113"/>
      <c r="CTK51" s="113"/>
      <c r="CTL51" s="113"/>
      <c r="CTM51" s="113"/>
      <c r="CTN51" s="113"/>
      <c r="CTO51" s="113"/>
      <c r="CTP51" s="113"/>
      <c r="CTQ51" s="113"/>
      <c r="CTR51" s="113"/>
      <c r="CTS51" s="113"/>
      <c r="CTT51" s="113"/>
      <c r="CTU51" s="113"/>
      <c r="CTV51" s="113"/>
      <c r="CTW51" s="113"/>
      <c r="CTX51" s="113"/>
      <c r="CTY51" s="113"/>
      <c r="CTZ51" s="113"/>
      <c r="CUA51" s="113"/>
      <c r="CUB51" s="113"/>
      <c r="CUC51" s="113"/>
      <c r="CUD51" s="113"/>
      <c r="CUE51" s="113"/>
      <c r="CUF51" s="113"/>
      <c r="CUG51" s="113"/>
      <c r="CUH51" s="113"/>
      <c r="CUI51" s="113"/>
      <c r="CUJ51" s="113"/>
      <c r="CUK51" s="113"/>
      <c r="CUL51" s="113"/>
      <c r="CUM51" s="113"/>
      <c r="CUN51" s="113"/>
      <c r="CUO51" s="113"/>
      <c r="CUP51" s="113"/>
      <c r="CUQ51" s="113"/>
      <c r="CUR51" s="113"/>
      <c r="CUS51" s="113"/>
      <c r="CUT51" s="113"/>
      <c r="CUU51" s="113"/>
      <c r="CUV51" s="113"/>
      <c r="CUW51" s="113"/>
      <c r="CUX51" s="113"/>
      <c r="CUY51" s="113"/>
      <c r="CUZ51" s="113"/>
      <c r="CVA51" s="113"/>
      <c r="CVB51" s="113"/>
      <c r="CVC51" s="113"/>
      <c r="CVD51" s="113"/>
      <c r="CVE51" s="113"/>
      <c r="CVF51" s="113"/>
      <c r="CVG51" s="113"/>
      <c r="CVH51" s="113"/>
      <c r="CVI51" s="113"/>
      <c r="CVJ51" s="113"/>
      <c r="CVK51" s="113"/>
      <c r="CVL51" s="113"/>
      <c r="CVM51" s="113"/>
      <c r="CVN51" s="113"/>
      <c r="CVO51" s="113"/>
      <c r="CVP51" s="113"/>
      <c r="CVQ51" s="113"/>
      <c r="CVR51" s="113"/>
      <c r="CVS51" s="113"/>
      <c r="CVT51" s="113"/>
      <c r="CVU51" s="113"/>
      <c r="CVV51" s="113"/>
      <c r="CVW51" s="113"/>
      <c r="CVX51" s="113"/>
      <c r="CVY51" s="113"/>
      <c r="CVZ51" s="113"/>
      <c r="CWA51" s="113"/>
      <c r="CWB51" s="113"/>
      <c r="CWC51" s="113"/>
      <c r="CWD51" s="113"/>
      <c r="CWE51" s="113"/>
      <c r="CWF51" s="113"/>
      <c r="CWG51" s="113"/>
      <c r="CWH51" s="113"/>
      <c r="CWI51" s="113"/>
      <c r="CWJ51" s="113"/>
      <c r="CWK51" s="113"/>
      <c r="CWL51" s="113"/>
      <c r="CWM51" s="113"/>
      <c r="CWN51" s="113"/>
      <c r="CWO51" s="113"/>
      <c r="CWP51" s="113"/>
      <c r="CWQ51" s="113"/>
      <c r="CWR51" s="113"/>
      <c r="CWS51" s="113"/>
      <c r="CWT51" s="113"/>
      <c r="CWU51" s="113"/>
      <c r="CWV51" s="113"/>
      <c r="CWW51" s="113"/>
      <c r="CWX51" s="113"/>
      <c r="CWY51" s="113"/>
      <c r="CWZ51" s="113"/>
      <c r="CXA51" s="113"/>
      <c r="CXB51" s="113"/>
      <c r="CXC51" s="113"/>
      <c r="CXD51" s="113"/>
      <c r="CXE51" s="113"/>
      <c r="CXF51" s="113"/>
      <c r="CXG51" s="113"/>
      <c r="CXH51" s="113"/>
      <c r="CXI51" s="113"/>
      <c r="CXJ51" s="113"/>
      <c r="CXK51" s="113"/>
      <c r="CXL51" s="113"/>
      <c r="CXM51" s="113"/>
      <c r="CXN51" s="113"/>
      <c r="CXO51" s="113"/>
      <c r="CXP51" s="113"/>
      <c r="CXQ51" s="113"/>
      <c r="CXR51" s="113"/>
      <c r="CXS51" s="113"/>
      <c r="CXT51" s="113"/>
      <c r="CXU51" s="113"/>
      <c r="CXV51" s="113"/>
      <c r="CXW51" s="113"/>
      <c r="CXX51" s="113"/>
      <c r="CXY51" s="113"/>
      <c r="CXZ51" s="113"/>
      <c r="CYA51" s="113"/>
      <c r="CYB51" s="113"/>
      <c r="CYC51" s="113"/>
      <c r="CYD51" s="113"/>
      <c r="CYE51" s="113"/>
      <c r="CYF51" s="113"/>
      <c r="CYG51" s="113"/>
      <c r="CYH51" s="113"/>
      <c r="CYI51" s="113"/>
      <c r="CYJ51" s="113"/>
      <c r="CYK51" s="113"/>
      <c r="CYL51" s="113"/>
      <c r="CYM51" s="113"/>
      <c r="CYN51" s="113"/>
      <c r="CYO51" s="113"/>
      <c r="CYP51" s="113"/>
      <c r="CYQ51" s="113"/>
      <c r="CYR51" s="113"/>
      <c r="CYS51" s="113"/>
      <c r="CYT51" s="113"/>
      <c r="CYU51" s="113"/>
      <c r="CYV51" s="113"/>
      <c r="CYW51" s="113"/>
      <c r="CYX51" s="113"/>
      <c r="CYY51" s="113"/>
      <c r="CYZ51" s="113"/>
      <c r="CZA51" s="113"/>
      <c r="CZB51" s="113"/>
      <c r="CZC51" s="113"/>
      <c r="CZD51" s="113"/>
      <c r="CZE51" s="113"/>
      <c r="CZF51" s="113"/>
      <c r="CZG51" s="113"/>
      <c r="CZH51" s="113"/>
      <c r="CZI51" s="113"/>
      <c r="CZJ51" s="113"/>
      <c r="CZK51" s="113"/>
      <c r="CZL51" s="113"/>
      <c r="CZM51" s="113"/>
      <c r="CZN51" s="113"/>
      <c r="CZO51" s="113"/>
      <c r="CZP51" s="113"/>
      <c r="CZQ51" s="113"/>
      <c r="CZR51" s="113"/>
      <c r="CZS51" s="113"/>
      <c r="CZT51" s="113"/>
      <c r="CZU51" s="113"/>
      <c r="CZV51" s="113"/>
      <c r="CZW51" s="113"/>
      <c r="CZX51" s="113"/>
      <c r="CZY51" s="113"/>
      <c r="CZZ51" s="113"/>
      <c r="DAA51" s="113"/>
      <c r="DAB51" s="113"/>
      <c r="DAC51" s="113"/>
      <c r="DAD51" s="113"/>
      <c r="DAE51" s="113"/>
      <c r="DAF51" s="113"/>
      <c r="DAG51" s="113"/>
      <c r="DAH51" s="113"/>
      <c r="DAI51" s="113"/>
      <c r="DAJ51" s="113"/>
      <c r="DAK51" s="113"/>
      <c r="DAL51" s="113"/>
      <c r="DAM51" s="113"/>
      <c r="DAN51" s="113"/>
      <c r="DAO51" s="113"/>
      <c r="DAP51" s="113"/>
      <c r="DAQ51" s="113"/>
      <c r="DAR51" s="113"/>
      <c r="DAS51" s="113"/>
      <c r="DAT51" s="113"/>
      <c r="DAU51" s="113"/>
      <c r="DAV51" s="113"/>
      <c r="DAW51" s="113"/>
      <c r="DAX51" s="113"/>
      <c r="DAY51" s="113"/>
      <c r="DAZ51" s="113"/>
      <c r="DBA51" s="113"/>
      <c r="DBB51" s="113"/>
      <c r="DBC51" s="113"/>
      <c r="DBD51" s="113"/>
      <c r="DBE51" s="113"/>
      <c r="DBF51" s="113"/>
      <c r="DBG51" s="113"/>
      <c r="DBH51" s="113"/>
      <c r="DBI51" s="113"/>
      <c r="DBJ51" s="113"/>
      <c r="DBK51" s="113"/>
      <c r="DBL51" s="113"/>
      <c r="DBM51" s="113"/>
      <c r="DBN51" s="113"/>
      <c r="DBO51" s="113"/>
      <c r="DBP51" s="113"/>
      <c r="DBQ51" s="113"/>
      <c r="DBR51" s="113"/>
      <c r="DBS51" s="113"/>
      <c r="DBT51" s="113"/>
      <c r="DBU51" s="113"/>
      <c r="DBV51" s="113"/>
      <c r="DBW51" s="113"/>
      <c r="DBX51" s="113"/>
      <c r="DBY51" s="113"/>
      <c r="DBZ51" s="113"/>
      <c r="DCA51" s="113"/>
      <c r="DCB51" s="113"/>
      <c r="DCC51" s="113"/>
      <c r="DCD51" s="113"/>
      <c r="DCE51" s="113"/>
      <c r="DCF51" s="113"/>
      <c r="DCG51" s="113"/>
      <c r="DCH51" s="113"/>
      <c r="DCI51" s="113"/>
      <c r="DCJ51" s="113"/>
      <c r="DCK51" s="113"/>
      <c r="DCL51" s="113"/>
      <c r="DCM51" s="113"/>
      <c r="DCN51" s="113"/>
      <c r="DCO51" s="113"/>
      <c r="DCP51" s="113"/>
      <c r="DCQ51" s="113"/>
      <c r="DCR51" s="113"/>
      <c r="DCS51" s="113"/>
      <c r="DCT51" s="113"/>
      <c r="DCU51" s="113"/>
      <c r="DCV51" s="113"/>
      <c r="DCW51" s="113"/>
      <c r="DCX51" s="113"/>
      <c r="DCY51" s="113"/>
      <c r="DCZ51" s="113"/>
      <c r="DDA51" s="113"/>
      <c r="DDB51" s="113"/>
      <c r="DDC51" s="113"/>
      <c r="DDD51" s="113"/>
      <c r="DDE51" s="113"/>
      <c r="DDF51" s="113"/>
      <c r="DDG51" s="113"/>
      <c r="DDH51" s="113"/>
      <c r="DDI51" s="113"/>
      <c r="DDJ51" s="113"/>
      <c r="DDK51" s="113"/>
      <c r="DDL51" s="113"/>
      <c r="DDM51" s="113"/>
      <c r="DDN51" s="113"/>
      <c r="DDO51" s="113"/>
      <c r="DDP51" s="113"/>
      <c r="DDQ51" s="113"/>
      <c r="DDR51" s="113"/>
      <c r="DDS51" s="113"/>
      <c r="DDT51" s="113"/>
      <c r="DDU51" s="113"/>
      <c r="DDV51" s="113"/>
      <c r="DDW51" s="113"/>
      <c r="DDX51" s="113"/>
      <c r="DDY51" s="113"/>
      <c r="DDZ51" s="113"/>
      <c r="DEA51" s="113"/>
      <c r="DEB51" s="113"/>
      <c r="DEC51" s="113"/>
      <c r="DED51" s="113"/>
      <c r="DEE51" s="113"/>
      <c r="DEF51" s="113"/>
      <c r="DEG51" s="113"/>
      <c r="DEH51" s="113"/>
      <c r="DEI51" s="113"/>
      <c r="DEJ51" s="113"/>
      <c r="DEK51" s="113"/>
      <c r="DEL51" s="113"/>
      <c r="DEM51" s="113"/>
      <c r="DEN51" s="113"/>
      <c r="DEO51" s="113"/>
      <c r="DEP51" s="113"/>
      <c r="DEQ51" s="113"/>
      <c r="DER51" s="113"/>
      <c r="DES51" s="113"/>
      <c r="DET51" s="113"/>
      <c r="DEU51" s="113"/>
      <c r="DEV51" s="113"/>
      <c r="DEW51" s="113"/>
      <c r="DEX51" s="113"/>
      <c r="DEY51" s="113"/>
      <c r="DEZ51" s="113"/>
      <c r="DFA51" s="113"/>
      <c r="DFB51" s="113"/>
      <c r="DFC51" s="113"/>
      <c r="DFD51" s="113"/>
      <c r="DFE51" s="113"/>
      <c r="DFF51" s="113"/>
      <c r="DFG51" s="113"/>
      <c r="DFH51" s="113"/>
      <c r="DFI51" s="113"/>
      <c r="DFJ51" s="113"/>
      <c r="DFK51" s="113"/>
      <c r="DFL51" s="113"/>
      <c r="DFM51" s="113"/>
      <c r="DFN51" s="113"/>
      <c r="DFO51" s="113"/>
      <c r="DFP51" s="113"/>
      <c r="DFQ51" s="113"/>
      <c r="DFR51" s="113"/>
      <c r="DFS51" s="113"/>
      <c r="DFT51" s="113"/>
      <c r="DFU51" s="113"/>
      <c r="DFV51" s="113"/>
      <c r="DFW51" s="113"/>
      <c r="DFX51" s="113"/>
      <c r="DFY51" s="113"/>
      <c r="DFZ51" s="113"/>
      <c r="DGA51" s="113"/>
      <c r="DGB51" s="113"/>
      <c r="DGC51" s="113"/>
      <c r="DGD51" s="113"/>
      <c r="DGE51" s="113"/>
      <c r="DGF51" s="113"/>
      <c r="DGG51" s="113"/>
      <c r="DGH51" s="113"/>
      <c r="DGI51" s="113"/>
      <c r="DGJ51" s="113"/>
      <c r="DGK51" s="113"/>
      <c r="DGL51" s="113"/>
      <c r="DGM51" s="113"/>
      <c r="DGN51" s="113"/>
      <c r="DGO51" s="113"/>
      <c r="DGP51" s="113"/>
      <c r="DGQ51" s="113"/>
      <c r="DGR51" s="113"/>
      <c r="DGS51" s="113"/>
      <c r="DGT51" s="113"/>
      <c r="DGU51" s="113"/>
      <c r="DGV51" s="113"/>
      <c r="DGW51" s="113"/>
      <c r="DGX51" s="113"/>
      <c r="DGY51" s="113"/>
      <c r="DGZ51" s="113"/>
      <c r="DHA51" s="113"/>
      <c r="DHB51" s="113"/>
      <c r="DHC51" s="113"/>
      <c r="DHD51" s="113"/>
      <c r="DHE51" s="113"/>
      <c r="DHF51" s="113"/>
      <c r="DHG51" s="113"/>
      <c r="DHH51" s="113"/>
      <c r="DHI51" s="113"/>
      <c r="DHJ51" s="113"/>
      <c r="DHK51" s="113"/>
      <c r="DHL51" s="113"/>
      <c r="DHM51" s="113"/>
      <c r="DHN51" s="113"/>
      <c r="DHO51" s="113"/>
      <c r="DHP51" s="113"/>
      <c r="DHQ51" s="113"/>
      <c r="DHR51" s="113"/>
      <c r="DHS51" s="113"/>
      <c r="DHT51" s="113"/>
      <c r="DHU51" s="113"/>
      <c r="DHV51" s="113"/>
      <c r="DHW51" s="113"/>
      <c r="DHX51" s="113"/>
      <c r="DHY51" s="113"/>
      <c r="DHZ51" s="113"/>
      <c r="DIA51" s="113"/>
      <c r="DIB51" s="113"/>
      <c r="DIC51" s="113"/>
      <c r="DID51" s="113"/>
      <c r="DIE51" s="113"/>
      <c r="DIF51" s="113"/>
      <c r="DIG51" s="113"/>
      <c r="DIH51" s="113"/>
      <c r="DII51" s="113"/>
      <c r="DIJ51" s="113"/>
      <c r="DIK51" s="113"/>
      <c r="DIL51" s="113"/>
      <c r="DIM51" s="113"/>
      <c r="DIN51" s="113"/>
      <c r="DIO51" s="113"/>
      <c r="DIP51" s="113"/>
      <c r="DIQ51" s="113"/>
      <c r="DIR51" s="113"/>
      <c r="DIS51" s="113"/>
      <c r="DIT51" s="113"/>
      <c r="DIU51" s="113"/>
      <c r="DIV51" s="113"/>
      <c r="DIW51" s="113"/>
      <c r="DIX51" s="113"/>
      <c r="DIY51" s="113"/>
      <c r="DIZ51" s="113"/>
      <c r="DJA51" s="113"/>
      <c r="DJB51" s="113"/>
      <c r="DJC51" s="113"/>
      <c r="DJD51" s="113"/>
      <c r="DJE51" s="113"/>
      <c r="DJF51" s="113"/>
      <c r="DJG51" s="113"/>
      <c r="DJH51" s="113"/>
      <c r="DJI51" s="113"/>
      <c r="DJJ51" s="113"/>
      <c r="DJK51" s="113"/>
      <c r="DJL51" s="113"/>
      <c r="DJM51" s="113"/>
      <c r="DJN51" s="113"/>
      <c r="DJO51" s="113"/>
      <c r="DJP51" s="113"/>
      <c r="DJQ51" s="113"/>
      <c r="DJR51" s="113"/>
      <c r="DJS51" s="113"/>
      <c r="DJT51" s="113"/>
      <c r="DJU51" s="113"/>
      <c r="DJV51" s="113"/>
      <c r="DJW51" s="113"/>
      <c r="DJX51" s="113"/>
      <c r="DJY51" s="113"/>
      <c r="DJZ51" s="113"/>
      <c r="DKA51" s="113"/>
      <c r="DKB51" s="113"/>
      <c r="DKC51" s="113"/>
      <c r="DKD51" s="113"/>
      <c r="DKE51" s="113"/>
      <c r="DKF51" s="113"/>
      <c r="DKG51" s="113"/>
      <c r="DKH51" s="113"/>
      <c r="DKI51" s="113"/>
      <c r="DKJ51" s="113"/>
      <c r="DKK51" s="113"/>
      <c r="DKL51" s="113"/>
      <c r="DKM51" s="113"/>
      <c r="DKN51" s="113"/>
      <c r="DKO51" s="113"/>
      <c r="DKP51" s="113"/>
      <c r="DKQ51" s="113"/>
      <c r="DKR51" s="113"/>
      <c r="DKS51" s="113"/>
      <c r="DKT51" s="113"/>
      <c r="DKU51" s="113"/>
      <c r="DKV51" s="113"/>
      <c r="DKW51" s="113"/>
      <c r="DKX51" s="113"/>
      <c r="DKY51" s="113"/>
      <c r="DKZ51" s="113"/>
      <c r="DLA51" s="113"/>
      <c r="DLB51" s="113"/>
      <c r="DLC51" s="113"/>
      <c r="DLD51" s="113"/>
      <c r="DLE51" s="113"/>
      <c r="DLF51" s="113"/>
      <c r="DLG51" s="113"/>
      <c r="DLH51" s="113"/>
      <c r="DLI51" s="113"/>
      <c r="DLJ51" s="113"/>
      <c r="DLK51" s="113"/>
      <c r="DLL51" s="113"/>
      <c r="DLM51" s="113"/>
      <c r="DLN51" s="113"/>
      <c r="DLO51" s="113"/>
      <c r="DLP51" s="113"/>
      <c r="DLQ51" s="113"/>
      <c r="DLR51" s="113"/>
      <c r="DLS51" s="113"/>
      <c r="DLT51" s="113"/>
      <c r="DLU51" s="113"/>
      <c r="DLV51" s="113"/>
      <c r="DLW51" s="113"/>
      <c r="DLX51" s="113"/>
      <c r="DLY51" s="113"/>
      <c r="DLZ51" s="113"/>
      <c r="DMA51" s="113"/>
      <c r="DMB51" s="113"/>
      <c r="DMC51" s="113"/>
      <c r="DMD51" s="113"/>
      <c r="DME51" s="113"/>
      <c r="DMF51" s="113"/>
      <c r="DMG51" s="113"/>
      <c r="DMH51" s="113"/>
      <c r="DMI51" s="113"/>
      <c r="DMJ51" s="113"/>
      <c r="DMK51" s="113"/>
      <c r="DML51" s="113"/>
      <c r="DMM51" s="113"/>
      <c r="DMN51" s="113"/>
      <c r="DMO51" s="113"/>
      <c r="DMP51" s="113"/>
      <c r="DMQ51" s="113"/>
      <c r="DMR51" s="113"/>
      <c r="DMS51" s="113"/>
      <c r="DMT51" s="113"/>
      <c r="DMU51" s="113"/>
      <c r="DMV51" s="113"/>
      <c r="DMW51" s="113"/>
      <c r="DMX51" s="113"/>
      <c r="DMY51" s="113"/>
      <c r="DMZ51" s="113"/>
      <c r="DNA51" s="113"/>
      <c r="DNB51" s="113"/>
      <c r="DNC51" s="113"/>
      <c r="DND51" s="113"/>
      <c r="DNE51" s="113"/>
      <c r="DNF51" s="113"/>
      <c r="DNG51" s="113"/>
      <c r="DNH51" s="113"/>
      <c r="DNI51" s="113"/>
      <c r="DNJ51" s="113"/>
      <c r="DNK51" s="113"/>
      <c r="DNL51" s="113"/>
      <c r="DNM51" s="113"/>
      <c r="DNN51" s="113"/>
      <c r="DNO51" s="113"/>
      <c r="DNP51" s="113"/>
      <c r="DNQ51" s="113"/>
      <c r="DNR51" s="113"/>
      <c r="DNS51" s="113"/>
      <c r="DNT51" s="113"/>
      <c r="DNU51" s="113"/>
      <c r="DNV51" s="113"/>
      <c r="DNW51" s="113"/>
      <c r="DNX51" s="113"/>
      <c r="DNY51" s="113"/>
      <c r="DNZ51" s="113"/>
      <c r="DOA51" s="113"/>
      <c r="DOB51" s="113"/>
      <c r="DOC51" s="113"/>
      <c r="DOD51" s="113"/>
      <c r="DOE51" s="113"/>
      <c r="DOF51" s="113"/>
      <c r="DOG51" s="113"/>
      <c r="DOH51" s="113"/>
      <c r="DOI51" s="113"/>
      <c r="DOJ51" s="113"/>
      <c r="DOK51" s="113"/>
      <c r="DOL51" s="113"/>
      <c r="DOM51" s="113"/>
      <c r="DON51" s="113"/>
      <c r="DOO51" s="113"/>
      <c r="DOP51" s="113"/>
      <c r="DOQ51" s="113"/>
      <c r="DOR51" s="113"/>
      <c r="DOS51" s="113"/>
      <c r="DOT51" s="113"/>
      <c r="DOU51" s="113"/>
      <c r="DOV51" s="113"/>
      <c r="DOW51" s="113"/>
      <c r="DOX51" s="113"/>
      <c r="DOY51" s="113"/>
      <c r="DOZ51" s="113"/>
      <c r="DPA51" s="113"/>
      <c r="DPB51" s="113"/>
      <c r="DPC51" s="113"/>
      <c r="DPD51" s="113"/>
      <c r="DPE51" s="113"/>
      <c r="DPF51" s="113"/>
      <c r="DPG51" s="113"/>
      <c r="DPH51" s="113"/>
      <c r="DPI51" s="113"/>
      <c r="DPJ51" s="113"/>
      <c r="DPK51" s="113"/>
      <c r="DPL51" s="113"/>
      <c r="DPM51" s="113"/>
      <c r="DPN51" s="113"/>
      <c r="DPO51" s="113"/>
      <c r="DPP51" s="113"/>
      <c r="DPQ51" s="113"/>
      <c r="DPR51" s="113"/>
      <c r="DPS51" s="113"/>
      <c r="DPT51" s="113"/>
      <c r="DPU51" s="113"/>
      <c r="DPV51" s="113"/>
      <c r="DPW51" s="113"/>
      <c r="DPX51" s="113"/>
      <c r="DPY51" s="113"/>
      <c r="DPZ51" s="113"/>
      <c r="DQA51" s="113"/>
      <c r="DQB51" s="113"/>
      <c r="DQC51" s="113"/>
      <c r="DQD51" s="113"/>
      <c r="DQE51" s="113"/>
      <c r="DQF51" s="113"/>
      <c r="DQG51" s="113"/>
      <c r="DQH51" s="113"/>
      <c r="DQI51" s="113"/>
      <c r="DQJ51" s="113"/>
      <c r="DQK51" s="113"/>
      <c r="DQL51" s="113"/>
      <c r="DQM51" s="113"/>
      <c r="DQN51" s="113"/>
      <c r="DQO51" s="113"/>
      <c r="DQP51" s="113"/>
      <c r="DQQ51" s="113"/>
      <c r="DQR51" s="113"/>
      <c r="DQS51" s="113"/>
      <c r="DQT51" s="113"/>
      <c r="DQU51" s="113"/>
      <c r="DQV51" s="113"/>
      <c r="DQW51" s="113"/>
      <c r="DQX51" s="113"/>
      <c r="DQY51" s="113"/>
      <c r="DQZ51" s="113"/>
      <c r="DRA51" s="113"/>
      <c r="DRB51" s="113"/>
      <c r="DRC51" s="113"/>
      <c r="DRD51" s="113"/>
      <c r="DRE51" s="113"/>
      <c r="DRF51" s="113"/>
      <c r="DRG51" s="113"/>
      <c r="DRH51" s="113"/>
      <c r="DRI51" s="113"/>
      <c r="DRJ51" s="113"/>
      <c r="DRK51" s="113"/>
      <c r="DRL51" s="113"/>
      <c r="DRM51" s="113"/>
      <c r="DRN51" s="113"/>
      <c r="DRO51" s="113"/>
      <c r="DRP51" s="113"/>
      <c r="DRQ51" s="113"/>
      <c r="DRR51" s="113"/>
      <c r="DRS51" s="113"/>
      <c r="DRT51" s="113"/>
      <c r="DRU51" s="113"/>
      <c r="DRV51" s="113"/>
      <c r="DRW51" s="113"/>
      <c r="DRX51" s="113"/>
      <c r="DRY51" s="113"/>
      <c r="DRZ51" s="113"/>
      <c r="DSA51" s="113"/>
      <c r="DSB51" s="113"/>
      <c r="DSC51" s="113"/>
      <c r="DSD51" s="113"/>
      <c r="DSE51" s="113"/>
      <c r="DSF51" s="113"/>
      <c r="DSG51" s="113"/>
      <c r="DSH51" s="113"/>
      <c r="DSI51" s="113"/>
      <c r="DSJ51" s="113"/>
      <c r="DSK51" s="113"/>
      <c r="DSL51" s="113"/>
      <c r="DSM51" s="113"/>
      <c r="DSN51" s="113"/>
      <c r="DSO51" s="113"/>
      <c r="DSP51" s="113"/>
      <c r="DSQ51" s="113"/>
      <c r="DSR51" s="113"/>
      <c r="DSS51" s="113"/>
      <c r="DST51" s="113"/>
      <c r="DSU51" s="113"/>
      <c r="DSV51" s="113"/>
      <c r="DSW51" s="113"/>
      <c r="DSX51" s="113"/>
      <c r="DSY51" s="113"/>
      <c r="DSZ51" s="113"/>
      <c r="DTA51" s="113"/>
      <c r="DTB51" s="113"/>
      <c r="DTC51" s="113"/>
      <c r="DTD51" s="113"/>
      <c r="DTE51" s="113"/>
      <c r="DTF51" s="113"/>
      <c r="DTG51" s="113"/>
      <c r="DTH51" s="113"/>
      <c r="DTI51" s="113"/>
      <c r="DTJ51" s="113"/>
      <c r="DTK51" s="113"/>
      <c r="DTL51" s="113"/>
      <c r="DTM51" s="113"/>
      <c r="DTN51" s="113"/>
      <c r="DTO51" s="113"/>
      <c r="DTP51" s="113"/>
      <c r="DTQ51" s="113"/>
      <c r="DTR51" s="113"/>
      <c r="DTS51" s="113"/>
      <c r="DTT51" s="113"/>
      <c r="DTU51" s="113"/>
      <c r="DTV51" s="113"/>
      <c r="DTW51" s="113"/>
      <c r="DTX51" s="113"/>
      <c r="DTY51" s="113"/>
      <c r="DTZ51" s="113"/>
      <c r="DUA51" s="113"/>
      <c r="DUB51" s="113"/>
      <c r="DUC51" s="113"/>
      <c r="DUD51" s="113"/>
      <c r="DUE51" s="113"/>
      <c r="DUF51" s="113"/>
      <c r="DUG51" s="113"/>
      <c r="DUH51" s="113"/>
      <c r="DUI51" s="113"/>
      <c r="DUJ51" s="113"/>
      <c r="DUK51" s="113"/>
      <c r="DUL51" s="113"/>
      <c r="DUM51" s="113"/>
      <c r="DUN51" s="113"/>
      <c r="DUO51" s="113"/>
      <c r="DUP51" s="113"/>
      <c r="DUQ51" s="113"/>
      <c r="DUR51" s="113"/>
      <c r="DUS51" s="113"/>
      <c r="DUT51" s="113"/>
      <c r="DUU51" s="113"/>
      <c r="DUV51" s="113"/>
      <c r="DUW51" s="113"/>
      <c r="DUX51" s="113"/>
      <c r="DUY51" s="113"/>
      <c r="DUZ51" s="113"/>
      <c r="DVA51" s="113"/>
      <c r="DVB51" s="113"/>
      <c r="DVC51" s="113"/>
      <c r="DVD51" s="113"/>
      <c r="DVE51" s="113"/>
      <c r="DVF51" s="113"/>
      <c r="DVG51" s="113"/>
      <c r="DVH51" s="113"/>
      <c r="DVI51" s="113"/>
      <c r="DVJ51" s="113"/>
      <c r="DVK51" s="113"/>
      <c r="DVL51" s="113"/>
      <c r="DVM51" s="113"/>
      <c r="DVN51" s="113"/>
      <c r="DVO51" s="113"/>
      <c r="DVP51" s="113"/>
      <c r="DVQ51" s="113"/>
      <c r="DVR51" s="113"/>
      <c r="DVS51" s="113"/>
      <c r="DVT51" s="113"/>
      <c r="DVU51" s="113"/>
      <c r="DVV51" s="113"/>
      <c r="DVW51" s="113"/>
      <c r="DVX51" s="113"/>
      <c r="DVY51" s="113"/>
      <c r="DVZ51" s="113"/>
      <c r="DWA51" s="113"/>
      <c r="DWB51" s="113"/>
      <c r="DWC51" s="113"/>
      <c r="DWD51" s="113"/>
      <c r="DWE51" s="113"/>
      <c r="DWF51" s="113"/>
      <c r="DWG51" s="113"/>
      <c r="DWH51" s="113"/>
      <c r="DWI51" s="113"/>
      <c r="DWJ51" s="113"/>
      <c r="DWK51" s="113"/>
      <c r="DWL51" s="113"/>
      <c r="DWM51" s="113"/>
      <c r="DWN51" s="113"/>
      <c r="DWO51" s="113"/>
      <c r="DWP51" s="113"/>
      <c r="DWQ51" s="113"/>
      <c r="DWR51" s="113"/>
      <c r="DWS51" s="113"/>
      <c r="DWT51" s="113"/>
      <c r="DWU51" s="113"/>
      <c r="DWV51" s="113"/>
      <c r="DWW51" s="113"/>
      <c r="DWX51" s="113"/>
      <c r="DWY51" s="113"/>
      <c r="DWZ51" s="113"/>
      <c r="DXA51" s="113"/>
      <c r="DXB51" s="113"/>
      <c r="DXC51" s="113"/>
      <c r="DXD51" s="113"/>
      <c r="DXE51" s="113"/>
      <c r="DXF51" s="113"/>
      <c r="DXG51" s="113"/>
      <c r="DXH51" s="113"/>
      <c r="DXI51" s="113"/>
      <c r="DXJ51" s="113"/>
      <c r="DXK51" s="113"/>
      <c r="DXL51" s="113"/>
      <c r="DXM51" s="113"/>
      <c r="DXN51" s="113"/>
      <c r="DXO51" s="113"/>
      <c r="DXP51" s="113"/>
      <c r="DXQ51" s="113"/>
      <c r="DXR51" s="113"/>
      <c r="DXS51" s="113"/>
      <c r="DXT51" s="113"/>
      <c r="DXU51" s="113"/>
      <c r="DXV51" s="113"/>
      <c r="DXW51" s="113"/>
      <c r="DXX51" s="113"/>
      <c r="DXY51" s="113"/>
      <c r="DXZ51" s="113"/>
      <c r="DYA51" s="113"/>
      <c r="DYB51" s="113"/>
      <c r="DYC51" s="113"/>
      <c r="DYD51" s="113"/>
      <c r="DYE51" s="113"/>
      <c r="DYF51" s="113"/>
      <c r="DYG51" s="113"/>
      <c r="DYH51" s="113"/>
      <c r="DYI51" s="113"/>
      <c r="DYJ51" s="113"/>
      <c r="DYK51" s="113"/>
      <c r="DYL51" s="113"/>
      <c r="DYM51" s="113"/>
      <c r="DYN51" s="113"/>
      <c r="DYO51" s="113"/>
      <c r="DYP51" s="113"/>
      <c r="DYQ51" s="113"/>
      <c r="DYR51" s="113"/>
      <c r="DYS51" s="113"/>
      <c r="DYT51" s="113"/>
      <c r="DYU51" s="113"/>
      <c r="DYV51" s="113"/>
      <c r="DYW51" s="113"/>
      <c r="DYX51" s="113"/>
      <c r="DYY51" s="113"/>
      <c r="DYZ51" s="113"/>
      <c r="DZA51" s="113"/>
      <c r="DZB51" s="113"/>
      <c r="DZC51" s="113"/>
      <c r="DZD51" s="113"/>
      <c r="DZE51" s="113"/>
      <c r="DZF51" s="113"/>
      <c r="DZG51" s="113"/>
      <c r="DZH51" s="113"/>
      <c r="DZI51" s="113"/>
      <c r="DZJ51" s="113"/>
      <c r="DZK51" s="113"/>
      <c r="DZL51" s="113"/>
      <c r="DZM51" s="113"/>
      <c r="DZN51" s="113"/>
      <c r="DZO51" s="113"/>
      <c r="DZP51" s="113"/>
      <c r="DZQ51" s="113"/>
      <c r="DZR51" s="113"/>
      <c r="DZS51" s="113"/>
      <c r="DZT51" s="113"/>
      <c r="DZU51" s="113"/>
      <c r="DZV51" s="113"/>
      <c r="DZW51" s="113"/>
      <c r="DZX51" s="113"/>
      <c r="DZY51" s="113"/>
      <c r="DZZ51" s="113"/>
      <c r="EAA51" s="113"/>
      <c r="EAB51" s="113"/>
      <c r="EAC51" s="113"/>
      <c r="EAD51" s="113"/>
      <c r="EAE51" s="113"/>
      <c r="EAF51" s="113"/>
      <c r="EAG51" s="113"/>
      <c r="EAH51" s="113"/>
      <c r="EAI51" s="113"/>
      <c r="EAJ51" s="113"/>
      <c r="EAK51" s="113"/>
      <c r="EAL51" s="113"/>
      <c r="EAM51" s="113"/>
      <c r="EAN51" s="113"/>
      <c r="EAO51" s="113"/>
      <c r="EAP51" s="113"/>
      <c r="EAQ51" s="113"/>
      <c r="EAR51" s="113"/>
      <c r="EAS51" s="113"/>
      <c r="EAT51" s="113"/>
      <c r="EAU51" s="113"/>
      <c r="EAV51" s="113"/>
      <c r="EAW51" s="113"/>
      <c r="EAX51" s="113"/>
      <c r="EAY51" s="113"/>
      <c r="EAZ51" s="113"/>
      <c r="EBA51" s="113"/>
      <c r="EBB51" s="113"/>
      <c r="EBC51" s="113"/>
      <c r="EBD51" s="113"/>
      <c r="EBE51" s="113"/>
      <c r="EBF51" s="113"/>
      <c r="EBG51" s="113"/>
      <c r="EBH51" s="113"/>
      <c r="EBI51" s="113"/>
      <c r="EBJ51" s="113"/>
      <c r="EBK51" s="113"/>
      <c r="EBL51" s="113"/>
      <c r="EBM51" s="113"/>
      <c r="EBN51" s="113"/>
      <c r="EBO51" s="113"/>
      <c r="EBP51" s="113"/>
      <c r="EBQ51" s="113"/>
      <c r="EBR51" s="113"/>
      <c r="EBS51" s="113"/>
      <c r="EBT51" s="113"/>
      <c r="EBU51" s="113"/>
      <c r="EBV51" s="113"/>
      <c r="EBW51" s="113"/>
      <c r="EBX51" s="113"/>
      <c r="EBY51" s="113"/>
      <c r="EBZ51" s="113"/>
      <c r="ECA51" s="113"/>
      <c r="ECB51" s="113"/>
      <c r="ECC51" s="113"/>
      <c r="ECD51" s="113"/>
      <c r="ECE51" s="113"/>
      <c r="ECF51" s="113"/>
      <c r="ECG51" s="113"/>
      <c r="ECH51" s="113"/>
      <c r="ECI51" s="113"/>
      <c r="ECJ51" s="113"/>
      <c r="ECK51" s="113"/>
      <c r="ECL51" s="113"/>
      <c r="ECM51" s="113"/>
      <c r="ECN51" s="113"/>
      <c r="ECO51" s="113"/>
      <c r="ECP51" s="113"/>
      <c r="ECQ51" s="113"/>
      <c r="ECR51" s="113"/>
      <c r="ECS51" s="113"/>
      <c r="ECT51" s="113"/>
      <c r="ECU51" s="113"/>
      <c r="ECV51" s="113"/>
      <c r="ECW51" s="113"/>
      <c r="ECX51" s="113"/>
      <c r="ECY51" s="113"/>
      <c r="ECZ51" s="113"/>
      <c r="EDA51" s="113"/>
      <c r="EDB51" s="113"/>
      <c r="EDC51" s="113"/>
      <c r="EDD51" s="113"/>
      <c r="EDE51" s="113"/>
      <c r="EDF51" s="113"/>
      <c r="EDG51" s="113"/>
      <c r="EDH51" s="113"/>
      <c r="EDI51" s="113"/>
      <c r="EDJ51" s="113"/>
      <c r="EDK51" s="113"/>
      <c r="EDL51" s="113"/>
      <c r="EDM51" s="113"/>
      <c r="EDN51" s="113"/>
      <c r="EDO51" s="113"/>
      <c r="EDP51" s="113"/>
      <c r="EDQ51" s="113"/>
      <c r="EDR51" s="113"/>
      <c r="EDS51" s="113"/>
      <c r="EDT51" s="113"/>
      <c r="EDU51" s="113"/>
      <c r="EDV51" s="113"/>
      <c r="EDW51" s="113"/>
      <c r="EDX51" s="113"/>
      <c r="EDY51" s="113"/>
      <c r="EDZ51" s="113"/>
      <c r="EEA51" s="113"/>
      <c r="EEB51" s="113"/>
      <c r="EEC51" s="113"/>
      <c r="EED51" s="113"/>
      <c r="EEE51" s="113"/>
      <c r="EEF51" s="113"/>
      <c r="EEG51" s="113"/>
      <c r="EEH51" s="113"/>
      <c r="EEI51" s="113"/>
      <c r="EEJ51" s="113"/>
      <c r="EEK51" s="113"/>
      <c r="EEL51" s="113"/>
      <c r="EEM51" s="113"/>
      <c r="EEN51" s="113"/>
      <c r="EEO51" s="113"/>
      <c r="EEP51" s="113"/>
      <c r="EEQ51" s="113"/>
      <c r="EER51" s="113"/>
      <c r="EES51" s="113"/>
      <c r="EET51" s="113"/>
      <c r="EEU51" s="113"/>
      <c r="EEV51" s="113"/>
      <c r="EEW51" s="113"/>
      <c r="EEX51" s="113"/>
      <c r="EEY51" s="113"/>
      <c r="EEZ51" s="113"/>
      <c r="EFA51" s="113"/>
      <c r="EFB51" s="113"/>
      <c r="EFC51" s="113"/>
      <c r="EFD51" s="113"/>
      <c r="EFE51" s="113"/>
      <c r="EFF51" s="113"/>
      <c r="EFG51" s="113"/>
      <c r="EFH51" s="113"/>
      <c r="EFI51" s="113"/>
      <c r="EFJ51" s="113"/>
      <c r="EFK51" s="113"/>
      <c r="EFL51" s="113"/>
      <c r="EFM51" s="113"/>
      <c r="EFN51" s="113"/>
      <c r="EFO51" s="113"/>
      <c r="EFP51" s="113"/>
      <c r="EFQ51" s="113"/>
      <c r="EFR51" s="113"/>
      <c r="EFS51" s="113"/>
      <c r="EFT51" s="113"/>
      <c r="EFU51" s="113"/>
      <c r="EFV51" s="113"/>
      <c r="EFW51" s="113"/>
      <c r="EFX51" s="113"/>
      <c r="EFY51" s="113"/>
      <c r="EFZ51" s="113"/>
      <c r="EGA51" s="113"/>
      <c r="EGB51" s="113"/>
      <c r="EGC51" s="113"/>
      <c r="EGD51" s="113"/>
      <c r="EGE51" s="113"/>
      <c r="EGF51" s="113"/>
      <c r="EGG51" s="113"/>
      <c r="EGH51" s="113"/>
      <c r="EGI51" s="113"/>
      <c r="EGJ51" s="113"/>
      <c r="EGK51" s="113"/>
      <c r="EGL51" s="113"/>
      <c r="EGM51" s="113"/>
      <c r="EGN51" s="113"/>
      <c r="EGO51" s="113"/>
      <c r="EGP51" s="113"/>
      <c r="EGQ51" s="113"/>
      <c r="EGR51" s="113"/>
      <c r="EGS51" s="113"/>
      <c r="EGT51" s="113"/>
      <c r="EGU51" s="113"/>
      <c r="EGV51" s="113"/>
      <c r="EGW51" s="113"/>
      <c r="EGX51" s="113"/>
      <c r="EGY51" s="113"/>
      <c r="EGZ51" s="113"/>
      <c r="EHA51" s="113"/>
      <c r="EHB51" s="113"/>
      <c r="EHC51" s="113"/>
      <c r="EHD51" s="113"/>
      <c r="EHE51" s="113"/>
      <c r="EHF51" s="113"/>
      <c r="EHG51" s="113"/>
      <c r="EHH51" s="113"/>
      <c r="EHI51" s="113"/>
      <c r="EHJ51" s="113"/>
      <c r="EHK51" s="113"/>
      <c r="EHL51" s="113"/>
      <c r="EHM51" s="113"/>
      <c r="EHN51" s="113"/>
      <c r="EHO51" s="113"/>
      <c r="EHP51" s="113"/>
      <c r="EHQ51" s="113"/>
      <c r="EHR51" s="113"/>
      <c r="EHS51" s="113"/>
      <c r="EHT51" s="113"/>
      <c r="EHU51" s="113"/>
      <c r="EHV51" s="113"/>
      <c r="EHW51" s="113"/>
      <c r="EHX51" s="113"/>
      <c r="EHY51" s="113"/>
      <c r="EHZ51" s="113"/>
      <c r="EIA51" s="113"/>
      <c r="EIB51" s="113"/>
      <c r="EIC51" s="113"/>
      <c r="EID51" s="113"/>
      <c r="EIE51" s="113"/>
      <c r="EIF51" s="113"/>
      <c r="EIG51" s="113"/>
      <c r="EIH51" s="113"/>
      <c r="EII51" s="113"/>
      <c r="EIJ51" s="113"/>
      <c r="EIK51" s="113"/>
      <c r="EIL51" s="113"/>
      <c r="EIM51" s="113"/>
      <c r="EIN51" s="113"/>
      <c r="EIO51" s="113"/>
      <c r="EIP51" s="113"/>
      <c r="EIQ51" s="113"/>
      <c r="EIR51" s="113"/>
      <c r="EIS51" s="113"/>
      <c r="EIT51" s="113"/>
      <c r="EIU51" s="113"/>
      <c r="EIV51" s="113"/>
      <c r="EIW51" s="113"/>
      <c r="EIX51" s="113"/>
      <c r="EIY51" s="113"/>
      <c r="EIZ51" s="113"/>
      <c r="EJA51" s="113"/>
      <c r="EJB51" s="113"/>
      <c r="EJC51" s="113"/>
      <c r="EJD51" s="113"/>
      <c r="EJE51" s="113"/>
      <c r="EJF51" s="113"/>
      <c r="EJG51" s="113"/>
      <c r="EJH51" s="113"/>
      <c r="EJI51" s="113"/>
      <c r="EJJ51" s="113"/>
      <c r="EJK51" s="113"/>
      <c r="EJL51" s="113"/>
      <c r="EJM51" s="113"/>
      <c r="EJN51" s="113"/>
      <c r="EJO51" s="113"/>
      <c r="EJP51" s="113"/>
      <c r="EJQ51" s="113"/>
      <c r="EJR51" s="113"/>
      <c r="EJS51" s="113"/>
      <c r="EJT51" s="113"/>
      <c r="EJU51" s="113"/>
      <c r="EJV51" s="113"/>
      <c r="EJW51" s="113"/>
      <c r="EJX51" s="113"/>
      <c r="EJY51" s="113"/>
      <c r="EJZ51" s="113"/>
      <c r="EKA51" s="113"/>
      <c r="EKB51" s="113"/>
      <c r="EKC51" s="113"/>
      <c r="EKD51" s="113"/>
      <c r="EKE51" s="113"/>
      <c r="EKF51" s="113"/>
      <c r="EKG51" s="113"/>
      <c r="EKH51" s="113"/>
      <c r="EKI51" s="113"/>
      <c r="EKJ51" s="113"/>
      <c r="EKK51" s="113"/>
      <c r="EKL51" s="113"/>
      <c r="EKM51" s="113"/>
      <c r="EKN51" s="113"/>
      <c r="EKO51" s="113"/>
      <c r="EKP51" s="113"/>
      <c r="EKQ51" s="113"/>
      <c r="EKR51" s="113"/>
      <c r="EKS51" s="113"/>
      <c r="EKT51" s="113"/>
      <c r="EKU51" s="113"/>
      <c r="EKV51" s="113"/>
      <c r="EKW51" s="113"/>
      <c r="EKX51" s="113"/>
      <c r="EKY51" s="113"/>
      <c r="EKZ51" s="113"/>
      <c r="ELA51" s="113"/>
      <c r="ELB51" s="113"/>
      <c r="ELC51" s="113"/>
      <c r="ELD51" s="113"/>
      <c r="ELE51" s="113"/>
      <c r="ELF51" s="113"/>
      <c r="ELG51" s="113"/>
      <c r="ELH51" s="113"/>
      <c r="ELI51" s="113"/>
      <c r="ELJ51" s="113"/>
      <c r="ELK51" s="113"/>
      <c r="ELL51" s="113"/>
      <c r="ELM51" s="113"/>
      <c r="ELN51" s="113"/>
      <c r="ELO51" s="113"/>
      <c r="ELP51" s="113"/>
      <c r="ELQ51" s="113"/>
      <c r="ELR51" s="113"/>
      <c r="ELS51" s="113"/>
      <c r="ELT51" s="113"/>
      <c r="ELU51" s="113"/>
      <c r="ELV51" s="113"/>
      <c r="ELW51" s="113"/>
      <c r="ELX51" s="113"/>
      <c r="ELY51" s="113"/>
      <c r="ELZ51" s="113"/>
      <c r="EMA51" s="113"/>
      <c r="EMB51" s="113"/>
      <c r="EMC51" s="113"/>
      <c r="EMD51" s="113"/>
      <c r="EME51" s="113"/>
      <c r="EMF51" s="113"/>
      <c r="EMG51" s="113"/>
      <c r="EMH51" s="113"/>
      <c r="EMI51" s="113"/>
      <c r="EMJ51" s="113"/>
      <c r="EMK51" s="113"/>
      <c r="EML51" s="113"/>
      <c r="EMM51" s="113"/>
      <c r="EMN51" s="113"/>
      <c r="EMO51" s="113"/>
      <c r="EMP51" s="113"/>
      <c r="EMQ51" s="113"/>
      <c r="EMR51" s="113"/>
      <c r="EMS51" s="113"/>
      <c r="EMT51" s="113"/>
      <c r="EMU51" s="113"/>
      <c r="EMV51" s="113"/>
      <c r="EMW51" s="113"/>
      <c r="EMX51" s="113"/>
      <c r="EMY51" s="113"/>
      <c r="EMZ51" s="113"/>
      <c r="ENA51" s="113"/>
      <c r="ENB51" s="113"/>
      <c r="ENC51" s="113"/>
      <c r="END51" s="113"/>
      <c r="ENE51" s="113"/>
      <c r="ENF51" s="113"/>
      <c r="ENG51" s="113"/>
      <c r="ENH51" s="113"/>
      <c r="ENI51" s="113"/>
      <c r="ENJ51" s="113"/>
      <c r="ENK51" s="113"/>
      <c r="ENL51" s="113"/>
      <c r="ENM51" s="113"/>
      <c r="ENN51" s="113"/>
      <c r="ENO51" s="113"/>
      <c r="ENP51" s="113"/>
      <c r="ENQ51" s="113"/>
      <c r="ENR51" s="113"/>
      <c r="ENS51" s="113"/>
      <c r="ENT51" s="113"/>
      <c r="ENU51" s="113"/>
      <c r="ENV51" s="113"/>
      <c r="ENW51" s="113"/>
      <c r="ENX51" s="113"/>
      <c r="ENY51" s="113"/>
      <c r="ENZ51" s="113"/>
      <c r="EOA51" s="113"/>
      <c r="EOB51" s="113"/>
      <c r="EOC51" s="113"/>
      <c r="EOD51" s="113"/>
      <c r="EOE51" s="113"/>
      <c r="EOF51" s="113"/>
      <c r="EOG51" s="113"/>
      <c r="EOH51" s="113"/>
      <c r="EOI51" s="113"/>
      <c r="EOJ51" s="113"/>
      <c r="EOK51" s="113"/>
      <c r="EOL51" s="113"/>
      <c r="EOM51" s="113"/>
      <c r="EON51" s="113"/>
      <c r="EOO51" s="113"/>
      <c r="EOP51" s="113"/>
      <c r="EOQ51" s="113"/>
      <c r="EOR51" s="113"/>
      <c r="EOS51" s="113"/>
      <c r="EOT51" s="113"/>
      <c r="EOU51" s="113"/>
      <c r="EOV51" s="113"/>
      <c r="EOW51" s="113"/>
      <c r="EOX51" s="113"/>
      <c r="EOY51" s="113"/>
      <c r="EOZ51" s="113"/>
      <c r="EPA51" s="113"/>
      <c r="EPB51" s="113"/>
      <c r="EPC51" s="113"/>
      <c r="EPD51" s="113"/>
      <c r="EPE51" s="113"/>
      <c r="EPF51" s="113"/>
      <c r="EPG51" s="113"/>
      <c r="EPH51" s="113"/>
      <c r="EPI51" s="113"/>
      <c r="EPJ51" s="113"/>
      <c r="EPK51" s="113"/>
      <c r="EPL51" s="113"/>
      <c r="EPM51" s="113"/>
      <c r="EPN51" s="113"/>
      <c r="EPO51" s="113"/>
      <c r="EPP51" s="113"/>
      <c r="EPQ51" s="113"/>
      <c r="EPR51" s="113"/>
      <c r="EPS51" s="113"/>
      <c r="EPT51" s="113"/>
      <c r="EPU51" s="113"/>
      <c r="EPV51" s="113"/>
      <c r="EPW51" s="113"/>
      <c r="EPX51" s="113"/>
      <c r="EPY51" s="113"/>
      <c r="EPZ51" s="113"/>
      <c r="EQA51" s="113"/>
      <c r="EQB51" s="113"/>
      <c r="EQC51" s="113"/>
      <c r="EQD51" s="113"/>
      <c r="EQE51" s="113"/>
      <c r="EQF51" s="113"/>
      <c r="EQG51" s="113"/>
      <c r="EQH51" s="113"/>
      <c r="EQI51" s="113"/>
      <c r="EQJ51" s="113"/>
      <c r="EQK51" s="113"/>
      <c r="EQL51" s="113"/>
      <c r="EQM51" s="113"/>
      <c r="EQN51" s="113"/>
      <c r="EQO51" s="113"/>
      <c r="EQP51" s="113"/>
      <c r="EQQ51" s="113"/>
      <c r="EQR51" s="113"/>
      <c r="EQS51" s="113"/>
      <c r="EQT51" s="113"/>
      <c r="EQU51" s="113"/>
      <c r="EQV51" s="113"/>
      <c r="EQW51" s="113"/>
      <c r="EQX51" s="113"/>
      <c r="EQY51" s="113"/>
      <c r="EQZ51" s="113"/>
      <c r="ERA51" s="113"/>
      <c r="ERB51" s="113"/>
      <c r="ERC51" s="113"/>
      <c r="ERD51" s="113"/>
      <c r="ERE51" s="113"/>
      <c r="ERF51" s="113"/>
      <c r="ERG51" s="113"/>
      <c r="ERH51" s="113"/>
      <c r="ERI51" s="113"/>
      <c r="ERJ51" s="113"/>
      <c r="ERK51" s="113"/>
      <c r="ERL51" s="113"/>
      <c r="ERM51" s="113"/>
      <c r="ERN51" s="113"/>
      <c r="ERO51" s="113"/>
      <c r="ERP51" s="113"/>
      <c r="ERQ51" s="113"/>
      <c r="ERR51" s="113"/>
      <c r="ERS51" s="113"/>
      <c r="ERT51" s="113"/>
      <c r="ERU51" s="113"/>
      <c r="ERV51" s="113"/>
      <c r="ERW51" s="113"/>
      <c r="ERX51" s="113"/>
      <c r="ERY51" s="113"/>
      <c r="ERZ51" s="113"/>
      <c r="ESA51" s="113"/>
      <c r="ESB51" s="113"/>
      <c r="ESC51" s="113"/>
      <c r="ESD51" s="113"/>
      <c r="ESE51" s="113"/>
      <c r="ESF51" s="113"/>
      <c r="ESG51" s="113"/>
      <c r="ESH51" s="113"/>
      <c r="ESI51" s="113"/>
      <c r="ESJ51" s="113"/>
      <c r="ESK51" s="113"/>
      <c r="ESL51" s="113"/>
      <c r="ESM51" s="113"/>
      <c r="ESN51" s="113"/>
      <c r="ESO51" s="113"/>
      <c r="ESP51" s="113"/>
      <c r="ESQ51" s="113"/>
      <c r="ESR51" s="113"/>
      <c r="ESS51" s="113"/>
      <c r="EST51" s="113"/>
      <c r="ESU51" s="113"/>
      <c r="ESV51" s="113"/>
      <c r="ESW51" s="113"/>
      <c r="ESX51" s="113"/>
      <c r="ESY51" s="113"/>
      <c r="ESZ51" s="113"/>
      <c r="ETA51" s="113"/>
      <c r="ETB51" s="113"/>
      <c r="ETC51" s="113"/>
      <c r="ETD51" s="113"/>
      <c r="ETE51" s="113"/>
      <c r="ETF51" s="113"/>
      <c r="ETG51" s="113"/>
      <c r="ETH51" s="113"/>
      <c r="ETI51" s="113"/>
      <c r="ETJ51" s="113"/>
      <c r="ETK51" s="113"/>
      <c r="ETL51" s="113"/>
      <c r="ETM51" s="113"/>
      <c r="ETN51" s="113"/>
      <c r="ETO51" s="113"/>
      <c r="ETP51" s="113"/>
      <c r="ETQ51" s="113"/>
      <c r="ETR51" s="113"/>
      <c r="ETS51" s="113"/>
      <c r="ETT51" s="113"/>
      <c r="ETU51" s="113"/>
      <c r="ETV51" s="113"/>
      <c r="ETW51" s="113"/>
      <c r="ETX51" s="113"/>
      <c r="ETY51" s="113"/>
      <c r="ETZ51" s="113"/>
      <c r="EUA51" s="113"/>
      <c r="EUB51" s="113"/>
      <c r="EUC51" s="113"/>
      <c r="EUD51" s="113"/>
      <c r="EUE51" s="113"/>
      <c r="EUF51" s="113"/>
      <c r="EUG51" s="113"/>
      <c r="EUH51" s="113"/>
      <c r="EUI51" s="113"/>
      <c r="EUJ51" s="113"/>
      <c r="EUK51" s="113"/>
      <c r="EUL51" s="113"/>
      <c r="EUM51" s="113"/>
      <c r="EUN51" s="113"/>
      <c r="EUO51" s="113"/>
      <c r="EUP51" s="113"/>
      <c r="EUQ51" s="113"/>
      <c r="EUR51" s="113"/>
      <c r="EUS51" s="113"/>
      <c r="EUT51" s="113"/>
      <c r="EUU51" s="113"/>
      <c r="EUV51" s="113"/>
      <c r="EUW51" s="113"/>
      <c r="EUX51" s="113"/>
      <c r="EUY51" s="113"/>
      <c r="EUZ51" s="113"/>
      <c r="EVA51" s="113"/>
      <c r="EVB51" s="113"/>
      <c r="EVC51" s="113"/>
      <c r="EVD51" s="113"/>
      <c r="EVE51" s="113"/>
      <c r="EVF51" s="113"/>
      <c r="EVG51" s="113"/>
      <c r="EVH51" s="113"/>
      <c r="EVI51" s="113"/>
      <c r="EVJ51" s="113"/>
      <c r="EVK51" s="113"/>
      <c r="EVL51" s="113"/>
      <c r="EVM51" s="113"/>
      <c r="EVN51" s="113"/>
      <c r="EVO51" s="113"/>
      <c r="EVP51" s="113"/>
      <c r="EVQ51" s="113"/>
      <c r="EVR51" s="113"/>
      <c r="EVS51" s="113"/>
      <c r="EVT51" s="113"/>
      <c r="EVU51" s="113"/>
      <c r="EVV51" s="113"/>
      <c r="EVW51" s="113"/>
      <c r="EVX51" s="113"/>
      <c r="EVY51" s="113"/>
      <c r="EVZ51" s="113"/>
      <c r="EWA51" s="113"/>
      <c r="EWB51" s="113"/>
      <c r="EWC51" s="113"/>
      <c r="EWD51" s="113"/>
      <c r="EWE51" s="113"/>
      <c r="EWF51" s="113"/>
      <c r="EWG51" s="113"/>
      <c r="EWH51" s="113"/>
      <c r="EWI51" s="113"/>
      <c r="EWJ51" s="113"/>
      <c r="EWK51" s="113"/>
      <c r="EWL51" s="113"/>
      <c r="EWM51" s="113"/>
      <c r="EWN51" s="113"/>
      <c r="EWO51" s="113"/>
      <c r="EWP51" s="113"/>
      <c r="EWQ51" s="113"/>
      <c r="EWR51" s="113"/>
      <c r="EWS51" s="113"/>
      <c r="EWT51" s="113"/>
      <c r="EWU51" s="113"/>
      <c r="EWV51" s="113"/>
      <c r="EWW51" s="113"/>
      <c r="EWX51" s="113"/>
      <c r="EWY51" s="113"/>
      <c r="EWZ51" s="113"/>
      <c r="EXA51" s="113"/>
      <c r="EXB51" s="113"/>
      <c r="EXC51" s="113"/>
      <c r="EXD51" s="113"/>
      <c r="EXE51" s="113"/>
      <c r="EXF51" s="113"/>
      <c r="EXG51" s="113"/>
      <c r="EXH51" s="113"/>
      <c r="EXI51" s="113"/>
      <c r="EXJ51" s="113"/>
      <c r="EXK51" s="113"/>
      <c r="EXL51" s="113"/>
      <c r="EXM51" s="113"/>
      <c r="EXN51" s="113"/>
      <c r="EXO51" s="113"/>
      <c r="EXP51" s="113"/>
      <c r="EXQ51" s="113"/>
      <c r="EXR51" s="113"/>
      <c r="EXS51" s="113"/>
      <c r="EXT51" s="113"/>
      <c r="EXU51" s="113"/>
      <c r="EXV51" s="113"/>
      <c r="EXW51" s="113"/>
      <c r="EXX51" s="113"/>
      <c r="EXY51" s="113"/>
      <c r="EXZ51" s="113"/>
      <c r="EYA51" s="113"/>
      <c r="EYB51" s="113"/>
      <c r="EYC51" s="113"/>
      <c r="EYD51" s="113"/>
      <c r="EYE51" s="113"/>
      <c r="EYF51" s="113"/>
      <c r="EYG51" s="113"/>
      <c r="EYH51" s="113"/>
      <c r="EYI51" s="113"/>
      <c r="EYJ51" s="113"/>
      <c r="EYK51" s="113"/>
      <c r="EYL51" s="113"/>
      <c r="EYM51" s="113"/>
      <c r="EYN51" s="113"/>
      <c r="EYO51" s="113"/>
      <c r="EYP51" s="113"/>
      <c r="EYQ51" s="113"/>
      <c r="EYR51" s="113"/>
      <c r="EYS51" s="113"/>
      <c r="EYT51" s="113"/>
      <c r="EYU51" s="113"/>
      <c r="EYV51" s="113"/>
      <c r="EYW51" s="113"/>
      <c r="EYX51" s="113"/>
      <c r="EYY51" s="113"/>
      <c r="EYZ51" s="113"/>
      <c r="EZA51" s="113"/>
      <c r="EZB51" s="113"/>
      <c r="EZC51" s="113"/>
      <c r="EZD51" s="113"/>
      <c r="EZE51" s="113"/>
      <c r="EZF51" s="113"/>
      <c r="EZG51" s="113"/>
      <c r="EZH51" s="113"/>
      <c r="EZI51" s="113"/>
      <c r="EZJ51" s="113"/>
      <c r="EZK51" s="113"/>
      <c r="EZL51" s="113"/>
      <c r="EZM51" s="113"/>
      <c r="EZN51" s="113"/>
      <c r="EZO51" s="113"/>
      <c r="EZP51" s="113"/>
      <c r="EZQ51" s="113"/>
      <c r="EZR51" s="113"/>
      <c r="EZS51" s="113"/>
      <c r="EZT51" s="113"/>
      <c r="EZU51" s="113"/>
      <c r="EZV51" s="113"/>
      <c r="EZW51" s="113"/>
      <c r="EZX51" s="113"/>
      <c r="EZY51" s="113"/>
      <c r="EZZ51" s="113"/>
      <c r="FAA51" s="113"/>
      <c r="FAB51" s="113"/>
      <c r="FAC51" s="113"/>
      <c r="FAD51" s="113"/>
      <c r="FAE51" s="113"/>
      <c r="FAF51" s="113"/>
      <c r="FAG51" s="113"/>
      <c r="FAH51" s="113"/>
      <c r="FAI51" s="113"/>
      <c r="FAJ51" s="113"/>
      <c r="FAK51" s="113"/>
      <c r="FAL51" s="113"/>
      <c r="FAM51" s="113"/>
      <c r="FAN51" s="113"/>
      <c r="FAO51" s="113"/>
      <c r="FAP51" s="113"/>
      <c r="FAQ51" s="113"/>
      <c r="FAR51" s="113"/>
      <c r="FAS51" s="113"/>
      <c r="FAT51" s="113"/>
      <c r="FAU51" s="113"/>
      <c r="FAV51" s="113"/>
      <c r="FAW51" s="113"/>
      <c r="FAX51" s="113"/>
      <c r="FAY51" s="113"/>
      <c r="FAZ51" s="113"/>
      <c r="FBA51" s="113"/>
      <c r="FBB51" s="113"/>
      <c r="FBC51" s="113"/>
      <c r="FBD51" s="113"/>
      <c r="FBE51" s="113"/>
      <c r="FBF51" s="113"/>
      <c r="FBG51" s="113"/>
      <c r="FBH51" s="113"/>
      <c r="FBI51" s="113"/>
      <c r="FBJ51" s="113"/>
      <c r="FBK51" s="113"/>
      <c r="FBL51" s="113"/>
      <c r="FBM51" s="113"/>
      <c r="FBN51" s="113"/>
      <c r="FBO51" s="113"/>
      <c r="FBP51" s="113"/>
      <c r="FBQ51" s="113"/>
      <c r="FBR51" s="113"/>
      <c r="FBS51" s="113"/>
      <c r="FBT51" s="113"/>
      <c r="FBU51" s="113"/>
      <c r="FBV51" s="113"/>
      <c r="FBW51" s="113"/>
      <c r="FBX51" s="113"/>
      <c r="FBY51" s="113"/>
      <c r="FBZ51" s="113"/>
      <c r="FCA51" s="113"/>
      <c r="FCB51" s="113"/>
      <c r="FCC51" s="113"/>
      <c r="FCD51" s="113"/>
      <c r="FCE51" s="113"/>
      <c r="FCF51" s="113"/>
      <c r="FCG51" s="113"/>
      <c r="FCH51" s="113"/>
      <c r="FCI51" s="113"/>
      <c r="FCJ51" s="113"/>
      <c r="FCK51" s="113"/>
      <c r="FCL51" s="113"/>
      <c r="FCM51" s="113"/>
      <c r="FCN51" s="113"/>
      <c r="FCO51" s="113"/>
      <c r="FCP51" s="113"/>
      <c r="FCQ51" s="113"/>
      <c r="FCR51" s="113"/>
      <c r="FCS51" s="113"/>
      <c r="FCT51" s="113"/>
      <c r="FCU51" s="113"/>
      <c r="FCV51" s="113"/>
      <c r="FCW51" s="113"/>
      <c r="FCX51" s="113"/>
      <c r="FCY51" s="113"/>
      <c r="FCZ51" s="113"/>
      <c r="FDA51" s="113"/>
      <c r="FDB51" s="113"/>
      <c r="FDC51" s="113"/>
      <c r="FDD51" s="113"/>
      <c r="FDE51" s="113"/>
      <c r="FDF51" s="113"/>
      <c r="FDG51" s="113"/>
      <c r="FDH51" s="113"/>
      <c r="FDI51" s="113"/>
      <c r="FDJ51" s="113"/>
      <c r="FDK51" s="113"/>
      <c r="FDL51" s="113"/>
      <c r="FDM51" s="113"/>
      <c r="FDN51" s="113"/>
      <c r="FDO51" s="113"/>
      <c r="FDP51" s="113"/>
      <c r="FDQ51" s="113"/>
      <c r="FDR51" s="113"/>
      <c r="FDS51" s="113"/>
      <c r="FDT51" s="113"/>
      <c r="FDU51" s="113"/>
      <c r="FDV51" s="113"/>
      <c r="FDW51" s="113"/>
      <c r="FDX51" s="113"/>
      <c r="FDY51" s="113"/>
      <c r="FDZ51" s="113"/>
      <c r="FEA51" s="113"/>
      <c r="FEB51" s="113"/>
      <c r="FEC51" s="113"/>
      <c r="FED51" s="113"/>
      <c r="FEE51" s="113"/>
      <c r="FEF51" s="113"/>
      <c r="FEG51" s="113"/>
      <c r="FEH51" s="113"/>
      <c r="FEI51" s="113"/>
      <c r="FEJ51" s="113"/>
      <c r="FEK51" s="113"/>
      <c r="FEL51" s="113"/>
      <c r="FEM51" s="113"/>
      <c r="FEN51" s="113"/>
      <c r="FEO51" s="113"/>
      <c r="FEP51" s="113"/>
      <c r="FEQ51" s="113"/>
      <c r="FER51" s="113"/>
      <c r="FES51" s="113"/>
      <c r="FET51" s="113"/>
      <c r="FEU51" s="113"/>
      <c r="FEV51" s="113"/>
      <c r="FEW51" s="113"/>
      <c r="FEX51" s="113"/>
      <c r="FEY51" s="113"/>
      <c r="FEZ51" s="113"/>
      <c r="FFA51" s="113"/>
      <c r="FFB51" s="113"/>
      <c r="FFC51" s="113"/>
      <c r="FFD51" s="113"/>
      <c r="FFE51" s="113"/>
      <c r="FFF51" s="113"/>
      <c r="FFG51" s="113"/>
      <c r="FFH51" s="113"/>
      <c r="FFI51" s="113"/>
      <c r="FFJ51" s="113"/>
      <c r="FFK51" s="113"/>
      <c r="FFL51" s="113"/>
      <c r="FFM51" s="113"/>
      <c r="FFN51" s="113"/>
      <c r="FFO51" s="113"/>
      <c r="FFP51" s="113"/>
      <c r="FFQ51" s="113"/>
      <c r="FFR51" s="113"/>
      <c r="FFS51" s="113"/>
      <c r="FFT51" s="113"/>
      <c r="FFU51" s="113"/>
      <c r="FFV51" s="113"/>
      <c r="FFW51" s="113"/>
      <c r="FFX51" s="113"/>
      <c r="FFY51" s="113"/>
      <c r="FFZ51" s="113"/>
      <c r="FGA51" s="113"/>
      <c r="FGB51" s="113"/>
      <c r="FGC51" s="113"/>
      <c r="FGD51" s="113"/>
      <c r="FGE51" s="113"/>
      <c r="FGF51" s="113"/>
      <c r="FGG51" s="113"/>
      <c r="FGH51" s="113"/>
      <c r="FGI51" s="113"/>
      <c r="FGJ51" s="113"/>
      <c r="FGK51" s="113"/>
      <c r="FGL51" s="113"/>
      <c r="FGM51" s="113"/>
      <c r="FGN51" s="113"/>
      <c r="FGO51" s="113"/>
      <c r="FGP51" s="113"/>
      <c r="FGQ51" s="113"/>
      <c r="FGR51" s="113"/>
      <c r="FGS51" s="113"/>
      <c r="FGT51" s="113"/>
      <c r="FGU51" s="113"/>
      <c r="FGV51" s="113"/>
      <c r="FGW51" s="113"/>
      <c r="FGX51" s="113"/>
      <c r="FGY51" s="113"/>
      <c r="FGZ51" s="113"/>
      <c r="FHA51" s="113"/>
      <c r="FHB51" s="113"/>
      <c r="FHC51" s="113"/>
      <c r="FHD51" s="113"/>
      <c r="FHE51" s="113"/>
      <c r="FHF51" s="113"/>
      <c r="FHG51" s="113"/>
      <c r="FHH51" s="113"/>
      <c r="FHI51" s="113"/>
      <c r="FHJ51" s="113"/>
      <c r="FHK51" s="113"/>
      <c r="FHL51" s="113"/>
      <c r="FHM51" s="113"/>
      <c r="FHN51" s="113"/>
      <c r="FHO51" s="113"/>
      <c r="FHP51" s="113"/>
      <c r="FHQ51" s="113"/>
      <c r="FHR51" s="113"/>
      <c r="FHS51" s="113"/>
      <c r="FHT51" s="113"/>
      <c r="FHU51" s="113"/>
      <c r="FHV51" s="113"/>
      <c r="FHW51" s="113"/>
      <c r="FHX51" s="113"/>
      <c r="FHY51" s="113"/>
      <c r="FHZ51" s="113"/>
      <c r="FIA51" s="113"/>
      <c r="FIB51" s="113"/>
      <c r="FIC51" s="113"/>
      <c r="FID51" s="113"/>
      <c r="FIE51" s="113"/>
      <c r="FIF51" s="113"/>
      <c r="FIG51" s="113"/>
      <c r="FIH51" s="113"/>
      <c r="FII51" s="113"/>
      <c r="FIJ51" s="113"/>
      <c r="FIK51" s="113"/>
      <c r="FIL51" s="113"/>
      <c r="FIM51" s="113"/>
      <c r="FIN51" s="113"/>
      <c r="FIO51" s="113"/>
      <c r="FIP51" s="113"/>
      <c r="FIQ51" s="113"/>
      <c r="FIR51" s="113"/>
      <c r="FIS51" s="113"/>
      <c r="FIT51" s="113"/>
      <c r="FIU51" s="113"/>
      <c r="FIV51" s="113"/>
      <c r="FIW51" s="113"/>
      <c r="FIX51" s="113"/>
      <c r="FIY51" s="113"/>
      <c r="FIZ51" s="113"/>
      <c r="FJA51" s="113"/>
      <c r="FJB51" s="113"/>
      <c r="FJC51" s="113"/>
      <c r="FJD51" s="113"/>
      <c r="FJE51" s="113"/>
      <c r="FJF51" s="113"/>
      <c r="FJG51" s="113"/>
      <c r="FJH51" s="113"/>
      <c r="FJI51" s="113"/>
      <c r="FJJ51" s="113"/>
      <c r="FJK51" s="113"/>
      <c r="FJL51" s="113"/>
      <c r="FJM51" s="113"/>
      <c r="FJN51" s="113"/>
      <c r="FJO51" s="113"/>
      <c r="FJP51" s="113"/>
      <c r="FJQ51" s="113"/>
      <c r="FJR51" s="113"/>
      <c r="FJS51" s="113"/>
      <c r="FJT51" s="113"/>
      <c r="FJU51" s="113"/>
      <c r="FJV51" s="113"/>
      <c r="FJW51" s="113"/>
      <c r="FJX51" s="113"/>
      <c r="FJY51" s="113"/>
      <c r="FJZ51" s="113"/>
      <c r="FKA51" s="113"/>
      <c r="FKB51" s="113"/>
      <c r="FKC51" s="113"/>
      <c r="FKD51" s="113"/>
      <c r="FKE51" s="113"/>
      <c r="FKF51" s="113"/>
      <c r="FKG51" s="113"/>
      <c r="FKH51" s="113"/>
      <c r="FKI51" s="113"/>
      <c r="FKJ51" s="113"/>
      <c r="FKK51" s="113"/>
      <c r="FKL51" s="113"/>
      <c r="FKM51" s="113"/>
      <c r="FKN51" s="113"/>
      <c r="FKO51" s="113"/>
      <c r="FKP51" s="113"/>
      <c r="FKQ51" s="113"/>
      <c r="FKR51" s="113"/>
      <c r="FKS51" s="113"/>
      <c r="FKT51" s="113"/>
      <c r="FKU51" s="113"/>
      <c r="FKV51" s="113"/>
      <c r="FKW51" s="113"/>
      <c r="FKX51" s="113"/>
      <c r="FKY51" s="113"/>
      <c r="FKZ51" s="113"/>
      <c r="FLA51" s="113"/>
      <c r="FLB51" s="113"/>
      <c r="FLC51" s="113"/>
      <c r="FLD51" s="113"/>
      <c r="FLE51" s="113"/>
      <c r="FLF51" s="113"/>
      <c r="FLG51" s="113"/>
      <c r="FLH51" s="113"/>
      <c r="FLI51" s="113"/>
      <c r="FLJ51" s="113"/>
      <c r="FLK51" s="113"/>
      <c r="FLL51" s="113"/>
      <c r="FLM51" s="113"/>
      <c r="FLN51" s="113"/>
      <c r="FLO51" s="113"/>
      <c r="FLP51" s="113"/>
      <c r="FLQ51" s="113"/>
      <c r="FLR51" s="113"/>
      <c r="FLS51" s="113"/>
      <c r="FLT51" s="113"/>
      <c r="FLU51" s="113"/>
      <c r="FLV51" s="113"/>
      <c r="FLW51" s="113"/>
      <c r="FLX51" s="113"/>
      <c r="FLY51" s="113"/>
      <c r="FLZ51" s="113"/>
      <c r="FMA51" s="113"/>
      <c r="FMB51" s="113"/>
      <c r="FMC51" s="113"/>
      <c r="FMD51" s="113"/>
      <c r="FME51" s="113"/>
      <c r="FMF51" s="113"/>
      <c r="FMG51" s="113"/>
      <c r="FMH51" s="113"/>
      <c r="FMI51" s="113"/>
      <c r="FMJ51" s="113"/>
      <c r="FMK51" s="113"/>
      <c r="FML51" s="113"/>
      <c r="FMM51" s="113"/>
      <c r="FMN51" s="113"/>
      <c r="FMO51" s="113"/>
      <c r="FMP51" s="113"/>
      <c r="FMQ51" s="113"/>
      <c r="FMR51" s="113"/>
      <c r="FMS51" s="113"/>
      <c r="FMT51" s="113"/>
      <c r="FMU51" s="113"/>
      <c r="FMV51" s="113"/>
      <c r="FMW51" s="113"/>
      <c r="FMX51" s="113"/>
      <c r="FMY51" s="113"/>
      <c r="FMZ51" s="113"/>
      <c r="FNA51" s="113"/>
      <c r="FNB51" s="113"/>
      <c r="FNC51" s="113"/>
      <c r="FND51" s="113"/>
      <c r="FNE51" s="113"/>
      <c r="FNF51" s="113"/>
      <c r="FNG51" s="113"/>
      <c r="FNH51" s="113"/>
      <c r="FNI51" s="113"/>
      <c r="FNJ51" s="113"/>
      <c r="FNK51" s="113"/>
      <c r="FNL51" s="113"/>
      <c r="FNM51" s="113"/>
      <c r="FNN51" s="113"/>
      <c r="FNO51" s="113"/>
      <c r="FNP51" s="113"/>
      <c r="FNQ51" s="113"/>
      <c r="FNR51" s="113"/>
      <c r="FNS51" s="113"/>
      <c r="FNT51" s="113"/>
      <c r="FNU51" s="113"/>
      <c r="FNV51" s="113"/>
      <c r="FNW51" s="113"/>
      <c r="FNX51" s="113"/>
      <c r="FNY51" s="113"/>
      <c r="FNZ51" s="113"/>
      <c r="FOA51" s="113"/>
      <c r="FOB51" s="113"/>
      <c r="FOC51" s="113"/>
      <c r="FOD51" s="113"/>
      <c r="FOE51" s="113"/>
      <c r="FOF51" s="113"/>
      <c r="FOG51" s="113"/>
      <c r="FOH51" s="113"/>
      <c r="FOI51" s="113"/>
      <c r="FOJ51" s="113"/>
      <c r="FOK51" s="113"/>
      <c r="FOL51" s="113"/>
      <c r="FOM51" s="113"/>
      <c r="FON51" s="113"/>
      <c r="FOO51" s="113"/>
      <c r="FOP51" s="113"/>
      <c r="FOQ51" s="113"/>
      <c r="FOR51" s="113"/>
      <c r="FOS51" s="113"/>
      <c r="FOT51" s="113"/>
      <c r="FOU51" s="113"/>
      <c r="FOV51" s="113"/>
      <c r="FOW51" s="113"/>
      <c r="FOX51" s="113"/>
      <c r="FOY51" s="113"/>
      <c r="FOZ51" s="113"/>
      <c r="FPA51" s="113"/>
      <c r="FPB51" s="113"/>
      <c r="FPC51" s="113"/>
      <c r="FPD51" s="113"/>
      <c r="FPE51" s="113"/>
      <c r="FPF51" s="113"/>
      <c r="FPG51" s="113"/>
      <c r="FPH51" s="113"/>
      <c r="FPI51" s="113"/>
      <c r="FPJ51" s="113"/>
      <c r="FPK51" s="113"/>
      <c r="FPL51" s="113"/>
      <c r="FPM51" s="113"/>
      <c r="FPN51" s="113"/>
      <c r="FPO51" s="113"/>
      <c r="FPP51" s="113"/>
      <c r="FPQ51" s="113"/>
      <c r="FPR51" s="113"/>
      <c r="FPS51" s="113"/>
      <c r="FPT51" s="113"/>
      <c r="FPU51" s="113"/>
      <c r="FPV51" s="113"/>
      <c r="FPW51" s="113"/>
      <c r="FPX51" s="113"/>
      <c r="FPY51" s="113"/>
      <c r="FPZ51" s="113"/>
      <c r="FQA51" s="113"/>
      <c r="FQB51" s="113"/>
      <c r="FQC51" s="113"/>
      <c r="FQD51" s="113"/>
      <c r="FQE51" s="113"/>
      <c r="FQF51" s="113"/>
      <c r="FQG51" s="113"/>
      <c r="FQH51" s="113"/>
      <c r="FQI51" s="113"/>
      <c r="FQJ51" s="113"/>
      <c r="FQK51" s="113"/>
      <c r="FQL51" s="113"/>
      <c r="FQM51" s="113"/>
      <c r="FQN51" s="113"/>
      <c r="FQO51" s="113"/>
      <c r="FQP51" s="113"/>
      <c r="FQQ51" s="113"/>
      <c r="FQR51" s="113"/>
      <c r="FQS51" s="113"/>
      <c r="FQT51" s="113"/>
      <c r="FQU51" s="113"/>
      <c r="FQV51" s="113"/>
      <c r="FQW51" s="113"/>
      <c r="FQX51" s="113"/>
      <c r="FQY51" s="113"/>
      <c r="FQZ51" s="113"/>
      <c r="FRA51" s="113"/>
      <c r="FRB51" s="113"/>
      <c r="FRC51" s="113"/>
      <c r="FRD51" s="113"/>
      <c r="FRE51" s="113"/>
      <c r="FRF51" s="113"/>
      <c r="FRG51" s="113"/>
      <c r="FRH51" s="113"/>
      <c r="FRI51" s="113"/>
      <c r="FRJ51" s="113"/>
      <c r="FRK51" s="113"/>
      <c r="FRL51" s="113"/>
      <c r="FRM51" s="113"/>
      <c r="FRN51" s="113"/>
      <c r="FRO51" s="113"/>
      <c r="FRP51" s="113"/>
      <c r="FRQ51" s="113"/>
      <c r="FRR51" s="113"/>
      <c r="FRS51" s="113"/>
      <c r="FRT51" s="113"/>
      <c r="FRU51" s="113"/>
      <c r="FRV51" s="113"/>
      <c r="FRW51" s="113"/>
      <c r="FRX51" s="113"/>
      <c r="FRY51" s="113"/>
      <c r="FRZ51" s="113"/>
      <c r="FSA51" s="113"/>
      <c r="FSB51" s="113"/>
      <c r="FSC51" s="113"/>
      <c r="FSD51" s="113"/>
      <c r="FSE51" s="113"/>
      <c r="FSF51" s="113"/>
      <c r="FSG51" s="113"/>
      <c r="FSH51" s="113"/>
      <c r="FSI51" s="113"/>
      <c r="FSJ51" s="113"/>
      <c r="FSK51" s="113"/>
      <c r="FSL51" s="113"/>
      <c r="FSM51" s="113"/>
      <c r="FSN51" s="113"/>
      <c r="FSO51" s="113"/>
      <c r="FSP51" s="113"/>
      <c r="FSQ51" s="113"/>
      <c r="FSR51" s="113"/>
      <c r="FSS51" s="113"/>
      <c r="FST51" s="113"/>
      <c r="FSU51" s="113"/>
      <c r="FSV51" s="113"/>
      <c r="FSW51" s="113"/>
      <c r="FSX51" s="113"/>
      <c r="FSY51" s="113"/>
      <c r="FSZ51" s="113"/>
      <c r="FTA51" s="113"/>
      <c r="FTB51" s="113"/>
      <c r="FTC51" s="113"/>
      <c r="FTD51" s="113"/>
      <c r="FTE51" s="113"/>
      <c r="FTF51" s="113"/>
      <c r="FTG51" s="113"/>
      <c r="FTH51" s="113"/>
      <c r="FTI51" s="113"/>
      <c r="FTJ51" s="113"/>
      <c r="FTK51" s="113"/>
      <c r="FTL51" s="113"/>
      <c r="FTM51" s="113"/>
      <c r="FTN51" s="113"/>
      <c r="FTO51" s="113"/>
      <c r="FTP51" s="113"/>
      <c r="FTQ51" s="113"/>
      <c r="FTR51" s="113"/>
      <c r="FTS51" s="113"/>
      <c r="FTT51" s="113"/>
      <c r="FTU51" s="113"/>
      <c r="FTV51" s="113"/>
      <c r="FTW51" s="113"/>
      <c r="FTX51" s="113"/>
      <c r="FTY51" s="113"/>
      <c r="FTZ51" s="113"/>
      <c r="FUA51" s="113"/>
      <c r="FUB51" s="113"/>
      <c r="FUC51" s="113"/>
      <c r="FUD51" s="113"/>
      <c r="FUE51" s="113"/>
      <c r="FUF51" s="113"/>
      <c r="FUG51" s="113"/>
      <c r="FUH51" s="113"/>
      <c r="FUI51" s="113"/>
      <c r="FUJ51" s="113"/>
      <c r="FUK51" s="113"/>
      <c r="FUL51" s="113"/>
      <c r="FUM51" s="113"/>
      <c r="FUN51" s="113"/>
      <c r="FUO51" s="113"/>
      <c r="FUP51" s="113"/>
      <c r="FUQ51" s="113"/>
      <c r="FUR51" s="113"/>
      <c r="FUS51" s="113"/>
      <c r="FUT51" s="113"/>
      <c r="FUU51" s="113"/>
      <c r="FUV51" s="113"/>
      <c r="FUW51" s="113"/>
      <c r="FUX51" s="113"/>
      <c r="FUY51" s="113"/>
      <c r="FUZ51" s="113"/>
      <c r="FVA51" s="113"/>
      <c r="FVB51" s="113"/>
      <c r="FVC51" s="113"/>
      <c r="FVD51" s="113"/>
      <c r="FVE51" s="113"/>
      <c r="FVF51" s="113"/>
      <c r="FVG51" s="113"/>
      <c r="FVH51" s="113"/>
      <c r="FVI51" s="113"/>
      <c r="FVJ51" s="113"/>
      <c r="FVK51" s="113"/>
      <c r="FVL51" s="113"/>
      <c r="FVM51" s="113"/>
      <c r="FVN51" s="113"/>
      <c r="FVO51" s="113"/>
      <c r="FVP51" s="113"/>
      <c r="FVQ51" s="113"/>
      <c r="FVR51" s="113"/>
      <c r="FVS51" s="113"/>
      <c r="FVT51" s="113"/>
      <c r="FVU51" s="113"/>
      <c r="FVV51" s="113"/>
      <c r="FVW51" s="113"/>
      <c r="FVX51" s="113"/>
      <c r="FVY51" s="113"/>
      <c r="FVZ51" s="113"/>
      <c r="FWA51" s="113"/>
      <c r="FWB51" s="113"/>
      <c r="FWC51" s="113"/>
      <c r="FWD51" s="113"/>
      <c r="FWE51" s="113"/>
      <c r="FWF51" s="113"/>
      <c r="FWG51" s="113"/>
      <c r="FWH51" s="113"/>
      <c r="FWI51" s="113"/>
      <c r="FWJ51" s="113"/>
      <c r="FWK51" s="113"/>
      <c r="FWL51" s="113"/>
      <c r="FWM51" s="113"/>
      <c r="FWN51" s="113"/>
      <c r="FWO51" s="113"/>
      <c r="FWP51" s="113"/>
      <c r="FWQ51" s="113"/>
      <c r="FWR51" s="113"/>
      <c r="FWS51" s="113"/>
      <c r="FWT51" s="113"/>
      <c r="FWU51" s="113"/>
      <c r="FWV51" s="113"/>
      <c r="FWW51" s="113"/>
      <c r="FWX51" s="113"/>
      <c r="FWY51" s="113"/>
      <c r="FWZ51" s="113"/>
      <c r="FXA51" s="113"/>
      <c r="FXB51" s="113"/>
      <c r="FXC51" s="113"/>
      <c r="FXD51" s="113"/>
      <c r="FXE51" s="113"/>
      <c r="FXF51" s="113"/>
      <c r="FXG51" s="113"/>
      <c r="FXH51" s="113"/>
      <c r="FXI51" s="113"/>
      <c r="FXJ51" s="113"/>
      <c r="FXK51" s="113"/>
      <c r="FXL51" s="113"/>
      <c r="FXM51" s="113"/>
      <c r="FXN51" s="113"/>
      <c r="FXO51" s="113"/>
      <c r="FXP51" s="113"/>
      <c r="FXQ51" s="113"/>
      <c r="FXR51" s="113"/>
      <c r="FXS51" s="113"/>
      <c r="FXT51" s="113"/>
      <c r="FXU51" s="113"/>
      <c r="FXV51" s="113"/>
      <c r="FXW51" s="113"/>
      <c r="FXX51" s="113"/>
      <c r="FXY51" s="113"/>
      <c r="FXZ51" s="113"/>
      <c r="FYA51" s="113"/>
      <c r="FYB51" s="113"/>
      <c r="FYC51" s="113"/>
      <c r="FYD51" s="113"/>
      <c r="FYE51" s="113"/>
      <c r="FYF51" s="113"/>
      <c r="FYG51" s="113"/>
      <c r="FYH51" s="113"/>
      <c r="FYI51" s="113"/>
      <c r="FYJ51" s="113"/>
      <c r="FYK51" s="113"/>
      <c r="FYL51" s="113"/>
      <c r="FYM51" s="113"/>
      <c r="FYN51" s="113"/>
      <c r="FYO51" s="113"/>
      <c r="FYP51" s="113"/>
      <c r="FYQ51" s="113"/>
      <c r="FYR51" s="113"/>
      <c r="FYS51" s="113"/>
      <c r="FYT51" s="113"/>
      <c r="FYU51" s="113"/>
      <c r="FYV51" s="113"/>
      <c r="FYW51" s="113"/>
      <c r="FYX51" s="113"/>
      <c r="FYY51" s="113"/>
      <c r="FYZ51" s="113"/>
      <c r="FZA51" s="113"/>
      <c r="FZB51" s="113"/>
      <c r="FZC51" s="113"/>
      <c r="FZD51" s="113"/>
      <c r="FZE51" s="113"/>
      <c r="FZF51" s="113"/>
      <c r="FZG51" s="113"/>
      <c r="FZH51" s="113"/>
      <c r="FZI51" s="113"/>
      <c r="FZJ51" s="113"/>
      <c r="FZK51" s="113"/>
      <c r="FZL51" s="113"/>
      <c r="FZM51" s="113"/>
      <c r="FZN51" s="113"/>
      <c r="FZO51" s="113"/>
      <c r="FZP51" s="113"/>
      <c r="FZQ51" s="113"/>
      <c r="FZR51" s="113"/>
      <c r="FZS51" s="113"/>
      <c r="FZT51" s="113"/>
      <c r="FZU51" s="113"/>
      <c r="FZV51" s="113"/>
      <c r="FZW51" s="113"/>
      <c r="FZX51" s="113"/>
      <c r="FZY51" s="113"/>
      <c r="FZZ51" s="113"/>
      <c r="GAA51" s="113"/>
      <c r="GAB51" s="113"/>
      <c r="GAC51" s="113"/>
      <c r="GAD51" s="113"/>
      <c r="GAE51" s="113"/>
      <c r="GAF51" s="113"/>
      <c r="GAG51" s="113"/>
      <c r="GAH51" s="113"/>
      <c r="GAI51" s="113"/>
      <c r="GAJ51" s="113"/>
      <c r="GAK51" s="113"/>
      <c r="GAL51" s="113"/>
      <c r="GAM51" s="113"/>
      <c r="GAN51" s="113"/>
      <c r="GAO51" s="113"/>
      <c r="GAP51" s="113"/>
      <c r="GAQ51" s="113"/>
      <c r="GAR51" s="113"/>
      <c r="GAS51" s="113"/>
      <c r="GAT51" s="113"/>
      <c r="GAU51" s="113"/>
      <c r="GAV51" s="113"/>
      <c r="GAW51" s="113"/>
      <c r="GAX51" s="113"/>
      <c r="GAY51" s="113"/>
      <c r="GAZ51" s="113"/>
      <c r="GBA51" s="113"/>
      <c r="GBB51" s="113"/>
      <c r="GBC51" s="113"/>
      <c r="GBD51" s="113"/>
      <c r="GBE51" s="113"/>
      <c r="GBF51" s="113"/>
      <c r="GBG51" s="113"/>
      <c r="GBH51" s="113"/>
      <c r="GBI51" s="113"/>
      <c r="GBJ51" s="113"/>
      <c r="GBK51" s="113"/>
      <c r="GBL51" s="113"/>
      <c r="GBM51" s="113"/>
      <c r="GBN51" s="113"/>
      <c r="GBO51" s="113"/>
      <c r="GBP51" s="113"/>
      <c r="GBQ51" s="113"/>
      <c r="GBR51" s="113"/>
      <c r="GBS51" s="113"/>
      <c r="GBT51" s="113"/>
      <c r="GBU51" s="113"/>
      <c r="GBV51" s="113"/>
      <c r="GBW51" s="113"/>
      <c r="GBX51" s="113"/>
      <c r="GBY51" s="113"/>
      <c r="GBZ51" s="113"/>
      <c r="GCA51" s="113"/>
      <c r="GCB51" s="113"/>
      <c r="GCC51" s="113"/>
      <c r="GCD51" s="113"/>
      <c r="GCE51" s="113"/>
      <c r="GCF51" s="113"/>
      <c r="GCG51" s="113"/>
      <c r="GCH51" s="113"/>
      <c r="GCI51" s="113"/>
      <c r="GCJ51" s="113"/>
      <c r="GCK51" s="113"/>
      <c r="GCL51" s="113"/>
      <c r="GCM51" s="113"/>
      <c r="GCN51" s="113"/>
      <c r="GCO51" s="113"/>
      <c r="GCP51" s="113"/>
      <c r="GCQ51" s="113"/>
      <c r="GCR51" s="113"/>
      <c r="GCS51" s="113"/>
      <c r="GCT51" s="113"/>
      <c r="GCU51" s="113"/>
      <c r="GCV51" s="113"/>
      <c r="GCW51" s="113"/>
      <c r="GCX51" s="113"/>
      <c r="GCY51" s="113"/>
      <c r="GCZ51" s="113"/>
      <c r="GDA51" s="113"/>
      <c r="GDB51" s="113"/>
      <c r="GDC51" s="113"/>
      <c r="GDD51" s="113"/>
      <c r="GDE51" s="113"/>
      <c r="GDF51" s="113"/>
      <c r="GDG51" s="113"/>
      <c r="GDH51" s="113"/>
      <c r="GDI51" s="113"/>
      <c r="GDJ51" s="113"/>
      <c r="GDK51" s="113"/>
      <c r="GDL51" s="113"/>
      <c r="GDM51" s="113"/>
      <c r="GDN51" s="113"/>
      <c r="GDO51" s="113"/>
      <c r="GDP51" s="113"/>
      <c r="GDQ51" s="113"/>
      <c r="GDR51" s="113"/>
      <c r="GDS51" s="113"/>
      <c r="GDT51" s="113"/>
      <c r="GDU51" s="113"/>
      <c r="GDV51" s="113"/>
      <c r="GDW51" s="113"/>
      <c r="GDX51" s="113"/>
      <c r="GDY51" s="113"/>
      <c r="GDZ51" s="113"/>
      <c r="GEA51" s="113"/>
      <c r="GEB51" s="113"/>
      <c r="GEC51" s="113"/>
      <c r="GED51" s="113"/>
      <c r="GEE51" s="113"/>
      <c r="GEF51" s="113"/>
      <c r="GEG51" s="113"/>
      <c r="GEH51" s="113"/>
      <c r="GEI51" s="113"/>
      <c r="GEJ51" s="113"/>
      <c r="GEK51" s="113"/>
      <c r="GEL51" s="113"/>
      <c r="GEM51" s="113"/>
      <c r="GEN51" s="113"/>
      <c r="GEO51" s="113"/>
      <c r="GEP51" s="113"/>
      <c r="GEQ51" s="113"/>
      <c r="GER51" s="113"/>
      <c r="GES51" s="113"/>
      <c r="GET51" s="113"/>
      <c r="GEU51" s="113"/>
      <c r="GEV51" s="113"/>
      <c r="GEW51" s="113"/>
      <c r="GEX51" s="113"/>
      <c r="GEY51" s="113"/>
      <c r="GEZ51" s="113"/>
      <c r="GFA51" s="113"/>
      <c r="GFB51" s="113"/>
      <c r="GFC51" s="113"/>
      <c r="GFD51" s="113"/>
      <c r="GFE51" s="113"/>
      <c r="GFF51" s="113"/>
      <c r="GFG51" s="113"/>
      <c r="GFH51" s="113"/>
      <c r="GFI51" s="113"/>
      <c r="GFJ51" s="113"/>
      <c r="GFK51" s="113"/>
      <c r="GFL51" s="113"/>
      <c r="GFM51" s="113"/>
      <c r="GFN51" s="113"/>
      <c r="GFO51" s="113"/>
      <c r="GFP51" s="113"/>
      <c r="GFQ51" s="113"/>
      <c r="GFR51" s="113"/>
      <c r="GFS51" s="113"/>
      <c r="GFT51" s="113"/>
      <c r="GFU51" s="113"/>
      <c r="GFV51" s="113"/>
      <c r="GFW51" s="113"/>
      <c r="GFX51" s="113"/>
      <c r="GFY51" s="113"/>
      <c r="GFZ51" s="113"/>
      <c r="GGA51" s="113"/>
      <c r="GGB51" s="113"/>
      <c r="GGC51" s="113"/>
      <c r="GGD51" s="113"/>
      <c r="GGE51" s="113"/>
      <c r="GGF51" s="113"/>
      <c r="GGG51" s="113"/>
      <c r="GGH51" s="113"/>
      <c r="GGI51" s="113"/>
      <c r="GGJ51" s="113"/>
      <c r="GGK51" s="113"/>
      <c r="GGL51" s="113"/>
      <c r="GGM51" s="113"/>
      <c r="GGN51" s="113"/>
      <c r="GGO51" s="113"/>
      <c r="GGP51" s="113"/>
      <c r="GGQ51" s="113"/>
      <c r="GGR51" s="113"/>
      <c r="GGS51" s="113"/>
      <c r="GGT51" s="113"/>
      <c r="GGU51" s="113"/>
      <c r="GGV51" s="113"/>
      <c r="GGW51" s="113"/>
      <c r="GGX51" s="113"/>
      <c r="GGY51" s="113"/>
      <c r="GGZ51" s="113"/>
      <c r="GHA51" s="113"/>
      <c r="GHB51" s="113"/>
      <c r="GHC51" s="113"/>
      <c r="GHD51" s="113"/>
      <c r="GHE51" s="113"/>
      <c r="GHF51" s="113"/>
      <c r="GHG51" s="113"/>
      <c r="GHH51" s="113"/>
      <c r="GHI51" s="113"/>
      <c r="GHJ51" s="113"/>
      <c r="GHK51" s="113"/>
      <c r="GHL51" s="113"/>
      <c r="GHM51" s="113"/>
      <c r="GHN51" s="113"/>
      <c r="GHO51" s="113"/>
      <c r="GHP51" s="113"/>
      <c r="GHQ51" s="113"/>
      <c r="GHR51" s="113"/>
      <c r="GHS51" s="113"/>
      <c r="GHT51" s="113"/>
      <c r="GHU51" s="113"/>
      <c r="GHV51" s="113"/>
      <c r="GHW51" s="113"/>
      <c r="GHX51" s="113"/>
      <c r="GHY51" s="113"/>
      <c r="GHZ51" s="113"/>
      <c r="GIA51" s="113"/>
      <c r="GIB51" s="113"/>
      <c r="GIC51" s="113"/>
      <c r="GID51" s="113"/>
      <c r="GIE51" s="113"/>
      <c r="GIF51" s="113"/>
      <c r="GIG51" s="113"/>
      <c r="GIH51" s="113"/>
      <c r="GII51" s="113"/>
      <c r="GIJ51" s="113"/>
      <c r="GIK51" s="113"/>
      <c r="GIL51" s="113"/>
      <c r="GIM51" s="113"/>
      <c r="GIN51" s="113"/>
      <c r="GIO51" s="113"/>
      <c r="GIP51" s="113"/>
      <c r="GIQ51" s="113"/>
      <c r="GIR51" s="113"/>
      <c r="GIS51" s="113"/>
      <c r="GIT51" s="113"/>
      <c r="GIU51" s="113"/>
      <c r="GIV51" s="113"/>
      <c r="GIW51" s="113"/>
      <c r="GIX51" s="113"/>
      <c r="GIY51" s="113"/>
      <c r="GIZ51" s="113"/>
      <c r="GJA51" s="113"/>
      <c r="GJB51" s="113"/>
      <c r="GJC51" s="113"/>
      <c r="GJD51" s="113"/>
      <c r="GJE51" s="113"/>
      <c r="GJF51" s="113"/>
      <c r="GJG51" s="113"/>
      <c r="GJH51" s="113"/>
      <c r="GJI51" s="113"/>
      <c r="GJJ51" s="113"/>
      <c r="GJK51" s="113"/>
      <c r="GJL51" s="113"/>
      <c r="GJM51" s="113"/>
      <c r="GJN51" s="113"/>
      <c r="GJO51" s="113"/>
      <c r="GJP51" s="113"/>
      <c r="GJQ51" s="113"/>
      <c r="GJR51" s="113"/>
      <c r="GJS51" s="113"/>
      <c r="GJT51" s="113"/>
      <c r="GJU51" s="113"/>
      <c r="GJV51" s="113"/>
      <c r="GJW51" s="113"/>
      <c r="GJX51" s="113"/>
      <c r="GJY51" s="113"/>
      <c r="GJZ51" s="113"/>
      <c r="GKA51" s="113"/>
      <c r="GKB51" s="113"/>
      <c r="GKC51" s="113"/>
      <c r="GKD51" s="113"/>
      <c r="GKE51" s="113"/>
      <c r="GKF51" s="113"/>
      <c r="GKG51" s="113"/>
      <c r="GKH51" s="113"/>
      <c r="GKI51" s="113"/>
      <c r="GKJ51" s="113"/>
      <c r="GKK51" s="113"/>
      <c r="GKL51" s="113"/>
      <c r="GKM51" s="113"/>
      <c r="GKN51" s="113"/>
      <c r="GKO51" s="113"/>
      <c r="GKP51" s="113"/>
      <c r="GKQ51" s="113"/>
      <c r="GKR51" s="113"/>
      <c r="GKS51" s="113"/>
      <c r="GKT51" s="113"/>
      <c r="GKU51" s="113"/>
      <c r="GKV51" s="113"/>
      <c r="GKW51" s="113"/>
      <c r="GKX51" s="113"/>
      <c r="GKY51" s="113"/>
      <c r="GKZ51" s="113"/>
      <c r="GLA51" s="113"/>
      <c r="GLB51" s="113"/>
      <c r="GLC51" s="113"/>
      <c r="GLD51" s="113"/>
      <c r="GLE51" s="113"/>
      <c r="GLF51" s="113"/>
      <c r="GLG51" s="113"/>
      <c r="GLH51" s="113"/>
      <c r="GLI51" s="113"/>
      <c r="GLJ51" s="113"/>
      <c r="GLK51" s="113"/>
      <c r="GLL51" s="113"/>
      <c r="GLM51" s="113"/>
      <c r="GLN51" s="113"/>
      <c r="GLO51" s="113"/>
      <c r="GLP51" s="113"/>
      <c r="GLQ51" s="113"/>
      <c r="GLR51" s="113"/>
      <c r="GLS51" s="113"/>
      <c r="GLT51" s="113"/>
      <c r="GLU51" s="113"/>
      <c r="GLV51" s="113"/>
      <c r="GLW51" s="113"/>
      <c r="GLX51" s="113"/>
      <c r="GLY51" s="113"/>
      <c r="GLZ51" s="113"/>
      <c r="GMA51" s="113"/>
      <c r="GMB51" s="113"/>
      <c r="GMC51" s="113"/>
      <c r="GMD51" s="113"/>
      <c r="GME51" s="113"/>
      <c r="GMF51" s="113"/>
      <c r="GMG51" s="113"/>
      <c r="GMH51" s="113"/>
      <c r="GMI51" s="113"/>
      <c r="GMJ51" s="113"/>
      <c r="GMK51" s="113"/>
      <c r="GML51" s="113"/>
      <c r="GMM51" s="113"/>
      <c r="GMN51" s="113"/>
      <c r="GMO51" s="113"/>
      <c r="GMP51" s="113"/>
      <c r="GMQ51" s="113"/>
      <c r="GMR51" s="113"/>
      <c r="GMS51" s="113"/>
      <c r="GMT51" s="113"/>
      <c r="GMU51" s="113"/>
      <c r="GMV51" s="113"/>
      <c r="GMW51" s="113"/>
      <c r="GMX51" s="113"/>
      <c r="GMY51" s="113"/>
      <c r="GMZ51" s="113"/>
      <c r="GNA51" s="113"/>
      <c r="GNB51" s="113"/>
      <c r="GNC51" s="113"/>
      <c r="GND51" s="113"/>
      <c r="GNE51" s="113"/>
      <c r="GNF51" s="113"/>
      <c r="GNG51" s="113"/>
      <c r="GNH51" s="113"/>
      <c r="GNI51" s="113"/>
      <c r="GNJ51" s="113"/>
      <c r="GNK51" s="113"/>
      <c r="GNL51" s="113"/>
      <c r="GNM51" s="113"/>
      <c r="GNN51" s="113"/>
      <c r="GNO51" s="113"/>
      <c r="GNP51" s="113"/>
      <c r="GNQ51" s="113"/>
      <c r="GNR51" s="113"/>
      <c r="GNS51" s="113"/>
      <c r="GNT51" s="113"/>
      <c r="GNU51" s="113"/>
      <c r="GNV51" s="113"/>
      <c r="GNW51" s="113"/>
      <c r="GNX51" s="113"/>
      <c r="GNY51" s="113"/>
      <c r="GNZ51" s="113"/>
      <c r="GOA51" s="113"/>
      <c r="GOB51" s="113"/>
      <c r="GOC51" s="113"/>
      <c r="GOD51" s="113"/>
      <c r="GOE51" s="113"/>
      <c r="GOF51" s="113"/>
      <c r="GOG51" s="113"/>
      <c r="GOH51" s="113"/>
      <c r="GOI51" s="113"/>
      <c r="GOJ51" s="113"/>
      <c r="GOK51" s="113"/>
      <c r="GOL51" s="113"/>
      <c r="GOM51" s="113"/>
      <c r="GON51" s="113"/>
      <c r="GOO51" s="113"/>
      <c r="GOP51" s="113"/>
      <c r="GOQ51" s="113"/>
      <c r="GOR51" s="113"/>
      <c r="GOS51" s="113"/>
      <c r="GOT51" s="113"/>
      <c r="GOU51" s="113"/>
      <c r="GOV51" s="113"/>
      <c r="GOW51" s="113"/>
      <c r="GOX51" s="113"/>
      <c r="GOY51" s="113"/>
      <c r="GOZ51" s="113"/>
      <c r="GPA51" s="113"/>
      <c r="GPB51" s="113"/>
      <c r="GPC51" s="113"/>
      <c r="GPD51" s="113"/>
      <c r="GPE51" s="113"/>
      <c r="GPF51" s="113"/>
      <c r="GPG51" s="113"/>
      <c r="GPH51" s="113"/>
      <c r="GPI51" s="113"/>
      <c r="GPJ51" s="113"/>
      <c r="GPK51" s="113"/>
      <c r="GPL51" s="113"/>
      <c r="GPM51" s="113"/>
      <c r="GPN51" s="113"/>
      <c r="GPO51" s="113"/>
      <c r="GPP51" s="113"/>
      <c r="GPQ51" s="113"/>
      <c r="GPR51" s="113"/>
      <c r="GPS51" s="113"/>
      <c r="GPT51" s="113"/>
      <c r="GPU51" s="113"/>
      <c r="GPV51" s="113"/>
      <c r="GPW51" s="113"/>
      <c r="GPX51" s="113"/>
      <c r="GPY51" s="113"/>
      <c r="GPZ51" s="113"/>
      <c r="GQA51" s="113"/>
      <c r="GQB51" s="113"/>
      <c r="GQC51" s="113"/>
      <c r="GQD51" s="113"/>
      <c r="GQE51" s="113"/>
      <c r="GQF51" s="113"/>
      <c r="GQG51" s="113"/>
      <c r="GQH51" s="113"/>
      <c r="GQI51" s="113"/>
      <c r="GQJ51" s="113"/>
      <c r="GQK51" s="113"/>
      <c r="GQL51" s="113"/>
      <c r="GQM51" s="113"/>
      <c r="GQN51" s="113"/>
      <c r="GQO51" s="113"/>
      <c r="GQP51" s="113"/>
      <c r="GQQ51" s="113"/>
      <c r="GQR51" s="113"/>
      <c r="GQS51" s="113"/>
      <c r="GQT51" s="113"/>
      <c r="GQU51" s="113"/>
      <c r="GQV51" s="113"/>
      <c r="GQW51" s="113"/>
      <c r="GQX51" s="113"/>
      <c r="GQY51" s="113"/>
      <c r="GQZ51" s="113"/>
      <c r="GRA51" s="113"/>
      <c r="GRB51" s="113"/>
      <c r="GRC51" s="113"/>
      <c r="GRD51" s="113"/>
      <c r="GRE51" s="113"/>
      <c r="GRF51" s="113"/>
      <c r="GRG51" s="113"/>
      <c r="GRH51" s="113"/>
      <c r="GRI51" s="113"/>
      <c r="GRJ51" s="113"/>
      <c r="GRK51" s="113"/>
      <c r="GRL51" s="113"/>
      <c r="GRM51" s="113"/>
      <c r="GRN51" s="113"/>
      <c r="GRO51" s="113"/>
      <c r="GRP51" s="113"/>
      <c r="GRQ51" s="113"/>
      <c r="GRR51" s="113"/>
      <c r="GRS51" s="113"/>
      <c r="GRT51" s="113"/>
      <c r="GRU51" s="113"/>
      <c r="GRV51" s="113"/>
      <c r="GRW51" s="113"/>
      <c r="GRX51" s="113"/>
      <c r="GRY51" s="113"/>
      <c r="GRZ51" s="113"/>
      <c r="GSA51" s="113"/>
      <c r="GSB51" s="113"/>
      <c r="GSC51" s="113"/>
      <c r="GSD51" s="113"/>
      <c r="GSE51" s="113"/>
      <c r="GSF51" s="113"/>
      <c r="GSG51" s="113"/>
      <c r="GSH51" s="113"/>
      <c r="GSI51" s="113"/>
      <c r="GSJ51" s="113"/>
      <c r="GSK51" s="113"/>
      <c r="GSL51" s="113"/>
      <c r="GSM51" s="113"/>
      <c r="GSN51" s="113"/>
      <c r="GSO51" s="113"/>
      <c r="GSP51" s="113"/>
      <c r="GSQ51" s="113"/>
      <c r="GSR51" s="113"/>
      <c r="GSS51" s="113"/>
      <c r="GST51" s="113"/>
      <c r="GSU51" s="113"/>
      <c r="GSV51" s="113"/>
      <c r="GSW51" s="113"/>
      <c r="GSX51" s="113"/>
      <c r="GSY51" s="113"/>
      <c r="GSZ51" s="113"/>
      <c r="GTA51" s="113"/>
      <c r="GTB51" s="113"/>
      <c r="GTC51" s="113"/>
      <c r="GTD51" s="113"/>
      <c r="GTE51" s="113"/>
      <c r="GTF51" s="113"/>
      <c r="GTG51" s="113"/>
      <c r="GTH51" s="113"/>
      <c r="GTI51" s="113"/>
      <c r="GTJ51" s="113"/>
      <c r="GTK51" s="113"/>
      <c r="GTL51" s="113"/>
      <c r="GTM51" s="113"/>
      <c r="GTN51" s="113"/>
      <c r="GTO51" s="113"/>
      <c r="GTP51" s="113"/>
      <c r="GTQ51" s="113"/>
      <c r="GTR51" s="113"/>
      <c r="GTS51" s="113"/>
      <c r="GTT51" s="113"/>
      <c r="GTU51" s="113"/>
      <c r="GTV51" s="113"/>
      <c r="GTW51" s="113"/>
      <c r="GTX51" s="113"/>
      <c r="GTY51" s="113"/>
      <c r="GTZ51" s="113"/>
      <c r="GUA51" s="113"/>
      <c r="GUB51" s="113"/>
      <c r="GUC51" s="113"/>
      <c r="GUD51" s="113"/>
      <c r="GUE51" s="113"/>
      <c r="GUF51" s="113"/>
      <c r="GUG51" s="113"/>
      <c r="GUH51" s="113"/>
      <c r="GUI51" s="113"/>
      <c r="GUJ51" s="113"/>
      <c r="GUK51" s="113"/>
      <c r="GUL51" s="113"/>
      <c r="GUM51" s="113"/>
      <c r="GUN51" s="113"/>
      <c r="GUO51" s="113"/>
      <c r="GUP51" s="113"/>
      <c r="GUQ51" s="113"/>
      <c r="GUR51" s="113"/>
      <c r="GUS51" s="113"/>
      <c r="GUT51" s="113"/>
      <c r="GUU51" s="113"/>
      <c r="GUV51" s="113"/>
      <c r="GUW51" s="113"/>
      <c r="GUX51" s="113"/>
      <c r="GUY51" s="113"/>
      <c r="GUZ51" s="113"/>
      <c r="GVA51" s="113"/>
      <c r="GVB51" s="113"/>
      <c r="GVC51" s="113"/>
      <c r="GVD51" s="113"/>
      <c r="GVE51" s="113"/>
      <c r="GVF51" s="113"/>
      <c r="GVG51" s="113"/>
      <c r="GVH51" s="113"/>
      <c r="GVI51" s="113"/>
      <c r="GVJ51" s="113"/>
      <c r="GVK51" s="113"/>
      <c r="GVL51" s="113"/>
      <c r="GVM51" s="113"/>
      <c r="GVN51" s="113"/>
      <c r="GVO51" s="113"/>
      <c r="GVP51" s="113"/>
      <c r="GVQ51" s="113"/>
      <c r="GVR51" s="113"/>
      <c r="GVS51" s="113"/>
      <c r="GVT51" s="113"/>
      <c r="GVU51" s="113"/>
      <c r="GVV51" s="113"/>
      <c r="GVW51" s="113"/>
      <c r="GVX51" s="113"/>
      <c r="GVY51" s="113"/>
      <c r="GVZ51" s="113"/>
      <c r="GWA51" s="113"/>
      <c r="GWB51" s="113"/>
      <c r="GWC51" s="113"/>
      <c r="GWD51" s="113"/>
      <c r="GWE51" s="113"/>
      <c r="GWF51" s="113"/>
      <c r="GWG51" s="113"/>
      <c r="GWH51" s="113"/>
      <c r="GWI51" s="113"/>
      <c r="GWJ51" s="113"/>
      <c r="GWK51" s="113"/>
      <c r="GWL51" s="113"/>
      <c r="GWM51" s="113"/>
      <c r="GWN51" s="113"/>
      <c r="GWO51" s="113"/>
      <c r="GWP51" s="113"/>
      <c r="GWQ51" s="113"/>
      <c r="GWR51" s="113"/>
      <c r="GWS51" s="113"/>
      <c r="GWT51" s="113"/>
      <c r="GWU51" s="113"/>
      <c r="GWV51" s="113"/>
      <c r="GWW51" s="113"/>
      <c r="GWX51" s="113"/>
      <c r="GWY51" s="113"/>
      <c r="GWZ51" s="113"/>
      <c r="GXA51" s="113"/>
      <c r="GXB51" s="113"/>
      <c r="GXC51" s="113"/>
      <c r="GXD51" s="113"/>
      <c r="GXE51" s="113"/>
      <c r="GXF51" s="113"/>
      <c r="GXG51" s="113"/>
      <c r="GXH51" s="113"/>
      <c r="GXI51" s="113"/>
      <c r="GXJ51" s="113"/>
      <c r="GXK51" s="113"/>
      <c r="GXL51" s="113"/>
      <c r="GXM51" s="113"/>
      <c r="GXN51" s="113"/>
      <c r="GXO51" s="113"/>
      <c r="GXP51" s="113"/>
      <c r="GXQ51" s="113"/>
      <c r="GXR51" s="113"/>
      <c r="GXS51" s="113"/>
      <c r="GXT51" s="113"/>
      <c r="GXU51" s="113"/>
      <c r="GXV51" s="113"/>
      <c r="GXW51" s="113"/>
      <c r="GXX51" s="113"/>
      <c r="GXY51" s="113"/>
      <c r="GXZ51" s="113"/>
      <c r="GYA51" s="113"/>
      <c r="GYB51" s="113"/>
      <c r="GYC51" s="113"/>
      <c r="GYD51" s="113"/>
      <c r="GYE51" s="113"/>
      <c r="GYF51" s="113"/>
      <c r="GYG51" s="113"/>
      <c r="GYH51" s="113"/>
      <c r="GYI51" s="113"/>
      <c r="GYJ51" s="113"/>
      <c r="GYK51" s="113"/>
      <c r="GYL51" s="113"/>
      <c r="GYM51" s="113"/>
      <c r="GYN51" s="113"/>
      <c r="GYO51" s="113"/>
      <c r="GYP51" s="113"/>
      <c r="GYQ51" s="113"/>
      <c r="GYR51" s="113"/>
      <c r="GYS51" s="113"/>
      <c r="GYT51" s="113"/>
      <c r="GYU51" s="113"/>
      <c r="GYV51" s="113"/>
      <c r="GYW51" s="113"/>
      <c r="GYX51" s="113"/>
      <c r="GYY51" s="113"/>
      <c r="GYZ51" s="113"/>
      <c r="GZA51" s="113"/>
      <c r="GZB51" s="113"/>
      <c r="GZC51" s="113"/>
      <c r="GZD51" s="113"/>
      <c r="GZE51" s="113"/>
      <c r="GZF51" s="113"/>
      <c r="GZG51" s="113"/>
      <c r="GZH51" s="113"/>
      <c r="GZI51" s="113"/>
      <c r="GZJ51" s="113"/>
      <c r="GZK51" s="113"/>
      <c r="GZL51" s="113"/>
      <c r="GZM51" s="113"/>
      <c r="GZN51" s="113"/>
      <c r="GZO51" s="113"/>
      <c r="GZP51" s="113"/>
      <c r="GZQ51" s="113"/>
      <c r="GZR51" s="113"/>
      <c r="GZS51" s="113"/>
      <c r="GZT51" s="113"/>
      <c r="GZU51" s="113"/>
      <c r="GZV51" s="113"/>
      <c r="GZW51" s="113"/>
      <c r="GZX51" s="113"/>
      <c r="GZY51" s="113"/>
      <c r="GZZ51" s="113"/>
      <c r="HAA51" s="113"/>
      <c r="HAB51" s="113"/>
      <c r="HAC51" s="113"/>
      <c r="HAD51" s="113"/>
      <c r="HAE51" s="113"/>
      <c r="HAF51" s="113"/>
      <c r="HAG51" s="113"/>
      <c r="HAH51" s="113"/>
      <c r="HAI51" s="113"/>
      <c r="HAJ51" s="113"/>
      <c r="HAK51" s="113"/>
      <c r="HAL51" s="113"/>
      <c r="HAM51" s="113"/>
      <c r="HAN51" s="113"/>
      <c r="HAO51" s="113"/>
      <c r="HAP51" s="113"/>
      <c r="HAQ51" s="113"/>
      <c r="HAR51" s="113"/>
      <c r="HAS51" s="113"/>
      <c r="HAT51" s="113"/>
      <c r="HAU51" s="113"/>
      <c r="HAV51" s="113"/>
      <c r="HAW51" s="113"/>
      <c r="HAX51" s="113"/>
      <c r="HAY51" s="113"/>
      <c r="HAZ51" s="113"/>
      <c r="HBA51" s="113"/>
      <c r="HBB51" s="113"/>
      <c r="HBC51" s="113"/>
      <c r="HBD51" s="113"/>
      <c r="HBE51" s="113"/>
      <c r="HBF51" s="113"/>
      <c r="HBG51" s="113"/>
      <c r="HBH51" s="113"/>
      <c r="HBI51" s="113"/>
      <c r="HBJ51" s="113"/>
      <c r="HBK51" s="113"/>
      <c r="HBL51" s="113"/>
      <c r="HBM51" s="113"/>
      <c r="HBN51" s="113"/>
      <c r="HBO51" s="113"/>
      <c r="HBP51" s="113"/>
      <c r="HBQ51" s="113"/>
      <c r="HBR51" s="113"/>
      <c r="HBS51" s="113"/>
      <c r="HBT51" s="113"/>
      <c r="HBU51" s="113"/>
      <c r="HBV51" s="113"/>
      <c r="HBW51" s="113"/>
      <c r="HBX51" s="113"/>
      <c r="HBY51" s="113"/>
      <c r="HBZ51" s="113"/>
      <c r="HCA51" s="113"/>
      <c r="HCB51" s="113"/>
      <c r="HCC51" s="113"/>
      <c r="HCD51" s="113"/>
      <c r="HCE51" s="113"/>
      <c r="HCF51" s="113"/>
      <c r="HCG51" s="113"/>
      <c r="HCH51" s="113"/>
      <c r="HCI51" s="113"/>
      <c r="HCJ51" s="113"/>
      <c r="HCK51" s="113"/>
      <c r="HCL51" s="113"/>
      <c r="HCM51" s="113"/>
      <c r="HCN51" s="113"/>
      <c r="HCO51" s="113"/>
      <c r="HCP51" s="113"/>
      <c r="HCQ51" s="113"/>
      <c r="HCR51" s="113"/>
      <c r="HCS51" s="113"/>
      <c r="HCT51" s="113"/>
      <c r="HCU51" s="113"/>
      <c r="HCV51" s="113"/>
      <c r="HCW51" s="113"/>
      <c r="HCX51" s="113"/>
      <c r="HCY51" s="113"/>
      <c r="HCZ51" s="113"/>
      <c r="HDA51" s="113"/>
      <c r="HDB51" s="113"/>
      <c r="HDC51" s="113"/>
      <c r="HDD51" s="113"/>
      <c r="HDE51" s="113"/>
      <c r="HDF51" s="113"/>
      <c r="HDG51" s="113"/>
      <c r="HDH51" s="113"/>
      <c r="HDI51" s="113"/>
      <c r="HDJ51" s="113"/>
      <c r="HDK51" s="113"/>
      <c r="HDL51" s="113"/>
      <c r="HDM51" s="113"/>
      <c r="HDN51" s="113"/>
      <c r="HDO51" s="113"/>
      <c r="HDP51" s="113"/>
      <c r="HDQ51" s="113"/>
      <c r="HDR51" s="113"/>
      <c r="HDS51" s="113"/>
      <c r="HDT51" s="113"/>
      <c r="HDU51" s="113"/>
      <c r="HDV51" s="113"/>
      <c r="HDW51" s="113"/>
      <c r="HDX51" s="113"/>
      <c r="HDY51" s="113"/>
      <c r="HDZ51" s="113"/>
      <c r="HEA51" s="113"/>
      <c r="HEB51" s="113"/>
      <c r="HEC51" s="113"/>
      <c r="HED51" s="113"/>
      <c r="HEE51" s="113"/>
      <c r="HEF51" s="113"/>
      <c r="HEG51" s="113"/>
      <c r="HEH51" s="113"/>
      <c r="HEI51" s="113"/>
      <c r="HEJ51" s="113"/>
      <c r="HEK51" s="113"/>
      <c r="HEL51" s="113"/>
      <c r="HEM51" s="113"/>
      <c r="HEN51" s="113"/>
      <c r="HEO51" s="113"/>
      <c r="HEP51" s="113"/>
      <c r="HEQ51" s="113"/>
      <c r="HER51" s="113"/>
      <c r="HES51" s="113"/>
      <c r="HET51" s="113"/>
      <c r="HEU51" s="113"/>
      <c r="HEV51" s="113"/>
      <c r="HEW51" s="113"/>
      <c r="HEX51" s="113"/>
      <c r="HEY51" s="113"/>
      <c r="HEZ51" s="113"/>
      <c r="HFA51" s="113"/>
      <c r="HFB51" s="113"/>
      <c r="HFC51" s="113"/>
      <c r="HFD51" s="113"/>
      <c r="HFE51" s="113"/>
      <c r="HFF51" s="113"/>
      <c r="HFG51" s="113"/>
      <c r="HFH51" s="113"/>
      <c r="HFI51" s="113"/>
      <c r="HFJ51" s="113"/>
      <c r="HFK51" s="113"/>
      <c r="HFL51" s="113"/>
      <c r="HFM51" s="113"/>
      <c r="HFN51" s="113"/>
      <c r="HFO51" s="113"/>
      <c r="HFP51" s="113"/>
      <c r="HFQ51" s="113"/>
      <c r="HFR51" s="113"/>
      <c r="HFS51" s="113"/>
      <c r="HFT51" s="113"/>
      <c r="HFU51" s="113"/>
      <c r="HFV51" s="113"/>
      <c r="HFW51" s="113"/>
      <c r="HFX51" s="113"/>
      <c r="HFY51" s="113"/>
      <c r="HFZ51" s="113"/>
      <c r="HGA51" s="113"/>
      <c r="HGB51" s="113"/>
      <c r="HGC51" s="113"/>
      <c r="HGD51" s="113"/>
      <c r="HGE51" s="113"/>
      <c r="HGF51" s="113"/>
      <c r="HGG51" s="113"/>
      <c r="HGH51" s="113"/>
      <c r="HGI51" s="113"/>
      <c r="HGJ51" s="113"/>
      <c r="HGK51" s="113"/>
      <c r="HGL51" s="113"/>
      <c r="HGM51" s="113"/>
      <c r="HGN51" s="113"/>
      <c r="HGO51" s="113"/>
      <c r="HGP51" s="113"/>
      <c r="HGQ51" s="113"/>
      <c r="HGR51" s="113"/>
      <c r="HGS51" s="113"/>
      <c r="HGT51" s="113"/>
      <c r="HGU51" s="113"/>
      <c r="HGV51" s="113"/>
      <c r="HGW51" s="113"/>
      <c r="HGX51" s="113"/>
      <c r="HGY51" s="113"/>
      <c r="HGZ51" s="113"/>
      <c r="HHA51" s="113"/>
      <c r="HHB51" s="113"/>
      <c r="HHC51" s="113"/>
      <c r="HHD51" s="113"/>
      <c r="HHE51" s="113"/>
      <c r="HHF51" s="113"/>
      <c r="HHG51" s="113"/>
      <c r="HHH51" s="113"/>
      <c r="HHI51" s="113"/>
      <c r="HHJ51" s="113"/>
      <c r="HHK51" s="113"/>
      <c r="HHL51" s="113"/>
      <c r="HHM51" s="113"/>
      <c r="HHN51" s="113"/>
      <c r="HHO51" s="113"/>
      <c r="HHP51" s="113"/>
      <c r="HHQ51" s="113"/>
      <c r="HHR51" s="113"/>
      <c r="HHS51" s="113"/>
      <c r="HHT51" s="113"/>
      <c r="HHU51" s="113"/>
      <c r="HHV51" s="113"/>
      <c r="HHW51" s="113"/>
      <c r="HHX51" s="113"/>
      <c r="HHY51" s="113"/>
      <c r="HHZ51" s="113"/>
      <c r="HIA51" s="113"/>
      <c r="HIB51" s="113"/>
      <c r="HIC51" s="113"/>
      <c r="HID51" s="113"/>
      <c r="HIE51" s="113"/>
      <c r="HIF51" s="113"/>
      <c r="HIG51" s="113"/>
      <c r="HIH51" s="113"/>
      <c r="HII51" s="113"/>
      <c r="HIJ51" s="113"/>
      <c r="HIK51" s="113"/>
      <c r="HIL51" s="113"/>
      <c r="HIM51" s="113"/>
      <c r="HIN51" s="113"/>
      <c r="HIO51" s="113"/>
      <c r="HIP51" s="113"/>
      <c r="HIQ51" s="113"/>
      <c r="HIR51" s="113"/>
      <c r="HIS51" s="113"/>
      <c r="HIT51" s="113"/>
      <c r="HIU51" s="113"/>
      <c r="HIV51" s="113"/>
      <c r="HIW51" s="113"/>
      <c r="HIX51" s="113"/>
      <c r="HIY51" s="113"/>
      <c r="HIZ51" s="113"/>
      <c r="HJA51" s="113"/>
      <c r="HJB51" s="113"/>
      <c r="HJC51" s="113"/>
      <c r="HJD51" s="113"/>
      <c r="HJE51" s="113"/>
      <c r="HJF51" s="113"/>
      <c r="HJG51" s="113"/>
      <c r="HJH51" s="113"/>
      <c r="HJI51" s="113"/>
      <c r="HJJ51" s="113"/>
      <c r="HJK51" s="113"/>
      <c r="HJL51" s="113"/>
      <c r="HJM51" s="113"/>
      <c r="HJN51" s="113"/>
      <c r="HJO51" s="113"/>
      <c r="HJP51" s="113"/>
      <c r="HJQ51" s="113"/>
      <c r="HJR51" s="113"/>
      <c r="HJS51" s="113"/>
      <c r="HJT51" s="113"/>
      <c r="HJU51" s="113"/>
      <c r="HJV51" s="113"/>
      <c r="HJW51" s="113"/>
      <c r="HJX51" s="113"/>
      <c r="HJY51" s="113"/>
      <c r="HJZ51" s="113"/>
      <c r="HKA51" s="113"/>
      <c r="HKB51" s="113"/>
      <c r="HKC51" s="113"/>
      <c r="HKD51" s="113"/>
      <c r="HKE51" s="113"/>
      <c r="HKF51" s="113"/>
      <c r="HKG51" s="113"/>
      <c r="HKH51" s="113"/>
      <c r="HKI51" s="113"/>
      <c r="HKJ51" s="113"/>
      <c r="HKK51" s="113"/>
      <c r="HKL51" s="113"/>
      <c r="HKM51" s="113"/>
      <c r="HKN51" s="113"/>
      <c r="HKO51" s="113"/>
      <c r="HKP51" s="113"/>
      <c r="HKQ51" s="113"/>
      <c r="HKR51" s="113"/>
      <c r="HKS51" s="113"/>
      <c r="HKT51" s="113"/>
      <c r="HKU51" s="113"/>
      <c r="HKV51" s="113"/>
      <c r="HKW51" s="113"/>
      <c r="HKX51" s="113"/>
      <c r="HKY51" s="113"/>
      <c r="HKZ51" s="113"/>
      <c r="HLA51" s="113"/>
      <c r="HLB51" s="113"/>
      <c r="HLC51" s="113"/>
      <c r="HLD51" s="113"/>
      <c r="HLE51" s="113"/>
      <c r="HLF51" s="113"/>
      <c r="HLG51" s="113"/>
      <c r="HLH51" s="113"/>
      <c r="HLI51" s="113"/>
      <c r="HLJ51" s="113"/>
      <c r="HLK51" s="113"/>
      <c r="HLL51" s="113"/>
      <c r="HLM51" s="113"/>
      <c r="HLN51" s="113"/>
      <c r="HLO51" s="113"/>
      <c r="HLP51" s="113"/>
      <c r="HLQ51" s="113"/>
      <c r="HLR51" s="113"/>
      <c r="HLS51" s="113"/>
      <c r="HLT51" s="113"/>
      <c r="HLU51" s="113"/>
      <c r="HLV51" s="113"/>
      <c r="HLW51" s="113"/>
      <c r="HLX51" s="113"/>
      <c r="HLY51" s="113"/>
      <c r="HLZ51" s="113"/>
      <c r="HMA51" s="113"/>
      <c r="HMB51" s="113"/>
      <c r="HMC51" s="113"/>
      <c r="HMD51" s="113"/>
      <c r="HME51" s="113"/>
      <c r="HMF51" s="113"/>
      <c r="HMG51" s="113"/>
      <c r="HMH51" s="113"/>
      <c r="HMI51" s="113"/>
      <c r="HMJ51" s="113"/>
      <c r="HMK51" s="113"/>
      <c r="HML51" s="113"/>
      <c r="HMM51" s="113"/>
      <c r="HMN51" s="113"/>
      <c r="HMO51" s="113"/>
      <c r="HMP51" s="113"/>
      <c r="HMQ51" s="113"/>
      <c r="HMR51" s="113"/>
      <c r="HMS51" s="113"/>
      <c r="HMT51" s="113"/>
      <c r="HMU51" s="113"/>
      <c r="HMV51" s="113"/>
      <c r="HMW51" s="113"/>
      <c r="HMX51" s="113"/>
      <c r="HMY51" s="113"/>
      <c r="HMZ51" s="113"/>
      <c r="HNA51" s="113"/>
      <c r="HNB51" s="113"/>
      <c r="HNC51" s="113"/>
      <c r="HND51" s="113"/>
      <c r="HNE51" s="113"/>
      <c r="HNF51" s="113"/>
      <c r="HNG51" s="113"/>
      <c r="HNH51" s="113"/>
      <c r="HNI51" s="113"/>
      <c r="HNJ51" s="113"/>
      <c r="HNK51" s="113"/>
      <c r="HNL51" s="113"/>
      <c r="HNM51" s="113"/>
      <c r="HNN51" s="113"/>
      <c r="HNO51" s="113"/>
      <c r="HNP51" s="113"/>
      <c r="HNQ51" s="113"/>
      <c r="HNR51" s="113"/>
      <c r="HNS51" s="113"/>
      <c r="HNT51" s="113"/>
      <c r="HNU51" s="113"/>
      <c r="HNV51" s="113"/>
      <c r="HNW51" s="113"/>
      <c r="HNX51" s="113"/>
      <c r="HNY51" s="113"/>
      <c r="HNZ51" s="113"/>
      <c r="HOA51" s="113"/>
      <c r="HOB51" s="113"/>
      <c r="HOC51" s="113"/>
      <c r="HOD51" s="113"/>
      <c r="HOE51" s="113"/>
      <c r="HOF51" s="113"/>
      <c r="HOG51" s="113"/>
      <c r="HOH51" s="113"/>
      <c r="HOI51" s="113"/>
      <c r="HOJ51" s="113"/>
      <c r="HOK51" s="113"/>
      <c r="HOL51" s="113"/>
      <c r="HOM51" s="113"/>
      <c r="HON51" s="113"/>
      <c r="HOO51" s="113"/>
      <c r="HOP51" s="113"/>
      <c r="HOQ51" s="113"/>
      <c r="HOR51" s="113"/>
      <c r="HOS51" s="113"/>
      <c r="HOT51" s="113"/>
      <c r="HOU51" s="113"/>
      <c r="HOV51" s="113"/>
      <c r="HOW51" s="113"/>
      <c r="HOX51" s="113"/>
      <c r="HOY51" s="113"/>
      <c r="HOZ51" s="113"/>
      <c r="HPA51" s="113"/>
      <c r="HPB51" s="113"/>
      <c r="HPC51" s="113"/>
      <c r="HPD51" s="113"/>
      <c r="HPE51" s="113"/>
      <c r="HPF51" s="113"/>
      <c r="HPG51" s="113"/>
      <c r="HPH51" s="113"/>
      <c r="HPI51" s="113"/>
      <c r="HPJ51" s="113"/>
      <c r="HPK51" s="113"/>
      <c r="HPL51" s="113"/>
      <c r="HPM51" s="113"/>
      <c r="HPN51" s="113"/>
      <c r="HPO51" s="113"/>
      <c r="HPP51" s="113"/>
      <c r="HPQ51" s="113"/>
      <c r="HPR51" s="113"/>
      <c r="HPS51" s="113"/>
      <c r="HPT51" s="113"/>
      <c r="HPU51" s="113"/>
      <c r="HPV51" s="113"/>
      <c r="HPW51" s="113"/>
      <c r="HPX51" s="113"/>
      <c r="HPY51" s="113"/>
      <c r="HPZ51" s="113"/>
      <c r="HQA51" s="113"/>
      <c r="HQB51" s="113"/>
      <c r="HQC51" s="113"/>
      <c r="HQD51" s="113"/>
      <c r="HQE51" s="113"/>
      <c r="HQF51" s="113"/>
      <c r="HQG51" s="113"/>
      <c r="HQH51" s="113"/>
      <c r="HQI51" s="113"/>
      <c r="HQJ51" s="113"/>
      <c r="HQK51" s="113"/>
      <c r="HQL51" s="113"/>
      <c r="HQM51" s="113"/>
      <c r="HQN51" s="113"/>
      <c r="HQO51" s="113"/>
      <c r="HQP51" s="113"/>
      <c r="HQQ51" s="113"/>
      <c r="HQR51" s="113"/>
      <c r="HQS51" s="113"/>
      <c r="HQT51" s="113"/>
      <c r="HQU51" s="113"/>
      <c r="HQV51" s="113"/>
      <c r="HQW51" s="113"/>
      <c r="HQX51" s="113"/>
      <c r="HQY51" s="113"/>
      <c r="HQZ51" s="113"/>
      <c r="HRA51" s="113"/>
      <c r="HRB51" s="113"/>
      <c r="HRC51" s="113"/>
      <c r="HRD51" s="113"/>
      <c r="HRE51" s="113"/>
      <c r="HRF51" s="113"/>
      <c r="HRG51" s="113"/>
      <c r="HRH51" s="113"/>
      <c r="HRI51" s="113"/>
      <c r="HRJ51" s="113"/>
      <c r="HRK51" s="113"/>
      <c r="HRL51" s="113"/>
      <c r="HRM51" s="113"/>
      <c r="HRN51" s="113"/>
      <c r="HRO51" s="113"/>
      <c r="HRP51" s="113"/>
      <c r="HRQ51" s="113"/>
      <c r="HRR51" s="113"/>
      <c r="HRS51" s="113"/>
      <c r="HRT51" s="113"/>
      <c r="HRU51" s="113"/>
      <c r="HRV51" s="113"/>
      <c r="HRW51" s="113"/>
      <c r="HRX51" s="113"/>
      <c r="HRY51" s="113"/>
      <c r="HRZ51" s="113"/>
      <c r="HSA51" s="113"/>
      <c r="HSB51" s="113"/>
      <c r="HSC51" s="113"/>
      <c r="HSD51" s="113"/>
      <c r="HSE51" s="113"/>
      <c r="HSF51" s="113"/>
      <c r="HSG51" s="113"/>
      <c r="HSH51" s="113"/>
      <c r="HSI51" s="113"/>
      <c r="HSJ51" s="113"/>
      <c r="HSK51" s="113"/>
      <c r="HSL51" s="113"/>
      <c r="HSM51" s="113"/>
      <c r="HSN51" s="113"/>
      <c r="HSO51" s="113"/>
      <c r="HSP51" s="113"/>
      <c r="HSQ51" s="113"/>
      <c r="HSR51" s="113"/>
      <c r="HSS51" s="113"/>
      <c r="HST51" s="113"/>
      <c r="HSU51" s="113"/>
      <c r="HSV51" s="113"/>
      <c r="HSW51" s="113"/>
      <c r="HSX51" s="113"/>
      <c r="HSY51" s="113"/>
      <c r="HSZ51" s="113"/>
      <c r="HTA51" s="113"/>
      <c r="HTB51" s="113"/>
      <c r="HTC51" s="113"/>
      <c r="HTD51" s="113"/>
      <c r="HTE51" s="113"/>
      <c r="HTF51" s="113"/>
      <c r="HTG51" s="113"/>
      <c r="HTH51" s="113"/>
      <c r="HTI51" s="113"/>
      <c r="HTJ51" s="113"/>
      <c r="HTK51" s="113"/>
      <c r="HTL51" s="113"/>
      <c r="HTM51" s="113"/>
      <c r="HTN51" s="113"/>
      <c r="HTO51" s="113"/>
      <c r="HTP51" s="113"/>
      <c r="HTQ51" s="113"/>
      <c r="HTR51" s="113"/>
      <c r="HTS51" s="113"/>
      <c r="HTT51" s="113"/>
      <c r="HTU51" s="113"/>
      <c r="HTV51" s="113"/>
      <c r="HTW51" s="113"/>
      <c r="HTX51" s="113"/>
      <c r="HTY51" s="113"/>
      <c r="HTZ51" s="113"/>
      <c r="HUA51" s="113"/>
      <c r="HUB51" s="113"/>
      <c r="HUC51" s="113"/>
      <c r="HUD51" s="113"/>
      <c r="HUE51" s="113"/>
      <c r="HUF51" s="113"/>
      <c r="HUG51" s="113"/>
      <c r="HUH51" s="113"/>
      <c r="HUI51" s="113"/>
      <c r="HUJ51" s="113"/>
      <c r="HUK51" s="113"/>
      <c r="HUL51" s="113"/>
      <c r="HUM51" s="113"/>
      <c r="HUN51" s="113"/>
      <c r="HUO51" s="113"/>
      <c r="HUP51" s="113"/>
      <c r="HUQ51" s="113"/>
      <c r="HUR51" s="113"/>
      <c r="HUS51" s="113"/>
      <c r="HUT51" s="113"/>
      <c r="HUU51" s="113"/>
      <c r="HUV51" s="113"/>
      <c r="HUW51" s="113"/>
      <c r="HUX51" s="113"/>
      <c r="HUY51" s="113"/>
      <c r="HUZ51" s="113"/>
      <c r="HVA51" s="113"/>
      <c r="HVB51" s="113"/>
      <c r="HVC51" s="113"/>
      <c r="HVD51" s="113"/>
      <c r="HVE51" s="113"/>
      <c r="HVF51" s="113"/>
      <c r="HVG51" s="113"/>
      <c r="HVH51" s="113"/>
      <c r="HVI51" s="113"/>
      <c r="HVJ51" s="113"/>
      <c r="HVK51" s="113"/>
      <c r="HVL51" s="113"/>
      <c r="HVM51" s="113"/>
      <c r="HVN51" s="113"/>
      <c r="HVO51" s="113"/>
      <c r="HVP51" s="113"/>
      <c r="HVQ51" s="113"/>
      <c r="HVR51" s="113"/>
      <c r="HVS51" s="113"/>
      <c r="HVT51" s="113"/>
      <c r="HVU51" s="113"/>
      <c r="HVV51" s="113"/>
      <c r="HVW51" s="113"/>
      <c r="HVX51" s="113"/>
      <c r="HVY51" s="113"/>
      <c r="HVZ51" s="113"/>
      <c r="HWA51" s="113"/>
      <c r="HWB51" s="113"/>
      <c r="HWC51" s="113"/>
      <c r="HWD51" s="113"/>
      <c r="HWE51" s="113"/>
      <c r="HWF51" s="113"/>
      <c r="HWG51" s="113"/>
      <c r="HWH51" s="113"/>
      <c r="HWI51" s="113"/>
      <c r="HWJ51" s="113"/>
      <c r="HWK51" s="113"/>
      <c r="HWL51" s="113"/>
      <c r="HWM51" s="113"/>
      <c r="HWN51" s="113"/>
      <c r="HWO51" s="113"/>
      <c r="HWP51" s="113"/>
      <c r="HWQ51" s="113"/>
      <c r="HWR51" s="113"/>
      <c r="HWS51" s="113"/>
      <c r="HWT51" s="113"/>
      <c r="HWU51" s="113"/>
      <c r="HWV51" s="113"/>
      <c r="HWW51" s="113"/>
      <c r="HWX51" s="113"/>
      <c r="HWY51" s="113"/>
      <c r="HWZ51" s="113"/>
      <c r="HXA51" s="113"/>
      <c r="HXB51" s="113"/>
      <c r="HXC51" s="113"/>
      <c r="HXD51" s="113"/>
      <c r="HXE51" s="113"/>
      <c r="HXF51" s="113"/>
      <c r="HXG51" s="113"/>
      <c r="HXH51" s="113"/>
      <c r="HXI51" s="113"/>
      <c r="HXJ51" s="113"/>
      <c r="HXK51" s="113"/>
      <c r="HXL51" s="113"/>
      <c r="HXM51" s="113"/>
      <c r="HXN51" s="113"/>
      <c r="HXO51" s="113"/>
      <c r="HXP51" s="113"/>
      <c r="HXQ51" s="113"/>
      <c r="HXR51" s="113"/>
      <c r="HXS51" s="113"/>
      <c r="HXT51" s="113"/>
      <c r="HXU51" s="113"/>
      <c r="HXV51" s="113"/>
      <c r="HXW51" s="113"/>
      <c r="HXX51" s="113"/>
      <c r="HXY51" s="113"/>
      <c r="HXZ51" s="113"/>
      <c r="HYA51" s="113"/>
      <c r="HYB51" s="113"/>
      <c r="HYC51" s="113"/>
      <c r="HYD51" s="113"/>
      <c r="HYE51" s="113"/>
      <c r="HYF51" s="113"/>
      <c r="HYG51" s="113"/>
      <c r="HYH51" s="113"/>
      <c r="HYI51" s="113"/>
      <c r="HYJ51" s="113"/>
      <c r="HYK51" s="113"/>
      <c r="HYL51" s="113"/>
      <c r="HYM51" s="113"/>
      <c r="HYN51" s="113"/>
      <c r="HYO51" s="113"/>
      <c r="HYP51" s="113"/>
      <c r="HYQ51" s="113"/>
      <c r="HYR51" s="113"/>
      <c r="HYS51" s="113"/>
      <c r="HYT51" s="113"/>
      <c r="HYU51" s="113"/>
      <c r="HYV51" s="113"/>
      <c r="HYW51" s="113"/>
      <c r="HYX51" s="113"/>
      <c r="HYY51" s="113"/>
      <c r="HYZ51" s="113"/>
      <c r="HZA51" s="113"/>
      <c r="HZB51" s="113"/>
      <c r="HZC51" s="113"/>
      <c r="HZD51" s="113"/>
      <c r="HZE51" s="113"/>
      <c r="HZF51" s="113"/>
      <c r="HZG51" s="113"/>
      <c r="HZH51" s="113"/>
      <c r="HZI51" s="113"/>
      <c r="HZJ51" s="113"/>
      <c r="HZK51" s="113"/>
      <c r="HZL51" s="113"/>
      <c r="HZM51" s="113"/>
      <c r="HZN51" s="113"/>
      <c r="HZO51" s="113"/>
      <c r="HZP51" s="113"/>
      <c r="HZQ51" s="113"/>
      <c r="HZR51" s="113"/>
      <c r="HZS51" s="113"/>
      <c r="HZT51" s="113"/>
      <c r="HZU51" s="113"/>
      <c r="HZV51" s="113"/>
      <c r="HZW51" s="113"/>
      <c r="HZX51" s="113"/>
      <c r="HZY51" s="113"/>
      <c r="HZZ51" s="113"/>
      <c r="IAA51" s="113"/>
      <c r="IAB51" s="113"/>
      <c r="IAC51" s="113"/>
      <c r="IAD51" s="113"/>
      <c r="IAE51" s="113"/>
      <c r="IAF51" s="113"/>
      <c r="IAG51" s="113"/>
      <c r="IAH51" s="113"/>
      <c r="IAI51" s="113"/>
      <c r="IAJ51" s="113"/>
      <c r="IAK51" s="113"/>
      <c r="IAL51" s="113"/>
      <c r="IAM51" s="113"/>
      <c r="IAN51" s="113"/>
      <c r="IAO51" s="113"/>
      <c r="IAP51" s="113"/>
      <c r="IAQ51" s="113"/>
      <c r="IAR51" s="113"/>
      <c r="IAS51" s="113"/>
      <c r="IAT51" s="113"/>
      <c r="IAU51" s="113"/>
      <c r="IAV51" s="113"/>
      <c r="IAW51" s="113"/>
      <c r="IAX51" s="113"/>
      <c r="IAY51" s="113"/>
      <c r="IAZ51" s="113"/>
      <c r="IBA51" s="113"/>
      <c r="IBB51" s="113"/>
      <c r="IBC51" s="113"/>
      <c r="IBD51" s="113"/>
      <c r="IBE51" s="113"/>
      <c r="IBF51" s="113"/>
      <c r="IBG51" s="113"/>
      <c r="IBH51" s="113"/>
      <c r="IBI51" s="113"/>
      <c r="IBJ51" s="113"/>
      <c r="IBK51" s="113"/>
      <c r="IBL51" s="113"/>
      <c r="IBM51" s="113"/>
      <c r="IBN51" s="113"/>
      <c r="IBO51" s="113"/>
      <c r="IBP51" s="113"/>
      <c r="IBQ51" s="113"/>
      <c r="IBR51" s="113"/>
      <c r="IBS51" s="113"/>
      <c r="IBT51" s="113"/>
      <c r="IBU51" s="113"/>
      <c r="IBV51" s="113"/>
      <c r="IBW51" s="113"/>
      <c r="IBX51" s="113"/>
      <c r="IBY51" s="113"/>
      <c r="IBZ51" s="113"/>
      <c r="ICA51" s="113"/>
      <c r="ICB51" s="113"/>
      <c r="ICC51" s="113"/>
      <c r="ICD51" s="113"/>
      <c r="ICE51" s="113"/>
      <c r="ICF51" s="113"/>
      <c r="ICG51" s="113"/>
      <c r="ICH51" s="113"/>
      <c r="ICI51" s="113"/>
      <c r="ICJ51" s="113"/>
      <c r="ICK51" s="113"/>
      <c r="ICL51" s="113"/>
      <c r="ICM51" s="113"/>
      <c r="ICN51" s="113"/>
      <c r="ICO51" s="113"/>
      <c r="ICP51" s="113"/>
      <c r="ICQ51" s="113"/>
      <c r="ICR51" s="113"/>
      <c r="ICS51" s="113"/>
      <c r="ICT51" s="113"/>
      <c r="ICU51" s="113"/>
      <c r="ICV51" s="113"/>
      <c r="ICW51" s="113"/>
      <c r="ICX51" s="113"/>
      <c r="ICY51" s="113"/>
      <c r="ICZ51" s="113"/>
      <c r="IDA51" s="113"/>
      <c r="IDB51" s="113"/>
      <c r="IDC51" s="113"/>
      <c r="IDD51" s="113"/>
      <c r="IDE51" s="113"/>
      <c r="IDF51" s="113"/>
      <c r="IDG51" s="113"/>
      <c r="IDH51" s="113"/>
      <c r="IDI51" s="113"/>
      <c r="IDJ51" s="113"/>
      <c r="IDK51" s="113"/>
      <c r="IDL51" s="113"/>
      <c r="IDM51" s="113"/>
      <c r="IDN51" s="113"/>
      <c r="IDO51" s="113"/>
      <c r="IDP51" s="113"/>
      <c r="IDQ51" s="113"/>
      <c r="IDR51" s="113"/>
      <c r="IDS51" s="113"/>
      <c r="IDT51" s="113"/>
      <c r="IDU51" s="113"/>
      <c r="IDV51" s="113"/>
      <c r="IDW51" s="113"/>
      <c r="IDX51" s="113"/>
      <c r="IDY51" s="113"/>
      <c r="IDZ51" s="113"/>
      <c r="IEA51" s="113"/>
      <c r="IEB51" s="113"/>
      <c r="IEC51" s="113"/>
      <c r="IED51" s="113"/>
      <c r="IEE51" s="113"/>
      <c r="IEF51" s="113"/>
      <c r="IEG51" s="113"/>
      <c r="IEH51" s="113"/>
      <c r="IEI51" s="113"/>
      <c r="IEJ51" s="113"/>
      <c r="IEK51" s="113"/>
      <c r="IEL51" s="113"/>
      <c r="IEM51" s="113"/>
      <c r="IEN51" s="113"/>
      <c r="IEO51" s="113"/>
      <c r="IEP51" s="113"/>
      <c r="IEQ51" s="113"/>
      <c r="IER51" s="113"/>
      <c r="IES51" s="113"/>
      <c r="IET51" s="113"/>
      <c r="IEU51" s="113"/>
      <c r="IEV51" s="113"/>
      <c r="IEW51" s="113"/>
      <c r="IEX51" s="113"/>
      <c r="IEY51" s="113"/>
      <c r="IEZ51" s="113"/>
      <c r="IFA51" s="113"/>
      <c r="IFB51" s="113"/>
      <c r="IFC51" s="113"/>
      <c r="IFD51" s="113"/>
      <c r="IFE51" s="113"/>
      <c r="IFF51" s="113"/>
      <c r="IFG51" s="113"/>
      <c r="IFH51" s="113"/>
      <c r="IFI51" s="113"/>
      <c r="IFJ51" s="113"/>
      <c r="IFK51" s="113"/>
      <c r="IFL51" s="113"/>
      <c r="IFM51" s="113"/>
      <c r="IFN51" s="113"/>
      <c r="IFO51" s="113"/>
      <c r="IFP51" s="113"/>
      <c r="IFQ51" s="113"/>
      <c r="IFR51" s="113"/>
      <c r="IFS51" s="113"/>
      <c r="IFT51" s="113"/>
      <c r="IFU51" s="113"/>
      <c r="IFV51" s="113"/>
      <c r="IFW51" s="113"/>
      <c r="IFX51" s="113"/>
      <c r="IFY51" s="113"/>
      <c r="IFZ51" s="113"/>
      <c r="IGA51" s="113"/>
      <c r="IGB51" s="113"/>
      <c r="IGC51" s="113"/>
      <c r="IGD51" s="113"/>
      <c r="IGE51" s="113"/>
      <c r="IGF51" s="113"/>
      <c r="IGG51" s="113"/>
      <c r="IGH51" s="113"/>
      <c r="IGI51" s="113"/>
      <c r="IGJ51" s="113"/>
      <c r="IGK51" s="113"/>
      <c r="IGL51" s="113"/>
      <c r="IGM51" s="113"/>
      <c r="IGN51" s="113"/>
      <c r="IGO51" s="113"/>
      <c r="IGP51" s="113"/>
      <c r="IGQ51" s="113"/>
      <c r="IGR51" s="113"/>
      <c r="IGS51" s="113"/>
      <c r="IGT51" s="113"/>
      <c r="IGU51" s="113"/>
      <c r="IGV51" s="113"/>
      <c r="IGW51" s="113"/>
      <c r="IGX51" s="113"/>
      <c r="IGY51" s="113"/>
      <c r="IGZ51" s="113"/>
      <c r="IHA51" s="113"/>
      <c r="IHB51" s="113"/>
      <c r="IHC51" s="113"/>
      <c r="IHD51" s="113"/>
      <c r="IHE51" s="113"/>
      <c r="IHF51" s="113"/>
      <c r="IHG51" s="113"/>
      <c r="IHH51" s="113"/>
      <c r="IHI51" s="113"/>
      <c r="IHJ51" s="113"/>
      <c r="IHK51" s="113"/>
      <c r="IHL51" s="113"/>
      <c r="IHM51" s="113"/>
      <c r="IHN51" s="113"/>
      <c r="IHO51" s="113"/>
      <c r="IHP51" s="113"/>
      <c r="IHQ51" s="113"/>
      <c r="IHR51" s="113"/>
      <c r="IHS51" s="113"/>
      <c r="IHT51" s="113"/>
      <c r="IHU51" s="113"/>
      <c r="IHV51" s="113"/>
      <c r="IHW51" s="113"/>
      <c r="IHX51" s="113"/>
      <c r="IHY51" s="113"/>
      <c r="IHZ51" s="113"/>
      <c r="IIA51" s="113"/>
      <c r="IIB51" s="113"/>
      <c r="IIC51" s="113"/>
      <c r="IID51" s="113"/>
      <c r="IIE51" s="113"/>
      <c r="IIF51" s="113"/>
      <c r="IIG51" s="113"/>
      <c r="IIH51" s="113"/>
      <c r="III51" s="113"/>
      <c r="IIJ51" s="113"/>
      <c r="IIK51" s="113"/>
      <c r="IIL51" s="113"/>
      <c r="IIM51" s="113"/>
      <c r="IIN51" s="113"/>
      <c r="IIO51" s="113"/>
      <c r="IIP51" s="113"/>
      <c r="IIQ51" s="113"/>
      <c r="IIR51" s="113"/>
      <c r="IIS51" s="113"/>
      <c r="IIT51" s="113"/>
      <c r="IIU51" s="113"/>
      <c r="IIV51" s="113"/>
      <c r="IIW51" s="113"/>
      <c r="IIX51" s="113"/>
      <c r="IIY51" s="113"/>
      <c r="IIZ51" s="113"/>
      <c r="IJA51" s="113"/>
      <c r="IJB51" s="113"/>
      <c r="IJC51" s="113"/>
      <c r="IJD51" s="113"/>
      <c r="IJE51" s="113"/>
      <c r="IJF51" s="113"/>
      <c r="IJG51" s="113"/>
      <c r="IJH51" s="113"/>
      <c r="IJI51" s="113"/>
      <c r="IJJ51" s="113"/>
      <c r="IJK51" s="113"/>
      <c r="IJL51" s="113"/>
      <c r="IJM51" s="113"/>
      <c r="IJN51" s="113"/>
      <c r="IJO51" s="113"/>
      <c r="IJP51" s="113"/>
      <c r="IJQ51" s="113"/>
      <c r="IJR51" s="113"/>
      <c r="IJS51" s="113"/>
      <c r="IJT51" s="113"/>
      <c r="IJU51" s="113"/>
      <c r="IJV51" s="113"/>
      <c r="IJW51" s="113"/>
      <c r="IJX51" s="113"/>
      <c r="IJY51" s="113"/>
      <c r="IJZ51" s="113"/>
      <c r="IKA51" s="113"/>
      <c r="IKB51" s="113"/>
      <c r="IKC51" s="113"/>
      <c r="IKD51" s="113"/>
      <c r="IKE51" s="113"/>
      <c r="IKF51" s="113"/>
      <c r="IKG51" s="113"/>
      <c r="IKH51" s="113"/>
      <c r="IKI51" s="113"/>
      <c r="IKJ51" s="113"/>
      <c r="IKK51" s="113"/>
      <c r="IKL51" s="113"/>
      <c r="IKM51" s="113"/>
      <c r="IKN51" s="113"/>
      <c r="IKO51" s="113"/>
      <c r="IKP51" s="113"/>
      <c r="IKQ51" s="113"/>
      <c r="IKR51" s="113"/>
      <c r="IKS51" s="113"/>
      <c r="IKT51" s="113"/>
      <c r="IKU51" s="113"/>
      <c r="IKV51" s="113"/>
      <c r="IKW51" s="113"/>
      <c r="IKX51" s="113"/>
      <c r="IKY51" s="113"/>
      <c r="IKZ51" s="113"/>
      <c r="ILA51" s="113"/>
      <c r="ILB51" s="113"/>
      <c r="ILC51" s="113"/>
      <c r="ILD51" s="113"/>
      <c r="ILE51" s="113"/>
      <c r="ILF51" s="113"/>
      <c r="ILG51" s="113"/>
      <c r="ILH51" s="113"/>
      <c r="ILI51" s="113"/>
      <c r="ILJ51" s="113"/>
      <c r="ILK51" s="113"/>
      <c r="ILL51" s="113"/>
      <c r="ILM51" s="113"/>
      <c r="ILN51" s="113"/>
      <c r="ILO51" s="113"/>
      <c r="ILP51" s="113"/>
      <c r="ILQ51" s="113"/>
      <c r="ILR51" s="113"/>
      <c r="ILS51" s="113"/>
      <c r="ILT51" s="113"/>
      <c r="ILU51" s="113"/>
      <c r="ILV51" s="113"/>
      <c r="ILW51" s="113"/>
      <c r="ILX51" s="113"/>
      <c r="ILY51" s="113"/>
      <c r="ILZ51" s="113"/>
      <c r="IMA51" s="113"/>
      <c r="IMB51" s="113"/>
      <c r="IMC51" s="113"/>
      <c r="IMD51" s="113"/>
      <c r="IME51" s="113"/>
      <c r="IMF51" s="113"/>
      <c r="IMG51" s="113"/>
      <c r="IMH51" s="113"/>
      <c r="IMI51" s="113"/>
      <c r="IMJ51" s="113"/>
      <c r="IMK51" s="113"/>
      <c r="IML51" s="113"/>
      <c r="IMM51" s="113"/>
      <c r="IMN51" s="113"/>
      <c r="IMO51" s="113"/>
      <c r="IMP51" s="113"/>
      <c r="IMQ51" s="113"/>
      <c r="IMR51" s="113"/>
      <c r="IMS51" s="113"/>
      <c r="IMT51" s="113"/>
      <c r="IMU51" s="113"/>
      <c r="IMV51" s="113"/>
      <c r="IMW51" s="113"/>
      <c r="IMX51" s="113"/>
      <c r="IMY51" s="113"/>
      <c r="IMZ51" s="113"/>
      <c r="INA51" s="113"/>
      <c r="INB51" s="113"/>
      <c r="INC51" s="113"/>
      <c r="IND51" s="113"/>
      <c r="INE51" s="113"/>
      <c r="INF51" s="113"/>
      <c r="ING51" s="113"/>
      <c r="INH51" s="113"/>
      <c r="INI51" s="113"/>
      <c r="INJ51" s="113"/>
      <c r="INK51" s="113"/>
      <c r="INL51" s="113"/>
      <c r="INM51" s="113"/>
      <c r="INN51" s="113"/>
      <c r="INO51" s="113"/>
      <c r="INP51" s="113"/>
      <c r="INQ51" s="113"/>
      <c r="INR51" s="113"/>
      <c r="INS51" s="113"/>
      <c r="INT51" s="113"/>
      <c r="INU51" s="113"/>
      <c r="INV51" s="113"/>
      <c r="INW51" s="113"/>
      <c r="INX51" s="113"/>
      <c r="INY51" s="113"/>
      <c r="INZ51" s="113"/>
      <c r="IOA51" s="113"/>
      <c r="IOB51" s="113"/>
      <c r="IOC51" s="113"/>
      <c r="IOD51" s="113"/>
      <c r="IOE51" s="113"/>
      <c r="IOF51" s="113"/>
      <c r="IOG51" s="113"/>
      <c r="IOH51" s="113"/>
      <c r="IOI51" s="113"/>
      <c r="IOJ51" s="113"/>
      <c r="IOK51" s="113"/>
      <c r="IOL51" s="113"/>
      <c r="IOM51" s="113"/>
      <c r="ION51" s="113"/>
      <c r="IOO51" s="113"/>
      <c r="IOP51" s="113"/>
      <c r="IOQ51" s="113"/>
      <c r="IOR51" s="113"/>
      <c r="IOS51" s="113"/>
      <c r="IOT51" s="113"/>
      <c r="IOU51" s="113"/>
      <c r="IOV51" s="113"/>
      <c r="IOW51" s="113"/>
      <c r="IOX51" s="113"/>
      <c r="IOY51" s="113"/>
      <c r="IOZ51" s="113"/>
      <c r="IPA51" s="113"/>
      <c r="IPB51" s="113"/>
      <c r="IPC51" s="113"/>
      <c r="IPD51" s="113"/>
      <c r="IPE51" s="113"/>
      <c r="IPF51" s="113"/>
      <c r="IPG51" s="113"/>
      <c r="IPH51" s="113"/>
      <c r="IPI51" s="113"/>
      <c r="IPJ51" s="113"/>
      <c r="IPK51" s="113"/>
      <c r="IPL51" s="113"/>
      <c r="IPM51" s="113"/>
      <c r="IPN51" s="113"/>
      <c r="IPO51" s="113"/>
      <c r="IPP51" s="113"/>
      <c r="IPQ51" s="113"/>
      <c r="IPR51" s="113"/>
      <c r="IPS51" s="113"/>
      <c r="IPT51" s="113"/>
      <c r="IPU51" s="113"/>
      <c r="IPV51" s="113"/>
      <c r="IPW51" s="113"/>
      <c r="IPX51" s="113"/>
      <c r="IPY51" s="113"/>
      <c r="IPZ51" s="113"/>
      <c r="IQA51" s="113"/>
      <c r="IQB51" s="113"/>
      <c r="IQC51" s="113"/>
      <c r="IQD51" s="113"/>
      <c r="IQE51" s="113"/>
      <c r="IQF51" s="113"/>
      <c r="IQG51" s="113"/>
      <c r="IQH51" s="113"/>
      <c r="IQI51" s="113"/>
      <c r="IQJ51" s="113"/>
      <c r="IQK51" s="113"/>
      <c r="IQL51" s="113"/>
      <c r="IQM51" s="113"/>
      <c r="IQN51" s="113"/>
      <c r="IQO51" s="113"/>
      <c r="IQP51" s="113"/>
      <c r="IQQ51" s="113"/>
      <c r="IQR51" s="113"/>
      <c r="IQS51" s="113"/>
      <c r="IQT51" s="113"/>
      <c r="IQU51" s="113"/>
      <c r="IQV51" s="113"/>
      <c r="IQW51" s="113"/>
      <c r="IQX51" s="113"/>
      <c r="IQY51" s="113"/>
      <c r="IQZ51" s="113"/>
      <c r="IRA51" s="113"/>
      <c r="IRB51" s="113"/>
      <c r="IRC51" s="113"/>
      <c r="IRD51" s="113"/>
      <c r="IRE51" s="113"/>
      <c r="IRF51" s="113"/>
      <c r="IRG51" s="113"/>
      <c r="IRH51" s="113"/>
      <c r="IRI51" s="113"/>
      <c r="IRJ51" s="113"/>
      <c r="IRK51" s="113"/>
      <c r="IRL51" s="113"/>
      <c r="IRM51" s="113"/>
      <c r="IRN51" s="113"/>
      <c r="IRO51" s="113"/>
      <c r="IRP51" s="113"/>
      <c r="IRQ51" s="113"/>
      <c r="IRR51" s="113"/>
      <c r="IRS51" s="113"/>
      <c r="IRT51" s="113"/>
      <c r="IRU51" s="113"/>
      <c r="IRV51" s="113"/>
      <c r="IRW51" s="113"/>
      <c r="IRX51" s="113"/>
      <c r="IRY51" s="113"/>
      <c r="IRZ51" s="113"/>
      <c r="ISA51" s="113"/>
      <c r="ISB51" s="113"/>
      <c r="ISC51" s="113"/>
      <c r="ISD51" s="113"/>
      <c r="ISE51" s="113"/>
      <c r="ISF51" s="113"/>
      <c r="ISG51" s="113"/>
      <c r="ISH51" s="113"/>
      <c r="ISI51" s="113"/>
      <c r="ISJ51" s="113"/>
      <c r="ISK51" s="113"/>
      <c r="ISL51" s="113"/>
      <c r="ISM51" s="113"/>
      <c r="ISN51" s="113"/>
      <c r="ISO51" s="113"/>
      <c r="ISP51" s="113"/>
      <c r="ISQ51" s="113"/>
      <c r="ISR51" s="113"/>
      <c r="ISS51" s="113"/>
      <c r="IST51" s="113"/>
      <c r="ISU51" s="113"/>
      <c r="ISV51" s="113"/>
      <c r="ISW51" s="113"/>
      <c r="ISX51" s="113"/>
      <c r="ISY51" s="113"/>
      <c r="ISZ51" s="113"/>
      <c r="ITA51" s="113"/>
      <c r="ITB51" s="113"/>
      <c r="ITC51" s="113"/>
      <c r="ITD51" s="113"/>
      <c r="ITE51" s="113"/>
      <c r="ITF51" s="113"/>
      <c r="ITG51" s="113"/>
      <c r="ITH51" s="113"/>
      <c r="ITI51" s="113"/>
      <c r="ITJ51" s="113"/>
      <c r="ITK51" s="113"/>
      <c r="ITL51" s="113"/>
      <c r="ITM51" s="113"/>
      <c r="ITN51" s="113"/>
      <c r="ITO51" s="113"/>
      <c r="ITP51" s="113"/>
      <c r="ITQ51" s="113"/>
      <c r="ITR51" s="113"/>
      <c r="ITS51" s="113"/>
      <c r="ITT51" s="113"/>
      <c r="ITU51" s="113"/>
      <c r="ITV51" s="113"/>
      <c r="ITW51" s="113"/>
      <c r="ITX51" s="113"/>
      <c r="ITY51" s="113"/>
      <c r="ITZ51" s="113"/>
      <c r="IUA51" s="113"/>
      <c r="IUB51" s="113"/>
      <c r="IUC51" s="113"/>
      <c r="IUD51" s="113"/>
      <c r="IUE51" s="113"/>
      <c r="IUF51" s="113"/>
      <c r="IUG51" s="113"/>
      <c r="IUH51" s="113"/>
      <c r="IUI51" s="113"/>
      <c r="IUJ51" s="113"/>
      <c r="IUK51" s="113"/>
      <c r="IUL51" s="113"/>
      <c r="IUM51" s="113"/>
      <c r="IUN51" s="113"/>
      <c r="IUO51" s="113"/>
      <c r="IUP51" s="113"/>
      <c r="IUQ51" s="113"/>
      <c r="IUR51" s="113"/>
      <c r="IUS51" s="113"/>
      <c r="IUT51" s="113"/>
      <c r="IUU51" s="113"/>
      <c r="IUV51" s="113"/>
      <c r="IUW51" s="113"/>
      <c r="IUX51" s="113"/>
      <c r="IUY51" s="113"/>
      <c r="IUZ51" s="113"/>
      <c r="IVA51" s="113"/>
      <c r="IVB51" s="113"/>
      <c r="IVC51" s="113"/>
      <c r="IVD51" s="113"/>
      <c r="IVE51" s="113"/>
      <c r="IVF51" s="113"/>
      <c r="IVG51" s="113"/>
      <c r="IVH51" s="113"/>
      <c r="IVI51" s="113"/>
      <c r="IVJ51" s="113"/>
      <c r="IVK51" s="113"/>
      <c r="IVL51" s="113"/>
      <c r="IVM51" s="113"/>
      <c r="IVN51" s="113"/>
      <c r="IVO51" s="113"/>
      <c r="IVP51" s="113"/>
      <c r="IVQ51" s="113"/>
      <c r="IVR51" s="113"/>
      <c r="IVS51" s="113"/>
      <c r="IVT51" s="113"/>
      <c r="IVU51" s="113"/>
      <c r="IVV51" s="113"/>
      <c r="IVW51" s="113"/>
      <c r="IVX51" s="113"/>
      <c r="IVY51" s="113"/>
      <c r="IVZ51" s="113"/>
      <c r="IWA51" s="113"/>
      <c r="IWB51" s="113"/>
      <c r="IWC51" s="113"/>
      <c r="IWD51" s="113"/>
      <c r="IWE51" s="113"/>
      <c r="IWF51" s="113"/>
      <c r="IWG51" s="113"/>
      <c r="IWH51" s="113"/>
      <c r="IWI51" s="113"/>
      <c r="IWJ51" s="113"/>
      <c r="IWK51" s="113"/>
      <c r="IWL51" s="113"/>
      <c r="IWM51" s="113"/>
      <c r="IWN51" s="113"/>
      <c r="IWO51" s="113"/>
      <c r="IWP51" s="113"/>
      <c r="IWQ51" s="113"/>
      <c r="IWR51" s="113"/>
      <c r="IWS51" s="113"/>
      <c r="IWT51" s="113"/>
      <c r="IWU51" s="113"/>
      <c r="IWV51" s="113"/>
      <c r="IWW51" s="113"/>
      <c r="IWX51" s="113"/>
      <c r="IWY51" s="113"/>
      <c r="IWZ51" s="113"/>
      <c r="IXA51" s="113"/>
      <c r="IXB51" s="113"/>
      <c r="IXC51" s="113"/>
      <c r="IXD51" s="113"/>
      <c r="IXE51" s="113"/>
      <c r="IXF51" s="113"/>
      <c r="IXG51" s="113"/>
      <c r="IXH51" s="113"/>
      <c r="IXI51" s="113"/>
      <c r="IXJ51" s="113"/>
      <c r="IXK51" s="113"/>
      <c r="IXL51" s="113"/>
      <c r="IXM51" s="113"/>
      <c r="IXN51" s="113"/>
      <c r="IXO51" s="113"/>
      <c r="IXP51" s="113"/>
      <c r="IXQ51" s="113"/>
      <c r="IXR51" s="113"/>
      <c r="IXS51" s="113"/>
      <c r="IXT51" s="113"/>
      <c r="IXU51" s="113"/>
      <c r="IXV51" s="113"/>
      <c r="IXW51" s="113"/>
      <c r="IXX51" s="113"/>
      <c r="IXY51" s="113"/>
      <c r="IXZ51" s="113"/>
      <c r="IYA51" s="113"/>
      <c r="IYB51" s="113"/>
      <c r="IYC51" s="113"/>
      <c r="IYD51" s="113"/>
      <c r="IYE51" s="113"/>
      <c r="IYF51" s="113"/>
      <c r="IYG51" s="113"/>
      <c r="IYH51" s="113"/>
      <c r="IYI51" s="113"/>
      <c r="IYJ51" s="113"/>
      <c r="IYK51" s="113"/>
      <c r="IYL51" s="113"/>
      <c r="IYM51" s="113"/>
      <c r="IYN51" s="113"/>
      <c r="IYO51" s="113"/>
      <c r="IYP51" s="113"/>
      <c r="IYQ51" s="113"/>
      <c r="IYR51" s="113"/>
      <c r="IYS51" s="113"/>
      <c r="IYT51" s="113"/>
      <c r="IYU51" s="113"/>
      <c r="IYV51" s="113"/>
      <c r="IYW51" s="113"/>
      <c r="IYX51" s="113"/>
      <c r="IYY51" s="113"/>
      <c r="IYZ51" s="113"/>
      <c r="IZA51" s="113"/>
      <c r="IZB51" s="113"/>
      <c r="IZC51" s="113"/>
      <c r="IZD51" s="113"/>
      <c r="IZE51" s="113"/>
      <c r="IZF51" s="113"/>
      <c r="IZG51" s="113"/>
      <c r="IZH51" s="113"/>
      <c r="IZI51" s="113"/>
      <c r="IZJ51" s="113"/>
      <c r="IZK51" s="113"/>
      <c r="IZL51" s="113"/>
      <c r="IZM51" s="113"/>
      <c r="IZN51" s="113"/>
      <c r="IZO51" s="113"/>
      <c r="IZP51" s="113"/>
      <c r="IZQ51" s="113"/>
      <c r="IZR51" s="113"/>
      <c r="IZS51" s="113"/>
      <c r="IZT51" s="113"/>
      <c r="IZU51" s="113"/>
      <c r="IZV51" s="113"/>
      <c r="IZW51" s="113"/>
      <c r="IZX51" s="113"/>
      <c r="IZY51" s="113"/>
      <c r="IZZ51" s="113"/>
      <c r="JAA51" s="113"/>
      <c r="JAB51" s="113"/>
      <c r="JAC51" s="113"/>
      <c r="JAD51" s="113"/>
      <c r="JAE51" s="113"/>
      <c r="JAF51" s="113"/>
      <c r="JAG51" s="113"/>
      <c r="JAH51" s="113"/>
      <c r="JAI51" s="113"/>
      <c r="JAJ51" s="113"/>
      <c r="JAK51" s="113"/>
      <c r="JAL51" s="113"/>
      <c r="JAM51" s="113"/>
      <c r="JAN51" s="113"/>
      <c r="JAO51" s="113"/>
      <c r="JAP51" s="113"/>
      <c r="JAQ51" s="113"/>
      <c r="JAR51" s="113"/>
      <c r="JAS51" s="113"/>
      <c r="JAT51" s="113"/>
      <c r="JAU51" s="113"/>
      <c r="JAV51" s="113"/>
      <c r="JAW51" s="113"/>
      <c r="JAX51" s="113"/>
      <c r="JAY51" s="113"/>
      <c r="JAZ51" s="113"/>
      <c r="JBA51" s="113"/>
      <c r="JBB51" s="113"/>
      <c r="JBC51" s="113"/>
      <c r="JBD51" s="113"/>
      <c r="JBE51" s="113"/>
      <c r="JBF51" s="113"/>
      <c r="JBG51" s="113"/>
      <c r="JBH51" s="113"/>
      <c r="JBI51" s="113"/>
      <c r="JBJ51" s="113"/>
      <c r="JBK51" s="113"/>
      <c r="JBL51" s="113"/>
      <c r="JBM51" s="113"/>
      <c r="JBN51" s="113"/>
      <c r="JBO51" s="113"/>
      <c r="JBP51" s="113"/>
      <c r="JBQ51" s="113"/>
      <c r="JBR51" s="113"/>
      <c r="JBS51" s="113"/>
      <c r="JBT51" s="113"/>
      <c r="JBU51" s="113"/>
      <c r="JBV51" s="113"/>
      <c r="JBW51" s="113"/>
      <c r="JBX51" s="113"/>
      <c r="JBY51" s="113"/>
      <c r="JBZ51" s="113"/>
      <c r="JCA51" s="113"/>
      <c r="JCB51" s="113"/>
      <c r="JCC51" s="113"/>
      <c r="JCD51" s="113"/>
      <c r="JCE51" s="113"/>
      <c r="JCF51" s="113"/>
      <c r="JCG51" s="113"/>
      <c r="JCH51" s="113"/>
      <c r="JCI51" s="113"/>
      <c r="JCJ51" s="113"/>
      <c r="JCK51" s="113"/>
      <c r="JCL51" s="113"/>
      <c r="JCM51" s="113"/>
      <c r="JCN51" s="113"/>
      <c r="JCO51" s="113"/>
      <c r="JCP51" s="113"/>
      <c r="JCQ51" s="113"/>
      <c r="JCR51" s="113"/>
      <c r="JCS51" s="113"/>
      <c r="JCT51" s="113"/>
      <c r="JCU51" s="113"/>
      <c r="JCV51" s="113"/>
      <c r="JCW51" s="113"/>
      <c r="JCX51" s="113"/>
      <c r="JCY51" s="113"/>
      <c r="JCZ51" s="113"/>
      <c r="JDA51" s="113"/>
      <c r="JDB51" s="113"/>
      <c r="JDC51" s="113"/>
      <c r="JDD51" s="113"/>
      <c r="JDE51" s="113"/>
      <c r="JDF51" s="113"/>
      <c r="JDG51" s="113"/>
      <c r="JDH51" s="113"/>
      <c r="JDI51" s="113"/>
      <c r="JDJ51" s="113"/>
      <c r="JDK51" s="113"/>
      <c r="JDL51" s="113"/>
      <c r="JDM51" s="113"/>
      <c r="JDN51" s="113"/>
      <c r="JDO51" s="113"/>
      <c r="JDP51" s="113"/>
      <c r="JDQ51" s="113"/>
      <c r="JDR51" s="113"/>
      <c r="JDS51" s="113"/>
      <c r="JDT51" s="113"/>
      <c r="JDU51" s="113"/>
      <c r="JDV51" s="113"/>
      <c r="JDW51" s="113"/>
      <c r="JDX51" s="113"/>
      <c r="JDY51" s="113"/>
      <c r="JDZ51" s="113"/>
      <c r="JEA51" s="113"/>
      <c r="JEB51" s="113"/>
      <c r="JEC51" s="113"/>
      <c r="JED51" s="113"/>
      <c r="JEE51" s="113"/>
      <c r="JEF51" s="113"/>
      <c r="JEG51" s="113"/>
      <c r="JEH51" s="113"/>
      <c r="JEI51" s="113"/>
      <c r="JEJ51" s="113"/>
      <c r="JEK51" s="113"/>
      <c r="JEL51" s="113"/>
      <c r="JEM51" s="113"/>
      <c r="JEN51" s="113"/>
      <c r="JEO51" s="113"/>
      <c r="JEP51" s="113"/>
      <c r="JEQ51" s="113"/>
      <c r="JER51" s="113"/>
      <c r="JES51" s="113"/>
      <c r="JET51" s="113"/>
      <c r="JEU51" s="113"/>
      <c r="JEV51" s="113"/>
      <c r="JEW51" s="113"/>
      <c r="JEX51" s="113"/>
      <c r="JEY51" s="113"/>
      <c r="JEZ51" s="113"/>
      <c r="JFA51" s="113"/>
      <c r="JFB51" s="113"/>
      <c r="JFC51" s="113"/>
      <c r="JFD51" s="113"/>
      <c r="JFE51" s="113"/>
      <c r="JFF51" s="113"/>
      <c r="JFG51" s="113"/>
      <c r="JFH51" s="113"/>
      <c r="JFI51" s="113"/>
      <c r="JFJ51" s="113"/>
      <c r="JFK51" s="113"/>
      <c r="JFL51" s="113"/>
      <c r="JFM51" s="113"/>
      <c r="JFN51" s="113"/>
      <c r="JFO51" s="113"/>
      <c r="JFP51" s="113"/>
      <c r="JFQ51" s="113"/>
      <c r="JFR51" s="113"/>
      <c r="JFS51" s="113"/>
      <c r="JFT51" s="113"/>
      <c r="JFU51" s="113"/>
      <c r="JFV51" s="113"/>
      <c r="JFW51" s="113"/>
      <c r="JFX51" s="113"/>
      <c r="JFY51" s="113"/>
      <c r="JFZ51" s="113"/>
      <c r="JGA51" s="113"/>
      <c r="JGB51" s="113"/>
      <c r="JGC51" s="113"/>
      <c r="JGD51" s="113"/>
      <c r="JGE51" s="113"/>
      <c r="JGF51" s="113"/>
      <c r="JGG51" s="113"/>
      <c r="JGH51" s="113"/>
      <c r="JGI51" s="113"/>
      <c r="JGJ51" s="113"/>
      <c r="JGK51" s="113"/>
      <c r="JGL51" s="113"/>
      <c r="JGM51" s="113"/>
      <c r="JGN51" s="113"/>
      <c r="JGO51" s="113"/>
      <c r="JGP51" s="113"/>
      <c r="JGQ51" s="113"/>
      <c r="JGR51" s="113"/>
      <c r="JGS51" s="113"/>
      <c r="JGT51" s="113"/>
      <c r="JGU51" s="113"/>
      <c r="JGV51" s="113"/>
      <c r="JGW51" s="113"/>
      <c r="JGX51" s="113"/>
      <c r="JGY51" s="113"/>
      <c r="JGZ51" s="113"/>
      <c r="JHA51" s="113"/>
      <c r="JHB51" s="113"/>
      <c r="JHC51" s="113"/>
      <c r="JHD51" s="113"/>
      <c r="JHE51" s="113"/>
      <c r="JHF51" s="113"/>
      <c r="JHG51" s="113"/>
      <c r="JHH51" s="113"/>
      <c r="JHI51" s="113"/>
      <c r="JHJ51" s="113"/>
      <c r="JHK51" s="113"/>
      <c r="JHL51" s="113"/>
      <c r="JHM51" s="113"/>
      <c r="JHN51" s="113"/>
      <c r="JHO51" s="113"/>
      <c r="JHP51" s="113"/>
      <c r="JHQ51" s="113"/>
      <c r="JHR51" s="113"/>
      <c r="JHS51" s="113"/>
      <c r="JHT51" s="113"/>
      <c r="JHU51" s="113"/>
      <c r="JHV51" s="113"/>
      <c r="JHW51" s="113"/>
      <c r="JHX51" s="113"/>
      <c r="JHY51" s="113"/>
      <c r="JHZ51" s="113"/>
      <c r="JIA51" s="113"/>
      <c r="JIB51" s="113"/>
      <c r="JIC51" s="113"/>
      <c r="JID51" s="113"/>
      <c r="JIE51" s="113"/>
      <c r="JIF51" s="113"/>
      <c r="JIG51" s="113"/>
      <c r="JIH51" s="113"/>
      <c r="JII51" s="113"/>
      <c r="JIJ51" s="113"/>
      <c r="JIK51" s="113"/>
      <c r="JIL51" s="113"/>
      <c r="JIM51" s="113"/>
      <c r="JIN51" s="113"/>
      <c r="JIO51" s="113"/>
      <c r="JIP51" s="113"/>
      <c r="JIQ51" s="113"/>
      <c r="JIR51" s="113"/>
      <c r="JIS51" s="113"/>
      <c r="JIT51" s="113"/>
      <c r="JIU51" s="113"/>
      <c r="JIV51" s="113"/>
      <c r="JIW51" s="113"/>
      <c r="JIX51" s="113"/>
      <c r="JIY51" s="113"/>
      <c r="JIZ51" s="113"/>
      <c r="JJA51" s="113"/>
      <c r="JJB51" s="113"/>
      <c r="JJC51" s="113"/>
      <c r="JJD51" s="113"/>
      <c r="JJE51" s="113"/>
      <c r="JJF51" s="113"/>
      <c r="JJG51" s="113"/>
      <c r="JJH51" s="113"/>
      <c r="JJI51" s="113"/>
      <c r="JJJ51" s="113"/>
      <c r="JJK51" s="113"/>
      <c r="JJL51" s="113"/>
      <c r="JJM51" s="113"/>
      <c r="JJN51" s="113"/>
      <c r="JJO51" s="113"/>
      <c r="JJP51" s="113"/>
      <c r="JJQ51" s="113"/>
      <c r="JJR51" s="113"/>
      <c r="JJS51" s="113"/>
      <c r="JJT51" s="113"/>
      <c r="JJU51" s="113"/>
      <c r="JJV51" s="113"/>
      <c r="JJW51" s="113"/>
      <c r="JJX51" s="113"/>
      <c r="JJY51" s="113"/>
      <c r="JJZ51" s="113"/>
      <c r="JKA51" s="113"/>
      <c r="JKB51" s="113"/>
      <c r="JKC51" s="113"/>
      <c r="JKD51" s="113"/>
      <c r="JKE51" s="113"/>
      <c r="JKF51" s="113"/>
      <c r="JKG51" s="113"/>
      <c r="JKH51" s="113"/>
      <c r="JKI51" s="113"/>
      <c r="JKJ51" s="113"/>
      <c r="JKK51" s="113"/>
      <c r="JKL51" s="113"/>
      <c r="JKM51" s="113"/>
      <c r="JKN51" s="113"/>
      <c r="JKO51" s="113"/>
      <c r="JKP51" s="113"/>
      <c r="JKQ51" s="113"/>
      <c r="JKR51" s="113"/>
      <c r="JKS51" s="113"/>
      <c r="JKT51" s="113"/>
      <c r="JKU51" s="113"/>
      <c r="JKV51" s="113"/>
      <c r="JKW51" s="113"/>
      <c r="JKX51" s="113"/>
      <c r="JKY51" s="113"/>
      <c r="JKZ51" s="113"/>
      <c r="JLA51" s="113"/>
      <c r="JLB51" s="113"/>
      <c r="JLC51" s="113"/>
      <c r="JLD51" s="113"/>
      <c r="JLE51" s="113"/>
      <c r="JLF51" s="113"/>
      <c r="JLG51" s="113"/>
      <c r="JLH51" s="113"/>
      <c r="JLI51" s="113"/>
      <c r="JLJ51" s="113"/>
      <c r="JLK51" s="113"/>
      <c r="JLL51" s="113"/>
      <c r="JLM51" s="113"/>
      <c r="JLN51" s="113"/>
      <c r="JLO51" s="113"/>
      <c r="JLP51" s="113"/>
      <c r="JLQ51" s="113"/>
      <c r="JLR51" s="113"/>
      <c r="JLS51" s="113"/>
      <c r="JLT51" s="113"/>
      <c r="JLU51" s="113"/>
      <c r="JLV51" s="113"/>
      <c r="JLW51" s="113"/>
      <c r="JLX51" s="113"/>
      <c r="JLY51" s="113"/>
      <c r="JLZ51" s="113"/>
      <c r="JMA51" s="113"/>
      <c r="JMB51" s="113"/>
      <c r="JMC51" s="113"/>
      <c r="JMD51" s="113"/>
      <c r="JME51" s="113"/>
      <c r="JMF51" s="113"/>
      <c r="JMG51" s="113"/>
      <c r="JMH51" s="113"/>
      <c r="JMI51" s="113"/>
      <c r="JMJ51" s="113"/>
      <c r="JMK51" s="113"/>
      <c r="JML51" s="113"/>
      <c r="JMM51" s="113"/>
      <c r="JMN51" s="113"/>
      <c r="JMO51" s="113"/>
      <c r="JMP51" s="113"/>
      <c r="JMQ51" s="113"/>
      <c r="JMR51" s="113"/>
      <c r="JMS51" s="113"/>
      <c r="JMT51" s="113"/>
      <c r="JMU51" s="113"/>
      <c r="JMV51" s="113"/>
      <c r="JMW51" s="113"/>
      <c r="JMX51" s="113"/>
      <c r="JMY51" s="113"/>
      <c r="JMZ51" s="113"/>
      <c r="JNA51" s="113"/>
      <c r="JNB51" s="113"/>
      <c r="JNC51" s="113"/>
      <c r="JND51" s="113"/>
      <c r="JNE51" s="113"/>
      <c r="JNF51" s="113"/>
      <c r="JNG51" s="113"/>
      <c r="JNH51" s="113"/>
      <c r="JNI51" s="113"/>
      <c r="JNJ51" s="113"/>
      <c r="JNK51" s="113"/>
      <c r="JNL51" s="113"/>
      <c r="JNM51" s="113"/>
      <c r="JNN51" s="113"/>
      <c r="JNO51" s="113"/>
      <c r="JNP51" s="113"/>
      <c r="JNQ51" s="113"/>
      <c r="JNR51" s="113"/>
      <c r="JNS51" s="113"/>
      <c r="JNT51" s="113"/>
      <c r="JNU51" s="113"/>
      <c r="JNV51" s="113"/>
      <c r="JNW51" s="113"/>
      <c r="JNX51" s="113"/>
      <c r="JNY51" s="113"/>
      <c r="JNZ51" s="113"/>
      <c r="JOA51" s="113"/>
      <c r="JOB51" s="113"/>
      <c r="JOC51" s="113"/>
      <c r="JOD51" s="113"/>
      <c r="JOE51" s="113"/>
      <c r="JOF51" s="113"/>
      <c r="JOG51" s="113"/>
      <c r="JOH51" s="113"/>
      <c r="JOI51" s="113"/>
      <c r="JOJ51" s="113"/>
      <c r="JOK51" s="113"/>
      <c r="JOL51" s="113"/>
      <c r="JOM51" s="113"/>
      <c r="JON51" s="113"/>
      <c r="JOO51" s="113"/>
      <c r="JOP51" s="113"/>
      <c r="JOQ51" s="113"/>
      <c r="JOR51" s="113"/>
      <c r="JOS51" s="113"/>
      <c r="JOT51" s="113"/>
      <c r="JOU51" s="113"/>
      <c r="JOV51" s="113"/>
      <c r="JOW51" s="113"/>
      <c r="JOX51" s="113"/>
      <c r="JOY51" s="113"/>
      <c r="JOZ51" s="113"/>
      <c r="JPA51" s="113"/>
      <c r="JPB51" s="113"/>
      <c r="JPC51" s="113"/>
      <c r="JPD51" s="113"/>
      <c r="JPE51" s="113"/>
      <c r="JPF51" s="113"/>
      <c r="JPG51" s="113"/>
      <c r="JPH51" s="113"/>
      <c r="JPI51" s="113"/>
      <c r="JPJ51" s="113"/>
      <c r="JPK51" s="113"/>
      <c r="JPL51" s="113"/>
      <c r="JPM51" s="113"/>
      <c r="JPN51" s="113"/>
      <c r="JPO51" s="113"/>
      <c r="JPP51" s="113"/>
      <c r="JPQ51" s="113"/>
      <c r="JPR51" s="113"/>
      <c r="JPS51" s="113"/>
      <c r="JPT51" s="113"/>
      <c r="JPU51" s="113"/>
      <c r="JPV51" s="113"/>
      <c r="JPW51" s="113"/>
      <c r="JPX51" s="113"/>
      <c r="JPY51" s="113"/>
      <c r="JPZ51" s="113"/>
      <c r="JQA51" s="113"/>
      <c r="JQB51" s="113"/>
      <c r="JQC51" s="113"/>
      <c r="JQD51" s="113"/>
      <c r="JQE51" s="113"/>
      <c r="JQF51" s="113"/>
      <c r="JQG51" s="113"/>
      <c r="JQH51" s="113"/>
      <c r="JQI51" s="113"/>
      <c r="JQJ51" s="113"/>
      <c r="JQK51" s="113"/>
      <c r="JQL51" s="113"/>
      <c r="JQM51" s="113"/>
      <c r="JQN51" s="113"/>
      <c r="JQO51" s="113"/>
      <c r="JQP51" s="113"/>
      <c r="JQQ51" s="113"/>
      <c r="JQR51" s="113"/>
      <c r="JQS51" s="113"/>
      <c r="JQT51" s="113"/>
      <c r="JQU51" s="113"/>
      <c r="JQV51" s="113"/>
      <c r="JQW51" s="113"/>
      <c r="JQX51" s="113"/>
      <c r="JQY51" s="113"/>
      <c r="JQZ51" s="113"/>
      <c r="JRA51" s="113"/>
      <c r="JRB51" s="113"/>
      <c r="JRC51" s="113"/>
      <c r="JRD51" s="113"/>
      <c r="JRE51" s="113"/>
      <c r="JRF51" s="113"/>
      <c r="JRG51" s="113"/>
      <c r="JRH51" s="113"/>
      <c r="JRI51" s="113"/>
      <c r="JRJ51" s="113"/>
      <c r="JRK51" s="113"/>
      <c r="JRL51" s="113"/>
      <c r="JRM51" s="113"/>
      <c r="JRN51" s="113"/>
      <c r="JRO51" s="113"/>
      <c r="JRP51" s="113"/>
      <c r="JRQ51" s="113"/>
      <c r="JRR51" s="113"/>
      <c r="JRS51" s="113"/>
      <c r="JRT51" s="113"/>
      <c r="JRU51" s="113"/>
      <c r="JRV51" s="113"/>
      <c r="JRW51" s="113"/>
      <c r="JRX51" s="113"/>
      <c r="JRY51" s="113"/>
      <c r="JRZ51" s="113"/>
      <c r="JSA51" s="113"/>
      <c r="JSB51" s="113"/>
      <c r="JSC51" s="113"/>
      <c r="JSD51" s="113"/>
      <c r="JSE51" s="113"/>
      <c r="JSF51" s="113"/>
      <c r="JSG51" s="113"/>
      <c r="JSH51" s="113"/>
      <c r="JSI51" s="113"/>
      <c r="JSJ51" s="113"/>
      <c r="JSK51" s="113"/>
      <c r="JSL51" s="113"/>
      <c r="JSM51" s="113"/>
      <c r="JSN51" s="113"/>
      <c r="JSO51" s="113"/>
      <c r="JSP51" s="113"/>
      <c r="JSQ51" s="113"/>
      <c r="JSR51" s="113"/>
      <c r="JSS51" s="113"/>
      <c r="JST51" s="113"/>
      <c r="JSU51" s="113"/>
      <c r="JSV51" s="113"/>
      <c r="JSW51" s="113"/>
      <c r="JSX51" s="113"/>
      <c r="JSY51" s="113"/>
      <c r="JSZ51" s="113"/>
      <c r="JTA51" s="113"/>
      <c r="JTB51" s="113"/>
      <c r="JTC51" s="113"/>
      <c r="JTD51" s="113"/>
      <c r="JTE51" s="113"/>
      <c r="JTF51" s="113"/>
      <c r="JTG51" s="113"/>
      <c r="JTH51" s="113"/>
      <c r="JTI51" s="113"/>
      <c r="JTJ51" s="113"/>
      <c r="JTK51" s="113"/>
      <c r="JTL51" s="113"/>
      <c r="JTM51" s="113"/>
      <c r="JTN51" s="113"/>
      <c r="JTO51" s="113"/>
      <c r="JTP51" s="113"/>
      <c r="JTQ51" s="113"/>
      <c r="JTR51" s="113"/>
      <c r="JTS51" s="113"/>
      <c r="JTT51" s="113"/>
      <c r="JTU51" s="113"/>
      <c r="JTV51" s="113"/>
      <c r="JTW51" s="113"/>
      <c r="JTX51" s="113"/>
      <c r="JTY51" s="113"/>
      <c r="JTZ51" s="113"/>
      <c r="JUA51" s="113"/>
      <c r="JUB51" s="113"/>
      <c r="JUC51" s="113"/>
      <c r="JUD51" s="113"/>
      <c r="JUE51" s="113"/>
      <c r="JUF51" s="113"/>
      <c r="JUG51" s="113"/>
      <c r="JUH51" s="113"/>
      <c r="JUI51" s="113"/>
      <c r="JUJ51" s="113"/>
      <c r="JUK51" s="113"/>
      <c r="JUL51" s="113"/>
      <c r="JUM51" s="113"/>
      <c r="JUN51" s="113"/>
      <c r="JUO51" s="113"/>
      <c r="JUP51" s="113"/>
      <c r="JUQ51" s="113"/>
      <c r="JUR51" s="113"/>
      <c r="JUS51" s="113"/>
      <c r="JUT51" s="113"/>
      <c r="JUU51" s="113"/>
      <c r="JUV51" s="113"/>
      <c r="JUW51" s="113"/>
      <c r="JUX51" s="113"/>
      <c r="JUY51" s="113"/>
      <c r="JUZ51" s="113"/>
      <c r="JVA51" s="113"/>
      <c r="JVB51" s="113"/>
      <c r="JVC51" s="113"/>
      <c r="JVD51" s="113"/>
      <c r="JVE51" s="113"/>
      <c r="JVF51" s="113"/>
      <c r="JVG51" s="113"/>
      <c r="JVH51" s="113"/>
      <c r="JVI51" s="113"/>
      <c r="JVJ51" s="113"/>
      <c r="JVK51" s="113"/>
      <c r="JVL51" s="113"/>
      <c r="JVM51" s="113"/>
      <c r="JVN51" s="113"/>
      <c r="JVO51" s="113"/>
      <c r="JVP51" s="113"/>
      <c r="JVQ51" s="113"/>
      <c r="JVR51" s="113"/>
      <c r="JVS51" s="113"/>
      <c r="JVT51" s="113"/>
      <c r="JVU51" s="113"/>
      <c r="JVV51" s="113"/>
      <c r="JVW51" s="113"/>
      <c r="JVX51" s="113"/>
      <c r="JVY51" s="113"/>
      <c r="JVZ51" s="113"/>
      <c r="JWA51" s="113"/>
      <c r="JWB51" s="113"/>
      <c r="JWC51" s="113"/>
      <c r="JWD51" s="113"/>
      <c r="JWE51" s="113"/>
      <c r="JWF51" s="113"/>
      <c r="JWG51" s="113"/>
      <c r="JWH51" s="113"/>
      <c r="JWI51" s="113"/>
      <c r="JWJ51" s="113"/>
      <c r="JWK51" s="113"/>
      <c r="JWL51" s="113"/>
      <c r="JWM51" s="113"/>
      <c r="JWN51" s="113"/>
      <c r="JWO51" s="113"/>
      <c r="JWP51" s="113"/>
      <c r="JWQ51" s="113"/>
      <c r="JWR51" s="113"/>
      <c r="JWS51" s="113"/>
      <c r="JWT51" s="113"/>
      <c r="JWU51" s="113"/>
      <c r="JWV51" s="113"/>
      <c r="JWW51" s="113"/>
      <c r="JWX51" s="113"/>
      <c r="JWY51" s="113"/>
      <c r="JWZ51" s="113"/>
      <c r="JXA51" s="113"/>
      <c r="JXB51" s="113"/>
      <c r="JXC51" s="113"/>
      <c r="JXD51" s="113"/>
      <c r="JXE51" s="113"/>
      <c r="JXF51" s="113"/>
      <c r="JXG51" s="113"/>
      <c r="JXH51" s="113"/>
      <c r="JXI51" s="113"/>
      <c r="JXJ51" s="113"/>
      <c r="JXK51" s="113"/>
      <c r="JXL51" s="113"/>
      <c r="JXM51" s="113"/>
      <c r="JXN51" s="113"/>
      <c r="JXO51" s="113"/>
      <c r="JXP51" s="113"/>
      <c r="JXQ51" s="113"/>
      <c r="JXR51" s="113"/>
      <c r="JXS51" s="113"/>
      <c r="JXT51" s="113"/>
      <c r="JXU51" s="113"/>
      <c r="JXV51" s="113"/>
      <c r="JXW51" s="113"/>
      <c r="JXX51" s="113"/>
      <c r="JXY51" s="113"/>
      <c r="JXZ51" s="113"/>
      <c r="JYA51" s="113"/>
      <c r="JYB51" s="113"/>
      <c r="JYC51" s="113"/>
      <c r="JYD51" s="113"/>
      <c r="JYE51" s="113"/>
      <c r="JYF51" s="113"/>
      <c r="JYG51" s="113"/>
      <c r="JYH51" s="113"/>
      <c r="JYI51" s="113"/>
      <c r="JYJ51" s="113"/>
      <c r="JYK51" s="113"/>
      <c r="JYL51" s="113"/>
      <c r="JYM51" s="113"/>
      <c r="JYN51" s="113"/>
      <c r="JYO51" s="113"/>
      <c r="JYP51" s="113"/>
      <c r="JYQ51" s="113"/>
      <c r="JYR51" s="113"/>
      <c r="JYS51" s="113"/>
      <c r="JYT51" s="113"/>
      <c r="JYU51" s="113"/>
      <c r="JYV51" s="113"/>
      <c r="JYW51" s="113"/>
      <c r="JYX51" s="113"/>
      <c r="JYY51" s="113"/>
      <c r="JYZ51" s="113"/>
      <c r="JZA51" s="113"/>
      <c r="JZB51" s="113"/>
      <c r="JZC51" s="113"/>
      <c r="JZD51" s="113"/>
      <c r="JZE51" s="113"/>
      <c r="JZF51" s="113"/>
      <c r="JZG51" s="113"/>
      <c r="JZH51" s="113"/>
      <c r="JZI51" s="113"/>
      <c r="JZJ51" s="113"/>
      <c r="JZK51" s="113"/>
      <c r="JZL51" s="113"/>
      <c r="JZM51" s="113"/>
      <c r="JZN51" s="113"/>
      <c r="JZO51" s="113"/>
      <c r="JZP51" s="113"/>
      <c r="JZQ51" s="113"/>
      <c r="JZR51" s="113"/>
      <c r="JZS51" s="113"/>
      <c r="JZT51" s="113"/>
      <c r="JZU51" s="113"/>
      <c r="JZV51" s="113"/>
      <c r="JZW51" s="113"/>
      <c r="JZX51" s="113"/>
      <c r="JZY51" s="113"/>
      <c r="JZZ51" s="113"/>
      <c r="KAA51" s="113"/>
      <c r="KAB51" s="113"/>
      <c r="KAC51" s="113"/>
      <c r="KAD51" s="113"/>
      <c r="KAE51" s="113"/>
      <c r="KAF51" s="113"/>
      <c r="KAG51" s="113"/>
      <c r="KAH51" s="113"/>
      <c r="KAI51" s="113"/>
      <c r="KAJ51" s="113"/>
      <c r="KAK51" s="113"/>
      <c r="KAL51" s="113"/>
      <c r="KAM51" s="113"/>
      <c r="KAN51" s="113"/>
      <c r="KAO51" s="113"/>
      <c r="KAP51" s="113"/>
      <c r="KAQ51" s="113"/>
      <c r="KAR51" s="113"/>
      <c r="KAS51" s="113"/>
      <c r="KAT51" s="113"/>
      <c r="KAU51" s="113"/>
      <c r="KAV51" s="113"/>
      <c r="KAW51" s="113"/>
      <c r="KAX51" s="113"/>
      <c r="KAY51" s="113"/>
      <c r="KAZ51" s="113"/>
      <c r="KBA51" s="113"/>
      <c r="KBB51" s="113"/>
      <c r="KBC51" s="113"/>
      <c r="KBD51" s="113"/>
      <c r="KBE51" s="113"/>
      <c r="KBF51" s="113"/>
      <c r="KBG51" s="113"/>
      <c r="KBH51" s="113"/>
      <c r="KBI51" s="113"/>
      <c r="KBJ51" s="113"/>
      <c r="KBK51" s="113"/>
      <c r="KBL51" s="113"/>
      <c r="KBM51" s="113"/>
      <c r="KBN51" s="113"/>
      <c r="KBO51" s="113"/>
      <c r="KBP51" s="113"/>
      <c r="KBQ51" s="113"/>
      <c r="KBR51" s="113"/>
      <c r="KBS51" s="113"/>
      <c r="KBT51" s="113"/>
      <c r="KBU51" s="113"/>
      <c r="KBV51" s="113"/>
      <c r="KBW51" s="113"/>
      <c r="KBX51" s="113"/>
      <c r="KBY51" s="113"/>
      <c r="KBZ51" s="113"/>
      <c r="KCA51" s="113"/>
      <c r="KCB51" s="113"/>
      <c r="KCC51" s="113"/>
      <c r="KCD51" s="113"/>
      <c r="KCE51" s="113"/>
      <c r="KCF51" s="113"/>
      <c r="KCG51" s="113"/>
      <c r="KCH51" s="113"/>
      <c r="KCI51" s="113"/>
      <c r="KCJ51" s="113"/>
      <c r="KCK51" s="113"/>
      <c r="KCL51" s="113"/>
      <c r="KCM51" s="113"/>
      <c r="KCN51" s="113"/>
      <c r="KCO51" s="113"/>
      <c r="KCP51" s="113"/>
      <c r="KCQ51" s="113"/>
      <c r="KCR51" s="113"/>
      <c r="KCS51" s="113"/>
      <c r="KCT51" s="113"/>
      <c r="KCU51" s="113"/>
      <c r="KCV51" s="113"/>
      <c r="KCW51" s="113"/>
      <c r="KCX51" s="113"/>
      <c r="KCY51" s="113"/>
      <c r="KCZ51" s="113"/>
      <c r="KDA51" s="113"/>
      <c r="KDB51" s="113"/>
      <c r="KDC51" s="113"/>
      <c r="KDD51" s="113"/>
      <c r="KDE51" s="113"/>
      <c r="KDF51" s="113"/>
      <c r="KDG51" s="113"/>
      <c r="KDH51" s="113"/>
      <c r="KDI51" s="113"/>
      <c r="KDJ51" s="113"/>
      <c r="KDK51" s="113"/>
      <c r="KDL51" s="113"/>
      <c r="KDM51" s="113"/>
      <c r="KDN51" s="113"/>
      <c r="KDO51" s="113"/>
      <c r="KDP51" s="113"/>
      <c r="KDQ51" s="113"/>
      <c r="KDR51" s="113"/>
      <c r="KDS51" s="113"/>
      <c r="KDT51" s="113"/>
      <c r="KDU51" s="113"/>
      <c r="KDV51" s="113"/>
      <c r="KDW51" s="113"/>
      <c r="KDX51" s="113"/>
      <c r="KDY51" s="113"/>
      <c r="KDZ51" s="113"/>
      <c r="KEA51" s="113"/>
      <c r="KEB51" s="113"/>
      <c r="KEC51" s="113"/>
      <c r="KED51" s="113"/>
      <c r="KEE51" s="113"/>
      <c r="KEF51" s="113"/>
      <c r="KEG51" s="113"/>
      <c r="KEH51" s="113"/>
      <c r="KEI51" s="113"/>
      <c r="KEJ51" s="113"/>
      <c r="KEK51" s="113"/>
      <c r="KEL51" s="113"/>
      <c r="KEM51" s="113"/>
      <c r="KEN51" s="113"/>
      <c r="KEO51" s="113"/>
      <c r="KEP51" s="113"/>
      <c r="KEQ51" s="113"/>
      <c r="KER51" s="113"/>
      <c r="KES51" s="113"/>
      <c r="KET51" s="113"/>
      <c r="KEU51" s="113"/>
      <c r="KEV51" s="113"/>
      <c r="KEW51" s="113"/>
      <c r="KEX51" s="113"/>
      <c r="KEY51" s="113"/>
      <c r="KEZ51" s="113"/>
      <c r="KFA51" s="113"/>
      <c r="KFB51" s="113"/>
      <c r="KFC51" s="113"/>
      <c r="KFD51" s="113"/>
      <c r="KFE51" s="113"/>
      <c r="KFF51" s="113"/>
      <c r="KFG51" s="113"/>
      <c r="KFH51" s="113"/>
      <c r="KFI51" s="113"/>
      <c r="KFJ51" s="113"/>
      <c r="KFK51" s="113"/>
      <c r="KFL51" s="113"/>
      <c r="KFM51" s="113"/>
      <c r="KFN51" s="113"/>
      <c r="KFO51" s="113"/>
      <c r="KFP51" s="113"/>
      <c r="KFQ51" s="113"/>
      <c r="KFR51" s="113"/>
      <c r="KFS51" s="113"/>
      <c r="KFT51" s="113"/>
      <c r="KFU51" s="113"/>
      <c r="KFV51" s="113"/>
      <c r="KFW51" s="113"/>
      <c r="KFX51" s="113"/>
      <c r="KFY51" s="113"/>
      <c r="KFZ51" s="113"/>
      <c r="KGA51" s="113"/>
      <c r="KGB51" s="113"/>
      <c r="KGC51" s="113"/>
      <c r="KGD51" s="113"/>
      <c r="KGE51" s="113"/>
      <c r="KGF51" s="113"/>
      <c r="KGG51" s="113"/>
      <c r="KGH51" s="113"/>
      <c r="KGI51" s="113"/>
      <c r="KGJ51" s="113"/>
      <c r="KGK51" s="113"/>
      <c r="KGL51" s="113"/>
      <c r="KGM51" s="113"/>
      <c r="KGN51" s="113"/>
      <c r="KGO51" s="113"/>
      <c r="KGP51" s="113"/>
      <c r="KGQ51" s="113"/>
      <c r="KGR51" s="113"/>
      <c r="KGS51" s="113"/>
      <c r="KGT51" s="113"/>
      <c r="KGU51" s="113"/>
      <c r="KGV51" s="113"/>
      <c r="KGW51" s="113"/>
      <c r="KGX51" s="113"/>
      <c r="KGY51" s="113"/>
      <c r="KGZ51" s="113"/>
      <c r="KHA51" s="113"/>
      <c r="KHB51" s="113"/>
      <c r="KHC51" s="113"/>
      <c r="KHD51" s="113"/>
      <c r="KHE51" s="113"/>
      <c r="KHF51" s="113"/>
      <c r="KHG51" s="113"/>
      <c r="KHH51" s="113"/>
      <c r="KHI51" s="113"/>
      <c r="KHJ51" s="113"/>
      <c r="KHK51" s="113"/>
      <c r="KHL51" s="113"/>
      <c r="KHM51" s="113"/>
      <c r="KHN51" s="113"/>
      <c r="KHO51" s="113"/>
      <c r="KHP51" s="113"/>
      <c r="KHQ51" s="113"/>
      <c r="KHR51" s="113"/>
      <c r="KHS51" s="113"/>
      <c r="KHT51" s="113"/>
      <c r="KHU51" s="113"/>
      <c r="KHV51" s="113"/>
      <c r="KHW51" s="113"/>
      <c r="KHX51" s="113"/>
      <c r="KHY51" s="113"/>
      <c r="KHZ51" s="113"/>
      <c r="KIA51" s="113"/>
      <c r="KIB51" s="113"/>
      <c r="KIC51" s="113"/>
      <c r="KID51" s="113"/>
      <c r="KIE51" s="113"/>
      <c r="KIF51" s="113"/>
      <c r="KIG51" s="113"/>
      <c r="KIH51" s="113"/>
      <c r="KII51" s="113"/>
      <c r="KIJ51" s="113"/>
      <c r="KIK51" s="113"/>
      <c r="KIL51" s="113"/>
      <c r="KIM51" s="113"/>
      <c r="KIN51" s="113"/>
      <c r="KIO51" s="113"/>
      <c r="KIP51" s="113"/>
      <c r="KIQ51" s="113"/>
      <c r="KIR51" s="113"/>
      <c r="KIS51" s="113"/>
      <c r="KIT51" s="113"/>
      <c r="KIU51" s="113"/>
      <c r="KIV51" s="113"/>
      <c r="KIW51" s="113"/>
      <c r="KIX51" s="113"/>
      <c r="KIY51" s="113"/>
      <c r="KIZ51" s="113"/>
      <c r="KJA51" s="113"/>
      <c r="KJB51" s="113"/>
      <c r="KJC51" s="113"/>
      <c r="KJD51" s="113"/>
      <c r="KJE51" s="113"/>
      <c r="KJF51" s="113"/>
      <c r="KJG51" s="113"/>
      <c r="KJH51" s="113"/>
      <c r="KJI51" s="113"/>
      <c r="KJJ51" s="113"/>
      <c r="KJK51" s="113"/>
      <c r="KJL51" s="113"/>
      <c r="KJM51" s="113"/>
      <c r="KJN51" s="113"/>
      <c r="KJO51" s="113"/>
      <c r="KJP51" s="113"/>
      <c r="KJQ51" s="113"/>
      <c r="KJR51" s="113"/>
      <c r="KJS51" s="113"/>
      <c r="KJT51" s="113"/>
      <c r="KJU51" s="113"/>
      <c r="KJV51" s="113"/>
      <c r="KJW51" s="113"/>
      <c r="KJX51" s="113"/>
      <c r="KJY51" s="113"/>
      <c r="KJZ51" s="113"/>
      <c r="KKA51" s="113"/>
      <c r="KKB51" s="113"/>
      <c r="KKC51" s="113"/>
      <c r="KKD51" s="113"/>
      <c r="KKE51" s="113"/>
      <c r="KKF51" s="113"/>
      <c r="KKG51" s="113"/>
      <c r="KKH51" s="113"/>
      <c r="KKI51" s="113"/>
      <c r="KKJ51" s="113"/>
      <c r="KKK51" s="113"/>
      <c r="KKL51" s="113"/>
      <c r="KKM51" s="113"/>
      <c r="KKN51" s="113"/>
      <c r="KKO51" s="113"/>
      <c r="KKP51" s="113"/>
      <c r="KKQ51" s="113"/>
      <c r="KKR51" s="113"/>
      <c r="KKS51" s="113"/>
      <c r="KKT51" s="113"/>
      <c r="KKU51" s="113"/>
      <c r="KKV51" s="113"/>
      <c r="KKW51" s="113"/>
      <c r="KKX51" s="113"/>
      <c r="KKY51" s="113"/>
      <c r="KKZ51" s="113"/>
      <c r="KLA51" s="113"/>
      <c r="KLB51" s="113"/>
      <c r="KLC51" s="113"/>
      <c r="KLD51" s="113"/>
      <c r="KLE51" s="113"/>
      <c r="KLF51" s="113"/>
      <c r="KLG51" s="113"/>
      <c r="KLH51" s="113"/>
      <c r="KLI51" s="113"/>
      <c r="KLJ51" s="113"/>
      <c r="KLK51" s="113"/>
      <c r="KLL51" s="113"/>
      <c r="KLM51" s="113"/>
      <c r="KLN51" s="113"/>
      <c r="KLO51" s="113"/>
      <c r="KLP51" s="113"/>
      <c r="KLQ51" s="113"/>
      <c r="KLR51" s="113"/>
      <c r="KLS51" s="113"/>
      <c r="KLT51" s="113"/>
      <c r="KLU51" s="113"/>
      <c r="KLV51" s="113"/>
      <c r="KLW51" s="113"/>
      <c r="KLX51" s="113"/>
      <c r="KLY51" s="113"/>
      <c r="KLZ51" s="113"/>
      <c r="KMA51" s="113"/>
      <c r="KMB51" s="113"/>
      <c r="KMC51" s="113"/>
      <c r="KMD51" s="113"/>
      <c r="KME51" s="113"/>
      <c r="KMF51" s="113"/>
      <c r="KMG51" s="113"/>
      <c r="KMH51" s="113"/>
      <c r="KMI51" s="113"/>
      <c r="KMJ51" s="113"/>
      <c r="KMK51" s="113"/>
      <c r="KML51" s="113"/>
      <c r="KMM51" s="113"/>
      <c r="KMN51" s="113"/>
      <c r="KMO51" s="113"/>
      <c r="KMP51" s="113"/>
      <c r="KMQ51" s="113"/>
      <c r="KMR51" s="113"/>
      <c r="KMS51" s="113"/>
      <c r="KMT51" s="113"/>
      <c r="KMU51" s="113"/>
      <c r="KMV51" s="113"/>
      <c r="KMW51" s="113"/>
      <c r="KMX51" s="113"/>
      <c r="KMY51" s="113"/>
      <c r="KMZ51" s="113"/>
      <c r="KNA51" s="113"/>
      <c r="KNB51" s="113"/>
      <c r="KNC51" s="113"/>
      <c r="KND51" s="113"/>
      <c r="KNE51" s="113"/>
      <c r="KNF51" s="113"/>
      <c r="KNG51" s="113"/>
      <c r="KNH51" s="113"/>
      <c r="KNI51" s="113"/>
      <c r="KNJ51" s="113"/>
      <c r="KNK51" s="113"/>
      <c r="KNL51" s="113"/>
      <c r="KNM51" s="113"/>
      <c r="KNN51" s="113"/>
      <c r="KNO51" s="113"/>
      <c r="KNP51" s="113"/>
      <c r="KNQ51" s="113"/>
      <c r="KNR51" s="113"/>
      <c r="KNS51" s="113"/>
      <c r="KNT51" s="113"/>
      <c r="KNU51" s="113"/>
      <c r="KNV51" s="113"/>
      <c r="KNW51" s="113"/>
      <c r="KNX51" s="113"/>
      <c r="KNY51" s="113"/>
      <c r="KNZ51" s="113"/>
      <c r="KOA51" s="113"/>
      <c r="KOB51" s="113"/>
      <c r="KOC51" s="113"/>
      <c r="KOD51" s="113"/>
      <c r="KOE51" s="113"/>
      <c r="KOF51" s="113"/>
      <c r="KOG51" s="113"/>
      <c r="KOH51" s="113"/>
      <c r="KOI51" s="113"/>
      <c r="KOJ51" s="113"/>
      <c r="KOK51" s="113"/>
      <c r="KOL51" s="113"/>
      <c r="KOM51" s="113"/>
      <c r="KON51" s="113"/>
      <c r="KOO51" s="113"/>
      <c r="KOP51" s="113"/>
      <c r="KOQ51" s="113"/>
      <c r="KOR51" s="113"/>
      <c r="KOS51" s="113"/>
      <c r="KOT51" s="113"/>
      <c r="KOU51" s="113"/>
      <c r="KOV51" s="113"/>
      <c r="KOW51" s="113"/>
      <c r="KOX51" s="113"/>
      <c r="KOY51" s="113"/>
      <c r="KOZ51" s="113"/>
      <c r="KPA51" s="113"/>
      <c r="KPB51" s="113"/>
      <c r="KPC51" s="113"/>
      <c r="KPD51" s="113"/>
      <c r="KPE51" s="113"/>
      <c r="KPF51" s="113"/>
      <c r="KPG51" s="113"/>
      <c r="KPH51" s="113"/>
      <c r="KPI51" s="113"/>
      <c r="KPJ51" s="113"/>
      <c r="KPK51" s="113"/>
      <c r="KPL51" s="113"/>
      <c r="KPM51" s="113"/>
      <c r="KPN51" s="113"/>
      <c r="KPO51" s="113"/>
      <c r="KPP51" s="113"/>
      <c r="KPQ51" s="113"/>
      <c r="KPR51" s="113"/>
      <c r="KPS51" s="113"/>
      <c r="KPT51" s="113"/>
      <c r="KPU51" s="113"/>
      <c r="KPV51" s="113"/>
      <c r="KPW51" s="113"/>
      <c r="KPX51" s="113"/>
      <c r="KPY51" s="113"/>
      <c r="KPZ51" s="113"/>
      <c r="KQA51" s="113"/>
      <c r="KQB51" s="113"/>
      <c r="KQC51" s="113"/>
      <c r="KQD51" s="113"/>
      <c r="KQE51" s="113"/>
      <c r="KQF51" s="113"/>
      <c r="KQG51" s="113"/>
      <c r="KQH51" s="113"/>
      <c r="KQI51" s="113"/>
      <c r="KQJ51" s="113"/>
      <c r="KQK51" s="113"/>
      <c r="KQL51" s="113"/>
      <c r="KQM51" s="113"/>
      <c r="KQN51" s="113"/>
      <c r="KQO51" s="113"/>
      <c r="KQP51" s="113"/>
      <c r="KQQ51" s="113"/>
      <c r="KQR51" s="113"/>
      <c r="KQS51" s="113"/>
      <c r="KQT51" s="113"/>
      <c r="KQU51" s="113"/>
      <c r="KQV51" s="113"/>
      <c r="KQW51" s="113"/>
      <c r="KQX51" s="113"/>
      <c r="KQY51" s="113"/>
      <c r="KQZ51" s="113"/>
      <c r="KRA51" s="113"/>
      <c r="KRB51" s="113"/>
      <c r="KRC51" s="113"/>
      <c r="KRD51" s="113"/>
      <c r="KRE51" s="113"/>
      <c r="KRF51" s="113"/>
      <c r="KRG51" s="113"/>
      <c r="KRH51" s="113"/>
      <c r="KRI51" s="113"/>
      <c r="KRJ51" s="113"/>
      <c r="KRK51" s="113"/>
      <c r="KRL51" s="113"/>
      <c r="KRM51" s="113"/>
      <c r="KRN51" s="113"/>
      <c r="KRO51" s="113"/>
      <c r="KRP51" s="113"/>
      <c r="KRQ51" s="113"/>
      <c r="KRR51" s="113"/>
      <c r="KRS51" s="113"/>
      <c r="KRT51" s="113"/>
      <c r="KRU51" s="113"/>
      <c r="KRV51" s="113"/>
      <c r="KRW51" s="113"/>
      <c r="KRX51" s="113"/>
      <c r="KRY51" s="113"/>
      <c r="KRZ51" s="113"/>
      <c r="KSA51" s="113"/>
      <c r="KSB51" s="113"/>
      <c r="KSC51" s="113"/>
      <c r="KSD51" s="113"/>
      <c r="KSE51" s="113"/>
      <c r="KSF51" s="113"/>
      <c r="KSG51" s="113"/>
      <c r="KSH51" s="113"/>
      <c r="KSI51" s="113"/>
      <c r="KSJ51" s="113"/>
      <c r="KSK51" s="113"/>
      <c r="KSL51" s="113"/>
      <c r="KSM51" s="113"/>
      <c r="KSN51" s="113"/>
      <c r="KSO51" s="113"/>
      <c r="KSP51" s="113"/>
      <c r="KSQ51" s="113"/>
      <c r="KSR51" s="113"/>
      <c r="KSS51" s="113"/>
      <c r="KST51" s="113"/>
      <c r="KSU51" s="113"/>
      <c r="KSV51" s="113"/>
      <c r="KSW51" s="113"/>
      <c r="KSX51" s="113"/>
      <c r="KSY51" s="113"/>
      <c r="KSZ51" s="113"/>
      <c r="KTA51" s="113"/>
      <c r="KTB51" s="113"/>
      <c r="KTC51" s="113"/>
      <c r="KTD51" s="113"/>
      <c r="KTE51" s="113"/>
      <c r="KTF51" s="113"/>
      <c r="KTG51" s="113"/>
      <c r="KTH51" s="113"/>
      <c r="KTI51" s="113"/>
      <c r="KTJ51" s="113"/>
      <c r="KTK51" s="113"/>
      <c r="KTL51" s="113"/>
      <c r="KTM51" s="113"/>
      <c r="KTN51" s="113"/>
      <c r="KTO51" s="113"/>
      <c r="KTP51" s="113"/>
      <c r="KTQ51" s="113"/>
      <c r="KTR51" s="113"/>
      <c r="KTS51" s="113"/>
      <c r="KTT51" s="113"/>
      <c r="KTU51" s="113"/>
      <c r="KTV51" s="113"/>
      <c r="KTW51" s="113"/>
      <c r="KTX51" s="113"/>
      <c r="KTY51" s="113"/>
      <c r="KTZ51" s="113"/>
      <c r="KUA51" s="113"/>
      <c r="KUB51" s="113"/>
      <c r="KUC51" s="113"/>
      <c r="KUD51" s="113"/>
      <c r="KUE51" s="113"/>
      <c r="KUF51" s="113"/>
      <c r="KUG51" s="113"/>
      <c r="KUH51" s="113"/>
      <c r="KUI51" s="113"/>
      <c r="KUJ51" s="113"/>
      <c r="KUK51" s="113"/>
      <c r="KUL51" s="113"/>
      <c r="KUM51" s="113"/>
      <c r="KUN51" s="113"/>
      <c r="KUO51" s="113"/>
      <c r="KUP51" s="113"/>
      <c r="KUQ51" s="113"/>
      <c r="KUR51" s="113"/>
      <c r="KUS51" s="113"/>
      <c r="KUT51" s="113"/>
      <c r="KUU51" s="113"/>
      <c r="KUV51" s="113"/>
      <c r="KUW51" s="113"/>
      <c r="KUX51" s="113"/>
      <c r="KUY51" s="113"/>
      <c r="KUZ51" s="113"/>
      <c r="KVA51" s="113"/>
      <c r="KVB51" s="113"/>
      <c r="KVC51" s="113"/>
      <c r="KVD51" s="113"/>
      <c r="KVE51" s="113"/>
      <c r="KVF51" s="113"/>
      <c r="KVG51" s="113"/>
      <c r="KVH51" s="113"/>
      <c r="KVI51" s="113"/>
      <c r="KVJ51" s="113"/>
      <c r="KVK51" s="113"/>
      <c r="KVL51" s="113"/>
      <c r="KVM51" s="113"/>
      <c r="KVN51" s="113"/>
      <c r="KVO51" s="113"/>
      <c r="KVP51" s="113"/>
      <c r="KVQ51" s="113"/>
      <c r="KVR51" s="113"/>
      <c r="KVS51" s="113"/>
      <c r="KVT51" s="113"/>
      <c r="KVU51" s="113"/>
      <c r="KVV51" s="113"/>
      <c r="KVW51" s="113"/>
      <c r="KVX51" s="113"/>
      <c r="KVY51" s="113"/>
      <c r="KVZ51" s="113"/>
      <c r="KWA51" s="113"/>
      <c r="KWB51" s="113"/>
      <c r="KWC51" s="113"/>
      <c r="KWD51" s="113"/>
      <c r="KWE51" s="113"/>
      <c r="KWF51" s="113"/>
      <c r="KWG51" s="113"/>
      <c r="KWH51" s="113"/>
      <c r="KWI51" s="113"/>
      <c r="KWJ51" s="113"/>
      <c r="KWK51" s="113"/>
      <c r="KWL51" s="113"/>
      <c r="KWM51" s="113"/>
      <c r="KWN51" s="113"/>
      <c r="KWO51" s="113"/>
      <c r="KWP51" s="113"/>
      <c r="KWQ51" s="113"/>
      <c r="KWR51" s="113"/>
      <c r="KWS51" s="113"/>
      <c r="KWT51" s="113"/>
      <c r="KWU51" s="113"/>
      <c r="KWV51" s="113"/>
      <c r="KWW51" s="113"/>
      <c r="KWX51" s="113"/>
      <c r="KWY51" s="113"/>
      <c r="KWZ51" s="113"/>
      <c r="KXA51" s="113"/>
      <c r="KXB51" s="113"/>
      <c r="KXC51" s="113"/>
      <c r="KXD51" s="113"/>
      <c r="KXE51" s="113"/>
      <c r="KXF51" s="113"/>
      <c r="KXG51" s="113"/>
      <c r="KXH51" s="113"/>
      <c r="KXI51" s="113"/>
      <c r="KXJ51" s="113"/>
      <c r="KXK51" s="113"/>
      <c r="KXL51" s="113"/>
      <c r="KXM51" s="113"/>
      <c r="KXN51" s="113"/>
      <c r="KXO51" s="113"/>
      <c r="KXP51" s="113"/>
      <c r="KXQ51" s="113"/>
      <c r="KXR51" s="113"/>
      <c r="KXS51" s="113"/>
      <c r="KXT51" s="113"/>
      <c r="KXU51" s="113"/>
      <c r="KXV51" s="113"/>
      <c r="KXW51" s="113"/>
      <c r="KXX51" s="113"/>
      <c r="KXY51" s="113"/>
      <c r="KXZ51" s="113"/>
      <c r="KYA51" s="113"/>
      <c r="KYB51" s="113"/>
      <c r="KYC51" s="113"/>
      <c r="KYD51" s="113"/>
      <c r="KYE51" s="113"/>
      <c r="KYF51" s="113"/>
      <c r="KYG51" s="113"/>
      <c r="KYH51" s="113"/>
      <c r="KYI51" s="113"/>
      <c r="KYJ51" s="113"/>
      <c r="KYK51" s="113"/>
      <c r="KYL51" s="113"/>
      <c r="KYM51" s="113"/>
      <c r="KYN51" s="113"/>
      <c r="KYO51" s="113"/>
      <c r="KYP51" s="113"/>
      <c r="KYQ51" s="113"/>
      <c r="KYR51" s="113"/>
      <c r="KYS51" s="113"/>
      <c r="KYT51" s="113"/>
      <c r="KYU51" s="113"/>
      <c r="KYV51" s="113"/>
      <c r="KYW51" s="113"/>
      <c r="KYX51" s="113"/>
      <c r="KYY51" s="113"/>
      <c r="KYZ51" s="113"/>
      <c r="KZA51" s="113"/>
      <c r="KZB51" s="113"/>
      <c r="KZC51" s="113"/>
      <c r="KZD51" s="113"/>
      <c r="KZE51" s="113"/>
      <c r="KZF51" s="113"/>
      <c r="KZG51" s="113"/>
      <c r="KZH51" s="113"/>
      <c r="KZI51" s="113"/>
      <c r="KZJ51" s="113"/>
      <c r="KZK51" s="113"/>
      <c r="KZL51" s="113"/>
      <c r="KZM51" s="113"/>
      <c r="KZN51" s="113"/>
      <c r="KZO51" s="113"/>
      <c r="KZP51" s="113"/>
      <c r="KZQ51" s="113"/>
      <c r="KZR51" s="113"/>
      <c r="KZS51" s="113"/>
      <c r="KZT51" s="113"/>
      <c r="KZU51" s="113"/>
      <c r="KZV51" s="113"/>
      <c r="KZW51" s="113"/>
      <c r="KZX51" s="113"/>
      <c r="KZY51" s="113"/>
      <c r="KZZ51" s="113"/>
      <c r="LAA51" s="113"/>
      <c r="LAB51" s="113"/>
      <c r="LAC51" s="113"/>
      <c r="LAD51" s="113"/>
      <c r="LAE51" s="113"/>
      <c r="LAF51" s="113"/>
      <c r="LAG51" s="113"/>
      <c r="LAH51" s="113"/>
      <c r="LAI51" s="113"/>
      <c r="LAJ51" s="113"/>
      <c r="LAK51" s="113"/>
      <c r="LAL51" s="113"/>
      <c r="LAM51" s="113"/>
      <c r="LAN51" s="113"/>
      <c r="LAO51" s="113"/>
      <c r="LAP51" s="113"/>
      <c r="LAQ51" s="113"/>
      <c r="LAR51" s="113"/>
      <c r="LAS51" s="113"/>
      <c r="LAT51" s="113"/>
      <c r="LAU51" s="113"/>
      <c r="LAV51" s="113"/>
      <c r="LAW51" s="113"/>
      <c r="LAX51" s="113"/>
      <c r="LAY51" s="113"/>
      <c r="LAZ51" s="113"/>
      <c r="LBA51" s="113"/>
      <c r="LBB51" s="113"/>
      <c r="LBC51" s="113"/>
      <c r="LBD51" s="113"/>
      <c r="LBE51" s="113"/>
      <c r="LBF51" s="113"/>
      <c r="LBG51" s="113"/>
      <c r="LBH51" s="113"/>
      <c r="LBI51" s="113"/>
      <c r="LBJ51" s="113"/>
      <c r="LBK51" s="113"/>
      <c r="LBL51" s="113"/>
      <c r="LBM51" s="113"/>
      <c r="LBN51" s="113"/>
      <c r="LBO51" s="113"/>
      <c r="LBP51" s="113"/>
      <c r="LBQ51" s="113"/>
      <c r="LBR51" s="113"/>
      <c r="LBS51" s="113"/>
      <c r="LBT51" s="113"/>
      <c r="LBU51" s="113"/>
      <c r="LBV51" s="113"/>
      <c r="LBW51" s="113"/>
      <c r="LBX51" s="113"/>
      <c r="LBY51" s="113"/>
      <c r="LBZ51" s="113"/>
      <c r="LCA51" s="113"/>
      <c r="LCB51" s="113"/>
      <c r="LCC51" s="113"/>
      <c r="LCD51" s="113"/>
      <c r="LCE51" s="113"/>
      <c r="LCF51" s="113"/>
      <c r="LCG51" s="113"/>
      <c r="LCH51" s="113"/>
      <c r="LCI51" s="113"/>
      <c r="LCJ51" s="113"/>
      <c r="LCK51" s="113"/>
      <c r="LCL51" s="113"/>
      <c r="LCM51" s="113"/>
      <c r="LCN51" s="113"/>
      <c r="LCO51" s="113"/>
      <c r="LCP51" s="113"/>
      <c r="LCQ51" s="113"/>
      <c r="LCR51" s="113"/>
      <c r="LCS51" s="113"/>
      <c r="LCT51" s="113"/>
      <c r="LCU51" s="113"/>
      <c r="LCV51" s="113"/>
      <c r="LCW51" s="113"/>
      <c r="LCX51" s="113"/>
      <c r="LCY51" s="113"/>
      <c r="LCZ51" s="113"/>
      <c r="LDA51" s="113"/>
      <c r="LDB51" s="113"/>
      <c r="LDC51" s="113"/>
      <c r="LDD51" s="113"/>
      <c r="LDE51" s="113"/>
      <c r="LDF51" s="113"/>
      <c r="LDG51" s="113"/>
      <c r="LDH51" s="113"/>
      <c r="LDI51" s="113"/>
      <c r="LDJ51" s="113"/>
      <c r="LDK51" s="113"/>
      <c r="LDL51" s="113"/>
      <c r="LDM51" s="113"/>
      <c r="LDN51" s="113"/>
      <c r="LDO51" s="113"/>
      <c r="LDP51" s="113"/>
      <c r="LDQ51" s="113"/>
      <c r="LDR51" s="113"/>
      <c r="LDS51" s="113"/>
      <c r="LDT51" s="113"/>
      <c r="LDU51" s="113"/>
      <c r="LDV51" s="113"/>
      <c r="LDW51" s="113"/>
      <c r="LDX51" s="113"/>
      <c r="LDY51" s="113"/>
      <c r="LDZ51" s="113"/>
      <c r="LEA51" s="113"/>
      <c r="LEB51" s="113"/>
      <c r="LEC51" s="113"/>
      <c r="LED51" s="113"/>
      <c r="LEE51" s="113"/>
      <c r="LEF51" s="113"/>
      <c r="LEG51" s="113"/>
      <c r="LEH51" s="113"/>
      <c r="LEI51" s="113"/>
      <c r="LEJ51" s="113"/>
      <c r="LEK51" s="113"/>
      <c r="LEL51" s="113"/>
      <c r="LEM51" s="113"/>
      <c r="LEN51" s="113"/>
      <c r="LEO51" s="113"/>
      <c r="LEP51" s="113"/>
      <c r="LEQ51" s="113"/>
      <c r="LER51" s="113"/>
      <c r="LES51" s="113"/>
      <c r="LET51" s="113"/>
      <c r="LEU51" s="113"/>
      <c r="LEV51" s="113"/>
      <c r="LEW51" s="113"/>
      <c r="LEX51" s="113"/>
      <c r="LEY51" s="113"/>
      <c r="LEZ51" s="113"/>
      <c r="LFA51" s="113"/>
      <c r="LFB51" s="113"/>
      <c r="LFC51" s="113"/>
      <c r="LFD51" s="113"/>
      <c r="LFE51" s="113"/>
      <c r="LFF51" s="113"/>
      <c r="LFG51" s="113"/>
      <c r="LFH51" s="113"/>
      <c r="LFI51" s="113"/>
      <c r="LFJ51" s="113"/>
      <c r="LFK51" s="113"/>
      <c r="LFL51" s="113"/>
      <c r="LFM51" s="113"/>
      <c r="LFN51" s="113"/>
      <c r="LFO51" s="113"/>
      <c r="LFP51" s="113"/>
      <c r="LFQ51" s="113"/>
      <c r="LFR51" s="113"/>
      <c r="LFS51" s="113"/>
      <c r="LFT51" s="113"/>
      <c r="LFU51" s="113"/>
      <c r="LFV51" s="113"/>
      <c r="LFW51" s="113"/>
      <c r="LFX51" s="113"/>
      <c r="LFY51" s="113"/>
      <c r="LFZ51" s="113"/>
      <c r="LGA51" s="113"/>
      <c r="LGB51" s="113"/>
      <c r="LGC51" s="113"/>
      <c r="LGD51" s="113"/>
      <c r="LGE51" s="113"/>
      <c r="LGF51" s="113"/>
      <c r="LGG51" s="113"/>
      <c r="LGH51" s="113"/>
      <c r="LGI51" s="113"/>
      <c r="LGJ51" s="113"/>
      <c r="LGK51" s="113"/>
      <c r="LGL51" s="113"/>
      <c r="LGM51" s="113"/>
      <c r="LGN51" s="113"/>
      <c r="LGO51" s="113"/>
      <c r="LGP51" s="113"/>
      <c r="LGQ51" s="113"/>
      <c r="LGR51" s="113"/>
      <c r="LGS51" s="113"/>
      <c r="LGT51" s="113"/>
      <c r="LGU51" s="113"/>
      <c r="LGV51" s="113"/>
      <c r="LGW51" s="113"/>
      <c r="LGX51" s="113"/>
      <c r="LGY51" s="113"/>
      <c r="LGZ51" s="113"/>
      <c r="LHA51" s="113"/>
      <c r="LHB51" s="113"/>
      <c r="LHC51" s="113"/>
      <c r="LHD51" s="113"/>
      <c r="LHE51" s="113"/>
      <c r="LHF51" s="113"/>
      <c r="LHG51" s="113"/>
      <c r="LHH51" s="113"/>
      <c r="LHI51" s="113"/>
      <c r="LHJ51" s="113"/>
      <c r="LHK51" s="113"/>
      <c r="LHL51" s="113"/>
      <c r="LHM51" s="113"/>
      <c r="LHN51" s="113"/>
      <c r="LHO51" s="113"/>
      <c r="LHP51" s="113"/>
      <c r="LHQ51" s="113"/>
      <c r="LHR51" s="113"/>
      <c r="LHS51" s="113"/>
      <c r="LHT51" s="113"/>
      <c r="LHU51" s="113"/>
      <c r="LHV51" s="113"/>
      <c r="LHW51" s="113"/>
      <c r="LHX51" s="113"/>
      <c r="LHY51" s="113"/>
      <c r="LHZ51" s="113"/>
      <c r="LIA51" s="113"/>
      <c r="LIB51" s="113"/>
      <c r="LIC51" s="113"/>
      <c r="LID51" s="113"/>
      <c r="LIE51" s="113"/>
      <c r="LIF51" s="113"/>
      <c r="LIG51" s="113"/>
      <c r="LIH51" s="113"/>
      <c r="LII51" s="113"/>
      <c r="LIJ51" s="113"/>
      <c r="LIK51" s="113"/>
      <c r="LIL51" s="113"/>
      <c r="LIM51" s="113"/>
      <c r="LIN51" s="113"/>
      <c r="LIO51" s="113"/>
      <c r="LIP51" s="113"/>
      <c r="LIQ51" s="113"/>
      <c r="LIR51" s="113"/>
      <c r="LIS51" s="113"/>
      <c r="LIT51" s="113"/>
      <c r="LIU51" s="113"/>
      <c r="LIV51" s="113"/>
      <c r="LIW51" s="113"/>
      <c r="LIX51" s="113"/>
      <c r="LIY51" s="113"/>
      <c r="LIZ51" s="113"/>
      <c r="LJA51" s="113"/>
      <c r="LJB51" s="113"/>
      <c r="LJC51" s="113"/>
      <c r="LJD51" s="113"/>
      <c r="LJE51" s="113"/>
      <c r="LJF51" s="113"/>
      <c r="LJG51" s="113"/>
      <c r="LJH51" s="113"/>
      <c r="LJI51" s="113"/>
      <c r="LJJ51" s="113"/>
      <c r="LJK51" s="113"/>
      <c r="LJL51" s="113"/>
      <c r="LJM51" s="113"/>
      <c r="LJN51" s="113"/>
      <c r="LJO51" s="113"/>
      <c r="LJP51" s="113"/>
      <c r="LJQ51" s="113"/>
      <c r="LJR51" s="113"/>
      <c r="LJS51" s="113"/>
      <c r="LJT51" s="113"/>
      <c r="LJU51" s="113"/>
      <c r="LJV51" s="113"/>
      <c r="LJW51" s="113"/>
      <c r="LJX51" s="113"/>
      <c r="LJY51" s="113"/>
      <c r="LJZ51" s="113"/>
      <c r="LKA51" s="113"/>
      <c r="LKB51" s="113"/>
      <c r="LKC51" s="113"/>
      <c r="LKD51" s="113"/>
      <c r="LKE51" s="113"/>
      <c r="LKF51" s="113"/>
      <c r="LKG51" s="113"/>
      <c r="LKH51" s="113"/>
      <c r="LKI51" s="113"/>
      <c r="LKJ51" s="113"/>
      <c r="LKK51" s="113"/>
      <c r="LKL51" s="113"/>
      <c r="LKM51" s="113"/>
      <c r="LKN51" s="113"/>
      <c r="LKO51" s="113"/>
      <c r="LKP51" s="113"/>
      <c r="LKQ51" s="113"/>
      <c r="LKR51" s="113"/>
      <c r="LKS51" s="113"/>
      <c r="LKT51" s="113"/>
      <c r="LKU51" s="113"/>
      <c r="LKV51" s="113"/>
      <c r="LKW51" s="113"/>
      <c r="LKX51" s="113"/>
      <c r="LKY51" s="113"/>
      <c r="LKZ51" s="113"/>
      <c r="LLA51" s="113"/>
      <c r="LLB51" s="113"/>
      <c r="LLC51" s="113"/>
      <c r="LLD51" s="113"/>
      <c r="LLE51" s="113"/>
      <c r="LLF51" s="113"/>
      <c r="LLG51" s="113"/>
      <c r="LLH51" s="113"/>
      <c r="LLI51" s="113"/>
      <c r="LLJ51" s="113"/>
      <c r="LLK51" s="113"/>
      <c r="LLL51" s="113"/>
      <c r="LLM51" s="113"/>
      <c r="LLN51" s="113"/>
      <c r="LLO51" s="113"/>
      <c r="LLP51" s="113"/>
      <c r="LLQ51" s="113"/>
      <c r="LLR51" s="113"/>
      <c r="LLS51" s="113"/>
      <c r="LLT51" s="113"/>
      <c r="LLU51" s="113"/>
      <c r="LLV51" s="113"/>
      <c r="LLW51" s="113"/>
      <c r="LLX51" s="113"/>
      <c r="LLY51" s="113"/>
      <c r="LLZ51" s="113"/>
      <c r="LMA51" s="113"/>
      <c r="LMB51" s="113"/>
      <c r="LMC51" s="113"/>
      <c r="LMD51" s="113"/>
      <c r="LME51" s="113"/>
      <c r="LMF51" s="113"/>
      <c r="LMG51" s="113"/>
      <c r="LMH51" s="113"/>
      <c r="LMI51" s="113"/>
      <c r="LMJ51" s="113"/>
      <c r="LMK51" s="113"/>
      <c r="LML51" s="113"/>
      <c r="LMM51" s="113"/>
      <c r="LMN51" s="113"/>
      <c r="LMO51" s="113"/>
      <c r="LMP51" s="113"/>
      <c r="LMQ51" s="113"/>
      <c r="LMR51" s="113"/>
      <c r="LMS51" s="113"/>
      <c r="LMT51" s="113"/>
      <c r="LMU51" s="113"/>
      <c r="LMV51" s="113"/>
      <c r="LMW51" s="113"/>
      <c r="LMX51" s="113"/>
      <c r="LMY51" s="113"/>
      <c r="LMZ51" s="113"/>
      <c r="LNA51" s="113"/>
      <c r="LNB51" s="113"/>
      <c r="LNC51" s="113"/>
      <c r="LND51" s="113"/>
      <c r="LNE51" s="113"/>
      <c r="LNF51" s="113"/>
      <c r="LNG51" s="113"/>
      <c r="LNH51" s="113"/>
      <c r="LNI51" s="113"/>
      <c r="LNJ51" s="113"/>
      <c r="LNK51" s="113"/>
      <c r="LNL51" s="113"/>
      <c r="LNM51" s="113"/>
      <c r="LNN51" s="113"/>
      <c r="LNO51" s="113"/>
      <c r="LNP51" s="113"/>
      <c r="LNQ51" s="113"/>
      <c r="LNR51" s="113"/>
      <c r="LNS51" s="113"/>
      <c r="LNT51" s="113"/>
      <c r="LNU51" s="113"/>
      <c r="LNV51" s="113"/>
      <c r="LNW51" s="113"/>
      <c r="LNX51" s="113"/>
      <c r="LNY51" s="113"/>
      <c r="LNZ51" s="113"/>
      <c r="LOA51" s="113"/>
      <c r="LOB51" s="113"/>
      <c r="LOC51" s="113"/>
      <c r="LOD51" s="113"/>
      <c r="LOE51" s="113"/>
      <c r="LOF51" s="113"/>
      <c r="LOG51" s="113"/>
      <c r="LOH51" s="113"/>
      <c r="LOI51" s="113"/>
      <c r="LOJ51" s="113"/>
      <c r="LOK51" s="113"/>
      <c r="LOL51" s="113"/>
      <c r="LOM51" s="113"/>
      <c r="LON51" s="113"/>
      <c r="LOO51" s="113"/>
      <c r="LOP51" s="113"/>
      <c r="LOQ51" s="113"/>
      <c r="LOR51" s="113"/>
      <c r="LOS51" s="113"/>
      <c r="LOT51" s="113"/>
      <c r="LOU51" s="113"/>
      <c r="LOV51" s="113"/>
      <c r="LOW51" s="113"/>
      <c r="LOX51" s="113"/>
      <c r="LOY51" s="113"/>
      <c r="LOZ51" s="113"/>
      <c r="LPA51" s="113"/>
      <c r="LPB51" s="113"/>
      <c r="LPC51" s="113"/>
      <c r="LPD51" s="113"/>
      <c r="LPE51" s="113"/>
      <c r="LPF51" s="113"/>
      <c r="LPG51" s="113"/>
      <c r="LPH51" s="113"/>
      <c r="LPI51" s="113"/>
      <c r="LPJ51" s="113"/>
      <c r="LPK51" s="113"/>
      <c r="LPL51" s="113"/>
      <c r="LPM51" s="113"/>
      <c r="LPN51" s="113"/>
      <c r="LPO51" s="113"/>
      <c r="LPP51" s="113"/>
      <c r="LPQ51" s="113"/>
      <c r="LPR51" s="113"/>
      <c r="LPS51" s="113"/>
      <c r="LPT51" s="113"/>
      <c r="LPU51" s="113"/>
      <c r="LPV51" s="113"/>
      <c r="LPW51" s="113"/>
      <c r="LPX51" s="113"/>
      <c r="LPY51" s="113"/>
      <c r="LPZ51" s="113"/>
      <c r="LQA51" s="113"/>
      <c r="LQB51" s="113"/>
      <c r="LQC51" s="113"/>
      <c r="LQD51" s="113"/>
      <c r="LQE51" s="113"/>
      <c r="LQF51" s="113"/>
      <c r="LQG51" s="113"/>
      <c r="LQH51" s="113"/>
      <c r="LQI51" s="113"/>
      <c r="LQJ51" s="113"/>
      <c r="LQK51" s="113"/>
      <c r="LQL51" s="113"/>
      <c r="LQM51" s="113"/>
      <c r="LQN51" s="113"/>
      <c r="LQO51" s="113"/>
      <c r="LQP51" s="113"/>
      <c r="LQQ51" s="113"/>
      <c r="LQR51" s="113"/>
      <c r="LQS51" s="113"/>
      <c r="LQT51" s="113"/>
      <c r="LQU51" s="113"/>
      <c r="LQV51" s="113"/>
      <c r="LQW51" s="113"/>
      <c r="LQX51" s="113"/>
      <c r="LQY51" s="113"/>
      <c r="LQZ51" s="113"/>
      <c r="LRA51" s="113"/>
      <c r="LRB51" s="113"/>
      <c r="LRC51" s="113"/>
      <c r="LRD51" s="113"/>
      <c r="LRE51" s="113"/>
      <c r="LRF51" s="113"/>
      <c r="LRG51" s="113"/>
      <c r="LRH51" s="113"/>
      <c r="LRI51" s="113"/>
      <c r="LRJ51" s="113"/>
      <c r="LRK51" s="113"/>
      <c r="LRL51" s="113"/>
      <c r="LRM51" s="113"/>
      <c r="LRN51" s="113"/>
      <c r="LRO51" s="113"/>
      <c r="LRP51" s="113"/>
      <c r="LRQ51" s="113"/>
      <c r="LRR51" s="113"/>
      <c r="LRS51" s="113"/>
      <c r="LRT51" s="113"/>
      <c r="LRU51" s="113"/>
      <c r="LRV51" s="113"/>
      <c r="LRW51" s="113"/>
      <c r="LRX51" s="113"/>
      <c r="LRY51" s="113"/>
      <c r="LRZ51" s="113"/>
      <c r="LSA51" s="113"/>
      <c r="LSB51" s="113"/>
      <c r="LSC51" s="113"/>
      <c r="LSD51" s="113"/>
      <c r="LSE51" s="113"/>
      <c r="LSF51" s="113"/>
      <c r="LSG51" s="113"/>
      <c r="LSH51" s="113"/>
      <c r="LSI51" s="113"/>
      <c r="LSJ51" s="113"/>
      <c r="LSK51" s="113"/>
      <c r="LSL51" s="113"/>
      <c r="LSM51" s="113"/>
      <c r="LSN51" s="113"/>
      <c r="LSO51" s="113"/>
      <c r="LSP51" s="113"/>
      <c r="LSQ51" s="113"/>
      <c r="LSR51" s="113"/>
      <c r="LSS51" s="113"/>
      <c r="LST51" s="113"/>
      <c r="LSU51" s="113"/>
      <c r="LSV51" s="113"/>
      <c r="LSW51" s="113"/>
      <c r="LSX51" s="113"/>
      <c r="LSY51" s="113"/>
      <c r="LSZ51" s="113"/>
      <c r="LTA51" s="113"/>
      <c r="LTB51" s="113"/>
      <c r="LTC51" s="113"/>
      <c r="LTD51" s="113"/>
      <c r="LTE51" s="113"/>
      <c r="LTF51" s="113"/>
      <c r="LTG51" s="113"/>
      <c r="LTH51" s="113"/>
      <c r="LTI51" s="113"/>
      <c r="LTJ51" s="113"/>
      <c r="LTK51" s="113"/>
      <c r="LTL51" s="113"/>
      <c r="LTM51" s="113"/>
      <c r="LTN51" s="113"/>
      <c r="LTO51" s="113"/>
      <c r="LTP51" s="113"/>
      <c r="LTQ51" s="113"/>
      <c r="LTR51" s="113"/>
      <c r="LTS51" s="113"/>
      <c r="LTT51" s="113"/>
      <c r="LTU51" s="113"/>
      <c r="LTV51" s="113"/>
      <c r="LTW51" s="113"/>
      <c r="LTX51" s="113"/>
      <c r="LTY51" s="113"/>
      <c r="LTZ51" s="113"/>
      <c r="LUA51" s="113"/>
      <c r="LUB51" s="113"/>
      <c r="LUC51" s="113"/>
      <c r="LUD51" s="113"/>
      <c r="LUE51" s="113"/>
      <c r="LUF51" s="113"/>
      <c r="LUG51" s="113"/>
      <c r="LUH51" s="113"/>
      <c r="LUI51" s="113"/>
      <c r="LUJ51" s="113"/>
      <c r="LUK51" s="113"/>
      <c r="LUL51" s="113"/>
      <c r="LUM51" s="113"/>
      <c r="LUN51" s="113"/>
      <c r="LUO51" s="113"/>
      <c r="LUP51" s="113"/>
      <c r="LUQ51" s="113"/>
      <c r="LUR51" s="113"/>
      <c r="LUS51" s="113"/>
      <c r="LUT51" s="113"/>
      <c r="LUU51" s="113"/>
      <c r="LUV51" s="113"/>
      <c r="LUW51" s="113"/>
      <c r="LUX51" s="113"/>
      <c r="LUY51" s="113"/>
      <c r="LUZ51" s="113"/>
      <c r="LVA51" s="113"/>
      <c r="LVB51" s="113"/>
      <c r="LVC51" s="113"/>
      <c r="LVD51" s="113"/>
      <c r="LVE51" s="113"/>
      <c r="LVF51" s="113"/>
      <c r="LVG51" s="113"/>
      <c r="LVH51" s="113"/>
      <c r="LVI51" s="113"/>
      <c r="LVJ51" s="113"/>
      <c r="LVK51" s="113"/>
      <c r="LVL51" s="113"/>
      <c r="LVM51" s="113"/>
      <c r="LVN51" s="113"/>
      <c r="LVO51" s="113"/>
      <c r="LVP51" s="113"/>
      <c r="LVQ51" s="113"/>
      <c r="LVR51" s="113"/>
      <c r="LVS51" s="113"/>
      <c r="LVT51" s="113"/>
      <c r="LVU51" s="113"/>
      <c r="LVV51" s="113"/>
      <c r="LVW51" s="113"/>
      <c r="LVX51" s="113"/>
      <c r="LVY51" s="113"/>
      <c r="LVZ51" s="113"/>
      <c r="LWA51" s="113"/>
      <c r="LWB51" s="113"/>
      <c r="LWC51" s="113"/>
      <c r="LWD51" s="113"/>
      <c r="LWE51" s="113"/>
      <c r="LWF51" s="113"/>
      <c r="LWG51" s="113"/>
      <c r="LWH51" s="113"/>
      <c r="LWI51" s="113"/>
      <c r="LWJ51" s="113"/>
      <c r="LWK51" s="113"/>
      <c r="LWL51" s="113"/>
      <c r="LWM51" s="113"/>
      <c r="LWN51" s="113"/>
      <c r="LWO51" s="113"/>
      <c r="LWP51" s="113"/>
      <c r="LWQ51" s="113"/>
      <c r="LWR51" s="113"/>
      <c r="LWS51" s="113"/>
      <c r="LWT51" s="113"/>
      <c r="LWU51" s="113"/>
      <c r="LWV51" s="113"/>
      <c r="LWW51" s="113"/>
      <c r="LWX51" s="113"/>
      <c r="LWY51" s="113"/>
      <c r="LWZ51" s="113"/>
      <c r="LXA51" s="113"/>
      <c r="LXB51" s="113"/>
      <c r="LXC51" s="113"/>
      <c r="LXD51" s="113"/>
      <c r="LXE51" s="113"/>
      <c r="LXF51" s="113"/>
      <c r="LXG51" s="113"/>
      <c r="LXH51" s="113"/>
      <c r="LXI51" s="113"/>
      <c r="LXJ51" s="113"/>
      <c r="LXK51" s="113"/>
      <c r="LXL51" s="113"/>
      <c r="LXM51" s="113"/>
      <c r="LXN51" s="113"/>
      <c r="LXO51" s="113"/>
      <c r="LXP51" s="113"/>
      <c r="LXQ51" s="113"/>
      <c r="LXR51" s="113"/>
      <c r="LXS51" s="113"/>
      <c r="LXT51" s="113"/>
      <c r="LXU51" s="113"/>
      <c r="LXV51" s="113"/>
      <c r="LXW51" s="113"/>
      <c r="LXX51" s="113"/>
      <c r="LXY51" s="113"/>
      <c r="LXZ51" s="113"/>
      <c r="LYA51" s="113"/>
      <c r="LYB51" s="113"/>
      <c r="LYC51" s="113"/>
      <c r="LYD51" s="113"/>
      <c r="LYE51" s="113"/>
      <c r="LYF51" s="113"/>
      <c r="LYG51" s="113"/>
      <c r="LYH51" s="113"/>
      <c r="LYI51" s="113"/>
      <c r="LYJ51" s="113"/>
      <c r="LYK51" s="113"/>
      <c r="LYL51" s="113"/>
      <c r="LYM51" s="113"/>
      <c r="LYN51" s="113"/>
      <c r="LYO51" s="113"/>
      <c r="LYP51" s="113"/>
      <c r="LYQ51" s="113"/>
      <c r="LYR51" s="113"/>
      <c r="LYS51" s="113"/>
      <c r="LYT51" s="113"/>
      <c r="LYU51" s="113"/>
      <c r="LYV51" s="113"/>
      <c r="LYW51" s="113"/>
      <c r="LYX51" s="113"/>
      <c r="LYY51" s="113"/>
      <c r="LYZ51" s="113"/>
      <c r="LZA51" s="113"/>
      <c r="LZB51" s="113"/>
      <c r="LZC51" s="113"/>
      <c r="LZD51" s="113"/>
      <c r="LZE51" s="113"/>
      <c r="LZF51" s="113"/>
      <c r="LZG51" s="113"/>
      <c r="LZH51" s="113"/>
      <c r="LZI51" s="113"/>
      <c r="LZJ51" s="113"/>
      <c r="LZK51" s="113"/>
      <c r="LZL51" s="113"/>
      <c r="LZM51" s="113"/>
      <c r="LZN51" s="113"/>
      <c r="LZO51" s="113"/>
      <c r="LZP51" s="113"/>
      <c r="LZQ51" s="113"/>
      <c r="LZR51" s="113"/>
      <c r="LZS51" s="113"/>
      <c r="LZT51" s="113"/>
      <c r="LZU51" s="113"/>
      <c r="LZV51" s="113"/>
      <c r="LZW51" s="113"/>
      <c r="LZX51" s="113"/>
      <c r="LZY51" s="113"/>
      <c r="LZZ51" s="113"/>
      <c r="MAA51" s="113"/>
      <c r="MAB51" s="113"/>
      <c r="MAC51" s="113"/>
      <c r="MAD51" s="113"/>
      <c r="MAE51" s="113"/>
      <c r="MAF51" s="113"/>
      <c r="MAG51" s="113"/>
      <c r="MAH51" s="113"/>
      <c r="MAI51" s="113"/>
      <c r="MAJ51" s="113"/>
      <c r="MAK51" s="113"/>
      <c r="MAL51" s="113"/>
      <c r="MAM51" s="113"/>
      <c r="MAN51" s="113"/>
      <c r="MAO51" s="113"/>
      <c r="MAP51" s="113"/>
      <c r="MAQ51" s="113"/>
      <c r="MAR51" s="113"/>
      <c r="MAS51" s="113"/>
      <c r="MAT51" s="113"/>
      <c r="MAU51" s="113"/>
      <c r="MAV51" s="113"/>
      <c r="MAW51" s="113"/>
      <c r="MAX51" s="113"/>
      <c r="MAY51" s="113"/>
      <c r="MAZ51" s="113"/>
      <c r="MBA51" s="113"/>
      <c r="MBB51" s="113"/>
      <c r="MBC51" s="113"/>
      <c r="MBD51" s="113"/>
      <c r="MBE51" s="113"/>
      <c r="MBF51" s="113"/>
      <c r="MBG51" s="113"/>
      <c r="MBH51" s="113"/>
      <c r="MBI51" s="113"/>
      <c r="MBJ51" s="113"/>
      <c r="MBK51" s="113"/>
      <c r="MBL51" s="113"/>
      <c r="MBM51" s="113"/>
      <c r="MBN51" s="113"/>
      <c r="MBO51" s="113"/>
      <c r="MBP51" s="113"/>
      <c r="MBQ51" s="113"/>
      <c r="MBR51" s="113"/>
      <c r="MBS51" s="113"/>
      <c r="MBT51" s="113"/>
      <c r="MBU51" s="113"/>
      <c r="MBV51" s="113"/>
      <c r="MBW51" s="113"/>
      <c r="MBX51" s="113"/>
      <c r="MBY51" s="113"/>
      <c r="MBZ51" s="113"/>
      <c r="MCA51" s="113"/>
      <c r="MCB51" s="113"/>
      <c r="MCC51" s="113"/>
      <c r="MCD51" s="113"/>
      <c r="MCE51" s="113"/>
      <c r="MCF51" s="113"/>
      <c r="MCG51" s="113"/>
      <c r="MCH51" s="113"/>
      <c r="MCI51" s="113"/>
      <c r="MCJ51" s="113"/>
      <c r="MCK51" s="113"/>
      <c r="MCL51" s="113"/>
      <c r="MCM51" s="113"/>
      <c r="MCN51" s="113"/>
      <c r="MCO51" s="113"/>
      <c r="MCP51" s="113"/>
      <c r="MCQ51" s="113"/>
      <c r="MCR51" s="113"/>
      <c r="MCS51" s="113"/>
      <c r="MCT51" s="113"/>
      <c r="MCU51" s="113"/>
      <c r="MCV51" s="113"/>
      <c r="MCW51" s="113"/>
      <c r="MCX51" s="113"/>
      <c r="MCY51" s="113"/>
      <c r="MCZ51" s="113"/>
      <c r="MDA51" s="113"/>
      <c r="MDB51" s="113"/>
      <c r="MDC51" s="113"/>
      <c r="MDD51" s="113"/>
      <c r="MDE51" s="113"/>
      <c r="MDF51" s="113"/>
      <c r="MDG51" s="113"/>
      <c r="MDH51" s="113"/>
      <c r="MDI51" s="113"/>
      <c r="MDJ51" s="113"/>
      <c r="MDK51" s="113"/>
      <c r="MDL51" s="113"/>
      <c r="MDM51" s="113"/>
      <c r="MDN51" s="113"/>
      <c r="MDO51" s="113"/>
      <c r="MDP51" s="113"/>
      <c r="MDQ51" s="113"/>
      <c r="MDR51" s="113"/>
      <c r="MDS51" s="113"/>
      <c r="MDT51" s="113"/>
      <c r="MDU51" s="113"/>
      <c r="MDV51" s="113"/>
      <c r="MDW51" s="113"/>
      <c r="MDX51" s="113"/>
      <c r="MDY51" s="113"/>
      <c r="MDZ51" s="113"/>
      <c r="MEA51" s="113"/>
      <c r="MEB51" s="113"/>
      <c r="MEC51" s="113"/>
      <c r="MED51" s="113"/>
      <c r="MEE51" s="113"/>
      <c r="MEF51" s="113"/>
      <c r="MEG51" s="113"/>
      <c r="MEH51" s="113"/>
      <c r="MEI51" s="113"/>
      <c r="MEJ51" s="113"/>
      <c r="MEK51" s="113"/>
      <c r="MEL51" s="113"/>
      <c r="MEM51" s="113"/>
      <c r="MEN51" s="113"/>
      <c r="MEO51" s="113"/>
      <c r="MEP51" s="113"/>
      <c r="MEQ51" s="113"/>
      <c r="MER51" s="113"/>
      <c r="MES51" s="113"/>
      <c r="MET51" s="113"/>
      <c r="MEU51" s="113"/>
      <c r="MEV51" s="113"/>
      <c r="MEW51" s="113"/>
      <c r="MEX51" s="113"/>
      <c r="MEY51" s="113"/>
      <c r="MEZ51" s="113"/>
      <c r="MFA51" s="113"/>
      <c r="MFB51" s="113"/>
      <c r="MFC51" s="113"/>
      <c r="MFD51" s="113"/>
      <c r="MFE51" s="113"/>
      <c r="MFF51" s="113"/>
      <c r="MFG51" s="113"/>
      <c r="MFH51" s="113"/>
      <c r="MFI51" s="113"/>
      <c r="MFJ51" s="113"/>
      <c r="MFK51" s="113"/>
      <c r="MFL51" s="113"/>
      <c r="MFM51" s="113"/>
      <c r="MFN51" s="113"/>
      <c r="MFO51" s="113"/>
      <c r="MFP51" s="113"/>
      <c r="MFQ51" s="113"/>
      <c r="MFR51" s="113"/>
      <c r="MFS51" s="113"/>
      <c r="MFT51" s="113"/>
      <c r="MFU51" s="113"/>
      <c r="MFV51" s="113"/>
      <c r="MFW51" s="113"/>
      <c r="MFX51" s="113"/>
      <c r="MFY51" s="113"/>
      <c r="MFZ51" s="113"/>
      <c r="MGA51" s="113"/>
      <c r="MGB51" s="113"/>
      <c r="MGC51" s="113"/>
      <c r="MGD51" s="113"/>
      <c r="MGE51" s="113"/>
      <c r="MGF51" s="113"/>
      <c r="MGG51" s="113"/>
      <c r="MGH51" s="113"/>
      <c r="MGI51" s="113"/>
      <c r="MGJ51" s="113"/>
      <c r="MGK51" s="113"/>
      <c r="MGL51" s="113"/>
      <c r="MGM51" s="113"/>
      <c r="MGN51" s="113"/>
      <c r="MGO51" s="113"/>
      <c r="MGP51" s="113"/>
      <c r="MGQ51" s="113"/>
      <c r="MGR51" s="113"/>
      <c r="MGS51" s="113"/>
      <c r="MGT51" s="113"/>
      <c r="MGU51" s="113"/>
      <c r="MGV51" s="113"/>
      <c r="MGW51" s="113"/>
      <c r="MGX51" s="113"/>
      <c r="MGY51" s="113"/>
      <c r="MGZ51" s="113"/>
      <c r="MHA51" s="113"/>
      <c r="MHB51" s="113"/>
      <c r="MHC51" s="113"/>
      <c r="MHD51" s="113"/>
      <c r="MHE51" s="113"/>
      <c r="MHF51" s="113"/>
      <c r="MHG51" s="113"/>
      <c r="MHH51" s="113"/>
      <c r="MHI51" s="113"/>
      <c r="MHJ51" s="113"/>
      <c r="MHK51" s="113"/>
      <c r="MHL51" s="113"/>
      <c r="MHM51" s="113"/>
      <c r="MHN51" s="113"/>
      <c r="MHO51" s="113"/>
      <c r="MHP51" s="113"/>
      <c r="MHQ51" s="113"/>
      <c r="MHR51" s="113"/>
      <c r="MHS51" s="113"/>
      <c r="MHT51" s="113"/>
      <c r="MHU51" s="113"/>
      <c r="MHV51" s="113"/>
      <c r="MHW51" s="113"/>
      <c r="MHX51" s="113"/>
      <c r="MHY51" s="113"/>
      <c r="MHZ51" s="113"/>
      <c r="MIA51" s="113"/>
      <c r="MIB51" s="113"/>
      <c r="MIC51" s="113"/>
      <c r="MID51" s="113"/>
      <c r="MIE51" s="113"/>
      <c r="MIF51" s="113"/>
      <c r="MIG51" s="113"/>
      <c r="MIH51" s="113"/>
      <c r="MII51" s="113"/>
      <c r="MIJ51" s="113"/>
      <c r="MIK51" s="113"/>
      <c r="MIL51" s="113"/>
      <c r="MIM51" s="113"/>
      <c r="MIN51" s="113"/>
      <c r="MIO51" s="113"/>
      <c r="MIP51" s="113"/>
      <c r="MIQ51" s="113"/>
      <c r="MIR51" s="113"/>
      <c r="MIS51" s="113"/>
      <c r="MIT51" s="113"/>
      <c r="MIU51" s="113"/>
      <c r="MIV51" s="113"/>
      <c r="MIW51" s="113"/>
      <c r="MIX51" s="113"/>
      <c r="MIY51" s="113"/>
      <c r="MIZ51" s="113"/>
      <c r="MJA51" s="113"/>
      <c r="MJB51" s="113"/>
      <c r="MJC51" s="113"/>
      <c r="MJD51" s="113"/>
      <c r="MJE51" s="113"/>
      <c r="MJF51" s="113"/>
      <c r="MJG51" s="113"/>
      <c r="MJH51" s="113"/>
      <c r="MJI51" s="113"/>
      <c r="MJJ51" s="113"/>
      <c r="MJK51" s="113"/>
      <c r="MJL51" s="113"/>
      <c r="MJM51" s="113"/>
      <c r="MJN51" s="113"/>
      <c r="MJO51" s="113"/>
      <c r="MJP51" s="113"/>
      <c r="MJQ51" s="113"/>
      <c r="MJR51" s="113"/>
      <c r="MJS51" s="113"/>
      <c r="MJT51" s="113"/>
      <c r="MJU51" s="113"/>
      <c r="MJV51" s="113"/>
      <c r="MJW51" s="113"/>
      <c r="MJX51" s="113"/>
      <c r="MJY51" s="113"/>
      <c r="MJZ51" s="113"/>
      <c r="MKA51" s="113"/>
      <c r="MKB51" s="113"/>
      <c r="MKC51" s="113"/>
      <c r="MKD51" s="113"/>
      <c r="MKE51" s="113"/>
      <c r="MKF51" s="113"/>
      <c r="MKG51" s="113"/>
      <c r="MKH51" s="113"/>
      <c r="MKI51" s="113"/>
      <c r="MKJ51" s="113"/>
      <c r="MKK51" s="113"/>
      <c r="MKL51" s="113"/>
      <c r="MKM51" s="113"/>
      <c r="MKN51" s="113"/>
      <c r="MKO51" s="113"/>
      <c r="MKP51" s="113"/>
      <c r="MKQ51" s="113"/>
      <c r="MKR51" s="113"/>
      <c r="MKS51" s="113"/>
      <c r="MKT51" s="113"/>
      <c r="MKU51" s="113"/>
      <c r="MKV51" s="113"/>
      <c r="MKW51" s="113"/>
      <c r="MKX51" s="113"/>
      <c r="MKY51" s="113"/>
      <c r="MKZ51" s="113"/>
      <c r="MLA51" s="113"/>
      <c r="MLB51" s="113"/>
      <c r="MLC51" s="113"/>
      <c r="MLD51" s="113"/>
      <c r="MLE51" s="113"/>
      <c r="MLF51" s="113"/>
      <c r="MLG51" s="113"/>
      <c r="MLH51" s="113"/>
      <c r="MLI51" s="113"/>
      <c r="MLJ51" s="113"/>
      <c r="MLK51" s="113"/>
      <c r="MLL51" s="113"/>
      <c r="MLM51" s="113"/>
      <c r="MLN51" s="113"/>
      <c r="MLO51" s="113"/>
      <c r="MLP51" s="113"/>
      <c r="MLQ51" s="113"/>
      <c r="MLR51" s="113"/>
      <c r="MLS51" s="113"/>
      <c r="MLT51" s="113"/>
      <c r="MLU51" s="113"/>
      <c r="MLV51" s="113"/>
      <c r="MLW51" s="113"/>
      <c r="MLX51" s="113"/>
      <c r="MLY51" s="113"/>
      <c r="MLZ51" s="113"/>
      <c r="MMA51" s="113"/>
      <c r="MMB51" s="113"/>
      <c r="MMC51" s="113"/>
      <c r="MMD51" s="113"/>
      <c r="MME51" s="113"/>
      <c r="MMF51" s="113"/>
      <c r="MMG51" s="113"/>
      <c r="MMH51" s="113"/>
      <c r="MMI51" s="113"/>
      <c r="MMJ51" s="113"/>
      <c r="MMK51" s="113"/>
      <c r="MML51" s="113"/>
      <c r="MMM51" s="113"/>
      <c r="MMN51" s="113"/>
      <c r="MMO51" s="113"/>
      <c r="MMP51" s="113"/>
      <c r="MMQ51" s="113"/>
      <c r="MMR51" s="113"/>
      <c r="MMS51" s="113"/>
      <c r="MMT51" s="113"/>
      <c r="MMU51" s="113"/>
      <c r="MMV51" s="113"/>
      <c r="MMW51" s="113"/>
      <c r="MMX51" s="113"/>
      <c r="MMY51" s="113"/>
      <c r="MMZ51" s="113"/>
      <c r="MNA51" s="113"/>
      <c r="MNB51" s="113"/>
      <c r="MNC51" s="113"/>
      <c r="MND51" s="113"/>
      <c r="MNE51" s="113"/>
      <c r="MNF51" s="113"/>
      <c r="MNG51" s="113"/>
      <c r="MNH51" s="113"/>
      <c r="MNI51" s="113"/>
      <c r="MNJ51" s="113"/>
      <c r="MNK51" s="113"/>
      <c r="MNL51" s="113"/>
      <c r="MNM51" s="113"/>
      <c r="MNN51" s="113"/>
      <c r="MNO51" s="113"/>
      <c r="MNP51" s="113"/>
      <c r="MNQ51" s="113"/>
      <c r="MNR51" s="113"/>
      <c r="MNS51" s="113"/>
      <c r="MNT51" s="113"/>
      <c r="MNU51" s="113"/>
      <c r="MNV51" s="113"/>
      <c r="MNW51" s="113"/>
      <c r="MNX51" s="113"/>
      <c r="MNY51" s="113"/>
      <c r="MNZ51" s="113"/>
      <c r="MOA51" s="113"/>
      <c r="MOB51" s="113"/>
      <c r="MOC51" s="113"/>
      <c r="MOD51" s="113"/>
      <c r="MOE51" s="113"/>
      <c r="MOF51" s="113"/>
      <c r="MOG51" s="113"/>
      <c r="MOH51" s="113"/>
      <c r="MOI51" s="113"/>
      <c r="MOJ51" s="113"/>
      <c r="MOK51" s="113"/>
      <c r="MOL51" s="113"/>
      <c r="MOM51" s="113"/>
      <c r="MON51" s="113"/>
      <c r="MOO51" s="113"/>
      <c r="MOP51" s="113"/>
      <c r="MOQ51" s="113"/>
      <c r="MOR51" s="113"/>
      <c r="MOS51" s="113"/>
      <c r="MOT51" s="113"/>
      <c r="MOU51" s="113"/>
      <c r="MOV51" s="113"/>
      <c r="MOW51" s="113"/>
      <c r="MOX51" s="113"/>
      <c r="MOY51" s="113"/>
      <c r="MOZ51" s="113"/>
      <c r="MPA51" s="113"/>
      <c r="MPB51" s="113"/>
      <c r="MPC51" s="113"/>
      <c r="MPD51" s="113"/>
      <c r="MPE51" s="113"/>
      <c r="MPF51" s="113"/>
      <c r="MPG51" s="113"/>
      <c r="MPH51" s="113"/>
      <c r="MPI51" s="113"/>
      <c r="MPJ51" s="113"/>
      <c r="MPK51" s="113"/>
      <c r="MPL51" s="113"/>
      <c r="MPM51" s="113"/>
      <c r="MPN51" s="113"/>
      <c r="MPO51" s="113"/>
      <c r="MPP51" s="113"/>
      <c r="MPQ51" s="113"/>
      <c r="MPR51" s="113"/>
      <c r="MPS51" s="113"/>
      <c r="MPT51" s="113"/>
      <c r="MPU51" s="113"/>
      <c r="MPV51" s="113"/>
      <c r="MPW51" s="113"/>
      <c r="MPX51" s="113"/>
      <c r="MPY51" s="113"/>
      <c r="MPZ51" s="113"/>
      <c r="MQA51" s="113"/>
      <c r="MQB51" s="113"/>
      <c r="MQC51" s="113"/>
      <c r="MQD51" s="113"/>
      <c r="MQE51" s="113"/>
      <c r="MQF51" s="113"/>
      <c r="MQG51" s="113"/>
      <c r="MQH51" s="113"/>
      <c r="MQI51" s="113"/>
      <c r="MQJ51" s="113"/>
      <c r="MQK51" s="113"/>
      <c r="MQL51" s="113"/>
      <c r="MQM51" s="113"/>
      <c r="MQN51" s="113"/>
      <c r="MQO51" s="113"/>
      <c r="MQP51" s="113"/>
      <c r="MQQ51" s="113"/>
      <c r="MQR51" s="113"/>
      <c r="MQS51" s="113"/>
      <c r="MQT51" s="113"/>
      <c r="MQU51" s="113"/>
      <c r="MQV51" s="113"/>
      <c r="MQW51" s="113"/>
      <c r="MQX51" s="113"/>
      <c r="MQY51" s="113"/>
      <c r="MQZ51" s="113"/>
      <c r="MRA51" s="113"/>
      <c r="MRB51" s="113"/>
      <c r="MRC51" s="113"/>
      <c r="MRD51" s="113"/>
      <c r="MRE51" s="113"/>
      <c r="MRF51" s="113"/>
      <c r="MRG51" s="113"/>
      <c r="MRH51" s="113"/>
      <c r="MRI51" s="113"/>
      <c r="MRJ51" s="113"/>
      <c r="MRK51" s="113"/>
      <c r="MRL51" s="113"/>
      <c r="MRM51" s="113"/>
      <c r="MRN51" s="113"/>
      <c r="MRO51" s="113"/>
      <c r="MRP51" s="113"/>
      <c r="MRQ51" s="113"/>
      <c r="MRR51" s="113"/>
      <c r="MRS51" s="113"/>
      <c r="MRT51" s="113"/>
      <c r="MRU51" s="113"/>
      <c r="MRV51" s="113"/>
      <c r="MRW51" s="113"/>
      <c r="MRX51" s="113"/>
      <c r="MRY51" s="113"/>
      <c r="MRZ51" s="113"/>
      <c r="MSA51" s="113"/>
      <c r="MSB51" s="113"/>
      <c r="MSC51" s="113"/>
      <c r="MSD51" s="113"/>
      <c r="MSE51" s="113"/>
      <c r="MSF51" s="113"/>
      <c r="MSG51" s="113"/>
      <c r="MSH51" s="113"/>
      <c r="MSI51" s="113"/>
      <c r="MSJ51" s="113"/>
      <c r="MSK51" s="113"/>
      <c r="MSL51" s="113"/>
      <c r="MSM51" s="113"/>
      <c r="MSN51" s="113"/>
      <c r="MSO51" s="113"/>
      <c r="MSP51" s="113"/>
      <c r="MSQ51" s="113"/>
      <c r="MSR51" s="113"/>
      <c r="MSS51" s="113"/>
      <c r="MST51" s="113"/>
      <c r="MSU51" s="113"/>
      <c r="MSV51" s="113"/>
      <c r="MSW51" s="113"/>
      <c r="MSX51" s="113"/>
      <c r="MSY51" s="113"/>
      <c r="MSZ51" s="113"/>
      <c r="MTA51" s="113"/>
      <c r="MTB51" s="113"/>
      <c r="MTC51" s="113"/>
      <c r="MTD51" s="113"/>
      <c r="MTE51" s="113"/>
      <c r="MTF51" s="113"/>
      <c r="MTG51" s="113"/>
      <c r="MTH51" s="113"/>
      <c r="MTI51" s="113"/>
      <c r="MTJ51" s="113"/>
      <c r="MTK51" s="113"/>
      <c r="MTL51" s="113"/>
      <c r="MTM51" s="113"/>
      <c r="MTN51" s="113"/>
      <c r="MTO51" s="113"/>
      <c r="MTP51" s="113"/>
      <c r="MTQ51" s="113"/>
      <c r="MTR51" s="113"/>
      <c r="MTS51" s="113"/>
      <c r="MTT51" s="113"/>
      <c r="MTU51" s="113"/>
      <c r="MTV51" s="113"/>
      <c r="MTW51" s="113"/>
      <c r="MTX51" s="113"/>
      <c r="MTY51" s="113"/>
      <c r="MTZ51" s="113"/>
      <c r="MUA51" s="113"/>
      <c r="MUB51" s="113"/>
      <c r="MUC51" s="113"/>
      <c r="MUD51" s="113"/>
      <c r="MUE51" s="113"/>
      <c r="MUF51" s="113"/>
      <c r="MUG51" s="113"/>
      <c r="MUH51" s="113"/>
      <c r="MUI51" s="113"/>
      <c r="MUJ51" s="113"/>
      <c r="MUK51" s="113"/>
      <c r="MUL51" s="113"/>
      <c r="MUM51" s="113"/>
      <c r="MUN51" s="113"/>
      <c r="MUO51" s="113"/>
      <c r="MUP51" s="113"/>
      <c r="MUQ51" s="113"/>
      <c r="MUR51" s="113"/>
      <c r="MUS51" s="113"/>
      <c r="MUT51" s="113"/>
      <c r="MUU51" s="113"/>
      <c r="MUV51" s="113"/>
      <c r="MUW51" s="113"/>
      <c r="MUX51" s="113"/>
      <c r="MUY51" s="113"/>
      <c r="MUZ51" s="113"/>
      <c r="MVA51" s="113"/>
      <c r="MVB51" s="113"/>
      <c r="MVC51" s="113"/>
      <c r="MVD51" s="113"/>
      <c r="MVE51" s="113"/>
      <c r="MVF51" s="113"/>
      <c r="MVG51" s="113"/>
      <c r="MVH51" s="113"/>
      <c r="MVI51" s="113"/>
      <c r="MVJ51" s="113"/>
      <c r="MVK51" s="113"/>
      <c r="MVL51" s="113"/>
      <c r="MVM51" s="113"/>
      <c r="MVN51" s="113"/>
      <c r="MVO51" s="113"/>
      <c r="MVP51" s="113"/>
      <c r="MVQ51" s="113"/>
      <c r="MVR51" s="113"/>
      <c r="MVS51" s="113"/>
      <c r="MVT51" s="113"/>
      <c r="MVU51" s="113"/>
      <c r="MVV51" s="113"/>
      <c r="MVW51" s="113"/>
      <c r="MVX51" s="113"/>
      <c r="MVY51" s="113"/>
      <c r="MVZ51" s="113"/>
      <c r="MWA51" s="113"/>
      <c r="MWB51" s="113"/>
      <c r="MWC51" s="113"/>
      <c r="MWD51" s="113"/>
      <c r="MWE51" s="113"/>
      <c r="MWF51" s="113"/>
      <c r="MWG51" s="113"/>
      <c r="MWH51" s="113"/>
      <c r="MWI51" s="113"/>
      <c r="MWJ51" s="113"/>
      <c r="MWK51" s="113"/>
      <c r="MWL51" s="113"/>
      <c r="MWM51" s="113"/>
      <c r="MWN51" s="113"/>
      <c r="MWO51" s="113"/>
      <c r="MWP51" s="113"/>
      <c r="MWQ51" s="113"/>
      <c r="MWR51" s="113"/>
      <c r="MWS51" s="113"/>
      <c r="MWT51" s="113"/>
      <c r="MWU51" s="113"/>
      <c r="MWV51" s="113"/>
      <c r="MWW51" s="113"/>
      <c r="MWX51" s="113"/>
      <c r="MWY51" s="113"/>
      <c r="MWZ51" s="113"/>
      <c r="MXA51" s="113"/>
      <c r="MXB51" s="113"/>
      <c r="MXC51" s="113"/>
      <c r="MXD51" s="113"/>
      <c r="MXE51" s="113"/>
      <c r="MXF51" s="113"/>
      <c r="MXG51" s="113"/>
      <c r="MXH51" s="113"/>
      <c r="MXI51" s="113"/>
      <c r="MXJ51" s="113"/>
      <c r="MXK51" s="113"/>
      <c r="MXL51" s="113"/>
      <c r="MXM51" s="113"/>
      <c r="MXN51" s="113"/>
      <c r="MXO51" s="113"/>
      <c r="MXP51" s="113"/>
      <c r="MXQ51" s="113"/>
      <c r="MXR51" s="113"/>
      <c r="MXS51" s="113"/>
      <c r="MXT51" s="113"/>
      <c r="MXU51" s="113"/>
      <c r="MXV51" s="113"/>
      <c r="MXW51" s="113"/>
      <c r="MXX51" s="113"/>
      <c r="MXY51" s="113"/>
      <c r="MXZ51" s="113"/>
      <c r="MYA51" s="113"/>
      <c r="MYB51" s="113"/>
      <c r="MYC51" s="113"/>
      <c r="MYD51" s="113"/>
      <c r="MYE51" s="113"/>
      <c r="MYF51" s="113"/>
      <c r="MYG51" s="113"/>
      <c r="MYH51" s="113"/>
      <c r="MYI51" s="113"/>
      <c r="MYJ51" s="113"/>
      <c r="MYK51" s="113"/>
      <c r="MYL51" s="113"/>
      <c r="MYM51" s="113"/>
      <c r="MYN51" s="113"/>
      <c r="MYO51" s="113"/>
      <c r="MYP51" s="113"/>
      <c r="MYQ51" s="113"/>
      <c r="MYR51" s="113"/>
      <c r="MYS51" s="113"/>
      <c r="MYT51" s="113"/>
      <c r="MYU51" s="113"/>
      <c r="MYV51" s="113"/>
      <c r="MYW51" s="113"/>
      <c r="MYX51" s="113"/>
      <c r="MYY51" s="113"/>
      <c r="MYZ51" s="113"/>
      <c r="MZA51" s="113"/>
      <c r="MZB51" s="113"/>
      <c r="MZC51" s="113"/>
      <c r="MZD51" s="113"/>
      <c r="MZE51" s="113"/>
      <c r="MZF51" s="113"/>
      <c r="MZG51" s="113"/>
      <c r="MZH51" s="113"/>
      <c r="MZI51" s="113"/>
      <c r="MZJ51" s="113"/>
      <c r="MZK51" s="113"/>
      <c r="MZL51" s="113"/>
      <c r="MZM51" s="113"/>
      <c r="MZN51" s="113"/>
      <c r="MZO51" s="113"/>
      <c r="MZP51" s="113"/>
      <c r="MZQ51" s="113"/>
      <c r="MZR51" s="113"/>
      <c r="MZS51" s="113"/>
      <c r="MZT51" s="113"/>
      <c r="MZU51" s="113"/>
      <c r="MZV51" s="113"/>
      <c r="MZW51" s="113"/>
      <c r="MZX51" s="113"/>
      <c r="MZY51" s="113"/>
      <c r="MZZ51" s="113"/>
      <c r="NAA51" s="113"/>
      <c r="NAB51" s="113"/>
      <c r="NAC51" s="113"/>
      <c r="NAD51" s="113"/>
      <c r="NAE51" s="113"/>
      <c r="NAF51" s="113"/>
      <c r="NAG51" s="113"/>
      <c r="NAH51" s="113"/>
      <c r="NAI51" s="113"/>
      <c r="NAJ51" s="113"/>
      <c r="NAK51" s="113"/>
      <c r="NAL51" s="113"/>
      <c r="NAM51" s="113"/>
      <c r="NAN51" s="113"/>
      <c r="NAO51" s="113"/>
      <c r="NAP51" s="113"/>
      <c r="NAQ51" s="113"/>
      <c r="NAR51" s="113"/>
      <c r="NAS51" s="113"/>
      <c r="NAT51" s="113"/>
      <c r="NAU51" s="113"/>
      <c r="NAV51" s="113"/>
      <c r="NAW51" s="113"/>
      <c r="NAX51" s="113"/>
      <c r="NAY51" s="113"/>
      <c r="NAZ51" s="113"/>
      <c r="NBA51" s="113"/>
      <c r="NBB51" s="113"/>
      <c r="NBC51" s="113"/>
      <c r="NBD51" s="113"/>
      <c r="NBE51" s="113"/>
      <c r="NBF51" s="113"/>
      <c r="NBG51" s="113"/>
      <c r="NBH51" s="113"/>
      <c r="NBI51" s="113"/>
      <c r="NBJ51" s="113"/>
      <c r="NBK51" s="113"/>
      <c r="NBL51" s="113"/>
      <c r="NBM51" s="113"/>
      <c r="NBN51" s="113"/>
      <c r="NBO51" s="113"/>
      <c r="NBP51" s="113"/>
      <c r="NBQ51" s="113"/>
      <c r="NBR51" s="113"/>
      <c r="NBS51" s="113"/>
      <c r="NBT51" s="113"/>
      <c r="NBU51" s="113"/>
      <c r="NBV51" s="113"/>
      <c r="NBW51" s="113"/>
      <c r="NBX51" s="113"/>
      <c r="NBY51" s="113"/>
      <c r="NBZ51" s="113"/>
      <c r="NCA51" s="113"/>
      <c r="NCB51" s="113"/>
      <c r="NCC51" s="113"/>
      <c r="NCD51" s="113"/>
      <c r="NCE51" s="113"/>
      <c r="NCF51" s="113"/>
      <c r="NCG51" s="113"/>
      <c r="NCH51" s="113"/>
      <c r="NCI51" s="113"/>
      <c r="NCJ51" s="113"/>
      <c r="NCK51" s="113"/>
      <c r="NCL51" s="113"/>
      <c r="NCM51" s="113"/>
      <c r="NCN51" s="113"/>
      <c r="NCO51" s="113"/>
      <c r="NCP51" s="113"/>
      <c r="NCQ51" s="113"/>
      <c r="NCR51" s="113"/>
      <c r="NCS51" s="113"/>
      <c r="NCT51" s="113"/>
      <c r="NCU51" s="113"/>
      <c r="NCV51" s="113"/>
      <c r="NCW51" s="113"/>
      <c r="NCX51" s="113"/>
      <c r="NCY51" s="113"/>
      <c r="NCZ51" s="113"/>
      <c r="NDA51" s="113"/>
      <c r="NDB51" s="113"/>
      <c r="NDC51" s="113"/>
      <c r="NDD51" s="113"/>
      <c r="NDE51" s="113"/>
      <c r="NDF51" s="113"/>
      <c r="NDG51" s="113"/>
      <c r="NDH51" s="113"/>
      <c r="NDI51" s="113"/>
      <c r="NDJ51" s="113"/>
      <c r="NDK51" s="113"/>
      <c r="NDL51" s="113"/>
      <c r="NDM51" s="113"/>
      <c r="NDN51" s="113"/>
      <c r="NDO51" s="113"/>
      <c r="NDP51" s="113"/>
      <c r="NDQ51" s="113"/>
      <c r="NDR51" s="113"/>
      <c r="NDS51" s="113"/>
      <c r="NDT51" s="113"/>
      <c r="NDU51" s="113"/>
      <c r="NDV51" s="113"/>
      <c r="NDW51" s="113"/>
      <c r="NDX51" s="113"/>
      <c r="NDY51" s="113"/>
      <c r="NDZ51" s="113"/>
      <c r="NEA51" s="113"/>
      <c r="NEB51" s="113"/>
      <c r="NEC51" s="113"/>
      <c r="NED51" s="113"/>
      <c r="NEE51" s="113"/>
      <c r="NEF51" s="113"/>
      <c r="NEG51" s="113"/>
      <c r="NEH51" s="113"/>
      <c r="NEI51" s="113"/>
      <c r="NEJ51" s="113"/>
      <c r="NEK51" s="113"/>
      <c r="NEL51" s="113"/>
      <c r="NEM51" s="113"/>
      <c r="NEN51" s="113"/>
      <c r="NEO51" s="113"/>
      <c r="NEP51" s="113"/>
      <c r="NEQ51" s="113"/>
      <c r="NER51" s="113"/>
      <c r="NES51" s="113"/>
      <c r="NET51" s="113"/>
      <c r="NEU51" s="113"/>
      <c r="NEV51" s="113"/>
      <c r="NEW51" s="113"/>
      <c r="NEX51" s="113"/>
      <c r="NEY51" s="113"/>
      <c r="NEZ51" s="113"/>
      <c r="NFA51" s="113"/>
      <c r="NFB51" s="113"/>
      <c r="NFC51" s="113"/>
      <c r="NFD51" s="113"/>
      <c r="NFE51" s="113"/>
      <c r="NFF51" s="113"/>
      <c r="NFG51" s="113"/>
      <c r="NFH51" s="113"/>
      <c r="NFI51" s="113"/>
      <c r="NFJ51" s="113"/>
      <c r="NFK51" s="113"/>
      <c r="NFL51" s="113"/>
      <c r="NFM51" s="113"/>
      <c r="NFN51" s="113"/>
      <c r="NFO51" s="113"/>
      <c r="NFP51" s="113"/>
      <c r="NFQ51" s="113"/>
      <c r="NFR51" s="113"/>
      <c r="NFS51" s="113"/>
      <c r="NFT51" s="113"/>
      <c r="NFU51" s="113"/>
      <c r="NFV51" s="113"/>
      <c r="NFW51" s="113"/>
      <c r="NFX51" s="113"/>
      <c r="NFY51" s="113"/>
      <c r="NFZ51" s="113"/>
      <c r="NGA51" s="113"/>
      <c r="NGB51" s="113"/>
      <c r="NGC51" s="113"/>
      <c r="NGD51" s="113"/>
      <c r="NGE51" s="113"/>
      <c r="NGF51" s="113"/>
      <c r="NGG51" s="113"/>
      <c r="NGH51" s="113"/>
      <c r="NGI51" s="113"/>
      <c r="NGJ51" s="113"/>
      <c r="NGK51" s="113"/>
      <c r="NGL51" s="113"/>
      <c r="NGM51" s="113"/>
      <c r="NGN51" s="113"/>
      <c r="NGO51" s="113"/>
      <c r="NGP51" s="113"/>
      <c r="NGQ51" s="113"/>
      <c r="NGR51" s="113"/>
      <c r="NGS51" s="113"/>
      <c r="NGT51" s="113"/>
      <c r="NGU51" s="113"/>
      <c r="NGV51" s="113"/>
      <c r="NGW51" s="113"/>
      <c r="NGX51" s="113"/>
      <c r="NGY51" s="113"/>
      <c r="NGZ51" s="113"/>
      <c r="NHA51" s="113"/>
      <c r="NHB51" s="113"/>
      <c r="NHC51" s="113"/>
      <c r="NHD51" s="113"/>
      <c r="NHE51" s="113"/>
      <c r="NHF51" s="113"/>
      <c r="NHG51" s="113"/>
      <c r="NHH51" s="113"/>
      <c r="NHI51" s="113"/>
      <c r="NHJ51" s="113"/>
      <c r="NHK51" s="113"/>
      <c r="NHL51" s="113"/>
      <c r="NHM51" s="113"/>
      <c r="NHN51" s="113"/>
      <c r="NHO51" s="113"/>
      <c r="NHP51" s="113"/>
      <c r="NHQ51" s="113"/>
      <c r="NHR51" s="113"/>
      <c r="NHS51" s="113"/>
      <c r="NHT51" s="113"/>
      <c r="NHU51" s="113"/>
      <c r="NHV51" s="113"/>
      <c r="NHW51" s="113"/>
      <c r="NHX51" s="113"/>
      <c r="NHY51" s="113"/>
      <c r="NHZ51" s="113"/>
      <c r="NIA51" s="113"/>
      <c r="NIB51" s="113"/>
      <c r="NIC51" s="113"/>
      <c r="NID51" s="113"/>
      <c r="NIE51" s="113"/>
      <c r="NIF51" s="113"/>
      <c r="NIG51" s="113"/>
      <c r="NIH51" s="113"/>
      <c r="NII51" s="113"/>
      <c r="NIJ51" s="113"/>
      <c r="NIK51" s="113"/>
      <c r="NIL51" s="113"/>
      <c r="NIM51" s="113"/>
      <c r="NIN51" s="113"/>
      <c r="NIO51" s="113"/>
      <c r="NIP51" s="113"/>
      <c r="NIQ51" s="113"/>
      <c r="NIR51" s="113"/>
      <c r="NIS51" s="113"/>
      <c r="NIT51" s="113"/>
      <c r="NIU51" s="113"/>
      <c r="NIV51" s="113"/>
      <c r="NIW51" s="113"/>
      <c r="NIX51" s="113"/>
      <c r="NIY51" s="113"/>
      <c r="NIZ51" s="113"/>
      <c r="NJA51" s="113"/>
      <c r="NJB51" s="113"/>
      <c r="NJC51" s="113"/>
      <c r="NJD51" s="113"/>
      <c r="NJE51" s="113"/>
      <c r="NJF51" s="113"/>
      <c r="NJG51" s="113"/>
      <c r="NJH51" s="113"/>
      <c r="NJI51" s="113"/>
      <c r="NJJ51" s="113"/>
      <c r="NJK51" s="113"/>
      <c r="NJL51" s="113"/>
      <c r="NJM51" s="113"/>
      <c r="NJN51" s="113"/>
      <c r="NJO51" s="113"/>
      <c r="NJP51" s="113"/>
      <c r="NJQ51" s="113"/>
      <c r="NJR51" s="113"/>
      <c r="NJS51" s="113"/>
      <c r="NJT51" s="113"/>
      <c r="NJU51" s="113"/>
      <c r="NJV51" s="113"/>
      <c r="NJW51" s="113"/>
      <c r="NJX51" s="113"/>
      <c r="NJY51" s="113"/>
      <c r="NJZ51" s="113"/>
      <c r="NKA51" s="113"/>
      <c r="NKB51" s="113"/>
      <c r="NKC51" s="113"/>
      <c r="NKD51" s="113"/>
      <c r="NKE51" s="113"/>
      <c r="NKF51" s="113"/>
      <c r="NKG51" s="113"/>
      <c r="NKH51" s="113"/>
      <c r="NKI51" s="113"/>
      <c r="NKJ51" s="113"/>
      <c r="NKK51" s="113"/>
      <c r="NKL51" s="113"/>
      <c r="NKM51" s="113"/>
      <c r="NKN51" s="113"/>
      <c r="NKO51" s="113"/>
      <c r="NKP51" s="113"/>
      <c r="NKQ51" s="113"/>
      <c r="NKR51" s="113"/>
      <c r="NKS51" s="113"/>
      <c r="NKT51" s="113"/>
      <c r="NKU51" s="113"/>
      <c r="NKV51" s="113"/>
      <c r="NKW51" s="113"/>
      <c r="NKX51" s="113"/>
      <c r="NKY51" s="113"/>
      <c r="NKZ51" s="113"/>
      <c r="NLA51" s="113"/>
      <c r="NLB51" s="113"/>
      <c r="NLC51" s="113"/>
      <c r="NLD51" s="113"/>
      <c r="NLE51" s="113"/>
      <c r="NLF51" s="113"/>
      <c r="NLG51" s="113"/>
      <c r="NLH51" s="113"/>
      <c r="NLI51" s="113"/>
      <c r="NLJ51" s="113"/>
      <c r="NLK51" s="113"/>
      <c r="NLL51" s="113"/>
      <c r="NLM51" s="113"/>
      <c r="NLN51" s="113"/>
      <c r="NLO51" s="113"/>
      <c r="NLP51" s="113"/>
      <c r="NLQ51" s="113"/>
      <c r="NLR51" s="113"/>
      <c r="NLS51" s="113"/>
      <c r="NLT51" s="113"/>
      <c r="NLU51" s="113"/>
      <c r="NLV51" s="113"/>
      <c r="NLW51" s="113"/>
      <c r="NLX51" s="113"/>
      <c r="NLY51" s="113"/>
      <c r="NLZ51" s="113"/>
      <c r="NMA51" s="113"/>
      <c r="NMB51" s="113"/>
      <c r="NMC51" s="113"/>
      <c r="NMD51" s="113"/>
      <c r="NME51" s="113"/>
      <c r="NMF51" s="113"/>
      <c r="NMG51" s="113"/>
      <c r="NMH51" s="113"/>
      <c r="NMI51" s="113"/>
      <c r="NMJ51" s="113"/>
      <c r="NMK51" s="113"/>
      <c r="NML51" s="113"/>
      <c r="NMM51" s="113"/>
      <c r="NMN51" s="113"/>
      <c r="NMO51" s="113"/>
      <c r="NMP51" s="113"/>
      <c r="NMQ51" s="113"/>
      <c r="NMR51" s="113"/>
      <c r="NMS51" s="113"/>
      <c r="NMT51" s="113"/>
      <c r="NMU51" s="113"/>
      <c r="NMV51" s="113"/>
      <c r="NMW51" s="113"/>
      <c r="NMX51" s="113"/>
      <c r="NMY51" s="113"/>
      <c r="NMZ51" s="113"/>
      <c r="NNA51" s="113"/>
      <c r="NNB51" s="113"/>
      <c r="NNC51" s="113"/>
      <c r="NND51" s="113"/>
      <c r="NNE51" s="113"/>
      <c r="NNF51" s="113"/>
      <c r="NNG51" s="113"/>
      <c r="NNH51" s="113"/>
      <c r="NNI51" s="113"/>
      <c r="NNJ51" s="113"/>
      <c r="NNK51" s="113"/>
      <c r="NNL51" s="113"/>
      <c r="NNM51" s="113"/>
      <c r="NNN51" s="113"/>
      <c r="NNO51" s="113"/>
      <c r="NNP51" s="113"/>
      <c r="NNQ51" s="113"/>
      <c r="NNR51" s="113"/>
      <c r="NNS51" s="113"/>
      <c r="NNT51" s="113"/>
      <c r="NNU51" s="113"/>
      <c r="NNV51" s="113"/>
      <c r="NNW51" s="113"/>
      <c r="NNX51" s="113"/>
      <c r="NNY51" s="113"/>
      <c r="NNZ51" s="113"/>
      <c r="NOA51" s="113"/>
      <c r="NOB51" s="113"/>
      <c r="NOC51" s="113"/>
      <c r="NOD51" s="113"/>
      <c r="NOE51" s="113"/>
      <c r="NOF51" s="113"/>
      <c r="NOG51" s="113"/>
      <c r="NOH51" s="113"/>
      <c r="NOI51" s="113"/>
      <c r="NOJ51" s="113"/>
      <c r="NOK51" s="113"/>
      <c r="NOL51" s="113"/>
      <c r="NOM51" s="113"/>
      <c r="NON51" s="113"/>
      <c r="NOO51" s="113"/>
      <c r="NOP51" s="113"/>
      <c r="NOQ51" s="113"/>
      <c r="NOR51" s="113"/>
      <c r="NOS51" s="113"/>
      <c r="NOT51" s="113"/>
      <c r="NOU51" s="113"/>
      <c r="NOV51" s="113"/>
      <c r="NOW51" s="113"/>
      <c r="NOX51" s="113"/>
      <c r="NOY51" s="113"/>
      <c r="NOZ51" s="113"/>
      <c r="NPA51" s="113"/>
      <c r="NPB51" s="113"/>
      <c r="NPC51" s="113"/>
      <c r="NPD51" s="113"/>
      <c r="NPE51" s="113"/>
      <c r="NPF51" s="113"/>
      <c r="NPG51" s="113"/>
      <c r="NPH51" s="113"/>
      <c r="NPI51" s="113"/>
      <c r="NPJ51" s="113"/>
      <c r="NPK51" s="113"/>
      <c r="NPL51" s="113"/>
      <c r="NPM51" s="113"/>
      <c r="NPN51" s="113"/>
      <c r="NPO51" s="113"/>
      <c r="NPP51" s="113"/>
      <c r="NPQ51" s="113"/>
      <c r="NPR51" s="113"/>
      <c r="NPS51" s="113"/>
      <c r="NPT51" s="113"/>
      <c r="NPU51" s="113"/>
      <c r="NPV51" s="113"/>
      <c r="NPW51" s="113"/>
      <c r="NPX51" s="113"/>
      <c r="NPY51" s="113"/>
      <c r="NPZ51" s="113"/>
      <c r="NQA51" s="113"/>
      <c r="NQB51" s="113"/>
      <c r="NQC51" s="113"/>
      <c r="NQD51" s="113"/>
      <c r="NQE51" s="113"/>
      <c r="NQF51" s="113"/>
      <c r="NQG51" s="113"/>
      <c r="NQH51" s="113"/>
      <c r="NQI51" s="113"/>
      <c r="NQJ51" s="113"/>
      <c r="NQK51" s="113"/>
      <c r="NQL51" s="113"/>
      <c r="NQM51" s="113"/>
      <c r="NQN51" s="113"/>
      <c r="NQO51" s="113"/>
      <c r="NQP51" s="113"/>
      <c r="NQQ51" s="113"/>
      <c r="NQR51" s="113"/>
      <c r="NQS51" s="113"/>
      <c r="NQT51" s="113"/>
      <c r="NQU51" s="113"/>
      <c r="NQV51" s="113"/>
      <c r="NQW51" s="113"/>
      <c r="NQX51" s="113"/>
      <c r="NQY51" s="113"/>
      <c r="NQZ51" s="113"/>
      <c r="NRA51" s="113"/>
      <c r="NRB51" s="113"/>
      <c r="NRC51" s="113"/>
      <c r="NRD51" s="113"/>
      <c r="NRE51" s="113"/>
      <c r="NRF51" s="113"/>
      <c r="NRG51" s="113"/>
      <c r="NRH51" s="113"/>
      <c r="NRI51" s="113"/>
      <c r="NRJ51" s="113"/>
      <c r="NRK51" s="113"/>
      <c r="NRL51" s="113"/>
      <c r="NRM51" s="113"/>
      <c r="NRN51" s="113"/>
      <c r="NRO51" s="113"/>
      <c r="NRP51" s="113"/>
      <c r="NRQ51" s="113"/>
      <c r="NRR51" s="113"/>
      <c r="NRS51" s="113"/>
      <c r="NRT51" s="113"/>
      <c r="NRU51" s="113"/>
      <c r="NRV51" s="113"/>
      <c r="NRW51" s="113"/>
      <c r="NRX51" s="113"/>
      <c r="NRY51" s="113"/>
      <c r="NRZ51" s="113"/>
      <c r="NSA51" s="113"/>
      <c r="NSB51" s="113"/>
      <c r="NSC51" s="113"/>
      <c r="NSD51" s="113"/>
      <c r="NSE51" s="113"/>
      <c r="NSF51" s="113"/>
      <c r="NSG51" s="113"/>
      <c r="NSH51" s="113"/>
      <c r="NSI51" s="113"/>
      <c r="NSJ51" s="113"/>
      <c r="NSK51" s="113"/>
      <c r="NSL51" s="113"/>
      <c r="NSM51" s="113"/>
      <c r="NSN51" s="113"/>
      <c r="NSO51" s="113"/>
      <c r="NSP51" s="113"/>
      <c r="NSQ51" s="113"/>
      <c r="NSR51" s="113"/>
      <c r="NSS51" s="113"/>
      <c r="NST51" s="113"/>
      <c r="NSU51" s="113"/>
      <c r="NSV51" s="113"/>
      <c r="NSW51" s="113"/>
      <c r="NSX51" s="113"/>
      <c r="NSY51" s="113"/>
      <c r="NSZ51" s="113"/>
      <c r="NTA51" s="113"/>
      <c r="NTB51" s="113"/>
      <c r="NTC51" s="113"/>
      <c r="NTD51" s="113"/>
      <c r="NTE51" s="113"/>
      <c r="NTF51" s="113"/>
      <c r="NTG51" s="113"/>
      <c r="NTH51" s="113"/>
      <c r="NTI51" s="113"/>
      <c r="NTJ51" s="113"/>
      <c r="NTK51" s="113"/>
      <c r="NTL51" s="113"/>
      <c r="NTM51" s="113"/>
      <c r="NTN51" s="113"/>
      <c r="NTO51" s="113"/>
      <c r="NTP51" s="113"/>
      <c r="NTQ51" s="113"/>
      <c r="NTR51" s="113"/>
      <c r="NTS51" s="113"/>
      <c r="NTT51" s="113"/>
      <c r="NTU51" s="113"/>
      <c r="NTV51" s="113"/>
      <c r="NTW51" s="113"/>
      <c r="NTX51" s="113"/>
      <c r="NTY51" s="113"/>
      <c r="NTZ51" s="113"/>
      <c r="NUA51" s="113"/>
      <c r="NUB51" s="113"/>
      <c r="NUC51" s="113"/>
      <c r="NUD51" s="113"/>
      <c r="NUE51" s="113"/>
      <c r="NUF51" s="113"/>
      <c r="NUG51" s="113"/>
      <c r="NUH51" s="113"/>
      <c r="NUI51" s="113"/>
      <c r="NUJ51" s="113"/>
      <c r="NUK51" s="113"/>
      <c r="NUL51" s="113"/>
      <c r="NUM51" s="113"/>
      <c r="NUN51" s="113"/>
      <c r="NUO51" s="113"/>
      <c r="NUP51" s="113"/>
      <c r="NUQ51" s="113"/>
      <c r="NUR51" s="113"/>
      <c r="NUS51" s="113"/>
      <c r="NUT51" s="113"/>
      <c r="NUU51" s="113"/>
      <c r="NUV51" s="113"/>
      <c r="NUW51" s="113"/>
      <c r="NUX51" s="113"/>
      <c r="NUY51" s="113"/>
      <c r="NUZ51" s="113"/>
      <c r="NVA51" s="113"/>
      <c r="NVB51" s="113"/>
      <c r="NVC51" s="113"/>
      <c r="NVD51" s="113"/>
      <c r="NVE51" s="113"/>
      <c r="NVF51" s="113"/>
      <c r="NVG51" s="113"/>
      <c r="NVH51" s="113"/>
      <c r="NVI51" s="113"/>
      <c r="NVJ51" s="113"/>
      <c r="NVK51" s="113"/>
      <c r="NVL51" s="113"/>
      <c r="NVM51" s="113"/>
      <c r="NVN51" s="113"/>
      <c r="NVO51" s="113"/>
      <c r="NVP51" s="113"/>
      <c r="NVQ51" s="113"/>
      <c r="NVR51" s="113"/>
      <c r="NVS51" s="113"/>
      <c r="NVT51" s="113"/>
      <c r="NVU51" s="113"/>
      <c r="NVV51" s="113"/>
      <c r="NVW51" s="113"/>
      <c r="NVX51" s="113"/>
      <c r="NVY51" s="113"/>
      <c r="NVZ51" s="113"/>
      <c r="NWA51" s="113"/>
      <c r="NWB51" s="113"/>
      <c r="NWC51" s="113"/>
      <c r="NWD51" s="113"/>
      <c r="NWE51" s="113"/>
      <c r="NWF51" s="113"/>
      <c r="NWG51" s="113"/>
      <c r="NWH51" s="113"/>
      <c r="NWI51" s="113"/>
      <c r="NWJ51" s="113"/>
      <c r="NWK51" s="113"/>
      <c r="NWL51" s="113"/>
      <c r="NWM51" s="113"/>
      <c r="NWN51" s="113"/>
      <c r="NWO51" s="113"/>
      <c r="NWP51" s="113"/>
      <c r="NWQ51" s="113"/>
      <c r="NWR51" s="113"/>
      <c r="NWS51" s="113"/>
      <c r="NWT51" s="113"/>
      <c r="NWU51" s="113"/>
      <c r="NWV51" s="113"/>
      <c r="NWW51" s="113"/>
      <c r="NWX51" s="113"/>
      <c r="NWY51" s="113"/>
      <c r="NWZ51" s="113"/>
      <c r="NXA51" s="113"/>
      <c r="NXB51" s="113"/>
      <c r="NXC51" s="113"/>
      <c r="NXD51" s="113"/>
      <c r="NXE51" s="113"/>
      <c r="NXF51" s="113"/>
      <c r="NXG51" s="113"/>
      <c r="NXH51" s="113"/>
      <c r="NXI51" s="113"/>
      <c r="NXJ51" s="113"/>
      <c r="NXK51" s="113"/>
      <c r="NXL51" s="113"/>
      <c r="NXM51" s="113"/>
      <c r="NXN51" s="113"/>
      <c r="NXO51" s="113"/>
      <c r="NXP51" s="113"/>
      <c r="NXQ51" s="113"/>
      <c r="NXR51" s="113"/>
      <c r="NXS51" s="113"/>
      <c r="NXT51" s="113"/>
      <c r="NXU51" s="113"/>
      <c r="NXV51" s="113"/>
      <c r="NXW51" s="113"/>
      <c r="NXX51" s="113"/>
      <c r="NXY51" s="113"/>
      <c r="NXZ51" s="113"/>
      <c r="NYA51" s="113"/>
      <c r="NYB51" s="113"/>
      <c r="NYC51" s="113"/>
      <c r="NYD51" s="113"/>
      <c r="NYE51" s="113"/>
      <c r="NYF51" s="113"/>
      <c r="NYG51" s="113"/>
      <c r="NYH51" s="113"/>
      <c r="NYI51" s="113"/>
      <c r="NYJ51" s="113"/>
      <c r="NYK51" s="113"/>
      <c r="NYL51" s="113"/>
      <c r="NYM51" s="113"/>
      <c r="NYN51" s="113"/>
      <c r="NYO51" s="113"/>
      <c r="NYP51" s="113"/>
      <c r="NYQ51" s="113"/>
      <c r="NYR51" s="113"/>
      <c r="NYS51" s="113"/>
      <c r="NYT51" s="113"/>
      <c r="NYU51" s="113"/>
      <c r="NYV51" s="113"/>
      <c r="NYW51" s="113"/>
      <c r="NYX51" s="113"/>
      <c r="NYY51" s="113"/>
      <c r="NYZ51" s="113"/>
      <c r="NZA51" s="113"/>
      <c r="NZB51" s="113"/>
      <c r="NZC51" s="113"/>
      <c r="NZD51" s="113"/>
      <c r="NZE51" s="113"/>
      <c r="NZF51" s="113"/>
      <c r="NZG51" s="113"/>
      <c r="NZH51" s="113"/>
      <c r="NZI51" s="113"/>
      <c r="NZJ51" s="113"/>
      <c r="NZK51" s="113"/>
      <c r="NZL51" s="113"/>
      <c r="NZM51" s="113"/>
      <c r="NZN51" s="113"/>
      <c r="NZO51" s="113"/>
      <c r="NZP51" s="113"/>
      <c r="NZQ51" s="113"/>
      <c r="NZR51" s="113"/>
      <c r="NZS51" s="113"/>
      <c r="NZT51" s="113"/>
      <c r="NZU51" s="113"/>
      <c r="NZV51" s="113"/>
      <c r="NZW51" s="113"/>
      <c r="NZX51" s="113"/>
      <c r="NZY51" s="113"/>
      <c r="NZZ51" s="113"/>
      <c r="OAA51" s="113"/>
      <c r="OAB51" s="113"/>
      <c r="OAC51" s="113"/>
      <c r="OAD51" s="113"/>
      <c r="OAE51" s="113"/>
      <c r="OAF51" s="113"/>
      <c r="OAG51" s="113"/>
      <c r="OAH51" s="113"/>
      <c r="OAI51" s="113"/>
      <c r="OAJ51" s="113"/>
      <c r="OAK51" s="113"/>
      <c r="OAL51" s="113"/>
      <c r="OAM51" s="113"/>
      <c r="OAN51" s="113"/>
      <c r="OAO51" s="113"/>
      <c r="OAP51" s="113"/>
      <c r="OAQ51" s="113"/>
      <c r="OAR51" s="113"/>
      <c r="OAS51" s="113"/>
      <c r="OAT51" s="113"/>
      <c r="OAU51" s="113"/>
      <c r="OAV51" s="113"/>
      <c r="OAW51" s="113"/>
      <c r="OAX51" s="113"/>
      <c r="OAY51" s="113"/>
      <c r="OAZ51" s="113"/>
      <c r="OBA51" s="113"/>
      <c r="OBB51" s="113"/>
      <c r="OBC51" s="113"/>
      <c r="OBD51" s="113"/>
      <c r="OBE51" s="113"/>
      <c r="OBF51" s="113"/>
      <c r="OBG51" s="113"/>
      <c r="OBH51" s="113"/>
      <c r="OBI51" s="113"/>
      <c r="OBJ51" s="113"/>
      <c r="OBK51" s="113"/>
      <c r="OBL51" s="113"/>
      <c r="OBM51" s="113"/>
      <c r="OBN51" s="113"/>
      <c r="OBO51" s="113"/>
      <c r="OBP51" s="113"/>
      <c r="OBQ51" s="113"/>
      <c r="OBR51" s="113"/>
      <c r="OBS51" s="113"/>
      <c r="OBT51" s="113"/>
      <c r="OBU51" s="113"/>
      <c r="OBV51" s="113"/>
      <c r="OBW51" s="113"/>
      <c r="OBX51" s="113"/>
      <c r="OBY51" s="113"/>
      <c r="OBZ51" s="113"/>
      <c r="OCA51" s="113"/>
      <c r="OCB51" s="113"/>
      <c r="OCC51" s="113"/>
      <c r="OCD51" s="113"/>
      <c r="OCE51" s="113"/>
      <c r="OCF51" s="113"/>
      <c r="OCG51" s="113"/>
      <c r="OCH51" s="113"/>
      <c r="OCI51" s="113"/>
      <c r="OCJ51" s="113"/>
      <c r="OCK51" s="113"/>
      <c r="OCL51" s="113"/>
      <c r="OCM51" s="113"/>
      <c r="OCN51" s="113"/>
      <c r="OCO51" s="113"/>
      <c r="OCP51" s="113"/>
      <c r="OCQ51" s="113"/>
      <c r="OCR51" s="113"/>
      <c r="OCS51" s="113"/>
      <c r="OCT51" s="113"/>
      <c r="OCU51" s="113"/>
      <c r="OCV51" s="113"/>
      <c r="OCW51" s="113"/>
      <c r="OCX51" s="113"/>
      <c r="OCY51" s="113"/>
      <c r="OCZ51" s="113"/>
      <c r="ODA51" s="113"/>
      <c r="ODB51" s="113"/>
      <c r="ODC51" s="113"/>
      <c r="ODD51" s="113"/>
      <c r="ODE51" s="113"/>
      <c r="ODF51" s="113"/>
      <c r="ODG51" s="113"/>
      <c r="ODH51" s="113"/>
      <c r="ODI51" s="113"/>
      <c r="ODJ51" s="113"/>
      <c r="ODK51" s="113"/>
      <c r="ODL51" s="113"/>
      <c r="ODM51" s="113"/>
      <c r="ODN51" s="113"/>
      <c r="ODO51" s="113"/>
      <c r="ODP51" s="113"/>
      <c r="ODQ51" s="113"/>
      <c r="ODR51" s="113"/>
      <c r="ODS51" s="113"/>
      <c r="ODT51" s="113"/>
      <c r="ODU51" s="113"/>
      <c r="ODV51" s="113"/>
      <c r="ODW51" s="113"/>
      <c r="ODX51" s="113"/>
      <c r="ODY51" s="113"/>
      <c r="ODZ51" s="113"/>
      <c r="OEA51" s="113"/>
      <c r="OEB51" s="113"/>
      <c r="OEC51" s="113"/>
      <c r="OED51" s="113"/>
      <c r="OEE51" s="113"/>
      <c r="OEF51" s="113"/>
      <c r="OEG51" s="113"/>
      <c r="OEH51" s="113"/>
      <c r="OEI51" s="113"/>
      <c r="OEJ51" s="113"/>
      <c r="OEK51" s="113"/>
      <c r="OEL51" s="113"/>
      <c r="OEM51" s="113"/>
      <c r="OEN51" s="113"/>
      <c r="OEO51" s="113"/>
      <c r="OEP51" s="113"/>
      <c r="OEQ51" s="113"/>
      <c r="OER51" s="113"/>
      <c r="OES51" s="113"/>
      <c r="OET51" s="113"/>
      <c r="OEU51" s="113"/>
      <c r="OEV51" s="113"/>
      <c r="OEW51" s="113"/>
      <c r="OEX51" s="113"/>
      <c r="OEY51" s="113"/>
      <c r="OEZ51" s="113"/>
      <c r="OFA51" s="113"/>
      <c r="OFB51" s="113"/>
      <c r="OFC51" s="113"/>
      <c r="OFD51" s="113"/>
      <c r="OFE51" s="113"/>
      <c r="OFF51" s="113"/>
      <c r="OFG51" s="113"/>
      <c r="OFH51" s="113"/>
      <c r="OFI51" s="113"/>
      <c r="OFJ51" s="113"/>
      <c r="OFK51" s="113"/>
      <c r="OFL51" s="113"/>
      <c r="OFM51" s="113"/>
      <c r="OFN51" s="113"/>
      <c r="OFO51" s="113"/>
      <c r="OFP51" s="113"/>
      <c r="OFQ51" s="113"/>
      <c r="OFR51" s="113"/>
      <c r="OFS51" s="113"/>
      <c r="OFT51" s="113"/>
      <c r="OFU51" s="113"/>
      <c r="OFV51" s="113"/>
      <c r="OFW51" s="113"/>
      <c r="OFX51" s="113"/>
      <c r="OFY51" s="113"/>
      <c r="OFZ51" s="113"/>
      <c r="OGA51" s="113"/>
      <c r="OGB51" s="113"/>
      <c r="OGC51" s="113"/>
      <c r="OGD51" s="113"/>
      <c r="OGE51" s="113"/>
      <c r="OGF51" s="113"/>
      <c r="OGG51" s="113"/>
      <c r="OGH51" s="113"/>
      <c r="OGI51" s="113"/>
      <c r="OGJ51" s="113"/>
      <c r="OGK51" s="113"/>
      <c r="OGL51" s="113"/>
      <c r="OGM51" s="113"/>
      <c r="OGN51" s="113"/>
      <c r="OGO51" s="113"/>
      <c r="OGP51" s="113"/>
      <c r="OGQ51" s="113"/>
      <c r="OGR51" s="113"/>
      <c r="OGS51" s="113"/>
      <c r="OGT51" s="113"/>
      <c r="OGU51" s="113"/>
      <c r="OGV51" s="113"/>
      <c r="OGW51" s="113"/>
      <c r="OGX51" s="113"/>
      <c r="OGY51" s="113"/>
      <c r="OGZ51" s="113"/>
      <c r="OHA51" s="113"/>
      <c r="OHB51" s="113"/>
      <c r="OHC51" s="113"/>
      <c r="OHD51" s="113"/>
      <c r="OHE51" s="113"/>
      <c r="OHF51" s="113"/>
      <c r="OHG51" s="113"/>
      <c r="OHH51" s="113"/>
      <c r="OHI51" s="113"/>
      <c r="OHJ51" s="113"/>
      <c r="OHK51" s="113"/>
      <c r="OHL51" s="113"/>
      <c r="OHM51" s="113"/>
      <c r="OHN51" s="113"/>
      <c r="OHO51" s="113"/>
      <c r="OHP51" s="113"/>
      <c r="OHQ51" s="113"/>
      <c r="OHR51" s="113"/>
      <c r="OHS51" s="113"/>
      <c r="OHT51" s="113"/>
      <c r="OHU51" s="113"/>
      <c r="OHV51" s="113"/>
      <c r="OHW51" s="113"/>
      <c r="OHX51" s="113"/>
      <c r="OHY51" s="113"/>
      <c r="OHZ51" s="113"/>
      <c r="OIA51" s="113"/>
      <c r="OIB51" s="113"/>
      <c r="OIC51" s="113"/>
      <c r="OID51" s="113"/>
      <c r="OIE51" s="113"/>
      <c r="OIF51" s="113"/>
      <c r="OIG51" s="113"/>
      <c r="OIH51" s="113"/>
      <c r="OII51" s="113"/>
      <c r="OIJ51" s="113"/>
      <c r="OIK51" s="113"/>
      <c r="OIL51" s="113"/>
      <c r="OIM51" s="113"/>
      <c r="OIN51" s="113"/>
      <c r="OIO51" s="113"/>
      <c r="OIP51" s="113"/>
      <c r="OIQ51" s="113"/>
      <c r="OIR51" s="113"/>
      <c r="OIS51" s="113"/>
      <c r="OIT51" s="113"/>
      <c r="OIU51" s="113"/>
      <c r="OIV51" s="113"/>
      <c r="OIW51" s="113"/>
      <c r="OIX51" s="113"/>
      <c r="OIY51" s="113"/>
      <c r="OIZ51" s="113"/>
      <c r="OJA51" s="113"/>
      <c r="OJB51" s="113"/>
      <c r="OJC51" s="113"/>
      <c r="OJD51" s="113"/>
      <c r="OJE51" s="113"/>
      <c r="OJF51" s="113"/>
      <c r="OJG51" s="113"/>
      <c r="OJH51" s="113"/>
      <c r="OJI51" s="113"/>
      <c r="OJJ51" s="113"/>
      <c r="OJK51" s="113"/>
      <c r="OJL51" s="113"/>
      <c r="OJM51" s="113"/>
      <c r="OJN51" s="113"/>
      <c r="OJO51" s="113"/>
      <c r="OJP51" s="113"/>
      <c r="OJQ51" s="113"/>
      <c r="OJR51" s="113"/>
      <c r="OJS51" s="113"/>
      <c r="OJT51" s="113"/>
      <c r="OJU51" s="113"/>
      <c r="OJV51" s="113"/>
      <c r="OJW51" s="113"/>
      <c r="OJX51" s="113"/>
      <c r="OJY51" s="113"/>
      <c r="OJZ51" s="113"/>
      <c r="OKA51" s="113"/>
      <c r="OKB51" s="113"/>
      <c r="OKC51" s="113"/>
      <c r="OKD51" s="113"/>
      <c r="OKE51" s="113"/>
      <c r="OKF51" s="113"/>
      <c r="OKG51" s="113"/>
      <c r="OKH51" s="113"/>
      <c r="OKI51" s="113"/>
      <c r="OKJ51" s="113"/>
      <c r="OKK51" s="113"/>
      <c r="OKL51" s="113"/>
      <c r="OKM51" s="113"/>
      <c r="OKN51" s="113"/>
      <c r="OKO51" s="113"/>
      <c r="OKP51" s="113"/>
      <c r="OKQ51" s="113"/>
      <c r="OKR51" s="113"/>
      <c r="OKS51" s="113"/>
      <c r="OKT51" s="113"/>
      <c r="OKU51" s="113"/>
      <c r="OKV51" s="113"/>
      <c r="OKW51" s="113"/>
      <c r="OKX51" s="113"/>
      <c r="OKY51" s="113"/>
      <c r="OKZ51" s="113"/>
      <c r="OLA51" s="113"/>
      <c r="OLB51" s="113"/>
      <c r="OLC51" s="113"/>
      <c r="OLD51" s="113"/>
      <c r="OLE51" s="113"/>
      <c r="OLF51" s="113"/>
      <c r="OLG51" s="113"/>
      <c r="OLH51" s="113"/>
      <c r="OLI51" s="113"/>
      <c r="OLJ51" s="113"/>
      <c r="OLK51" s="113"/>
      <c r="OLL51" s="113"/>
      <c r="OLM51" s="113"/>
      <c r="OLN51" s="113"/>
      <c r="OLO51" s="113"/>
      <c r="OLP51" s="113"/>
      <c r="OLQ51" s="113"/>
      <c r="OLR51" s="113"/>
      <c r="OLS51" s="113"/>
      <c r="OLT51" s="113"/>
      <c r="OLU51" s="113"/>
      <c r="OLV51" s="113"/>
      <c r="OLW51" s="113"/>
      <c r="OLX51" s="113"/>
      <c r="OLY51" s="113"/>
      <c r="OLZ51" s="113"/>
      <c r="OMA51" s="113"/>
      <c r="OMB51" s="113"/>
      <c r="OMC51" s="113"/>
      <c r="OMD51" s="113"/>
      <c r="OME51" s="113"/>
      <c r="OMF51" s="113"/>
      <c r="OMG51" s="113"/>
      <c r="OMH51" s="113"/>
      <c r="OMI51" s="113"/>
      <c r="OMJ51" s="113"/>
      <c r="OMK51" s="113"/>
      <c r="OML51" s="113"/>
      <c r="OMM51" s="113"/>
      <c r="OMN51" s="113"/>
      <c r="OMO51" s="113"/>
      <c r="OMP51" s="113"/>
      <c r="OMQ51" s="113"/>
      <c r="OMR51" s="113"/>
      <c r="OMS51" s="113"/>
      <c r="OMT51" s="113"/>
      <c r="OMU51" s="113"/>
      <c r="OMV51" s="113"/>
      <c r="OMW51" s="113"/>
      <c r="OMX51" s="113"/>
      <c r="OMY51" s="113"/>
      <c r="OMZ51" s="113"/>
      <c r="ONA51" s="113"/>
      <c r="ONB51" s="113"/>
      <c r="ONC51" s="113"/>
      <c r="OND51" s="113"/>
      <c r="ONE51" s="113"/>
      <c r="ONF51" s="113"/>
      <c r="ONG51" s="113"/>
      <c r="ONH51" s="113"/>
      <c r="ONI51" s="113"/>
      <c r="ONJ51" s="113"/>
      <c r="ONK51" s="113"/>
      <c r="ONL51" s="113"/>
      <c r="ONM51" s="113"/>
      <c r="ONN51" s="113"/>
      <c r="ONO51" s="113"/>
      <c r="ONP51" s="113"/>
      <c r="ONQ51" s="113"/>
      <c r="ONR51" s="113"/>
      <c r="ONS51" s="113"/>
      <c r="ONT51" s="113"/>
      <c r="ONU51" s="113"/>
      <c r="ONV51" s="113"/>
      <c r="ONW51" s="113"/>
      <c r="ONX51" s="113"/>
      <c r="ONY51" s="113"/>
      <c r="ONZ51" s="113"/>
      <c r="OOA51" s="113"/>
      <c r="OOB51" s="113"/>
      <c r="OOC51" s="113"/>
      <c r="OOD51" s="113"/>
      <c r="OOE51" s="113"/>
      <c r="OOF51" s="113"/>
      <c r="OOG51" s="113"/>
      <c r="OOH51" s="113"/>
      <c r="OOI51" s="113"/>
      <c r="OOJ51" s="113"/>
      <c r="OOK51" s="113"/>
      <c r="OOL51" s="113"/>
      <c r="OOM51" s="113"/>
      <c r="OON51" s="113"/>
      <c r="OOO51" s="113"/>
      <c r="OOP51" s="113"/>
      <c r="OOQ51" s="113"/>
      <c r="OOR51" s="113"/>
      <c r="OOS51" s="113"/>
      <c r="OOT51" s="113"/>
      <c r="OOU51" s="113"/>
      <c r="OOV51" s="113"/>
      <c r="OOW51" s="113"/>
      <c r="OOX51" s="113"/>
      <c r="OOY51" s="113"/>
      <c r="OOZ51" s="113"/>
      <c r="OPA51" s="113"/>
      <c r="OPB51" s="113"/>
      <c r="OPC51" s="113"/>
      <c r="OPD51" s="113"/>
      <c r="OPE51" s="113"/>
      <c r="OPF51" s="113"/>
      <c r="OPG51" s="113"/>
      <c r="OPH51" s="113"/>
      <c r="OPI51" s="113"/>
      <c r="OPJ51" s="113"/>
      <c r="OPK51" s="113"/>
      <c r="OPL51" s="113"/>
      <c r="OPM51" s="113"/>
      <c r="OPN51" s="113"/>
      <c r="OPO51" s="113"/>
      <c r="OPP51" s="113"/>
      <c r="OPQ51" s="113"/>
      <c r="OPR51" s="113"/>
      <c r="OPS51" s="113"/>
      <c r="OPT51" s="113"/>
      <c r="OPU51" s="113"/>
      <c r="OPV51" s="113"/>
      <c r="OPW51" s="113"/>
      <c r="OPX51" s="113"/>
      <c r="OPY51" s="113"/>
      <c r="OPZ51" s="113"/>
      <c r="OQA51" s="113"/>
      <c r="OQB51" s="113"/>
      <c r="OQC51" s="113"/>
      <c r="OQD51" s="113"/>
      <c r="OQE51" s="113"/>
      <c r="OQF51" s="113"/>
      <c r="OQG51" s="113"/>
      <c r="OQH51" s="113"/>
      <c r="OQI51" s="113"/>
      <c r="OQJ51" s="113"/>
      <c r="OQK51" s="113"/>
      <c r="OQL51" s="113"/>
      <c r="OQM51" s="113"/>
      <c r="OQN51" s="113"/>
      <c r="OQO51" s="113"/>
      <c r="OQP51" s="113"/>
      <c r="OQQ51" s="113"/>
      <c r="OQR51" s="113"/>
      <c r="OQS51" s="113"/>
      <c r="OQT51" s="113"/>
      <c r="OQU51" s="113"/>
      <c r="OQV51" s="113"/>
      <c r="OQW51" s="113"/>
      <c r="OQX51" s="113"/>
      <c r="OQY51" s="113"/>
      <c r="OQZ51" s="113"/>
      <c r="ORA51" s="113"/>
      <c r="ORB51" s="113"/>
      <c r="ORC51" s="113"/>
      <c r="ORD51" s="113"/>
      <c r="ORE51" s="113"/>
      <c r="ORF51" s="113"/>
      <c r="ORG51" s="113"/>
      <c r="ORH51" s="113"/>
      <c r="ORI51" s="113"/>
      <c r="ORJ51" s="113"/>
      <c r="ORK51" s="113"/>
      <c r="ORL51" s="113"/>
      <c r="ORM51" s="113"/>
      <c r="ORN51" s="113"/>
      <c r="ORO51" s="113"/>
      <c r="ORP51" s="113"/>
      <c r="ORQ51" s="113"/>
      <c r="ORR51" s="113"/>
      <c r="ORS51" s="113"/>
      <c r="ORT51" s="113"/>
      <c r="ORU51" s="113"/>
      <c r="ORV51" s="113"/>
      <c r="ORW51" s="113"/>
      <c r="ORX51" s="113"/>
      <c r="ORY51" s="113"/>
      <c r="ORZ51" s="113"/>
      <c r="OSA51" s="113"/>
      <c r="OSB51" s="113"/>
      <c r="OSC51" s="113"/>
      <c r="OSD51" s="113"/>
      <c r="OSE51" s="113"/>
      <c r="OSF51" s="113"/>
      <c r="OSG51" s="113"/>
      <c r="OSH51" s="113"/>
      <c r="OSI51" s="113"/>
      <c r="OSJ51" s="113"/>
      <c r="OSK51" s="113"/>
      <c r="OSL51" s="113"/>
      <c r="OSM51" s="113"/>
      <c r="OSN51" s="113"/>
      <c r="OSO51" s="113"/>
      <c r="OSP51" s="113"/>
      <c r="OSQ51" s="113"/>
      <c r="OSR51" s="113"/>
      <c r="OSS51" s="113"/>
      <c r="OST51" s="113"/>
      <c r="OSU51" s="113"/>
      <c r="OSV51" s="113"/>
      <c r="OSW51" s="113"/>
      <c r="OSX51" s="113"/>
      <c r="OSY51" s="113"/>
      <c r="OSZ51" s="113"/>
      <c r="OTA51" s="113"/>
      <c r="OTB51" s="113"/>
      <c r="OTC51" s="113"/>
      <c r="OTD51" s="113"/>
      <c r="OTE51" s="113"/>
      <c r="OTF51" s="113"/>
      <c r="OTG51" s="113"/>
      <c r="OTH51" s="113"/>
      <c r="OTI51" s="113"/>
      <c r="OTJ51" s="113"/>
      <c r="OTK51" s="113"/>
      <c r="OTL51" s="113"/>
      <c r="OTM51" s="113"/>
      <c r="OTN51" s="113"/>
      <c r="OTO51" s="113"/>
      <c r="OTP51" s="113"/>
      <c r="OTQ51" s="113"/>
      <c r="OTR51" s="113"/>
      <c r="OTS51" s="113"/>
      <c r="OTT51" s="113"/>
      <c r="OTU51" s="113"/>
      <c r="OTV51" s="113"/>
      <c r="OTW51" s="113"/>
      <c r="OTX51" s="113"/>
      <c r="OTY51" s="113"/>
      <c r="OTZ51" s="113"/>
      <c r="OUA51" s="113"/>
      <c r="OUB51" s="113"/>
      <c r="OUC51" s="113"/>
      <c r="OUD51" s="113"/>
      <c r="OUE51" s="113"/>
      <c r="OUF51" s="113"/>
      <c r="OUG51" s="113"/>
      <c r="OUH51" s="113"/>
      <c r="OUI51" s="113"/>
      <c r="OUJ51" s="113"/>
      <c r="OUK51" s="113"/>
      <c r="OUL51" s="113"/>
      <c r="OUM51" s="113"/>
      <c r="OUN51" s="113"/>
      <c r="OUO51" s="113"/>
      <c r="OUP51" s="113"/>
      <c r="OUQ51" s="113"/>
      <c r="OUR51" s="113"/>
      <c r="OUS51" s="113"/>
      <c r="OUT51" s="113"/>
      <c r="OUU51" s="113"/>
      <c r="OUV51" s="113"/>
      <c r="OUW51" s="113"/>
      <c r="OUX51" s="113"/>
      <c r="OUY51" s="113"/>
      <c r="OUZ51" s="113"/>
      <c r="OVA51" s="113"/>
      <c r="OVB51" s="113"/>
      <c r="OVC51" s="113"/>
      <c r="OVD51" s="113"/>
      <c r="OVE51" s="113"/>
      <c r="OVF51" s="113"/>
      <c r="OVG51" s="113"/>
      <c r="OVH51" s="113"/>
      <c r="OVI51" s="113"/>
      <c r="OVJ51" s="113"/>
      <c r="OVK51" s="113"/>
      <c r="OVL51" s="113"/>
      <c r="OVM51" s="113"/>
      <c r="OVN51" s="113"/>
      <c r="OVO51" s="113"/>
      <c r="OVP51" s="113"/>
      <c r="OVQ51" s="113"/>
      <c r="OVR51" s="113"/>
      <c r="OVS51" s="113"/>
      <c r="OVT51" s="113"/>
      <c r="OVU51" s="113"/>
      <c r="OVV51" s="113"/>
      <c r="OVW51" s="113"/>
      <c r="OVX51" s="113"/>
      <c r="OVY51" s="113"/>
      <c r="OVZ51" s="113"/>
      <c r="OWA51" s="113"/>
      <c r="OWB51" s="113"/>
      <c r="OWC51" s="113"/>
      <c r="OWD51" s="113"/>
      <c r="OWE51" s="113"/>
      <c r="OWF51" s="113"/>
      <c r="OWG51" s="113"/>
      <c r="OWH51" s="113"/>
      <c r="OWI51" s="113"/>
      <c r="OWJ51" s="113"/>
      <c r="OWK51" s="113"/>
      <c r="OWL51" s="113"/>
      <c r="OWM51" s="113"/>
      <c r="OWN51" s="113"/>
      <c r="OWO51" s="113"/>
      <c r="OWP51" s="113"/>
      <c r="OWQ51" s="113"/>
      <c r="OWR51" s="113"/>
      <c r="OWS51" s="113"/>
      <c r="OWT51" s="113"/>
      <c r="OWU51" s="113"/>
      <c r="OWV51" s="113"/>
      <c r="OWW51" s="113"/>
      <c r="OWX51" s="113"/>
      <c r="OWY51" s="113"/>
      <c r="OWZ51" s="113"/>
      <c r="OXA51" s="113"/>
      <c r="OXB51" s="113"/>
      <c r="OXC51" s="113"/>
      <c r="OXD51" s="113"/>
      <c r="OXE51" s="113"/>
      <c r="OXF51" s="113"/>
      <c r="OXG51" s="113"/>
      <c r="OXH51" s="113"/>
      <c r="OXI51" s="113"/>
      <c r="OXJ51" s="113"/>
      <c r="OXK51" s="113"/>
      <c r="OXL51" s="113"/>
      <c r="OXM51" s="113"/>
      <c r="OXN51" s="113"/>
      <c r="OXO51" s="113"/>
      <c r="OXP51" s="113"/>
      <c r="OXQ51" s="113"/>
      <c r="OXR51" s="113"/>
      <c r="OXS51" s="113"/>
      <c r="OXT51" s="113"/>
      <c r="OXU51" s="113"/>
      <c r="OXV51" s="113"/>
      <c r="OXW51" s="113"/>
      <c r="OXX51" s="113"/>
      <c r="OXY51" s="113"/>
      <c r="OXZ51" s="113"/>
      <c r="OYA51" s="113"/>
      <c r="OYB51" s="113"/>
      <c r="OYC51" s="113"/>
      <c r="OYD51" s="113"/>
      <c r="OYE51" s="113"/>
      <c r="OYF51" s="113"/>
      <c r="OYG51" s="113"/>
      <c r="OYH51" s="113"/>
      <c r="OYI51" s="113"/>
      <c r="OYJ51" s="113"/>
      <c r="OYK51" s="113"/>
      <c r="OYL51" s="113"/>
      <c r="OYM51" s="113"/>
      <c r="OYN51" s="113"/>
      <c r="OYO51" s="113"/>
      <c r="OYP51" s="113"/>
      <c r="OYQ51" s="113"/>
      <c r="OYR51" s="113"/>
      <c r="OYS51" s="113"/>
      <c r="OYT51" s="113"/>
      <c r="OYU51" s="113"/>
      <c r="OYV51" s="113"/>
      <c r="OYW51" s="113"/>
      <c r="OYX51" s="113"/>
      <c r="OYY51" s="113"/>
      <c r="OYZ51" s="113"/>
      <c r="OZA51" s="113"/>
      <c r="OZB51" s="113"/>
      <c r="OZC51" s="113"/>
      <c r="OZD51" s="113"/>
      <c r="OZE51" s="113"/>
      <c r="OZF51" s="113"/>
      <c r="OZG51" s="113"/>
      <c r="OZH51" s="113"/>
      <c r="OZI51" s="113"/>
      <c r="OZJ51" s="113"/>
      <c r="OZK51" s="113"/>
      <c r="OZL51" s="113"/>
      <c r="OZM51" s="113"/>
      <c r="OZN51" s="113"/>
      <c r="OZO51" s="113"/>
      <c r="OZP51" s="113"/>
      <c r="OZQ51" s="113"/>
      <c r="OZR51" s="113"/>
      <c r="OZS51" s="113"/>
      <c r="OZT51" s="113"/>
      <c r="OZU51" s="113"/>
      <c r="OZV51" s="113"/>
      <c r="OZW51" s="113"/>
      <c r="OZX51" s="113"/>
      <c r="OZY51" s="113"/>
      <c r="OZZ51" s="113"/>
      <c r="PAA51" s="113"/>
      <c r="PAB51" s="113"/>
      <c r="PAC51" s="113"/>
      <c r="PAD51" s="113"/>
      <c r="PAE51" s="113"/>
      <c r="PAF51" s="113"/>
      <c r="PAG51" s="113"/>
      <c r="PAH51" s="113"/>
      <c r="PAI51" s="113"/>
      <c r="PAJ51" s="113"/>
      <c r="PAK51" s="113"/>
      <c r="PAL51" s="113"/>
      <c r="PAM51" s="113"/>
      <c r="PAN51" s="113"/>
      <c r="PAO51" s="113"/>
      <c r="PAP51" s="113"/>
      <c r="PAQ51" s="113"/>
      <c r="PAR51" s="113"/>
      <c r="PAS51" s="113"/>
      <c r="PAT51" s="113"/>
      <c r="PAU51" s="113"/>
      <c r="PAV51" s="113"/>
      <c r="PAW51" s="113"/>
      <c r="PAX51" s="113"/>
      <c r="PAY51" s="113"/>
      <c r="PAZ51" s="113"/>
      <c r="PBA51" s="113"/>
      <c r="PBB51" s="113"/>
      <c r="PBC51" s="113"/>
      <c r="PBD51" s="113"/>
      <c r="PBE51" s="113"/>
      <c r="PBF51" s="113"/>
      <c r="PBG51" s="113"/>
      <c r="PBH51" s="113"/>
      <c r="PBI51" s="113"/>
      <c r="PBJ51" s="113"/>
      <c r="PBK51" s="113"/>
      <c r="PBL51" s="113"/>
      <c r="PBM51" s="113"/>
      <c r="PBN51" s="113"/>
      <c r="PBO51" s="113"/>
      <c r="PBP51" s="113"/>
      <c r="PBQ51" s="113"/>
      <c r="PBR51" s="113"/>
      <c r="PBS51" s="113"/>
      <c r="PBT51" s="113"/>
      <c r="PBU51" s="113"/>
      <c r="PBV51" s="113"/>
      <c r="PBW51" s="113"/>
      <c r="PBX51" s="113"/>
      <c r="PBY51" s="113"/>
      <c r="PBZ51" s="113"/>
      <c r="PCA51" s="113"/>
      <c r="PCB51" s="113"/>
      <c r="PCC51" s="113"/>
      <c r="PCD51" s="113"/>
      <c r="PCE51" s="113"/>
      <c r="PCF51" s="113"/>
      <c r="PCG51" s="113"/>
      <c r="PCH51" s="113"/>
      <c r="PCI51" s="113"/>
      <c r="PCJ51" s="113"/>
      <c r="PCK51" s="113"/>
      <c r="PCL51" s="113"/>
      <c r="PCM51" s="113"/>
      <c r="PCN51" s="113"/>
      <c r="PCO51" s="113"/>
      <c r="PCP51" s="113"/>
      <c r="PCQ51" s="113"/>
      <c r="PCR51" s="113"/>
      <c r="PCS51" s="113"/>
      <c r="PCT51" s="113"/>
      <c r="PCU51" s="113"/>
      <c r="PCV51" s="113"/>
      <c r="PCW51" s="113"/>
      <c r="PCX51" s="113"/>
      <c r="PCY51" s="113"/>
      <c r="PCZ51" s="113"/>
      <c r="PDA51" s="113"/>
      <c r="PDB51" s="113"/>
      <c r="PDC51" s="113"/>
      <c r="PDD51" s="113"/>
      <c r="PDE51" s="113"/>
      <c r="PDF51" s="113"/>
      <c r="PDG51" s="113"/>
      <c r="PDH51" s="113"/>
      <c r="PDI51" s="113"/>
      <c r="PDJ51" s="113"/>
      <c r="PDK51" s="113"/>
      <c r="PDL51" s="113"/>
      <c r="PDM51" s="113"/>
      <c r="PDN51" s="113"/>
      <c r="PDO51" s="113"/>
      <c r="PDP51" s="113"/>
      <c r="PDQ51" s="113"/>
      <c r="PDR51" s="113"/>
      <c r="PDS51" s="113"/>
      <c r="PDT51" s="113"/>
      <c r="PDU51" s="113"/>
      <c r="PDV51" s="113"/>
      <c r="PDW51" s="113"/>
      <c r="PDX51" s="113"/>
      <c r="PDY51" s="113"/>
      <c r="PDZ51" s="113"/>
      <c r="PEA51" s="113"/>
      <c r="PEB51" s="113"/>
      <c r="PEC51" s="113"/>
      <c r="PED51" s="113"/>
      <c r="PEE51" s="113"/>
      <c r="PEF51" s="113"/>
      <c r="PEG51" s="113"/>
      <c r="PEH51" s="113"/>
      <c r="PEI51" s="113"/>
      <c r="PEJ51" s="113"/>
      <c r="PEK51" s="113"/>
      <c r="PEL51" s="113"/>
      <c r="PEM51" s="113"/>
      <c r="PEN51" s="113"/>
      <c r="PEO51" s="113"/>
      <c r="PEP51" s="113"/>
      <c r="PEQ51" s="113"/>
      <c r="PER51" s="113"/>
      <c r="PES51" s="113"/>
      <c r="PET51" s="113"/>
      <c r="PEU51" s="113"/>
      <c r="PEV51" s="113"/>
      <c r="PEW51" s="113"/>
      <c r="PEX51" s="113"/>
      <c r="PEY51" s="113"/>
      <c r="PEZ51" s="113"/>
      <c r="PFA51" s="113"/>
      <c r="PFB51" s="113"/>
      <c r="PFC51" s="113"/>
      <c r="PFD51" s="113"/>
      <c r="PFE51" s="113"/>
      <c r="PFF51" s="113"/>
      <c r="PFG51" s="113"/>
      <c r="PFH51" s="113"/>
      <c r="PFI51" s="113"/>
      <c r="PFJ51" s="113"/>
      <c r="PFK51" s="113"/>
      <c r="PFL51" s="113"/>
      <c r="PFM51" s="113"/>
      <c r="PFN51" s="113"/>
      <c r="PFO51" s="113"/>
      <c r="PFP51" s="113"/>
      <c r="PFQ51" s="113"/>
      <c r="PFR51" s="113"/>
      <c r="PFS51" s="113"/>
      <c r="PFT51" s="113"/>
      <c r="PFU51" s="113"/>
      <c r="PFV51" s="113"/>
      <c r="PFW51" s="113"/>
      <c r="PFX51" s="113"/>
      <c r="PFY51" s="113"/>
      <c r="PFZ51" s="113"/>
      <c r="PGA51" s="113"/>
      <c r="PGB51" s="113"/>
      <c r="PGC51" s="113"/>
      <c r="PGD51" s="113"/>
      <c r="PGE51" s="113"/>
      <c r="PGF51" s="113"/>
      <c r="PGG51" s="113"/>
      <c r="PGH51" s="113"/>
      <c r="PGI51" s="113"/>
      <c r="PGJ51" s="113"/>
      <c r="PGK51" s="113"/>
      <c r="PGL51" s="113"/>
      <c r="PGM51" s="113"/>
      <c r="PGN51" s="113"/>
      <c r="PGO51" s="113"/>
      <c r="PGP51" s="113"/>
      <c r="PGQ51" s="113"/>
      <c r="PGR51" s="113"/>
      <c r="PGS51" s="113"/>
      <c r="PGT51" s="113"/>
      <c r="PGU51" s="113"/>
      <c r="PGV51" s="113"/>
      <c r="PGW51" s="113"/>
      <c r="PGX51" s="113"/>
      <c r="PGY51" s="113"/>
      <c r="PGZ51" s="113"/>
      <c r="PHA51" s="113"/>
      <c r="PHB51" s="113"/>
      <c r="PHC51" s="113"/>
      <c r="PHD51" s="113"/>
      <c r="PHE51" s="113"/>
      <c r="PHF51" s="113"/>
      <c r="PHG51" s="113"/>
      <c r="PHH51" s="113"/>
      <c r="PHI51" s="113"/>
      <c r="PHJ51" s="113"/>
      <c r="PHK51" s="113"/>
      <c r="PHL51" s="113"/>
      <c r="PHM51" s="113"/>
      <c r="PHN51" s="113"/>
      <c r="PHO51" s="113"/>
      <c r="PHP51" s="113"/>
      <c r="PHQ51" s="113"/>
      <c r="PHR51" s="113"/>
      <c r="PHS51" s="113"/>
      <c r="PHT51" s="113"/>
      <c r="PHU51" s="113"/>
      <c r="PHV51" s="113"/>
      <c r="PHW51" s="113"/>
      <c r="PHX51" s="113"/>
      <c r="PHY51" s="113"/>
      <c r="PHZ51" s="113"/>
      <c r="PIA51" s="113"/>
      <c r="PIB51" s="113"/>
      <c r="PIC51" s="113"/>
      <c r="PID51" s="113"/>
      <c r="PIE51" s="113"/>
      <c r="PIF51" s="113"/>
      <c r="PIG51" s="113"/>
      <c r="PIH51" s="113"/>
      <c r="PII51" s="113"/>
      <c r="PIJ51" s="113"/>
      <c r="PIK51" s="113"/>
      <c r="PIL51" s="113"/>
      <c r="PIM51" s="113"/>
      <c r="PIN51" s="113"/>
      <c r="PIO51" s="113"/>
      <c r="PIP51" s="113"/>
      <c r="PIQ51" s="113"/>
      <c r="PIR51" s="113"/>
      <c r="PIS51" s="113"/>
      <c r="PIT51" s="113"/>
      <c r="PIU51" s="113"/>
      <c r="PIV51" s="113"/>
      <c r="PIW51" s="113"/>
      <c r="PIX51" s="113"/>
      <c r="PIY51" s="113"/>
      <c r="PIZ51" s="113"/>
      <c r="PJA51" s="113"/>
      <c r="PJB51" s="113"/>
      <c r="PJC51" s="113"/>
      <c r="PJD51" s="113"/>
      <c r="PJE51" s="113"/>
      <c r="PJF51" s="113"/>
      <c r="PJG51" s="113"/>
      <c r="PJH51" s="113"/>
      <c r="PJI51" s="113"/>
      <c r="PJJ51" s="113"/>
      <c r="PJK51" s="113"/>
      <c r="PJL51" s="113"/>
      <c r="PJM51" s="113"/>
      <c r="PJN51" s="113"/>
      <c r="PJO51" s="113"/>
      <c r="PJP51" s="113"/>
      <c r="PJQ51" s="113"/>
      <c r="PJR51" s="113"/>
      <c r="PJS51" s="113"/>
      <c r="PJT51" s="113"/>
      <c r="PJU51" s="113"/>
      <c r="PJV51" s="113"/>
      <c r="PJW51" s="113"/>
      <c r="PJX51" s="113"/>
      <c r="PJY51" s="113"/>
      <c r="PJZ51" s="113"/>
      <c r="PKA51" s="113"/>
      <c r="PKB51" s="113"/>
      <c r="PKC51" s="113"/>
      <c r="PKD51" s="113"/>
      <c r="PKE51" s="113"/>
      <c r="PKF51" s="113"/>
      <c r="PKG51" s="113"/>
      <c r="PKH51" s="113"/>
      <c r="PKI51" s="113"/>
      <c r="PKJ51" s="113"/>
      <c r="PKK51" s="113"/>
      <c r="PKL51" s="113"/>
      <c r="PKM51" s="113"/>
      <c r="PKN51" s="113"/>
      <c r="PKO51" s="113"/>
      <c r="PKP51" s="113"/>
      <c r="PKQ51" s="113"/>
      <c r="PKR51" s="113"/>
      <c r="PKS51" s="113"/>
      <c r="PKT51" s="113"/>
      <c r="PKU51" s="113"/>
      <c r="PKV51" s="113"/>
      <c r="PKW51" s="113"/>
      <c r="PKX51" s="113"/>
      <c r="PKY51" s="113"/>
      <c r="PKZ51" s="113"/>
      <c r="PLA51" s="113"/>
      <c r="PLB51" s="113"/>
      <c r="PLC51" s="113"/>
      <c r="PLD51" s="113"/>
      <c r="PLE51" s="113"/>
      <c r="PLF51" s="113"/>
      <c r="PLG51" s="113"/>
      <c r="PLH51" s="113"/>
      <c r="PLI51" s="113"/>
      <c r="PLJ51" s="113"/>
      <c r="PLK51" s="113"/>
      <c r="PLL51" s="113"/>
      <c r="PLM51" s="113"/>
      <c r="PLN51" s="113"/>
      <c r="PLO51" s="113"/>
      <c r="PLP51" s="113"/>
      <c r="PLQ51" s="113"/>
      <c r="PLR51" s="113"/>
      <c r="PLS51" s="113"/>
      <c r="PLT51" s="113"/>
      <c r="PLU51" s="113"/>
      <c r="PLV51" s="113"/>
      <c r="PLW51" s="113"/>
      <c r="PLX51" s="113"/>
      <c r="PLY51" s="113"/>
      <c r="PLZ51" s="113"/>
      <c r="PMA51" s="113"/>
      <c r="PMB51" s="113"/>
      <c r="PMC51" s="113"/>
      <c r="PMD51" s="113"/>
      <c r="PME51" s="113"/>
      <c r="PMF51" s="113"/>
      <c r="PMG51" s="113"/>
      <c r="PMH51" s="113"/>
      <c r="PMI51" s="113"/>
      <c r="PMJ51" s="113"/>
      <c r="PMK51" s="113"/>
      <c r="PML51" s="113"/>
      <c r="PMM51" s="113"/>
      <c r="PMN51" s="113"/>
      <c r="PMO51" s="113"/>
      <c r="PMP51" s="113"/>
      <c r="PMQ51" s="113"/>
      <c r="PMR51" s="113"/>
      <c r="PMS51" s="113"/>
      <c r="PMT51" s="113"/>
      <c r="PMU51" s="113"/>
      <c r="PMV51" s="113"/>
      <c r="PMW51" s="113"/>
      <c r="PMX51" s="113"/>
      <c r="PMY51" s="113"/>
      <c r="PMZ51" s="113"/>
      <c r="PNA51" s="113"/>
      <c r="PNB51" s="113"/>
      <c r="PNC51" s="113"/>
      <c r="PND51" s="113"/>
      <c r="PNE51" s="113"/>
      <c r="PNF51" s="113"/>
      <c r="PNG51" s="113"/>
      <c r="PNH51" s="113"/>
      <c r="PNI51" s="113"/>
      <c r="PNJ51" s="113"/>
      <c r="PNK51" s="113"/>
      <c r="PNL51" s="113"/>
      <c r="PNM51" s="113"/>
      <c r="PNN51" s="113"/>
      <c r="PNO51" s="113"/>
      <c r="PNP51" s="113"/>
      <c r="PNQ51" s="113"/>
      <c r="PNR51" s="113"/>
      <c r="PNS51" s="113"/>
      <c r="PNT51" s="113"/>
      <c r="PNU51" s="113"/>
      <c r="PNV51" s="113"/>
      <c r="PNW51" s="113"/>
      <c r="PNX51" s="113"/>
      <c r="PNY51" s="113"/>
      <c r="PNZ51" s="113"/>
      <c r="POA51" s="113"/>
      <c r="POB51" s="113"/>
      <c r="POC51" s="113"/>
      <c r="POD51" s="113"/>
      <c r="POE51" s="113"/>
      <c r="POF51" s="113"/>
      <c r="POG51" s="113"/>
      <c r="POH51" s="113"/>
      <c r="POI51" s="113"/>
      <c r="POJ51" s="113"/>
      <c r="POK51" s="113"/>
      <c r="POL51" s="113"/>
      <c r="POM51" s="113"/>
      <c r="PON51" s="113"/>
      <c r="POO51" s="113"/>
      <c r="POP51" s="113"/>
      <c r="POQ51" s="113"/>
      <c r="POR51" s="113"/>
      <c r="POS51" s="113"/>
      <c r="POT51" s="113"/>
      <c r="POU51" s="113"/>
      <c r="POV51" s="113"/>
      <c r="POW51" s="113"/>
      <c r="POX51" s="113"/>
      <c r="POY51" s="113"/>
      <c r="POZ51" s="113"/>
      <c r="PPA51" s="113"/>
      <c r="PPB51" s="113"/>
      <c r="PPC51" s="113"/>
      <c r="PPD51" s="113"/>
      <c r="PPE51" s="113"/>
      <c r="PPF51" s="113"/>
      <c r="PPG51" s="113"/>
      <c r="PPH51" s="113"/>
      <c r="PPI51" s="113"/>
      <c r="PPJ51" s="113"/>
      <c r="PPK51" s="113"/>
      <c r="PPL51" s="113"/>
      <c r="PPM51" s="113"/>
      <c r="PPN51" s="113"/>
      <c r="PPO51" s="113"/>
      <c r="PPP51" s="113"/>
      <c r="PPQ51" s="113"/>
      <c r="PPR51" s="113"/>
      <c r="PPS51" s="113"/>
      <c r="PPT51" s="113"/>
      <c r="PPU51" s="113"/>
      <c r="PPV51" s="113"/>
      <c r="PPW51" s="113"/>
      <c r="PPX51" s="113"/>
      <c r="PPY51" s="113"/>
      <c r="PPZ51" s="113"/>
      <c r="PQA51" s="113"/>
      <c r="PQB51" s="113"/>
      <c r="PQC51" s="113"/>
      <c r="PQD51" s="113"/>
      <c r="PQE51" s="113"/>
      <c r="PQF51" s="113"/>
      <c r="PQG51" s="113"/>
      <c r="PQH51" s="113"/>
      <c r="PQI51" s="113"/>
      <c r="PQJ51" s="113"/>
      <c r="PQK51" s="113"/>
      <c r="PQL51" s="113"/>
      <c r="PQM51" s="113"/>
      <c r="PQN51" s="113"/>
      <c r="PQO51" s="113"/>
      <c r="PQP51" s="113"/>
      <c r="PQQ51" s="113"/>
      <c r="PQR51" s="113"/>
      <c r="PQS51" s="113"/>
      <c r="PQT51" s="113"/>
      <c r="PQU51" s="113"/>
      <c r="PQV51" s="113"/>
      <c r="PQW51" s="113"/>
      <c r="PQX51" s="113"/>
      <c r="PQY51" s="113"/>
      <c r="PQZ51" s="113"/>
      <c r="PRA51" s="113"/>
      <c r="PRB51" s="113"/>
      <c r="PRC51" s="113"/>
      <c r="PRD51" s="113"/>
      <c r="PRE51" s="113"/>
      <c r="PRF51" s="113"/>
      <c r="PRG51" s="113"/>
      <c r="PRH51" s="113"/>
      <c r="PRI51" s="113"/>
      <c r="PRJ51" s="113"/>
      <c r="PRK51" s="113"/>
      <c r="PRL51" s="113"/>
      <c r="PRM51" s="113"/>
      <c r="PRN51" s="113"/>
      <c r="PRO51" s="113"/>
      <c r="PRP51" s="113"/>
      <c r="PRQ51" s="113"/>
      <c r="PRR51" s="113"/>
      <c r="PRS51" s="113"/>
      <c r="PRT51" s="113"/>
      <c r="PRU51" s="113"/>
      <c r="PRV51" s="113"/>
      <c r="PRW51" s="113"/>
      <c r="PRX51" s="113"/>
      <c r="PRY51" s="113"/>
      <c r="PRZ51" s="113"/>
      <c r="PSA51" s="113"/>
      <c r="PSB51" s="113"/>
      <c r="PSC51" s="113"/>
      <c r="PSD51" s="113"/>
      <c r="PSE51" s="113"/>
      <c r="PSF51" s="113"/>
      <c r="PSG51" s="113"/>
      <c r="PSH51" s="113"/>
      <c r="PSI51" s="113"/>
      <c r="PSJ51" s="113"/>
      <c r="PSK51" s="113"/>
      <c r="PSL51" s="113"/>
      <c r="PSM51" s="113"/>
      <c r="PSN51" s="113"/>
      <c r="PSO51" s="113"/>
      <c r="PSP51" s="113"/>
      <c r="PSQ51" s="113"/>
      <c r="PSR51" s="113"/>
      <c r="PSS51" s="113"/>
      <c r="PST51" s="113"/>
      <c r="PSU51" s="113"/>
      <c r="PSV51" s="113"/>
      <c r="PSW51" s="113"/>
      <c r="PSX51" s="113"/>
      <c r="PSY51" s="113"/>
      <c r="PSZ51" s="113"/>
      <c r="PTA51" s="113"/>
      <c r="PTB51" s="113"/>
      <c r="PTC51" s="113"/>
      <c r="PTD51" s="113"/>
      <c r="PTE51" s="113"/>
      <c r="PTF51" s="113"/>
      <c r="PTG51" s="113"/>
      <c r="PTH51" s="113"/>
      <c r="PTI51" s="113"/>
      <c r="PTJ51" s="113"/>
      <c r="PTK51" s="113"/>
      <c r="PTL51" s="113"/>
      <c r="PTM51" s="113"/>
      <c r="PTN51" s="113"/>
      <c r="PTO51" s="113"/>
      <c r="PTP51" s="113"/>
      <c r="PTQ51" s="113"/>
      <c r="PTR51" s="113"/>
      <c r="PTS51" s="113"/>
      <c r="PTT51" s="113"/>
      <c r="PTU51" s="113"/>
      <c r="PTV51" s="113"/>
      <c r="PTW51" s="113"/>
      <c r="PTX51" s="113"/>
      <c r="PTY51" s="113"/>
      <c r="PTZ51" s="113"/>
      <c r="PUA51" s="113"/>
      <c r="PUB51" s="113"/>
      <c r="PUC51" s="113"/>
      <c r="PUD51" s="113"/>
      <c r="PUE51" s="113"/>
      <c r="PUF51" s="113"/>
      <c r="PUG51" s="113"/>
      <c r="PUH51" s="113"/>
      <c r="PUI51" s="113"/>
      <c r="PUJ51" s="113"/>
      <c r="PUK51" s="113"/>
      <c r="PUL51" s="113"/>
      <c r="PUM51" s="113"/>
      <c r="PUN51" s="113"/>
      <c r="PUO51" s="113"/>
      <c r="PUP51" s="113"/>
      <c r="PUQ51" s="113"/>
      <c r="PUR51" s="113"/>
      <c r="PUS51" s="113"/>
      <c r="PUT51" s="113"/>
      <c r="PUU51" s="113"/>
      <c r="PUV51" s="113"/>
      <c r="PUW51" s="113"/>
      <c r="PUX51" s="113"/>
      <c r="PUY51" s="113"/>
      <c r="PUZ51" s="113"/>
      <c r="PVA51" s="113"/>
      <c r="PVB51" s="113"/>
      <c r="PVC51" s="113"/>
      <c r="PVD51" s="113"/>
      <c r="PVE51" s="113"/>
      <c r="PVF51" s="113"/>
      <c r="PVG51" s="113"/>
      <c r="PVH51" s="113"/>
      <c r="PVI51" s="113"/>
      <c r="PVJ51" s="113"/>
      <c r="PVK51" s="113"/>
      <c r="PVL51" s="113"/>
      <c r="PVM51" s="113"/>
      <c r="PVN51" s="113"/>
      <c r="PVO51" s="113"/>
      <c r="PVP51" s="113"/>
      <c r="PVQ51" s="113"/>
      <c r="PVR51" s="113"/>
      <c r="PVS51" s="113"/>
      <c r="PVT51" s="113"/>
      <c r="PVU51" s="113"/>
      <c r="PVV51" s="113"/>
      <c r="PVW51" s="113"/>
      <c r="PVX51" s="113"/>
      <c r="PVY51" s="113"/>
      <c r="PVZ51" s="113"/>
      <c r="PWA51" s="113"/>
      <c r="PWB51" s="113"/>
      <c r="PWC51" s="113"/>
      <c r="PWD51" s="113"/>
      <c r="PWE51" s="113"/>
      <c r="PWF51" s="113"/>
      <c r="PWG51" s="113"/>
      <c r="PWH51" s="113"/>
      <c r="PWI51" s="113"/>
      <c r="PWJ51" s="113"/>
      <c r="PWK51" s="113"/>
      <c r="PWL51" s="113"/>
      <c r="PWM51" s="113"/>
      <c r="PWN51" s="113"/>
      <c r="PWO51" s="113"/>
      <c r="PWP51" s="113"/>
      <c r="PWQ51" s="113"/>
      <c r="PWR51" s="113"/>
      <c r="PWS51" s="113"/>
      <c r="PWT51" s="113"/>
      <c r="PWU51" s="113"/>
      <c r="PWV51" s="113"/>
      <c r="PWW51" s="113"/>
      <c r="PWX51" s="113"/>
      <c r="PWY51" s="113"/>
      <c r="PWZ51" s="113"/>
      <c r="PXA51" s="113"/>
      <c r="PXB51" s="113"/>
      <c r="PXC51" s="113"/>
      <c r="PXD51" s="113"/>
      <c r="PXE51" s="113"/>
      <c r="PXF51" s="113"/>
      <c r="PXG51" s="113"/>
      <c r="PXH51" s="113"/>
      <c r="PXI51" s="113"/>
      <c r="PXJ51" s="113"/>
      <c r="PXK51" s="113"/>
      <c r="PXL51" s="113"/>
      <c r="PXM51" s="113"/>
      <c r="PXN51" s="113"/>
      <c r="PXO51" s="113"/>
      <c r="PXP51" s="113"/>
      <c r="PXQ51" s="113"/>
      <c r="PXR51" s="113"/>
      <c r="PXS51" s="113"/>
      <c r="PXT51" s="113"/>
      <c r="PXU51" s="113"/>
      <c r="PXV51" s="113"/>
      <c r="PXW51" s="113"/>
      <c r="PXX51" s="113"/>
      <c r="PXY51" s="113"/>
      <c r="PXZ51" s="113"/>
      <c r="PYA51" s="113"/>
      <c r="PYB51" s="113"/>
      <c r="PYC51" s="113"/>
      <c r="PYD51" s="113"/>
      <c r="PYE51" s="113"/>
      <c r="PYF51" s="113"/>
      <c r="PYG51" s="113"/>
      <c r="PYH51" s="113"/>
      <c r="PYI51" s="113"/>
      <c r="PYJ51" s="113"/>
      <c r="PYK51" s="113"/>
      <c r="PYL51" s="113"/>
      <c r="PYM51" s="113"/>
      <c r="PYN51" s="113"/>
      <c r="PYO51" s="113"/>
      <c r="PYP51" s="113"/>
      <c r="PYQ51" s="113"/>
      <c r="PYR51" s="113"/>
      <c r="PYS51" s="113"/>
      <c r="PYT51" s="113"/>
      <c r="PYU51" s="113"/>
      <c r="PYV51" s="113"/>
      <c r="PYW51" s="113"/>
      <c r="PYX51" s="113"/>
      <c r="PYY51" s="113"/>
      <c r="PYZ51" s="113"/>
      <c r="PZA51" s="113"/>
      <c r="PZB51" s="113"/>
      <c r="PZC51" s="113"/>
      <c r="PZD51" s="113"/>
      <c r="PZE51" s="113"/>
      <c r="PZF51" s="113"/>
      <c r="PZG51" s="113"/>
      <c r="PZH51" s="113"/>
      <c r="PZI51" s="113"/>
      <c r="PZJ51" s="113"/>
      <c r="PZK51" s="113"/>
      <c r="PZL51" s="113"/>
      <c r="PZM51" s="113"/>
      <c r="PZN51" s="113"/>
      <c r="PZO51" s="113"/>
      <c r="PZP51" s="113"/>
      <c r="PZQ51" s="113"/>
      <c r="PZR51" s="113"/>
      <c r="PZS51" s="113"/>
      <c r="PZT51" s="113"/>
      <c r="PZU51" s="113"/>
      <c r="PZV51" s="113"/>
      <c r="PZW51" s="113"/>
      <c r="PZX51" s="113"/>
      <c r="PZY51" s="113"/>
      <c r="PZZ51" s="113"/>
      <c r="QAA51" s="113"/>
      <c r="QAB51" s="113"/>
      <c r="QAC51" s="113"/>
      <c r="QAD51" s="113"/>
      <c r="QAE51" s="113"/>
      <c r="QAF51" s="113"/>
      <c r="QAG51" s="113"/>
      <c r="QAH51" s="113"/>
      <c r="QAI51" s="113"/>
      <c r="QAJ51" s="113"/>
      <c r="QAK51" s="113"/>
      <c r="QAL51" s="113"/>
      <c r="QAM51" s="113"/>
      <c r="QAN51" s="113"/>
      <c r="QAO51" s="113"/>
      <c r="QAP51" s="113"/>
      <c r="QAQ51" s="113"/>
      <c r="QAR51" s="113"/>
      <c r="QAS51" s="113"/>
      <c r="QAT51" s="113"/>
      <c r="QAU51" s="113"/>
      <c r="QAV51" s="113"/>
      <c r="QAW51" s="113"/>
      <c r="QAX51" s="113"/>
      <c r="QAY51" s="113"/>
      <c r="QAZ51" s="113"/>
      <c r="QBA51" s="113"/>
      <c r="QBB51" s="113"/>
      <c r="QBC51" s="113"/>
      <c r="QBD51" s="113"/>
      <c r="QBE51" s="113"/>
      <c r="QBF51" s="113"/>
      <c r="QBG51" s="113"/>
      <c r="QBH51" s="113"/>
      <c r="QBI51" s="113"/>
      <c r="QBJ51" s="113"/>
      <c r="QBK51" s="113"/>
      <c r="QBL51" s="113"/>
      <c r="QBM51" s="113"/>
      <c r="QBN51" s="113"/>
      <c r="QBO51" s="113"/>
      <c r="QBP51" s="113"/>
      <c r="QBQ51" s="113"/>
      <c r="QBR51" s="113"/>
      <c r="QBS51" s="113"/>
      <c r="QBT51" s="113"/>
      <c r="QBU51" s="113"/>
      <c r="QBV51" s="113"/>
      <c r="QBW51" s="113"/>
      <c r="QBX51" s="113"/>
      <c r="QBY51" s="113"/>
      <c r="QBZ51" s="113"/>
      <c r="QCA51" s="113"/>
      <c r="QCB51" s="113"/>
      <c r="QCC51" s="113"/>
      <c r="QCD51" s="113"/>
      <c r="QCE51" s="113"/>
      <c r="QCF51" s="113"/>
      <c r="QCG51" s="113"/>
      <c r="QCH51" s="113"/>
      <c r="QCI51" s="113"/>
      <c r="QCJ51" s="113"/>
      <c r="QCK51" s="113"/>
      <c r="QCL51" s="113"/>
      <c r="QCM51" s="113"/>
      <c r="QCN51" s="113"/>
      <c r="QCO51" s="113"/>
      <c r="QCP51" s="113"/>
      <c r="QCQ51" s="113"/>
      <c r="QCR51" s="113"/>
      <c r="QCS51" s="113"/>
      <c r="QCT51" s="113"/>
      <c r="QCU51" s="113"/>
      <c r="QCV51" s="113"/>
      <c r="QCW51" s="113"/>
      <c r="QCX51" s="113"/>
      <c r="QCY51" s="113"/>
      <c r="QCZ51" s="113"/>
      <c r="QDA51" s="113"/>
      <c r="QDB51" s="113"/>
      <c r="QDC51" s="113"/>
      <c r="QDD51" s="113"/>
      <c r="QDE51" s="113"/>
      <c r="QDF51" s="113"/>
      <c r="QDG51" s="113"/>
      <c r="QDH51" s="113"/>
      <c r="QDI51" s="113"/>
      <c r="QDJ51" s="113"/>
      <c r="QDK51" s="113"/>
      <c r="QDL51" s="113"/>
      <c r="QDM51" s="113"/>
      <c r="QDN51" s="113"/>
      <c r="QDO51" s="113"/>
      <c r="QDP51" s="113"/>
      <c r="QDQ51" s="113"/>
      <c r="QDR51" s="113"/>
      <c r="QDS51" s="113"/>
      <c r="QDT51" s="113"/>
      <c r="QDU51" s="113"/>
      <c r="QDV51" s="113"/>
      <c r="QDW51" s="113"/>
      <c r="QDX51" s="113"/>
      <c r="QDY51" s="113"/>
      <c r="QDZ51" s="113"/>
      <c r="QEA51" s="113"/>
      <c r="QEB51" s="113"/>
      <c r="QEC51" s="113"/>
      <c r="QED51" s="113"/>
      <c r="QEE51" s="113"/>
      <c r="QEF51" s="113"/>
      <c r="QEG51" s="113"/>
      <c r="QEH51" s="113"/>
      <c r="QEI51" s="113"/>
      <c r="QEJ51" s="113"/>
      <c r="QEK51" s="113"/>
      <c r="QEL51" s="113"/>
      <c r="QEM51" s="113"/>
      <c r="QEN51" s="113"/>
      <c r="QEO51" s="113"/>
      <c r="QEP51" s="113"/>
      <c r="QEQ51" s="113"/>
      <c r="QER51" s="113"/>
      <c r="QES51" s="113"/>
      <c r="QET51" s="113"/>
      <c r="QEU51" s="113"/>
      <c r="QEV51" s="113"/>
      <c r="QEW51" s="113"/>
      <c r="QEX51" s="113"/>
      <c r="QEY51" s="113"/>
      <c r="QEZ51" s="113"/>
      <c r="QFA51" s="113"/>
      <c r="QFB51" s="113"/>
      <c r="QFC51" s="113"/>
      <c r="QFD51" s="113"/>
      <c r="QFE51" s="113"/>
      <c r="QFF51" s="113"/>
      <c r="QFG51" s="113"/>
      <c r="QFH51" s="113"/>
      <c r="QFI51" s="113"/>
      <c r="QFJ51" s="113"/>
      <c r="QFK51" s="113"/>
      <c r="QFL51" s="113"/>
      <c r="QFM51" s="113"/>
      <c r="QFN51" s="113"/>
      <c r="QFO51" s="113"/>
      <c r="QFP51" s="113"/>
      <c r="QFQ51" s="113"/>
      <c r="QFR51" s="113"/>
      <c r="QFS51" s="113"/>
      <c r="QFT51" s="113"/>
      <c r="QFU51" s="113"/>
      <c r="QFV51" s="113"/>
      <c r="QFW51" s="113"/>
      <c r="QFX51" s="113"/>
      <c r="QFY51" s="113"/>
      <c r="QFZ51" s="113"/>
      <c r="QGA51" s="113"/>
      <c r="QGB51" s="113"/>
      <c r="QGC51" s="113"/>
      <c r="QGD51" s="113"/>
      <c r="QGE51" s="113"/>
      <c r="QGF51" s="113"/>
      <c r="QGG51" s="113"/>
      <c r="QGH51" s="113"/>
      <c r="QGI51" s="113"/>
      <c r="QGJ51" s="113"/>
      <c r="QGK51" s="113"/>
      <c r="QGL51" s="113"/>
      <c r="QGM51" s="113"/>
      <c r="QGN51" s="113"/>
      <c r="QGO51" s="113"/>
      <c r="QGP51" s="113"/>
      <c r="QGQ51" s="113"/>
      <c r="QGR51" s="113"/>
      <c r="QGS51" s="113"/>
      <c r="QGT51" s="113"/>
      <c r="QGU51" s="113"/>
      <c r="QGV51" s="113"/>
      <c r="QGW51" s="113"/>
      <c r="QGX51" s="113"/>
      <c r="QGY51" s="113"/>
      <c r="QGZ51" s="113"/>
      <c r="QHA51" s="113"/>
      <c r="QHB51" s="113"/>
      <c r="QHC51" s="113"/>
      <c r="QHD51" s="113"/>
      <c r="QHE51" s="113"/>
      <c r="QHF51" s="113"/>
      <c r="QHG51" s="113"/>
      <c r="QHH51" s="113"/>
      <c r="QHI51" s="113"/>
      <c r="QHJ51" s="113"/>
      <c r="QHK51" s="113"/>
      <c r="QHL51" s="113"/>
      <c r="QHM51" s="113"/>
      <c r="QHN51" s="113"/>
      <c r="QHO51" s="113"/>
      <c r="QHP51" s="113"/>
      <c r="QHQ51" s="113"/>
      <c r="QHR51" s="113"/>
      <c r="QHS51" s="113"/>
      <c r="QHT51" s="113"/>
      <c r="QHU51" s="113"/>
      <c r="QHV51" s="113"/>
      <c r="QHW51" s="113"/>
      <c r="QHX51" s="113"/>
      <c r="QHY51" s="113"/>
      <c r="QHZ51" s="113"/>
      <c r="QIA51" s="113"/>
      <c r="QIB51" s="113"/>
      <c r="QIC51" s="113"/>
      <c r="QID51" s="113"/>
      <c r="QIE51" s="113"/>
      <c r="QIF51" s="113"/>
      <c r="QIG51" s="113"/>
      <c r="QIH51" s="113"/>
      <c r="QII51" s="113"/>
      <c r="QIJ51" s="113"/>
      <c r="QIK51" s="113"/>
      <c r="QIL51" s="113"/>
      <c r="QIM51" s="113"/>
      <c r="QIN51" s="113"/>
      <c r="QIO51" s="113"/>
      <c r="QIP51" s="113"/>
      <c r="QIQ51" s="113"/>
      <c r="QIR51" s="113"/>
      <c r="QIS51" s="113"/>
      <c r="QIT51" s="113"/>
      <c r="QIU51" s="113"/>
      <c r="QIV51" s="113"/>
      <c r="QIW51" s="113"/>
      <c r="QIX51" s="113"/>
      <c r="QIY51" s="113"/>
      <c r="QIZ51" s="113"/>
      <c r="QJA51" s="113"/>
      <c r="QJB51" s="113"/>
      <c r="QJC51" s="113"/>
      <c r="QJD51" s="113"/>
      <c r="QJE51" s="113"/>
      <c r="QJF51" s="113"/>
      <c r="QJG51" s="113"/>
      <c r="QJH51" s="113"/>
      <c r="QJI51" s="113"/>
      <c r="QJJ51" s="113"/>
      <c r="QJK51" s="113"/>
      <c r="QJL51" s="113"/>
      <c r="QJM51" s="113"/>
      <c r="QJN51" s="113"/>
      <c r="QJO51" s="113"/>
      <c r="QJP51" s="113"/>
      <c r="QJQ51" s="113"/>
      <c r="QJR51" s="113"/>
      <c r="QJS51" s="113"/>
      <c r="QJT51" s="113"/>
      <c r="QJU51" s="113"/>
      <c r="QJV51" s="113"/>
      <c r="QJW51" s="113"/>
      <c r="QJX51" s="113"/>
      <c r="QJY51" s="113"/>
      <c r="QJZ51" s="113"/>
      <c r="QKA51" s="113"/>
      <c r="QKB51" s="113"/>
      <c r="QKC51" s="113"/>
      <c r="QKD51" s="113"/>
      <c r="QKE51" s="113"/>
      <c r="QKF51" s="113"/>
      <c r="QKG51" s="113"/>
      <c r="QKH51" s="113"/>
      <c r="QKI51" s="113"/>
      <c r="QKJ51" s="113"/>
      <c r="QKK51" s="113"/>
      <c r="QKL51" s="113"/>
      <c r="QKM51" s="113"/>
      <c r="QKN51" s="113"/>
      <c r="QKO51" s="113"/>
      <c r="QKP51" s="113"/>
      <c r="QKQ51" s="113"/>
      <c r="QKR51" s="113"/>
      <c r="QKS51" s="113"/>
      <c r="QKT51" s="113"/>
      <c r="QKU51" s="113"/>
      <c r="QKV51" s="113"/>
      <c r="QKW51" s="113"/>
      <c r="QKX51" s="113"/>
      <c r="QKY51" s="113"/>
      <c r="QKZ51" s="113"/>
      <c r="QLA51" s="113"/>
      <c r="QLB51" s="113"/>
      <c r="QLC51" s="113"/>
      <c r="QLD51" s="113"/>
      <c r="QLE51" s="113"/>
      <c r="QLF51" s="113"/>
      <c r="QLG51" s="113"/>
      <c r="QLH51" s="113"/>
      <c r="QLI51" s="113"/>
      <c r="QLJ51" s="113"/>
      <c r="QLK51" s="113"/>
      <c r="QLL51" s="113"/>
      <c r="QLM51" s="113"/>
      <c r="QLN51" s="113"/>
      <c r="QLO51" s="113"/>
      <c r="QLP51" s="113"/>
      <c r="QLQ51" s="113"/>
      <c r="QLR51" s="113"/>
      <c r="QLS51" s="113"/>
      <c r="QLT51" s="113"/>
      <c r="QLU51" s="113"/>
      <c r="QLV51" s="113"/>
      <c r="QLW51" s="113"/>
      <c r="QLX51" s="113"/>
      <c r="QLY51" s="113"/>
      <c r="QLZ51" s="113"/>
      <c r="QMA51" s="113"/>
      <c r="QMB51" s="113"/>
      <c r="QMC51" s="113"/>
      <c r="QMD51" s="113"/>
      <c r="QME51" s="113"/>
      <c r="QMF51" s="113"/>
      <c r="QMG51" s="113"/>
      <c r="QMH51" s="113"/>
      <c r="QMI51" s="113"/>
      <c r="QMJ51" s="113"/>
      <c r="QMK51" s="113"/>
      <c r="QML51" s="113"/>
      <c r="QMM51" s="113"/>
      <c r="QMN51" s="113"/>
      <c r="QMO51" s="113"/>
      <c r="QMP51" s="113"/>
      <c r="QMQ51" s="113"/>
      <c r="QMR51" s="113"/>
      <c r="QMS51" s="113"/>
      <c r="QMT51" s="113"/>
      <c r="QMU51" s="113"/>
      <c r="QMV51" s="113"/>
      <c r="QMW51" s="113"/>
      <c r="QMX51" s="113"/>
      <c r="QMY51" s="113"/>
      <c r="QMZ51" s="113"/>
      <c r="QNA51" s="113"/>
      <c r="QNB51" s="113"/>
      <c r="QNC51" s="113"/>
      <c r="QND51" s="113"/>
      <c r="QNE51" s="113"/>
      <c r="QNF51" s="113"/>
      <c r="QNG51" s="113"/>
      <c r="QNH51" s="113"/>
      <c r="QNI51" s="113"/>
      <c r="QNJ51" s="113"/>
      <c r="QNK51" s="113"/>
      <c r="QNL51" s="113"/>
      <c r="QNM51" s="113"/>
      <c r="QNN51" s="113"/>
      <c r="QNO51" s="113"/>
      <c r="QNP51" s="113"/>
      <c r="QNQ51" s="113"/>
      <c r="QNR51" s="113"/>
      <c r="QNS51" s="113"/>
      <c r="QNT51" s="113"/>
      <c r="QNU51" s="113"/>
      <c r="QNV51" s="113"/>
      <c r="QNW51" s="113"/>
      <c r="QNX51" s="113"/>
      <c r="QNY51" s="113"/>
      <c r="QNZ51" s="113"/>
      <c r="QOA51" s="113"/>
      <c r="QOB51" s="113"/>
      <c r="QOC51" s="113"/>
      <c r="QOD51" s="113"/>
      <c r="QOE51" s="113"/>
      <c r="QOF51" s="113"/>
      <c r="QOG51" s="113"/>
      <c r="QOH51" s="113"/>
      <c r="QOI51" s="113"/>
      <c r="QOJ51" s="113"/>
      <c r="QOK51" s="113"/>
      <c r="QOL51" s="113"/>
      <c r="QOM51" s="113"/>
      <c r="QON51" s="113"/>
      <c r="QOO51" s="113"/>
      <c r="QOP51" s="113"/>
      <c r="QOQ51" s="113"/>
      <c r="QOR51" s="113"/>
      <c r="QOS51" s="113"/>
      <c r="QOT51" s="113"/>
      <c r="QOU51" s="113"/>
      <c r="QOV51" s="113"/>
      <c r="QOW51" s="113"/>
      <c r="QOX51" s="113"/>
      <c r="QOY51" s="113"/>
      <c r="QOZ51" s="113"/>
      <c r="QPA51" s="113"/>
      <c r="QPB51" s="113"/>
      <c r="QPC51" s="113"/>
      <c r="QPD51" s="113"/>
      <c r="QPE51" s="113"/>
      <c r="QPF51" s="113"/>
      <c r="QPG51" s="113"/>
      <c r="QPH51" s="113"/>
      <c r="QPI51" s="113"/>
      <c r="QPJ51" s="113"/>
      <c r="QPK51" s="113"/>
      <c r="QPL51" s="113"/>
      <c r="QPM51" s="113"/>
      <c r="QPN51" s="113"/>
      <c r="QPO51" s="113"/>
      <c r="QPP51" s="113"/>
      <c r="QPQ51" s="113"/>
      <c r="QPR51" s="113"/>
      <c r="QPS51" s="113"/>
      <c r="QPT51" s="113"/>
      <c r="QPU51" s="113"/>
      <c r="QPV51" s="113"/>
      <c r="QPW51" s="113"/>
      <c r="QPX51" s="113"/>
      <c r="QPY51" s="113"/>
      <c r="QPZ51" s="113"/>
      <c r="QQA51" s="113"/>
      <c r="QQB51" s="113"/>
      <c r="QQC51" s="113"/>
      <c r="QQD51" s="113"/>
      <c r="QQE51" s="113"/>
      <c r="QQF51" s="113"/>
      <c r="QQG51" s="113"/>
      <c r="QQH51" s="113"/>
      <c r="QQI51" s="113"/>
      <c r="QQJ51" s="113"/>
      <c r="QQK51" s="113"/>
      <c r="QQL51" s="113"/>
      <c r="QQM51" s="113"/>
      <c r="QQN51" s="113"/>
      <c r="QQO51" s="113"/>
      <c r="QQP51" s="113"/>
      <c r="QQQ51" s="113"/>
      <c r="QQR51" s="113"/>
      <c r="QQS51" s="113"/>
      <c r="QQT51" s="113"/>
      <c r="QQU51" s="113"/>
      <c r="QQV51" s="113"/>
      <c r="QQW51" s="113"/>
      <c r="QQX51" s="113"/>
      <c r="QQY51" s="113"/>
      <c r="QQZ51" s="113"/>
      <c r="QRA51" s="113"/>
      <c r="QRB51" s="113"/>
      <c r="QRC51" s="113"/>
      <c r="QRD51" s="113"/>
      <c r="QRE51" s="113"/>
      <c r="QRF51" s="113"/>
      <c r="QRG51" s="113"/>
      <c r="QRH51" s="113"/>
      <c r="QRI51" s="113"/>
      <c r="QRJ51" s="113"/>
      <c r="QRK51" s="113"/>
      <c r="QRL51" s="113"/>
      <c r="QRM51" s="113"/>
      <c r="QRN51" s="113"/>
      <c r="QRO51" s="113"/>
      <c r="QRP51" s="113"/>
      <c r="QRQ51" s="113"/>
      <c r="QRR51" s="113"/>
      <c r="QRS51" s="113"/>
      <c r="QRT51" s="113"/>
      <c r="QRU51" s="113"/>
      <c r="QRV51" s="113"/>
      <c r="QRW51" s="113"/>
      <c r="QRX51" s="113"/>
      <c r="QRY51" s="113"/>
      <c r="QRZ51" s="113"/>
      <c r="QSA51" s="113"/>
      <c r="QSB51" s="113"/>
      <c r="QSC51" s="113"/>
      <c r="QSD51" s="113"/>
      <c r="QSE51" s="113"/>
      <c r="QSF51" s="113"/>
      <c r="QSG51" s="113"/>
      <c r="QSH51" s="113"/>
      <c r="QSI51" s="113"/>
      <c r="QSJ51" s="113"/>
      <c r="QSK51" s="113"/>
      <c r="QSL51" s="113"/>
      <c r="QSM51" s="113"/>
      <c r="QSN51" s="113"/>
      <c r="QSO51" s="113"/>
      <c r="QSP51" s="113"/>
      <c r="QSQ51" s="113"/>
      <c r="QSR51" s="113"/>
      <c r="QSS51" s="113"/>
      <c r="QST51" s="113"/>
      <c r="QSU51" s="113"/>
      <c r="QSV51" s="113"/>
      <c r="QSW51" s="113"/>
      <c r="QSX51" s="113"/>
      <c r="QSY51" s="113"/>
      <c r="QSZ51" s="113"/>
      <c r="QTA51" s="113"/>
      <c r="QTB51" s="113"/>
      <c r="QTC51" s="113"/>
      <c r="QTD51" s="113"/>
      <c r="QTE51" s="113"/>
      <c r="QTF51" s="113"/>
      <c r="QTG51" s="113"/>
      <c r="QTH51" s="113"/>
      <c r="QTI51" s="113"/>
      <c r="QTJ51" s="113"/>
      <c r="QTK51" s="113"/>
      <c r="QTL51" s="113"/>
      <c r="QTM51" s="113"/>
      <c r="QTN51" s="113"/>
      <c r="QTO51" s="113"/>
      <c r="QTP51" s="113"/>
      <c r="QTQ51" s="113"/>
      <c r="QTR51" s="113"/>
      <c r="QTS51" s="113"/>
      <c r="QTT51" s="113"/>
      <c r="QTU51" s="113"/>
      <c r="QTV51" s="113"/>
      <c r="QTW51" s="113"/>
      <c r="QTX51" s="113"/>
      <c r="QTY51" s="113"/>
      <c r="QTZ51" s="113"/>
      <c r="QUA51" s="113"/>
      <c r="QUB51" s="113"/>
      <c r="QUC51" s="113"/>
      <c r="QUD51" s="113"/>
      <c r="QUE51" s="113"/>
      <c r="QUF51" s="113"/>
      <c r="QUG51" s="113"/>
      <c r="QUH51" s="113"/>
      <c r="QUI51" s="113"/>
      <c r="QUJ51" s="113"/>
      <c r="QUK51" s="113"/>
      <c r="QUL51" s="113"/>
      <c r="QUM51" s="113"/>
      <c r="QUN51" s="113"/>
      <c r="QUO51" s="113"/>
      <c r="QUP51" s="113"/>
      <c r="QUQ51" s="113"/>
      <c r="QUR51" s="113"/>
      <c r="QUS51" s="113"/>
      <c r="QUT51" s="113"/>
      <c r="QUU51" s="113"/>
      <c r="QUV51" s="113"/>
      <c r="QUW51" s="113"/>
      <c r="QUX51" s="113"/>
      <c r="QUY51" s="113"/>
      <c r="QUZ51" s="113"/>
      <c r="QVA51" s="113"/>
      <c r="QVB51" s="113"/>
      <c r="QVC51" s="113"/>
      <c r="QVD51" s="113"/>
      <c r="QVE51" s="113"/>
      <c r="QVF51" s="113"/>
      <c r="QVG51" s="113"/>
      <c r="QVH51" s="113"/>
      <c r="QVI51" s="113"/>
      <c r="QVJ51" s="113"/>
      <c r="QVK51" s="113"/>
      <c r="QVL51" s="113"/>
      <c r="QVM51" s="113"/>
      <c r="QVN51" s="113"/>
      <c r="QVO51" s="113"/>
      <c r="QVP51" s="113"/>
      <c r="QVQ51" s="113"/>
      <c r="QVR51" s="113"/>
      <c r="QVS51" s="113"/>
      <c r="QVT51" s="113"/>
      <c r="QVU51" s="113"/>
      <c r="QVV51" s="113"/>
      <c r="QVW51" s="113"/>
      <c r="QVX51" s="113"/>
      <c r="QVY51" s="113"/>
      <c r="QVZ51" s="113"/>
      <c r="QWA51" s="113"/>
      <c r="QWB51" s="113"/>
      <c r="QWC51" s="113"/>
      <c r="QWD51" s="113"/>
      <c r="QWE51" s="113"/>
      <c r="QWF51" s="113"/>
      <c r="QWG51" s="113"/>
      <c r="QWH51" s="113"/>
      <c r="QWI51" s="113"/>
      <c r="QWJ51" s="113"/>
      <c r="QWK51" s="113"/>
      <c r="QWL51" s="113"/>
      <c r="QWM51" s="113"/>
      <c r="QWN51" s="113"/>
      <c r="QWO51" s="113"/>
      <c r="QWP51" s="113"/>
      <c r="QWQ51" s="113"/>
      <c r="QWR51" s="113"/>
      <c r="QWS51" s="113"/>
      <c r="QWT51" s="113"/>
      <c r="QWU51" s="113"/>
      <c r="QWV51" s="113"/>
      <c r="QWW51" s="113"/>
      <c r="QWX51" s="113"/>
      <c r="QWY51" s="113"/>
      <c r="QWZ51" s="113"/>
      <c r="QXA51" s="113"/>
      <c r="QXB51" s="113"/>
      <c r="QXC51" s="113"/>
      <c r="QXD51" s="113"/>
      <c r="QXE51" s="113"/>
      <c r="QXF51" s="113"/>
      <c r="QXG51" s="113"/>
      <c r="QXH51" s="113"/>
      <c r="QXI51" s="113"/>
      <c r="QXJ51" s="113"/>
      <c r="QXK51" s="113"/>
      <c r="QXL51" s="113"/>
      <c r="QXM51" s="113"/>
      <c r="QXN51" s="113"/>
      <c r="QXO51" s="113"/>
      <c r="QXP51" s="113"/>
      <c r="QXQ51" s="113"/>
      <c r="QXR51" s="113"/>
      <c r="QXS51" s="113"/>
      <c r="QXT51" s="113"/>
      <c r="QXU51" s="113"/>
      <c r="QXV51" s="113"/>
      <c r="QXW51" s="113"/>
      <c r="QXX51" s="113"/>
      <c r="QXY51" s="113"/>
      <c r="QXZ51" s="113"/>
      <c r="QYA51" s="113"/>
      <c r="QYB51" s="113"/>
      <c r="QYC51" s="113"/>
      <c r="QYD51" s="113"/>
      <c r="QYE51" s="113"/>
      <c r="QYF51" s="113"/>
      <c r="QYG51" s="113"/>
      <c r="QYH51" s="113"/>
      <c r="QYI51" s="113"/>
      <c r="QYJ51" s="113"/>
      <c r="QYK51" s="113"/>
      <c r="QYL51" s="113"/>
      <c r="QYM51" s="113"/>
      <c r="QYN51" s="113"/>
      <c r="QYO51" s="113"/>
      <c r="QYP51" s="113"/>
      <c r="QYQ51" s="113"/>
      <c r="QYR51" s="113"/>
      <c r="QYS51" s="113"/>
      <c r="QYT51" s="113"/>
      <c r="QYU51" s="113"/>
      <c r="QYV51" s="113"/>
      <c r="QYW51" s="113"/>
      <c r="QYX51" s="113"/>
      <c r="QYY51" s="113"/>
      <c r="QYZ51" s="113"/>
      <c r="QZA51" s="113"/>
      <c r="QZB51" s="113"/>
      <c r="QZC51" s="113"/>
      <c r="QZD51" s="113"/>
      <c r="QZE51" s="113"/>
      <c r="QZF51" s="113"/>
      <c r="QZG51" s="113"/>
      <c r="QZH51" s="113"/>
      <c r="QZI51" s="113"/>
      <c r="QZJ51" s="113"/>
      <c r="QZK51" s="113"/>
      <c r="QZL51" s="113"/>
      <c r="QZM51" s="113"/>
      <c r="QZN51" s="113"/>
      <c r="QZO51" s="113"/>
      <c r="QZP51" s="113"/>
      <c r="QZQ51" s="113"/>
      <c r="QZR51" s="113"/>
      <c r="QZS51" s="113"/>
      <c r="QZT51" s="113"/>
      <c r="QZU51" s="113"/>
      <c r="QZV51" s="113"/>
      <c r="QZW51" s="113"/>
      <c r="QZX51" s="113"/>
      <c r="QZY51" s="113"/>
      <c r="QZZ51" s="113"/>
      <c r="RAA51" s="113"/>
      <c r="RAB51" s="113"/>
      <c r="RAC51" s="113"/>
      <c r="RAD51" s="113"/>
      <c r="RAE51" s="113"/>
      <c r="RAF51" s="113"/>
      <c r="RAG51" s="113"/>
      <c r="RAH51" s="113"/>
      <c r="RAI51" s="113"/>
      <c r="RAJ51" s="113"/>
      <c r="RAK51" s="113"/>
      <c r="RAL51" s="113"/>
      <c r="RAM51" s="113"/>
      <c r="RAN51" s="113"/>
      <c r="RAO51" s="113"/>
      <c r="RAP51" s="113"/>
      <c r="RAQ51" s="113"/>
      <c r="RAR51" s="113"/>
      <c r="RAS51" s="113"/>
      <c r="RAT51" s="113"/>
      <c r="RAU51" s="113"/>
      <c r="RAV51" s="113"/>
      <c r="RAW51" s="113"/>
      <c r="RAX51" s="113"/>
      <c r="RAY51" s="113"/>
      <c r="RAZ51" s="113"/>
      <c r="RBA51" s="113"/>
      <c r="RBB51" s="113"/>
      <c r="RBC51" s="113"/>
      <c r="RBD51" s="113"/>
      <c r="RBE51" s="113"/>
      <c r="RBF51" s="113"/>
      <c r="RBG51" s="113"/>
      <c r="RBH51" s="113"/>
      <c r="RBI51" s="113"/>
      <c r="RBJ51" s="113"/>
      <c r="RBK51" s="113"/>
      <c r="RBL51" s="113"/>
      <c r="RBM51" s="113"/>
      <c r="RBN51" s="113"/>
      <c r="RBO51" s="113"/>
      <c r="RBP51" s="113"/>
      <c r="RBQ51" s="113"/>
      <c r="RBR51" s="113"/>
      <c r="RBS51" s="113"/>
      <c r="RBT51" s="113"/>
      <c r="RBU51" s="113"/>
      <c r="RBV51" s="113"/>
      <c r="RBW51" s="113"/>
      <c r="RBX51" s="113"/>
      <c r="RBY51" s="113"/>
      <c r="RBZ51" s="113"/>
      <c r="RCA51" s="113"/>
      <c r="RCB51" s="113"/>
      <c r="RCC51" s="113"/>
      <c r="RCD51" s="113"/>
      <c r="RCE51" s="113"/>
      <c r="RCF51" s="113"/>
      <c r="RCG51" s="113"/>
      <c r="RCH51" s="113"/>
      <c r="RCI51" s="113"/>
      <c r="RCJ51" s="113"/>
      <c r="RCK51" s="113"/>
      <c r="RCL51" s="113"/>
      <c r="RCM51" s="113"/>
      <c r="RCN51" s="113"/>
      <c r="RCO51" s="113"/>
      <c r="RCP51" s="113"/>
      <c r="RCQ51" s="113"/>
      <c r="RCR51" s="113"/>
      <c r="RCS51" s="113"/>
      <c r="RCT51" s="113"/>
      <c r="RCU51" s="113"/>
      <c r="RCV51" s="113"/>
      <c r="RCW51" s="113"/>
      <c r="RCX51" s="113"/>
      <c r="RCY51" s="113"/>
      <c r="RCZ51" s="113"/>
      <c r="RDA51" s="113"/>
      <c r="RDB51" s="113"/>
      <c r="RDC51" s="113"/>
      <c r="RDD51" s="113"/>
      <c r="RDE51" s="113"/>
      <c r="RDF51" s="113"/>
      <c r="RDG51" s="113"/>
      <c r="RDH51" s="113"/>
      <c r="RDI51" s="113"/>
      <c r="RDJ51" s="113"/>
      <c r="RDK51" s="113"/>
      <c r="RDL51" s="113"/>
      <c r="RDM51" s="113"/>
      <c r="RDN51" s="113"/>
      <c r="RDO51" s="113"/>
      <c r="RDP51" s="113"/>
      <c r="RDQ51" s="113"/>
      <c r="RDR51" s="113"/>
      <c r="RDS51" s="113"/>
      <c r="RDT51" s="113"/>
      <c r="RDU51" s="113"/>
      <c r="RDV51" s="113"/>
      <c r="RDW51" s="113"/>
      <c r="RDX51" s="113"/>
      <c r="RDY51" s="113"/>
      <c r="RDZ51" s="113"/>
      <c r="REA51" s="113"/>
      <c r="REB51" s="113"/>
      <c r="REC51" s="113"/>
      <c r="RED51" s="113"/>
      <c r="REE51" s="113"/>
      <c r="REF51" s="113"/>
      <c r="REG51" s="113"/>
      <c r="REH51" s="113"/>
      <c r="REI51" s="113"/>
      <c r="REJ51" s="113"/>
      <c r="REK51" s="113"/>
      <c r="REL51" s="113"/>
      <c r="REM51" s="113"/>
      <c r="REN51" s="113"/>
      <c r="REO51" s="113"/>
      <c r="REP51" s="113"/>
      <c r="REQ51" s="113"/>
      <c r="RER51" s="113"/>
      <c r="RES51" s="113"/>
      <c r="RET51" s="113"/>
      <c r="REU51" s="113"/>
      <c r="REV51" s="113"/>
      <c r="REW51" s="113"/>
      <c r="REX51" s="113"/>
      <c r="REY51" s="113"/>
      <c r="REZ51" s="113"/>
      <c r="RFA51" s="113"/>
      <c r="RFB51" s="113"/>
      <c r="RFC51" s="113"/>
      <c r="RFD51" s="113"/>
      <c r="RFE51" s="113"/>
      <c r="RFF51" s="113"/>
      <c r="RFG51" s="113"/>
      <c r="RFH51" s="113"/>
      <c r="RFI51" s="113"/>
      <c r="RFJ51" s="113"/>
      <c r="RFK51" s="113"/>
      <c r="RFL51" s="113"/>
      <c r="RFM51" s="113"/>
      <c r="RFN51" s="113"/>
      <c r="RFO51" s="113"/>
      <c r="RFP51" s="113"/>
      <c r="RFQ51" s="113"/>
      <c r="RFR51" s="113"/>
      <c r="RFS51" s="113"/>
      <c r="RFT51" s="113"/>
      <c r="RFU51" s="113"/>
      <c r="RFV51" s="113"/>
      <c r="RFW51" s="113"/>
      <c r="RFX51" s="113"/>
      <c r="RFY51" s="113"/>
      <c r="RFZ51" s="113"/>
      <c r="RGA51" s="113"/>
      <c r="RGB51" s="113"/>
      <c r="RGC51" s="113"/>
      <c r="RGD51" s="113"/>
      <c r="RGE51" s="113"/>
      <c r="RGF51" s="113"/>
      <c r="RGG51" s="113"/>
      <c r="RGH51" s="113"/>
      <c r="RGI51" s="113"/>
      <c r="RGJ51" s="113"/>
      <c r="RGK51" s="113"/>
      <c r="RGL51" s="113"/>
      <c r="RGM51" s="113"/>
      <c r="RGN51" s="113"/>
      <c r="RGO51" s="113"/>
      <c r="RGP51" s="113"/>
      <c r="RGQ51" s="113"/>
      <c r="RGR51" s="113"/>
      <c r="RGS51" s="113"/>
      <c r="RGT51" s="113"/>
      <c r="RGU51" s="113"/>
      <c r="RGV51" s="113"/>
      <c r="RGW51" s="113"/>
      <c r="RGX51" s="113"/>
      <c r="RGY51" s="113"/>
      <c r="RGZ51" s="113"/>
      <c r="RHA51" s="113"/>
      <c r="RHB51" s="113"/>
      <c r="RHC51" s="113"/>
      <c r="RHD51" s="113"/>
      <c r="RHE51" s="113"/>
      <c r="RHF51" s="113"/>
      <c r="RHG51" s="113"/>
      <c r="RHH51" s="113"/>
      <c r="RHI51" s="113"/>
      <c r="RHJ51" s="113"/>
      <c r="RHK51" s="113"/>
      <c r="RHL51" s="113"/>
      <c r="RHM51" s="113"/>
      <c r="RHN51" s="113"/>
      <c r="RHO51" s="113"/>
      <c r="RHP51" s="113"/>
      <c r="RHQ51" s="113"/>
      <c r="RHR51" s="113"/>
      <c r="RHS51" s="113"/>
      <c r="RHT51" s="113"/>
      <c r="RHU51" s="113"/>
      <c r="RHV51" s="113"/>
      <c r="RHW51" s="113"/>
      <c r="RHX51" s="113"/>
      <c r="RHY51" s="113"/>
      <c r="RHZ51" s="113"/>
      <c r="RIA51" s="113"/>
      <c r="RIB51" s="113"/>
      <c r="RIC51" s="113"/>
      <c r="RID51" s="113"/>
      <c r="RIE51" s="113"/>
      <c r="RIF51" s="113"/>
      <c r="RIG51" s="113"/>
      <c r="RIH51" s="113"/>
      <c r="RII51" s="113"/>
      <c r="RIJ51" s="113"/>
      <c r="RIK51" s="113"/>
      <c r="RIL51" s="113"/>
      <c r="RIM51" s="113"/>
      <c r="RIN51" s="113"/>
      <c r="RIO51" s="113"/>
      <c r="RIP51" s="113"/>
      <c r="RIQ51" s="113"/>
      <c r="RIR51" s="113"/>
      <c r="RIS51" s="113"/>
      <c r="RIT51" s="113"/>
      <c r="RIU51" s="113"/>
      <c r="RIV51" s="113"/>
      <c r="RIW51" s="113"/>
      <c r="RIX51" s="113"/>
      <c r="RIY51" s="113"/>
      <c r="RIZ51" s="113"/>
      <c r="RJA51" s="113"/>
      <c r="RJB51" s="113"/>
      <c r="RJC51" s="113"/>
      <c r="RJD51" s="113"/>
      <c r="RJE51" s="113"/>
      <c r="RJF51" s="113"/>
      <c r="RJG51" s="113"/>
      <c r="RJH51" s="113"/>
      <c r="RJI51" s="113"/>
      <c r="RJJ51" s="113"/>
      <c r="RJK51" s="113"/>
      <c r="RJL51" s="113"/>
      <c r="RJM51" s="113"/>
      <c r="RJN51" s="113"/>
      <c r="RJO51" s="113"/>
      <c r="RJP51" s="113"/>
      <c r="RJQ51" s="113"/>
      <c r="RJR51" s="113"/>
      <c r="RJS51" s="113"/>
      <c r="RJT51" s="113"/>
      <c r="RJU51" s="113"/>
      <c r="RJV51" s="113"/>
      <c r="RJW51" s="113"/>
      <c r="RJX51" s="113"/>
      <c r="RJY51" s="113"/>
      <c r="RJZ51" s="113"/>
      <c r="RKA51" s="113"/>
      <c r="RKB51" s="113"/>
      <c r="RKC51" s="113"/>
      <c r="RKD51" s="113"/>
      <c r="RKE51" s="113"/>
      <c r="RKF51" s="113"/>
      <c r="RKG51" s="113"/>
      <c r="RKH51" s="113"/>
      <c r="RKI51" s="113"/>
      <c r="RKJ51" s="113"/>
      <c r="RKK51" s="113"/>
      <c r="RKL51" s="113"/>
      <c r="RKM51" s="113"/>
      <c r="RKN51" s="113"/>
      <c r="RKO51" s="113"/>
      <c r="RKP51" s="113"/>
      <c r="RKQ51" s="113"/>
      <c r="RKR51" s="113"/>
      <c r="RKS51" s="113"/>
      <c r="RKT51" s="113"/>
      <c r="RKU51" s="113"/>
      <c r="RKV51" s="113"/>
      <c r="RKW51" s="113"/>
      <c r="RKX51" s="113"/>
      <c r="RKY51" s="113"/>
      <c r="RKZ51" s="113"/>
      <c r="RLA51" s="113"/>
      <c r="RLB51" s="113"/>
      <c r="RLC51" s="113"/>
      <c r="RLD51" s="113"/>
      <c r="RLE51" s="113"/>
      <c r="RLF51" s="113"/>
      <c r="RLG51" s="113"/>
      <c r="RLH51" s="113"/>
      <c r="RLI51" s="113"/>
      <c r="RLJ51" s="113"/>
      <c r="RLK51" s="113"/>
      <c r="RLL51" s="113"/>
      <c r="RLM51" s="113"/>
      <c r="RLN51" s="113"/>
      <c r="RLO51" s="113"/>
      <c r="RLP51" s="113"/>
      <c r="RLQ51" s="113"/>
      <c r="RLR51" s="113"/>
      <c r="RLS51" s="113"/>
      <c r="RLT51" s="113"/>
      <c r="RLU51" s="113"/>
      <c r="RLV51" s="113"/>
      <c r="RLW51" s="113"/>
      <c r="RLX51" s="113"/>
      <c r="RLY51" s="113"/>
      <c r="RLZ51" s="113"/>
      <c r="RMA51" s="113"/>
      <c r="RMB51" s="113"/>
      <c r="RMC51" s="113"/>
      <c r="RMD51" s="113"/>
      <c r="RME51" s="113"/>
      <c r="RMF51" s="113"/>
      <c r="RMG51" s="113"/>
      <c r="RMH51" s="113"/>
      <c r="RMI51" s="113"/>
      <c r="RMJ51" s="113"/>
      <c r="RMK51" s="113"/>
      <c r="RML51" s="113"/>
      <c r="RMM51" s="113"/>
      <c r="RMN51" s="113"/>
      <c r="RMO51" s="113"/>
      <c r="RMP51" s="113"/>
      <c r="RMQ51" s="113"/>
      <c r="RMR51" s="113"/>
      <c r="RMS51" s="113"/>
      <c r="RMT51" s="113"/>
      <c r="RMU51" s="113"/>
      <c r="RMV51" s="113"/>
      <c r="RMW51" s="113"/>
      <c r="RMX51" s="113"/>
      <c r="RMY51" s="113"/>
      <c r="RMZ51" s="113"/>
      <c r="RNA51" s="113"/>
      <c r="RNB51" s="113"/>
      <c r="RNC51" s="113"/>
      <c r="RND51" s="113"/>
      <c r="RNE51" s="113"/>
      <c r="RNF51" s="113"/>
      <c r="RNG51" s="113"/>
      <c r="RNH51" s="113"/>
      <c r="RNI51" s="113"/>
      <c r="RNJ51" s="113"/>
      <c r="RNK51" s="113"/>
      <c r="RNL51" s="113"/>
      <c r="RNM51" s="113"/>
      <c r="RNN51" s="113"/>
      <c r="RNO51" s="113"/>
      <c r="RNP51" s="113"/>
      <c r="RNQ51" s="113"/>
      <c r="RNR51" s="113"/>
      <c r="RNS51" s="113"/>
      <c r="RNT51" s="113"/>
      <c r="RNU51" s="113"/>
      <c r="RNV51" s="113"/>
      <c r="RNW51" s="113"/>
      <c r="RNX51" s="113"/>
      <c r="RNY51" s="113"/>
      <c r="RNZ51" s="113"/>
      <c r="ROA51" s="113"/>
      <c r="ROB51" s="113"/>
      <c r="ROC51" s="113"/>
      <c r="ROD51" s="113"/>
      <c r="ROE51" s="113"/>
      <c r="ROF51" s="113"/>
      <c r="ROG51" s="113"/>
      <c r="ROH51" s="113"/>
      <c r="ROI51" s="113"/>
      <c r="ROJ51" s="113"/>
      <c r="ROK51" s="113"/>
      <c r="ROL51" s="113"/>
      <c r="ROM51" s="113"/>
      <c r="RON51" s="113"/>
      <c r="ROO51" s="113"/>
      <c r="ROP51" s="113"/>
      <c r="ROQ51" s="113"/>
      <c r="ROR51" s="113"/>
      <c r="ROS51" s="113"/>
      <c r="ROT51" s="113"/>
      <c r="ROU51" s="113"/>
      <c r="ROV51" s="113"/>
      <c r="ROW51" s="113"/>
      <c r="ROX51" s="113"/>
      <c r="ROY51" s="113"/>
      <c r="ROZ51" s="113"/>
      <c r="RPA51" s="113"/>
      <c r="RPB51" s="113"/>
      <c r="RPC51" s="113"/>
      <c r="RPD51" s="113"/>
      <c r="RPE51" s="113"/>
      <c r="RPF51" s="113"/>
      <c r="RPG51" s="113"/>
      <c r="RPH51" s="113"/>
      <c r="RPI51" s="113"/>
      <c r="RPJ51" s="113"/>
      <c r="RPK51" s="113"/>
      <c r="RPL51" s="113"/>
      <c r="RPM51" s="113"/>
      <c r="RPN51" s="113"/>
      <c r="RPO51" s="113"/>
      <c r="RPP51" s="113"/>
      <c r="RPQ51" s="113"/>
      <c r="RPR51" s="113"/>
      <c r="RPS51" s="113"/>
      <c r="RPT51" s="113"/>
      <c r="RPU51" s="113"/>
      <c r="RPV51" s="113"/>
      <c r="RPW51" s="113"/>
      <c r="RPX51" s="113"/>
      <c r="RPY51" s="113"/>
      <c r="RPZ51" s="113"/>
      <c r="RQA51" s="113"/>
      <c r="RQB51" s="113"/>
      <c r="RQC51" s="113"/>
      <c r="RQD51" s="113"/>
      <c r="RQE51" s="113"/>
      <c r="RQF51" s="113"/>
      <c r="RQG51" s="113"/>
      <c r="RQH51" s="113"/>
      <c r="RQI51" s="113"/>
      <c r="RQJ51" s="113"/>
      <c r="RQK51" s="113"/>
      <c r="RQL51" s="113"/>
      <c r="RQM51" s="113"/>
      <c r="RQN51" s="113"/>
      <c r="RQO51" s="113"/>
      <c r="RQP51" s="113"/>
      <c r="RQQ51" s="113"/>
      <c r="RQR51" s="113"/>
      <c r="RQS51" s="113"/>
      <c r="RQT51" s="113"/>
      <c r="RQU51" s="113"/>
      <c r="RQV51" s="113"/>
      <c r="RQW51" s="113"/>
      <c r="RQX51" s="113"/>
      <c r="RQY51" s="113"/>
      <c r="RQZ51" s="113"/>
      <c r="RRA51" s="113"/>
      <c r="RRB51" s="113"/>
      <c r="RRC51" s="113"/>
      <c r="RRD51" s="113"/>
      <c r="RRE51" s="113"/>
      <c r="RRF51" s="113"/>
      <c r="RRG51" s="113"/>
      <c r="RRH51" s="113"/>
      <c r="RRI51" s="113"/>
      <c r="RRJ51" s="113"/>
      <c r="RRK51" s="113"/>
      <c r="RRL51" s="113"/>
      <c r="RRM51" s="113"/>
      <c r="RRN51" s="113"/>
      <c r="RRO51" s="113"/>
      <c r="RRP51" s="113"/>
      <c r="RRQ51" s="113"/>
      <c r="RRR51" s="113"/>
      <c r="RRS51" s="113"/>
      <c r="RRT51" s="113"/>
      <c r="RRU51" s="113"/>
      <c r="RRV51" s="113"/>
      <c r="RRW51" s="113"/>
      <c r="RRX51" s="113"/>
      <c r="RRY51" s="113"/>
      <c r="RRZ51" s="113"/>
      <c r="RSA51" s="113"/>
      <c r="RSB51" s="113"/>
      <c r="RSC51" s="113"/>
      <c r="RSD51" s="113"/>
      <c r="RSE51" s="113"/>
      <c r="RSF51" s="113"/>
      <c r="RSG51" s="113"/>
      <c r="RSH51" s="113"/>
      <c r="RSI51" s="113"/>
      <c r="RSJ51" s="113"/>
      <c r="RSK51" s="113"/>
      <c r="RSL51" s="113"/>
      <c r="RSM51" s="113"/>
      <c r="RSN51" s="113"/>
      <c r="RSO51" s="113"/>
      <c r="RSP51" s="113"/>
      <c r="RSQ51" s="113"/>
      <c r="RSR51" s="113"/>
      <c r="RSS51" s="113"/>
      <c r="RST51" s="113"/>
      <c r="RSU51" s="113"/>
      <c r="RSV51" s="113"/>
      <c r="RSW51" s="113"/>
      <c r="RSX51" s="113"/>
      <c r="RSY51" s="113"/>
      <c r="RSZ51" s="113"/>
      <c r="RTA51" s="113"/>
      <c r="RTB51" s="113"/>
      <c r="RTC51" s="113"/>
      <c r="RTD51" s="113"/>
      <c r="RTE51" s="113"/>
      <c r="RTF51" s="113"/>
      <c r="RTG51" s="113"/>
      <c r="RTH51" s="113"/>
      <c r="RTI51" s="113"/>
      <c r="RTJ51" s="113"/>
      <c r="RTK51" s="113"/>
      <c r="RTL51" s="113"/>
      <c r="RTM51" s="113"/>
      <c r="RTN51" s="113"/>
      <c r="RTO51" s="113"/>
      <c r="RTP51" s="113"/>
      <c r="RTQ51" s="113"/>
      <c r="RTR51" s="113"/>
      <c r="RTS51" s="113"/>
      <c r="RTT51" s="113"/>
      <c r="RTU51" s="113"/>
      <c r="RTV51" s="113"/>
      <c r="RTW51" s="113"/>
      <c r="RTX51" s="113"/>
      <c r="RTY51" s="113"/>
      <c r="RTZ51" s="113"/>
      <c r="RUA51" s="113"/>
      <c r="RUB51" s="113"/>
      <c r="RUC51" s="113"/>
      <c r="RUD51" s="113"/>
      <c r="RUE51" s="113"/>
      <c r="RUF51" s="113"/>
      <c r="RUG51" s="113"/>
      <c r="RUH51" s="113"/>
      <c r="RUI51" s="113"/>
      <c r="RUJ51" s="113"/>
      <c r="RUK51" s="113"/>
      <c r="RUL51" s="113"/>
      <c r="RUM51" s="113"/>
      <c r="RUN51" s="113"/>
      <c r="RUO51" s="113"/>
      <c r="RUP51" s="113"/>
      <c r="RUQ51" s="113"/>
      <c r="RUR51" s="113"/>
      <c r="RUS51" s="113"/>
      <c r="RUT51" s="113"/>
      <c r="RUU51" s="113"/>
      <c r="RUV51" s="113"/>
      <c r="RUW51" s="113"/>
      <c r="RUX51" s="113"/>
      <c r="RUY51" s="113"/>
      <c r="RUZ51" s="113"/>
      <c r="RVA51" s="113"/>
      <c r="RVB51" s="113"/>
      <c r="RVC51" s="113"/>
      <c r="RVD51" s="113"/>
      <c r="RVE51" s="113"/>
      <c r="RVF51" s="113"/>
      <c r="RVG51" s="113"/>
      <c r="RVH51" s="113"/>
      <c r="RVI51" s="113"/>
      <c r="RVJ51" s="113"/>
      <c r="RVK51" s="113"/>
      <c r="RVL51" s="113"/>
      <c r="RVM51" s="113"/>
      <c r="RVN51" s="113"/>
      <c r="RVO51" s="113"/>
      <c r="RVP51" s="113"/>
      <c r="RVQ51" s="113"/>
      <c r="RVR51" s="113"/>
      <c r="RVS51" s="113"/>
      <c r="RVT51" s="113"/>
      <c r="RVU51" s="113"/>
      <c r="RVV51" s="113"/>
      <c r="RVW51" s="113"/>
      <c r="RVX51" s="113"/>
      <c r="RVY51" s="113"/>
      <c r="RVZ51" s="113"/>
      <c r="RWA51" s="113"/>
      <c r="RWB51" s="113"/>
      <c r="RWC51" s="113"/>
      <c r="RWD51" s="113"/>
      <c r="RWE51" s="113"/>
      <c r="RWF51" s="113"/>
      <c r="RWG51" s="113"/>
      <c r="RWH51" s="113"/>
      <c r="RWI51" s="113"/>
      <c r="RWJ51" s="113"/>
      <c r="RWK51" s="113"/>
      <c r="RWL51" s="113"/>
      <c r="RWM51" s="113"/>
      <c r="RWN51" s="113"/>
      <c r="RWO51" s="113"/>
      <c r="RWP51" s="113"/>
      <c r="RWQ51" s="113"/>
      <c r="RWR51" s="113"/>
      <c r="RWS51" s="113"/>
      <c r="RWT51" s="113"/>
      <c r="RWU51" s="113"/>
      <c r="RWV51" s="113"/>
      <c r="RWW51" s="113"/>
      <c r="RWX51" s="113"/>
      <c r="RWY51" s="113"/>
      <c r="RWZ51" s="113"/>
      <c r="RXA51" s="113"/>
      <c r="RXB51" s="113"/>
      <c r="RXC51" s="113"/>
      <c r="RXD51" s="113"/>
      <c r="RXE51" s="113"/>
      <c r="RXF51" s="113"/>
      <c r="RXG51" s="113"/>
      <c r="RXH51" s="113"/>
      <c r="RXI51" s="113"/>
      <c r="RXJ51" s="113"/>
      <c r="RXK51" s="113"/>
      <c r="RXL51" s="113"/>
      <c r="RXM51" s="113"/>
      <c r="RXN51" s="113"/>
      <c r="RXO51" s="113"/>
      <c r="RXP51" s="113"/>
      <c r="RXQ51" s="113"/>
      <c r="RXR51" s="113"/>
      <c r="RXS51" s="113"/>
      <c r="RXT51" s="113"/>
      <c r="RXU51" s="113"/>
      <c r="RXV51" s="113"/>
      <c r="RXW51" s="113"/>
      <c r="RXX51" s="113"/>
      <c r="RXY51" s="113"/>
      <c r="RXZ51" s="113"/>
      <c r="RYA51" s="113"/>
      <c r="RYB51" s="113"/>
      <c r="RYC51" s="113"/>
      <c r="RYD51" s="113"/>
      <c r="RYE51" s="113"/>
      <c r="RYF51" s="113"/>
      <c r="RYG51" s="113"/>
      <c r="RYH51" s="113"/>
      <c r="RYI51" s="113"/>
      <c r="RYJ51" s="113"/>
      <c r="RYK51" s="113"/>
      <c r="RYL51" s="113"/>
      <c r="RYM51" s="113"/>
      <c r="RYN51" s="113"/>
      <c r="RYO51" s="113"/>
      <c r="RYP51" s="113"/>
      <c r="RYQ51" s="113"/>
      <c r="RYR51" s="113"/>
      <c r="RYS51" s="113"/>
      <c r="RYT51" s="113"/>
      <c r="RYU51" s="113"/>
      <c r="RYV51" s="113"/>
      <c r="RYW51" s="113"/>
      <c r="RYX51" s="113"/>
      <c r="RYY51" s="113"/>
      <c r="RYZ51" s="113"/>
      <c r="RZA51" s="113"/>
      <c r="RZB51" s="113"/>
      <c r="RZC51" s="113"/>
      <c r="RZD51" s="113"/>
      <c r="RZE51" s="113"/>
      <c r="RZF51" s="113"/>
      <c r="RZG51" s="113"/>
      <c r="RZH51" s="113"/>
      <c r="RZI51" s="113"/>
      <c r="RZJ51" s="113"/>
      <c r="RZK51" s="113"/>
      <c r="RZL51" s="113"/>
      <c r="RZM51" s="113"/>
      <c r="RZN51" s="113"/>
      <c r="RZO51" s="113"/>
      <c r="RZP51" s="113"/>
      <c r="RZQ51" s="113"/>
      <c r="RZR51" s="113"/>
      <c r="RZS51" s="113"/>
      <c r="RZT51" s="113"/>
      <c r="RZU51" s="113"/>
      <c r="RZV51" s="113"/>
      <c r="RZW51" s="113"/>
      <c r="RZX51" s="113"/>
      <c r="RZY51" s="113"/>
      <c r="RZZ51" s="113"/>
      <c r="SAA51" s="113"/>
      <c r="SAB51" s="113"/>
      <c r="SAC51" s="113"/>
      <c r="SAD51" s="113"/>
      <c r="SAE51" s="113"/>
      <c r="SAF51" s="113"/>
      <c r="SAG51" s="113"/>
      <c r="SAH51" s="113"/>
      <c r="SAI51" s="113"/>
      <c r="SAJ51" s="113"/>
      <c r="SAK51" s="113"/>
      <c r="SAL51" s="113"/>
      <c r="SAM51" s="113"/>
      <c r="SAN51" s="113"/>
      <c r="SAO51" s="113"/>
      <c r="SAP51" s="113"/>
      <c r="SAQ51" s="113"/>
      <c r="SAR51" s="113"/>
      <c r="SAS51" s="113"/>
      <c r="SAT51" s="113"/>
      <c r="SAU51" s="113"/>
      <c r="SAV51" s="113"/>
      <c r="SAW51" s="113"/>
      <c r="SAX51" s="113"/>
      <c r="SAY51" s="113"/>
      <c r="SAZ51" s="113"/>
      <c r="SBA51" s="113"/>
      <c r="SBB51" s="113"/>
      <c r="SBC51" s="113"/>
      <c r="SBD51" s="113"/>
      <c r="SBE51" s="113"/>
      <c r="SBF51" s="113"/>
      <c r="SBG51" s="113"/>
      <c r="SBH51" s="113"/>
      <c r="SBI51" s="113"/>
      <c r="SBJ51" s="113"/>
      <c r="SBK51" s="113"/>
      <c r="SBL51" s="113"/>
      <c r="SBM51" s="113"/>
      <c r="SBN51" s="113"/>
      <c r="SBO51" s="113"/>
      <c r="SBP51" s="113"/>
      <c r="SBQ51" s="113"/>
      <c r="SBR51" s="113"/>
      <c r="SBS51" s="113"/>
      <c r="SBT51" s="113"/>
      <c r="SBU51" s="113"/>
      <c r="SBV51" s="113"/>
      <c r="SBW51" s="113"/>
      <c r="SBX51" s="113"/>
      <c r="SBY51" s="113"/>
      <c r="SBZ51" s="113"/>
      <c r="SCA51" s="113"/>
      <c r="SCB51" s="113"/>
      <c r="SCC51" s="113"/>
      <c r="SCD51" s="113"/>
      <c r="SCE51" s="113"/>
      <c r="SCF51" s="113"/>
      <c r="SCG51" s="113"/>
      <c r="SCH51" s="113"/>
      <c r="SCI51" s="113"/>
      <c r="SCJ51" s="113"/>
      <c r="SCK51" s="113"/>
      <c r="SCL51" s="113"/>
      <c r="SCM51" s="113"/>
      <c r="SCN51" s="113"/>
      <c r="SCO51" s="113"/>
      <c r="SCP51" s="113"/>
      <c r="SCQ51" s="113"/>
      <c r="SCR51" s="113"/>
      <c r="SCS51" s="113"/>
      <c r="SCT51" s="113"/>
      <c r="SCU51" s="113"/>
      <c r="SCV51" s="113"/>
      <c r="SCW51" s="113"/>
      <c r="SCX51" s="113"/>
      <c r="SCY51" s="113"/>
      <c r="SCZ51" s="113"/>
      <c r="SDA51" s="113"/>
      <c r="SDB51" s="113"/>
      <c r="SDC51" s="113"/>
      <c r="SDD51" s="113"/>
      <c r="SDE51" s="113"/>
      <c r="SDF51" s="113"/>
      <c r="SDG51" s="113"/>
      <c r="SDH51" s="113"/>
      <c r="SDI51" s="113"/>
      <c r="SDJ51" s="113"/>
      <c r="SDK51" s="113"/>
      <c r="SDL51" s="113"/>
      <c r="SDM51" s="113"/>
      <c r="SDN51" s="113"/>
      <c r="SDO51" s="113"/>
      <c r="SDP51" s="113"/>
      <c r="SDQ51" s="113"/>
      <c r="SDR51" s="113"/>
      <c r="SDS51" s="113"/>
      <c r="SDT51" s="113"/>
      <c r="SDU51" s="113"/>
      <c r="SDV51" s="113"/>
      <c r="SDW51" s="113"/>
      <c r="SDX51" s="113"/>
      <c r="SDY51" s="113"/>
      <c r="SDZ51" s="113"/>
      <c r="SEA51" s="113"/>
      <c r="SEB51" s="113"/>
      <c r="SEC51" s="113"/>
      <c r="SED51" s="113"/>
      <c r="SEE51" s="113"/>
      <c r="SEF51" s="113"/>
      <c r="SEG51" s="113"/>
      <c r="SEH51" s="113"/>
      <c r="SEI51" s="113"/>
      <c r="SEJ51" s="113"/>
      <c r="SEK51" s="113"/>
      <c r="SEL51" s="113"/>
      <c r="SEM51" s="113"/>
      <c r="SEN51" s="113"/>
      <c r="SEO51" s="113"/>
      <c r="SEP51" s="113"/>
      <c r="SEQ51" s="113"/>
      <c r="SER51" s="113"/>
      <c r="SES51" s="113"/>
      <c r="SET51" s="113"/>
      <c r="SEU51" s="113"/>
      <c r="SEV51" s="113"/>
      <c r="SEW51" s="113"/>
      <c r="SEX51" s="113"/>
      <c r="SEY51" s="113"/>
      <c r="SEZ51" s="113"/>
      <c r="SFA51" s="113"/>
      <c r="SFB51" s="113"/>
      <c r="SFC51" s="113"/>
      <c r="SFD51" s="113"/>
      <c r="SFE51" s="113"/>
      <c r="SFF51" s="113"/>
      <c r="SFG51" s="113"/>
      <c r="SFH51" s="113"/>
      <c r="SFI51" s="113"/>
      <c r="SFJ51" s="113"/>
      <c r="SFK51" s="113"/>
      <c r="SFL51" s="113"/>
      <c r="SFM51" s="113"/>
      <c r="SFN51" s="113"/>
      <c r="SFO51" s="113"/>
      <c r="SFP51" s="113"/>
      <c r="SFQ51" s="113"/>
      <c r="SFR51" s="113"/>
      <c r="SFS51" s="113"/>
      <c r="SFT51" s="113"/>
      <c r="SFU51" s="113"/>
      <c r="SFV51" s="113"/>
      <c r="SFW51" s="113"/>
      <c r="SFX51" s="113"/>
      <c r="SFY51" s="113"/>
      <c r="SFZ51" s="113"/>
      <c r="SGA51" s="113"/>
      <c r="SGB51" s="113"/>
      <c r="SGC51" s="113"/>
      <c r="SGD51" s="113"/>
      <c r="SGE51" s="113"/>
      <c r="SGF51" s="113"/>
      <c r="SGG51" s="113"/>
      <c r="SGH51" s="113"/>
      <c r="SGI51" s="113"/>
      <c r="SGJ51" s="113"/>
      <c r="SGK51" s="113"/>
      <c r="SGL51" s="113"/>
      <c r="SGM51" s="113"/>
      <c r="SGN51" s="113"/>
      <c r="SGO51" s="113"/>
      <c r="SGP51" s="113"/>
      <c r="SGQ51" s="113"/>
      <c r="SGR51" s="113"/>
      <c r="SGS51" s="113"/>
      <c r="SGT51" s="113"/>
      <c r="SGU51" s="113"/>
      <c r="SGV51" s="113"/>
      <c r="SGW51" s="113"/>
      <c r="SGX51" s="113"/>
      <c r="SGY51" s="113"/>
      <c r="SGZ51" s="113"/>
      <c r="SHA51" s="113"/>
      <c r="SHB51" s="113"/>
      <c r="SHC51" s="113"/>
      <c r="SHD51" s="113"/>
      <c r="SHE51" s="113"/>
      <c r="SHF51" s="113"/>
      <c r="SHG51" s="113"/>
      <c r="SHH51" s="113"/>
      <c r="SHI51" s="113"/>
      <c r="SHJ51" s="113"/>
      <c r="SHK51" s="113"/>
      <c r="SHL51" s="113"/>
      <c r="SHM51" s="113"/>
      <c r="SHN51" s="113"/>
      <c r="SHO51" s="113"/>
      <c r="SHP51" s="113"/>
      <c r="SHQ51" s="113"/>
      <c r="SHR51" s="113"/>
      <c r="SHS51" s="113"/>
      <c r="SHT51" s="113"/>
      <c r="SHU51" s="113"/>
      <c r="SHV51" s="113"/>
      <c r="SHW51" s="113"/>
      <c r="SHX51" s="113"/>
      <c r="SHY51" s="113"/>
      <c r="SHZ51" s="113"/>
      <c r="SIA51" s="113"/>
      <c r="SIB51" s="113"/>
      <c r="SIC51" s="113"/>
      <c r="SID51" s="113"/>
      <c r="SIE51" s="113"/>
      <c r="SIF51" s="113"/>
      <c r="SIG51" s="113"/>
      <c r="SIH51" s="113"/>
      <c r="SII51" s="113"/>
      <c r="SIJ51" s="113"/>
      <c r="SIK51" s="113"/>
      <c r="SIL51" s="113"/>
      <c r="SIM51" s="113"/>
      <c r="SIN51" s="113"/>
      <c r="SIO51" s="113"/>
      <c r="SIP51" s="113"/>
      <c r="SIQ51" s="113"/>
      <c r="SIR51" s="113"/>
      <c r="SIS51" s="113"/>
      <c r="SIT51" s="113"/>
      <c r="SIU51" s="113"/>
      <c r="SIV51" s="113"/>
      <c r="SIW51" s="113"/>
      <c r="SIX51" s="113"/>
      <c r="SIY51" s="113"/>
      <c r="SIZ51" s="113"/>
      <c r="SJA51" s="113"/>
      <c r="SJB51" s="113"/>
      <c r="SJC51" s="113"/>
      <c r="SJD51" s="113"/>
      <c r="SJE51" s="113"/>
      <c r="SJF51" s="113"/>
      <c r="SJG51" s="113"/>
      <c r="SJH51" s="113"/>
      <c r="SJI51" s="113"/>
      <c r="SJJ51" s="113"/>
      <c r="SJK51" s="113"/>
      <c r="SJL51" s="113"/>
      <c r="SJM51" s="113"/>
      <c r="SJN51" s="113"/>
      <c r="SJO51" s="113"/>
      <c r="SJP51" s="113"/>
      <c r="SJQ51" s="113"/>
      <c r="SJR51" s="113"/>
      <c r="SJS51" s="113"/>
      <c r="SJT51" s="113"/>
      <c r="SJU51" s="113"/>
      <c r="SJV51" s="113"/>
      <c r="SJW51" s="113"/>
      <c r="SJX51" s="113"/>
      <c r="SJY51" s="113"/>
      <c r="SJZ51" s="113"/>
      <c r="SKA51" s="113"/>
      <c r="SKB51" s="113"/>
      <c r="SKC51" s="113"/>
      <c r="SKD51" s="113"/>
      <c r="SKE51" s="113"/>
      <c r="SKF51" s="113"/>
      <c r="SKG51" s="113"/>
      <c r="SKH51" s="113"/>
      <c r="SKI51" s="113"/>
      <c r="SKJ51" s="113"/>
      <c r="SKK51" s="113"/>
      <c r="SKL51" s="113"/>
      <c r="SKM51" s="113"/>
      <c r="SKN51" s="113"/>
      <c r="SKO51" s="113"/>
      <c r="SKP51" s="113"/>
      <c r="SKQ51" s="113"/>
      <c r="SKR51" s="113"/>
      <c r="SKS51" s="113"/>
      <c r="SKT51" s="113"/>
      <c r="SKU51" s="113"/>
      <c r="SKV51" s="113"/>
      <c r="SKW51" s="113"/>
      <c r="SKX51" s="113"/>
      <c r="SKY51" s="113"/>
      <c r="SKZ51" s="113"/>
      <c r="SLA51" s="113"/>
      <c r="SLB51" s="113"/>
      <c r="SLC51" s="113"/>
      <c r="SLD51" s="113"/>
      <c r="SLE51" s="113"/>
      <c r="SLF51" s="113"/>
      <c r="SLG51" s="113"/>
      <c r="SLH51" s="113"/>
      <c r="SLI51" s="113"/>
      <c r="SLJ51" s="113"/>
      <c r="SLK51" s="113"/>
      <c r="SLL51" s="113"/>
      <c r="SLM51" s="113"/>
      <c r="SLN51" s="113"/>
      <c r="SLO51" s="113"/>
      <c r="SLP51" s="113"/>
      <c r="SLQ51" s="113"/>
      <c r="SLR51" s="113"/>
      <c r="SLS51" s="113"/>
      <c r="SLT51" s="113"/>
      <c r="SLU51" s="113"/>
      <c r="SLV51" s="113"/>
      <c r="SLW51" s="113"/>
      <c r="SLX51" s="113"/>
      <c r="SLY51" s="113"/>
      <c r="SLZ51" s="113"/>
      <c r="SMA51" s="113"/>
      <c r="SMB51" s="113"/>
      <c r="SMC51" s="113"/>
      <c r="SMD51" s="113"/>
      <c r="SME51" s="113"/>
      <c r="SMF51" s="113"/>
      <c r="SMG51" s="113"/>
      <c r="SMH51" s="113"/>
      <c r="SMI51" s="113"/>
      <c r="SMJ51" s="113"/>
      <c r="SMK51" s="113"/>
      <c r="SML51" s="113"/>
      <c r="SMM51" s="113"/>
      <c r="SMN51" s="113"/>
      <c r="SMO51" s="113"/>
      <c r="SMP51" s="113"/>
      <c r="SMQ51" s="113"/>
      <c r="SMR51" s="113"/>
      <c r="SMS51" s="113"/>
      <c r="SMT51" s="113"/>
      <c r="SMU51" s="113"/>
      <c r="SMV51" s="113"/>
      <c r="SMW51" s="113"/>
      <c r="SMX51" s="113"/>
      <c r="SMY51" s="113"/>
      <c r="SMZ51" s="113"/>
      <c r="SNA51" s="113"/>
      <c r="SNB51" s="113"/>
      <c r="SNC51" s="113"/>
      <c r="SND51" s="113"/>
      <c r="SNE51" s="113"/>
      <c r="SNF51" s="113"/>
      <c r="SNG51" s="113"/>
      <c r="SNH51" s="113"/>
      <c r="SNI51" s="113"/>
      <c r="SNJ51" s="113"/>
      <c r="SNK51" s="113"/>
      <c r="SNL51" s="113"/>
      <c r="SNM51" s="113"/>
      <c r="SNN51" s="113"/>
      <c r="SNO51" s="113"/>
      <c r="SNP51" s="113"/>
      <c r="SNQ51" s="113"/>
      <c r="SNR51" s="113"/>
      <c r="SNS51" s="113"/>
      <c r="SNT51" s="113"/>
      <c r="SNU51" s="113"/>
      <c r="SNV51" s="113"/>
      <c r="SNW51" s="113"/>
      <c r="SNX51" s="113"/>
      <c r="SNY51" s="113"/>
      <c r="SNZ51" s="113"/>
      <c r="SOA51" s="113"/>
      <c r="SOB51" s="113"/>
      <c r="SOC51" s="113"/>
      <c r="SOD51" s="113"/>
      <c r="SOE51" s="113"/>
      <c r="SOF51" s="113"/>
      <c r="SOG51" s="113"/>
      <c r="SOH51" s="113"/>
      <c r="SOI51" s="113"/>
      <c r="SOJ51" s="113"/>
      <c r="SOK51" s="113"/>
      <c r="SOL51" s="113"/>
      <c r="SOM51" s="113"/>
      <c r="SON51" s="113"/>
      <c r="SOO51" s="113"/>
      <c r="SOP51" s="113"/>
      <c r="SOQ51" s="113"/>
      <c r="SOR51" s="113"/>
      <c r="SOS51" s="113"/>
      <c r="SOT51" s="113"/>
      <c r="SOU51" s="113"/>
      <c r="SOV51" s="113"/>
      <c r="SOW51" s="113"/>
      <c r="SOX51" s="113"/>
      <c r="SOY51" s="113"/>
      <c r="SOZ51" s="113"/>
      <c r="SPA51" s="113"/>
      <c r="SPB51" s="113"/>
      <c r="SPC51" s="113"/>
      <c r="SPD51" s="113"/>
      <c r="SPE51" s="113"/>
      <c r="SPF51" s="113"/>
      <c r="SPG51" s="113"/>
      <c r="SPH51" s="113"/>
      <c r="SPI51" s="113"/>
      <c r="SPJ51" s="113"/>
      <c r="SPK51" s="113"/>
      <c r="SPL51" s="113"/>
      <c r="SPM51" s="113"/>
      <c r="SPN51" s="113"/>
      <c r="SPO51" s="113"/>
      <c r="SPP51" s="113"/>
      <c r="SPQ51" s="113"/>
      <c r="SPR51" s="113"/>
      <c r="SPS51" s="113"/>
      <c r="SPT51" s="113"/>
      <c r="SPU51" s="113"/>
      <c r="SPV51" s="113"/>
      <c r="SPW51" s="113"/>
      <c r="SPX51" s="113"/>
      <c r="SPY51" s="113"/>
      <c r="SPZ51" s="113"/>
      <c r="SQA51" s="113"/>
      <c r="SQB51" s="113"/>
      <c r="SQC51" s="113"/>
      <c r="SQD51" s="113"/>
      <c r="SQE51" s="113"/>
      <c r="SQF51" s="113"/>
      <c r="SQG51" s="113"/>
      <c r="SQH51" s="113"/>
      <c r="SQI51" s="113"/>
      <c r="SQJ51" s="113"/>
      <c r="SQK51" s="113"/>
      <c r="SQL51" s="113"/>
      <c r="SQM51" s="113"/>
      <c r="SQN51" s="113"/>
      <c r="SQO51" s="113"/>
      <c r="SQP51" s="113"/>
      <c r="SQQ51" s="113"/>
      <c r="SQR51" s="113"/>
      <c r="SQS51" s="113"/>
      <c r="SQT51" s="113"/>
      <c r="SQU51" s="113"/>
      <c r="SQV51" s="113"/>
      <c r="SQW51" s="113"/>
      <c r="SQX51" s="113"/>
      <c r="SQY51" s="113"/>
      <c r="SQZ51" s="113"/>
      <c r="SRA51" s="113"/>
      <c r="SRB51" s="113"/>
      <c r="SRC51" s="113"/>
      <c r="SRD51" s="113"/>
      <c r="SRE51" s="113"/>
      <c r="SRF51" s="113"/>
      <c r="SRG51" s="113"/>
      <c r="SRH51" s="113"/>
      <c r="SRI51" s="113"/>
      <c r="SRJ51" s="113"/>
      <c r="SRK51" s="113"/>
      <c r="SRL51" s="113"/>
      <c r="SRM51" s="113"/>
      <c r="SRN51" s="113"/>
      <c r="SRO51" s="113"/>
      <c r="SRP51" s="113"/>
      <c r="SRQ51" s="113"/>
      <c r="SRR51" s="113"/>
      <c r="SRS51" s="113"/>
      <c r="SRT51" s="113"/>
      <c r="SRU51" s="113"/>
      <c r="SRV51" s="113"/>
      <c r="SRW51" s="113"/>
      <c r="SRX51" s="113"/>
      <c r="SRY51" s="113"/>
      <c r="SRZ51" s="113"/>
      <c r="SSA51" s="113"/>
      <c r="SSB51" s="113"/>
      <c r="SSC51" s="113"/>
      <c r="SSD51" s="113"/>
      <c r="SSE51" s="113"/>
      <c r="SSF51" s="113"/>
      <c r="SSG51" s="113"/>
      <c r="SSH51" s="113"/>
      <c r="SSI51" s="113"/>
      <c r="SSJ51" s="113"/>
      <c r="SSK51" s="113"/>
      <c r="SSL51" s="113"/>
      <c r="SSM51" s="113"/>
      <c r="SSN51" s="113"/>
      <c r="SSO51" s="113"/>
      <c r="SSP51" s="113"/>
      <c r="SSQ51" s="113"/>
      <c r="SSR51" s="113"/>
      <c r="SSS51" s="113"/>
      <c r="SST51" s="113"/>
      <c r="SSU51" s="113"/>
      <c r="SSV51" s="113"/>
      <c r="SSW51" s="113"/>
      <c r="SSX51" s="113"/>
      <c r="SSY51" s="113"/>
      <c r="SSZ51" s="113"/>
      <c r="STA51" s="113"/>
      <c r="STB51" s="113"/>
      <c r="STC51" s="113"/>
      <c r="STD51" s="113"/>
      <c r="STE51" s="113"/>
      <c r="STF51" s="113"/>
      <c r="STG51" s="113"/>
      <c r="STH51" s="113"/>
      <c r="STI51" s="113"/>
      <c r="STJ51" s="113"/>
      <c r="STK51" s="113"/>
      <c r="STL51" s="113"/>
      <c r="STM51" s="113"/>
      <c r="STN51" s="113"/>
      <c r="STO51" s="113"/>
      <c r="STP51" s="113"/>
      <c r="STQ51" s="113"/>
      <c r="STR51" s="113"/>
      <c r="STS51" s="113"/>
      <c r="STT51" s="113"/>
      <c r="STU51" s="113"/>
      <c r="STV51" s="113"/>
      <c r="STW51" s="113"/>
      <c r="STX51" s="113"/>
      <c r="STY51" s="113"/>
      <c r="STZ51" s="113"/>
      <c r="SUA51" s="113"/>
      <c r="SUB51" s="113"/>
      <c r="SUC51" s="113"/>
      <c r="SUD51" s="113"/>
      <c r="SUE51" s="113"/>
      <c r="SUF51" s="113"/>
      <c r="SUG51" s="113"/>
      <c r="SUH51" s="113"/>
      <c r="SUI51" s="113"/>
      <c r="SUJ51" s="113"/>
      <c r="SUK51" s="113"/>
      <c r="SUL51" s="113"/>
      <c r="SUM51" s="113"/>
      <c r="SUN51" s="113"/>
      <c r="SUO51" s="113"/>
      <c r="SUP51" s="113"/>
      <c r="SUQ51" s="113"/>
      <c r="SUR51" s="113"/>
      <c r="SUS51" s="113"/>
      <c r="SUT51" s="113"/>
      <c r="SUU51" s="113"/>
      <c r="SUV51" s="113"/>
      <c r="SUW51" s="113"/>
      <c r="SUX51" s="113"/>
      <c r="SUY51" s="113"/>
      <c r="SUZ51" s="113"/>
      <c r="SVA51" s="113"/>
      <c r="SVB51" s="113"/>
      <c r="SVC51" s="113"/>
      <c r="SVD51" s="113"/>
      <c r="SVE51" s="113"/>
      <c r="SVF51" s="113"/>
      <c r="SVG51" s="113"/>
      <c r="SVH51" s="113"/>
      <c r="SVI51" s="113"/>
      <c r="SVJ51" s="113"/>
      <c r="SVK51" s="113"/>
      <c r="SVL51" s="113"/>
      <c r="SVM51" s="113"/>
      <c r="SVN51" s="113"/>
      <c r="SVO51" s="113"/>
      <c r="SVP51" s="113"/>
      <c r="SVQ51" s="113"/>
      <c r="SVR51" s="113"/>
      <c r="SVS51" s="113"/>
      <c r="SVT51" s="113"/>
      <c r="SVU51" s="113"/>
      <c r="SVV51" s="113"/>
      <c r="SVW51" s="113"/>
      <c r="SVX51" s="113"/>
      <c r="SVY51" s="113"/>
      <c r="SVZ51" s="113"/>
      <c r="SWA51" s="113"/>
      <c r="SWB51" s="113"/>
      <c r="SWC51" s="113"/>
      <c r="SWD51" s="113"/>
      <c r="SWE51" s="113"/>
      <c r="SWF51" s="113"/>
      <c r="SWG51" s="113"/>
      <c r="SWH51" s="113"/>
      <c r="SWI51" s="113"/>
      <c r="SWJ51" s="113"/>
      <c r="SWK51" s="113"/>
      <c r="SWL51" s="113"/>
      <c r="SWM51" s="113"/>
      <c r="SWN51" s="113"/>
      <c r="SWO51" s="113"/>
      <c r="SWP51" s="113"/>
      <c r="SWQ51" s="113"/>
      <c r="SWR51" s="113"/>
      <c r="SWS51" s="113"/>
      <c r="SWT51" s="113"/>
      <c r="SWU51" s="113"/>
      <c r="SWV51" s="113"/>
      <c r="SWW51" s="113"/>
      <c r="SWX51" s="113"/>
      <c r="SWY51" s="113"/>
      <c r="SWZ51" s="113"/>
      <c r="SXA51" s="113"/>
      <c r="SXB51" s="113"/>
      <c r="SXC51" s="113"/>
      <c r="SXD51" s="113"/>
      <c r="SXE51" s="113"/>
      <c r="SXF51" s="113"/>
      <c r="SXG51" s="113"/>
      <c r="SXH51" s="113"/>
      <c r="SXI51" s="113"/>
      <c r="SXJ51" s="113"/>
      <c r="SXK51" s="113"/>
      <c r="SXL51" s="113"/>
      <c r="SXM51" s="113"/>
      <c r="SXN51" s="113"/>
      <c r="SXO51" s="113"/>
      <c r="SXP51" s="113"/>
      <c r="SXQ51" s="113"/>
      <c r="SXR51" s="113"/>
      <c r="SXS51" s="113"/>
      <c r="SXT51" s="113"/>
      <c r="SXU51" s="113"/>
      <c r="SXV51" s="113"/>
      <c r="SXW51" s="113"/>
      <c r="SXX51" s="113"/>
      <c r="SXY51" s="113"/>
      <c r="SXZ51" s="113"/>
      <c r="SYA51" s="113"/>
      <c r="SYB51" s="113"/>
      <c r="SYC51" s="113"/>
      <c r="SYD51" s="113"/>
      <c r="SYE51" s="113"/>
      <c r="SYF51" s="113"/>
      <c r="SYG51" s="113"/>
      <c r="SYH51" s="113"/>
      <c r="SYI51" s="113"/>
      <c r="SYJ51" s="113"/>
      <c r="SYK51" s="113"/>
      <c r="SYL51" s="113"/>
      <c r="SYM51" s="113"/>
      <c r="SYN51" s="113"/>
      <c r="SYO51" s="113"/>
      <c r="SYP51" s="113"/>
      <c r="SYQ51" s="113"/>
      <c r="SYR51" s="113"/>
      <c r="SYS51" s="113"/>
      <c r="SYT51" s="113"/>
      <c r="SYU51" s="113"/>
      <c r="SYV51" s="113"/>
      <c r="SYW51" s="113"/>
      <c r="SYX51" s="113"/>
      <c r="SYY51" s="113"/>
      <c r="SYZ51" s="113"/>
      <c r="SZA51" s="113"/>
      <c r="SZB51" s="113"/>
      <c r="SZC51" s="113"/>
      <c r="SZD51" s="113"/>
      <c r="SZE51" s="113"/>
      <c r="SZF51" s="113"/>
      <c r="SZG51" s="113"/>
      <c r="SZH51" s="113"/>
      <c r="SZI51" s="113"/>
      <c r="SZJ51" s="113"/>
      <c r="SZK51" s="113"/>
      <c r="SZL51" s="113"/>
      <c r="SZM51" s="113"/>
      <c r="SZN51" s="113"/>
      <c r="SZO51" s="113"/>
      <c r="SZP51" s="113"/>
      <c r="SZQ51" s="113"/>
      <c r="SZR51" s="113"/>
      <c r="SZS51" s="113"/>
      <c r="SZT51" s="113"/>
      <c r="SZU51" s="113"/>
      <c r="SZV51" s="113"/>
      <c r="SZW51" s="113"/>
      <c r="SZX51" s="113"/>
      <c r="SZY51" s="113"/>
      <c r="SZZ51" s="113"/>
      <c r="TAA51" s="113"/>
      <c r="TAB51" s="113"/>
      <c r="TAC51" s="113"/>
      <c r="TAD51" s="113"/>
      <c r="TAE51" s="113"/>
      <c r="TAF51" s="113"/>
      <c r="TAG51" s="113"/>
      <c r="TAH51" s="113"/>
      <c r="TAI51" s="113"/>
      <c r="TAJ51" s="113"/>
      <c r="TAK51" s="113"/>
      <c r="TAL51" s="113"/>
      <c r="TAM51" s="113"/>
      <c r="TAN51" s="113"/>
      <c r="TAO51" s="113"/>
      <c r="TAP51" s="113"/>
      <c r="TAQ51" s="113"/>
      <c r="TAR51" s="113"/>
      <c r="TAS51" s="113"/>
      <c r="TAT51" s="113"/>
      <c r="TAU51" s="113"/>
      <c r="TAV51" s="113"/>
      <c r="TAW51" s="113"/>
      <c r="TAX51" s="113"/>
      <c r="TAY51" s="113"/>
      <c r="TAZ51" s="113"/>
      <c r="TBA51" s="113"/>
      <c r="TBB51" s="113"/>
      <c r="TBC51" s="113"/>
      <c r="TBD51" s="113"/>
      <c r="TBE51" s="113"/>
      <c r="TBF51" s="113"/>
      <c r="TBG51" s="113"/>
      <c r="TBH51" s="113"/>
      <c r="TBI51" s="113"/>
      <c r="TBJ51" s="113"/>
      <c r="TBK51" s="113"/>
      <c r="TBL51" s="113"/>
      <c r="TBM51" s="113"/>
      <c r="TBN51" s="113"/>
      <c r="TBO51" s="113"/>
      <c r="TBP51" s="113"/>
      <c r="TBQ51" s="113"/>
      <c r="TBR51" s="113"/>
      <c r="TBS51" s="113"/>
      <c r="TBT51" s="113"/>
      <c r="TBU51" s="113"/>
      <c r="TBV51" s="113"/>
      <c r="TBW51" s="113"/>
      <c r="TBX51" s="113"/>
      <c r="TBY51" s="113"/>
      <c r="TBZ51" s="113"/>
      <c r="TCA51" s="113"/>
      <c r="TCB51" s="113"/>
      <c r="TCC51" s="113"/>
      <c r="TCD51" s="113"/>
      <c r="TCE51" s="113"/>
      <c r="TCF51" s="113"/>
      <c r="TCG51" s="113"/>
      <c r="TCH51" s="113"/>
      <c r="TCI51" s="113"/>
      <c r="TCJ51" s="113"/>
      <c r="TCK51" s="113"/>
      <c r="TCL51" s="113"/>
      <c r="TCM51" s="113"/>
      <c r="TCN51" s="113"/>
      <c r="TCO51" s="113"/>
      <c r="TCP51" s="113"/>
      <c r="TCQ51" s="113"/>
      <c r="TCR51" s="113"/>
      <c r="TCS51" s="113"/>
      <c r="TCT51" s="113"/>
      <c r="TCU51" s="113"/>
      <c r="TCV51" s="113"/>
      <c r="TCW51" s="113"/>
      <c r="TCX51" s="113"/>
      <c r="TCY51" s="113"/>
      <c r="TCZ51" s="113"/>
      <c r="TDA51" s="113"/>
      <c r="TDB51" s="113"/>
      <c r="TDC51" s="113"/>
      <c r="TDD51" s="113"/>
      <c r="TDE51" s="113"/>
      <c r="TDF51" s="113"/>
      <c r="TDG51" s="113"/>
      <c r="TDH51" s="113"/>
      <c r="TDI51" s="113"/>
      <c r="TDJ51" s="113"/>
      <c r="TDK51" s="113"/>
      <c r="TDL51" s="113"/>
      <c r="TDM51" s="113"/>
      <c r="TDN51" s="113"/>
      <c r="TDO51" s="113"/>
      <c r="TDP51" s="113"/>
      <c r="TDQ51" s="113"/>
      <c r="TDR51" s="113"/>
      <c r="TDS51" s="113"/>
      <c r="TDT51" s="113"/>
      <c r="TDU51" s="113"/>
      <c r="TDV51" s="113"/>
      <c r="TDW51" s="113"/>
      <c r="TDX51" s="113"/>
      <c r="TDY51" s="113"/>
      <c r="TDZ51" s="113"/>
      <c r="TEA51" s="113"/>
      <c r="TEB51" s="113"/>
      <c r="TEC51" s="113"/>
      <c r="TED51" s="113"/>
      <c r="TEE51" s="113"/>
      <c r="TEF51" s="113"/>
      <c r="TEG51" s="113"/>
      <c r="TEH51" s="113"/>
      <c r="TEI51" s="113"/>
      <c r="TEJ51" s="113"/>
      <c r="TEK51" s="113"/>
      <c r="TEL51" s="113"/>
      <c r="TEM51" s="113"/>
      <c r="TEN51" s="113"/>
      <c r="TEO51" s="113"/>
      <c r="TEP51" s="113"/>
      <c r="TEQ51" s="113"/>
      <c r="TER51" s="113"/>
      <c r="TES51" s="113"/>
      <c r="TET51" s="113"/>
      <c r="TEU51" s="113"/>
      <c r="TEV51" s="113"/>
      <c r="TEW51" s="113"/>
      <c r="TEX51" s="113"/>
      <c r="TEY51" s="113"/>
      <c r="TEZ51" s="113"/>
      <c r="TFA51" s="113"/>
      <c r="TFB51" s="113"/>
      <c r="TFC51" s="113"/>
      <c r="TFD51" s="113"/>
      <c r="TFE51" s="113"/>
      <c r="TFF51" s="113"/>
      <c r="TFG51" s="113"/>
      <c r="TFH51" s="113"/>
      <c r="TFI51" s="113"/>
      <c r="TFJ51" s="113"/>
      <c r="TFK51" s="113"/>
      <c r="TFL51" s="113"/>
      <c r="TFM51" s="113"/>
      <c r="TFN51" s="113"/>
      <c r="TFO51" s="113"/>
      <c r="TFP51" s="113"/>
      <c r="TFQ51" s="113"/>
      <c r="TFR51" s="113"/>
      <c r="TFS51" s="113"/>
      <c r="TFT51" s="113"/>
      <c r="TFU51" s="113"/>
      <c r="TFV51" s="113"/>
      <c r="TFW51" s="113"/>
      <c r="TFX51" s="113"/>
      <c r="TFY51" s="113"/>
      <c r="TFZ51" s="113"/>
      <c r="TGA51" s="113"/>
      <c r="TGB51" s="113"/>
      <c r="TGC51" s="113"/>
      <c r="TGD51" s="113"/>
      <c r="TGE51" s="113"/>
      <c r="TGF51" s="113"/>
      <c r="TGG51" s="113"/>
      <c r="TGH51" s="113"/>
      <c r="TGI51" s="113"/>
      <c r="TGJ51" s="113"/>
      <c r="TGK51" s="113"/>
      <c r="TGL51" s="113"/>
      <c r="TGM51" s="113"/>
      <c r="TGN51" s="113"/>
      <c r="TGO51" s="113"/>
      <c r="TGP51" s="113"/>
      <c r="TGQ51" s="113"/>
      <c r="TGR51" s="113"/>
      <c r="TGS51" s="113"/>
      <c r="TGT51" s="113"/>
      <c r="TGU51" s="113"/>
      <c r="TGV51" s="113"/>
      <c r="TGW51" s="113"/>
      <c r="TGX51" s="113"/>
      <c r="TGY51" s="113"/>
      <c r="TGZ51" s="113"/>
      <c r="THA51" s="113"/>
      <c r="THB51" s="113"/>
      <c r="THC51" s="113"/>
      <c r="THD51" s="113"/>
      <c r="THE51" s="113"/>
      <c r="THF51" s="113"/>
      <c r="THG51" s="113"/>
      <c r="THH51" s="113"/>
      <c r="THI51" s="113"/>
      <c r="THJ51" s="113"/>
      <c r="THK51" s="113"/>
      <c r="THL51" s="113"/>
      <c r="THM51" s="113"/>
      <c r="THN51" s="113"/>
      <c r="THO51" s="113"/>
      <c r="THP51" s="113"/>
      <c r="THQ51" s="113"/>
      <c r="THR51" s="113"/>
      <c r="THS51" s="113"/>
      <c r="THT51" s="113"/>
      <c r="THU51" s="113"/>
      <c r="THV51" s="113"/>
      <c r="THW51" s="113"/>
      <c r="THX51" s="113"/>
      <c r="THY51" s="113"/>
      <c r="THZ51" s="113"/>
      <c r="TIA51" s="113"/>
      <c r="TIB51" s="113"/>
      <c r="TIC51" s="113"/>
      <c r="TID51" s="113"/>
      <c r="TIE51" s="113"/>
      <c r="TIF51" s="113"/>
      <c r="TIG51" s="113"/>
      <c r="TIH51" s="113"/>
      <c r="TII51" s="113"/>
      <c r="TIJ51" s="113"/>
      <c r="TIK51" s="113"/>
      <c r="TIL51" s="113"/>
      <c r="TIM51" s="113"/>
      <c r="TIN51" s="113"/>
      <c r="TIO51" s="113"/>
      <c r="TIP51" s="113"/>
      <c r="TIQ51" s="113"/>
      <c r="TIR51" s="113"/>
      <c r="TIS51" s="113"/>
      <c r="TIT51" s="113"/>
      <c r="TIU51" s="113"/>
      <c r="TIV51" s="113"/>
      <c r="TIW51" s="113"/>
      <c r="TIX51" s="113"/>
      <c r="TIY51" s="113"/>
      <c r="TIZ51" s="113"/>
      <c r="TJA51" s="113"/>
      <c r="TJB51" s="113"/>
      <c r="TJC51" s="113"/>
      <c r="TJD51" s="113"/>
      <c r="TJE51" s="113"/>
      <c r="TJF51" s="113"/>
      <c r="TJG51" s="113"/>
      <c r="TJH51" s="113"/>
      <c r="TJI51" s="113"/>
      <c r="TJJ51" s="113"/>
      <c r="TJK51" s="113"/>
      <c r="TJL51" s="113"/>
      <c r="TJM51" s="113"/>
      <c r="TJN51" s="113"/>
      <c r="TJO51" s="113"/>
      <c r="TJP51" s="113"/>
      <c r="TJQ51" s="113"/>
      <c r="TJR51" s="113"/>
      <c r="TJS51" s="113"/>
      <c r="TJT51" s="113"/>
      <c r="TJU51" s="113"/>
      <c r="TJV51" s="113"/>
      <c r="TJW51" s="113"/>
      <c r="TJX51" s="113"/>
      <c r="TJY51" s="113"/>
      <c r="TJZ51" s="113"/>
      <c r="TKA51" s="113"/>
      <c r="TKB51" s="113"/>
      <c r="TKC51" s="113"/>
      <c r="TKD51" s="113"/>
      <c r="TKE51" s="113"/>
      <c r="TKF51" s="113"/>
      <c r="TKG51" s="113"/>
      <c r="TKH51" s="113"/>
      <c r="TKI51" s="113"/>
      <c r="TKJ51" s="113"/>
      <c r="TKK51" s="113"/>
      <c r="TKL51" s="113"/>
      <c r="TKM51" s="113"/>
      <c r="TKN51" s="113"/>
      <c r="TKO51" s="113"/>
      <c r="TKP51" s="113"/>
      <c r="TKQ51" s="113"/>
      <c r="TKR51" s="113"/>
      <c r="TKS51" s="113"/>
      <c r="TKT51" s="113"/>
      <c r="TKU51" s="113"/>
      <c r="TKV51" s="113"/>
      <c r="TKW51" s="113"/>
      <c r="TKX51" s="113"/>
      <c r="TKY51" s="113"/>
      <c r="TKZ51" s="113"/>
      <c r="TLA51" s="113"/>
      <c r="TLB51" s="113"/>
      <c r="TLC51" s="113"/>
      <c r="TLD51" s="113"/>
      <c r="TLE51" s="113"/>
      <c r="TLF51" s="113"/>
      <c r="TLG51" s="113"/>
      <c r="TLH51" s="113"/>
      <c r="TLI51" s="113"/>
      <c r="TLJ51" s="113"/>
      <c r="TLK51" s="113"/>
      <c r="TLL51" s="113"/>
      <c r="TLM51" s="113"/>
      <c r="TLN51" s="113"/>
      <c r="TLO51" s="113"/>
      <c r="TLP51" s="113"/>
      <c r="TLQ51" s="113"/>
      <c r="TLR51" s="113"/>
      <c r="TLS51" s="113"/>
      <c r="TLT51" s="113"/>
      <c r="TLU51" s="113"/>
      <c r="TLV51" s="113"/>
      <c r="TLW51" s="113"/>
      <c r="TLX51" s="113"/>
      <c r="TLY51" s="113"/>
      <c r="TLZ51" s="113"/>
      <c r="TMA51" s="113"/>
      <c r="TMB51" s="113"/>
      <c r="TMC51" s="113"/>
      <c r="TMD51" s="113"/>
      <c r="TME51" s="113"/>
      <c r="TMF51" s="113"/>
      <c r="TMG51" s="113"/>
      <c r="TMH51" s="113"/>
      <c r="TMI51" s="113"/>
      <c r="TMJ51" s="113"/>
      <c r="TMK51" s="113"/>
      <c r="TML51" s="113"/>
      <c r="TMM51" s="113"/>
      <c r="TMN51" s="113"/>
      <c r="TMO51" s="113"/>
      <c r="TMP51" s="113"/>
      <c r="TMQ51" s="113"/>
      <c r="TMR51" s="113"/>
      <c r="TMS51" s="113"/>
      <c r="TMT51" s="113"/>
      <c r="TMU51" s="113"/>
      <c r="TMV51" s="113"/>
      <c r="TMW51" s="113"/>
      <c r="TMX51" s="113"/>
      <c r="TMY51" s="113"/>
      <c r="TMZ51" s="113"/>
      <c r="TNA51" s="113"/>
      <c r="TNB51" s="113"/>
      <c r="TNC51" s="113"/>
      <c r="TND51" s="113"/>
      <c r="TNE51" s="113"/>
      <c r="TNF51" s="113"/>
      <c r="TNG51" s="113"/>
      <c r="TNH51" s="113"/>
      <c r="TNI51" s="113"/>
      <c r="TNJ51" s="113"/>
      <c r="TNK51" s="113"/>
      <c r="TNL51" s="113"/>
      <c r="TNM51" s="113"/>
      <c r="TNN51" s="113"/>
      <c r="TNO51" s="113"/>
      <c r="TNP51" s="113"/>
      <c r="TNQ51" s="113"/>
      <c r="TNR51" s="113"/>
      <c r="TNS51" s="113"/>
      <c r="TNT51" s="113"/>
      <c r="TNU51" s="113"/>
      <c r="TNV51" s="113"/>
      <c r="TNW51" s="113"/>
      <c r="TNX51" s="113"/>
      <c r="TNY51" s="113"/>
      <c r="TNZ51" s="113"/>
      <c r="TOA51" s="113"/>
      <c r="TOB51" s="113"/>
      <c r="TOC51" s="113"/>
      <c r="TOD51" s="113"/>
      <c r="TOE51" s="113"/>
      <c r="TOF51" s="113"/>
      <c r="TOG51" s="113"/>
      <c r="TOH51" s="113"/>
      <c r="TOI51" s="113"/>
      <c r="TOJ51" s="113"/>
      <c r="TOK51" s="113"/>
      <c r="TOL51" s="113"/>
      <c r="TOM51" s="113"/>
      <c r="TON51" s="113"/>
      <c r="TOO51" s="113"/>
      <c r="TOP51" s="113"/>
      <c r="TOQ51" s="113"/>
      <c r="TOR51" s="113"/>
      <c r="TOS51" s="113"/>
      <c r="TOT51" s="113"/>
      <c r="TOU51" s="113"/>
      <c r="TOV51" s="113"/>
      <c r="TOW51" s="113"/>
      <c r="TOX51" s="113"/>
      <c r="TOY51" s="113"/>
      <c r="TOZ51" s="113"/>
      <c r="TPA51" s="113"/>
      <c r="TPB51" s="113"/>
      <c r="TPC51" s="113"/>
      <c r="TPD51" s="113"/>
      <c r="TPE51" s="113"/>
      <c r="TPF51" s="113"/>
      <c r="TPG51" s="113"/>
      <c r="TPH51" s="113"/>
      <c r="TPI51" s="113"/>
      <c r="TPJ51" s="113"/>
      <c r="TPK51" s="113"/>
      <c r="TPL51" s="113"/>
      <c r="TPM51" s="113"/>
      <c r="TPN51" s="113"/>
      <c r="TPO51" s="113"/>
      <c r="TPP51" s="113"/>
      <c r="TPQ51" s="113"/>
      <c r="TPR51" s="113"/>
      <c r="TPS51" s="113"/>
      <c r="TPT51" s="113"/>
      <c r="TPU51" s="113"/>
      <c r="TPV51" s="113"/>
      <c r="TPW51" s="113"/>
      <c r="TPX51" s="113"/>
      <c r="TPY51" s="113"/>
      <c r="TPZ51" s="113"/>
      <c r="TQA51" s="113"/>
      <c r="TQB51" s="113"/>
      <c r="TQC51" s="113"/>
      <c r="TQD51" s="113"/>
      <c r="TQE51" s="113"/>
      <c r="TQF51" s="113"/>
      <c r="TQG51" s="113"/>
      <c r="TQH51" s="113"/>
      <c r="TQI51" s="113"/>
      <c r="TQJ51" s="113"/>
      <c r="TQK51" s="113"/>
      <c r="TQL51" s="113"/>
      <c r="TQM51" s="113"/>
      <c r="TQN51" s="113"/>
      <c r="TQO51" s="113"/>
      <c r="TQP51" s="113"/>
      <c r="TQQ51" s="113"/>
      <c r="TQR51" s="113"/>
      <c r="TQS51" s="113"/>
      <c r="TQT51" s="113"/>
      <c r="TQU51" s="113"/>
      <c r="TQV51" s="113"/>
      <c r="TQW51" s="113"/>
      <c r="TQX51" s="113"/>
      <c r="TQY51" s="113"/>
      <c r="TQZ51" s="113"/>
      <c r="TRA51" s="113"/>
      <c r="TRB51" s="113"/>
      <c r="TRC51" s="113"/>
      <c r="TRD51" s="113"/>
      <c r="TRE51" s="113"/>
      <c r="TRF51" s="113"/>
      <c r="TRG51" s="113"/>
      <c r="TRH51" s="113"/>
      <c r="TRI51" s="113"/>
      <c r="TRJ51" s="113"/>
      <c r="TRK51" s="113"/>
      <c r="TRL51" s="113"/>
      <c r="TRM51" s="113"/>
      <c r="TRN51" s="113"/>
      <c r="TRO51" s="113"/>
      <c r="TRP51" s="113"/>
      <c r="TRQ51" s="113"/>
      <c r="TRR51" s="113"/>
      <c r="TRS51" s="113"/>
      <c r="TRT51" s="113"/>
      <c r="TRU51" s="113"/>
      <c r="TRV51" s="113"/>
      <c r="TRW51" s="113"/>
      <c r="TRX51" s="113"/>
      <c r="TRY51" s="113"/>
      <c r="TRZ51" s="113"/>
      <c r="TSA51" s="113"/>
      <c r="TSB51" s="113"/>
      <c r="TSC51" s="113"/>
      <c r="TSD51" s="113"/>
      <c r="TSE51" s="113"/>
      <c r="TSF51" s="113"/>
      <c r="TSG51" s="113"/>
      <c r="TSH51" s="113"/>
      <c r="TSI51" s="113"/>
      <c r="TSJ51" s="113"/>
      <c r="TSK51" s="113"/>
      <c r="TSL51" s="113"/>
      <c r="TSM51" s="113"/>
      <c r="TSN51" s="113"/>
      <c r="TSO51" s="113"/>
      <c r="TSP51" s="113"/>
      <c r="TSQ51" s="113"/>
      <c r="TSR51" s="113"/>
      <c r="TSS51" s="113"/>
      <c r="TST51" s="113"/>
      <c r="TSU51" s="113"/>
      <c r="TSV51" s="113"/>
      <c r="TSW51" s="113"/>
      <c r="TSX51" s="113"/>
      <c r="TSY51" s="113"/>
      <c r="TSZ51" s="113"/>
      <c r="TTA51" s="113"/>
      <c r="TTB51" s="113"/>
      <c r="TTC51" s="113"/>
      <c r="TTD51" s="113"/>
      <c r="TTE51" s="113"/>
      <c r="TTF51" s="113"/>
      <c r="TTG51" s="113"/>
      <c r="TTH51" s="113"/>
      <c r="TTI51" s="113"/>
      <c r="TTJ51" s="113"/>
      <c r="TTK51" s="113"/>
      <c r="TTL51" s="113"/>
      <c r="TTM51" s="113"/>
      <c r="TTN51" s="113"/>
      <c r="TTO51" s="113"/>
      <c r="TTP51" s="113"/>
      <c r="TTQ51" s="113"/>
      <c r="TTR51" s="113"/>
      <c r="TTS51" s="113"/>
      <c r="TTT51" s="113"/>
      <c r="TTU51" s="113"/>
      <c r="TTV51" s="113"/>
      <c r="TTW51" s="113"/>
      <c r="TTX51" s="113"/>
      <c r="TTY51" s="113"/>
      <c r="TTZ51" s="113"/>
      <c r="TUA51" s="113"/>
      <c r="TUB51" s="113"/>
      <c r="TUC51" s="113"/>
      <c r="TUD51" s="113"/>
      <c r="TUE51" s="113"/>
      <c r="TUF51" s="113"/>
      <c r="TUG51" s="113"/>
      <c r="TUH51" s="113"/>
      <c r="TUI51" s="113"/>
      <c r="TUJ51" s="113"/>
      <c r="TUK51" s="113"/>
      <c r="TUL51" s="113"/>
      <c r="TUM51" s="113"/>
      <c r="TUN51" s="113"/>
      <c r="TUO51" s="113"/>
      <c r="TUP51" s="113"/>
      <c r="TUQ51" s="113"/>
      <c r="TUR51" s="113"/>
      <c r="TUS51" s="113"/>
      <c r="TUT51" s="113"/>
      <c r="TUU51" s="113"/>
      <c r="TUV51" s="113"/>
      <c r="TUW51" s="113"/>
      <c r="TUX51" s="113"/>
      <c r="TUY51" s="113"/>
      <c r="TUZ51" s="113"/>
      <c r="TVA51" s="113"/>
      <c r="TVB51" s="113"/>
      <c r="TVC51" s="113"/>
      <c r="TVD51" s="113"/>
      <c r="TVE51" s="113"/>
      <c r="TVF51" s="113"/>
      <c r="TVG51" s="113"/>
      <c r="TVH51" s="113"/>
      <c r="TVI51" s="113"/>
      <c r="TVJ51" s="113"/>
      <c r="TVK51" s="113"/>
      <c r="TVL51" s="113"/>
      <c r="TVM51" s="113"/>
      <c r="TVN51" s="113"/>
      <c r="TVO51" s="113"/>
      <c r="TVP51" s="113"/>
      <c r="TVQ51" s="113"/>
      <c r="TVR51" s="113"/>
      <c r="TVS51" s="113"/>
      <c r="TVT51" s="113"/>
      <c r="TVU51" s="113"/>
      <c r="TVV51" s="113"/>
      <c r="TVW51" s="113"/>
      <c r="TVX51" s="113"/>
      <c r="TVY51" s="113"/>
      <c r="TVZ51" s="113"/>
      <c r="TWA51" s="113"/>
      <c r="TWB51" s="113"/>
      <c r="TWC51" s="113"/>
      <c r="TWD51" s="113"/>
      <c r="TWE51" s="113"/>
      <c r="TWF51" s="113"/>
      <c r="TWG51" s="113"/>
      <c r="TWH51" s="113"/>
      <c r="TWI51" s="113"/>
      <c r="TWJ51" s="113"/>
      <c r="TWK51" s="113"/>
      <c r="TWL51" s="113"/>
      <c r="TWM51" s="113"/>
      <c r="TWN51" s="113"/>
      <c r="TWO51" s="113"/>
      <c r="TWP51" s="113"/>
      <c r="TWQ51" s="113"/>
      <c r="TWR51" s="113"/>
      <c r="TWS51" s="113"/>
      <c r="TWT51" s="113"/>
      <c r="TWU51" s="113"/>
      <c r="TWV51" s="113"/>
      <c r="TWW51" s="113"/>
      <c r="TWX51" s="113"/>
      <c r="TWY51" s="113"/>
      <c r="TWZ51" s="113"/>
      <c r="TXA51" s="113"/>
      <c r="TXB51" s="113"/>
      <c r="TXC51" s="113"/>
      <c r="TXD51" s="113"/>
      <c r="TXE51" s="113"/>
      <c r="TXF51" s="113"/>
      <c r="TXG51" s="113"/>
      <c r="TXH51" s="113"/>
      <c r="TXI51" s="113"/>
      <c r="TXJ51" s="113"/>
      <c r="TXK51" s="113"/>
      <c r="TXL51" s="113"/>
      <c r="TXM51" s="113"/>
      <c r="TXN51" s="113"/>
      <c r="TXO51" s="113"/>
      <c r="TXP51" s="113"/>
      <c r="TXQ51" s="113"/>
      <c r="TXR51" s="113"/>
      <c r="TXS51" s="113"/>
      <c r="TXT51" s="113"/>
      <c r="TXU51" s="113"/>
      <c r="TXV51" s="113"/>
      <c r="TXW51" s="113"/>
      <c r="TXX51" s="113"/>
      <c r="TXY51" s="113"/>
      <c r="TXZ51" s="113"/>
      <c r="TYA51" s="113"/>
      <c r="TYB51" s="113"/>
      <c r="TYC51" s="113"/>
      <c r="TYD51" s="113"/>
      <c r="TYE51" s="113"/>
      <c r="TYF51" s="113"/>
      <c r="TYG51" s="113"/>
      <c r="TYH51" s="113"/>
      <c r="TYI51" s="113"/>
      <c r="TYJ51" s="113"/>
      <c r="TYK51" s="113"/>
      <c r="TYL51" s="113"/>
      <c r="TYM51" s="113"/>
      <c r="TYN51" s="113"/>
      <c r="TYO51" s="113"/>
      <c r="TYP51" s="113"/>
      <c r="TYQ51" s="113"/>
      <c r="TYR51" s="113"/>
      <c r="TYS51" s="113"/>
      <c r="TYT51" s="113"/>
      <c r="TYU51" s="113"/>
      <c r="TYV51" s="113"/>
      <c r="TYW51" s="113"/>
      <c r="TYX51" s="113"/>
      <c r="TYY51" s="113"/>
      <c r="TYZ51" s="113"/>
      <c r="TZA51" s="113"/>
      <c r="TZB51" s="113"/>
      <c r="TZC51" s="113"/>
      <c r="TZD51" s="113"/>
      <c r="TZE51" s="113"/>
      <c r="TZF51" s="113"/>
      <c r="TZG51" s="113"/>
      <c r="TZH51" s="113"/>
      <c r="TZI51" s="113"/>
      <c r="TZJ51" s="113"/>
      <c r="TZK51" s="113"/>
      <c r="TZL51" s="113"/>
      <c r="TZM51" s="113"/>
      <c r="TZN51" s="113"/>
      <c r="TZO51" s="113"/>
      <c r="TZP51" s="113"/>
      <c r="TZQ51" s="113"/>
      <c r="TZR51" s="113"/>
      <c r="TZS51" s="113"/>
      <c r="TZT51" s="113"/>
      <c r="TZU51" s="113"/>
      <c r="TZV51" s="113"/>
      <c r="TZW51" s="113"/>
      <c r="TZX51" s="113"/>
      <c r="TZY51" s="113"/>
      <c r="TZZ51" s="113"/>
      <c r="UAA51" s="113"/>
      <c r="UAB51" s="113"/>
      <c r="UAC51" s="113"/>
      <c r="UAD51" s="113"/>
      <c r="UAE51" s="113"/>
      <c r="UAF51" s="113"/>
      <c r="UAG51" s="113"/>
      <c r="UAH51" s="113"/>
      <c r="UAI51" s="113"/>
      <c r="UAJ51" s="113"/>
      <c r="UAK51" s="113"/>
      <c r="UAL51" s="113"/>
      <c r="UAM51" s="113"/>
      <c r="UAN51" s="113"/>
      <c r="UAO51" s="113"/>
      <c r="UAP51" s="113"/>
      <c r="UAQ51" s="113"/>
      <c r="UAR51" s="113"/>
      <c r="UAS51" s="113"/>
      <c r="UAT51" s="113"/>
      <c r="UAU51" s="113"/>
      <c r="UAV51" s="113"/>
      <c r="UAW51" s="113"/>
      <c r="UAX51" s="113"/>
      <c r="UAY51" s="113"/>
      <c r="UAZ51" s="113"/>
      <c r="UBA51" s="113"/>
      <c r="UBB51" s="113"/>
      <c r="UBC51" s="113"/>
      <c r="UBD51" s="113"/>
      <c r="UBE51" s="113"/>
      <c r="UBF51" s="113"/>
      <c r="UBG51" s="113"/>
      <c r="UBH51" s="113"/>
      <c r="UBI51" s="113"/>
      <c r="UBJ51" s="113"/>
      <c r="UBK51" s="113"/>
      <c r="UBL51" s="113"/>
      <c r="UBM51" s="113"/>
      <c r="UBN51" s="113"/>
      <c r="UBO51" s="113"/>
      <c r="UBP51" s="113"/>
      <c r="UBQ51" s="113"/>
      <c r="UBR51" s="113"/>
      <c r="UBS51" s="113"/>
      <c r="UBT51" s="113"/>
      <c r="UBU51" s="113"/>
      <c r="UBV51" s="113"/>
      <c r="UBW51" s="113"/>
      <c r="UBX51" s="113"/>
      <c r="UBY51" s="113"/>
      <c r="UBZ51" s="113"/>
      <c r="UCA51" s="113"/>
      <c r="UCB51" s="113"/>
      <c r="UCC51" s="113"/>
      <c r="UCD51" s="113"/>
      <c r="UCE51" s="113"/>
      <c r="UCF51" s="113"/>
      <c r="UCG51" s="113"/>
      <c r="UCH51" s="113"/>
      <c r="UCI51" s="113"/>
      <c r="UCJ51" s="113"/>
      <c r="UCK51" s="113"/>
      <c r="UCL51" s="113"/>
      <c r="UCM51" s="113"/>
      <c r="UCN51" s="113"/>
      <c r="UCO51" s="113"/>
      <c r="UCP51" s="113"/>
      <c r="UCQ51" s="113"/>
      <c r="UCR51" s="113"/>
      <c r="UCS51" s="113"/>
      <c r="UCT51" s="113"/>
      <c r="UCU51" s="113"/>
      <c r="UCV51" s="113"/>
      <c r="UCW51" s="113"/>
      <c r="UCX51" s="113"/>
      <c r="UCY51" s="113"/>
      <c r="UCZ51" s="113"/>
      <c r="UDA51" s="113"/>
      <c r="UDB51" s="113"/>
      <c r="UDC51" s="113"/>
      <c r="UDD51" s="113"/>
      <c r="UDE51" s="113"/>
      <c r="UDF51" s="113"/>
      <c r="UDG51" s="113"/>
      <c r="UDH51" s="113"/>
      <c r="UDI51" s="113"/>
      <c r="UDJ51" s="113"/>
      <c r="UDK51" s="113"/>
      <c r="UDL51" s="113"/>
      <c r="UDM51" s="113"/>
      <c r="UDN51" s="113"/>
      <c r="UDO51" s="113"/>
      <c r="UDP51" s="113"/>
      <c r="UDQ51" s="113"/>
      <c r="UDR51" s="113"/>
      <c r="UDS51" s="113"/>
      <c r="UDT51" s="113"/>
      <c r="UDU51" s="113"/>
      <c r="UDV51" s="113"/>
      <c r="UDW51" s="113"/>
      <c r="UDX51" s="113"/>
      <c r="UDY51" s="113"/>
      <c r="UDZ51" s="113"/>
      <c r="UEA51" s="113"/>
      <c r="UEB51" s="113"/>
      <c r="UEC51" s="113"/>
      <c r="UED51" s="113"/>
      <c r="UEE51" s="113"/>
      <c r="UEF51" s="113"/>
      <c r="UEG51" s="113"/>
      <c r="UEH51" s="113"/>
      <c r="UEI51" s="113"/>
      <c r="UEJ51" s="113"/>
      <c r="UEK51" s="113"/>
      <c r="UEL51" s="113"/>
      <c r="UEM51" s="113"/>
      <c r="UEN51" s="113"/>
      <c r="UEO51" s="113"/>
      <c r="UEP51" s="113"/>
      <c r="UEQ51" s="113"/>
      <c r="UER51" s="113"/>
      <c r="UES51" s="113"/>
      <c r="UET51" s="113"/>
      <c r="UEU51" s="113"/>
      <c r="UEV51" s="113"/>
      <c r="UEW51" s="113"/>
      <c r="UEX51" s="113"/>
      <c r="UEY51" s="113"/>
      <c r="UEZ51" s="113"/>
      <c r="UFA51" s="113"/>
      <c r="UFB51" s="113"/>
      <c r="UFC51" s="113"/>
      <c r="UFD51" s="113"/>
      <c r="UFE51" s="113"/>
      <c r="UFF51" s="113"/>
      <c r="UFG51" s="113"/>
      <c r="UFH51" s="113"/>
      <c r="UFI51" s="113"/>
      <c r="UFJ51" s="113"/>
      <c r="UFK51" s="113"/>
      <c r="UFL51" s="113"/>
      <c r="UFM51" s="113"/>
      <c r="UFN51" s="113"/>
      <c r="UFO51" s="113"/>
      <c r="UFP51" s="113"/>
      <c r="UFQ51" s="113"/>
      <c r="UFR51" s="113"/>
      <c r="UFS51" s="113"/>
      <c r="UFT51" s="113"/>
      <c r="UFU51" s="113"/>
      <c r="UFV51" s="113"/>
      <c r="UFW51" s="113"/>
      <c r="UFX51" s="113"/>
      <c r="UFY51" s="113"/>
      <c r="UFZ51" s="113"/>
      <c r="UGA51" s="113"/>
      <c r="UGB51" s="113"/>
      <c r="UGC51" s="113"/>
      <c r="UGD51" s="113"/>
      <c r="UGE51" s="113"/>
      <c r="UGF51" s="113"/>
      <c r="UGG51" s="113"/>
      <c r="UGH51" s="113"/>
      <c r="UGI51" s="113"/>
      <c r="UGJ51" s="113"/>
      <c r="UGK51" s="113"/>
      <c r="UGL51" s="113"/>
      <c r="UGM51" s="113"/>
      <c r="UGN51" s="113"/>
      <c r="UGO51" s="113"/>
      <c r="UGP51" s="113"/>
      <c r="UGQ51" s="113"/>
      <c r="UGR51" s="113"/>
      <c r="UGS51" s="113"/>
      <c r="UGT51" s="113"/>
      <c r="UGU51" s="113"/>
      <c r="UGV51" s="113"/>
      <c r="UGW51" s="113"/>
      <c r="UGX51" s="113"/>
      <c r="UGY51" s="113"/>
      <c r="UGZ51" s="113"/>
      <c r="UHA51" s="113"/>
      <c r="UHB51" s="113"/>
      <c r="UHC51" s="113"/>
      <c r="UHD51" s="113"/>
      <c r="UHE51" s="113"/>
      <c r="UHF51" s="113"/>
      <c r="UHG51" s="113"/>
      <c r="UHH51" s="113"/>
      <c r="UHI51" s="113"/>
      <c r="UHJ51" s="113"/>
      <c r="UHK51" s="113"/>
      <c r="UHL51" s="113"/>
      <c r="UHM51" s="113"/>
      <c r="UHN51" s="113"/>
      <c r="UHO51" s="113"/>
      <c r="UHP51" s="113"/>
      <c r="UHQ51" s="113"/>
      <c r="UHR51" s="113"/>
      <c r="UHS51" s="113"/>
      <c r="UHT51" s="113"/>
      <c r="UHU51" s="113"/>
      <c r="UHV51" s="113"/>
      <c r="UHW51" s="113"/>
      <c r="UHX51" s="113"/>
      <c r="UHY51" s="113"/>
      <c r="UHZ51" s="113"/>
      <c r="UIA51" s="113"/>
      <c r="UIB51" s="113"/>
      <c r="UIC51" s="113"/>
      <c r="UID51" s="113"/>
      <c r="UIE51" s="113"/>
      <c r="UIF51" s="113"/>
      <c r="UIG51" s="113"/>
      <c r="UIH51" s="113"/>
      <c r="UII51" s="113"/>
      <c r="UIJ51" s="113"/>
      <c r="UIK51" s="113"/>
      <c r="UIL51" s="113"/>
      <c r="UIM51" s="113"/>
      <c r="UIN51" s="113"/>
      <c r="UIO51" s="113"/>
      <c r="UIP51" s="113"/>
      <c r="UIQ51" s="113"/>
      <c r="UIR51" s="113"/>
      <c r="UIS51" s="113"/>
      <c r="UIT51" s="113"/>
      <c r="UIU51" s="113"/>
      <c r="UIV51" s="113"/>
      <c r="UIW51" s="113"/>
      <c r="UIX51" s="113"/>
      <c r="UIY51" s="113"/>
      <c r="UIZ51" s="113"/>
      <c r="UJA51" s="113"/>
      <c r="UJB51" s="113"/>
      <c r="UJC51" s="113"/>
      <c r="UJD51" s="113"/>
      <c r="UJE51" s="113"/>
      <c r="UJF51" s="113"/>
      <c r="UJG51" s="113"/>
      <c r="UJH51" s="113"/>
      <c r="UJI51" s="113"/>
      <c r="UJJ51" s="113"/>
      <c r="UJK51" s="113"/>
      <c r="UJL51" s="113"/>
      <c r="UJM51" s="113"/>
      <c r="UJN51" s="113"/>
      <c r="UJO51" s="113"/>
      <c r="UJP51" s="113"/>
      <c r="UJQ51" s="113"/>
      <c r="UJR51" s="113"/>
      <c r="UJS51" s="113"/>
      <c r="UJT51" s="113"/>
      <c r="UJU51" s="113"/>
      <c r="UJV51" s="113"/>
      <c r="UJW51" s="113"/>
      <c r="UJX51" s="113"/>
      <c r="UJY51" s="113"/>
      <c r="UJZ51" s="113"/>
      <c r="UKA51" s="113"/>
      <c r="UKB51" s="113"/>
      <c r="UKC51" s="113"/>
      <c r="UKD51" s="113"/>
      <c r="UKE51" s="113"/>
      <c r="UKF51" s="113"/>
      <c r="UKG51" s="113"/>
      <c r="UKH51" s="113"/>
      <c r="UKI51" s="113"/>
      <c r="UKJ51" s="113"/>
      <c r="UKK51" s="113"/>
      <c r="UKL51" s="113"/>
      <c r="UKM51" s="113"/>
      <c r="UKN51" s="113"/>
      <c r="UKO51" s="113"/>
      <c r="UKP51" s="113"/>
      <c r="UKQ51" s="113"/>
      <c r="UKR51" s="113"/>
      <c r="UKS51" s="113"/>
      <c r="UKT51" s="113"/>
      <c r="UKU51" s="113"/>
      <c r="UKV51" s="113"/>
      <c r="UKW51" s="113"/>
      <c r="UKX51" s="113"/>
      <c r="UKY51" s="113"/>
      <c r="UKZ51" s="113"/>
      <c r="ULA51" s="113"/>
      <c r="ULB51" s="113"/>
      <c r="ULC51" s="113"/>
      <c r="ULD51" s="113"/>
      <c r="ULE51" s="113"/>
      <c r="ULF51" s="113"/>
      <c r="ULG51" s="113"/>
      <c r="ULH51" s="113"/>
      <c r="ULI51" s="113"/>
      <c r="ULJ51" s="113"/>
      <c r="ULK51" s="113"/>
      <c r="ULL51" s="113"/>
      <c r="ULM51" s="113"/>
      <c r="ULN51" s="113"/>
      <c r="ULO51" s="113"/>
      <c r="ULP51" s="113"/>
      <c r="ULQ51" s="113"/>
      <c r="ULR51" s="113"/>
      <c r="ULS51" s="113"/>
      <c r="ULT51" s="113"/>
      <c r="ULU51" s="113"/>
      <c r="ULV51" s="113"/>
      <c r="ULW51" s="113"/>
      <c r="ULX51" s="113"/>
      <c r="ULY51" s="113"/>
      <c r="ULZ51" s="113"/>
      <c r="UMA51" s="113"/>
      <c r="UMB51" s="113"/>
      <c r="UMC51" s="113"/>
      <c r="UMD51" s="113"/>
      <c r="UME51" s="113"/>
      <c r="UMF51" s="113"/>
      <c r="UMG51" s="113"/>
      <c r="UMH51" s="113"/>
      <c r="UMI51" s="113"/>
      <c r="UMJ51" s="113"/>
      <c r="UMK51" s="113"/>
      <c r="UML51" s="113"/>
      <c r="UMM51" s="113"/>
      <c r="UMN51" s="113"/>
      <c r="UMO51" s="113"/>
      <c r="UMP51" s="113"/>
      <c r="UMQ51" s="113"/>
      <c r="UMR51" s="113"/>
      <c r="UMS51" s="113"/>
      <c r="UMT51" s="113"/>
      <c r="UMU51" s="113"/>
      <c r="UMV51" s="113"/>
      <c r="UMW51" s="113"/>
      <c r="UMX51" s="113"/>
      <c r="UMY51" s="113"/>
      <c r="UMZ51" s="113"/>
      <c r="UNA51" s="113"/>
      <c r="UNB51" s="113"/>
      <c r="UNC51" s="113"/>
      <c r="UND51" s="113"/>
      <c r="UNE51" s="113"/>
      <c r="UNF51" s="113"/>
      <c r="UNG51" s="113"/>
      <c r="UNH51" s="113"/>
      <c r="UNI51" s="113"/>
      <c r="UNJ51" s="113"/>
      <c r="UNK51" s="113"/>
      <c r="UNL51" s="113"/>
      <c r="UNM51" s="113"/>
      <c r="UNN51" s="113"/>
      <c r="UNO51" s="113"/>
      <c r="UNP51" s="113"/>
      <c r="UNQ51" s="113"/>
      <c r="UNR51" s="113"/>
      <c r="UNS51" s="113"/>
      <c r="UNT51" s="113"/>
      <c r="UNU51" s="113"/>
      <c r="UNV51" s="113"/>
      <c r="UNW51" s="113"/>
      <c r="UNX51" s="113"/>
      <c r="UNY51" s="113"/>
      <c r="UNZ51" s="113"/>
      <c r="UOA51" s="113"/>
      <c r="UOB51" s="113"/>
      <c r="UOC51" s="113"/>
      <c r="UOD51" s="113"/>
      <c r="UOE51" s="113"/>
      <c r="UOF51" s="113"/>
      <c r="UOG51" s="113"/>
      <c r="UOH51" s="113"/>
      <c r="UOI51" s="113"/>
      <c r="UOJ51" s="113"/>
      <c r="UOK51" s="113"/>
      <c r="UOL51" s="113"/>
      <c r="UOM51" s="113"/>
      <c r="UON51" s="113"/>
      <c r="UOO51" s="113"/>
      <c r="UOP51" s="113"/>
      <c r="UOQ51" s="113"/>
      <c r="UOR51" s="113"/>
      <c r="UOS51" s="113"/>
      <c r="UOT51" s="113"/>
      <c r="UOU51" s="113"/>
      <c r="UOV51" s="113"/>
      <c r="UOW51" s="113"/>
      <c r="UOX51" s="113"/>
      <c r="UOY51" s="113"/>
      <c r="UOZ51" s="113"/>
      <c r="UPA51" s="113"/>
      <c r="UPB51" s="113"/>
      <c r="UPC51" s="113"/>
      <c r="UPD51" s="113"/>
      <c r="UPE51" s="113"/>
      <c r="UPF51" s="113"/>
      <c r="UPG51" s="113"/>
      <c r="UPH51" s="113"/>
      <c r="UPI51" s="113"/>
      <c r="UPJ51" s="113"/>
      <c r="UPK51" s="113"/>
      <c r="UPL51" s="113"/>
      <c r="UPM51" s="113"/>
      <c r="UPN51" s="113"/>
      <c r="UPO51" s="113"/>
      <c r="UPP51" s="113"/>
      <c r="UPQ51" s="113"/>
      <c r="UPR51" s="113"/>
      <c r="UPS51" s="113"/>
      <c r="UPT51" s="113"/>
      <c r="UPU51" s="113"/>
      <c r="UPV51" s="113"/>
      <c r="UPW51" s="113"/>
      <c r="UPX51" s="113"/>
      <c r="UPY51" s="113"/>
      <c r="UPZ51" s="113"/>
      <c r="UQA51" s="113"/>
      <c r="UQB51" s="113"/>
      <c r="UQC51" s="113"/>
      <c r="UQD51" s="113"/>
      <c r="UQE51" s="113"/>
      <c r="UQF51" s="113"/>
      <c r="UQG51" s="113"/>
      <c r="UQH51" s="113"/>
      <c r="UQI51" s="113"/>
      <c r="UQJ51" s="113"/>
      <c r="UQK51" s="113"/>
      <c r="UQL51" s="113"/>
      <c r="UQM51" s="113"/>
      <c r="UQN51" s="113"/>
      <c r="UQO51" s="113"/>
      <c r="UQP51" s="113"/>
      <c r="UQQ51" s="113"/>
      <c r="UQR51" s="113"/>
      <c r="UQS51" s="113"/>
      <c r="UQT51" s="113"/>
      <c r="UQU51" s="113"/>
      <c r="UQV51" s="113"/>
      <c r="UQW51" s="113"/>
      <c r="UQX51" s="113"/>
      <c r="UQY51" s="113"/>
      <c r="UQZ51" s="113"/>
      <c r="URA51" s="113"/>
      <c r="URB51" s="113"/>
      <c r="URC51" s="113"/>
      <c r="URD51" s="113"/>
      <c r="URE51" s="113"/>
      <c r="URF51" s="113"/>
      <c r="URG51" s="113"/>
      <c r="URH51" s="113"/>
      <c r="URI51" s="113"/>
      <c r="URJ51" s="113"/>
      <c r="URK51" s="113"/>
      <c r="URL51" s="113"/>
      <c r="URM51" s="113"/>
      <c r="URN51" s="113"/>
      <c r="URO51" s="113"/>
      <c r="URP51" s="113"/>
      <c r="URQ51" s="113"/>
      <c r="URR51" s="113"/>
      <c r="URS51" s="113"/>
      <c r="URT51" s="113"/>
      <c r="URU51" s="113"/>
      <c r="URV51" s="113"/>
      <c r="URW51" s="113"/>
      <c r="URX51" s="113"/>
      <c r="URY51" s="113"/>
      <c r="URZ51" s="113"/>
      <c r="USA51" s="113"/>
      <c r="USB51" s="113"/>
      <c r="USC51" s="113"/>
      <c r="USD51" s="113"/>
      <c r="USE51" s="113"/>
      <c r="USF51" s="113"/>
      <c r="USG51" s="113"/>
      <c r="USH51" s="113"/>
      <c r="USI51" s="113"/>
      <c r="USJ51" s="113"/>
      <c r="USK51" s="113"/>
      <c r="USL51" s="113"/>
      <c r="USM51" s="113"/>
      <c r="USN51" s="113"/>
      <c r="USO51" s="113"/>
      <c r="USP51" s="113"/>
      <c r="USQ51" s="113"/>
      <c r="USR51" s="113"/>
      <c r="USS51" s="113"/>
      <c r="UST51" s="113"/>
      <c r="USU51" s="113"/>
      <c r="USV51" s="113"/>
      <c r="USW51" s="113"/>
      <c r="USX51" s="113"/>
      <c r="USY51" s="113"/>
      <c r="USZ51" s="113"/>
      <c r="UTA51" s="113"/>
      <c r="UTB51" s="113"/>
      <c r="UTC51" s="113"/>
      <c r="UTD51" s="113"/>
      <c r="UTE51" s="113"/>
      <c r="UTF51" s="113"/>
      <c r="UTG51" s="113"/>
      <c r="UTH51" s="113"/>
      <c r="UTI51" s="113"/>
      <c r="UTJ51" s="113"/>
      <c r="UTK51" s="113"/>
      <c r="UTL51" s="113"/>
      <c r="UTM51" s="113"/>
      <c r="UTN51" s="113"/>
      <c r="UTO51" s="113"/>
      <c r="UTP51" s="113"/>
      <c r="UTQ51" s="113"/>
      <c r="UTR51" s="113"/>
      <c r="UTS51" s="113"/>
      <c r="UTT51" s="113"/>
      <c r="UTU51" s="113"/>
      <c r="UTV51" s="113"/>
      <c r="UTW51" s="113"/>
      <c r="UTX51" s="113"/>
      <c r="UTY51" s="113"/>
      <c r="UTZ51" s="113"/>
      <c r="UUA51" s="113"/>
      <c r="UUB51" s="113"/>
      <c r="UUC51" s="113"/>
      <c r="UUD51" s="113"/>
      <c r="UUE51" s="113"/>
      <c r="UUF51" s="113"/>
      <c r="UUG51" s="113"/>
      <c r="UUH51" s="113"/>
      <c r="UUI51" s="113"/>
      <c r="UUJ51" s="113"/>
      <c r="UUK51" s="113"/>
      <c r="UUL51" s="113"/>
      <c r="UUM51" s="113"/>
      <c r="UUN51" s="113"/>
      <c r="UUO51" s="113"/>
      <c r="UUP51" s="113"/>
      <c r="UUQ51" s="113"/>
      <c r="UUR51" s="113"/>
      <c r="UUS51" s="113"/>
      <c r="UUT51" s="113"/>
      <c r="UUU51" s="113"/>
      <c r="UUV51" s="113"/>
      <c r="UUW51" s="113"/>
      <c r="UUX51" s="113"/>
      <c r="UUY51" s="113"/>
      <c r="UUZ51" s="113"/>
      <c r="UVA51" s="113"/>
      <c r="UVB51" s="113"/>
      <c r="UVC51" s="113"/>
      <c r="UVD51" s="113"/>
      <c r="UVE51" s="113"/>
      <c r="UVF51" s="113"/>
      <c r="UVG51" s="113"/>
      <c r="UVH51" s="113"/>
      <c r="UVI51" s="113"/>
      <c r="UVJ51" s="113"/>
      <c r="UVK51" s="113"/>
      <c r="UVL51" s="113"/>
      <c r="UVM51" s="113"/>
      <c r="UVN51" s="113"/>
      <c r="UVO51" s="113"/>
      <c r="UVP51" s="113"/>
      <c r="UVQ51" s="113"/>
      <c r="UVR51" s="113"/>
      <c r="UVS51" s="113"/>
      <c r="UVT51" s="113"/>
      <c r="UVU51" s="113"/>
      <c r="UVV51" s="113"/>
      <c r="UVW51" s="113"/>
      <c r="UVX51" s="113"/>
      <c r="UVY51" s="113"/>
      <c r="UVZ51" s="113"/>
      <c r="UWA51" s="113"/>
      <c r="UWB51" s="113"/>
      <c r="UWC51" s="113"/>
      <c r="UWD51" s="113"/>
      <c r="UWE51" s="113"/>
      <c r="UWF51" s="113"/>
      <c r="UWG51" s="113"/>
      <c r="UWH51" s="113"/>
      <c r="UWI51" s="113"/>
      <c r="UWJ51" s="113"/>
      <c r="UWK51" s="113"/>
      <c r="UWL51" s="113"/>
      <c r="UWM51" s="113"/>
      <c r="UWN51" s="113"/>
      <c r="UWO51" s="113"/>
      <c r="UWP51" s="113"/>
      <c r="UWQ51" s="113"/>
      <c r="UWR51" s="113"/>
      <c r="UWS51" s="113"/>
      <c r="UWT51" s="113"/>
      <c r="UWU51" s="113"/>
      <c r="UWV51" s="113"/>
      <c r="UWW51" s="113"/>
      <c r="UWX51" s="113"/>
      <c r="UWY51" s="113"/>
      <c r="UWZ51" s="113"/>
      <c r="UXA51" s="113"/>
      <c r="UXB51" s="113"/>
      <c r="UXC51" s="113"/>
      <c r="UXD51" s="113"/>
      <c r="UXE51" s="113"/>
      <c r="UXF51" s="113"/>
      <c r="UXG51" s="113"/>
      <c r="UXH51" s="113"/>
      <c r="UXI51" s="113"/>
      <c r="UXJ51" s="113"/>
      <c r="UXK51" s="113"/>
      <c r="UXL51" s="113"/>
      <c r="UXM51" s="113"/>
      <c r="UXN51" s="113"/>
      <c r="UXO51" s="113"/>
      <c r="UXP51" s="113"/>
      <c r="UXQ51" s="113"/>
      <c r="UXR51" s="113"/>
      <c r="UXS51" s="113"/>
      <c r="UXT51" s="113"/>
      <c r="UXU51" s="113"/>
      <c r="UXV51" s="113"/>
      <c r="UXW51" s="113"/>
      <c r="UXX51" s="113"/>
      <c r="UXY51" s="113"/>
      <c r="UXZ51" s="113"/>
      <c r="UYA51" s="113"/>
      <c r="UYB51" s="113"/>
      <c r="UYC51" s="113"/>
      <c r="UYD51" s="113"/>
      <c r="UYE51" s="113"/>
      <c r="UYF51" s="113"/>
      <c r="UYG51" s="113"/>
      <c r="UYH51" s="113"/>
      <c r="UYI51" s="113"/>
      <c r="UYJ51" s="113"/>
      <c r="UYK51" s="113"/>
      <c r="UYL51" s="113"/>
      <c r="UYM51" s="113"/>
      <c r="UYN51" s="113"/>
      <c r="UYO51" s="113"/>
      <c r="UYP51" s="113"/>
      <c r="UYQ51" s="113"/>
      <c r="UYR51" s="113"/>
      <c r="UYS51" s="113"/>
      <c r="UYT51" s="113"/>
      <c r="UYU51" s="113"/>
      <c r="UYV51" s="113"/>
      <c r="UYW51" s="113"/>
      <c r="UYX51" s="113"/>
      <c r="UYY51" s="113"/>
      <c r="UYZ51" s="113"/>
      <c r="UZA51" s="113"/>
      <c r="UZB51" s="113"/>
      <c r="UZC51" s="113"/>
      <c r="UZD51" s="113"/>
      <c r="UZE51" s="113"/>
      <c r="UZF51" s="113"/>
      <c r="UZG51" s="113"/>
      <c r="UZH51" s="113"/>
      <c r="UZI51" s="113"/>
      <c r="UZJ51" s="113"/>
      <c r="UZK51" s="113"/>
      <c r="UZL51" s="113"/>
      <c r="UZM51" s="113"/>
      <c r="UZN51" s="113"/>
      <c r="UZO51" s="113"/>
      <c r="UZP51" s="113"/>
      <c r="UZQ51" s="113"/>
      <c r="UZR51" s="113"/>
      <c r="UZS51" s="113"/>
      <c r="UZT51" s="113"/>
      <c r="UZU51" s="113"/>
      <c r="UZV51" s="113"/>
      <c r="UZW51" s="113"/>
      <c r="UZX51" s="113"/>
      <c r="UZY51" s="113"/>
      <c r="UZZ51" s="113"/>
      <c r="VAA51" s="113"/>
      <c r="VAB51" s="113"/>
      <c r="VAC51" s="113"/>
      <c r="VAD51" s="113"/>
      <c r="VAE51" s="113"/>
      <c r="VAF51" s="113"/>
      <c r="VAG51" s="113"/>
      <c r="VAH51" s="113"/>
      <c r="VAI51" s="113"/>
      <c r="VAJ51" s="113"/>
      <c r="VAK51" s="113"/>
      <c r="VAL51" s="113"/>
      <c r="VAM51" s="113"/>
      <c r="VAN51" s="113"/>
      <c r="VAO51" s="113"/>
      <c r="VAP51" s="113"/>
      <c r="VAQ51" s="113"/>
      <c r="VAR51" s="113"/>
      <c r="VAS51" s="113"/>
      <c r="VAT51" s="113"/>
      <c r="VAU51" s="113"/>
      <c r="VAV51" s="113"/>
      <c r="VAW51" s="113"/>
      <c r="VAX51" s="113"/>
      <c r="VAY51" s="113"/>
      <c r="VAZ51" s="113"/>
      <c r="VBA51" s="113"/>
      <c r="VBB51" s="113"/>
      <c r="VBC51" s="113"/>
      <c r="VBD51" s="113"/>
      <c r="VBE51" s="113"/>
      <c r="VBF51" s="113"/>
      <c r="VBG51" s="113"/>
      <c r="VBH51" s="113"/>
      <c r="VBI51" s="113"/>
      <c r="VBJ51" s="113"/>
      <c r="VBK51" s="113"/>
      <c r="VBL51" s="113"/>
      <c r="VBM51" s="113"/>
      <c r="VBN51" s="113"/>
      <c r="VBO51" s="113"/>
      <c r="VBP51" s="113"/>
      <c r="VBQ51" s="113"/>
      <c r="VBR51" s="113"/>
      <c r="VBS51" s="113"/>
      <c r="VBT51" s="113"/>
      <c r="VBU51" s="113"/>
      <c r="VBV51" s="113"/>
      <c r="VBW51" s="113"/>
      <c r="VBX51" s="113"/>
      <c r="VBY51" s="113"/>
      <c r="VBZ51" s="113"/>
      <c r="VCA51" s="113"/>
      <c r="VCB51" s="113"/>
      <c r="VCC51" s="113"/>
      <c r="VCD51" s="113"/>
      <c r="VCE51" s="113"/>
      <c r="VCF51" s="113"/>
      <c r="VCG51" s="113"/>
      <c r="VCH51" s="113"/>
      <c r="VCI51" s="113"/>
      <c r="VCJ51" s="113"/>
      <c r="VCK51" s="113"/>
      <c r="VCL51" s="113"/>
      <c r="VCM51" s="113"/>
      <c r="VCN51" s="113"/>
      <c r="VCO51" s="113"/>
      <c r="VCP51" s="113"/>
      <c r="VCQ51" s="113"/>
      <c r="VCR51" s="113"/>
      <c r="VCS51" s="113"/>
      <c r="VCT51" s="113"/>
      <c r="VCU51" s="113"/>
      <c r="VCV51" s="113"/>
      <c r="VCW51" s="113"/>
      <c r="VCX51" s="113"/>
      <c r="VCY51" s="113"/>
      <c r="VCZ51" s="113"/>
      <c r="VDA51" s="113"/>
      <c r="VDB51" s="113"/>
      <c r="VDC51" s="113"/>
      <c r="VDD51" s="113"/>
      <c r="VDE51" s="113"/>
      <c r="VDF51" s="113"/>
      <c r="VDG51" s="113"/>
      <c r="VDH51" s="113"/>
      <c r="VDI51" s="113"/>
      <c r="VDJ51" s="113"/>
      <c r="VDK51" s="113"/>
      <c r="VDL51" s="113"/>
      <c r="VDM51" s="113"/>
      <c r="VDN51" s="113"/>
      <c r="VDO51" s="113"/>
      <c r="VDP51" s="113"/>
      <c r="VDQ51" s="113"/>
      <c r="VDR51" s="113"/>
      <c r="VDS51" s="113"/>
      <c r="VDT51" s="113"/>
      <c r="VDU51" s="113"/>
      <c r="VDV51" s="113"/>
      <c r="VDW51" s="113"/>
      <c r="VDX51" s="113"/>
      <c r="VDY51" s="113"/>
      <c r="VDZ51" s="113"/>
      <c r="VEA51" s="113"/>
      <c r="VEB51" s="113"/>
      <c r="VEC51" s="113"/>
      <c r="VED51" s="113"/>
      <c r="VEE51" s="113"/>
      <c r="VEF51" s="113"/>
      <c r="VEG51" s="113"/>
      <c r="VEH51" s="113"/>
      <c r="VEI51" s="113"/>
      <c r="VEJ51" s="113"/>
      <c r="VEK51" s="113"/>
      <c r="VEL51" s="113"/>
      <c r="VEM51" s="113"/>
      <c r="VEN51" s="113"/>
      <c r="VEO51" s="113"/>
      <c r="VEP51" s="113"/>
      <c r="VEQ51" s="113"/>
      <c r="VER51" s="113"/>
      <c r="VES51" s="113"/>
      <c r="VET51" s="113"/>
      <c r="VEU51" s="113"/>
      <c r="VEV51" s="113"/>
      <c r="VEW51" s="113"/>
      <c r="VEX51" s="113"/>
      <c r="VEY51" s="113"/>
      <c r="VEZ51" s="113"/>
      <c r="VFA51" s="113"/>
      <c r="VFB51" s="113"/>
      <c r="VFC51" s="113"/>
      <c r="VFD51" s="113"/>
      <c r="VFE51" s="113"/>
      <c r="VFF51" s="113"/>
      <c r="VFG51" s="113"/>
      <c r="VFH51" s="113"/>
      <c r="VFI51" s="113"/>
      <c r="VFJ51" s="113"/>
      <c r="VFK51" s="113"/>
      <c r="VFL51" s="113"/>
      <c r="VFM51" s="113"/>
      <c r="VFN51" s="113"/>
      <c r="VFO51" s="113"/>
      <c r="VFP51" s="113"/>
      <c r="VFQ51" s="113"/>
      <c r="VFR51" s="113"/>
      <c r="VFS51" s="113"/>
      <c r="VFT51" s="113"/>
      <c r="VFU51" s="113"/>
      <c r="VFV51" s="113"/>
      <c r="VFW51" s="113"/>
      <c r="VFX51" s="113"/>
      <c r="VFY51" s="113"/>
      <c r="VFZ51" s="113"/>
      <c r="VGA51" s="113"/>
      <c r="VGB51" s="113"/>
      <c r="VGC51" s="113"/>
      <c r="VGD51" s="113"/>
      <c r="VGE51" s="113"/>
      <c r="VGF51" s="113"/>
      <c r="VGG51" s="113"/>
      <c r="VGH51" s="113"/>
      <c r="VGI51" s="113"/>
      <c r="VGJ51" s="113"/>
      <c r="VGK51" s="113"/>
      <c r="VGL51" s="113"/>
      <c r="VGM51" s="113"/>
      <c r="VGN51" s="113"/>
      <c r="VGO51" s="113"/>
      <c r="VGP51" s="113"/>
      <c r="VGQ51" s="113"/>
      <c r="VGR51" s="113"/>
      <c r="VGS51" s="113"/>
      <c r="VGT51" s="113"/>
      <c r="VGU51" s="113"/>
      <c r="VGV51" s="113"/>
      <c r="VGW51" s="113"/>
      <c r="VGX51" s="113"/>
      <c r="VGY51" s="113"/>
      <c r="VGZ51" s="113"/>
      <c r="VHA51" s="113"/>
      <c r="VHB51" s="113"/>
      <c r="VHC51" s="113"/>
      <c r="VHD51" s="113"/>
      <c r="VHE51" s="113"/>
      <c r="VHF51" s="113"/>
      <c r="VHG51" s="113"/>
      <c r="VHH51" s="113"/>
      <c r="VHI51" s="113"/>
      <c r="VHJ51" s="113"/>
      <c r="VHK51" s="113"/>
      <c r="VHL51" s="113"/>
      <c r="VHM51" s="113"/>
      <c r="VHN51" s="113"/>
      <c r="VHO51" s="113"/>
      <c r="VHP51" s="113"/>
      <c r="VHQ51" s="113"/>
      <c r="VHR51" s="113"/>
      <c r="VHS51" s="113"/>
      <c r="VHT51" s="113"/>
      <c r="VHU51" s="113"/>
      <c r="VHV51" s="113"/>
      <c r="VHW51" s="113"/>
      <c r="VHX51" s="113"/>
      <c r="VHY51" s="113"/>
      <c r="VHZ51" s="113"/>
      <c r="VIA51" s="113"/>
      <c r="VIB51" s="113"/>
      <c r="VIC51" s="113"/>
      <c r="VID51" s="113"/>
      <c r="VIE51" s="113"/>
      <c r="VIF51" s="113"/>
      <c r="VIG51" s="113"/>
      <c r="VIH51" s="113"/>
      <c r="VII51" s="113"/>
      <c r="VIJ51" s="113"/>
      <c r="VIK51" s="113"/>
      <c r="VIL51" s="113"/>
      <c r="VIM51" s="113"/>
      <c r="VIN51" s="113"/>
      <c r="VIO51" s="113"/>
      <c r="VIP51" s="113"/>
      <c r="VIQ51" s="113"/>
      <c r="VIR51" s="113"/>
      <c r="VIS51" s="113"/>
      <c r="VIT51" s="113"/>
      <c r="VIU51" s="113"/>
      <c r="VIV51" s="113"/>
      <c r="VIW51" s="113"/>
      <c r="VIX51" s="113"/>
      <c r="VIY51" s="113"/>
      <c r="VIZ51" s="113"/>
      <c r="VJA51" s="113"/>
      <c r="VJB51" s="113"/>
      <c r="VJC51" s="113"/>
      <c r="VJD51" s="113"/>
      <c r="VJE51" s="113"/>
      <c r="VJF51" s="113"/>
      <c r="VJG51" s="113"/>
      <c r="VJH51" s="113"/>
      <c r="VJI51" s="113"/>
      <c r="VJJ51" s="113"/>
      <c r="VJK51" s="113"/>
      <c r="VJL51" s="113"/>
      <c r="VJM51" s="113"/>
      <c r="VJN51" s="113"/>
      <c r="VJO51" s="113"/>
      <c r="VJP51" s="113"/>
      <c r="VJQ51" s="113"/>
      <c r="VJR51" s="113"/>
      <c r="VJS51" s="113"/>
      <c r="VJT51" s="113"/>
      <c r="VJU51" s="113"/>
      <c r="VJV51" s="113"/>
      <c r="VJW51" s="113"/>
      <c r="VJX51" s="113"/>
      <c r="VJY51" s="113"/>
      <c r="VJZ51" s="113"/>
      <c r="VKA51" s="113"/>
      <c r="VKB51" s="113"/>
      <c r="VKC51" s="113"/>
      <c r="VKD51" s="113"/>
      <c r="VKE51" s="113"/>
      <c r="VKF51" s="113"/>
      <c r="VKG51" s="113"/>
      <c r="VKH51" s="113"/>
      <c r="VKI51" s="113"/>
      <c r="VKJ51" s="113"/>
      <c r="VKK51" s="113"/>
      <c r="VKL51" s="113"/>
      <c r="VKM51" s="113"/>
      <c r="VKN51" s="113"/>
      <c r="VKO51" s="113"/>
      <c r="VKP51" s="113"/>
      <c r="VKQ51" s="113"/>
      <c r="VKR51" s="113"/>
      <c r="VKS51" s="113"/>
      <c r="VKT51" s="113"/>
      <c r="VKU51" s="113"/>
      <c r="VKV51" s="113"/>
      <c r="VKW51" s="113"/>
      <c r="VKX51" s="113"/>
      <c r="VKY51" s="113"/>
      <c r="VKZ51" s="113"/>
      <c r="VLA51" s="113"/>
      <c r="VLB51" s="113"/>
      <c r="VLC51" s="113"/>
      <c r="VLD51" s="113"/>
      <c r="VLE51" s="113"/>
      <c r="VLF51" s="113"/>
      <c r="VLG51" s="113"/>
      <c r="VLH51" s="113"/>
      <c r="VLI51" s="113"/>
      <c r="VLJ51" s="113"/>
      <c r="VLK51" s="113"/>
      <c r="VLL51" s="113"/>
      <c r="VLM51" s="113"/>
      <c r="VLN51" s="113"/>
      <c r="VLO51" s="113"/>
      <c r="VLP51" s="113"/>
      <c r="VLQ51" s="113"/>
      <c r="VLR51" s="113"/>
      <c r="VLS51" s="113"/>
      <c r="VLT51" s="113"/>
      <c r="VLU51" s="113"/>
      <c r="VLV51" s="113"/>
      <c r="VLW51" s="113"/>
      <c r="VLX51" s="113"/>
      <c r="VLY51" s="113"/>
      <c r="VLZ51" s="113"/>
      <c r="VMA51" s="113"/>
      <c r="VMB51" s="113"/>
      <c r="VMC51" s="113"/>
      <c r="VMD51" s="113"/>
      <c r="VME51" s="113"/>
      <c r="VMF51" s="113"/>
      <c r="VMG51" s="113"/>
      <c r="VMH51" s="113"/>
      <c r="VMI51" s="113"/>
      <c r="VMJ51" s="113"/>
      <c r="VMK51" s="113"/>
      <c r="VML51" s="113"/>
      <c r="VMM51" s="113"/>
      <c r="VMN51" s="113"/>
      <c r="VMO51" s="113"/>
      <c r="VMP51" s="113"/>
      <c r="VMQ51" s="113"/>
      <c r="VMR51" s="113"/>
      <c r="VMS51" s="113"/>
      <c r="VMT51" s="113"/>
      <c r="VMU51" s="113"/>
      <c r="VMV51" s="113"/>
      <c r="VMW51" s="113"/>
      <c r="VMX51" s="113"/>
      <c r="VMY51" s="113"/>
      <c r="VMZ51" s="113"/>
      <c r="VNA51" s="113"/>
      <c r="VNB51" s="113"/>
      <c r="VNC51" s="113"/>
      <c r="VND51" s="113"/>
      <c r="VNE51" s="113"/>
      <c r="VNF51" s="113"/>
      <c r="VNG51" s="113"/>
      <c r="VNH51" s="113"/>
      <c r="VNI51" s="113"/>
      <c r="VNJ51" s="113"/>
      <c r="VNK51" s="113"/>
      <c r="VNL51" s="113"/>
      <c r="VNM51" s="113"/>
      <c r="VNN51" s="113"/>
      <c r="VNO51" s="113"/>
      <c r="VNP51" s="113"/>
      <c r="VNQ51" s="113"/>
      <c r="VNR51" s="113"/>
      <c r="VNS51" s="113"/>
      <c r="VNT51" s="113"/>
      <c r="VNU51" s="113"/>
      <c r="VNV51" s="113"/>
      <c r="VNW51" s="113"/>
      <c r="VNX51" s="113"/>
      <c r="VNY51" s="113"/>
      <c r="VNZ51" s="113"/>
      <c r="VOA51" s="113"/>
      <c r="VOB51" s="113"/>
      <c r="VOC51" s="113"/>
      <c r="VOD51" s="113"/>
      <c r="VOE51" s="113"/>
      <c r="VOF51" s="113"/>
      <c r="VOG51" s="113"/>
      <c r="VOH51" s="113"/>
      <c r="VOI51" s="113"/>
      <c r="VOJ51" s="113"/>
      <c r="VOK51" s="113"/>
      <c r="VOL51" s="113"/>
      <c r="VOM51" s="113"/>
      <c r="VON51" s="113"/>
      <c r="VOO51" s="113"/>
      <c r="VOP51" s="113"/>
      <c r="VOQ51" s="113"/>
      <c r="VOR51" s="113"/>
      <c r="VOS51" s="113"/>
      <c r="VOT51" s="113"/>
      <c r="VOU51" s="113"/>
      <c r="VOV51" s="113"/>
      <c r="VOW51" s="113"/>
      <c r="VOX51" s="113"/>
      <c r="VOY51" s="113"/>
      <c r="VOZ51" s="113"/>
      <c r="VPA51" s="113"/>
      <c r="VPB51" s="113"/>
      <c r="VPC51" s="113"/>
      <c r="VPD51" s="113"/>
      <c r="VPE51" s="113"/>
      <c r="VPF51" s="113"/>
      <c r="VPG51" s="113"/>
      <c r="VPH51" s="113"/>
      <c r="VPI51" s="113"/>
      <c r="VPJ51" s="113"/>
      <c r="VPK51" s="113"/>
      <c r="VPL51" s="113"/>
      <c r="VPM51" s="113"/>
      <c r="VPN51" s="113"/>
      <c r="VPO51" s="113"/>
      <c r="VPP51" s="113"/>
      <c r="VPQ51" s="113"/>
      <c r="VPR51" s="113"/>
      <c r="VPS51" s="113"/>
      <c r="VPT51" s="113"/>
      <c r="VPU51" s="113"/>
      <c r="VPV51" s="113"/>
      <c r="VPW51" s="113"/>
      <c r="VPX51" s="113"/>
      <c r="VPY51" s="113"/>
      <c r="VPZ51" s="113"/>
      <c r="VQA51" s="113"/>
      <c r="VQB51" s="113"/>
      <c r="VQC51" s="113"/>
      <c r="VQD51" s="113"/>
      <c r="VQE51" s="113"/>
      <c r="VQF51" s="113"/>
      <c r="VQG51" s="113"/>
      <c r="VQH51" s="113"/>
      <c r="VQI51" s="113"/>
      <c r="VQJ51" s="113"/>
      <c r="VQK51" s="113"/>
      <c r="VQL51" s="113"/>
      <c r="VQM51" s="113"/>
      <c r="VQN51" s="113"/>
      <c r="VQO51" s="113"/>
      <c r="VQP51" s="113"/>
      <c r="VQQ51" s="113"/>
      <c r="VQR51" s="113"/>
      <c r="VQS51" s="113"/>
      <c r="VQT51" s="113"/>
      <c r="VQU51" s="113"/>
      <c r="VQV51" s="113"/>
      <c r="VQW51" s="113"/>
      <c r="VQX51" s="113"/>
      <c r="VQY51" s="113"/>
      <c r="VQZ51" s="113"/>
      <c r="VRA51" s="113"/>
      <c r="VRB51" s="113"/>
      <c r="VRC51" s="113"/>
      <c r="VRD51" s="113"/>
      <c r="VRE51" s="113"/>
      <c r="VRF51" s="113"/>
      <c r="VRG51" s="113"/>
      <c r="VRH51" s="113"/>
      <c r="VRI51" s="113"/>
      <c r="VRJ51" s="113"/>
      <c r="VRK51" s="113"/>
      <c r="VRL51" s="113"/>
      <c r="VRM51" s="113"/>
      <c r="VRN51" s="113"/>
      <c r="VRO51" s="113"/>
      <c r="VRP51" s="113"/>
      <c r="VRQ51" s="113"/>
      <c r="VRR51" s="113"/>
      <c r="VRS51" s="113"/>
      <c r="VRT51" s="113"/>
      <c r="VRU51" s="113"/>
      <c r="VRV51" s="113"/>
      <c r="VRW51" s="113"/>
      <c r="VRX51" s="113"/>
      <c r="VRY51" s="113"/>
      <c r="VRZ51" s="113"/>
      <c r="VSA51" s="113"/>
      <c r="VSB51" s="113"/>
      <c r="VSC51" s="113"/>
      <c r="VSD51" s="113"/>
      <c r="VSE51" s="113"/>
      <c r="VSF51" s="113"/>
      <c r="VSG51" s="113"/>
      <c r="VSH51" s="113"/>
      <c r="VSI51" s="113"/>
      <c r="VSJ51" s="113"/>
      <c r="VSK51" s="113"/>
      <c r="VSL51" s="113"/>
      <c r="VSM51" s="113"/>
      <c r="VSN51" s="113"/>
      <c r="VSO51" s="113"/>
      <c r="VSP51" s="113"/>
      <c r="VSQ51" s="113"/>
      <c r="VSR51" s="113"/>
      <c r="VSS51" s="113"/>
      <c r="VST51" s="113"/>
      <c r="VSU51" s="113"/>
      <c r="VSV51" s="113"/>
      <c r="VSW51" s="113"/>
      <c r="VSX51" s="113"/>
      <c r="VSY51" s="113"/>
      <c r="VSZ51" s="113"/>
      <c r="VTA51" s="113"/>
      <c r="VTB51" s="113"/>
      <c r="VTC51" s="113"/>
      <c r="VTD51" s="113"/>
      <c r="VTE51" s="113"/>
      <c r="VTF51" s="113"/>
      <c r="VTG51" s="113"/>
      <c r="VTH51" s="113"/>
      <c r="VTI51" s="113"/>
      <c r="VTJ51" s="113"/>
      <c r="VTK51" s="113"/>
      <c r="VTL51" s="113"/>
      <c r="VTM51" s="113"/>
      <c r="VTN51" s="113"/>
      <c r="VTO51" s="113"/>
      <c r="VTP51" s="113"/>
      <c r="VTQ51" s="113"/>
      <c r="VTR51" s="113"/>
      <c r="VTS51" s="113"/>
      <c r="VTT51" s="113"/>
      <c r="VTU51" s="113"/>
      <c r="VTV51" s="113"/>
      <c r="VTW51" s="113"/>
      <c r="VTX51" s="113"/>
      <c r="VTY51" s="113"/>
      <c r="VTZ51" s="113"/>
      <c r="VUA51" s="113"/>
      <c r="VUB51" s="113"/>
      <c r="VUC51" s="113"/>
      <c r="VUD51" s="113"/>
      <c r="VUE51" s="113"/>
      <c r="VUF51" s="113"/>
      <c r="VUG51" s="113"/>
      <c r="VUH51" s="113"/>
      <c r="VUI51" s="113"/>
      <c r="VUJ51" s="113"/>
      <c r="VUK51" s="113"/>
      <c r="VUL51" s="113"/>
      <c r="VUM51" s="113"/>
      <c r="VUN51" s="113"/>
      <c r="VUO51" s="113"/>
      <c r="VUP51" s="113"/>
      <c r="VUQ51" s="113"/>
      <c r="VUR51" s="113"/>
      <c r="VUS51" s="113"/>
      <c r="VUT51" s="113"/>
      <c r="VUU51" s="113"/>
      <c r="VUV51" s="113"/>
      <c r="VUW51" s="113"/>
      <c r="VUX51" s="113"/>
      <c r="VUY51" s="113"/>
      <c r="VUZ51" s="113"/>
      <c r="VVA51" s="113"/>
      <c r="VVB51" s="113"/>
      <c r="VVC51" s="113"/>
      <c r="VVD51" s="113"/>
      <c r="VVE51" s="113"/>
      <c r="VVF51" s="113"/>
      <c r="VVG51" s="113"/>
      <c r="VVH51" s="113"/>
      <c r="VVI51" s="113"/>
      <c r="VVJ51" s="113"/>
      <c r="VVK51" s="113"/>
      <c r="VVL51" s="113"/>
      <c r="VVM51" s="113"/>
      <c r="VVN51" s="113"/>
      <c r="VVO51" s="113"/>
      <c r="VVP51" s="113"/>
      <c r="VVQ51" s="113"/>
      <c r="VVR51" s="113"/>
      <c r="VVS51" s="113"/>
      <c r="VVT51" s="113"/>
      <c r="VVU51" s="113"/>
      <c r="VVV51" s="113"/>
      <c r="VVW51" s="113"/>
      <c r="VVX51" s="113"/>
      <c r="VVY51" s="113"/>
      <c r="VVZ51" s="113"/>
      <c r="VWA51" s="113"/>
      <c r="VWB51" s="113"/>
      <c r="VWC51" s="113"/>
      <c r="VWD51" s="113"/>
      <c r="VWE51" s="113"/>
      <c r="VWF51" s="113"/>
      <c r="VWG51" s="113"/>
      <c r="VWH51" s="113"/>
      <c r="VWI51" s="113"/>
      <c r="VWJ51" s="113"/>
      <c r="VWK51" s="113"/>
      <c r="VWL51" s="113"/>
      <c r="VWM51" s="113"/>
      <c r="VWN51" s="113"/>
      <c r="VWO51" s="113"/>
      <c r="VWP51" s="113"/>
      <c r="VWQ51" s="113"/>
      <c r="VWR51" s="113"/>
      <c r="VWS51" s="113"/>
      <c r="VWT51" s="113"/>
      <c r="VWU51" s="113"/>
      <c r="VWV51" s="113"/>
      <c r="VWW51" s="113"/>
      <c r="VWX51" s="113"/>
      <c r="VWY51" s="113"/>
      <c r="VWZ51" s="113"/>
      <c r="VXA51" s="113"/>
      <c r="VXB51" s="113"/>
      <c r="VXC51" s="113"/>
      <c r="VXD51" s="113"/>
      <c r="VXE51" s="113"/>
      <c r="VXF51" s="113"/>
      <c r="VXG51" s="113"/>
      <c r="VXH51" s="113"/>
      <c r="VXI51" s="113"/>
      <c r="VXJ51" s="113"/>
      <c r="VXK51" s="113"/>
      <c r="VXL51" s="113"/>
      <c r="VXM51" s="113"/>
      <c r="VXN51" s="113"/>
      <c r="VXO51" s="113"/>
      <c r="VXP51" s="113"/>
      <c r="VXQ51" s="113"/>
      <c r="VXR51" s="113"/>
      <c r="VXS51" s="113"/>
      <c r="VXT51" s="113"/>
      <c r="VXU51" s="113"/>
      <c r="VXV51" s="113"/>
      <c r="VXW51" s="113"/>
      <c r="VXX51" s="113"/>
      <c r="VXY51" s="113"/>
      <c r="VXZ51" s="113"/>
      <c r="VYA51" s="113"/>
      <c r="VYB51" s="113"/>
      <c r="VYC51" s="113"/>
      <c r="VYD51" s="113"/>
      <c r="VYE51" s="113"/>
      <c r="VYF51" s="113"/>
      <c r="VYG51" s="113"/>
      <c r="VYH51" s="113"/>
      <c r="VYI51" s="113"/>
      <c r="VYJ51" s="113"/>
      <c r="VYK51" s="113"/>
      <c r="VYL51" s="113"/>
      <c r="VYM51" s="113"/>
      <c r="VYN51" s="113"/>
      <c r="VYO51" s="113"/>
      <c r="VYP51" s="113"/>
      <c r="VYQ51" s="113"/>
      <c r="VYR51" s="113"/>
      <c r="VYS51" s="113"/>
      <c r="VYT51" s="113"/>
      <c r="VYU51" s="113"/>
      <c r="VYV51" s="113"/>
      <c r="VYW51" s="113"/>
      <c r="VYX51" s="113"/>
      <c r="VYY51" s="113"/>
      <c r="VYZ51" s="113"/>
      <c r="VZA51" s="113"/>
      <c r="VZB51" s="113"/>
      <c r="VZC51" s="113"/>
      <c r="VZD51" s="113"/>
      <c r="VZE51" s="113"/>
      <c r="VZF51" s="113"/>
      <c r="VZG51" s="113"/>
      <c r="VZH51" s="113"/>
      <c r="VZI51" s="113"/>
      <c r="VZJ51" s="113"/>
      <c r="VZK51" s="113"/>
      <c r="VZL51" s="113"/>
      <c r="VZM51" s="113"/>
      <c r="VZN51" s="113"/>
      <c r="VZO51" s="113"/>
      <c r="VZP51" s="113"/>
      <c r="VZQ51" s="113"/>
      <c r="VZR51" s="113"/>
      <c r="VZS51" s="113"/>
      <c r="VZT51" s="113"/>
      <c r="VZU51" s="113"/>
      <c r="VZV51" s="113"/>
      <c r="VZW51" s="113"/>
      <c r="VZX51" s="113"/>
      <c r="VZY51" s="113"/>
      <c r="VZZ51" s="113"/>
      <c r="WAA51" s="113"/>
      <c r="WAB51" s="113"/>
      <c r="WAC51" s="113"/>
      <c r="WAD51" s="113"/>
      <c r="WAE51" s="113"/>
      <c r="WAF51" s="113"/>
      <c r="WAG51" s="113"/>
      <c r="WAH51" s="113"/>
      <c r="WAI51" s="113"/>
      <c r="WAJ51" s="113"/>
      <c r="WAK51" s="113"/>
      <c r="WAL51" s="113"/>
      <c r="WAM51" s="113"/>
      <c r="WAN51" s="113"/>
      <c r="WAO51" s="113"/>
      <c r="WAP51" s="113"/>
      <c r="WAQ51" s="113"/>
      <c r="WAR51" s="113"/>
      <c r="WAS51" s="113"/>
      <c r="WAT51" s="113"/>
      <c r="WAU51" s="113"/>
      <c r="WAV51" s="113"/>
      <c r="WAW51" s="113"/>
      <c r="WAX51" s="113"/>
      <c r="WAY51" s="113"/>
      <c r="WAZ51" s="113"/>
      <c r="WBA51" s="113"/>
      <c r="WBB51" s="113"/>
      <c r="WBC51" s="113"/>
      <c r="WBD51" s="113"/>
      <c r="WBE51" s="113"/>
      <c r="WBF51" s="113"/>
      <c r="WBG51" s="113"/>
      <c r="WBH51" s="113"/>
      <c r="WBI51" s="113"/>
      <c r="WBJ51" s="113"/>
      <c r="WBK51" s="113"/>
      <c r="WBL51" s="113"/>
      <c r="WBM51" s="113"/>
      <c r="WBN51" s="113"/>
      <c r="WBO51" s="113"/>
      <c r="WBP51" s="113"/>
      <c r="WBQ51" s="113"/>
      <c r="WBR51" s="113"/>
      <c r="WBS51" s="113"/>
      <c r="WBT51" s="113"/>
      <c r="WBU51" s="113"/>
      <c r="WBV51" s="113"/>
      <c r="WBW51" s="113"/>
      <c r="WBX51" s="113"/>
      <c r="WBY51" s="113"/>
      <c r="WBZ51" s="113"/>
      <c r="WCA51" s="113"/>
      <c r="WCB51" s="113"/>
      <c r="WCC51" s="113"/>
      <c r="WCD51" s="113"/>
      <c r="WCE51" s="113"/>
      <c r="WCF51" s="113"/>
      <c r="WCG51" s="113"/>
      <c r="WCH51" s="113"/>
      <c r="WCI51" s="113"/>
      <c r="WCJ51" s="113"/>
      <c r="WCK51" s="113"/>
      <c r="WCL51" s="113"/>
      <c r="WCM51" s="113"/>
      <c r="WCN51" s="113"/>
      <c r="WCO51" s="113"/>
      <c r="WCP51" s="113"/>
      <c r="WCQ51" s="113"/>
      <c r="WCR51" s="113"/>
      <c r="WCS51" s="113"/>
      <c r="WCT51" s="113"/>
      <c r="WCU51" s="113"/>
      <c r="WCV51" s="113"/>
      <c r="WCW51" s="113"/>
      <c r="WCX51" s="113"/>
      <c r="WCY51" s="113"/>
      <c r="WCZ51" s="113"/>
      <c r="WDA51" s="113"/>
      <c r="WDB51" s="113"/>
      <c r="WDC51" s="113"/>
      <c r="WDD51" s="113"/>
      <c r="WDE51" s="113"/>
      <c r="WDF51" s="113"/>
      <c r="WDG51" s="113"/>
      <c r="WDH51" s="113"/>
      <c r="WDI51" s="113"/>
      <c r="WDJ51" s="113"/>
      <c r="WDK51" s="113"/>
      <c r="WDL51" s="113"/>
      <c r="WDM51" s="113"/>
      <c r="WDN51" s="113"/>
      <c r="WDO51" s="113"/>
      <c r="WDP51" s="113"/>
      <c r="WDQ51" s="113"/>
      <c r="WDR51" s="113"/>
      <c r="WDS51" s="113"/>
      <c r="WDT51" s="113"/>
      <c r="WDU51" s="113"/>
      <c r="WDV51" s="113"/>
      <c r="WDW51" s="113"/>
      <c r="WDX51" s="113"/>
      <c r="WDY51" s="113"/>
      <c r="WDZ51" s="113"/>
      <c r="WEA51" s="113"/>
      <c r="WEB51" s="113"/>
      <c r="WEC51" s="113"/>
      <c r="WED51" s="113"/>
      <c r="WEE51" s="113"/>
      <c r="WEF51" s="113"/>
      <c r="WEG51" s="113"/>
      <c r="WEH51" s="113"/>
      <c r="WEI51" s="113"/>
      <c r="WEJ51" s="113"/>
      <c r="WEK51" s="113"/>
      <c r="WEL51" s="113"/>
      <c r="WEM51" s="113"/>
      <c r="WEN51" s="113"/>
      <c r="WEO51" s="113"/>
      <c r="WEP51" s="113"/>
      <c r="WEQ51" s="113"/>
      <c r="WER51" s="113"/>
      <c r="WES51" s="113"/>
      <c r="WET51" s="113"/>
      <c r="WEU51" s="113"/>
      <c r="WEV51" s="113"/>
      <c r="WEW51" s="113"/>
      <c r="WEX51" s="113"/>
      <c r="WEY51" s="113"/>
      <c r="WEZ51" s="113"/>
      <c r="WFA51" s="113"/>
      <c r="WFB51" s="113"/>
      <c r="WFC51" s="113"/>
      <c r="WFD51" s="113"/>
      <c r="WFE51" s="113"/>
      <c r="WFF51" s="113"/>
      <c r="WFG51" s="113"/>
      <c r="WFH51" s="113"/>
      <c r="WFI51" s="113"/>
      <c r="WFJ51" s="113"/>
      <c r="WFK51" s="113"/>
      <c r="WFL51" s="113"/>
      <c r="WFM51" s="113"/>
      <c r="WFN51" s="113"/>
      <c r="WFO51" s="113"/>
      <c r="WFP51" s="113"/>
      <c r="WFQ51" s="113"/>
      <c r="WFR51" s="113"/>
      <c r="WFS51" s="113"/>
      <c r="WFT51" s="113"/>
      <c r="WFU51" s="113"/>
      <c r="WFV51" s="113"/>
      <c r="WFW51" s="113"/>
      <c r="WFX51" s="113"/>
      <c r="WFY51" s="113"/>
      <c r="WFZ51" s="113"/>
      <c r="WGA51" s="113"/>
      <c r="WGB51" s="113"/>
      <c r="WGC51" s="113"/>
      <c r="WGD51" s="113"/>
      <c r="WGE51" s="113"/>
      <c r="WGF51" s="113"/>
      <c r="WGG51" s="113"/>
      <c r="WGH51" s="113"/>
      <c r="WGI51" s="113"/>
      <c r="WGJ51" s="113"/>
      <c r="WGK51" s="113"/>
      <c r="WGL51" s="113"/>
      <c r="WGM51" s="113"/>
      <c r="WGN51" s="113"/>
      <c r="WGO51" s="113"/>
      <c r="WGP51" s="113"/>
      <c r="WGQ51" s="113"/>
      <c r="WGR51" s="113"/>
      <c r="WGS51" s="113"/>
      <c r="WGT51" s="113"/>
      <c r="WGU51" s="113"/>
      <c r="WGV51" s="113"/>
      <c r="WGW51" s="113"/>
      <c r="WGX51" s="113"/>
      <c r="WGY51" s="113"/>
      <c r="WGZ51" s="113"/>
      <c r="WHA51" s="113"/>
      <c r="WHB51" s="113"/>
      <c r="WHC51" s="113"/>
      <c r="WHD51" s="113"/>
      <c r="WHE51" s="113"/>
      <c r="WHF51" s="113"/>
      <c r="WHG51" s="113"/>
      <c r="WHH51" s="113"/>
      <c r="WHI51" s="113"/>
      <c r="WHJ51" s="113"/>
      <c r="WHK51" s="113"/>
      <c r="WHL51" s="113"/>
      <c r="WHM51" s="113"/>
      <c r="WHN51" s="113"/>
      <c r="WHO51" s="113"/>
      <c r="WHP51" s="113"/>
      <c r="WHQ51" s="113"/>
      <c r="WHR51" s="113"/>
      <c r="WHS51" s="113"/>
      <c r="WHT51" s="113"/>
      <c r="WHU51" s="113"/>
      <c r="WHV51" s="113"/>
      <c r="WHW51" s="113"/>
      <c r="WHX51" s="113"/>
      <c r="WHY51" s="113"/>
      <c r="WHZ51" s="113"/>
      <c r="WIA51" s="113"/>
      <c r="WIB51" s="113"/>
      <c r="WIC51" s="113"/>
      <c r="WID51" s="113"/>
      <c r="WIE51" s="113"/>
      <c r="WIF51" s="113"/>
      <c r="WIG51" s="113"/>
      <c r="WIH51" s="113"/>
      <c r="WII51" s="113"/>
      <c r="WIJ51" s="113"/>
      <c r="WIK51" s="113"/>
      <c r="WIL51" s="113"/>
      <c r="WIM51" s="113"/>
      <c r="WIN51" s="113"/>
      <c r="WIO51" s="113"/>
      <c r="WIP51" s="113"/>
      <c r="WIQ51" s="113"/>
      <c r="WIR51" s="113"/>
      <c r="WIS51" s="113"/>
      <c r="WIT51" s="113"/>
      <c r="WIU51" s="113"/>
      <c r="WIV51" s="113"/>
      <c r="WIW51" s="113"/>
      <c r="WIX51" s="113"/>
      <c r="WIY51" s="113"/>
      <c r="WIZ51" s="113"/>
      <c r="WJA51" s="113"/>
      <c r="WJB51" s="113"/>
      <c r="WJC51" s="113"/>
      <c r="WJD51" s="113"/>
      <c r="WJE51" s="113"/>
      <c r="WJF51" s="113"/>
      <c r="WJG51" s="113"/>
      <c r="WJH51" s="113"/>
      <c r="WJI51" s="113"/>
      <c r="WJJ51" s="113"/>
      <c r="WJK51" s="113"/>
      <c r="WJL51" s="113"/>
      <c r="WJM51" s="113"/>
      <c r="WJN51" s="113"/>
      <c r="WJO51" s="113"/>
      <c r="WJP51" s="113"/>
      <c r="WJQ51" s="113"/>
      <c r="WJR51" s="113"/>
      <c r="WJS51" s="113"/>
      <c r="WJT51" s="113"/>
      <c r="WJU51" s="113"/>
      <c r="WJV51" s="113"/>
      <c r="WJW51" s="113"/>
      <c r="WJX51" s="113"/>
      <c r="WJY51" s="113"/>
      <c r="WJZ51" s="113"/>
      <c r="WKA51" s="113"/>
      <c r="WKB51" s="113"/>
      <c r="WKC51" s="113"/>
      <c r="WKD51" s="113"/>
      <c r="WKE51" s="113"/>
      <c r="WKF51" s="113"/>
      <c r="WKG51" s="113"/>
      <c r="WKH51" s="113"/>
      <c r="WKI51" s="113"/>
      <c r="WKJ51" s="113"/>
      <c r="WKK51" s="113"/>
      <c r="WKL51" s="113"/>
      <c r="WKM51" s="113"/>
      <c r="WKN51" s="113"/>
      <c r="WKO51" s="113"/>
      <c r="WKP51" s="113"/>
      <c r="WKQ51" s="113"/>
      <c r="WKR51" s="113"/>
      <c r="WKS51" s="113"/>
      <c r="WKT51" s="113"/>
      <c r="WKU51" s="113"/>
      <c r="WKV51" s="113"/>
      <c r="WKW51" s="113"/>
      <c r="WKX51" s="113"/>
      <c r="WKY51" s="113"/>
      <c r="WKZ51" s="113"/>
      <c r="WLA51" s="113"/>
      <c r="WLB51" s="113"/>
      <c r="WLC51" s="113"/>
      <c r="WLD51" s="113"/>
      <c r="WLE51" s="113"/>
      <c r="WLF51" s="113"/>
      <c r="WLG51" s="113"/>
      <c r="WLH51" s="113"/>
      <c r="WLI51" s="113"/>
      <c r="WLJ51" s="113"/>
      <c r="WLK51" s="113"/>
      <c r="WLL51" s="113"/>
      <c r="WLM51" s="113"/>
      <c r="WLN51" s="113"/>
      <c r="WLO51" s="113"/>
      <c r="WLP51" s="113"/>
      <c r="WLQ51" s="113"/>
      <c r="WLR51" s="113"/>
      <c r="WLS51" s="113"/>
      <c r="WLT51" s="113"/>
      <c r="WLU51" s="113"/>
      <c r="WLV51" s="113"/>
      <c r="WLW51" s="113"/>
      <c r="WLX51" s="113"/>
      <c r="WLY51" s="113"/>
      <c r="WLZ51" s="113"/>
      <c r="WMA51" s="113"/>
      <c r="WMB51" s="113"/>
      <c r="WMC51" s="113"/>
      <c r="WMD51" s="113"/>
      <c r="WME51" s="113"/>
      <c r="WMF51" s="113"/>
      <c r="WMG51" s="113"/>
      <c r="WMH51" s="113"/>
      <c r="WMI51" s="113"/>
      <c r="WMJ51" s="113"/>
      <c r="WMK51" s="113"/>
      <c r="WML51" s="113"/>
      <c r="WMM51" s="113"/>
      <c r="WMN51" s="113"/>
      <c r="WMO51" s="113"/>
      <c r="WMP51" s="113"/>
      <c r="WMQ51" s="113"/>
      <c r="WMR51" s="113"/>
      <c r="WMS51" s="113"/>
      <c r="WMT51" s="113"/>
      <c r="WMU51" s="113"/>
      <c r="WMV51" s="113"/>
      <c r="WMW51" s="113"/>
      <c r="WMX51" s="113"/>
      <c r="WMY51" s="113"/>
      <c r="WMZ51" s="113"/>
      <c r="WNA51" s="113"/>
      <c r="WNB51" s="113"/>
      <c r="WNC51" s="113"/>
      <c r="WND51" s="113"/>
      <c r="WNE51" s="113"/>
      <c r="WNF51" s="113"/>
      <c r="WNG51" s="113"/>
      <c r="WNH51" s="113"/>
      <c r="WNI51" s="113"/>
      <c r="WNJ51" s="113"/>
      <c r="WNK51" s="113"/>
      <c r="WNL51" s="113"/>
      <c r="WNM51" s="113"/>
      <c r="WNN51" s="113"/>
      <c r="WNO51" s="113"/>
      <c r="WNP51" s="113"/>
      <c r="WNQ51" s="113"/>
      <c r="WNR51" s="113"/>
      <c r="WNS51" s="113"/>
      <c r="WNT51" s="113"/>
      <c r="WNU51" s="113"/>
      <c r="WNV51" s="113"/>
      <c r="WNW51" s="113"/>
      <c r="WNX51" s="113"/>
      <c r="WNY51" s="113"/>
      <c r="WNZ51" s="113"/>
      <c r="WOA51" s="113"/>
      <c r="WOB51" s="113"/>
      <c r="WOC51" s="113"/>
      <c r="WOD51" s="113"/>
      <c r="WOE51" s="113"/>
      <c r="WOF51" s="113"/>
      <c r="WOG51" s="113"/>
      <c r="WOH51" s="113"/>
      <c r="WOI51" s="113"/>
      <c r="WOJ51" s="113"/>
      <c r="WOK51" s="113"/>
      <c r="WOL51" s="113"/>
      <c r="WOM51" s="113"/>
      <c r="WON51" s="113"/>
      <c r="WOO51" s="113"/>
      <c r="WOP51" s="113"/>
      <c r="WOQ51" s="113"/>
      <c r="WOR51" s="113"/>
      <c r="WOS51" s="113"/>
      <c r="WOT51" s="113"/>
      <c r="WOU51" s="113"/>
      <c r="WOV51" s="113"/>
      <c r="WOW51" s="113"/>
      <c r="WOX51" s="113"/>
      <c r="WOY51" s="113"/>
      <c r="WOZ51" s="113"/>
      <c r="WPA51" s="113"/>
      <c r="WPB51" s="113"/>
      <c r="WPC51" s="113"/>
      <c r="WPD51" s="113"/>
      <c r="WPE51" s="113"/>
      <c r="WPF51" s="113"/>
      <c r="WPG51" s="113"/>
      <c r="WPH51" s="113"/>
      <c r="WPI51" s="113"/>
      <c r="WPJ51" s="113"/>
      <c r="WPK51" s="113"/>
      <c r="WPL51" s="113"/>
      <c r="WPM51" s="113"/>
      <c r="WPN51" s="113"/>
      <c r="WPO51" s="113"/>
      <c r="WPP51" s="113"/>
      <c r="WPQ51" s="113"/>
      <c r="WPR51" s="113"/>
      <c r="WPS51" s="113"/>
      <c r="WPT51" s="113"/>
      <c r="WPU51" s="113"/>
      <c r="WPV51" s="113"/>
      <c r="WPW51" s="113"/>
      <c r="WPX51" s="113"/>
      <c r="WPY51" s="113"/>
      <c r="WPZ51" s="113"/>
      <c r="WQA51" s="113"/>
      <c r="WQB51" s="113"/>
      <c r="WQC51" s="113"/>
      <c r="WQD51" s="113"/>
      <c r="WQE51" s="113"/>
      <c r="WQF51" s="113"/>
      <c r="WQG51" s="113"/>
      <c r="WQH51" s="113"/>
      <c r="WQI51" s="113"/>
      <c r="WQJ51" s="113"/>
      <c r="WQK51" s="113"/>
      <c r="WQL51" s="113"/>
      <c r="WQM51" s="113"/>
      <c r="WQN51" s="113"/>
      <c r="WQO51" s="113"/>
      <c r="WQP51" s="113"/>
      <c r="WQQ51" s="113"/>
      <c r="WQR51" s="113"/>
      <c r="WQS51" s="113"/>
      <c r="WQT51" s="113"/>
      <c r="WQU51" s="113"/>
      <c r="WQV51" s="113"/>
      <c r="WQW51" s="113"/>
      <c r="WQX51" s="113"/>
      <c r="WQY51" s="113"/>
      <c r="WQZ51" s="113"/>
      <c r="WRA51" s="113"/>
      <c r="WRB51" s="113"/>
      <c r="WRC51" s="113"/>
      <c r="WRD51" s="113"/>
      <c r="WRE51" s="113"/>
      <c r="WRF51" s="113"/>
      <c r="WRG51" s="113"/>
      <c r="WRH51" s="113"/>
      <c r="WRI51" s="113"/>
      <c r="WRJ51" s="113"/>
      <c r="WRK51" s="113"/>
      <c r="WRL51" s="113"/>
      <c r="WRM51" s="113"/>
      <c r="WRN51" s="113"/>
      <c r="WRO51" s="113"/>
      <c r="WRP51" s="113"/>
      <c r="WRQ51" s="113"/>
      <c r="WRR51" s="113"/>
      <c r="WRS51" s="113"/>
      <c r="WRT51" s="113"/>
      <c r="WRU51" s="113"/>
      <c r="WRV51" s="113"/>
      <c r="WRW51" s="113"/>
      <c r="WRX51" s="113"/>
      <c r="WRY51" s="113"/>
      <c r="WRZ51" s="113"/>
      <c r="WSA51" s="113"/>
      <c r="WSB51" s="113"/>
      <c r="WSC51" s="113"/>
      <c r="WSD51" s="113"/>
      <c r="WSE51" s="113"/>
      <c r="WSF51" s="113"/>
      <c r="WSG51" s="113"/>
      <c r="WSH51" s="113"/>
      <c r="WSI51" s="113"/>
      <c r="WSJ51" s="113"/>
      <c r="WSK51" s="113"/>
      <c r="WSL51" s="113"/>
      <c r="WSM51" s="113"/>
      <c r="WSN51" s="113"/>
      <c r="WSO51" s="113"/>
      <c r="WSP51" s="113"/>
      <c r="WSQ51" s="113"/>
      <c r="WSR51" s="113"/>
      <c r="WSS51" s="113"/>
      <c r="WST51" s="113"/>
      <c r="WSU51" s="113"/>
      <c r="WSV51" s="113"/>
      <c r="WSW51" s="113"/>
      <c r="WSX51" s="113"/>
      <c r="WSY51" s="113"/>
      <c r="WSZ51" s="113"/>
      <c r="WTA51" s="113"/>
      <c r="WTB51" s="113"/>
      <c r="WTC51" s="113"/>
      <c r="WTD51" s="113"/>
      <c r="WTE51" s="113"/>
      <c r="WTF51" s="113"/>
      <c r="WTG51" s="113"/>
      <c r="WTH51" s="113"/>
      <c r="WTI51" s="113"/>
      <c r="WTJ51" s="113"/>
      <c r="WTK51" s="113"/>
      <c r="WTL51" s="113"/>
      <c r="WTM51" s="113"/>
      <c r="WTN51" s="113"/>
      <c r="WTO51" s="113"/>
      <c r="WTP51" s="113"/>
      <c r="WTQ51" s="113"/>
      <c r="WTR51" s="113"/>
      <c r="WTS51" s="113"/>
      <c r="WTT51" s="113"/>
      <c r="WTU51" s="113"/>
      <c r="WTV51" s="113"/>
      <c r="WTW51" s="113"/>
      <c r="WTX51" s="113"/>
      <c r="WTY51" s="113"/>
      <c r="WTZ51" s="113"/>
      <c r="WUA51" s="113"/>
      <c r="WUB51" s="113"/>
      <c r="WUC51" s="113"/>
      <c r="WUD51" s="113"/>
      <c r="WUE51" s="113"/>
      <c r="WUF51" s="113"/>
      <c r="WUG51" s="113"/>
      <c r="WUH51" s="113"/>
      <c r="WUI51" s="113"/>
      <c r="WUJ51" s="113"/>
      <c r="WUK51" s="113"/>
      <c r="WUL51" s="113"/>
      <c r="WUM51" s="113"/>
      <c r="WUN51" s="113"/>
      <c r="WUO51" s="113"/>
      <c r="WUP51" s="113"/>
      <c r="WUQ51" s="113"/>
      <c r="WUR51" s="113"/>
      <c r="WUS51" s="113"/>
      <c r="WUT51" s="113"/>
      <c r="WUU51" s="113"/>
      <c r="WUV51" s="113"/>
      <c r="WUW51" s="113"/>
      <c r="WUX51" s="113"/>
      <c r="WUY51" s="113"/>
      <c r="WUZ51" s="113"/>
      <c r="WVA51" s="113"/>
      <c r="WVB51" s="113"/>
      <c r="WVC51" s="113"/>
      <c r="WVD51" s="113"/>
      <c r="WVE51" s="113"/>
      <c r="WVF51" s="113"/>
      <c r="WVG51" s="113"/>
      <c r="WVH51" s="113"/>
      <c r="WVI51" s="113"/>
      <c r="WVJ51" s="113"/>
      <c r="WVK51" s="113"/>
      <c r="WVL51" s="113"/>
      <c r="WVM51" s="113"/>
      <c r="WVN51" s="113"/>
      <c r="WVO51" s="113"/>
      <c r="WVP51" s="113"/>
      <c r="WVQ51" s="113"/>
      <c r="WVR51" s="113"/>
      <c r="WVS51" s="113"/>
      <c r="WVT51" s="113"/>
      <c r="WVU51" s="113"/>
      <c r="WVV51" s="113"/>
      <c r="WVW51" s="113"/>
      <c r="WVX51" s="113"/>
      <c r="WVY51" s="113"/>
      <c r="WVZ51" s="113"/>
      <c r="WWA51" s="113"/>
      <c r="WWB51" s="113"/>
      <c r="WWC51" s="113"/>
      <c r="WWD51" s="113"/>
      <c r="WWE51" s="113"/>
      <c r="WWF51" s="113"/>
      <c r="WWG51" s="113"/>
    </row>
    <row r="52" spans="1:16153" ht="11.25" customHeight="1">
      <c r="A52" s="113"/>
      <c r="B52" s="88">
        <v>29</v>
      </c>
      <c r="C52" s="110" t="s">
        <v>142</v>
      </c>
      <c r="D52" s="108">
        <v>52</v>
      </c>
      <c r="E52" s="115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114"/>
      <c r="S52" s="114"/>
      <c r="T52" s="114"/>
      <c r="U52" s="114"/>
      <c r="V52" s="114"/>
      <c r="W52" s="114"/>
      <c r="X52" s="114"/>
      <c r="Y52" s="114"/>
    </row>
    <row r="53" spans="1:16153" ht="11.25" customHeight="1">
      <c r="B53" s="88">
        <v>26</v>
      </c>
      <c r="C53" s="110" t="s">
        <v>143</v>
      </c>
      <c r="D53" s="108">
        <v>53</v>
      </c>
      <c r="E53" s="114"/>
      <c r="F53" s="114"/>
      <c r="G53" s="114"/>
      <c r="H53" s="114"/>
      <c r="I53" s="114"/>
      <c r="J53" s="114"/>
      <c r="K53" s="114"/>
      <c r="L53" s="114"/>
      <c r="M53" s="114"/>
      <c r="N53" s="114"/>
      <c r="O53" s="114"/>
      <c r="P53" s="114"/>
      <c r="Q53" s="114"/>
      <c r="R53" s="114"/>
      <c r="S53" s="114"/>
      <c r="T53" s="114"/>
      <c r="U53" s="114"/>
      <c r="V53" s="114"/>
      <c r="W53" s="114"/>
      <c r="X53" s="114"/>
      <c r="Y53" s="114"/>
    </row>
    <row r="54" spans="1:16153" ht="11.25" hidden="1" customHeight="1">
      <c r="B54" s="88">
        <v>8</v>
      </c>
      <c r="D54" s="108">
        <v>54</v>
      </c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</row>
    <row r="55" spans="1:16153" ht="11.25" hidden="1" customHeight="1">
      <c r="B55" s="88">
        <v>13</v>
      </c>
      <c r="D55" s="108">
        <v>55</v>
      </c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  <c r="X55" s="111"/>
      <c r="Y55" s="111"/>
    </row>
    <row r="56" spans="1:16153" ht="11.25" hidden="1" customHeight="1">
      <c r="B56" s="88">
        <v>18</v>
      </c>
      <c r="D56" s="108">
        <v>56</v>
      </c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  <c r="X56" s="111"/>
      <c r="Y56" s="111"/>
    </row>
    <row r="57" spans="1:16153" ht="11.25" hidden="1" customHeight="1">
      <c r="B57" s="88">
        <v>21</v>
      </c>
      <c r="D57" s="108">
        <v>57</v>
      </c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  <c r="X57" s="111"/>
      <c r="Y57" s="111"/>
    </row>
    <row r="58" spans="1:16153" hidden="1">
      <c r="B58" s="88">
        <v>23</v>
      </c>
      <c r="D58" s="108">
        <v>58</v>
      </c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1"/>
      <c r="U58" s="111"/>
      <c r="V58" s="111"/>
      <c r="W58" s="111"/>
      <c r="X58" s="111"/>
      <c r="Y58" s="111"/>
    </row>
    <row r="59" spans="1:16153" hidden="1">
      <c r="B59" s="88">
        <v>30</v>
      </c>
      <c r="D59" s="108">
        <v>59</v>
      </c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1"/>
      <c r="U59" s="111"/>
      <c r="V59" s="111"/>
      <c r="W59" s="111"/>
      <c r="X59" s="111"/>
      <c r="Y59" s="111"/>
    </row>
    <row r="60" spans="1:16153" hidden="1">
      <c r="A60" s="110"/>
      <c r="B60" s="88">
        <v>35</v>
      </c>
      <c r="D60" s="108">
        <v>60</v>
      </c>
      <c r="E60" s="111"/>
      <c r="F60" s="111"/>
      <c r="G60" s="111"/>
      <c r="H60" s="111"/>
      <c r="I60" s="111"/>
      <c r="J60" s="111"/>
      <c r="K60" s="111"/>
      <c r="L60" s="111"/>
      <c r="M60" s="111"/>
      <c r="N60" s="111"/>
      <c r="O60" s="111"/>
      <c r="P60" s="111"/>
      <c r="Q60" s="111"/>
      <c r="R60" s="111"/>
      <c r="S60" s="111"/>
      <c r="T60" s="111"/>
      <c r="U60" s="111"/>
      <c r="V60" s="111"/>
      <c r="W60" s="111"/>
      <c r="X60" s="111"/>
      <c r="Y60" s="111"/>
    </row>
    <row r="61" spans="1:16153" hidden="1">
      <c r="B61" s="88">
        <v>37</v>
      </c>
      <c r="D61" s="108">
        <v>61</v>
      </c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  <c r="P61" s="111"/>
      <c r="Q61" s="111"/>
      <c r="R61" s="111"/>
      <c r="S61" s="111"/>
      <c r="T61" s="111"/>
      <c r="U61" s="111"/>
      <c r="V61" s="111"/>
      <c r="W61" s="111"/>
      <c r="X61" s="111"/>
      <c r="Y61" s="111"/>
    </row>
    <row r="62" spans="1:16153" s="110" customFormat="1" hidden="1">
      <c r="A62" s="83"/>
      <c r="B62" s="88">
        <v>43</v>
      </c>
      <c r="C62" s="83"/>
      <c r="D62" s="108">
        <v>62</v>
      </c>
      <c r="E62" s="111"/>
      <c r="F62" s="111"/>
      <c r="G62" s="111"/>
      <c r="H62" s="111"/>
      <c r="I62" s="111"/>
      <c r="J62" s="111"/>
      <c r="K62" s="111"/>
      <c r="L62" s="111"/>
      <c r="M62" s="111"/>
      <c r="N62" s="111"/>
      <c r="O62" s="111"/>
      <c r="P62" s="111"/>
      <c r="Q62" s="111"/>
      <c r="R62" s="111"/>
      <c r="S62" s="111"/>
      <c r="T62" s="111"/>
      <c r="U62" s="111"/>
      <c r="V62" s="111"/>
      <c r="W62" s="111"/>
      <c r="X62" s="111"/>
      <c r="Y62" s="111"/>
      <c r="Z62" s="120"/>
    </row>
    <row r="63" spans="1:16153" hidden="1">
      <c r="B63" s="88">
        <v>49</v>
      </c>
      <c r="D63" s="108">
        <v>63</v>
      </c>
      <c r="E63" s="111"/>
      <c r="F63" s="111"/>
      <c r="G63" s="111"/>
      <c r="H63" s="111"/>
      <c r="I63" s="111"/>
      <c r="J63" s="111"/>
      <c r="K63" s="111"/>
      <c r="L63" s="111"/>
      <c r="M63" s="111"/>
      <c r="N63" s="111"/>
      <c r="O63" s="111"/>
      <c r="P63" s="111"/>
      <c r="Q63" s="111"/>
      <c r="R63" s="111"/>
      <c r="S63" s="111"/>
      <c r="T63" s="111"/>
      <c r="U63" s="111"/>
      <c r="V63" s="111"/>
      <c r="W63" s="111"/>
      <c r="X63" s="111"/>
      <c r="Y63" s="111"/>
    </row>
    <row r="64" spans="1:16153" hidden="1">
      <c r="B64" s="88">
        <v>51</v>
      </c>
      <c r="D64" s="108">
        <v>64</v>
      </c>
      <c r="E64" s="111"/>
      <c r="F64" s="111"/>
      <c r="G64" s="111"/>
      <c r="H64" s="111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11"/>
      <c r="V64" s="111"/>
      <c r="W64" s="111"/>
      <c r="X64" s="111"/>
      <c r="Y64" s="111"/>
    </row>
    <row r="65" spans="2:25" hidden="1">
      <c r="B65" s="88">
        <v>53</v>
      </c>
      <c r="D65" s="108">
        <v>65</v>
      </c>
      <c r="E65" s="111"/>
      <c r="F65" s="111"/>
      <c r="G65" s="111"/>
      <c r="H65" s="111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11"/>
      <c r="V65" s="111"/>
      <c r="W65" s="111"/>
      <c r="X65" s="111"/>
      <c r="Y65" s="111"/>
    </row>
    <row r="66" spans="2:25" hidden="1">
      <c r="B66" s="88">
        <v>55</v>
      </c>
      <c r="D66" s="108">
        <v>66</v>
      </c>
      <c r="E66" s="111"/>
      <c r="F66" s="111"/>
      <c r="G66" s="111"/>
      <c r="H66" s="111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11"/>
      <c r="V66" s="111"/>
      <c r="W66" s="111"/>
      <c r="X66" s="111"/>
      <c r="Y66" s="111"/>
    </row>
    <row r="67" spans="2:25" hidden="1">
      <c r="B67" s="88">
        <v>59</v>
      </c>
      <c r="D67" s="108">
        <v>67</v>
      </c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</row>
    <row r="68" spans="2:25" hidden="1">
      <c r="B68" s="88">
        <v>67</v>
      </c>
      <c r="C68" s="110"/>
      <c r="D68" s="108">
        <v>68</v>
      </c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</row>
  </sheetData>
  <sheetProtection password="A2CE" sheet="1" objects="1" scenarios="1"/>
  <sortState xmlns:xlrd2="http://schemas.microsoft.com/office/spreadsheetml/2017/richdata2" ref="A7:Z53">
    <sortCondition ref="D7:D53"/>
  </sortState>
  <mergeCells count="1">
    <mergeCell ref="C1:Y1"/>
  </mergeCells>
  <printOptions horizontalCentered="1"/>
  <pageMargins left="0" right="0" top="0.94488188976377963" bottom="0.35433070866141736" header="0.31496062992125984" footer="0.31496062992125984"/>
  <pageSetup paperSize="9" scale="87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8D4CA19F684741BC6F5E43DDFF0407" ma:contentTypeVersion="9" ma:contentTypeDescription="Create a new document." ma:contentTypeScope="" ma:versionID="c63f89d987e65341d102dfc4334361ae">
  <xsd:schema xmlns:xsd="http://www.w3.org/2001/XMLSchema" xmlns:xs="http://www.w3.org/2001/XMLSchema" xmlns:p="http://schemas.microsoft.com/office/2006/metadata/properties" xmlns:ns3="c863c143-dc74-40ac-94e3-9ee5ab48542e" targetNamespace="http://schemas.microsoft.com/office/2006/metadata/properties" ma:root="true" ma:fieldsID="419e22c1e5a0b3c839bd73d48528d671" ns3:_="">
    <xsd:import namespace="c863c143-dc74-40ac-94e3-9ee5ab48542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63c143-dc74-40ac-94e3-9ee5ab4854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0D117BC-0E36-48F7-9868-E6B61809EB01}">
  <ds:schemaRefs>
    <ds:schemaRef ds:uri="c863c143-dc74-40ac-94e3-9ee5ab48542e"/>
    <ds:schemaRef ds:uri="http://purl.org/dc/dcmitype/"/>
    <ds:schemaRef ds:uri="http://schemas.microsoft.com/office/2006/documentManagement/types"/>
    <ds:schemaRef ds:uri="http://www.w3.org/XML/1998/namespace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7F131C98-7543-49F2-91A3-305E3E4B7AF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E54128F-2F15-4847-972B-640A35C3D6E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63c143-dc74-40ac-94e3-9ee5ab4854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Sheet1</vt:lpstr>
      <vt:lpstr>Calculation Sheet (X) (2)</vt:lpstr>
      <vt:lpstr>Calculation Sheet (X) (3)</vt:lpstr>
      <vt:lpstr>'B31.3 C-6'!Print_Area</vt:lpstr>
      <vt:lpstr>'Calculation Sheet (X)'!Print_Area</vt:lpstr>
      <vt:lpstr>'Calculation Sheet (X) (2)'!Print_Area</vt:lpstr>
      <vt:lpstr>'Calculation Sheet (X) (3)'!Print_Area</vt:lpstr>
      <vt:lpstr>'Calculation Sheet (Z)'!Print_Area</vt:lpstr>
      <vt:lpstr>'Pipe Schedules'!Print_Area</vt:lpstr>
    </vt:vector>
  </TitlesOfParts>
  <Manager>Kevin.Baker@petrofac.com</Manager>
  <Company>Petrofac Engineering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Simplified Pipe Stress Analysis</dc:title>
  <dc:subject>Loop Calculation</dc:subject>
  <dc:creator>Clive N Westwood</dc:creator>
  <cp:keywords>Stress Analysis, Loop Calculation</cp:keywords>
  <cp:lastModifiedBy>Lakshmanan K</cp:lastModifiedBy>
  <cp:lastPrinted>2020-05-19T13:53:45Z</cp:lastPrinted>
  <dcterms:created xsi:type="dcterms:W3CDTF">2014-11-10T10:57:41Z</dcterms:created>
  <dcterms:modified xsi:type="dcterms:W3CDTF">2022-09-02T09:58:28Z</dcterms:modified>
  <cp:contentStatus>Approved for use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0x010100188D4CA19F684741BC6F5E43DDFF0407</vt:lpwstr>
  </property>
</Properties>
</file>